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vance" sheetId="1" state="visible" r:id="rId3"/>
    <sheet name="Layout Mercado Libre" sheetId="2" state="visible" r:id="rId4"/>
    <sheet name="Precios" sheetId="3" state="visible" r:id="rId5"/>
    <sheet name="Parámetros" sheetId="4" state="visible" r:id="rId6"/>
    <sheet name="Revisión" sheetId="5" state="visible" r:id="rId7"/>
    <sheet name="Categorías usadas" sheetId="6" state="visible" r:id="rId8"/>
    <sheet name="Descartados" sheetId="7" state="visible" r:id="rId9"/>
  </sheets>
  <definedNames>
    <definedName function="false" hidden="true" localSheetId="1" name="_xlnm._FilterDatabase" vbProcedure="false">'Layout Mercado Libre'!$A$1:$AP$1150</definedName>
    <definedName function="false" hidden="true" localSheetId="2" name="_xlnm._FilterDatabase" vbProcedure="false">Precios!$A$1:$AA$1150</definedName>
    <definedName function="false" hidden="true" localSheetId="4" name="_xlnm._FilterDatabase" vbProcedure="false">Revisión!$A$1:$Q$1150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SKU = código universal de producto, por indicación del usuario.</t>
        </r>
      </text>
    </comment>
    <comment ref="F1" authorId="0">
      <text>
        <r>
          <rPr>
            <sz val="10"/>
            <rFont val="Arial"/>
            <family val="2"/>
          </rPr>
          <t xml:space="preserve">Precio Meli Final de la hoja Precios.</t>
        </r>
      </text>
    </comment>
    <comment ref="G1" authorId="0">
      <text>
        <r>
          <rPr>
            <sz val="10"/>
            <rFont val="Arial"/>
            <family val="2"/>
          </rPr>
          <t xml:space="preserve">Fuente: catalogo_productos_farma.xlsx y catalogo_productos_mark.xlsx, columna Cantidades disponibles, subidos 2026-09-29. Existencias negativas o en cero se publican en 0.</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Fuente: catalogo_productos_farma.xlsx y catalogo_productos_mark.xlsx, columna Precio de venta (impuestos incluidos, según el usuario), subidos 2026-09-29.</t>
        </r>
      </text>
    </comment>
    <comment ref="E1" authorId="0">
      <text>
        <r>
          <rPr>
            <sz val="10"/>
            <rFont val="Arial"/>
            <family val="2"/>
          </rPr>
          <t xml:space="preserve">Por omisión Parámetros B5 ($4 por pieza). Se puede ajustar por producto.</t>
        </r>
      </text>
    </comment>
    <comment ref="G1" authorId="0">
      <text>
        <r>
          <rPr>
            <sz val="10"/>
            <rFont val="Arial"/>
            <family val="2"/>
          </rPr>
          <t xml:space="preserve">Comisión de la publicación Clásica, IVA incluido, según la categoría raíz (Parámetros). Se puede ajustar por producto.</t>
        </r>
      </text>
    </comment>
    <comment ref="I1" authorId="0">
      <text>
        <r>
          <rPr>
            <sz val="10"/>
            <rFont val="Arial"/>
            <family val="2"/>
          </rPr>
          <t xml:space="preserve">Envío gratis que Mercado Libre cobra al vendedor si el precio queda en $299 o más, IVA incluido. Estimado por peso ($75 a $150, scripts/envios.py); se puede ajustar por producto.</t>
        </r>
      </text>
    </comment>
    <comment ref="N1" authorId="0">
      <text>
        <r>
          <rPr>
            <sz val="10"/>
            <rFont val="Arial"/>
            <family val="2"/>
          </rPr>
          <t xml:space="preserve">Dato de entrada, solo de referencia: precio promedio de otras publicaciones del mismo producto en Mercado Libre.</t>
        </r>
      </text>
    </comment>
    <comment ref="O1" authorId="0">
      <text>
        <r>
          <rPr>
            <sz val="10"/>
            <rFont val="Arial"/>
            <family val="2"/>
          </rPr>
          <t xml:space="preserve">Dato de entrada: precio de la publicación del mismo producto con más ventas. Define el Precio Meli Final.</t>
        </r>
      </text>
    </comment>
    <comment ref="Q1" authorId="0">
      <text>
        <r>
          <rPr>
            <sz val="10"/>
            <rFont val="Arial"/>
            <family val="2"/>
          </rPr>
          <t xml:space="preserve">Primer tramo cuyo precio cae en su rango; si ninguno cae, o si el mejor vendedor − descuento es de $299 o más, el precio con envío (columna M).</t>
        </r>
      </text>
    </comment>
    <comment ref="R1" authorId="0">
      <text>
        <r>
          <rPr>
            <sz val="10"/>
            <rFont val="Arial"/>
            <family val="2"/>
          </rPr>
          <t xml:space="preserve">Precio para publicar: Precio mejor vendedor − descuento (columna P) si no queda abajo del Precio Meli calculado; si no, el Precio Meli calculado.</t>
        </r>
      </text>
    </comment>
    <comment ref="Y1" authorId="0">
      <text>
        <r>
          <rPr>
            <sz val="10"/>
            <rFont val="Arial"/>
            <family val="2"/>
          </rPr>
          <t xml:space="preserve">Parámetros ajustados a mano para este producto (data/ajustes_precios.json); las celdas ajustadas tienen fondo naranja claro.</t>
        </r>
      </text>
    </comment>
    <comment ref="Z1" authorId="0">
      <text>
        <r>
          <rPr>
            <sz val="10"/>
            <rFont val="Arial"/>
            <family val="2"/>
          </rPr>
          <t xml:space="preserve">Referencia: precio más bajo encontrado del mismo producto en otras tiendas en línea (data/precios_otros_marketplaces.csv, scripts/otros_marketplaces.py). No cambia el Precio Meli Final.</t>
        </r>
      </text>
    </comment>
    <comment ref="AA1" authorId="0">
      <text>
        <r>
          <rPr>
            <sz val="10"/>
            <rFont val="Arial"/>
            <family val="2"/>
          </rPr>
          <t xml:space="preserve">Tienda del precio de la columna Z y cuántas tiendas se compararon; el detalle está en data/catalogo.db y en la pantalla «Comparar precios» del visor.</t>
        </r>
      </text>
    </comment>
  </commentList>
</comments>
</file>

<file path=xl/sharedStrings.xml><?xml version="1.0" encoding="utf-8"?>
<sst xmlns="http://schemas.openxmlformats.org/spreadsheetml/2006/main" count="38992" uniqueCount="17496">
  <si>
    <t xml:space="preserve">Avance de fichas y fotos para Mercado Libre</t>
  </si>
  <si>
    <t xml:space="preserve">Completo = ficha verificada en internet y al menos una foto. Texto azul: dato de entrada.</t>
  </si>
  <si>
    <t xml:space="preserve">Productos a publicar</t>
  </si>
  <si>
    <t xml:space="preserve">Con ficha verificada</t>
  </si>
  <si>
    <t xml:space="preserve">Con al menos una foto</t>
  </si>
  <si>
    <t xml:space="preserve">Completos (ficha verificada y fotos)</t>
  </si>
  <si>
    <t xml:space="preserve">Verificados sin fotos</t>
  </si>
  <si>
    <t xml:space="preserve">Sin verificar (datos deducidos del nombre)</t>
  </si>
  <si>
    <t xml:space="preserve">Pendientes de investigar</t>
  </si>
  <si>
    <t xml:space="preserve">Por investigar (sin verificar + pendientes)</t>
  </si>
  <si>
    <t xml:space="preserve">Avance (completos / total)</t>
  </si>
  <si>
    <t xml:space="preserve">Descartados de Mercado Libre (fuera del layout; hoja Descartados)</t>
  </si>
  <si>
    <t xml:space="preserve">Productos por sesión</t>
  </si>
  <si>
    <t xml:space="preserve">Límite de búsquedas web por sesión: 200 (1 búsqueda por producto)</t>
  </si>
  <si>
    <t xml:space="preserve">Sesiones realizadas</t>
  </si>
  <si>
    <t xml:space="preserve">Sesiones que faltan</t>
  </si>
  <si>
    <t xml:space="preserve">Total de sesiones estimadas</t>
  </si>
  <si>
    <t xml:space="preserve">Historial de sesiones</t>
  </si>
  <si>
    <t xml:space="preserve">Sesión</t>
  </si>
  <si>
    <t xml:space="preserve">Fecha</t>
  </si>
  <si>
    <t xml:space="preserve">Productos investigados</t>
  </si>
  <si>
    <t xml:space="preserve">Fichas verificadas</t>
  </si>
  <si>
    <t xml:space="preserve">Productos con fotos nuevas</t>
  </si>
  <si>
    <t xml:space="preserve">2026-09-29</t>
  </si>
  <si>
    <t xml:space="preserve">SKU</t>
  </si>
  <si>
    <t xml:space="preserve">Código universal de producto</t>
  </si>
  <si>
    <t xml:space="preserve">Título</t>
  </si>
  <si>
    <t xml:space="preserve">Categoría (ID)</t>
  </si>
  <si>
    <t xml:space="preserve">Categoría (ruta)</t>
  </si>
  <si>
    <t xml:space="preserve">Precio [$]</t>
  </si>
  <si>
    <t xml:space="preserve">Cantidad</t>
  </si>
  <si>
    <t xml:space="preserve">Condición</t>
  </si>
  <si>
    <t xml:space="preserve">Tipo de publicación</t>
  </si>
  <si>
    <t xml:space="preserve">Descripción</t>
  </si>
  <si>
    <t xml:space="preserve">Forma de envío</t>
  </si>
  <si>
    <t xml:space="preserve">Costo de envío</t>
  </si>
  <si>
    <t xml:space="preserve">Retiro en persona</t>
  </si>
  <si>
    <t xml:space="preserve">Tipo de garantía</t>
  </si>
  <si>
    <t xml:space="preserve">ID de catálogo ML</t>
  </si>
  <si>
    <t xml:space="preserve">Marca</t>
  </si>
  <si>
    <t xml:space="preserve">Fabricante / Laboratorio</t>
  </si>
  <si>
    <t xml:space="preserve">Línea</t>
  </si>
  <si>
    <t xml:space="preserve">Variante / Modelo</t>
  </si>
  <si>
    <t xml:space="preserve">Presentación</t>
  </si>
  <si>
    <t xml:space="preserve">Contenido neto</t>
  </si>
  <si>
    <t xml:space="preserve">Unidad de contenido</t>
  </si>
  <si>
    <t xml:space="preserve">Unidades por envase</t>
  </si>
  <si>
    <t xml:space="preserve">Principio activo</t>
  </si>
  <si>
    <t xml:space="preserve">Concentración</t>
  </si>
  <si>
    <t xml:space="preserve">Vía de administración</t>
  </si>
  <si>
    <t xml:space="preserve">Edad / Etapa</t>
  </si>
  <si>
    <t xml:space="preserve">Talla</t>
  </si>
  <si>
    <t xml:space="preserve">Sabor / Aroma</t>
  </si>
  <si>
    <t xml:space="preserve">Género</t>
  </si>
  <si>
    <t xml:space="preserve">Tipo de piel / cabello</t>
  </si>
  <si>
    <t xml:space="preserve">Registro sanitario</t>
  </si>
  <si>
    <t xml:space="preserve">Otros atributos</t>
  </si>
  <si>
    <t xml:space="preserve">Imagen 1</t>
  </si>
  <si>
    <t xml:space="preserve">Imagen 2</t>
  </si>
  <si>
    <t xml:space="preserve">Imagen 3</t>
  </si>
  <si>
    <t xml:space="preserve">Imagen 4</t>
  </si>
  <si>
    <t xml:space="preserve">Imagen 5</t>
  </si>
  <si>
    <t xml:space="preserve">Imagen 6</t>
  </si>
  <si>
    <t xml:space="preserve">Línea de origen</t>
  </si>
  <si>
    <t xml:space="preserve">Nombre en sistema</t>
  </si>
  <si>
    <t xml:space="preserve">Estado de investigación</t>
  </si>
  <si>
    <t xml:space="preserve">7501123013302</t>
  </si>
  <si>
    <t xml:space="preserve">Bedoyecta Tri Solución Inyectable 5 Jeringas 2 ml</t>
  </si>
  <si>
    <t xml:space="preserve">MLM457812</t>
  </si>
  <si>
    <t xml:space="preserve">Salud y Equipamiento Médico &gt; Cuidado de la Salud &gt; Farmacia &gt; Medicamentos de Venta Libre &gt; Sistema Nervioso Venta Libre</t>
  </si>
  <si>
    <t xml:space="preserve">Descripción:
Bedoyecta Tri es una solución inyectable de Laboratorios Grossman que combina tres vitaminas: hidroxocobalamina (vitamina B12), tiamina (vitamina B1) y piridoxina (vitamina B6). Se presenta en jeringas prellenadas de vidrio de 2 ml, listas para su aplicación intramuscular por personal de salud.
Beneficios:
- Aporta en una sola aplicación vitamina B12, B1 y B6.
- Según su ficha, se utiliza en el tratamiento de deficiencias de vitaminas del complejo B.
- Se emplea como apoyo en neuropatías nutricionales, diabéticas y alcohólicas, así como en ciática y otras neuropatías periféricas.
- También se indica en anemia megaloblástica por deficiencia de vitamina B12.
- Jeringa prellenada lista para usar.
Composición:
Cada jeringa de 2 ml contiene:
- Hidroxocobalamina 10,000 mcg
- Tiamina (clorhidrato) 100 mg
- Piridoxina (clorhidrato) 50 mg
Vehículo cbp 2 ml. Contiene alcohol bencílico como conservador.
Modo de uso:
Aplicación intramuscular profunda por personal de salud. La dosis media indicada en su ficha es de una a dos jeringas por semana según la gravedad del cuadro, o una aplicación cada 2 a 4 semanas en deficiencias crónicas de vitamina B12. La dosis y la duración del tratamiento deben ser determinadas por el médico.
Presentación:
Caja con 5 jeringas prellenadas de vidrio de 2 ml y 5 agujas desechables.
Advertencias:
No debe usarse en caso de hipersensibilidad a los componentes, policitemia vera, embarazo ni en recién nacidos. Puede causar erupción cutánea, náusea, vómito, neuropatía periférica y, en personas sensibles, reacciones alérgicas graves. Un exceso de vitamina B6 puede provocar neuropatía periférica; informe a su médico si consume otros multivitamínicos o suplementos. Conservar en lugar fresco. Lea las instrucciones del empaque. Consulte a su médico. No se deje al alcance de los niños.</t>
  </si>
  <si>
    <t xml:space="preserve">MLM40655899</t>
  </si>
  <si>
    <t xml:space="preserve">Bedoyecta</t>
  </si>
  <si>
    <t xml:space="preserve">Laboratorios Grossman</t>
  </si>
  <si>
    <t xml:space="preserve">Tri</t>
  </si>
  <si>
    <t xml:space="preserve">Solución inyectable 10,000 mcg/100 mg/50 mg</t>
  </si>
  <si>
    <t xml:space="preserve">Solución inyectable en jeringa prellenada</t>
  </si>
  <si>
    <t xml:space="preserve">ml</t>
  </si>
  <si>
    <t xml:space="preserve">Hidroxocobalamina, tiamina y piridoxina</t>
  </si>
  <si>
    <t xml:space="preserve">10,000 mcg/100 mg/50 mg por 2 ml</t>
  </si>
  <si>
    <t xml:space="preserve">Intramuscular</t>
  </si>
  <si>
    <t xml:space="preserve">Adultos</t>
  </si>
  <si>
    <t xml:space="preserve">84847 SSA IV</t>
  </si>
  <si>
    <t xml:space="preserve">Incluye agujas desechables: 5; Formato de venta: Caja</t>
  </si>
  <si>
    <t xml:space="preserve">https://raw.githubusercontent.com/zublimemx/marketplaces-product-images/main/products/7501123013302/images/7501123013302_1.jpg</t>
  </si>
  <si>
    <t xml:space="preserve">https://raw.githubusercontent.com/zublimemx/marketplaces-product-images/main/products/7501123013302/images/7501123013302_2.jpg</t>
  </si>
  <si>
    <t xml:space="preserve">https://raw.githubusercontent.com/zublimemx/marketplaces-product-images/main/products/7501123013302/images/7501123013302_3.jpg</t>
  </si>
  <si>
    <t xml:space="preserve">Farma</t>
  </si>
  <si>
    <t xml:space="preserve">BEDOYECTA TRI AMP</t>
  </si>
  <si>
    <t xml:space="preserve">Verificado</t>
  </si>
  <si>
    <t xml:space="preserve">7501058623300</t>
  </si>
  <si>
    <t xml:space="preserve">Fórmula Infantil Nan Optipro 2 Lata 800 g</t>
  </si>
  <si>
    <t xml:space="preserve">MLM189058</t>
  </si>
  <si>
    <t xml:space="preserve">Bebés &gt; Comida para Bebés &gt; Leche para Bebés</t>
  </si>
  <si>
    <t xml:space="preserve">Descripción:
NAN Optipro 2 (presentada por Nestlé México como NAN 2 Optimal Pro) es una fórmula infantil en polvo para lactantes de 6 a 12 meses. Está elaborada con proteína de suero de leche OPTIPRO y enriquecida con HMO 2'FL, DHA, el probiótico Limosilactobacillus reuteri y hierro.
Beneficios:
- Contiene proteína de suero de leche desmineralizado OPTIPRO.
- Incluye el oligosacárido de leche humana HMO 2'FL (2'-fucosilactosa) y DHA de aceite de pescado.
- Contiene el probiótico Limosilactobacillus reuteri.
- Fórmula adicionada con hierro, zinc, vitaminas A, C, D, E, K y del complejo B, y otros minerales.
- Aporte por cada 100 kcal: 2 g de proteína, 4.8 g de grasa total y 12.2 g de carbohidratos.
Ingredientes:
Proteína de suero de leche de vaca desmineralizado OPTIPRO (26.84 %), lactosa, leche descremada, aceites vegetales (oleína de palma, palmiste, canola y maíz), citrato tricálcico, lecitina de soya, sales minerales, HMO (0.22 %) [2'-fucosilactosa], aceite de pescado (0.15 %) [DHA], cultivos probióticos de Limosilactobacillus reuteri (0.03 %), vitaminas y minerales.
Contiene: leche, soya y aceite de pescado.
Modo de uso:
Indicada para lactantes de 6 a 12 meses. Prepárese siguiendo estrictamente las instrucciones de preparación y conservación de la etiqueta, con agua segura y utensilios limpios.
Presentación:
Lata con 800 g de fórmula en polvo.
Advertencias:
La leche materna es el mejor alimento para el bebé y debe continuarse el mayor tiempo posible. El uso de este producto debe hacerse bajo la orientación de un profesional de la salud. Contiene leche, soya y aceite de pescado. Una preparación o un almacenamiento incorrectos pueden ser perjudiciales para la salud del bebé.</t>
  </si>
  <si>
    <t xml:space="preserve">Nan</t>
  </si>
  <si>
    <t xml:space="preserve">Nestlé</t>
  </si>
  <si>
    <t xml:space="preserve">Optipro</t>
  </si>
  <si>
    <t xml:space="preserve">Etapa 2</t>
  </si>
  <si>
    <t xml:space="preserve">Lata en polvo</t>
  </si>
  <si>
    <t xml:space="preserve">g</t>
  </si>
  <si>
    <t xml:space="preserve">6 a 12 meses</t>
  </si>
  <si>
    <t xml:space="preserve">Sin sabor</t>
  </si>
  <si>
    <t xml:space="preserve">Unisex</t>
  </si>
  <si>
    <t xml:space="preserve">Etapa: 2; Con HMO: Sí; Con DHA: Sí; Con probióticos: Sí; Con hierro: Sí; Formato de venta: Unidad; Nombre en empaque actual: Optimal Pro</t>
  </si>
  <si>
    <t xml:space="preserve">https://raw.githubusercontent.com/zublimemx/marketplaces-product-images/main/products/7501058623300/images/7501058623300_1.jpg</t>
  </si>
  <si>
    <t xml:space="preserve">https://raw.githubusercontent.com/zublimemx/marketplaces-product-images/main/products/7501058623300/images/7501058623300_2.jpg</t>
  </si>
  <si>
    <t xml:space="preserve">https://raw.githubusercontent.com/zublimemx/marketplaces-product-images/main/products/7501058623300/images/7501058623300_3.jpg</t>
  </si>
  <si>
    <t xml:space="preserve">Farma + Mark</t>
  </si>
  <si>
    <t xml:space="preserve">NAN 2 800GR</t>
  </si>
  <si>
    <t xml:space="preserve">7501058623317</t>
  </si>
  <si>
    <t xml:space="preserve">Fórmula Infantil Nan Optipro 1 Lata 800 g</t>
  </si>
  <si>
    <t xml:space="preserve">Descripción:
NAN Optipro 1 (presentada por Nestlé México como NAN 1 Optimal Pro) es una fórmula infantil de inicio en polvo para bebés de 0 a 6 meses. Está elaborada con proteína de suero de leche OPTIPRO y enriquecida con HMO 2'FL, DHA y ARA, el probiótico Limosilactobacillus reuteri y hierro.
Beneficios:
- Contiene proteína OPTIPRO, DHA y ARA (ácidos grasos omega 3 y omega 6).
- Incluye el oligosacárido de leche humana HMO 2'FL (2'-fucosilactosa).
- Contiene el probiótico Limosilactobacillus reuteri.
- Fórmula adicionada con hierro, vitaminas y minerales.
- Aporte por cada 100 kcal: 1.85 g de proteína, 5.26 g de grasa total y 11.29 g de carbohidratos.
Ingredientes:
Proteína de suero de leche de vaca desmineralizado OPTIPRO (43.87 %), aceites vegetales (oleína de palma, palmiste, canola, maíz y girasol alto oleico), lactosa, minerales, vitaminas, cultivos probióticos de Limosilactobacillus reuteri, HMO (2'-fucosilactosa), DHA y ARA.
Contiene: leche, soya y aceite de pescado.
Modo de uso:
Indicada para bebés de 0 a 6 meses. Prepárese siguiendo estrictamente las instrucciones de preparación y conservación de la etiqueta, con agua segura y utensilios limpios.
Presentación:
Lata con 800 g de fórmula en polvo.
Advertencias:
La leche materna es el mejor alimento para el bebé y debe continuarse el mayor tiempo posible. El uso de este producto debe hacerse bajo la orientación de un profesional de la salud. Contiene leche, soya y aceite de pescado. Una preparación o un almacenamiento incorrectos pueden ser perjudiciales para la salud del bebé.</t>
  </si>
  <si>
    <t xml:space="preserve">MLM28528415</t>
  </si>
  <si>
    <t xml:space="preserve">Etapa 1</t>
  </si>
  <si>
    <t xml:space="preserve">0 a 6 meses</t>
  </si>
  <si>
    <t xml:space="preserve">Etapa: 1; Con HMO: Sí; Con DHA: Sí; Con probióticos: Sí; Con hierro: Sí; Formato de venta: Unidad; Nombre en empaque actual: Optimal Pro</t>
  </si>
  <si>
    <t xml:space="preserve">https://raw.githubusercontent.com/zublimemx/marketplaces-product-images/main/products/7501058623317/images/7501058623317_1.jpg</t>
  </si>
  <si>
    <t xml:space="preserve">https://raw.githubusercontent.com/zublimemx/marketplaces-product-images/main/products/7501058623317/images/7501058623317_2.jpg</t>
  </si>
  <si>
    <t xml:space="preserve">https://raw.githubusercontent.com/zublimemx/marketplaces-product-images/main/products/7501058623317/images/7501058623317_3.jpg</t>
  </si>
  <si>
    <t xml:space="preserve">https://raw.githubusercontent.com/zublimemx/marketplaces-product-images/main/products/7501058623317/images/7501058623317_4.jpg</t>
  </si>
  <si>
    <t xml:space="preserve">NAN 1 800GR OPTIPRO</t>
  </si>
  <si>
    <t xml:space="preserve">7501318612655</t>
  </si>
  <si>
    <t xml:space="preserve">Aspirina Protect 100 mg 28 Tabletas</t>
  </si>
  <si>
    <t xml:space="preserve">MLM457820</t>
  </si>
  <si>
    <t xml:space="preserve">Salud y Equipamiento Médico &gt; Cuidado de la Salud &gt; Farmacia &gt; Medicamentos de Venta Libre &gt; Para la Sangre Venta Libre</t>
  </si>
  <si>
    <t xml:space="preserve">Descripción:
Aspirina Protect 100 mg es un medicamento de Bayer en tabletas de liberación retardada (gastrorresistentes), con 100 mg de ácido acetilsalicílico por tableta. Su cubierta está diseñada para resistir el ácido del estómago, por lo que la tableta se libera más adelante en el tubo digestivo.
Beneficios:
- Actúa sobre la agregación de las plaquetas y ayuda a prevenir la formación de coágulos de sangre.
- Según su ficha, se utiliza para reducir el riesgo de mortalidad y morbilidad en el infarto agudo de miocardio y en la prevención secundaria de infarto y de evento vascular cerebral.
- También se indica en ataque isquémico transitorio, angina de pecho e inestable y en la prevención de tromboembolia después de procedimientos vasculares.
- Presentación de dosis baja (100 mg) para uso cardiovascular bajo indicación médica.
Composición:
Cada tableta contiene ácido acetilsalicílico 100 mg, con excipientes cbp.
Modo de uso:
Vía oral. Las tabletas gastrorresistentes se toman antes de los alimentos, con abundante líquido. La dosis y la duración del tratamiento dependen de la condición a tratar y deben ser indicadas por el médico.
Presentación:
Caja con 28 tabletas de liberación retardada de 100 mg.
Advertencias:
No debe usarse en caso de hipersensibilidad al ácido acetilsalicílico o a los salicilatos, asma inducida por salicilatos, úlcera gastroduodenal activa, trastornos hemorrágicos, insuficiencia renal, hepática o cardíaca graves, uso con metotrexato a dosis de 15 mg por semana o más, ni durante el tercer trimestre del embarazo. Puede aumentar el riesgo de sangrado y de lesiones gastrointestinales; tenga precaución si toma anticoagulantes. No se administre a niños o adolescentes con infecciones virales por el riesgo de síndrome de Reye. Lea las instrucciones del empaque. Consulte a su médico. No se deje al alcance de los niños.</t>
  </si>
  <si>
    <t xml:space="preserve">MLM39473264</t>
  </si>
  <si>
    <t xml:space="preserve">Aspirina</t>
  </si>
  <si>
    <t xml:space="preserve">Bayer</t>
  </si>
  <si>
    <t xml:space="preserve">Protect</t>
  </si>
  <si>
    <t xml:space="preserve">100 mg liberación retardada</t>
  </si>
  <si>
    <t xml:space="preserve">Tabletas de liberación retardada</t>
  </si>
  <si>
    <t xml:space="preserve">tabletas</t>
  </si>
  <si>
    <t xml:space="preserve">Ácido acetilsalicílico</t>
  </si>
  <si>
    <t xml:space="preserve">100 mg</t>
  </si>
  <si>
    <t xml:space="preserve">Oral</t>
  </si>
  <si>
    <t xml:space="preserve">Formato de venta: Caja; Liberación: Retardada</t>
  </si>
  <si>
    <t xml:space="preserve">https://raw.githubusercontent.com/zublimemx/marketplaces-product-images/main/products/7501318612655/images/7501318612655_2.jpg</t>
  </si>
  <si>
    <t xml:space="preserve">https://raw.githubusercontent.com/zublimemx/marketplaces-product-images/main/products/7501318612655/images/7501318612655_4.jpg</t>
  </si>
  <si>
    <t xml:space="preserve">https://raw.githubusercontent.com/zublimemx/marketplaces-product-images/main/products/7501318612655/images/7501318612655_5.jpg</t>
  </si>
  <si>
    <t xml:space="preserve">ASPIRINA PROTEC C 28 TABS 240</t>
  </si>
  <si>
    <t xml:space="preserve">7501034692184</t>
  </si>
  <si>
    <t xml:space="preserve">Jardianz DPP 25 mg/5 mg 30 Tabletas</t>
  </si>
  <si>
    <t xml:space="preserve">MLM457821</t>
  </si>
  <si>
    <t xml:space="preserve">Salud y Equipamiento Médico &gt; Cuidado de la Salud &gt; Farmacia &gt; Medicamentos de Venta Libre &gt; Digestivos Venta Libre</t>
  </si>
  <si>
    <t xml:space="preserve">Descripción:
Jardianz DPP 25 mg/5 mg es un medicamento de Boehringer Ingelheim que combina en una sola tableta dos antidiabéticos orales: empagliflozina (inhibidor del cotransportador sodio-glucosa 2, SGLT2) y linagliptina (inhibidor de la enzima DPP-4).
Beneficios:
- Indicado en adultos con diabetes mellitus tipo 2 como complemento de la dieta y el ejercicio para el control de la glucosa en sangre.
- Se utiliza cuando el control con metformina o sulfonilureas más uno de los componentes no es suficiente, o en pacientes que ya reciben ambos principios activos por separado.
- Dos mecanismos de acción complementarios en una sola tableta.
Composición:
Cada tableta contiene empagliflozina 25 mg y linagliptina 5 mg.
Modo de uso:
Vía oral. La tableta se traga entera con agua, con o sin alimentos, aproximadamente a la misma hora cada día. La dosis y los ajustes (por ejemplo, según la función renal) deben ser determinados por el médico.
Presentación:
Caja con 30 tabletas.
Advertencias:
No debe usarse en diabetes tipo 1, enfermedad renal terminal o diálisis, ni en caso de hipersensibilidad a sus componentes. Existe riesgo de cetoacidosis diabética (suspender el tratamiento si se sospecha), infecciones urinarias y genitales y pancreatitis, y mayor riesgo de hipoglucemia si se usa con sulfonilureas o insulina. Se recomienda vigilar la función renal. Evite su uso durante el embarazo y la lactancia. No se recomienda en insuficiencia hepática grave. Lea las instrucciones del empaque. Consulte a su médico. No se deje al alcance de los niños.</t>
  </si>
  <si>
    <t xml:space="preserve">MLM40172306</t>
  </si>
  <si>
    <t xml:space="preserve">Jardianz</t>
  </si>
  <si>
    <t xml:space="preserve">Boehringer Ingelheim</t>
  </si>
  <si>
    <t xml:space="preserve">DPP</t>
  </si>
  <si>
    <t xml:space="preserve">25 mg/5 mg</t>
  </si>
  <si>
    <t xml:space="preserve">Tabletas</t>
  </si>
  <si>
    <t xml:space="preserve">Empagliflozina y linagliptina</t>
  </si>
  <si>
    <t xml:space="preserve">512M2016 SSA IV</t>
  </si>
  <si>
    <t xml:space="preserve">Formato de venta: Caja</t>
  </si>
  <si>
    <t xml:space="preserve">https://raw.githubusercontent.com/zublimemx/marketplaces-product-images/main/products/7501034692184/images/7501034692184_1.jpg</t>
  </si>
  <si>
    <t xml:space="preserve">https://raw.githubusercontent.com/zublimemx/marketplaces-product-images/main/products/7501034692184/images/7501034692184_2.jpg</t>
  </si>
  <si>
    <t xml:space="preserve">https://raw.githubusercontent.com/zublimemx/marketplaces-product-images/main/products/7501034692184/images/7501034692184_3.jpg</t>
  </si>
  <si>
    <t xml:space="preserve">JARDIANZ DPP 25 5MG C30</t>
  </si>
  <si>
    <t xml:space="preserve">7501943441804</t>
  </si>
  <si>
    <t xml:space="preserve">Pañales Huggies Supreme Unisex Etapa 5 36 Piezas</t>
  </si>
  <si>
    <t xml:space="preserve">MLM178488</t>
  </si>
  <si>
    <t xml:space="preserve">Bebés &gt; Higiene y Cuidado del Bebé &gt; Pañales &gt; Desechables</t>
  </si>
  <si>
    <t xml:space="preserve">Descripción:
Los pañales Huggies Supreme Etapa 5, de Kimberly-Clark, están diseñados para proteger la delicada piel del bebé con materiales de superior suavidad. Es la línea Huggies que se presenta como única clínica y dermatológicamente probada, con certificación Dermatest de cinco estrellas. Versión unisex para bebés de 11 a 14.5 kg.
Características:
- Clínica y dermatológicamente probados, con certificación Dermatest de 5 estrellas.
- Materiales de superior suavidad que ayudan a evitar la irritación.
- Manejo de la humedad que ayuda a mantener la piel fresca y sana.
- Cintas ajustables para un ajuste cómodo y seguro que permite libertad de movimiento.
- Diseños exclusivos en los pañales.
- Unisex: para niños y niñas.
Modo de uso:
Abra el pañal y colóquelo debajo del bebé, lleve la parte delantera hacia arriba y sujete las cintas a la altura de la cintura, sin apretar en exceso. Cámbielo con frecuencia, en cuanto esté húmedo o sucio.
Presentación:
Paquete con 36 pañales desechables Etapa 5.
Advertencias:
Deseche el pañal usado en la basura, no en el inodoro. Mantenga el empaque plástico fuera del alcance de los niños. Verifique que la etapa corresponda al peso de su bebé.</t>
  </si>
  <si>
    <t xml:space="preserve">MLM17379809</t>
  </si>
  <si>
    <t xml:space="preserve">Huggies</t>
  </si>
  <si>
    <t xml:space="preserve">Kimberly-Clark de México</t>
  </si>
  <si>
    <t xml:space="preserve">Supreme</t>
  </si>
  <si>
    <t xml:space="preserve">Etapa 5</t>
  </si>
  <si>
    <t xml:space="preserve">Pañales desechables</t>
  </si>
  <si>
    <t xml:space="preserve">piezas</t>
  </si>
  <si>
    <t xml:space="preserve">Peso del bebé: 11 a 14.5 kg; Dermatest 5 estrellas: Sí; Formato de venta: Paquete</t>
  </si>
  <si>
    <t xml:space="preserve">https://raw.githubusercontent.com/zublimemx/marketplaces-product-images/main/products/7501943441804/images/7501943441804_1.jpg</t>
  </si>
  <si>
    <t xml:space="preserve">https://raw.githubusercontent.com/zublimemx/marketplaces-product-images/main/products/7501943441804/images/7501943441804_3.jpg</t>
  </si>
  <si>
    <t xml:space="preserve">Mark</t>
  </si>
  <si>
    <t xml:space="preserve">HU SUP UNISEX E5 C/36</t>
  </si>
  <si>
    <t xml:space="preserve">7501943445796</t>
  </si>
  <si>
    <t xml:space="preserve">Pañales Huggies Supreme Unisex Etapa 6 36 Piezas</t>
  </si>
  <si>
    <t xml:space="preserve">Descripción:
Los pañales Huggies Supreme Etapa 6, de Kimberly-Clark, están diseñados para proteger la delicada piel del bebé con materiales de superior suavidad. Es la línea Huggies que se presenta como única clínica y dermatológicamente probada, con certificación Dermatest de cinco estrellas. Versión unisex para bebés de más de 13.5 kg.
Características:
- Clínica y dermatológicamente probados, con certificación Dermatest de 5 estrellas.
- Materiales de superior suavidad que ayudan a evitar la irritación.
- Manejo de la humedad que ayuda a mantener la piel fresca y sana.
- Cintas ajustables para un ajuste cómodo y seguro que permite libertad de movimiento.
- Diseños exclusivos en los pañales.
- Unisex: para niños y niñas.
Modo de uso:
Abra el pañal y colóquelo debajo del bebé, lleve la parte delantera hacia arriba y sujete las cintas a la altura de la cintura, sin apretar en exceso. Cámbielo con frecuencia, en cuanto esté húmedo o sucio.
Presentación:
Paquete con 36 pañales desechables Etapa 6.
Advertencias:
Deseche el pañal usado en la basura, no en el inodoro. Mantenga el empaque plástico fuera del alcance de los niños. Verifique que la etapa corresponda al peso de su bebé.</t>
  </si>
  <si>
    <t xml:space="preserve">MLM17379842</t>
  </si>
  <si>
    <t xml:space="preserve">Etapa 6</t>
  </si>
  <si>
    <t xml:space="preserve">Peso del bebé: más de 13.5 kg; Dermatest 5 estrellas: Sí; Formato de venta: Paquete</t>
  </si>
  <si>
    <t xml:space="preserve">https://raw.githubusercontent.com/zublimemx/marketplaces-product-images/main/products/7501943445796/images/7501943445796_1.jpg</t>
  </si>
  <si>
    <t xml:space="preserve">https://raw.githubusercontent.com/zublimemx/marketplaces-product-images/main/products/7501943445796/images/7501943445796_3.jpg</t>
  </si>
  <si>
    <t xml:space="preserve">HU SUP UNISEX E6 C/36</t>
  </si>
  <si>
    <t xml:space="preserve">7501058623188</t>
  </si>
  <si>
    <t xml:space="preserve">Fórmula Infantil Nan Optipro 1 Lata 400 g</t>
  </si>
  <si>
    <t xml:space="preserve">Descripción:
NAN Optipro 1 (presentada por Nestlé México como NAN 1 Optimal Pro) es una fórmula infantil de inicio en polvo para bebés de 0 a 6 meses. Está elaborada con proteína de suero de leche OPTIPRO y enriquecida con HMO 2'FL, DHA y ARA, el probiótico Limosilactobacillus reuteri y hierro.
Beneficios:
- Contiene proteína OPTIPRO, DHA y ARA (ácidos grasos omega 3 y omega 6).
- Incluye el oligosacárido de leche humana HMO 2'FL (2'-fucosilactosa).
- Contiene el probiótico Limosilactobacillus reuteri.
- Fórmula adicionada con hierro, vitaminas y minerales.
- Aporte por cada 100 kcal: 1.85 g de proteína, 5.26 g de grasa total y 11.29 g de carbohidratos.
Ingredientes:
Proteína de suero de leche de vaca desmineralizado OPTIPRO (43.87 %), aceites vegetales (oleína de palma, palmiste, canola, maíz y girasol alto oleico), lactosa, minerales, vitaminas, cultivos probióticos de Limosilactobacillus reuteri, HMO (2'-fucosilactosa), DHA y ARA.
Contiene: leche, soya y aceite de pescado.
Modo de uso:
Indicada para bebés de 0 a 6 meses. Prepárese siguiendo estrictamente las instrucciones de preparación y conservación de la etiqueta, con agua segura y utensilios limpios.
Presentación:
Lata con 400 g de fórmula en polvo.
Advertencias:
La leche materna es el mejor alimento para el bebé y debe continuarse el mayor tiempo posible. El uso de este producto debe hacerse bajo la orientación de un profesional de la salud. Contiene leche, soya y aceite de pescado. Una preparación o un almacenamiento incorrectos pueden ser perjudiciales para la salud del bebé.</t>
  </si>
  <si>
    <t xml:space="preserve">MLM16139645</t>
  </si>
  <si>
    <t xml:space="preserve">https://raw.githubusercontent.com/zublimemx/marketplaces-product-images/main/products/7501058623188/images/7501058623188_1.jpg</t>
  </si>
  <si>
    <t xml:space="preserve">https://raw.githubusercontent.com/zublimemx/marketplaces-product-images/main/products/7501058623188/images/7501058623188_2.jpg</t>
  </si>
  <si>
    <t xml:space="preserve">https://raw.githubusercontent.com/zublimemx/marketplaces-product-images/main/products/7501058623188/images/7501058623188_3.jpg</t>
  </si>
  <si>
    <t xml:space="preserve">NAN 1 400 GR</t>
  </si>
  <si>
    <t xml:space="preserve">4015630064076</t>
  </si>
  <si>
    <t xml:space="preserve">Tiras Reactivas Accu-Chek Active 50 Piezas</t>
  </si>
  <si>
    <t xml:space="preserve">MLM189948</t>
  </si>
  <si>
    <t xml:space="preserve">Salud y Equipamiento Médico &gt; Equipamiento Médico &gt; Equipos de Monitoreo &gt; Medidores de Glucosa</t>
  </si>
  <si>
    <t xml:space="preserve">Descripción:
Tiras reactivas Accu-Chek Active, de Roche, para medir la concentración de glucosa en sangre capilar con el medidor Accu-Chek Active (el medidor no está incluido). Están diseñadas para obtener un resultado con una gota de sangre y sin necesidad de codificar.
Características:
- Requieren una gota de sangre de 1 a 2 µl.
- El resultado se obtiene en aproximadamente 5 segundos cuando la sangre se aplica con la tira dentro del medidor (8 segundos si se aplica fuera).
- Permiten agregar más sangre hasta 10 segundos después de la primera aplicación.
- No requieren codificación: incluyen un chip negro permanente.
- Determinación fotométrica de la glucosa.
- Zona de dosificación con malla verde y bloques de color en la etiqueta para verificar visualmente la tira y el resultado.
- Estables hasta la fecha indicada en el envase, incluso después de abierto.
Modo de uso:
1. Inserte la tira en el medidor.
2. Puncione el dedo con un dispositivo de punción, por ejemplo Accu-Chek Softclix (no incluido).
3. Toque con cuidado la gota de sangre con el campo verde de la tira.
4. Lea el resultado en el medidor.
Presentación:
Envase con 50 tiras reactivas.
Advertencias:
Use las tiras únicamente con el medidor compatible. Mantenga el envase bien cerrado después de retirar cada tira para conservar su calidad. Consulte el manual del medidor y a su médico para interpretar los resultados. Mantenga fuera del alcance de los niños.</t>
  </si>
  <si>
    <t xml:space="preserve">MLM37784929</t>
  </si>
  <si>
    <t xml:space="preserve">Accu-Chek</t>
  </si>
  <si>
    <t xml:space="preserve">Roche</t>
  </si>
  <si>
    <t xml:space="preserve">Active</t>
  </si>
  <si>
    <t xml:space="preserve">Tiras reactivas de glucosa</t>
  </si>
  <si>
    <t xml:space="preserve">Tiras reactivas</t>
  </si>
  <si>
    <t xml:space="preserve">tiras</t>
  </si>
  <si>
    <t xml:space="preserve">0679R2017 SSA</t>
  </si>
  <si>
    <t xml:space="preserve">Compatible con: medidor Accu-Chek Active; Volumen de muestra: 1 a 2 µl; Tiempo de resultado: 5 segundos; Requiere codificación: No; Tecnología: Fotométrica; Formato de venta: Caja</t>
  </si>
  <si>
    <t xml:space="preserve">https://raw.githubusercontent.com/zublimemx/marketplaces-product-images/main/products/4015630064076/images/4015630064076_1.jpg</t>
  </si>
  <si>
    <t xml:space="preserve">https://raw.githubusercontent.com/zublimemx/marketplaces-product-images/main/products/4015630064076/images/4015630064076_2.jpg</t>
  </si>
  <si>
    <t xml:space="preserve">ACCU CHEK C50 TIRAS ACTIVE</t>
  </si>
  <si>
    <t xml:space="preserve">8020030091252</t>
  </si>
  <si>
    <t xml:space="preserve">Vessel Due F 250 LRU 50 Cápsulas</t>
  </si>
  <si>
    <t xml:space="preserve">Descripción:
Vessel Due F 250 LRU es un medicamento de Alfasigma cuyo principio activo es la sulodexida, un antitrombótico de administración oral. Cada cápsula contiene 250 LRU (unidades lipasémicas) de sulodexida.
Beneficios:
- Según su ficha, está indicado en el tratamiento de la insuficiencia venosa crónica.
- Se utiliza en el tratamiento de las úlceras venosas crónicas.
- Se indica en la claudicación intermitente sintomática por enfermedad arterial oclusiva periférica (estadio II).
Composición:
Cada cápsula contiene sulodexida 250 LRU.
Modo de uso:
Vía oral. Las cápsulas deben ingerirse con líquido y separadas de las comidas. La dosis y la duración del tratamiento deben ser indicadas por el médico.
Presentación:
Caja con 50 cápsulas.
Advertencias:
No debe usarse en caso de hipersensibilidad a la sulodexida, a la heparina o a sustancias similares, ni en pacientes con enfermedad o diátesis hemorrágica. No se recomienda en menores de 18 años. Precaución si toma anticoagulantes orales, ya que puede aumentar su efecto. Evite su uso durante el embarazo y la lactancia. Lea las instrucciones del empaque. Consulte a su médico. No se deje al alcance de los niños.</t>
  </si>
  <si>
    <t xml:space="preserve">MLM39474253</t>
  </si>
  <si>
    <t xml:space="preserve">Vessel</t>
  </si>
  <si>
    <t xml:space="preserve">Alfasigma</t>
  </si>
  <si>
    <t xml:space="preserve">Due F</t>
  </si>
  <si>
    <t xml:space="preserve">250 LRU</t>
  </si>
  <si>
    <t xml:space="preserve">Cápsulas</t>
  </si>
  <si>
    <t xml:space="preserve">cápsulas</t>
  </si>
  <si>
    <t xml:space="preserve">Sulodexida</t>
  </si>
  <si>
    <t xml:space="preserve">043M99 SSA IV</t>
  </si>
  <si>
    <t xml:space="preserve">https://raw.githubusercontent.com/zublimemx/marketplaces-product-images/main/products/8020030091252/images/8020030091252_4.jpg</t>
  </si>
  <si>
    <t xml:space="preserve">https://raw.githubusercontent.com/zublimemx/marketplaces-product-images/main/products/8020030091252/images/8020030091252_2.jpg</t>
  </si>
  <si>
    <t xml:space="preserve">VESSEL DUE F 250 CAPS50</t>
  </si>
  <si>
    <t xml:space="preserve">7501943444966</t>
  </si>
  <si>
    <t xml:space="preserve">Pañales KleenBebé Suavelastic Etapa 5 Jumbo 40 Piezas</t>
  </si>
  <si>
    <t xml:space="preserve">Descripción:
Los pañales KleenBebé Suavelastic Max Etapa 5 (Jumbo), de Kimberly-Clark, están pensados para mantener seco al bebé por mucho más tiempo. Combinan tecnología Blockgel de alta absorción, ajuste con cuatro puntos de sujeción y una fórmula suave con ingredientes como manzanilla, aloe vera y vitamina E. Versión unisex para bebés de de 11 a 14.5 kg.
Características:
- Maxi sequedad: tecnología Blockgel y centro absorbente de alto desempeño para mantener seco al bebé por más tiempo.
- Maxi ajuste: cuatro puntos de sujeción que ayudan a que el pañal no se caiga ni se deforme, con orejas elásticas ajustables y barreras laterales suaves.
- Maxi cuidado: fórmula Vitta E Plus con vitamina E, aloe vera y manzanilla, y óxido de zinc que ayuda a prevenir la irritación.
- Bolsillo trasero que ayuda a evitar fugas cuando el bebé está acostado.
- Dermatológicamente certificados.
Modo de uso:
Abra el pañal y colóquelo debajo del bebé, lleve la parte delantera hacia arriba y sujete las cintas a la altura de la cintura, sin apretar en exceso. Cámbielo con frecuencia, en cuanto esté húmedo o sucio.
Presentación:
Paquete con 40 pañales desechables Etapa 5 (Jumbo).
Advertencias:
Deseche el pañal usado en la basura, no en el inodoro. Mantenga el empaque plástico fuera del alcance de los niños. Verifique que la etapa corresponda al peso de su bebé.</t>
  </si>
  <si>
    <t xml:space="preserve">MLM18976117</t>
  </si>
  <si>
    <t xml:space="preserve">KleenBebé</t>
  </si>
  <si>
    <t xml:space="preserve">Suavelastic</t>
  </si>
  <si>
    <t xml:space="preserve">Max Etapa 5 Jumbo</t>
  </si>
  <si>
    <t xml:space="preserve">Jumbo</t>
  </si>
  <si>
    <t xml:space="preserve">Peso del bebé: 11 a 14.5 kg; Con óxido de zinc: Sí; Formato de venta: Paquete</t>
  </si>
  <si>
    <t xml:space="preserve">https://raw.githubusercontent.com/zublimemx/marketplaces-product-images/main/products/7501943444966/images/7501943444966_4.jpg</t>
  </si>
  <si>
    <t xml:space="preserve">https://raw.githubusercontent.com/zublimemx/marketplaces-product-images/main/products/7501943444966/images/7501943444966_5.jpg</t>
  </si>
  <si>
    <t xml:space="preserve">SUAVE JUM E5 C/40</t>
  </si>
  <si>
    <t xml:space="preserve">7501109902866</t>
  </si>
  <si>
    <t xml:space="preserve">Motrin Infantil Ibuprofeno 20 mg/ml Suspensión 120 ml</t>
  </si>
  <si>
    <t xml:space="preserve">MLM194673</t>
  </si>
  <si>
    <t xml:space="preserve">Salud y Equipamiento Médico &gt; Cuidado de la Salud &gt; Farmacia &gt; Medicamentos de Venta Libre &gt; Analgésicos</t>
  </si>
  <si>
    <t xml:space="preserve">Descripción:
Motrin Infantil es una suspensión oral de ibuprofeno para niños de 2 a 12 años. Cada 100 ml contienen 2 g de ibuprofeno (20 mg por ml). Está libre de alcohol y tiene sabor a frutas.
Beneficios:
- Ayuda a reducir la fiebre en niños.
- Alivia temporalmente el dolor leve a moderado asociado a resfriado, gripe, dolor de garganta, dolor de cabeza y dolor de muelas.
- Según la marca, actúa en aproximadamente 15 minutos y sus efectos duran hasta 8 horas.
- Incluye vasito dosificador y pipeta para medir la dosis.
Composición:
Ibuprofeno 2 g por cada 100 ml de suspensión (20 mg/ml), en vehículo cbp.
Modo de uso:
Vía oral. Agite bien antes de cada uso y utilice únicamente el dosificador incluido. Se administra una toma cada 6 a 8 horas, sin exceder 4 tomas en 24 horas. La dosis se determina de preferencia por el peso del niño:
- 10 a 15 kg (2 a 3 años): 5 ml
- 16 a 21 kg (4 a 5 años): 7.5 ml
- 21.5 a 26.5 kg (6 a 8 años): 10 ml
- 27 a 32 kg (9 a 10 años): 12.5 ml
- 32.5 a 43 kg (11 a 12 años): 15 ml
No lo use por más de 5 días sin consultar al médico.
Presentación:
Caja con un frasco de 120 ml, con vasito dosificador y pipeta. Conservar a temperatura ambiente controlada, entre 15 y 30 grados centígrados.
Advertencias:
No debe usarse en caso de hipersensibilidad al ibuprofeno, a la aspirina o a otros antiinflamatorios, úlcera péptica activa o hemorragia gastrointestinal, ni insuficiencia renal o hepática grave. Puede causar reacciones alérgicas graves y sangrado estomacal, sobre todo con uso prolongado o dosis mayores; los antiinflamatorios pueden aumentar el riesgo cardiovascular. Consulte al médico si el niño tiene úlceras, enfermedad renal o cardíaca, o toma anticoagulantes. Lea las instrucciones del empaque. Consulte a su médico. No se deje al alcance de los niños.</t>
  </si>
  <si>
    <t xml:space="preserve">MLM39455417</t>
  </si>
  <si>
    <t xml:space="preserve">Motrin</t>
  </si>
  <si>
    <t xml:space="preserve">Janssen-Cilag de México</t>
  </si>
  <si>
    <t xml:space="preserve">Infantil</t>
  </si>
  <si>
    <t xml:space="preserve">Suspensión 2 g/100 ml</t>
  </si>
  <si>
    <t xml:space="preserve">Suspensión oral</t>
  </si>
  <si>
    <t xml:space="preserve">Ibuprofeno</t>
  </si>
  <si>
    <t xml:space="preserve">20 mg/ml (2 g/100 ml)</t>
  </si>
  <si>
    <t xml:space="preserve">Niños de 2 a 12 años</t>
  </si>
  <si>
    <t xml:space="preserve">Frutas</t>
  </si>
  <si>
    <t xml:space="preserve">Niños</t>
  </si>
  <si>
    <t xml:space="preserve">630M98 SSA VI</t>
  </si>
  <si>
    <t xml:space="preserve">Formato de venta: Caja con frasco; Sin alcohol: Sí; Incluye vaso dosificador y pipeta dosificadora: Sí</t>
  </si>
  <si>
    <t xml:space="preserve">https://raw.githubusercontent.com/zublimemx/marketplaces-product-images/main/products/7501109902866/images/7501109902866_1.jpg</t>
  </si>
  <si>
    <t xml:space="preserve">https://raw.githubusercontent.com/zublimemx/marketplaces-product-images/main/products/7501109902866/images/7501109902866_2.jpg</t>
  </si>
  <si>
    <t xml:space="preserve">https://raw.githubusercontent.com/zublimemx/marketplaces-product-images/main/products/7501109902866/images/7501109902866_3.jpg</t>
  </si>
  <si>
    <t xml:space="preserve">https://raw.githubusercontent.com/zublimemx/marketplaces-product-images/main/products/7501109902866/images/7501109902866_4.jpg</t>
  </si>
  <si>
    <t xml:space="preserve">MOTRIN INF SUSP 20MG 1ML FEBRERO 28 30</t>
  </si>
  <si>
    <t xml:space="preserve">7506425645749</t>
  </si>
  <si>
    <t xml:space="preserve">Pañales KleenBebé Suavelastic Etapa 7 XXJumbo 40 Piezas</t>
  </si>
  <si>
    <t xml:space="preserve">Descripción:
Los pañales KleenBebé Suavelastic Max Etapa 7 (Extra Extra Jumbo), de Kimberly-Clark, están pensados para mantener seco al bebé por mucho más tiempo. Combinan tecnología Blockgel de alta absorción, ajuste con cuatro puntos de sujeción y una fórmula suave con ingredientes como manzanilla, aloe vera y vitamina E. Versión unisex para bebés de de 16 a 24 kg.
Características:
- Maxi sequedad: tecnología Blockgel y centro absorbente de alto desempeño para mantener seco al bebé por más tiempo.
- Maxi ajuste: cuatro puntos de sujeción que ayudan a que el pañal no se caiga ni se deforme, con orejas elásticas ajustables y barreras laterales suaves.
- Maxi cuidado: fórmula Vitta E Plus con vitamina E, aloe vera y manzanilla, y óxido de zinc que ayuda a prevenir la irritación.
- Bolsillo trasero que ayuda a evitar fugas cuando el bebé está acostado.
- Dermatológicamente certificados.
Modo de uso:
Abra el pañal y colóquelo debajo del bebé, lleve la parte delantera hacia arriba y sujete las cintas a la altura de la cintura, sin apretar en exceso. Cámbielo con frecuencia, en cuanto esté húmedo o sucio.
Presentación:
Paquete con 40 pañales desechables Etapa 7 (Extra Extra Jumbo).
Advertencias:
Deseche el pañal usado en la basura, no en el inodoro. Mantenga el empaque plástico fuera del alcance de los niños. Verifique que la etapa corresponda al peso de su bebé.</t>
  </si>
  <si>
    <t xml:space="preserve">MLM23011505</t>
  </si>
  <si>
    <t xml:space="preserve">Etapa 7 Extra Extra Jumbo</t>
  </si>
  <si>
    <t xml:space="preserve">Etapa 7</t>
  </si>
  <si>
    <t xml:space="preserve">Extra Extra Jumbo</t>
  </si>
  <si>
    <t xml:space="preserve">Peso del bebé: 16 a 24 kg; Con óxido de zinc: Sí; Formato de venta: Paquete</t>
  </si>
  <si>
    <t xml:space="preserve">https://raw.githubusercontent.com/zublimemx/marketplaces-product-images/main/products/7506425645749/images/7506425645749_2.jpg</t>
  </si>
  <si>
    <t xml:space="preserve">https://raw.githubusercontent.com/zublimemx/marketplaces-product-images/main/products/7506425645749/images/7506425645749_5.jpg</t>
  </si>
  <si>
    <t xml:space="preserve">SUAVE XJBO E7 C40</t>
  </si>
  <si>
    <t xml:space="preserve">7501943441767</t>
  </si>
  <si>
    <t xml:space="preserve">Pañales Huggies Supreme Unisex Etapa 4 36 Piezas</t>
  </si>
  <si>
    <t xml:space="preserve">Descripción:
Los pañales Huggies Supreme Etapa 4, de Kimberly-Clark, están diseñados para proteger la delicada piel del bebé con materiales de superior suavidad. Es la línea Huggies que se presenta como única clínica y dermatológicamente probada, con certificación Dermatest de cinco estrellas. Versión unisex para bebés de 9 a 12 kg.
Características:
- Clínica y dermatológicamente probados, con certificación Dermatest de 5 estrellas.
- Materiales de superior suavidad que ayudan a evitar la irritación.
- Manejo de la humedad que ayuda a mantener la piel fresca y sana.
- Cintas ajustables para un ajuste cómodo y seguro que permite libertad de movimiento.
- Diseños exclusivos en los pañales.
- Unisex: para niños y niñas.
Modo de uso:
Abra el pañal y colóquelo debajo del bebé, lleve la parte delantera hacia arriba y sujete las cintas a la altura de la cintura, sin apretar en exceso. Cámbielo con frecuencia, en cuanto esté húmedo o sucio.
Presentación:
Paquete con 36 pañales desechables Etapa 4.
Advertencias:
Deseche el pañal usado en la basura, no en el inodoro. Mantenga el empaque plástico fuera del alcance de los niños. Verifique que la etapa corresponda al peso de su bebé.</t>
  </si>
  <si>
    <t xml:space="preserve">MLM17379816</t>
  </si>
  <si>
    <t xml:space="preserve">Etapa 4</t>
  </si>
  <si>
    <t xml:space="preserve">Peso del bebé: 9 a 12 kg; Dermatest 5 estrellas: Sí; Formato de venta: Paquete</t>
  </si>
  <si>
    <t xml:space="preserve">https://raw.githubusercontent.com/zublimemx/marketplaces-product-images/main/products/7501943441767/images/7501943441767_1.jpg</t>
  </si>
  <si>
    <t xml:space="preserve">https://raw.githubusercontent.com/zublimemx/marketplaces-product-images/main/products/7501943441767/images/7501943441767_2.jpg</t>
  </si>
  <si>
    <t xml:space="preserve">HU SUP UNISEX E4 C/36</t>
  </si>
  <si>
    <t xml:space="preserve">7501943444942</t>
  </si>
  <si>
    <t xml:space="preserve">Pañales KleenBebé Suavelastic Etapa 4 Grande 44 Piezas</t>
  </si>
  <si>
    <t xml:space="preserve">Descripción:
Los pañales KleenBebé Suavelastic Max Etapa 4 (Grande), de Kimberly-Clark, están pensados para mantener seco al bebé por mucho más tiempo. Combinan tecnología Blockgel de alta absorción, ajuste con cuatro puntos de sujeción y una fórmula suave con ingredientes como manzanilla, aloe vera y vitamina E. Versión unisex para bebés de de 9 a 12 kg.
Características:
- Maxi sequedad: tecnología Blockgel y centro absorbente de alto desempeño para mantener seco al bebé por más tiempo.
- Maxi ajuste: cuatro puntos de sujeción que ayudan a que el pañal no se caiga ni se deforme, con orejas elásticas ajustables y barreras laterales suaves.
- Maxi cuidado: fórmula Vitta E Plus con vitamina E, aloe vera y manzanilla, y óxido de zinc que ayuda a prevenir la irritación.
- Bolsillo trasero que ayuda a evitar fugas cuando el bebé está acostado.
- Dermatológicamente certificados.
Modo de uso:
Abra el pañal y colóquelo debajo del bebé, lleve la parte delantera hacia arriba y sujete las cintas a la altura de la cintura, sin apretar en exceso. Cámbielo con frecuencia, en cuanto esté húmedo o sucio.
Presentación:
Paquete con 44 pañales desechables Etapa 4 (Grande).
Advertencias:
Deseche el pañal usado en la basura, no en el inodoro. Mantenga el empaque plástico fuera del alcance de los niños. Verifique que la etapa corresponda al peso de su bebé.</t>
  </si>
  <si>
    <t xml:space="preserve">MLM42012939</t>
  </si>
  <si>
    <t xml:space="preserve">Max Etapa 4 Grande</t>
  </si>
  <si>
    <t xml:space="preserve">Grande</t>
  </si>
  <si>
    <t xml:space="preserve">Peso del bebé: 9 a 12 kg; Con óxido de zinc: Sí; Formato de venta: Paquete</t>
  </si>
  <si>
    <t xml:space="preserve">https://raw.githubusercontent.com/zublimemx/marketplaces-product-images/main/products/7501943444942/images/7501943444942_2.jpg</t>
  </si>
  <si>
    <t xml:space="preserve">https://raw.githubusercontent.com/zublimemx/marketplaces-product-images/main/products/7501943444942/images/7501943444942_5.jpg</t>
  </si>
  <si>
    <t xml:space="preserve">SUAVE GDE E4 C/44</t>
  </si>
  <si>
    <t xml:space="preserve">7501943447615</t>
  </si>
  <si>
    <t xml:space="preserve">Pañales KleenBebé Suavelastic Etapa 6 Extra Jumbo 40 Piezas</t>
  </si>
  <si>
    <t xml:space="preserve">Descripción:
Los pañales KleenBebé Suavelastic Max Etapa 6 (Extra Jumbo), de Kimberly-Clark, están pensados para mantener seco al bebé por mucho más tiempo. Combinan tecnología Blockgel de alta absorción, ajuste con cuatro puntos de sujeción y una fórmula suave con ingredientes como manzanilla, aloe vera y vitamina E. Versión unisex para bebés de de 13.5 a 17 kg.
Características:
- Maxi sequedad: tecnología Blockgel y centro absorbente de alto desempeño para mantener seco al bebé por más tiempo.
- Maxi ajuste: cuatro puntos de sujeción que ayudan a que el pañal no se caiga ni se deforme, con orejas elásticas ajustables y barreras laterales suaves.
- Maxi cuidado: fórmula Vitta E Plus con vitamina E, aloe vera y manzanilla, y óxido de zinc que ayuda a prevenir la irritación.
- Bolsillo trasero que ayuda a evitar fugas cuando el bebé está acostado.
- Dermatológicamente certificados.
Modo de uso:
Abra el pañal y colóquelo debajo del bebé, lleve la parte delantera hacia arriba y sujete las cintas a la altura de la cintura, sin apretar en exceso. Cámbielo con frecuencia, en cuanto esté húmedo o sucio.
Presentación:
Paquete con 40 pañales desechables Etapa 6 (Extra Jumbo).
Advertencias:
Deseche el pañal usado en la basura, no en el inodoro. Mantenga el empaque plástico fuera del alcance de los niños. Verifique que la etapa corresponda al peso de su bebé.</t>
  </si>
  <si>
    <t xml:space="preserve">MLM18976308</t>
  </si>
  <si>
    <t xml:space="preserve">Max Etapa 6 Extra Jumbo</t>
  </si>
  <si>
    <t xml:space="preserve">Extra Jumbo</t>
  </si>
  <si>
    <t xml:space="preserve">Peso del bebé: 13.5 a 17 kg; Con óxido de zinc: Sí; Formato de venta: Paquete</t>
  </si>
  <si>
    <t xml:space="preserve">https://raw.githubusercontent.com/zublimemx/marketplaces-product-images/main/products/7501943447615/images/7501943447615_1.jpg</t>
  </si>
  <si>
    <t xml:space="preserve">https://raw.githubusercontent.com/zublimemx/marketplaces-product-images/main/products/7501943447615/images/7501943447615_3.jpg</t>
  </si>
  <si>
    <t xml:space="preserve">SUAVE EX JUM E6C/40</t>
  </si>
  <si>
    <t xml:space="preserve">7501123013340</t>
  </si>
  <si>
    <t xml:space="preserve">Bedoyecta Complejo B Ácido Fólico Vitamina C 30 Cápsulas</t>
  </si>
  <si>
    <t xml:space="preserve">MLM438195</t>
  </si>
  <si>
    <t xml:space="preserve">Salud y Equipamiento Médico &gt; Suplementos Alimenticios</t>
  </si>
  <si>
    <t xml:space="preserve">Descripción:
Bedoyecta Cápsulas, de Laboratorios Grossman, es un multivitamínico en cápsulas de gelatina blanda que reúne vitaminas del complejo B, ácido fólico, vitamina C y rutina. La presentación en gelatina blanda está pensada para una mejor absorción.
Beneficios:
- Ayuda a obtener la energía necesaria para las actividades del día y un buen rendimiento.
- Cubre deficiencias de vitaminas del complejo B, ácido fólico y vitamina C.
- Según su ficha, se utiliza en la prevención y el tratamiento de las deficiencias de las vitaminas que contiene, incluso en situaciones de mayor requerimiento como diabetes, alcoholismo o actividad física intensa.
- Se indica también como apoyo en neuropatías nutricionales, alcohólicas y diabéticas, dolor de espalda, ciática y calambres musculares.
Composición:
Vitamina B1 (tiamina), vitamina B2 (riboflavina), vitamina B6 (piridoxina), vitamina B12 (cianocobalamina), ácido fólico, vitamina C (ácido ascórbico) y rutina. Las cantidades por cápsula se indican en la etiqueta del producto.
Modo de uso:
Vía oral. Tome las cápsulas según lo indicado en el empaque o por su médico.
Presentación:
Caja con 30 cápsulas de gelatina blanda.
Advertencias:
No exceda la dosis indicada. Si está embarazada, en lactancia o toma otros multivitamínicos o medicamentos, consulte a su médico antes de usarlo. Lea las instrucciones del empaque. Consulte a su médico. No se deje al alcance de los niños.</t>
  </si>
  <si>
    <t xml:space="preserve">MLM45284329</t>
  </si>
  <si>
    <t xml:space="preserve">Complejo B, ácido fólico, vitamina C y rutina</t>
  </si>
  <si>
    <t xml:space="preserve">Cápsulas de gelatina blanda</t>
  </si>
  <si>
    <t xml:space="preserve">Tipo de suplemento: Multivitamínico; Formato de venta: Caja</t>
  </si>
  <si>
    <t xml:space="preserve">https://raw.githubusercontent.com/zublimemx/marketplaces-product-images/main/products/7501123013340/images/7501123013340_1.jpg</t>
  </si>
  <si>
    <t xml:space="preserve">https://raw.githubusercontent.com/zublimemx/marketplaces-product-images/main/products/7501123013340/images/7501123013340_2.jpg</t>
  </si>
  <si>
    <t xml:space="preserve">https://raw.githubusercontent.com/zublimemx/marketplaces-product-images/main/products/7501123013340/images/7501123013340_3.jpg</t>
  </si>
  <si>
    <t xml:space="preserve">BEDOYECTA CAPS C 30</t>
  </si>
  <si>
    <t xml:space="preserve">008400009418</t>
  </si>
  <si>
    <t xml:space="preserve">Ribotripsin 18 mg 30 Tabletas</t>
  </si>
  <si>
    <t xml:space="preserve">MLM455222</t>
  </si>
  <si>
    <t xml:space="preserve">Salud y Equipamiento Médico &gt; Cuidado de la Salud &gt; Farmacia &gt; Medicamentos de Venta Libre &gt; Antiinflamatorios</t>
  </si>
  <si>
    <t xml:space="preserve">Descripción:
Ribotripsin es un medicamento de Laboratorios Grin en tabletas con capa entérica. Combina las enzimas proteolíticas tripsina y quimotripsina, que ayudan a acelerar la reparación de los tejidos.
Beneficios:
- Según su ficha, alivia el edema inflamatorio.
- Favorece la reabsorción de la sangre extravasada (moretones) y de los exudados en contusiones leves.
- Reduce el dolor en procesos inflamatorios postraumáticos.
- Su capa entérica protege las tabletas de la acidez del estómago.
Composición:
Cada tableta contiene 18 mg de enzimas, equivalentes a tripsina 45,000 U USP y quimotripsina 9,000 U USP, con excipientes cbp.
Modo de uso:
Vía oral. La dosis habitual de referencia de la ficha es de dos tabletas cada 8 horas; la dosis y la duración del tratamiento deben ser indicadas por el médico.
Presentación:
Caja con 30 tabletas con capa entérica. Conservar a temperatura ambiente no mayor a 30 grados centígrados.
Advertencias:
No debe usarse en caso de hipersensibilidad a los componentes, pancreatitis aguda, síndromes hemorrágicos, insuficiencia hepática grave, insuficiencia cardíaca congestiva, hipoprotrombinemia ni antes de una cirugía próxima. No se recomienda su uso simultáneo con anticoagulantes; precaución en pacientes con úlcera gástrica. No lo consuma con bebidas alcohólicas. No se ha establecido su seguridad durante el embarazo y la lactancia. Puede causar molestias gastrointestinales leves, erupción o comezón. Lea las instrucciones del empaque. Consulte a su médico. No se deje al alcance de los niños.</t>
  </si>
  <si>
    <t xml:space="preserve">MLM39474731</t>
  </si>
  <si>
    <t xml:space="preserve">Ribotripsin</t>
  </si>
  <si>
    <t xml:space="preserve">Laboratorios Grin</t>
  </si>
  <si>
    <t xml:space="preserve">18 mg</t>
  </si>
  <si>
    <t xml:space="preserve">Tabletas con capa entérica</t>
  </si>
  <si>
    <t xml:space="preserve">Tripsina y quimotripsina</t>
  </si>
  <si>
    <t xml:space="preserve">18 mg (45,000 U USP / 9,000 U USP)</t>
  </si>
  <si>
    <t xml:space="preserve">65517 SSA IV</t>
  </si>
  <si>
    <t xml:space="preserve">https://raw.githubusercontent.com/zublimemx/marketplaces-product-images/main/products/008400009418/images/008400009418_1.jpg</t>
  </si>
  <si>
    <t xml:space="preserve">RIBOTRIPSIN 18MG C30TAB</t>
  </si>
  <si>
    <t xml:space="preserve">7590002012468</t>
  </si>
  <si>
    <t xml:space="preserve">Vick VapoRub Ungüento Tópico 50 g</t>
  </si>
  <si>
    <t xml:space="preserve">MLM194695</t>
  </si>
  <si>
    <t xml:space="preserve">Salud y Equipamiento Médico &gt; Cuidado de la Salud &gt; Farmacia &gt; Medicamentos de Venta Libre &gt; Antigripales</t>
  </si>
  <si>
    <t xml:space="preserve">Descripción:
Vick VapoRub es un ungüento tópico de Procter &amp; Gamble elaborado con alcanfor, mentol y aceite de eucalipto en una base de petrolato. Se aplica sobre el pecho y el cuello para ayudar a aliviar la congestión nasal de los resfriados.
Beneficios:
- Ayuda a aliviar la congestión nasal para respirar con mayor facilidad y descansar mejor.
- Se utiliza para el alivio temporal de la tos asociada al resfriado.
- Puede aplicarse en la zona afectada para aliviar dolores musculares leves.
- Aroma característico a mentol y eucalipto.
Composición:
Ingredientes activos: alcanfor, mentol y aceite de eucalipto. Excipientes, entre ellos petrolato, aceite de trementina, aceite de nuez moscada, aceite de hoja de cedro y timol.
Modo de uso:
Uso externo. Aplique una capa gruesa sobre el pecho y el cuello y frote hasta que se absorba; puede usarse por la mañana y por la noche. Para dolores musculares, frote en la zona afectada hasta cuatro veces al día. En niños mayores de 2 años, úselo bajo la supervisión de un adulto.
Presentación:
Tarro con 50 g de ungüento.
Advertencias:
No debe usarse en caso de hipersensibilidad a los componentes ni en menores de 2 años (contiene alcanfor). Evite el contacto con los ojos, no lo ingiera, no lo aplique en heridas ni en piel dañada, no lo introduzca en la nariz y no lo caliente directamente ni en horno de microondas por riesgo de quemaduras. Suspenda su uso si aparece irritación. Si presenta fiebre o los síntomas persisten por más de 3 días, consulte a su médico. Lea las instrucciones del empaque. Consulte a su médico. No se deje al alcance de los niños.</t>
  </si>
  <si>
    <t xml:space="preserve">MLM45287887</t>
  </si>
  <si>
    <t xml:space="preserve">Vick</t>
  </si>
  <si>
    <t xml:space="preserve">Procter &amp; Gamble</t>
  </si>
  <si>
    <t xml:space="preserve">VapoRub</t>
  </si>
  <si>
    <t xml:space="preserve">Ungüento tópico</t>
  </si>
  <si>
    <t xml:space="preserve">Ungüento</t>
  </si>
  <si>
    <t xml:space="preserve">Alcanfor, mentol y aceite de eucalipto</t>
  </si>
  <si>
    <t xml:space="preserve">Tópica</t>
  </si>
  <si>
    <t xml:space="preserve">Niños mayores de 2 años y adultos</t>
  </si>
  <si>
    <t xml:space="preserve">Mentol y eucalipto</t>
  </si>
  <si>
    <t xml:space="preserve">Formato de venta: Unidad; Envase: Tarro</t>
  </si>
  <si>
    <t xml:space="preserve">https://raw.githubusercontent.com/zublimemx/marketplaces-product-images/main/products/7590002012468/images/7590002012468_1.jpg</t>
  </si>
  <si>
    <t xml:space="preserve">https://raw.githubusercontent.com/zublimemx/marketplaces-product-images/main/products/7590002012468/images/7590002012468_3.jpg</t>
  </si>
  <si>
    <t xml:space="preserve">VAPORUB 50GR TARRO 96</t>
  </si>
  <si>
    <t xml:space="preserve">7501298217659</t>
  </si>
  <si>
    <t xml:space="preserve">Dolo-Neurobión DC Solución Inyectable 3 Jeringas 3 ml</t>
  </si>
  <si>
    <t xml:space="preserve">MLM457822</t>
  </si>
  <si>
    <t xml:space="preserve">Salud y Equipamiento Médico &gt; Cuidado de la Salud &gt; Farmacia &gt; Medicamentos de Venta Libre &gt; Musculoarticulares Venta Libre</t>
  </si>
  <si>
    <t xml:space="preserve">Descripción:
Dolo-Neurobión DC, de Merck, es una solución inyectable en jeringa prellenada de doble cámara de 3 ml. Combina el antiinflamatorio diclofenaco sódico con las vitaminas B1, B6 y B12 y el anestésico local lidocaína; las dos cámaras se mezclan justo antes de la aplicación.
Beneficios:
- Según su ficha, se utiliza para el alivio del dolor y la inflamación en lumbalgias, cervicalgias, braquialgias y radiculitis.
- Se indica en neuropatías periféricas de diversas causas, como la neuropatía diabética.
- Presentación de doble cámara que separa los componentes hasta el momento de su uso.
Composición:
Contenido de cada jeringa:
- Diclofenaco sódico 75 mg
- Vitamina B12 (cianocobalamina) 1 mg
- Vitamina B1 (tiamina) 100 mg
- Vitamina B6 (piridoxina) 100 mg
- Lidocaína (clorhidrato) 20 mg
Modo de uso:
Vía intramuscular, aplicada por personal de salud. Antes de la aplicación se mezclan las soluciones de las dos cámaras. La dosis indicada en la ficha es una jeringa prellenada una vez al día; la duración del tratamiento debe ser determinada por el médico.
Presentación:
Caja con 3 jeringas prellenadas de doble cámara de 3 ml y agujas desechables.
Advertencias:
No debe usarse en caso de hipersensibilidad a los componentes, úlcera péptica, sensibilidad a la aspirina o a otros antiinflamatorios, trastornos de la sangre ni insuficiencia hepática. No se administre durante el embarazo ni la lactancia ni a menores de 12 años. Precaución en insuficiencia renal, hipertensión no controlada y tratamiento con levodopa. Puede causar náusea, vómito, mareo, dolor de cabeza y, rara vez, hemorragia gastroduodenal. Lea las instrucciones del empaque. Consulte a su médico. No se deje al alcance de los niños.</t>
  </si>
  <si>
    <t xml:space="preserve">MLM52121009</t>
  </si>
  <si>
    <t xml:space="preserve">Dolo-Neurobión</t>
  </si>
  <si>
    <t xml:space="preserve">Merck</t>
  </si>
  <si>
    <t xml:space="preserve">DC</t>
  </si>
  <si>
    <t xml:space="preserve">Doble cámara</t>
  </si>
  <si>
    <t xml:space="preserve">Solución inyectable en jeringa prellenada de doble cámara</t>
  </si>
  <si>
    <t xml:space="preserve">Diclofenaco, lidocaína y vitaminas B1, B6 y B12</t>
  </si>
  <si>
    <t xml:space="preserve">Diclofenaco 75 mg, vitamina B1 100 mg, vitamina B6 100 mg, vitamina B12 1 mg, lidocaína 20 mg por jeringa</t>
  </si>
  <si>
    <t xml:space="preserve">79717 SSA</t>
  </si>
  <si>
    <t xml:space="preserve">Incluye agujas desechables: Sí; Formato de venta: Caja</t>
  </si>
  <si>
    <t xml:space="preserve">https://raw.githubusercontent.com/zublimemx/marketplaces-product-images/main/products/7501298217659/images/7501298217659_3.jpg</t>
  </si>
  <si>
    <t xml:space="preserve">https://raw.githubusercontent.com/zublimemx/marketplaces-product-images/main/products/7501298217659/images/7501298217659_4.jpg</t>
  </si>
  <si>
    <t xml:space="preserve">DOLO NEUROBION DC C3AMP</t>
  </si>
  <si>
    <t xml:space="preserve">7506425664191</t>
  </si>
  <si>
    <t xml:space="preserve">Pañales Huggies Supreme Unisex Etapa 7 36 Piezas</t>
  </si>
  <si>
    <t xml:space="preserve">Descripción:
Los pañales Huggies Supreme Etapa 7, de Kimberly-Clark, están diseñados para proteger la delicada piel del bebé con materiales de superior suavidad. Es la línea Huggies que se presenta como única clínica y dermatológicamente probada, con certificación Dermatest de cinco estrellas. Versión unisex para bebés de más de 16 kg.
Características:
- Clínica y dermatológicamente probados, con certificación Dermatest de 5 estrellas.
- Materiales de superior suavidad que ayudan a evitar la irritación.
- Manejo de la humedad que ayuda a mantener la piel fresca y sana.
- Cintas ajustables para un ajuste cómodo y seguro que permite libertad de movimiento.
- Diseños exclusivos en los pañales.
- Unisex: para niños y niñas.
Modo de uso:
Abra el pañal y colóquelo debajo del bebé, lleve la parte delantera hacia arriba y sujete las cintas a la altura de la cintura, sin apretar en exceso. Cámbielo con frecuencia, en cuanto esté húmedo o sucio.
Presentación:
Paquete con 36 pañales desechables Etapa 7.
Advertencias:
Deseche el pañal usado en la basura, no en el inodoro. Mantenga el empaque plástico fuera del alcance de los niños. Verifique que la etapa corresponda al peso de su bebé.</t>
  </si>
  <si>
    <t xml:space="preserve">Peso del bebé: más de 16 kg; Dermatest 5 estrellas: Sí; Formato de venta: Paquete</t>
  </si>
  <si>
    <t xml:space="preserve">https://raw.githubusercontent.com/zublimemx/marketplaces-product-images/main/products/7506425664191/images/7506425664191_1.jpg</t>
  </si>
  <si>
    <t xml:space="preserve">https://raw.githubusercontent.com/zublimemx/marketplaces-product-images/main/products/7506425664191/images/7506425664191_2.jpg</t>
  </si>
  <si>
    <t xml:space="preserve">https://raw.githubusercontent.com/zublimemx/marketplaces-product-images/main/products/7506425664191/images/7506425664191_3.jpg</t>
  </si>
  <si>
    <t xml:space="preserve">HUGG SUPR UNISEX ET7 C/36 C5</t>
  </si>
  <si>
    <t xml:space="preserve">7506425604364</t>
  </si>
  <si>
    <t xml:space="preserve">Pañales Huggies UltraConfort Niño Etapa 6 40 Piezas</t>
  </si>
  <si>
    <t xml:space="preserve">Descripción:
Los pañales Huggies UltraConfort Niño Etapa 6, de Kimberly-Clark, combinan un corte anatómico con mayor cobertura y un material ultra flexible que se adapta al cuerpo del bebé. Están diseñados para niños de más de 13.5 kg.
Características:
- Corte anatómico con mayor cobertura y material ultra flexible.
- Cintas Confort Flex en forma de V con 4 puntos de sujeción.
- Cintura elástica más suave y flexible.
- Núcleo absorbente reforzado, ubicado en la parte delantera para niños.
- Cubierta interna con poros ultra absorbentes.
- Indicador de humedad e indicador de cambio de etapa.
- Probados dermatológicamente, con certificación Dermatest.
Modo de uso:
Abra el pañal y colóquelo debajo del bebé, lleve la parte delantera hacia arriba y sujete las cintas a la altura de la cintura, sin apretar en exceso. Cámbielo con frecuencia, en cuanto esté húmedo o sucio.
Presentación:
Paquete con 40 pañales desechables Etapa 6 para niño.
Advertencias:
Deseche el pañal usado en la basura, no en el inodoro. Mantenga el empaque plástico fuera del alcance de los niños. Verifique que la etapa corresponda al peso de su bebé.</t>
  </si>
  <si>
    <t xml:space="preserve">MLM17379861</t>
  </si>
  <si>
    <t xml:space="preserve">UltraConfort</t>
  </si>
  <si>
    <t xml:space="preserve">Niño Etapa 6</t>
  </si>
  <si>
    <t xml:space="preserve">Peso del bebé: más de 13.5 kg; Indicador de humedad: Sí; Dermatest: Sí; Formato de venta: Paquete</t>
  </si>
  <si>
    <t xml:space="preserve">https://raw.githubusercontent.com/zublimemx/marketplaces-product-images/main/products/7506425604364/images/7506425604364_3.jpg</t>
  </si>
  <si>
    <t xml:space="preserve">https://raw.githubusercontent.com/zublimemx/marketplaces-product-images/main/products/7506425604364/images/7506425604364_4.jpg</t>
  </si>
  <si>
    <t xml:space="preserve">HU CONF NINO E6 C40</t>
  </si>
  <si>
    <t xml:space="preserve">7503007704658</t>
  </si>
  <si>
    <t xml:space="preserve">Núcleo C.M.P. Forte 5 mg/3 mg 30 Cápsulas</t>
  </si>
  <si>
    <t xml:space="preserve">Descripción:
Núcleo C.M.P. Forte es un medicamento de Ferrer en cápsulas para administración oral. Combina dos nucleótidos: citidín-5'-monofosfato disódico (CMP) y uridín-5'-trifosfato trisódico (UTP).
Beneficios:
- Según su ficha, se utiliza en el tratamiento de neuropatías periféricas de origen osteoarticular, metabólico, infeccioso o por frío.
- Se indica también en neuralgias.
- Aporta grupos fosfato que participan en el metabolismo de componentes de la mielina, lo que favorece la regeneración del tejido nervioso.
Composición:
Cada cápsula contiene:
- Citidín-5'-monofosfato disódico (CMP) 5 mg
- Uridín-5'-trifosfato trisódico (UTP) 3 mg
Excipientes cbp.
Modo de uso:
Vía oral. La dosis de referencia de la ficha es de 1 a 2 cápsulas dos veces al día; la dosis y la duración del tratamiento deben ser indicadas por el médico.
Presentación:
Caja con 30 cápsulas. Conservar a no más de 30 grados centígrados en envase bien cerrado.
Advertencias:
No debe usarse en caso de hipersensibilidad a alguno de los componentes de la fórmula. En personas sensibles puede causar náusea, vómito y urticaria. Consulte a su médico antes de usarlo durante el embarazo o la lactancia. Lea las instrucciones del empaque. Consulte a su médico. No se deje al alcance de los niños.</t>
  </si>
  <si>
    <t xml:space="preserve">MLM42117810</t>
  </si>
  <si>
    <t xml:space="preserve">Núcleo C.M.P.</t>
  </si>
  <si>
    <t xml:space="preserve">Ferrer</t>
  </si>
  <si>
    <t xml:space="preserve">Forte</t>
  </si>
  <si>
    <t xml:space="preserve">5 mg/3 mg</t>
  </si>
  <si>
    <t xml:space="preserve">Citidín-5'-monofosfato disódico y uridín-5'-trifosfato trisódico</t>
  </si>
  <si>
    <t xml:space="preserve">83301 SSA IV</t>
  </si>
  <si>
    <t xml:space="preserve">https://raw.githubusercontent.com/zublimemx/marketplaces-product-images/main/products/7503007704658/images/7503007704658_1.jpg</t>
  </si>
  <si>
    <t xml:space="preserve">https://raw.githubusercontent.com/zublimemx/marketplaces-product-images/main/products/7503007704658/images/7503007704658_2.jpg</t>
  </si>
  <si>
    <t xml:space="preserve">https://raw.githubusercontent.com/zublimemx/marketplaces-product-images/main/products/7503007704658/images/7503007704658_3.jpg</t>
  </si>
  <si>
    <t xml:space="preserve">NUCLEO C M P FORTE 5 3 MG C 30 CAPS</t>
  </si>
  <si>
    <t xml:space="preserve">7501058623195</t>
  </si>
  <si>
    <t xml:space="preserve">Fórmula Infantil Nan Optipro 2 Lata 400 g</t>
  </si>
  <si>
    <t xml:space="preserve">Descripción:
NAN Optipro 2 (presentada por Nestlé México como NAN 2 Optimal Pro) es una fórmula infantil en polvo para lactantes de 6 a 12 meses. Está elaborada con proteína de suero de leche OPTIPRO y enriquecida con HMO 2'FL, DHA, el probiótico Limosilactobacillus reuteri y hierro.
Beneficios:
- Contiene proteína de suero de leche desmineralizado OPTIPRO.
- Incluye el oligosacárido de leche humana HMO 2'FL (2'-fucosilactosa) y DHA de aceite de pescado.
- Contiene el probiótico Limosilactobacillus reuteri.
- Fórmula adicionada con hierro, zinc, vitaminas A, C, D, E, K y del complejo B, y otros minerales.
- Aporte por cada 100 kcal: 2 g de proteína, 4.8 g de grasa total y 12.2 g de carbohidratos.
Ingredientes:
Proteína de suero de leche de vaca desmineralizado OPTIPRO (26.84 %), lactosa, leche descremada, aceites vegetales (oleína de palma, palmiste, canola y maíz), citrato tricálcico, lecitina de soya, sales minerales, HMO (0.22 %) [2'-fucosilactosa], aceite de pescado (0.15 %) [DHA], cultivos probióticos de Limosilactobacillus reuteri (0.03 %), vitaminas y minerales.
Contiene: leche, soya y aceite de pescado.
Modo de uso:
Indicada para lactantes de 6 a 12 meses. Prepárese siguiendo estrictamente las instrucciones de preparación y conservación de la etiqueta, con agua segura y utensilios limpios.
Presentación:
Lata con 400 g de fórmula en polvo.
Advertencias:
La leche materna es el mejor alimento para el bebé y debe continuarse el mayor tiempo posible. El uso de este producto debe hacerse bajo la orientación de un profesional de la salud. Contiene leche, soya y aceite de pescado. Una preparación o un almacenamiento incorrectos pueden ser perjudiciales para la salud del bebé.</t>
  </si>
  <si>
    <t xml:space="preserve">MLM16997453</t>
  </si>
  <si>
    <t xml:space="preserve">Etapa: 2; Con HMO: Sí; Con DHA: Sí; Con probióticos: Sí; Con hierro: Sí; Formato de venta: Unidad</t>
  </si>
  <si>
    <t xml:space="preserve">https://raw.githubusercontent.com/zublimemx/marketplaces-product-images/main/products/7501058623195/images/7501058623195_1.jpg</t>
  </si>
  <si>
    <t xml:space="preserve">https://raw.githubusercontent.com/zublimemx/marketplaces-product-images/main/products/7501058623195/images/7501058623195_2.jpg</t>
  </si>
  <si>
    <t xml:space="preserve">https://raw.githubusercontent.com/zublimemx/marketplaces-product-images/main/products/7501058623195/images/7501058623195_3.jpg</t>
  </si>
  <si>
    <t xml:space="preserve">NAN 2 400 GR JUNIO 27</t>
  </si>
  <si>
    <t xml:space="preserve">7501298223704</t>
  </si>
  <si>
    <t xml:space="preserve">Dolo-Neurobión Diclofenaco 50 mg Vitaminas B 20 Tabletas</t>
  </si>
  <si>
    <t xml:space="preserve">Descripción:
Dolo-Neurobión es un medicamento en tabletas que combina diclofenaco sódico, un analgésico y antiinflamatorio no esteroideo, con las vitaminas del complejo B: tiamina (B1), piridoxina (B6) y cianocobalamina (B12). Está indicado para el alivio del dolor y la inflamación de músculos, articulaciones y fibras nerviosas del cuerpo. Se presenta en caja con 20 tabletas para administración por vía oral.
Beneficios:
- Triple acción: analgésica, antiinflamatoria y sobre las fibras nerviosas del cuerpo.
- Indicado en dolores provocados por golpes, torceduras y caídas, dolor de espalda baja y de cuello, y los causados por contracturas o mala postura.
- Su combinación con vitaminas del complejo B está pensada para actuar tanto sobre el dolor y la inflamación como sobre las fibras nerviosas.
Composición:
Cada tableta contiene: diclofenaco sódico 50 mg, mononitrato de tiamina (vitamina B1) 50 mg, clorhidrato de piridoxina (vitamina B6) 50 mg, cianocobalamina (vitamina B12) 0.25 mg y excipiente cbp 1 tableta.
Modo de uso:
Vía oral. Tome la tableta con un poco de agua, de preferencia con alimentos. La dosis y la duración del tratamiento son las que indique su médico o el inserto del empaque; no exceda la dosis recomendada.
Presentación:
Caja con 20 tabletas.
Advertencias:
No lo use si es alérgico al diclofenaco, a la aspirina o a otros antiinflamatorios no esteroideos, ni si tiene úlcera o sangrado del estómago o del intestino. Puede causar molestias gástricas, náusea, mareo o dolor de cabeza. No se use durante el embarazo ni la lactancia salvo indicación médica. Precaución en personas con enfermedad del corazón, del hígado o del riñón, o con hipertensión. Lea las instrucciones del empaque. Consulte a su médico. No se deje al alcance de los niños.</t>
  </si>
  <si>
    <t xml:space="preserve">MLM40172144</t>
  </si>
  <si>
    <t xml:space="preserve">Merck (P&amp;G Health)</t>
  </si>
  <si>
    <t xml:space="preserve">Neurobión</t>
  </si>
  <si>
    <t xml:space="preserve">Diclofenaco sódico, tiamina (B1), piridoxina (B6) y cianocobalamina (B12)</t>
  </si>
  <si>
    <t xml:space="preserve">Diclofenaco 50 mg; tiamina 50 mg; piridoxina 50 mg; cianocobalamina 0.25 mg por tableta</t>
  </si>
  <si>
    <t xml:space="preserve">Uso: dolor e inflamación de músculos, articulaciones y fibras nerviosas; Formato de venta: Caja</t>
  </si>
  <si>
    <t xml:space="preserve">https://raw.githubusercontent.com/zublimemx/marketplaces-product-images/main/products/7501298223704/images/7501298223704_1.jpg</t>
  </si>
  <si>
    <t xml:space="preserve">https://raw.githubusercontent.com/zublimemx/marketplaces-product-images/main/products/7501298223704/images/7501298223704_3.jpg</t>
  </si>
  <si>
    <t xml:space="preserve">https://raw.githubusercontent.com/zublimemx/marketplaces-product-images/main/products/7501298223704/images/7501298223704_4.jpg</t>
  </si>
  <si>
    <t xml:space="preserve">https://raw.githubusercontent.com/zublimemx/marketplaces-product-images/main/products/7501298223704/images/7501298223704_5.jpg</t>
  </si>
  <si>
    <t xml:space="preserve">DOLO NEUROBION TAB C 20</t>
  </si>
  <si>
    <t xml:space="preserve">7501943434622</t>
  </si>
  <si>
    <t xml:space="preserve">Pañales KleenBebé Suavelastic Etapa 2 Chico 40 Piezas</t>
  </si>
  <si>
    <t xml:space="preserve">Descripción:
Los pañales KleenBebé Suavelastic Max Etapa 2 (Chico), de Kimberly-Clark, están diseñados para ofrecer más sequedad, cuidado y ajuste al bebé. Su versión unisex está pensada para bebés de 5 a 7.5 kg.
Características:
- Maxi sequedad: tecnología Blockgel 4D que ayuda a mantener al bebé seco por más tiempo.
- Maxi cuidado: mayor suavidad gracias a la fórmula Vitta E Plus, con óxido de zinc para ayudar a proteger la piel.
- Maxi ajuste: 4 puntos de sujeción para que el pañal no se cuelgue ni se deforme.
- Bolsita en la parte trasera que ayuda a evitar escurrimientos cuando el bebé está acostado.
- Cuentan con certificación dermatológica.
Modo de uso:
Abra el pañal y colóquelo debajo del bebé, con la parte delantera hacia arriba, y sujete las cintas a la altura de la cintura sin apretar en exceso. Cámbielo con frecuencia, en cuanto esté húmedo o sucio.
Presentación:
Paquete con 40 pañales desechables Etapa 2 (Chico).
Advertencias:
Deseche el pañal usado en la basura, no en el inodoro. Mantenga el empaque plástico fuera del alcance de los niños. Verifique que la etapa corresponda al peso de su bebé.</t>
  </si>
  <si>
    <t xml:space="preserve">MLM36084341</t>
  </si>
  <si>
    <t xml:space="preserve">Max Etapa 2 Chico</t>
  </si>
  <si>
    <t xml:space="preserve">Chico</t>
  </si>
  <si>
    <t xml:space="preserve">Peso del bebé: 5 a 7.5 kg; Con óxido de zinc: Sí; Formato de venta: Paquete; Con gel superabsorbente: Sí; Hipoalergénico: Sí; Libre de látex: Sí; Libre de parabenos: Sí; Sin fragancia</t>
  </si>
  <si>
    <t xml:space="preserve">https://raw.githubusercontent.com/zublimemx/marketplaces-product-images/main/products/7501943434622/images/7501943434622_5.jpg</t>
  </si>
  <si>
    <t xml:space="preserve">https://raw.githubusercontent.com/zublimemx/marketplaces-product-images/main/products/7501943434622/images/7501943434622_6.jpg</t>
  </si>
  <si>
    <t xml:space="preserve">SUAVE CH E2 C/40</t>
  </si>
  <si>
    <t xml:space="preserve">7501943444928</t>
  </si>
  <si>
    <t xml:space="preserve">Pañales KleenBebé Suavelastic Etapa 3 Mediano 44 Piezas</t>
  </si>
  <si>
    <t xml:space="preserve">Descripción:
Los pañales KleenBebé Suavelastic Max Etapa 3 (Mediano), de Kimberly-Clark, están diseñados para ofrecer más sequedad, cuidado y ajuste al bebé. Su versión unisex está pensada para bebés de 7 a 10 kg.
Características:
- Maxi sequedad: tecnología Blockgel 4D que ayuda a mantener al bebé seco por más tiempo.
- Maxi cuidado: mayor suavidad gracias a la fórmula Vitta E Plus, con óxido de zinc para ayudar a proteger la piel.
- Maxi ajuste: 4 puntos de sujeción para que el pañal no se cuelgue ni se deforme.
- Bolsita en la parte trasera que ayuda a evitar escurrimientos cuando el bebé está acostado.
- Cuentan con certificación dermatológica.
Modo de uso:
Abra el pañal y colóquelo debajo del bebé, con la parte delantera hacia arriba, y sujete las cintas a la altura de la cintura sin apretar en exceso. Cámbielo con frecuencia, en cuanto esté húmedo o sucio.
Presentación:
Paquete con 44 pañales desechables Etapa 3 (Mediano).
Advertencias:
Deseche el pañal usado en la basura, no en el inodoro. Mantenga el empaque plástico fuera del alcance de los niños. Verifique que la etapa corresponda al peso de su bebé.</t>
  </si>
  <si>
    <t xml:space="preserve">MLM58935014</t>
  </si>
  <si>
    <t xml:space="preserve">Max Etapa 3 Mediano</t>
  </si>
  <si>
    <t xml:space="preserve">Etapa 3</t>
  </si>
  <si>
    <t xml:space="preserve">Mediano</t>
  </si>
  <si>
    <t xml:space="preserve">Peso del bebé: 7 a 10 kg; Con óxido de zinc: Sí; Formato de venta: Paquete; Con indicador de humedad: Sí; Con gel superabsorbente: Sí; Hipoalergénico: Sí; Libre de látex: Sí; Libre de parabenos: Sí; Sin fragancia</t>
  </si>
  <si>
    <t xml:space="preserve">https://raw.githubusercontent.com/zublimemx/marketplaces-product-images/main/products/7501943444928/images/7501943444928_1.jpg</t>
  </si>
  <si>
    <t xml:space="preserve">https://raw.githubusercontent.com/zublimemx/marketplaces-product-images/main/products/7501943444928/images/7501943444928_2.jpg</t>
  </si>
  <si>
    <t xml:space="preserve">https://raw.githubusercontent.com/zublimemx/marketplaces-product-images/main/products/7501943444928/images/7501943444928_3.jpg</t>
  </si>
  <si>
    <t xml:space="preserve">SUAVE MED E3 C/44</t>
  </si>
  <si>
    <t xml:space="preserve">7501287630926</t>
  </si>
  <si>
    <t xml:space="preserve">Terramicina Oxitetraciclina 500 mg 16 Cápsulas</t>
  </si>
  <si>
    <t xml:space="preserve">MLM457823</t>
  </si>
  <si>
    <t xml:space="preserve">Salud y Equipamiento Médico &gt; Cuidado de la Salud &gt; Farmacia &gt; Medicamentos de Venta Libre &gt; Antiinfecciosos Venta Libre</t>
  </si>
  <si>
    <t xml:space="preserve">Descripción:
Terramicina, de Pfizer, es un antibiótico de amplio espectro del grupo de las tetraciclinas cuyo principio activo es la oxitetraciclina. Cada cápsula contiene 500 mg y se administra por vía oral. La presentación es una caja con 16 cápsulas.
Beneficios:
- Antibiótico indicado en infecciones causadas por microorganismos sensibles, siempre con indicación médica.
- Su ficha para el médico incluye infecciones por rickettsias (como la fiebre manchada de las Montañas Rocallosas y el tifo), infecciones respiratorias por Mycoplasma pneumoniae, tracoma, cólera, brucelosis, así como infecciones respiratorias, urinarias y de piel y tejidos blandos por bacterias sensibles.
- En tratamientos prolongados se emplea también en acné vulgar y rosácea, bajo supervisión médica.
Composición:
Cada cápsula contiene clorhidrato de oxitetraciclina equivalente a 500 mg de oxitetraciclina y excipiente cbp 1 cápsula.
Modo de uso:
Vía oral. La dosis, la frecuencia y la duración del tratamiento las determina el médico; complete el tratamiento aunque los síntomas mejoren. Trague las cápsulas con un vaso de agua y evite tomarlas junto con leche, lácteos, antiácidos o suplementos de hierro o calcio, porque pueden disminuir su absorción.
Presentación:
Caja con 16 cápsulas.
Advertencias:
Su venta requiere receta médica. No lo use si es alérgico a las tetraciclinas. Las tetraciclinas pueden manchar los dientes en desarrollo, por lo que no se recomiendan durante el embarazo, la lactancia ni en niños menores de 8 años salvo indicación médica. Puede causar molestias gastrointestinales y aumentar la sensibilidad de la piel al sol. Precaución en insuficiencia del hígado o del riñón. El uso de antibióticos sin indicación médica favorece la resistencia bacteriana. Lea las instrucciones del empaque. Consulte a su médico. No se deje al alcance de los niños.</t>
  </si>
  <si>
    <t xml:space="preserve">MLM39473982</t>
  </si>
  <si>
    <t xml:space="preserve">Terramicina</t>
  </si>
  <si>
    <t xml:space="preserve">Pfizer</t>
  </si>
  <si>
    <t xml:space="preserve">500 mg</t>
  </si>
  <si>
    <t xml:space="preserve">Oxitetraciclina</t>
  </si>
  <si>
    <t xml:space="preserve">Grupo: tetraciclinas; Venta con receta médica; Formato de venta: Caja</t>
  </si>
  <si>
    <t xml:space="preserve">https://raw.githubusercontent.com/zublimemx/marketplaces-product-images/main/products/7501287630926/images/7501287630926_2.jpg</t>
  </si>
  <si>
    <t xml:space="preserve">https://raw.githubusercontent.com/zublimemx/marketplaces-product-images/main/products/7501287630926/images/7501287630926_1.jpg</t>
  </si>
  <si>
    <t xml:space="preserve">TERRAMICINA CAP C16 AGOSTO 27 112</t>
  </si>
  <si>
    <t xml:space="preserve">7506425604388</t>
  </si>
  <si>
    <t xml:space="preserve">Pañales Huggies UltraConfort Niña Etapa 6 40 Piezas</t>
  </si>
  <si>
    <t xml:space="preserve">Descripción:
Los pañales Huggies UltraConfort Niña Etapa 6, de Kimberly-Clark, combinan un corte anatómico de mayor cobertura con un material ultra flexible que se adapta mejor al cuerpo de la bebé. Están pensados para niñas de más de 13.5 kg y cuentan con núcleo absorbente reforzado ubicado al centro.
Características:
- Nuevo corte con mayor cobertura y material ultra flexible que se adapta al cuerpo.
- Cintas Confort Flex en forma de V con 4 puntos de sujeción y cintura elástica más suave y flexible.
- Núcleo absorbente reforzado, central para niñas.
- Cubierta interna con poros ultra absorbentes.
- Indicador de humedad e indicador de cambio de etapa.
- Probados dermatológicamente, con certificación Dermatest.
Modo de uso:
Abra el pañal y colóquelo debajo del bebé, con la parte delantera hacia arriba, y sujete las cintas a la altura de la cintura sin apretar en exceso. Cámbielo con frecuencia, en cuanto esté húmedo o sucio.
Presentación:
Paquete con 40 pañales desechables Etapa 6 para niña.
Advertencias:
Deseche el pañal usado en la basura, no en el inodoro. Mantenga el empaque plástico fuera del alcance de los niños. Verifique que la etapa corresponda al peso de su bebé.</t>
  </si>
  <si>
    <t xml:space="preserve">MLM17379871</t>
  </si>
  <si>
    <t xml:space="preserve">Niña Etapa 6</t>
  </si>
  <si>
    <t xml:space="preserve">XXG</t>
  </si>
  <si>
    <t xml:space="preserve">Niñas</t>
  </si>
  <si>
    <t xml:space="preserve">Peso del bebé: más de 13.5 kg; Indicador de humedad: Sí; Dermatest: Sí; Formato de venta: Paquete; Protección de hasta 12 h; Con gel superabsorbente: Sí; Libre de látex: Sí; Libre de parabenos: Sí</t>
  </si>
  <si>
    <t xml:space="preserve">https://raw.githubusercontent.com/zublimemx/marketplaces-product-images/main/products/7506425604388/images/7506425604388_1.jpg</t>
  </si>
  <si>
    <t xml:space="preserve">https://raw.githubusercontent.com/zublimemx/marketplaces-product-images/main/products/7506425604388/images/7506425604388_2.jpg</t>
  </si>
  <si>
    <t xml:space="preserve">HU CONF NINA E6 C40</t>
  </si>
  <si>
    <t xml:space="preserve">5000174305449</t>
  </si>
  <si>
    <t xml:space="preserve">Fixodent Original Crema Adhesiva para Dentadura 40 ml</t>
  </si>
  <si>
    <t xml:space="preserve">MLM180914</t>
  </si>
  <si>
    <t xml:space="preserve">Belleza y Cuidado Personal &gt; Higiene Personal &gt; Cuidado Bucal &gt; Otros</t>
  </si>
  <si>
    <t xml:space="preserve">Descripción:
Fixodent Original es una crema adhesiva para dentaduras postizas que ayuda a mantener la prótesis firme en su lugar. Está pensada para quienes desean comer, beber, reír y hablar con confianza durante el día. Se presenta en tubo de 40 ml (47 g).
Beneficios:
- Fijación fuerte, justa y duradera para todo el día.
- Ayuda a que la dentadura tenga mayor estabilidad al masticar y al hablar.
- Tubo con boquilla para una aplicación controlada.
Ingredientes:
Copolímero PVM/MA de calcio y zinc y goma celulosa, con excipientes.
Modo de uso:
- Limpie y seque bien la dentadura antes de aplicar el producto.
- Aplique unas tiras delgadas o puntos de crema sobre la superficie que toca la encía; no use cantidad excesiva.
- Coloque la dentadura en la boca y presione firmemente durante unos segundos.
- Al terminar el día, retire la dentadura y límpiela con cuidado, eliminando los restos de crema.
Presentación:
Tubo con 40 ml (47 g) de crema adhesiva.
Advertencias:
Si la dentadura no ajusta bien, o si aparece irritación, dolor o llagas en las encías, suspenda su uso y consulte a su dentista. No aplique en exceso. Este producto no sustituye la revisión periódica con el dentista. Mantenga fuera del alcance de los niños.</t>
  </si>
  <si>
    <t xml:space="preserve">MLM19531168</t>
  </si>
  <si>
    <t xml:space="preserve">Fixodent</t>
  </si>
  <si>
    <t xml:space="preserve">Original</t>
  </si>
  <si>
    <t xml:space="preserve">Crema adhesiva</t>
  </si>
  <si>
    <t xml:space="preserve">Peso neto: 47 g; Uso: adhesivo para dentadura postiza; Ingredientes principales: copolímero PVM/MA de calcio y zinc, goma celulosa; Formato de venta: Unidad</t>
  </si>
  <si>
    <t xml:space="preserve">https://raw.githubusercontent.com/zublimemx/marketplaces-product-images/main/products/5000174305449/images/5000174305449_1.jpg</t>
  </si>
  <si>
    <t xml:space="preserve">https://raw.githubusercontent.com/zublimemx/marketplaces-product-images/main/products/5000174305449/images/5000174305449_2.jpg</t>
  </si>
  <si>
    <t xml:space="preserve">FIXODENT ORG 40ML ADH DENT</t>
  </si>
  <si>
    <t xml:space="preserve">736085413359</t>
  </si>
  <si>
    <t xml:space="preserve">Lagricel PF Hialuronato de Sodio 4 mg/ml Gotas 10 ml</t>
  </si>
  <si>
    <t xml:space="preserve">MLM457824</t>
  </si>
  <si>
    <t xml:space="preserve">Salud y Equipamiento Médico &gt; Cuidado de la Salud &gt; Farmacia &gt; Medicamentos de Venta Libre &gt; Para Ojos y Oídos Venta Libre</t>
  </si>
  <si>
    <t xml:space="preserve">Descripción:
Lagricel PF, de Laboratorios Sophia, es una solución oftálmica lubricante que contiene hialuronato de sodio a 4 mg/ml. Es un producto libre de conservadores y se presenta en caja con frasco gotero de 10 ml para aplicación en el ojo.
Beneficios:
- Lubrica y humecta el ojo en alteraciones del tejido lagrimal por evaporación excesiva de las lágrimas, conocidas como ojo seco.
- Ayuda a aliviar la irritación y la sequedad ocular provocadas por factores ambientales como polen, polvo, resplandor, contaminación y uso de monitores de computadora.
- Contribuye a proteger la superficie ocular durante los procesos de reparación del epitelio de la córnea.
- Fórmula sin conservadores.
Composición:
Cada ml contiene hialuronato de sodio 4 mg y vehículo cbp 1 ml.
Modo de uso:
Vía oftálmica; no ingerible. La dosis es la que indique su médico; consulte el instructivo anexo. Lávese las manos antes de aplicar, evite tocar el ojo o los párpados con la punta del gotero y cierre bien el frasco después de cada uso.
Presentación:
Caja con frasco gotero de 10 ml.
Advertencias:
Uso externo oftálmico. No se use durante el embarazo o la lactancia sin indicación médica. Suspenda su uso y consulte a su médico si presenta hipersensibilidad, enrojecimiento o dolor en el ojo. Conserve el frasco bien cerrado a no más de 30 °C. Lea las instrucciones del empaque. Consulte a su médico. No se deje al alcance de los niños.</t>
  </si>
  <si>
    <t xml:space="preserve">MLM47537482</t>
  </si>
  <si>
    <t xml:space="preserve">Lagricel</t>
  </si>
  <si>
    <t xml:space="preserve">Laboratorios Sophia</t>
  </si>
  <si>
    <t xml:space="preserve">Lagricel PF</t>
  </si>
  <si>
    <t xml:space="preserve">PF (libre de conservadores)</t>
  </si>
  <si>
    <t xml:space="preserve">Solución oftálmica (gotas)</t>
  </si>
  <si>
    <t xml:space="preserve">Hialuronato de sodio</t>
  </si>
  <si>
    <t xml:space="preserve">4 mg/ml</t>
  </si>
  <si>
    <t xml:space="preserve">Oftálmica</t>
  </si>
  <si>
    <t xml:space="preserve">0208C99 SSA</t>
  </si>
  <si>
    <t xml:space="preserve">Producto libre de conservadores; Frasco gotero; Formato de venta: Caja</t>
  </si>
  <si>
    <t xml:space="preserve">https://raw.githubusercontent.com/zublimemx/marketplaces-product-images/main/products/736085413359/images/736085413359_1.jpg</t>
  </si>
  <si>
    <t xml:space="preserve">https://raw.githubusercontent.com/zublimemx/marketplaces-product-images/main/products/736085413359/images/736085413359_2.jpg</t>
  </si>
  <si>
    <t xml:space="preserve">https://raw.githubusercontent.com/zublimemx/marketplaces-product-images/main/products/736085413359/images/736085413359_3.jpg</t>
  </si>
  <si>
    <t xml:space="preserve">LAGRICEL PF OFT 4MG ML SOL 10ML</t>
  </si>
  <si>
    <t xml:space="preserve">7506425604340</t>
  </si>
  <si>
    <t xml:space="preserve">Pañales Huggies UltraConfort Niña Etapa 5 40 Piezas</t>
  </si>
  <si>
    <t xml:space="preserve">Descripción:
Los pañales Huggies UltraConfort Niña Etapa 5, de Kimberly-Clark, combinan un corte anatómico de mayor cobertura con un material ultra flexible que se adapta mejor al cuerpo de la bebé. Cuentan con núcleo absorbente reforzado ubicado al centro, pensado para niñas.
Características:
- Nuevo corte con mayor cobertura y material ultra flexible que se adapta al cuerpo.
- Cintas Confort Flex en forma de V con 4 puntos de sujeción y cintura elástica más suave y flexible.
- Núcleo absorbente reforzado, central para niñas.
- Cubierta interna con poros ultra absorbentes.
- Indicador de humedad e indicador de cambio de etapa.
- Probados dermatológicamente, con certificación Dermatest.
Modo de uso:
Abra el pañal y colóquelo debajo del bebé, con la parte delantera hacia arriba, y sujete las cintas a la altura de la cintura sin apretar en exceso. Cámbielo con frecuencia, en cuanto esté húmedo o sucio.
Presentación:
Paquete con 40 pañales desechables Etapa 5 para niña.
Advertencias:
Deseche el pañal usado en la basura, no en el inodoro. Mantenga el empaque plástico fuera del alcance de los niños. Verifique que la etapa corresponda al peso de su bebé.</t>
  </si>
  <si>
    <t xml:space="preserve">MLM17379866</t>
  </si>
  <si>
    <t xml:space="preserve">Niña Etapa 5</t>
  </si>
  <si>
    <t xml:space="preserve">XG</t>
  </si>
  <si>
    <t xml:space="preserve">Indicador de humedad: Sí; Dermatest: Sí; Formato de venta: Paquete; Peso del bebé: 11 a 14.5 kg; Protección de hasta 12 h; Con gel superabsorbente: Sí; Hipoalergénico: Sí; Libre de látex: Sí; Libre de parabenos: Sí; Sin fragancia</t>
  </si>
  <si>
    <t xml:space="preserve">https://raw.githubusercontent.com/zublimemx/marketplaces-product-images/main/products/7506425604340/images/7506425604340_1.jpg</t>
  </si>
  <si>
    <t xml:space="preserve">https://raw.githubusercontent.com/zublimemx/marketplaces-product-images/main/products/7506425604340/images/7506425604340_2.jpg</t>
  </si>
  <si>
    <t xml:space="preserve">HU CONF NINA E5 C40</t>
  </si>
  <si>
    <t xml:space="preserve">3662042003059</t>
  </si>
  <si>
    <t xml:space="preserve">Thealoz Duo Trehalosa 3% Hialuronato 0.15% Gotas 10 ml</t>
  </si>
  <si>
    <t xml:space="preserve">Descripción:
Thealoz Duo, de Laboratorios Théa, es una solución oftálmica estéril, sin conservadores, que combina trehalosa al 3% e hialuronato de sodio al 0.15%. Funciona como lágrima artificial para proteger, hidratar y lubricar la superficie del ojo, y puede usarse con lentes de contacto. Se presenta en frasco de 10 ml.
Beneficios:
- Indicado en caso de molestia, escozor o irritación del ojo causados por factores externos como viento, humo, contaminación, polvo, sol o frío, calefacción, aire acondicionado, viajes en avión o trabajo prolongado frente a una computadora.
- La trehalosa aporta protección e hidratación; el hialuronato de sodio ayuda a retener agua y a lubricar la superficie corneal.
- Fórmula sin conservadores, con envase multidosis ABAK que filtra el producto al dispensar cada gota.
- Se puede usar con lentes de contacto puestas.
Composición:
Cada 100 ml contiene trehalosa 3 g e hialuronato de sodio 0.15 g. Excipientes: cloruro de sodio, trometamol, ácido clorhídrico y agua para inyectables.
Modo de uso:
Vía oftálmica. Lávese las manos antes de usarlo y evite que la punta del envase toque el ojo o los párpados. Tire suavemente del párpado inferior hacia abajo, mire hacia arriba e instile 1 gota en cada ojo, de 4 a 6 veces al día o según indicación de su médico. Cierre el envase después de cada uso. Si usa otro producto para los ojos, deje pasar al menos 10 minutos entre uno y otro.
Presentación:
Frasco multidosis de 10 ml.
Advertencias:
No lo use si es alérgico a alguno de sus componentes. No permita que la punta del envase toque el ojo. No inyectar ni ingerir. No lo use si el anillo de seguridad está dañado. Respete el tiempo máximo de uso después de abierto indicado en el empaque y conserve a menos de 25 °C. Lea las instrucciones del empaque. Consulte a su médico. No se deje al alcance de los niños.</t>
  </si>
  <si>
    <t xml:space="preserve">MLM50964112</t>
  </si>
  <si>
    <t xml:space="preserve">Thealoz</t>
  </si>
  <si>
    <t xml:space="preserve">Théa</t>
  </si>
  <si>
    <t xml:space="preserve">Thealoz Duo</t>
  </si>
  <si>
    <t xml:space="preserve">Trehalosa 3% e hialuronato 0.15%</t>
  </si>
  <si>
    <t xml:space="preserve">Trehalosa e hialuronato de sodio</t>
  </si>
  <si>
    <t xml:space="preserve">Trehalosa 3 %; hialuronato de sodio 0.15 %</t>
  </si>
  <si>
    <t xml:space="preserve">Sin conservadores; Envase multidosis ABAK; Compatible con lentes de contacto; Formato de venta: Caja</t>
  </si>
  <si>
    <t xml:space="preserve">https://raw.githubusercontent.com/zublimemx/marketplaces-product-images/main/products/3662042003059/images/3662042003059_2.jpg</t>
  </si>
  <si>
    <t xml:space="preserve">https://raw.githubusercontent.com/zublimemx/marketplaces-product-images/main/products/3662042003059/images/3662042003059_1.jpg</t>
  </si>
  <si>
    <t xml:space="preserve">https://raw.githubusercontent.com/zublimemx/marketplaces-product-images/main/products/3662042003059/images/3662042003059_4.jpg</t>
  </si>
  <si>
    <t xml:space="preserve">THEALOZ DUO 10ML TREALOSA 3 HIALURONATO 0 15 AGOSTO 27</t>
  </si>
  <si>
    <t xml:space="preserve">7501058623294</t>
  </si>
  <si>
    <t xml:space="preserve">Fórmula Infantil Nan Optipro 3 Lata 800 g</t>
  </si>
  <si>
    <t xml:space="preserve">Descripción:
NAN Optipro 3 (presentada por Nestlé México como NAN 3 Optimal Pro) es una fórmula en polvo para niños a partir de 1 año de edad. Está elaborada con proteína de suero de leche Optipro y contiene HMO 2'FL, DHA y el probiótico Limosilactobacillus reuteri.
Beneficios:
- Combinación de HMO, proteína Optipro y probiótico que, según el fabricante, puede ayudar a promover una buena digestión.
- Contiene DHA de aceite de pescado.
- Con vitaminas A, B1, B2, B3, B5, B6, B9, B12, C, D3, E y K1, y minerales como calcio, fósforo, hierro, magnesio, zinc, potasio, yodo, cobre, selenio y manganeso.
- Aporte por cada 100 kcal: 2.5 g de proteínas, 4.34 g de grasas totales, 12.7 g de hidratos de carbono, 90.2 mg de calcio y 7.17 mg de DHA.
Ingredientes:
Proteína de suero de leche desmineralizado Optipro, leche descremada, maltodextrina, aceites vegetales, citrato de calcio, lactosa, lecitina de soya, fosfato de potasio, aceite de pescado (DHA 0.24 %), HMO 2'-O-fucosil lactosa (0.18 %), cultivos probióticos de Limosilactobacillus reuteri (0.04 %), vitaminas, minerales y otros componentes nutritivos.
Contiene: leche, soya y aceite de pescado.
Modo de uso:
Indicada a partir de 1 año de edad. Prepárese siguiendo estrictamente las instrucciones de preparación y conservación de la etiqueta, con agua segura y utensilios limpios.
Presentación:
Lata con 800 g de fórmula en polvo.
Advertencias:
Contiene leche, soya y aceite de pescado. El uso de este producto debe hacerse bajo la orientación de un profesional de la salud. Una preparación o un almacenamiento incorrectos pueden ser perjudiciales para la salud.</t>
  </si>
  <si>
    <t xml:space="preserve">MLM14562941</t>
  </si>
  <si>
    <t xml:space="preserve">De 1 a 3 años</t>
  </si>
  <si>
    <t xml:space="preserve">Etapa: 3; Con HMO: Sí; Con DHA: Sí; Con probióticos: Sí; Formato de venta: Unidad; Contiene lactosa: Sí; Conservación a temperatura ambiente</t>
  </si>
  <si>
    <t xml:space="preserve">https://raw.githubusercontent.com/zublimemx/marketplaces-product-images/main/products/7501058623294/images/7501058623294_3.jpg</t>
  </si>
  <si>
    <t xml:space="preserve">https://raw.githubusercontent.com/zublimemx/marketplaces-product-images/main/products/7501058623294/images/7501058623294_1.jpg</t>
  </si>
  <si>
    <t xml:space="preserve">https://raw.githubusercontent.com/zublimemx/marketplaces-product-images/main/products/7501058623294/images/7501058623294_2.jpg</t>
  </si>
  <si>
    <t xml:space="preserve">NAN 3 800G OPTIMAL PRO 12 AGOSTO 27</t>
  </si>
  <si>
    <t xml:space="preserve">7501065008473</t>
  </si>
  <si>
    <t xml:space="preserve">Theraflu Resfriado Severo Sabor Limón 10 Sobres</t>
  </si>
  <si>
    <t xml:space="preserve">Descripción:
Theraflu Resfriado Severo en sobres, sabor limón, es un té instantáneo para preparar con agua caliente, que ayuda a aliviar los síntomas del resfriado y la gripe: congestión nasal, dolor de garganta, dolor de cabeza, dolores musculares y fiebre. Se presenta en caja con 10 sobres.
Beneficios:
- Alivio de varios síntomas del resfriado y la gripe en una sola preparación.
- Se toma caliente, en forma de té, fácil de preparar en casa o en el trabajo.
- Sabor limón.
Modo de uso:
Vía oral. Disuelva el contenido de un sobre en una taza de agua caliente, mezcle bien y tome la bebida mientras esté tibia. Respete la dosis y el intervalo indicados en el empaque y no exceda la dosis recomendada.
Presentación:
Caja con 10 sobres.
Advertencias:
No se use en el embarazo ni en la lactancia. No exceder la dosis recomendada. No usar en niños menores de 12 años. Si los síntomas persisten por más de unos días o se acompañan de fiebre alta, suspenda su uso y consulte a su médico. Lea las instrucciones del empaque. Consulte a su médico. No se deje al alcance de los niños.</t>
  </si>
  <si>
    <t xml:space="preserve">MLM58916395</t>
  </si>
  <si>
    <t xml:space="preserve">Theraflu</t>
  </si>
  <si>
    <t xml:space="preserve">Haleon</t>
  </si>
  <si>
    <t xml:space="preserve">Resfriado Severo</t>
  </si>
  <si>
    <t xml:space="preserve">Sobres (polvo para preparar bebida caliente)</t>
  </si>
  <si>
    <t xml:space="preserve">sobres</t>
  </si>
  <si>
    <t xml:space="preserve">Paracetamol / Maleato de feniramina / Clorhidrato de fenilefrina</t>
  </si>
  <si>
    <t xml:space="preserve">650 mg / 20 mg / 10 mg</t>
  </si>
  <si>
    <t xml:space="preserve">Adultos y niños mayores de 12 años</t>
  </si>
  <si>
    <t xml:space="preserve">Limón</t>
  </si>
  <si>
    <t xml:space="preserve">318M94 SSA VI</t>
  </si>
  <si>
    <t xml:space="preserve">https://raw.githubusercontent.com/zublimemx/marketplaces-product-images/main/products/7501065008473/images/7501065008473_1.jpg</t>
  </si>
  <si>
    <t xml:space="preserve">https://raw.githubusercontent.com/zublimemx/marketplaces-product-images/main/products/7501065008473/images/7501065008473_2.jpg</t>
  </si>
  <si>
    <t xml:space="preserve">https://raw.githubusercontent.com/zublimemx/marketplaces-product-images/main/products/7501065008473/images/7501065008473_3.jpg</t>
  </si>
  <si>
    <t xml:space="preserve">THERAFLU VERDE C10 SBS RESFRIADO SEVERO</t>
  </si>
  <si>
    <t xml:space="preserve">7501249606778</t>
  </si>
  <si>
    <t xml:space="preserve">Postday Levonorgestrel 1.5 mg 1 Comprimido</t>
  </si>
  <si>
    <t xml:space="preserve">MLM457813</t>
  </si>
  <si>
    <t xml:space="preserve">Salud y Equipamiento Médico &gt; Cuidado de la Salud &gt; Farmacia &gt; Medicamentos de Venta Libre &gt; Hormonales Venta Libre</t>
  </si>
  <si>
    <t xml:space="preserve">Descripción:
Postday es un anticonceptivo de emergencia en comprimido de dosis única que contiene 1.5 mg de levonorgestrel. Está indicado para prevenir un embarazo no deseado después de una relación sexual sin protección o cuando falla el método anticonceptivo utilizado. Se presenta en caja con 1 comprimido para administración por vía oral.
Beneficios:
- Su principio activo, el levonorgestrel, actúa principalmente inhibiendo o retrasando la ovulación.
- Dosis única: un solo comprimido de 1.5 mg.
- Es más efectivo cuanto antes se toma después de la relación sexual, de preferencia dentro de las primeras 72 horas, aunque puede utilizarse hasta 120 horas (5 días) después; su eficacia disminuye con el paso del tiempo.
Composición:
Cada comprimido contiene 1.5 mg de levonorgestrel y excipientes.
Modo de uso:
Vía oral. Tome 1 comprimido en una sola dosis, lo antes posible después de la relación sexual sin protección. No debe usarse como método anticonceptivo regular y no protege contra infecciones de transmisión sexual.
Presentación:
Caja con 1 comprimido de 1.5 mg.
Advertencias:
No lo use si es alérgica al levonorgestrel o a alguno de los componentes, si está embarazada o sospecha estarlo, ni si presenta hemorragia vaginal de origen desconocido. Consulte a un médico si la menstruación no se presenta dentro de las tres semanas posteriores a la toma. Precaución en mujeres con antecedentes de trombosis, hipertensión, diabetes o enfermedades del hígado. No se recomienda en menores de 16 años sin asesoría médica. Conserve a temperatura ambiente, entre 15 y 30 °C, protegido de la luz y la humedad. Lea las instrucciones del empaque. Consulte a su médico. No se deje al alcance de los niños.</t>
  </si>
  <si>
    <t xml:space="preserve">MLM39455911</t>
  </si>
  <si>
    <t xml:space="preserve">Postday</t>
  </si>
  <si>
    <t xml:space="preserve">IFA Celtics</t>
  </si>
  <si>
    <t xml:space="preserve">Comprimido</t>
  </si>
  <si>
    <t xml:space="preserve">comprimido</t>
  </si>
  <si>
    <t xml:space="preserve">Levonorgestrel</t>
  </si>
  <si>
    <t xml:space="preserve">1.5 mg</t>
  </si>
  <si>
    <t xml:space="preserve">Mujer</t>
  </si>
  <si>
    <t xml:space="preserve">Anticonceptivo de emergencia de dosis única; Formato de venta: Caja</t>
  </si>
  <si>
    <t xml:space="preserve">https://raw.githubusercontent.com/zublimemx/marketplaces-product-images/main/products/7501249606778/images/7501249606778_2.jpg</t>
  </si>
  <si>
    <t xml:space="preserve">https://raw.githubusercontent.com/zublimemx/marketplaces-product-images/main/products/7501249606778/images/7501249606778_1.jpg</t>
  </si>
  <si>
    <t xml:space="preserve">POSTDAY 1 CPR</t>
  </si>
  <si>
    <t xml:space="preserve">4015630981977</t>
  </si>
  <si>
    <t xml:space="preserve">Tiras Reactivas Accu-Chek Performa 50 Piezas</t>
  </si>
  <si>
    <t xml:space="preserve">Descripción:
Tiras reactivas Accu-Chek Performa, de Roche, para medir la glucosa en sangre capilar con el medidor Accu-Chek Performa (el medidor no está incluido). Están diseñadas para una aplicación fácil y para obtener el resultado con una sola gota de sangre.
Características:
- Ventana de aplicación en forma de Y que facilita colocar la gota de sangre.
- Requieren solo 0.6 µl de sangre, equivalente a una gota.
- Resultado en aproximadamente 5 segundos.
- Método enzimático electroquímico.
- No requieren codificación.
- Cuentan con 6 electrodos dorados para mejorar la conducción.
- Se mantienen estables hasta la fecha de caducidad, incluso después de abrir el tubo, mientras se conserve bien cerrado.
Modo de uso:
1. Inserte la tira en el medidor Accu-Chek Performa.
2. Puncione el dedo con un dispositivo de punción (no incluido).
3. Acerque la gota de sangre a la ventana de la tira.
4. Lea el resultado en la pantalla del medidor.
Presentación:
Envase con 50 tiras reactivas.
Advertencias:
Use las tiras únicamente con el medidor compatible. Cierre bien el envase después de retirar cada tira para conservar su calidad y no las use después de la fecha de caducidad. Consulte el manual del medidor y a su médico para interpretar los resultados. Mantenga fuera del alcance de los niños.</t>
  </si>
  <si>
    <t xml:space="preserve">MLM69334459</t>
  </si>
  <si>
    <t xml:space="preserve">Performa</t>
  </si>
  <si>
    <t xml:space="preserve">1445R2014 SSA</t>
  </si>
  <si>
    <t xml:space="preserve">Compatible con: medidor Accu-Chek Performa; Volumen de muestra: 0.6 µl; Tiempo de resultado: 5 segundos; Requiere codificación: No; Tecnología: Enzimática electroquímica; Formato de venta: Caja; Modelo: 06454011</t>
  </si>
  <si>
    <t xml:space="preserve">https://raw.githubusercontent.com/zublimemx/marketplaces-product-images/main/products/4015630981977/images/4015630981977_2.jpg</t>
  </si>
  <si>
    <t xml:space="preserve">https://raw.githubusercontent.com/zublimemx/marketplaces-product-images/main/products/4015630981977/images/4015630981977_3.jpg</t>
  </si>
  <si>
    <t xml:space="preserve">https://raw.githubusercontent.com/zublimemx/marketplaces-product-images/main/products/4015630981977/images/4015630981977_4.jpg</t>
  </si>
  <si>
    <t xml:space="preserve">https://raw.githubusercontent.com/zublimemx/marketplaces-product-images/main/products/4015630981977/images/4015630981977_5.jpg</t>
  </si>
  <si>
    <t xml:space="preserve">ACCU CHEK C 50 TIRAS PERFORMA</t>
  </si>
  <si>
    <t xml:space="preserve">7501008498880</t>
  </si>
  <si>
    <t xml:space="preserve">Flanax 550 mg Naproxeno Sódico 30 Tabletas</t>
  </si>
  <si>
    <t xml:space="preserve">Descripción:
Flanax 550 mg, de Bayer, es un medicamento en tabletas cuyo principio activo es el naproxeno sódico, un antiinflamatorio no esteroideo con acción analgésica. Se presenta en caja con 30 tabletas para administración por vía oral.
Beneficios:
- Alivio del dolor y la inflamación.
- Se utiliza en dolores de espalda y contracturas musculares, dolor muscular, lesiones deportivas, dolores articulares y molestias menstruales.
- Tabletas de 550 mg en presentación de 30 piezas.
Composición:
Cada tableta contiene naproxeno sódico 550 mg.
Modo de uso:
Vía oral. Tome la tableta con un vaso de agua, de preferencia con alimentos, y respete la dosis y la duración indicadas en el empaque o por su médico. No exceda la dosis recomendada.
Presentación:
Caja con 30 tabletas de 550 mg.
Advertencias:
No lo use si es alérgico al naproxeno, a la aspirina o a otros antiinflamatorios no esteroideos, ni si tiene úlcera o sangrado del estómago o del intestino. Puede causar molestias gástricas, náusea, mareo o dolor de cabeza. Evite su uso durante el embarazo y la lactancia, salvo indicación médica. Precaución en personas con hipertensión o con enfermedad del corazón, del hígado o del riñón. Si persisten las molestias, consulte a su médico. Lea las instrucciones del empaque. Consulte a su médico. No se deje al alcance de los niños.</t>
  </si>
  <si>
    <t xml:space="preserve">MLM39455468</t>
  </si>
  <si>
    <t xml:space="preserve">Flanax</t>
  </si>
  <si>
    <t xml:space="preserve">550 mg</t>
  </si>
  <si>
    <t xml:space="preserve">Naproxeno sódico</t>
  </si>
  <si>
    <t xml:space="preserve">006M90 SSA</t>
  </si>
  <si>
    <t xml:space="preserve">https://raw.githubusercontent.com/zublimemx/marketplaces-product-images/main/products/7501008498880/images/7501008498880_2.jpg</t>
  </si>
  <si>
    <t xml:space="preserve">https://raw.githubusercontent.com/zublimemx/marketplaces-product-images/main/products/7501008498880/images/7501008498880_1.jpg</t>
  </si>
  <si>
    <t xml:space="preserve">FLANAX 550 C30TAB</t>
  </si>
  <si>
    <t xml:space="preserve">7501943474895</t>
  </si>
  <si>
    <t xml:space="preserve">Pañales para Adulto Diapro Gel Predoblados Unitalla 10 Pzas</t>
  </si>
  <si>
    <t xml:space="preserve">MLM194512</t>
  </si>
  <si>
    <t xml:space="preserve">Salud y Equipamiento Médico &gt; Cuidado de la Salud &gt; Protección para Incontinencia &gt; Pañales para Adultos</t>
  </si>
  <si>
    <t xml:space="preserve">Descripción:
Diapro Gel Predoblado es un pañal desechable para adulto de talla única, diseñado para dar protección confiable contra la incontinencia. Su núcleo con gel gelatiniza los líquidos y ayuda a mantener la piel seca. Se vende en paquete con 10 pañales predoblados.
Características:
- Unitalla: un solo tamaño para adultos.
- Con gel que gelatiniza los líquidos para una mejor absorción.
- Rombos que distribuyen los líquidos de manera uniforme.
- Cubierta suave tipo tela y respirable.
- Con aloe y manzanilla, que ayudan a cuidar la piel.
- Odorlock, tecnología que ayuda a controlar los olores.
- Cintas adhesivas para sujetarlo al cuerpo y ajustarlo cómodamente.
- Formato predoblado, listo para usar.
Modo de uso:
Abra el pañal, colóquelo entre las piernas y ajuste las cintas adhesivas a la cintura hasta lograr un ajuste cómodo y seguro. Cámbielo cuando esté húmedo o sucio para mantener la piel limpia y seca.
Presentación:
Paquete con 10 pañales desechables predoblados con gel, talla unitalla.
Advertencias:
Producto de un solo uso. Deséchelo en la basura, no en el inodoro. Mantenga fuera del alcance de los niños. Si aparece irritación en la piel, suspenda su uso y consulte a su médico.</t>
  </si>
  <si>
    <t xml:space="preserve">MLM19543669</t>
  </si>
  <si>
    <t xml:space="preserve">Diapro</t>
  </si>
  <si>
    <t xml:space="preserve">Kimberly-Clark</t>
  </si>
  <si>
    <t xml:space="preserve">Diapro Gel</t>
  </si>
  <si>
    <t xml:space="preserve">Predoblado</t>
  </si>
  <si>
    <t xml:space="preserve">Pañal desechable predoblado con gel</t>
  </si>
  <si>
    <t xml:space="preserve">Unitalla</t>
  </si>
  <si>
    <t xml:space="preserve">Con aloe y manzanilla; Odorlock para control de olores; Cubierta tipo tela respirable; Cintas adhesivas; Formato de venta: Paquete</t>
  </si>
  <si>
    <t xml:space="preserve">https://raw.githubusercontent.com/zublimemx/marketplaces-product-images/main/products/7501943474895/images/7501943474895_1.jpg</t>
  </si>
  <si>
    <t xml:space="preserve">https://raw.githubusercontent.com/zublimemx/marketplaces-product-images/main/products/7501943474895/images/7501943474895_2.jpg</t>
  </si>
  <si>
    <t xml:space="preserve">DIAPRO PRED GEL ADC-10</t>
  </si>
  <si>
    <t xml:space="preserve">7509546054032</t>
  </si>
  <si>
    <t xml:space="preserve">Crema Dental Colgate Luminous White Brilliant 22 ml</t>
  </si>
  <si>
    <t xml:space="preserve">MLM168075</t>
  </si>
  <si>
    <t xml:space="preserve">Belleza y Cuidado Personal &gt; Higiene Personal &gt; Cuidado Bucal &gt; Pastas Dentales</t>
  </si>
  <si>
    <t xml:space="preserve">Descripción:
Colgate Luminous White Brilliant es una crema dental anticaries con flúor de sabor Brilliant Mint, formulada para ayudar a eliminar manchas y lograr una sonrisa más blanca. Se presenta en tubo de 22 ml, práctico para llevar en el bolso, la mochila o de viaje.
Beneficios:
- Crema dental anticaries con flúor para el cuidado diario de los dientes.
- Ayuda a evitar la formación de manchas amarillas ocasionadas por hábitos como el café, el té o el tabaco.
- Su etiqueta promete una sonrisa más blanca en 1 semana con el uso regular.
- Aliento fresco con sabor Brilliant Mint.
- Tamaño de 22 ml, ideal para viaje.
Modo de uso:
Aplique una cantidad de crema dental del tamaño de un chícharo sobre el cepillo y cepille todos los dientes durante al menos dos minutos. Úsela después de cada comida, hasta tres veces al día, o siguiendo la recomendación de su odontólogo. Escupa el exceso y enjuáguese la boca.
Presentación:
Tubo con 22 ml de crema dental. Hecho en México.
Advertencias:
Para niños menores de 6 años, use solo una cantidad mínima y supervise el cepillado para evitar que traguen la crema dental. Si se ingiere más de la cantidad usada para cepillarse, busque ayuda médica. Mantenga fuera del alcance de los niños.</t>
  </si>
  <si>
    <t xml:space="preserve">MLM21635965</t>
  </si>
  <si>
    <t xml:space="preserve">Colgate</t>
  </si>
  <si>
    <t xml:space="preserve">Colgate-Palmolive</t>
  </si>
  <si>
    <t xml:space="preserve">Luminous White</t>
  </si>
  <si>
    <t xml:space="preserve">Brilliant</t>
  </si>
  <si>
    <t xml:space="preserve">Crema dental</t>
  </si>
  <si>
    <t xml:space="preserve">Menta (Brilliant Mint)</t>
  </si>
  <si>
    <t xml:space="preserve">Anticaries con flúor; Industria mexicana; Formato de venta: Unidad</t>
  </si>
  <si>
    <t xml:space="preserve">https://raw.githubusercontent.com/zublimemx/marketplaces-product-images/main/products/7509546054032/images/7509546054032_2.jpg</t>
  </si>
  <si>
    <t xml:space="preserve">https://raw.githubusercontent.com/zublimemx/marketplaces-product-images/main/products/7509546054032/images/7509546054032_3.jpg</t>
  </si>
  <si>
    <t xml:space="preserve">C D COLGATE LUMINOUS WHITE22</t>
  </si>
  <si>
    <t xml:space="preserve">7506425604326</t>
  </si>
  <si>
    <t xml:space="preserve">Pañales Huggies UltraConfort Niño Etapa 5 40 Piezas</t>
  </si>
  <si>
    <t xml:space="preserve">Descripción:
Los pañales Huggies UltraConfort Niño Etapa 5, de Kimberly-Clark, combinan un corte anatómico de mayor cobertura con un material ultra flexible que se adapta mejor al cuerpo del bebé. Cuentan con núcleo absorbente reforzado ubicado en la parte delantera, pensado para niños.
Características:
- Nuevo corte con mayor cobertura y material ultra flexible que se adapta al cuerpo.
- Cintas Confort Flex en forma de V con 4 puntos de sujeción y cintura elástica más suave y flexible.
- Núcleo absorbente reforzado, frontal para niños.
- Cubierta interna con poros ultra absorbentes.
- Indicador de humedad e indicador de cambio de etapa.
- Probados dermatológicamente, con certificación Dermatest.
Modo de uso:
Abra el pañal y colóquelo debajo del bebé, con la parte delantera hacia arriba, y sujete las cintas a la altura de la cintura sin apretar en exceso. Cámbielo con frecuencia, en cuanto esté húmedo o sucio.
Presentación:
Paquete con 40 pañales desechables Etapa 5 para niño.
Advertencias:
Deseche el pañal usado en la basura, no en el inodoro. Mantenga el empaque plástico fuera del alcance de los niños. Verifique que la etapa corresponda al peso de su bebé.</t>
  </si>
  <si>
    <t xml:space="preserve">MLM17379849</t>
  </si>
  <si>
    <t xml:space="preserve">Niño Etapa 5</t>
  </si>
  <si>
    <t xml:space="preserve">https://raw.githubusercontent.com/zublimemx/marketplaces-product-images/main/products/7506425604326/images/7506425604326_1.jpg</t>
  </si>
  <si>
    <t xml:space="preserve">https://raw.githubusercontent.com/zublimemx/marketplaces-product-images/main/products/7506425604326/images/7506425604326_2.jpg</t>
  </si>
  <si>
    <t xml:space="preserve">HU CONF NINO E5 C40</t>
  </si>
  <si>
    <t xml:space="preserve">7501471800265</t>
  </si>
  <si>
    <t xml:space="preserve">Panclasa 80 mg/80 mg Antiespasmódico 20 Cápsulas</t>
  </si>
  <si>
    <t xml:space="preserve">Descripción:
Panclasa es un antiespasmódico a base de floroglucinol y trimetilfloroglucinol, en cápsulas de 80 mg/80 mg. Está indicado para el dolor de estómago, la colitis y los cólicos producidos por diarrea y los cólicos menstruales. Se presenta en caja con 20 cápsulas para administración por vía oral.
Beneficios:
- Actúa relajando el músculo liso, lo que ayuda a eliminar el espasmo y combatir la inflamación.
- Según el fabricante, su acción inicia entre 5 y 10 minutos después de tomarlo y el efecto puede mantenerse por varias horas.
- Indicado para dolor de estómago, colitis y cólicos por diarrea o menstruales.
Composición:
Cada cápsula contiene floroglucinol 80 mg y trimetilfloroglucinol 80 mg.
Modo de uso:
Vía oral. Adolescentes y adultos: de 1 a 2 cápsulas cada 8 horas, sin exceder 6 cápsulas al día, o según lo indique su médico. Si las molestias persisten, consulte a su médico.
Presentación:
Caja con 20 cápsulas.
Advertencias:
No se use en embarazo ni lactancia. No lo use si es alérgico a alguno de los componentes de la fórmula. Ocasionalmente pueden presentarse náuseas o vómito. Consérvese a no más de 30 °C. Si los síntomas persisten, suspenda su uso y consulte a su médico. Lea las instrucciones del empaque. Consulte a su médico. No se deje al alcance de los niños.</t>
  </si>
  <si>
    <t xml:space="preserve">MLM40170397</t>
  </si>
  <si>
    <t xml:space="preserve">Panclasa</t>
  </si>
  <si>
    <t xml:space="preserve">Bausch Health (Atlantis)</t>
  </si>
  <si>
    <t xml:space="preserve">Floroglucinol y trimetilfloroglucinol</t>
  </si>
  <si>
    <t xml:space="preserve">80 mg / 80 mg por cápsula</t>
  </si>
  <si>
    <t xml:space="preserve">Adolescentes y adultos</t>
  </si>
  <si>
    <t xml:space="preserve">Antiespasmódico; Formato de venta: Caja</t>
  </si>
  <si>
    <t xml:space="preserve">https://raw.githubusercontent.com/zublimemx/marketplaces-product-images/main/products/7501471800265/images/7501471800265_2.jpg</t>
  </si>
  <si>
    <t xml:space="preserve">https://raw.githubusercontent.com/zublimemx/marketplaces-product-images/main/products/7501471800265/images/7501471800265_1.jpg</t>
  </si>
  <si>
    <t xml:space="preserve">PANCLASA C/20 CAPS FLOROGLUCINO L TRIMETILFLOROGLUCINOL</t>
  </si>
  <si>
    <t xml:space="preserve">4015630067084</t>
  </si>
  <si>
    <t xml:space="preserve">Tiras Reactivas Accu-Chek Instant 50 Piezas</t>
  </si>
  <si>
    <t xml:space="preserve">Descripción:
Tiras reactivas Accu-Chek Instant, de Roche, para medir la glucosa en sangre capilar con el medidor Accu-Chek Instant (el medidor no está incluido). Cuentan con un borde amplio que facilita tomar la muestra y con tecnología de rápida absorción.
Características:
- Borde amplio para facilitar la toma de la muestra y tecnología de rápida absorción.
- Requieren solo 0.6 µl de sangre, equivalente a una gota.
- Resultado en aproximadamente 4 segundos después de aplicar la muestra.
- Método enzimático electroquímico, que ayuda a disminuir interferencias.
- Se mantienen estables hasta la fecha de caducidad impresa en el tubo, incluso después de abierto, si se conservan entre 4 y 30 °C.
Modo de uso:
1. Inserte la tira en el medidor Accu-Chek Instant.
2. Puncione el dedo con un dispositivo de punción (no incluido).
3. Acerque la gota de sangre al borde de la tira.
4. Lea el resultado en la pantalla del medidor.
Presentación:
Envase con 50 tiras reactivas.
Advertencias:
Use únicamente tiras reactivas Accu-Chek Instant con el medidor Accu-Chek Instant. Cierre bien el envase después de retirar cada tira y no las use después de la fecha de caducidad. Consulte el manual del medidor y a su médico para interpretar los resultados. Mantenga fuera del alcance de los niños.</t>
  </si>
  <si>
    <t xml:space="preserve">Instant</t>
  </si>
  <si>
    <t xml:space="preserve">2120R2017 SSA</t>
  </si>
  <si>
    <t xml:space="preserve">Compatible con: medidor Accu-Chek Instant; Volumen de muestra: 0.6 µl; Tiempo de resultado: 4 segundos; Tecnología: Enzimática electroquímica; Formato de venta: Caja</t>
  </si>
  <si>
    <t xml:space="preserve">https://raw.githubusercontent.com/zublimemx/marketplaces-product-images/main/products/4015630067084/images/4015630067084_3.jpg</t>
  </si>
  <si>
    <t xml:space="preserve">https://raw.githubusercontent.com/zublimemx/marketplaces-product-images/main/products/4015630067084/images/4015630067084_4.jpg</t>
  </si>
  <si>
    <t xml:space="preserve">https://raw.githubusercontent.com/zublimemx/marketplaces-product-images/main/products/4015630067084/images/4015630067084_5.jpg</t>
  </si>
  <si>
    <t xml:space="preserve">ACCU CHEK C50 TIRAS INSTANT</t>
  </si>
  <si>
    <t xml:space="preserve">7501298223711</t>
  </si>
  <si>
    <t xml:space="preserve">Dolo-Neurobión Diclofenaco 50 mg Vitaminas B 10 Tabletas</t>
  </si>
  <si>
    <t xml:space="preserve">Descripción:
Dolo-Neurobión es un medicamento en tabletas que combina diclofenaco sódico, un analgésico y antiinflamatorio no esteroideo, con las vitaminas del complejo B: tiamina (B1), piridoxina (B6) y cianocobalamina (B12). Está indicado para el alivio del dolor y la inflamación de músculos, articulaciones y fibras nerviosas del cuerpo. Se presenta en caja con 10 tabletas para administración por vía oral.
Beneficios:
- Triple acción: analgésica, antiinflamatoria y sobre las fibras nerviosas del cuerpo.
- Indicado en dolores provocados por golpes, torceduras y caídas, dolor de espalda baja y de cuello, y los causados por contracturas o mala postura.
- Su combinación con vitaminas del complejo B está pensada para actuar tanto sobre el dolor y la inflamación como sobre las fibras nerviosas.
Composición:
Cada tableta contiene: diclofenaco sódico 50 mg, mononitrato de tiamina (vitamina B1) 50 mg, clorhidrato de piridoxina (vitamina B6) 50 mg, cianocobalamina (vitamina B12) 0.25 mg y excipiente cbp 1 tableta.
Modo de uso:
Vía oral. Tome la tableta con un poco de agua, de preferencia con alimentos. La dosis y la duración del tratamiento son las que indique su médico o el inserto del empaque; no exceda la dosis recomendada.
Presentación:
Caja con 10 tabletas.
Advertencias:
No lo use si es alérgico al diclofenaco, a la aspirina o a otros antiinflamatorios no esteroideos, ni si tiene úlcera o sangrado del estómago o del intestino. Puede causar molestias gástricas, náusea, mareo o dolor de cabeza. No se use durante el embarazo ni la lactancia salvo indicación médica. Precaución en personas con enfermedad del corazón, del hígado o del riñón, o con hipertensión. Lea las instrucciones del empaque. Consulte a su médico. No se deje al alcance de los niños.</t>
  </si>
  <si>
    <t xml:space="preserve">MLM40171448</t>
  </si>
  <si>
    <t xml:space="preserve">https://raw.githubusercontent.com/zublimemx/marketplaces-product-images/main/products/7501298223711/images/7501298223711_1.jpg</t>
  </si>
  <si>
    <t xml:space="preserve">https://raw.githubusercontent.com/zublimemx/marketplaces-product-images/main/products/7501298223711/images/7501298223711_2.jpg</t>
  </si>
  <si>
    <t xml:space="preserve">https://raw.githubusercontent.com/zublimemx/marketplaces-product-images/main/products/7501298223711/images/7501298223711_3.jpg</t>
  </si>
  <si>
    <t xml:space="preserve">DOLO NEUROBION TAB C 10</t>
  </si>
  <si>
    <t xml:space="preserve">7501943498815</t>
  </si>
  <si>
    <t xml:space="preserve">Pañales KleenBebé Suavelastic Recién Nacido 40 Piezas</t>
  </si>
  <si>
    <t xml:space="preserve">Descripción:
Los pañales KleenBebé Suavelastic Max Etapa 1 (Recién Nacido), de Kimberly-Clark, están diseñados para ofrecer más sequedad, cuidado y ajuste al bebé desde los primeros días. Su versión unisex está pensada para bebés de 2.5 a 5.5 kg.
Características:
- Maxi sequedad: tecnología Blockgel 4D que ayuda a mantener al bebé seco por más tiempo.
- Maxi cuidado: mayor suavidad gracias a la fórmula Vitta E Plus, con óxido de zinc para ayudar a proteger la piel.
- Maxi ajuste: 4 puntos de sujeción para que el pañal no se cuelgue ni se deforme.
- Bolsita en la parte trasera que ayuda a evitar escurrimientos cuando el bebé está acostado.
- Cuentan con certificación dermatológica.
Modo de uso:
Abra el pañal y colóquelo debajo del bebé, con la parte delantera hacia arriba, y sujete las cintas a la altura de la cintura sin apretar en exceso. Cámbielo con frecuencia, en cuanto esté húmedo o sucio.
Presentación:
Paquete con 40 pañales desechables Etapa 1 (Recién Nacido).
Advertencias:
Deseche el pañal usado en la basura, no en el inodoro. Mantenga el empaque plástico fuera del alcance de los niños. Verifique que la etapa corresponda al peso de su bebé.</t>
  </si>
  <si>
    <t xml:space="preserve">MLM38429330</t>
  </si>
  <si>
    <t xml:space="preserve">Max Etapa 1 Recién Nacido</t>
  </si>
  <si>
    <t xml:space="preserve">Recién Nacido</t>
  </si>
  <si>
    <t xml:space="preserve">Peso del bebé: 2.5 a 5.5 kg; Con óxido de zinc: Sí; Formato de venta: Paquete; Con gel superabsorbente: Sí; Con barreras reforzadas anti-derrames: Sí; Hipoalergénico: Sí; Libre de látex: Sí; Libre de parabenos: Sí</t>
  </si>
  <si>
    <t xml:space="preserve">https://raw.githubusercontent.com/zublimemx/marketplaces-product-images/main/products/7501943498815/images/7501943498815_1.jpg</t>
  </si>
  <si>
    <t xml:space="preserve">https://raw.githubusercontent.com/zublimemx/marketplaces-product-images/main/products/7501943498815/images/7501943498815_2.jpg</t>
  </si>
  <si>
    <t xml:space="preserve">SUAVE R-N E1 C/40</t>
  </si>
  <si>
    <t xml:space="preserve">3662042003240</t>
  </si>
  <si>
    <t xml:space="preserve">Hyabak Hialuronato de Sodio 0.15% Solución Oftálmica 10 ml</t>
  </si>
  <si>
    <t xml:space="preserve">Descripción:
Hyabak, de Laboratorios Théa, es una solución oftálmica sin conservadores con hialuronato de sodio al 0.15% para la hidratación y lubricación de los ojos y de las lentes de contacto. Se presenta en caja con frasco de 10 ml.
Beneficios:
- Lubricante y humectante ocular en alteraciones del tejido lagrimal por evaporación excesiva de las lágrimas, conocidas como ojo seco.
- Ayuda a aliviar la irritación y la sequedad por factores ambientales como polen, polvo, resplandor, contaminación y uso de monitores de computadora.
- Asegura la protección de la superficie ocular durante los procesos de reparación del epitelio de la córnea.
- Sin conservadores; puede usarse con lentes de contacto.
Composición:
Cada ml contiene hialuronato de sodio 1.5 mg y vehículo cbp 1 ml.
Modo de uso:
Vía oftálmica. Aplique una gota en cada ojo, tantas veces como sea necesario. Para usuarios de lentes de contacto, aplique una gota en cada lente al ponerlo y/o al quitarlo. Evite tocar el ojo o los párpados con la punta del frasco.
Presentación:
Caja con frasco de 10 ml.
Advertencias:
No lo use si es alérgico a alguno de los componentes de la fórmula. Una vez abierto el frasco, no lo conserve por más de 8 semanas. Consérvese a temperatura no mayor a 25 °C. Si la molestia persiste, consulte a su médico. Lea las instrucciones del empaque. Consulte a su médico. No se deje al alcance de los niños.</t>
  </si>
  <si>
    <t xml:space="preserve">MLM50963712</t>
  </si>
  <si>
    <t xml:space="preserve">Hyabak</t>
  </si>
  <si>
    <t xml:space="preserve">0.15 % (1.5 mg/ml)</t>
  </si>
  <si>
    <t xml:space="preserve">Sin conservadores; Apto para lentes de contacto; Una vez abierto no conservar más de 8 semanas; Formato de venta: Caja</t>
  </si>
  <si>
    <t xml:space="preserve">https://raw.githubusercontent.com/zublimemx/marketplaces-product-images/main/products/3662042003240/images/3662042003240_1.jpg</t>
  </si>
  <si>
    <t xml:space="preserve">https://raw.githubusercontent.com/zublimemx/marketplaces-product-images/main/products/3662042003240/images/3662042003240_2.jpg</t>
  </si>
  <si>
    <t xml:space="preserve">https://raw.githubusercontent.com/zublimemx/marketplaces-product-images/main/products/3662042003240/images/3662042003240_3.jpg</t>
  </si>
  <si>
    <t xml:space="preserve">HYABAK 0 15 SOL OFT 10ML</t>
  </si>
  <si>
    <t xml:space="preserve">7506425604302</t>
  </si>
  <si>
    <t xml:space="preserve">Pañales Huggies UltraConfort Niña Etapa 4 40 Piezas</t>
  </si>
  <si>
    <t xml:space="preserve">Descripción:
Los pañales Huggies UltraConfort Niña Etapa 4, de Kimberly-Clark, combinan un corte anatómico de mayor cobertura con un material ultra flexible que se adapta mejor al cuerpo de la bebé. Cuentan con núcleo absorbente reforzado ubicado al centro, pensado para niñas.
Características:
- Nuevo corte con mayor cobertura y material ultra flexible que se adapta al cuerpo.
- Cintas Confort Flex en forma de V con 4 puntos de sujeción y cintura elástica más suave y flexible.
- Núcleo absorbente reforzado, central para niñas.
- Cubierta interna con poros ultra absorbentes.
- Indicador de humedad e indicador de cambio de etapa.
- Probados dermatológicamente, con certificación Dermatest.
Modo de uso:
Abra el pañal y colóquelo debajo del bebé, con la parte delantera hacia arriba, y sujete las cintas a la altura de la cintura sin apretar en exceso. Cámbielo con frecuencia, en cuanto esté húmedo o sucio.
Presentación:
Paquete con 40 pañales desechables Etapa 4 para niña.
Advertencias:
Deseche el pañal usado en la basura, no en el inodoro. Mantenga el empaque plástico fuera del alcance de los niños. Verifique que la etapa corresponda al peso de su bebé.</t>
  </si>
  <si>
    <t xml:space="preserve">MLM17379869</t>
  </si>
  <si>
    <t xml:space="preserve">Niña Etapa 4</t>
  </si>
  <si>
    <t xml:space="preserve">Grande (G)</t>
  </si>
  <si>
    <t xml:space="preserve">Indicador de humedad: Sí; Dermatest: Sí; Formato de venta: Paquete; Peso del bebé: 9 a 12 kg; Con gel superabsorbente: Sí; Libre de látex: Sí</t>
  </si>
  <si>
    <t xml:space="preserve">https://raw.githubusercontent.com/zublimemx/marketplaces-product-images/main/products/7506425604302/images/7506425604302_1.jpg</t>
  </si>
  <si>
    <t xml:space="preserve">https://raw.githubusercontent.com/zublimemx/marketplaces-product-images/main/products/7506425604302/images/7506425604302_2.jpg</t>
  </si>
  <si>
    <t xml:space="preserve">https://raw.githubusercontent.com/zublimemx/marketplaces-product-images/main/products/7506425604302/images/7506425604302_3.jpg</t>
  </si>
  <si>
    <t xml:space="preserve">HU CONF NINA E4 C40</t>
  </si>
  <si>
    <t xml:space="preserve">7501034630124</t>
  </si>
  <si>
    <t xml:space="preserve">Jardianz Duo 12.5 mg/850 mg 60 Tabletas</t>
  </si>
  <si>
    <t xml:space="preserve">Descripción:
Jardianz Duo 12.5 mg/850 mg es un medicamento de Boehringer Ingelheim que combina en una sola tableta dos antidiabéticos orales: empagliflozina, un inhibidor del cotransportador sodio-glucosa 2 (SGLT2), y metformina, una biguanida. Se presenta en caja con 60 tabletas.
Beneficios:
- Indicado en adultos con diabetes mellitus tipo 2 como complemento de la dieta y el ejercicio para el control de la glucosa en sangre, cuando el tratamiento con ambos principios activos es apropiado.
- Dos mecanismos de acción complementarios en una sola tableta.
- Presentación de 60 tabletas para un mes de tratamiento con dos tomas al día, según indicación médica.
Composición:
Cada tableta contiene empagliflozina 12.5 mg y clorhidrato de metformina 850 mg.
Modo de uso:
Vía oral. Tome las tabletas enteras con agua y con los alimentos, en la frecuencia indicada por su médico. La dosis y los ajustes (por ejemplo, según la función renal) deben ser determinados por el médico.
Presentación:
Caja con 60 tabletas.
Advertencias:
Su venta requiere receta médica. No debe usarse en diabetes tipo 1, cetoacidosis diabética, enfermedad renal grave o diálisis, ni en caso de hipersensibilidad a sus componentes. La metformina puede causar acidosis láctica, una complicación poco frecuente pero grave; evite el consumo excesivo de alcohol. Pueden presentarse infecciones urinarias y genitales, deshidratación y molestias gastrointestinales; con insulina o sulfonilureas aumenta el riesgo de hipoglucemia. Consulte a su médico antes de un estudio con medio de contraste o una cirugía. Evite su uso durante el embarazo y la lactancia. Lea las instrucciones del empaque. Consulte a su médico. No se deje al alcance de los niños.</t>
  </si>
  <si>
    <t xml:space="preserve">MLM40169652</t>
  </si>
  <si>
    <t xml:space="preserve">Duo</t>
  </si>
  <si>
    <t xml:space="preserve">12.5 mg/850 mg</t>
  </si>
  <si>
    <t xml:space="preserve">Empagliflozina y clorhidrato de metformina</t>
  </si>
  <si>
    <t xml:space="preserve">Empagliflozina 12.5 mg / Clorhidrato de metformina 850 mg</t>
  </si>
  <si>
    <t xml:space="preserve">432M2015 SSA</t>
  </si>
  <si>
    <t xml:space="preserve">Venta con receta médica; Uso: Diabetes mellitus tipo 2; Formato de venta: Caja; Receta simple; Fracción IV</t>
  </si>
  <si>
    <t xml:space="preserve">https://raw.githubusercontent.com/zublimemx/marketplaces-product-images/main/products/7501034630124/images/7501034630124_2.jpg</t>
  </si>
  <si>
    <t xml:space="preserve">https://raw.githubusercontent.com/zublimemx/marketplaces-product-images/main/products/7501034630124/images/7501034630124_3.jpg</t>
  </si>
  <si>
    <t xml:space="preserve">https://raw.githubusercontent.com/zublimemx/marketplaces-product-images/main/products/7501034630124/images/7501034630124_4.jpg</t>
  </si>
  <si>
    <t xml:space="preserve">JARDIANZ DUO 12 5 850MG TAB C60</t>
  </si>
  <si>
    <t xml:space="preserve">7506425600007</t>
  </si>
  <si>
    <t xml:space="preserve">Pañales Huggies UltraConfort Unisex Recién Nacido 44 Piezas</t>
  </si>
  <si>
    <t xml:space="preserve">Descripción:
Los pañales Huggies UltraConfort Unisex Recién Nacido (Etapa 1), de Kimberly-Clark, combinan un corte anatómico de mayor cobertura con un material ultra flexible que se adapta mejor al cuerpo del bebé desde los primeros días de vida.
Características:
- Nuevo corte con mayor cobertura y material ultra flexible que se adapta al cuerpo.
- Cintas Confort Flex en forma de V con 4 puntos de sujeción y cintura elástica más suave y flexible.
- Núcleo absorbente reforzado.
- Cubierta interna con poros ultra absorbentes.
- Indicador de humedad e indicador de cambio de etapa.
- Probados dermatológicamente, con certificación Dermatest.
Modo de uso:
Abra el pañal y colóquelo debajo del bebé, con la parte delantera hacia arriba, y sujete las cintas a la altura de la cintura sin apretar en exceso. Cámbielo con frecuencia, en cuanto esté húmedo o sucio.
Presentación:
Paquete con 44 pañales desechables Etapa 1 (Recién Nacido), unisex.
Advertencias:
Deseche el pañal usado en la basura, no en el inodoro. Mantenga el empaque plástico fuera del alcance de los niños. Verifique que la etapa corresponda al peso de su bebé.</t>
  </si>
  <si>
    <t xml:space="preserve">MLM58752506</t>
  </si>
  <si>
    <t xml:space="preserve">Unisex Recién Nacido Etapa 1</t>
  </si>
  <si>
    <t xml:space="preserve">Indicador de humedad: Sí; Dermatest: Sí; Formato de venta: Paquete; Peso del bebé: 3 a 5.5 kg; Protección de hasta 12 h; Con barreras reforzadas anti-derrames: Sí; Con gel superabsorbente: Sí; Hipoalergénico: Sí; Libre de látex: Sí; Libre de parabenos: Sí; Sin fragancia</t>
  </si>
  <si>
    <t xml:space="preserve">https://raw.githubusercontent.com/zublimemx/marketplaces-product-images/main/products/7506425600007/images/7506425600007_1.jpg</t>
  </si>
  <si>
    <t xml:space="preserve">https://raw.githubusercontent.com/zublimemx/marketplaces-product-images/main/products/7506425600007/images/7506425600007_2.jpg</t>
  </si>
  <si>
    <t xml:space="preserve">HU CONF UNI RN/E1 C44</t>
  </si>
  <si>
    <t xml:space="preserve">7501300450210</t>
  </si>
  <si>
    <t xml:space="preserve">Bactrim F 800 mg/160 mg 15 Tabletas</t>
  </si>
  <si>
    <t xml:space="preserve">Descripción:
Bactrim F es un medicamento antibacteriano en tabletas que combina dos principios activos, sulfametoxazol y trimetoprima, en concentración de 800 mg/160 mg por tableta. Esta combinación actúa contra bacterias sensibles y se emplea en el tratamiento de infecciones bacterianas que el médico determine según el tipo de infección y la sensibilidad del microorganismo. La letra F identifica la presentación forte, con mayor contenido de principio activo por tableta.
Composición:
- Sulfametoxazol 800 mg
- Trimetoprima 160 mg
Cada tableta contiene los dos principios activos; consulte el empaque para conocer los excipientes.
Modo de uso:
Vía oral. La dosis, la frecuencia y la duración del tratamiento deben ser las que indique el médico. Se recomienda ingerir las tabletas con un vaso de agua y completar el tratamiento indicado aunque los síntomas mejoren, para evitar que las bacterias sobrevivan y se vuelvan resistentes.
Presentación:
Caja con 15 tabletas.
Advertencias:
- No lo use si es alérgico a las sulfonamidas, a la trimetoprima o a cualquiera de los componentes de la fórmula.
- Informe a su médico si está embarazada o en periodo de lactancia, o si padece enfermedad del hígado o de los riñones.
- Suspenda su uso y consulte a su médico si aparecen erupciones en la piel u otras reacciones inesperadas.
- Su uso debe ser indicado y supervisado por un médico.
Lea las instrucciones del empaque. Consulte a su médico. No se deje al alcance de los niños.</t>
  </si>
  <si>
    <t xml:space="preserve">Bactrim</t>
  </si>
  <si>
    <t xml:space="preserve">F (forte) 800 mg/160 mg</t>
  </si>
  <si>
    <t xml:space="preserve">Sulfametoxazol / Trimetoprima</t>
  </si>
  <si>
    <t xml:space="preserve">800 mg/160 mg</t>
  </si>
  <si>
    <t xml:space="preserve">Forma farmacéutica: Tabletas; Formato de venta: Unidad</t>
  </si>
  <si>
    <t xml:space="preserve">https://raw.githubusercontent.com/zublimemx/marketplaces-product-images/main/products/7501300450210/images/7501300450210_2.jpg</t>
  </si>
  <si>
    <t xml:space="preserve">BACTRIM F 800 160MG C15T 216</t>
  </si>
  <si>
    <t xml:space="preserve">7501298221403</t>
  </si>
  <si>
    <t xml:space="preserve">Dolo-Neurobión Forte Diclofenaco y Vitaminas B 30 Tabletas</t>
  </si>
  <si>
    <t xml:space="preserve">Descripción:
Dolo-Neurobión Forte es un medicamento en tabletas que combina un antiinflamatorio no esteroideo, el diclofenaco, con vitaminas del complejo B (B1, B6 y B12). Está formulado para el alivio del dolor de intensidad leve a moderada, como el dolor de cabeza, el dolor muscular y el dolor de espalda, y aporta vitaminas que participan en el funcionamiento del sistema nervioso y en la prevención de deficiencias del complejo B.
Beneficios:
- Combina un analgésico y antiinflamatorio con vitaminas B1, B6 y B12 en una sola tableta.
- Pensado para dolores musculares, de espalda y de cabeza de leves a moderados.
- Presentación de 30 tabletas para un tratamiento prolongado bajo indicación médica.
Composición:
- Diclofenaco
- Vitamina B1 (tiamina)
- Vitamina B6 (piridoxina)
- Vitamina B12 (cianocobalamina)
Consulte el empaque para conocer la concentración de cada componente.
Modo de uso:
Vía oral. Ingiera las tabletas con agua, de preferencia después de los alimentos, y siga la dosis que indique su médico o el instructivo del empaque. No exceda la dosis recomendada ni prolongue el tratamiento sin indicación médica.
Presentación:
Caja con 30 tabletas.
Advertencias:
- No lo use si es alérgico al diclofenaco, a la aspirina o a otros antiinflamatorios no esteroideos, ni si tiene úlcera del estómago activa.
- Puede causar molestias gástricas; consulte a su médico si tiene antecedentes de problemas del estómago, del corazón, de los riñones o del hígado.
- No lo use durante el embarazo ni la lactancia salvo indicación médica.
Lea las instrucciones del empaque. Consulte a su médico. No se deje al alcance de los niños.</t>
  </si>
  <si>
    <t xml:space="preserve">MLM40172270</t>
  </si>
  <si>
    <t xml:space="preserve">Diclofenaco / Tiamina (B1) / Piridoxina (B6) / Cianocobalamina (B12)</t>
  </si>
  <si>
    <t xml:space="preserve">https://raw.githubusercontent.com/zublimemx/marketplaces-product-images/main/products/7501298221403/images/7501298221403_1.jpg</t>
  </si>
  <si>
    <t xml:space="preserve">https://raw.githubusercontent.com/zublimemx/marketplaces-product-images/main/products/7501298221403/images/7501298221403_2.jpg</t>
  </si>
  <si>
    <t xml:space="preserve">https://raw.githubusercontent.com/zublimemx/marketplaces-product-images/main/products/7501298221403/images/7501298221403_3.jpg</t>
  </si>
  <si>
    <t xml:space="preserve">DOLO NEUROBION FTE 30GRAG</t>
  </si>
  <si>
    <t xml:space="preserve">7501008497340</t>
  </si>
  <si>
    <t xml:space="preserve">Flanax Naproxeno Sódico 550 mg 12 Tabletas</t>
  </si>
  <si>
    <t xml:space="preserve">Descripción:
Flanax 550 mg es un medicamento en tabletas cuyo principio activo es el naproxeno sódico, un antiinflamatorio no esteroideo con acción analgésica. Está indicado para el manejo del dolor y la inflamación, por ejemplo el dolor muscular, de espalda, cuello y hombros, así como la migraña, los cólicos menstruales (dismenorrea) y otros padecimientos dolorosos o inflamatorios como la artritis reumatoide, la gota y la espondilitis anquilosante.
Beneficios:
- Desinflama y alivia el dolor intenso muscular, de espalda, cuello y hombros.
- Concentración de 550 mg por tableta.
- Presentación práctica de 12 tabletas.
Composición:
Cada tableta contiene naproxeno sódico 550 mg.
Modo de uso:
Vía oral. Ingiera la tableta entera con un vaso de agua, de preferencia con alimentos. Tome la dosis que indique su médico o el instructivo del empaque y utilice la menor dosis efectiva durante el menor tiempo posible.
Presentación:
Caja con 12 tabletas. Conservar a temperatura ambiente controlada, entre 15 y 30 °C.
Advertencias:
- No lo use si es alérgico al naproxeno, a la aspirina o a otros antiinflamatorios no esteroideos.
- Puede causar irritación o sangrado del estómago; consulte a su médico si tiene úlcera, gastritis o enfermedad del corazón, de los riñones o del hígado.
- No lo use durante el embarazo, sobre todo en el último trimestre, ni en la lactancia sin indicación médica.
- No exceda la dosis recomendada.
Lea las instrucciones del empaque. Consulte a su médico. No se deje al alcance de los niños.</t>
  </si>
  <si>
    <t xml:space="preserve">MLM47333646</t>
  </si>
  <si>
    <t xml:space="preserve">006M90SSAVI</t>
  </si>
  <si>
    <t xml:space="preserve">https://raw.githubusercontent.com/zublimemx/marketplaces-product-images/main/products/7501008497340/images/7501008497340_1.jpg</t>
  </si>
  <si>
    <t xml:space="preserve">https://raw.githubusercontent.com/zublimemx/marketplaces-product-images/main/products/7501008497340/images/7501008497340_2.jpg</t>
  </si>
  <si>
    <t xml:space="preserve">https://raw.githubusercontent.com/zublimemx/marketplaces-product-images/main/products/7501008497340/images/7501008497340_3.jpg</t>
  </si>
  <si>
    <t xml:space="preserve">FLANAX 550 C 12 TABS 162</t>
  </si>
  <si>
    <t xml:space="preserve">7501159526029</t>
  </si>
  <si>
    <t xml:space="preserve">Eucaliptine Guayacol 100 mg 10 Ampolletas de 1 ml</t>
  </si>
  <si>
    <t xml:space="preserve">MLM457814</t>
  </si>
  <si>
    <t xml:space="preserve">Salud y Equipamiento Médico &gt; Cuidado de la Salud &gt; Farmacia &gt; Medicamentos de Venta Libre &gt; Respiratorios Venta Libre</t>
  </si>
  <si>
    <t xml:space="preserve">Descripción:
Eucaliptine es una solución inyectable presentada en ampolletas de 1 ml, con guayacol como principio activo en concentración de 100 mg por ml. Se vende en caja con 10 ampolletas. Es un medicamento de uso inyectable que debe ser indicado por un médico y aplicado por personal de salud capacitado, de acuerdo con la indicación médica.
Composición:
Cada ampolleta de 1 ml contiene guayacol 100 mg. Consulte el empaque para conocer el resto de los componentes de la fórmula.
Modo de uso:
Vía inyectable. La dosis, la vía de aplicación y la duración del tratamiento deben ser las que indique el médico. La aplicación debe realizarla personal capacitado, con material estéril y desechable.
Presentación:
Caja con 10 ampolletas de 1 ml cada una.
Advertencias:
- No lo use si es alérgico a alguno de los componentes de la fórmula.
- Informe a su médico si está embarazada o en periodo de lactancia.
- Revise que la ampolleta esté íntegra y que la solución no presente partículas antes de aplicarla.
- Consulte a su médico ante cualquier reacción inesperada.
Lea las instrucciones del empaque. Consulte a su médico. No se deje al alcance de los niños.</t>
  </si>
  <si>
    <t xml:space="preserve">MLM47334148</t>
  </si>
  <si>
    <t xml:space="preserve">Eucaliptine</t>
  </si>
  <si>
    <t xml:space="preserve">Laboratorios Sanfer</t>
  </si>
  <si>
    <t xml:space="preserve">Solución inyectable en ampolletas</t>
  </si>
  <si>
    <t xml:space="preserve">ampolletas</t>
  </si>
  <si>
    <t xml:space="preserve">Guayacol</t>
  </si>
  <si>
    <t xml:space="preserve">100 mg/ml</t>
  </si>
  <si>
    <t xml:space="preserve">Inyectable</t>
  </si>
  <si>
    <t xml:space="preserve">419M2001 SSA IV</t>
  </si>
  <si>
    <t xml:space="preserve">Volumen por ampolleta: 1 ml; Formato de venta: Unidad; Hecho en México por Sanofi Aventis de México para Dinafarma; distribuido por Laboratorios Sanfer</t>
  </si>
  <si>
    <t xml:space="preserve">https://raw.githubusercontent.com/zublimemx/marketplaces-product-images/main/products/7501159526029/images/7501159526029_1.jpg</t>
  </si>
  <si>
    <t xml:space="preserve">https://raw.githubusercontent.com/zublimemx/marketplaces-product-images/main/products/7501159526029/images/7501159526029_2.jpg</t>
  </si>
  <si>
    <t xml:space="preserve">https://raw.githubusercontent.com/zublimemx/marketplaces-product-images/main/products/7501159526029/images/7501159526029_3.jpg</t>
  </si>
  <si>
    <t xml:space="preserve">EUCALIPTINE AMP C 10 100MG DICIEMBRE 26</t>
  </si>
  <si>
    <t xml:space="preserve">7501298217635</t>
  </si>
  <si>
    <t xml:space="preserve">Dolo-Neurobión Forte DC Inyectable Jeringa Prellenada 3 ml</t>
  </si>
  <si>
    <t xml:space="preserve">Descripción:
Dolo-Neurobión Forte DC es una solución inyectable en jeringa prellenada de 3 ml que combina diclofenaco, un antiinflamatorio no esteroideo, con vitaminas del complejo B (B1, B6 y B12). Se utiliza para aliviar distintos tipos de dolor, como dolor de cabeza, dolor muscular y dolor de espalda de intensidad leve a moderada, y las vitaminas contribuyen a la salud del sistema nervioso y a prevenir deficiencias del complejo B. La jeringa prellenada facilita la preparación de la dosis por parte del personal de salud.
Beneficios:
- Combina un antiinflamatorio con vitaminas B1, B6 y B12 en una sola aplicación.
- Presentación en jeringa prellenada de 3 ml, lista para usarse.
- Formato de una jeringa por caja.
Composición:
- Diclofenaco
- Vitamina B1 (tiamina)
- Vitamina B6 (piridoxina)
- Vitamina B12 (cianocobalamina)
Consulte el empaque para conocer la concentración exacta y el resto de los componentes.
Modo de uso:
Vía inyectable. Debe ser aplicada por personal de salud capacitado, conforme a la dosis y a la duración que indique el médico. No reutilice la jeringa.
Presentación:
Caja con 1 jeringa prellenada de 3 ml.
Advertencias:
- No lo use si es alérgico al diclofenaco, a la aspirina o a otros antiinflamatorios no esteroideos.
- Consulte a su médico si tiene antecedentes de úlcera o sangrado del estómago, o enfermedad del corazón, de los riñones o del hígado.
- No lo use durante el embarazo ni la lactancia salvo indicación médica.
Lea las instrucciones del empaque. Consulte a su médico. No se deje al alcance de los niños.</t>
  </si>
  <si>
    <t xml:space="preserve">MLM40998724</t>
  </si>
  <si>
    <t xml:space="preserve">Diclofenaco / Vitaminas B1, B6 y B12</t>
  </si>
  <si>
    <t xml:space="preserve">Formato de venta: Unidad; Volumen por jeringa: 3 ml</t>
  </si>
  <si>
    <t xml:space="preserve">https://raw.githubusercontent.com/zublimemx/marketplaces-product-images/main/products/7501298217635/images/7501298217635_1.jpg</t>
  </si>
  <si>
    <t xml:space="preserve">https://raw.githubusercontent.com/zublimemx/marketplaces-product-images/main/products/7501298217635/images/7501298217635_2.jpg</t>
  </si>
  <si>
    <t xml:space="preserve">DOLO NEUROBION FTE C 1 PRELLE</t>
  </si>
  <si>
    <t xml:space="preserve">7501943433090</t>
  </si>
  <si>
    <t xml:space="preserve">Pañales Huggies Ultra Confort Unisex Etapa 2 44 Piezas</t>
  </si>
  <si>
    <t xml:space="preserve">Descripción:
Pañales desechables Huggies Ultra Confort Unisex, Etapa 2, en paquete con 44 piezas. Están pensados para ofrecer comodidad, ajuste y protección al bebé, con un diseño anatómico que brinda mayor cobertura y flexibilidad, según el fabricante.
Características:
- Diseño anatómico con mayor cobertura y flexibilidad, adaptado al cuerpo del bebé.
- Cintas Confort Flex V-Shape con cuatro puntos de sujeción para un ajuste seguro.
- Cintura elástica más suave y flexible.
- Núcleo absorbente reforzado y cubierta interna con poros ultra absorbentes.
- Indicador de humedad.
- Indicador de cambio de etapa.
- Cuenta con certificación Dermatest®.
Presentación:
Paquete con 44 pañales desechables, Etapa 2 (talla Chico), versión unisex.
Advertencias:
- Consulte la guía de peso del empaque para elegir la etapa adecuada para su bebé.
- Cambie el pañal con frecuencia y mantenga la piel del bebé limpia y seca.
- Mantenga el producto fuera del alcance de los niños. Deseche el pañal usado en la basura, no en el drenaje.</t>
  </si>
  <si>
    <t xml:space="preserve">MLM17379867</t>
  </si>
  <si>
    <t xml:space="preserve">Ultra Confort</t>
  </si>
  <si>
    <t xml:space="preserve">Tipo de pañal: Desechable; Certificación: Dermatest</t>
  </si>
  <si>
    <t xml:space="preserve">https://raw.githubusercontent.com/zublimemx/marketplaces-product-images/main/products/7501943433090/images/7501943433090_1.jpg</t>
  </si>
  <si>
    <t xml:space="preserve">https://raw.githubusercontent.com/zublimemx/marketplaces-product-images/main/products/7501943433090/images/7501943433090_2.jpg</t>
  </si>
  <si>
    <t xml:space="preserve">https://raw.githubusercontent.com/zublimemx/marketplaces-product-images/main/products/7501943433090/images/7501943433090_3.jpg</t>
  </si>
  <si>
    <t xml:space="preserve">HU CONF UNI E2 C44</t>
  </si>
  <si>
    <t xml:space="preserve">7501165005624</t>
  </si>
  <si>
    <t xml:space="preserve">Neuroflax Cobamamida Tiocolchicósido 20/4 mg 3 Ampolletas</t>
  </si>
  <si>
    <t xml:space="preserve">Descripción:
Neuroflax 20 mg/4 mg es un medicamento inyectable de laboratorios Sanfer que combina cobamamida, una forma activa de la vitamina B12, con tiocolchicósido, un relajante muscular. Se clasifica entre los medicamentos empleados en el manejo del dolor de tipo reumático, neurológico y traumatológico, y debe ser indicado por un médico. La caja incluye las ampolletas de solución inyectable junto con su diluyente.
Composición:
- Cobamamida 20 mg
- Tiocolchicósido 4 mg
Consulte el empaque para conocer el resto de los componentes de la fórmula y del diluyente.
Modo de uso:
Vía intramuscular. Prepare la solución con el diluyente que se incluye en la caja, conforme al instructivo. La preparación y la aplicación deben realizarlas personal de salud capacitado, con la dosis y la duración que indique el médico.
Presentación:
Caja con 3 ampolletas de solución inyectable con su diluyente.
Advertencias:
- No lo use si es alérgico a alguno de los componentes de la fórmula.
- Informe a su médico si está embarazada, planea un embarazo o está en periodo de lactancia.
- Informe a su médico si tiene epilepsia o antecedentes de convulsiones.
- Su uso debe ser indicado y supervisado por un médico.
Lea las instrucciones del empaque. Consulte a su médico. No se deje al alcance de los niños.</t>
  </si>
  <si>
    <t xml:space="preserve">MLM39475976</t>
  </si>
  <si>
    <t xml:space="preserve">Neuroflax</t>
  </si>
  <si>
    <t xml:space="preserve">Sanfer</t>
  </si>
  <si>
    <t xml:space="preserve">20 mg/4 mg</t>
  </si>
  <si>
    <t xml:space="preserve">Solución inyectable en ampolletas con diluyente</t>
  </si>
  <si>
    <t xml:space="preserve">Cobamamida / Tiocolchicósido</t>
  </si>
  <si>
    <t xml:space="preserve">Incluye diluyente; Formato de venta: Unidad</t>
  </si>
  <si>
    <t xml:space="preserve">https://raw.githubusercontent.com/zublimemx/marketplaces-product-images/main/products/7501165005624/images/7501165005624_1.jpg</t>
  </si>
  <si>
    <t xml:space="preserve">https://raw.githubusercontent.com/zublimemx/marketplaces-product-images/main/products/7501165005624/images/7501165005624_2.jpg</t>
  </si>
  <si>
    <t xml:space="preserve">NEUROFLAX 20 4MG C3 AMP SEPTIEMBRE 27</t>
  </si>
  <si>
    <t xml:space="preserve">7501298217703</t>
  </si>
  <si>
    <t xml:space="preserve">Dexabión DC Solución Inyectable 3 Jeringas Prellenadas 3 ml</t>
  </si>
  <si>
    <t xml:space="preserve">Descripción:
Dexabión DC es una solución inyectable de doble cámara en jeringa prellenada de 3 ml que combina dexametasona, un corticosteroide antiinflamatorio, lidocaína, un anestésico local, y vitaminas del complejo B (B1, B6 y B12). Está indicado en el manejo de neuralgias, neuritis, polineuritis, ciática, tendinitis, lumbalgias, mialgias, reumatismo articular, inflamación por traumatismos, síndromes cervical y escapulohumeral, y en el periodo pre y posoperatorio, siempre bajo prescripción médica.
Composición:
- Dexametasona
- Lidocaína
- Vitamina B1 (tiamina)
- Vitamina B6 (piridoxina)
- Vitamina B12 (cianocobalamina)
Consulte el empaque para conocer la concentración de cada componente.
Modo de uso:
Vía intramuscular. Debe ser aplicado por personal de salud capacitado, conforme a la dosis y a la duración que indique el médico. No reutilice la jeringa.
Presentación:
Caja con 3 jeringas prellenadas de doble cámara, de 3 ml cada una.
Advertencias:
- No lo use si es alérgico a la dexametasona, a la lidocaína o a alguno de los componentes de la fórmula.
- Informe a su médico si tiene diabetes, hipertensión, infecciones, úlcera del estómago o si está embarazada o en periodo de lactancia.
- Su uso debe ser indicado y supervisado por un médico.
Lea las instrucciones del empaque. Consulte a su médico. No se deje al alcance de los niños.</t>
  </si>
  <si>
    <t xml:space="preserve">MLM39474643</t>
  </si>
  <si>
    <t xml:space="preserve">Dexabión</t>
  </si>
  <si>
    <t xml:space="preserve">DC (doble cámara)</t>
  </si>
  <si>
    <t xml:space="preserve">jeringas</t>
  </si>
  <si>
    <t xml:space="preserve">Dexametasona / Lidocaína / Vitaminas B1, B6 y B12</t>
  </si>
  <si>
    <t xml:space="preserve">89399SSAIV</t>
  </si>
  <si>
    <t xml:space="preserve">Volumen por jeringa: 3 ml; Formato de venta: Unidad</t>
  </si>
  <si>
    <t xml:space="preserve">https://raw.githubusercontent.com/zublimemx/marketplaces-product-images/main/products/7501298217703/images/7501298217703_1.jpg</t>
  </si>
  <si>
    <t xml:space="preserve">https://raw.githubusercontent.com/zublimemx/marketplaces-product-images/main/products/7501298217703/images/7501298217703_3.jpg</t>
  </si>
  <si>
    <t xml:space="preserve">DEXABION DC INY 3 X 3 ML</t>
  </si>
  <si>
    <t xml:space="preserve">7506425604289</t>
  </si>
  <si>
    <t xml:space="preserve">Pañales Huggies Ultra Confort Niño Etapa 4 40 Piezas</t>
  </si>
  <si>
    <t xml:space="preserve">Descripción:
Pañales desechables Huggies Ultra Confort para niño, Etapa 4, en paquete con 40 piezas. Están pensados para ofrecer comodidad, ajuste y protección al bebé, con un diseño anatómico que brinda mayor cobertura y flexibilidad, según el fabricante.
Características:
- Diseño anatómico con mayor cobertura y flexibilidad, adaptado al cuerpo del bebé.
- Cintas Confort Flex V-Shape con cuatro puntos de sujeción para un ajuste seguro.
- Cintura elástica más suave y flexible.
- Núcleo absorbente reforzado al frente en la versión para niño.
- Cubierta interna con poros ultra absorbentes e indicador de humedad.
- Indicador de cambio de etapa.
- Cuenta con certificación Dermatest®.
Presentación:
Paquete con 40 pañales desechables, Etapa 4 (talla Grande), versión para niño.
Advertencias:
- Consulte la guía de peso del empaque para elegir la etapa adecuada para su bebé.
- Cambie el pañal con frecuencia y mantenga la piel del bebé limpia y seca.
- Mantenga el producto fuera del alcance de los niños. Deseche el pañal usado en la basura, no en el drenaje.</t>
  </si>
  <si>
    <t xml:space="preserve">MLM17379872</t>
  </si>
  <si>
    <t xml:space="preserve">Niño</t>
  </si>
  <si>
    <t xml:space="preserve">Tipo de pañal: Desechable; Certificación: Dermatest; Peso del bebé: 9 a 12 kg; Con gel superabsorbente: Sí; Con barreras reforzadas anti-derrames: Sí; Libre de látex: Sí</t>
  </si>
  <si>
    <t xml:space="preserve">https://raw.githubusercontent.com/zublimemx/marketplaces-product-images/main/products/7506425604289/images/7506425604289_1.jpg</t>
  </si>
  <si>
    <t xml:space="preserve">https://raw.githubusercontent.com/zublimemx/marketplaces-product-images/main/products/7506425604289/images/7506425604289_2.jpg</t>
  </si>
  <si>
    <t xml:space="preserve">HU CONF NINO E4 C40</t>
  </si>
  <si>
    <t xml:space="preserve">7501070612368</t>
  </si>
  <si>
    <t xml:space="preserve">Treda Neomicina Caolín Pectina 20 Tabletas</t>
  </si>
  <si>
    <t xml:space="preserve">Descripción:
Treda, de Laboratorios Sanfer, es un medicamento antidiarreico en tabletas que combina neomicina, caolín y pectina. Está pensado para eliminar la diarrea infecciosa y no infecciosa. Se presenta en caja con 20 tabletas para administración por vía oral.
Beneficios:
- Antidiarreico, protector intestinal y astringente.
- Ayuda a aumentar la consistencia de las heces y a reducir el número de evacuaciones.
- Contribuye a eliminar toxinas irritantes causantes de la diarrea.
- Combina un antibiótico local (neomicina) con dos agentes que protegen la mucosa intestinal (caolín y pectina).
Composición:
Cada tableta contiene neomicina 129 mg, caolín 280 mg y pectina 30 mg.
Modo de uso:
Vía oral. La dosis y la duración del tratamiento son las indicadas por su médico o en el instructivo del empaque. No exceda la dosis recomendada ni prolongue el tratamiento sin indicación médica. Mantenga una buena hidratación mientras dure la diarrea.
Presentación:
Caja con 20 tabletas.
Advertencias:
No lo use si es alérgico a la neomicina o a otros antibióticos aminoglucósidos. Si la diarrea dura más de dos días, hay fiebre alta, sangre en las heces o signos de deshidratación, suspenda su uso y acuda con su médico. Precaución en personas con enfermedad del riñón. No se use en el embarazo ni la lactancia sin indicación médica. Lea las instrucciones del empaque. Consulte a su médico. No se deje al alcance de los niños.</t>
  </si>
  <si>
    <t xml:space="preserve">MLM40172770</t>
  </si>
  <si>
    <t xml:space="preserve">Treda</t>
  </si>
  <si>
    <t xml:space="preserve">Neomicina, caolín y pectina</t>
  </si>
  <si>
    <t xml:space="preserve">Neomicina 129 mg; caolín 280 mg; pectina 30 mg por tableta</t>
  </si>
  <si>
    <t xml:space="preserve">Antidiarreico; Formato de venta: Caja</t>
  </si>
  <si>
    <t xml:space="preserve">https://raw.githubusercontent.com/zublimemx/marketplaces-product-images/main/products/7501070612368/images/7501070612368_1.jpg</t>
  </si>
  <si>
    <t xml:space="preserve">https://raw.githubusercontent.com/zublimemx/marketplaces-product-images/main/products/7501070612368/images/7501070612368_2.jpg</t>
  </si>
  <si>
    <t xml:space="preserve">https://raw.githubusercontent.com/zublimemx/marketplaces-product-images/main/products/7501070612368/images/7501070612368_3.jpg</t>
  </si>
  <si>
    <t xml:space="preserve">TREDA C20 TABS</t>
  </si>
  <si>
    <t xml:space="preserve">7506425662920</t>
  </si>
  <si>
    <t xml:space="preserve">Pañales Huggies UltraConfort Niño Etapa 7 40 Piezas</t>
  </si>
  <si>
    <t xml:space="preserve">Descripción:
Los pañales Huggies UltraConfort Etapa 7 para niños están pensados para bebés que ya se mueven mucho y necesitan comodidad para gatear, caminar y explorar. Son ultradelgados y ultraflexibles, con cintas estirables que se ajustan a cada movimiento y absorbencia focalizada al frente. Se venden en paquete con 40 piezas.
Características:
- Etapa 7, ideal para bebés de 16 kg.
- Ultradelgados y ultraflexibles para dar mayor libertad de movimiento.
- Cintas estirables que dan un mejor ajuste en cada movimiento.
- Absorbencia focalizada al frente.
- Centro texturizado que ayuda a distribuir los líquidos.
- Cintura elástica y ajuste anatómico.
- Sistema de absorción que ofrece hasta 12 horas de protección contra derrames y ayuda a mantener la piel seca.
Modo de uso:
Abra el pañal y colóquelo debajo del bebé con las cintas hacia atrás. Lleve la parte delantera entre las piernas, sujete las cintas a los lados y ajuste sin apretar. Cámbielo cuando esté húmedo o sucio, y limpie la piel del bebé en cada cambio.
Presentación:
Paquete con 40 pañales desechables, Etapa 7, para niños.
Advertencias:
Producto de un solo uso. Deséchelo en la basura, no en el inodoro. Mantenga las bolsas de plástico fuera del alcance de los niños para evitar riesgo de asfixia. Si aparece irritación en la piel del bebé, suspenda su uso y consulte a su pediatra.</t>
  </si>
  <si>
    <t xml:space="preserve">MLM48937609</t>
  </si>
  <si>
    <t xml:space="preserve">Peso ideal: 16 kg; Cintas estirables; Absorbencia focalizada al frente; Formato de venta: Paquete</t>
  </si>
  <si>
    <t xml:space="preserve">https://raw.githubusercontent.com/zublimemx/marketplaces-product-images/main/products/7506425662920/images/7506425662920_3.jpg</t>
  </si>
  <si>
    <t xml:space="preserve">https://raw.githubusercontent.com/zublimemx/marketplaces-product-images/main/products/7506425662920/images/7506425662920_4.jpg</t>
  </si>
  <si>
    <t xml:space="preserve">HUGG ULT CON ET 7 NIÑO C40 5</t>
  </si>
  <si>
    <t xml:space="preserve">7501868900134</t>
  </si>
  <si>
    <t xml:space="preserve">Gasa Simple Estéril Dibar 10 x 10 cm 100 Piezas</t>
  </si>
  <si>
    <t xml:space="preserve">MLM191087</t>
  </si>
  <si>
    <t xml:space="preserve">Salud y Equipamiento Médico &gt; Cuidado de la Salud &gt; Farmacia &gt; Gasas</t>
  </si>
  <si>
    <t xml:space="preserve">Descripción:
La gasa simple Dibar es un material de curación de algodón, esterilizado con óxido de etileno, que sirve para limpiar, proteger y cubrir heridas, absorber fluidos y apoyar procedimientos de curación. Cada caja contiene 100 piezas de 10 x 10 cm (doblada), envueltas en sobres individuales.
Características:
- Esterilizada con óxido de etileno.
- Cada pieza viene en su propio sobre, lo que ayuda a mantenerla limpia hasta el momento de usarla.
- Tejido 20 x 12 de 8 capas, con buena capacidad de absorción y suavidad.
- Medidas: 10 cm x 10 cm doblada y 20 cm x 40 cm extendida.
- Útil para curaciones, limpieza de heridas, cuidados posteriores a una cirugía y aplicación de medicamentos tópicos.
Modo de uso:
Lávese las manos antes de manipular la gasa. Abra el sobre sin tocar la gasa con los dedos, colóquela sobre la zona a limpiar o cubrir y fíjela con cinta si es necesario. Use una gasa nueva en cada curación.
Presentación:
Caja con 100 piezas de gasa simple estéril, cada una en sobre individual.
Advertencias:
Producto de un solo uso. No la use si el sobre está abierto, roto o dañado. No la reutilice ni la vuelva a esterilizar. Manténgala en un lugar limpio y seco, fuera del alcance de los niños. Ante heridas profundas, con signos de infección o que no cicatrizan, consulte a su médico.</t>
  </si>
  <si>
    <t xml:space="preserve">MLM19639133</t>
  </si>
  <si>
    <t xml:space="preserve">Dibar</t>
  </si>
  <si>
    <t xml:space="preserve">Gasa simple estéril en sobres individuales</t>
  </si>
  <si>
    <t xml:space="preserve">Medidas: 10 x 10 cm doblada, 20 x 40 cm extendida; Tejido 20 x 12 de 8 capas; Esterilizada con óxido de etileno; Cada pieza en sobre individual; Formato de venta: Caja</t>
  </si>
  <si>
    <t xml:space="preserve">https://raw.githubusercontent.com/zublimemx/marketplaces-product-images/main/products/7501868900134/images/7501868900134_1.jpg</t>
  </si>
  <si>
    <t xml:space="preserve">https://raw.githubusercontent.com/zublimemx/marketplaces-product-images/main/products/7501868900134/images/7501868900134_3.jpg</t>
  </si>
  <si>
    <t xml:space="preserve">https://raw.githubusercontent.com/zublimemx/marketplaces-product-images/main/products/7501868900134/images/7501868900134_4.jpg</t>
  </si>
  <si>
    <t xml:space="preserve">DIBAR GASA 100</t>
  </si>
  <si>
    <t xml:space="preserve">736085905373</t>
  </si>
  <si>
    <t xml:space="preserve">Krytantek Ofteno Dorzolamida Timolol Brimonidina 5 ml</t>
  </si>
  <si>
    <t xml:space="preserve">Descripción:
Krytantek Ofteno, de Laboratorios Sophia, es una solución oftálmica que combina tres principios activos para reducir la presión intraocular: dorzolamida, timolol y brimonidina. Se presenta en caja con un frasco gotero de 5 ml y es de uso exclusivo en el ojo. Su indicación principal es el tratamiento del glaucoma de ángulo abierto y de la hipertensión ocular crónica, en los casos en que la presión intraocular es difícil de controlar con una sola sustancia.
Beneficios:
- Reúne tres mecanismos de acción en un solo frasco: la dorzolamida (inhibidor de la anhidrasa carbónica) y el timolol (betabloqueador) disminuyen la producción de humor acuoso, y la brimonidina (agonista adrenérgico alfa-2) reduce esa producción y favorece su drenaje.
- Indicado para el control de la presión intraocular cuando un solo medicamento no es suficiente, bajo supervisión del médico oftalmólogo.
- Frasco gotero de 5 ml.
Composición:
Cada mL contiene: clorhidrato de dorzolamida equivalente a 20 mg de dorzolamida; maleato de timolol equivalente a 5 mg de timolol; tartrato de brimonidina 2 mg; vehículo cbp 1 mL.
Modo de uso:
Vía oftálmica. No ingerible. La dosis es la que señale el médico; lea el instructivo anexo. Evite tocar la punta del gotero con los dedos, los ojos u otras superficies para no contaminarlo y mantenga el frasco bien cerrado después de cada aplicación.
Presentación:
Caja con frasco gotero de 5 ml. Solución 20 mg/5 mg/2 mg por mL.
Advertencias:
Su venta requiere receta médica. No se use durante el embarazo ni la lactancia, ni en menores de 2 años. Conserve el frasco bien cerrado a no más de 30 °C; una vez abierto, el producto se conserva durante 30 días a no más de 30 °C. Este medicamento puede producir somnolencia, cansancio o visión borrosa, por lo que no debe conducir vehículos ni operar maquinaria pesada hasta que estos efectos hayan desaparecido. Lea las instrucciones del empaque. Consulte a su médico. No se deje al alcance de los niños.</t>
  </si>
  <si>
    <t xml:space="preserve">MLM47401608</t>
  </si>
  <si>
    <t xml:space="preserve">Krytantek</t>
  </si>
  <si>
    <t xml:space="preserve">Ofteno</t>
  </si>
  <si>
    <t xml:space="preserve">Solución oftálmica</t>
  </si>
  <si>
    <t xml:space="preserve">Dorzolamida, timolol y brimonidina</t>
  </si>
  <si>
    <t xml:space="preserve">Dorzolamida 20 mg, timolol 5 mg y brimonidina 2 mg por mL</t>
  </si>
  <si>
    <t xml:space="preserve">074M2007 SSA IV</t>
  </si>
  <si>
    <t xml:space="preserve">Uso: glaucoma de ángulo abierto e hipertensión ocular; No usar en menores de 2 años; Conservación: no más de 30 °C y 30 días una vez abierto; Formato de venta: Caja con frasco gotero</t>
  </si>
  <si>
    <t xml:space="preserve">https://raw.githubusercontent.com/zublimemx/marketplaces-product-images/main/products/736085905373/images/736085905373_1.jpg</t>
  </si>
  <si>
    <t xml:space="preserve">https://raw.githubusercontent.com/zublimemx/marketplaces-product-images/main/products/736085905373/images/736085905373_2.jpg</t>
  </si>
  <si>
    <t xml:space="preserve">https://raw.githubusercontent.com/zublimemx/marketplaces-product-images/main/products/736085905373/images/736085905373_3.jpg</t>
  </si>
  <si>
    <t xml:space="preserve">https://raw.githubusercontent.com/zublimemx/marketplaces-product-images/main/products/736085905373/images/736085905373_4.jpg</t>
  </si>
  <si>
    <t xml:space="preserve">KRYTANTEK SOL 5ML</t>
  </si>
  <si>
    <t xml:space="preserve">7506425608867</t>
  </si>
  <si>
    <t xml:space="preserve">Toallitas Húmedas Huggies Supreme 2 Paquetes de 80 Piezas</t>
  </si>
  <si>
    <t xml:space="preserve">MLM187794</t>
  </si>
  <si>
    <t xml:space="preserve">Bebés &gt; Higiene y Cuidado del Bebé &gt; Toallitas Húmedas</t>
  </si>
  <si>
    <t xml:space="preserve">Descripción:
Las toallitas húmedas Huggies Supreme Protección Delicada están pensadas para la limpieza diaria de la piel del bebé en cada cambio de pañal. Tienen textura 3D algodonosa hecha con fibras naturales, son una toallita de tamaño más grande y están adicionadas con glicerina y aceite de almendras. Son clínica y dermatológicamente probadas, hipoalergénicas, libres de parabenos y sin alcohol. Se venden en presentación de 2 paquetes con 80 toallitas cada uno, 160 toallitas en total.
Características:
- Suavidad superior con textura 3D algodonosa.
- Cuidado superior con aceite de almendras.
- Tecnología superior de limpieza gracias a sus fibras naturales.
- Toallita más grande.
- Tapa con sistema Easy Push.
- Hipoalergénicas, libres de parabenos y sin alcohol.
- Clínica y dermatológicamente probadas.
Composición:
Toallitas de fibras naturales con glicerina y aceite de almendras. Consulte el listado completo de ingredientes en el empaque.
Modo de uso:
Abra la tapa, tome una toallita y limpie suavemente la piel del bebé en cada cambio de pañal. Cierre bien la tapa después de cada uso para que las toallitas conserven su humedad.
Presentación:
2 paquetes con 80 toallitas húmedas cada uno (160 toallitas en total).
Advertencias:
Producto de un solo uso; no se deseche en el inodoro. Evite el contacto con los ojos. Mantenga los paquetes fuera del alcance de los niños. Si aparece irritación en la piel del bebé, suspenda su uso y consulte a su pediatra.</t>
  </si>
  <si>
    <t xml:space="preserve">MLM22031540</t>
  </si>
  <si>
    <t xml:space="preserve">Protección Delicada</t>
  </si>
  <si>
    <t xml:space="preserve">Toallitas húmedas</t>
  </si>
  <si>
    <t xml:space="preserve">toallitas</t>
  </si>
  <si>
    <t xml:space="preserve">Contenido: 2 paquetes con 80 toallitas cada uno; Con aceite de almendras y glicerina; Hipoalergénicas; Libres de parabenos; Sin alcohol; Tapa Easy Push; Formato de venta: Pack de 2 paquetes</t>
  </si>
  <si>
    <t xml:space="preserve">https://raw.githubusercontent.com/zublimemx/marketplaces-product-images/main/products/7506425608867/images/7506425608867_1.jpg</t>
  </si>
  <si>
    <t xml:space="preserve">https://raw.githubusercontent.com/zublimemx/marketplaces-product-images/main/products/7506425608867/images/7506425608867_2.jpg</t>
  </si>
  <si>
    <t xml:space="preserve">https://raw.githubusercontent.com/zublimemx/marketplaces-product-images/main/products/7506425608867/images/7506425608867_3.jpg</t>
  </si>
  <si>
    <t xml:space="preserve">TAS HUGGIES SUPREME 2PACK C/80</t>
  </si>
  <si>
    <t xml:space="preserve">7501943441705</t>
  </si>
  <si>
    <t xml:space="preserve">Pañales Huggies Supreme Unisex Etapa 2 38 Piezas</t>
  </si>
  <si>
    <t xml:space="preserve">Descripción:
Pañales desechables Huggies Supreme Etapa 2, versión unisex, para bebés de 5 a 7.5 kg. Están elaborados con materiales Delicate Care y adicionados con ingredientes como aloe vera, manzanilla, vitamina E y avena, pensados para cuidar la piel delicada del bebé y ayudar a evitar irritaciones. Incorporan tecnología de comodidad en movimiento para que el pequeño juegue y se desplace sin sentirse limitado.
Beneficios:
- Gel superabsorbente y absorción focalizada que ayudan a retener la humedad y a prevenir fugas
- Barreras reforzadas anti-derrames y una bolsa interna que contiene el líquido, mejora el ajuste y ayuda a evitar escurrimientos por la parte trasera
- Cubierta ultrarespirable y canales de aire que ayudan a mantener la piel fresca
- Cubierta suave, cintura elastizada y cintas elastizadas para un ajuste cómodo
- Indicador de humedad que avisa cuándo es momento de cambiar el pañal
- Protección de hasta 12 horas
- Hipoalergénico, libre de parabenos y libre de látex, con fragancia
Presentación:
Paquete con 38 pañales desechables, talla P (Chico), unisex.
Advertencias:
- Consulte la guía de peso del empaque para elegir la etapa adecuada para su bebé.
- Cambie el pañal con frecuencia y mantenga la piel del bebé limpia y seca.
- Deseche el pañal usado en la basura, no en el drenaje. Mantenga el producto fuera del alcance de los niños.</t>
  </si>
  <si>
    <t xml:space="preserve">MLM17379811</t>
  </si>
  <si>
    <t xml:space="preserve">Chico (P)</t>
  </si>
  <si>
    <t xml:space="preserve">Tipo de pañal: Desechable; Rango de peso: 5 a 7.5 kg; Con gel superabsorbente; Con indicador de humedad; Cintura y cintas elastizadas; Hipoalergénico; Libre de parabenos; Libre de látex; Protección de hasta 12 horas</t>
  </si>
  <si>
    <t xml:space="preserve">https://raw.githubusercontent.com/zublimemx/marketplaces-product-images/main/products/7501943441705/images/7501943441705_1.jpg</t>
  </si>
  <si>
    <t xml:space="preserve">HU SUP UNISEX E2 C38 C/6</t>
  </si>
  <si>
    <t xml:space="preserve">7501314701827</t>
  </si>
  <si>
    <t xml:space="preserve">Ciproflox Ciprofloxacino 500 mg 12 Cápsulas</t>
  </si>
  <si>
    <t xml:space="preserve">Descripción:
Ciproflox, de la línea Altia de Laboratorios Senosiain, es un antibiótico de amplio espectro del grupo de las fluoroquinolonas cuyo principio activo es el ciprofloxacino. Cada cápsula contiene 500 mg y se toma por vía oral. Actúa inhibiendo la ADN girasa bacteriana, por lo que tiene acción bactericida. Solo es útil contra infecciones bacterianas; no actúa contra infecciones virales como el resfriado o la gripe.
Beneficios:
Antibiótico indicado, siempre con supervisión médica, en infecciones causadas por bacterias sensibles al ciprofloxacino, como:
- Infecciones de las vías urinarias y genitourinarias (cistitis, pielonefritis).
- Infecciones respiratorias (bronquitis, neumonía).
- Infecciones gastrointestinales, como enteritis o diarrea infecciosa.
- Infecciones de la piel, los tejidos blandos, los huesos y las articulaciones.
Composición:
Cada cápsula contiene: clorhidrato de ciprofloxacino monohidratado equivalente a 500 mg de ciprofloxacino; excipiente cbp 1 cápsula.
Modo de uso:
Vía oral. La dosis, la frecuencia y la duración del tratamiento las determina el médico. Tome las cápsulas con un vaso de agua y complete el tratamiento aunque los síntomas mejoren. Evite tomarlas junto con antiácidos o suplementos de calcio, hierro o zinc, porque pueden disminuir su absorción.
Presentación:
Caja con 12 cápsulas de 500 mg.
Advertencias:
Antibiótico de venta con receta médica. No lo use si es alérgico al ciprofloxacino o a otras quinolonas. No se recomienda durante el embarazo ni la lactancia, ni en niños y adolescentes, salvo indicación médica. Las fluoroquinolonas pueden causar dolor o inflamación en los tendones, mareo y mayor sensibilidad de la piel al sol; suspenda el medicamento y consulte a su médico si presenta dolor en tendones o articulaciones, hormigueo o entumecimiento. El uso de antibióticos sin indicación médica favorece la resistencia bacteriana. Lea las instrucciones del empaque. Consulte a su médico. No se deje al alcance de los niños.</t>
  </si>
  <si>
    <t xml:space="preserve">MLM39474259</t>
  </si>
  <si>
    <t xml:space="preserve">Ciproflox</t>
  </si>
  <si>
    <t xml:space="preserve">Laboratorios Senosiain</t>
  </si>
  <si>
    <t xml:space="preserve">Altia</t>
  </si>
  <si>
    <t xml:space="preserve">Ciprofloxacino</t>
  </si>
  <si>
    <t xml:space="preserve">500 mg por cápsula</t>
  </si>
  <si>
    <t xml:space="preserve">Grupo: antibiótico fluoroquinolona; Formato de venta: Caja</t>
  </si>
  <si>
    <t xml:space="preserve">https://raw.githubusercontent.com/zublimemx/marketplaces-product-images/main/products/7501314701827/images/7501314701827_2.jpg</t>
  </si>
  <si>
    <t xml:space="preserve">https://raw.githubusercontent.com/zublimemx/marketplaces-product-images/main/products/7501314701827/images/7501314701827_1.jpg</t>
  </si>
  <si>
    <t xml:space="preserve">CIPROFLOX 500MG C12 CAPS</t>
  </si>
  <si>
    <t xml:space="preserve">7501165000230</t>
  </si>
  <si>
    <t xml:space="preserve">Neo-Melubrina Metamizol Sódico 500 mg 10 Tabletas</t>
  </si>
  <si>
    <t xml:space="preserve">Descripción:
Neo-Melubrina, de Sanofi, es un analgésico y antipirético cuyo principio activo es el metamizol sódico. Cada tableta contiene 500 mg y se toma por vía oral. Está indicado como auxiliar en el tratamiento del dolor intenso, como el dolor de cabeza y la migraña, y de la fiebre. Se presenta en caja con 10 tabletas y se recomienda para adultos y personas mayores de 15 años.
Beneficios:
- Auxiliar en el alivio del dolor de cabeza, la migraña y otros dolores intensos.
- Auxiliar en el manejo de la fiebre.
- Presentación de 10 tabletas de 500 mg.
Composición:
Cada tableta contiene: metamizol sódico monohidratado 500 mg; excipiente cbp 1 tableta.
Modo de uso:
Vía oral. La dosis es la que el médico señale. Tome la tableta con un poco de agua; no exceda la dosis indicada ni prolongue el tratamiento sin indicación médica.
Presentación:
Caja con 10 tabletas de 500 mg.
Advertencias:
Su venta requiere receta médica. No lo use si es alérgico al metamizol o a otras pirazolonas. No se use durante el embarazo ni la lactancia, ni por períodos prolongados. Consérvese a temperatura ambiente a no más de 30 °C, en lugar seco y protegido de la luz. Lea las instrucciones del empaque. Consulte a su médico. No se deje al alcance de los niños.</t>
  </si>
  <si>
    <t xml:space="preserve">MLM39476184</t>
  </si>
  <si>
    <t xml:space="preserve">Neo-Melubrina</t>
  </si>
  <si>
    <t xml:space="preserve">Sanofi-Aventis de México</t>
  </si>
  <si>
    <t xml:space="preserve">Metamizol sódico</t>
  </si>
  <si>
    <t xml:space="preserve">500 mg por tableta</t>
  </si>
  <si>
    <t xml:space="preserve">5909 SSA IV</t>
  </si>
  <si>
    <t xml:space="preserve">Analgésico y antipirético; Uso recomendado en adultos y mayores de 15 años; Conservación: no más de 30 °C; Formato de venta: Caja</t>
  </si>
  <si>
    <t xml:space="preserve">https://raw.githubusercontent.com/zublimemx/marketplaces-product-images/main/products/7501165000230/images/7501165000230_1.jpg</t>
  </si>
  <si>
    <t xml:space="preserve">https://raw.githubusercontent.com/zublimemx/marketplaces-product-images/main/products/7501165000230/images/7501165000230_2.jpg</t>
  </si>
  <si>
    <t xml:space="preserve">https://raw.githubusercontent.com/zublimemx/marketplaces-product-images/main/products/7501165000230/images/7501165000230_3.jpg</t>
  </si>
  <si>
    <t xml:space="preserve">https://raw.githubusercontent.com/zublimemx/marketplaces-product-images/main/products/7501165000230/images/7501165000230_4.jpg</t>
  </si>
  <si>
    <t xml:space="preserve">NEO MELUBRINA TAB 500MG C10 330</t>
  </si>
  <si>
    <t xml:space="preserve">7501298265100</t>
  </si>
  <si>
    <t xml:space="preserve">Neurobión Vitaminas B1 B6 B12 60 Tabletas Recubiertas</t>
  </si>
  <si>
    <t xml:space="preserve">Descripción:
Neurobión es un complejo de vitaminas neurotropas del grupo B que combina tiamina (B1), piridoxina (B6) y cianocobalamina (B12) en tabletas recubiertas de administración oral. Favorece las funciones y el mantenimiento del sistema nervioso. Está indicado para el tratamiento de las neuritis y neuralgias (neuropatías) y para la prevención y el tratamiento de las deficiencias de las vitaminas B1, B6 y/o B12, incluidas las inducidas por diabetes mellitus o por consumo prolongado de alcohol. Esta presentación contiene 60 tabletas.
Beneficios:
- Reúne tres vitaminas del complejo B que participan en el funcionamiento de los nervios.
- Actúa en los procesos de regeneración de la fibra nerviosa.
- Promueve el metabolismo de las proteínas y las grasas, y es fundamental para la transformación de azúcares.
- Favorece el aprovechamiento y la absorción de varios nutrientes.
- Indicado en neuralgia del trigémino e intercostal, isquialgia, síndrome lumbar y cervical, síndrome del hombro doloroso, neuritis radicular por enfermedades degenerativas de la columna vertebral y paresia facial.
Composición:
Cada tableta contiene: mononitrato de tiamina (vitamina B1) 100 mg; clorhidrato de piridoxina (vitamina B6) 5 mg; cianocobalamina (vitamina B12) 50 mcg; excipiente cbp una tableta. Contiene lactosa.
Modo de uso:
Vía oral. Una tableta con cada alimento, 3 veces al día, o como indique su médico.
Presentación:
Caja con 60 tabletas recubiertas.
Advertencias:
No lo use si es hipersensible a alguno de los componentes de la fórmula ni si padece policitemia vera o enfermedad de Leber. En caso de embarazo o lactancia, consulte a su médico. La administración de dosis grandes de piridoxina se ha relacionado con síndromes neuropáticos que revierten al suspender el tratamiento. Contiene lactosa: precaución en personas intolerantes. No se use en niños menores de 12 años. Lea las instrucciones del empaque. Consulte a su médico. No se deje al alcance de los niños.</t>
  </si>
  <si>
    <t xml:space="preserve">MLM45287653</t>
  </si>
  <si>
    <t xml:space="preserve">Tabletas recubiertas</t>
  </si>
  <si>
    <t xml:space="preserve">Tiamina (B1), piridoxina (B6) y cianocobalamina (B12)</t>
  </si>
  <si>
    <t xml:space="preserve">Tiamina 100 mg; piridoxina 5 mg; cianocobalamina 50 mcg por tableta</t>
  </si>
  <si>
    <t xml:space="preserve">0132M79 SSA</t>
  </si>
  <si>
    <t xml:space="preserve">Vitaminas del complejo B; Contiene lactosa; No usar en menores de 12 años; Formato de venta: Caja</t>
  </si>
  <si>
    <t xml:space="preserve">https://raw.githubusercontent.com/zublimemx/marketplaces-product-images/main/products/7501298265100/images/7501298265100_1.jpg</t>
  </si>
  <si>
    <t xml:space="preserve">https://raw.githubusercontent.com/zublimemx/marketplaces-product-images/main/products/7501298265100/images/7501298265100_2.jpg</t>
  </si>
  <si>
    <t xml:space="preserve">NEUROBION 60GRAG</t>
  </si>
  <si>
    <t xml:space="preserve">7501943488922</t>
  </si>
  <si>
    <t xml:space="preserve">Pañales KleenBebé Absorsec Etapa 6 Extra Jumbo 40 Piezas</t>
  </si>
  <si>
    <t xml:space="preserve">Descripción:
Los pañales desechables KleenBebé Absorsec Etapa 6, talla Extra Jumbo (XJ), son unisex y están pensados para bebés en etapa de crecimiento que necesitan absorción y comodidad durante el día y la noche. Cuentan con núcleo absorbente con sistema BlockGel, que ayuda a retener los líquidos para mantener la piel del bebé seca. Se venden en bolsa con 40 piezas.
Características:
- Etapa 6, talla Extra Jumbo (XJ), unisex.
- Núcleo absorbente con sistema BlockGel para una mejor absorción.
- Cubierta respirable y elástico en la cintura para un ajuste cómodo.
- Presentación de 40 pañales por bolsa.
Modo de uso:
Abra el pañal y colóquelo debajo del bebé con las cintas hacia atrás. Lleve la parte delantera entre las piernas, sujete las cintas a los lados y ajuste sin apretar. Cámbielo cuando esté húmedo o sucio y limpie la piel del bebé en cada cambio.
Presentación:
Bolsa con 40 pañales desechables, Etapa 6, talla Extra Jumbo, unisex.
Advertencias:
Producto de un solo uso. Deséchelo en la basura, no en el inodoro. Mantenga las bolsas de plástico fuera del alcance de los niños para evitar riesgo de asfixia. Si aparece irritación en la piel del bebé, suspenda su uso y consulte a su pediatra.</t>
  </si>
  <si>
    <t xml:space="preserve">MLM19532240</t>
  </si>
  <si>
    <t xml:space="preserve">Absorsec</t>
  </si>
  <si>
    <t xml:space="preserve">Etapa 6 Extra Jumbo</t>
  </si>
  <si>
    <t xml:space="preserve">Extra Jumbo (XJ)</t>
  </si>
  <si>
    <t xml:space="preserve">Núcleo absorbente con sistema BlockGel; Formato de venta: Bolsa</t>
  </si>
  <si>
    <t xml:space="preserve">https://raw.githubusercontent.com/zublimemx/marketplaces-product-images/main/products/7501943488922/images/7501943488922_1.jpg</t>
  </si>
  <si>
    <t xml:space="preserve">https://raw.githubusercontent.com/zublimemx/marketplaces-product-images/main/products/7501943488922/images/7501943488922_3.jpg</t>
  </si>
  <si>
    <t xml:space="preserve">https://raw.githubusercontent.com/zublimemx/marketplaces-product-images/main/products/7501943488922/images/7501943488922_4.jpg</t>
  </si>
  <si>
    <t xml:space="preserve">ABSOR EX JUMC/40</t>
  </si>
  <si>
    <t xml:space="preserve">7501300407047</t>
  </si>
  <si>
    <t xml:space="preserve">Febrax Naproxeno 275 mg Paracetamol 300 mg 15 Tabletas</t>
  </si>
  <si>
    <t xml:space="preserve">Descripción:
Febrax, de Siegfried Rhein, es un medicamento en tabletas que combina naproxeno sódico (275 mg), un antiinflamatorio no esteroideo, con paracetamol (300 mg), un analgésico y antipirético. Está indicado como auxiliar en el alivio del dolor y de la fiebre, como el dolor de cabeza, los dolores musculares, el dolor de espalda, el dolor de muelas, las molestias del periodo menstrual y el malestar del resfriado común. Se presenta en caja con 15 tabletas para administración por vía oral.
Beneficios:
- Doble acción: el naproxeno sódico actúa sobre el dolor y la inflamación, y el paracetamol sobre el dolor y la fiebre.
- Auxiliar en dolor de cabeza, dolores musculares, inflamación, dolor de espalda y dolor de muelas.
- Auxiliar en el malestar por resfriado común y en las molestias del periodo menstrual.
Composición:
Cada tableta contiene: naproxeno sódico 275 mg y paracetamol 300 mg.
Modo de uso:
Vía oral. Tome las tabletas con agua, de preferencia con alimentos para reducir las molestias gástricas. La dosis y la duración del tratamiento son las que indique su médico o el instructivo del empaque; no exceda la dosis recomendada ni lo combine con otros medicamentos que contengan paracetamol o antiinflamatorios.
Presentación:
Caja con 15 tabletas de 275 mg/300 mg.
Advertencias:
No lo use si es alérgico al naproxeno, al paracetamol, a la aspirina o a otros antiinflamatorios no esteroideos, ni si tiene úlcera o sangrado del estómago o del intestino. Puede causar molestias gástricas, mareo o somnolencia. Precaución en personas con enfermedad del hígado, del riñón o del corazón, o con hipertensión; evite el consumo de alcohol durante el tratamiento. No se use durante el embarazo ni la lactancia salvo indicación médica. Consérvese a no más de 30 °C y bien cerrado. Lea las instrucciones del empaque. Consulte a su médico. No se deje al alcance de los niños.</t>
  </si>
  <si>
    <t xml:space="preserve">MLM39455774</t>
  </si>
  <si>
    <t xml:space="preserve">Febrax</t>
  </si>
  <si>
    <t xml:space="preserve">Siegfried Rhein</t>
  </si>
  <si>
    <t xml:space="preserve">Naproxeno sódico y paracetamol</t>
  </si>
  <si>
    <t xml:space="preserve">Naproxeno sódico 275 mg; paracetamol 300 mg por tableta</t>
  </si>
  <si>
    <t xml:space="preserve">178M2014 SSA V</t>
  </si>
  <si>
    <t xml:space="preserve">Analgésico, antipirético y antiinflamatorio; Conservación: no más de 30 °C; Formato de venta: Caja</t>
  </si>
  <si>
    <t xml:space="preserve">https://raw.githubusercontent.com/zublimemx/marketplaces-product-images/main/products/7501300407047/images/7501300407047_1.jpg</t>
  </si>
  <si>
    <t xml:space="preserve">https://raw.githubusercontent.com/zublimemx/marketplaces-product-images/main/products/7501300407047/images/7501300407047_2.jpg</t>
  </si>
  <si>
    <t xml:space="preserve">FEBRAX C15 TABS 275 300MG 252</t>
  </si>
  <si>
    <t xml:space="preserve">7501871721214</t>
  </si>
  <si>
    <t xml:space="preserve">Novovartalon Glucosamina 1500 mg Meloxicam 15 mg 30 Sobres</t>
  </si>
  <si>
    <t xml:space="preserve">Descripción:
Novovartalon, de Asofarma, es un medicamento en polvo para disolver en agua que combina sulfato de glucosamina (1500 mg) con meloxicam (15 mg), un antiinflamatorio no esteroideo con acción analgésica. Está indicado como auxiliar en el tratamiento de las enfermedades osteoarticulares, en la inflamación y el dolor de la osteoartrosis y de la periartritis de hombro, cadera y rodilla, previniendo la evolución del daño articular. Se presenta en caja con 30 sobres con polvo para administración oral.
Beneficios:
- Combina glucosamina, usada en el cuidado de las articulaciones, con meloxicam, que reduce la inflamación y el dolor.
- Indicado en osteoartrosis y en periartritis de hombro, cadera y rodilla.
- Un solo sobre al día; la caja de 30 sobres cubre 30 días de tratamiento.
Composición:
Cada sobre contiene: sulfato de glucosamina cloruro de sodio 1884 mg, equivalente a 1500 mg de sulfato de glucosamina; meloxicam 15 mg; excipiente cbp 1 sobre.
Modo de uso:
Vía oral. La dosis es de un sobre por día. Disuelva el contenido del sobre en un vaso con 250 ml de agua hervida fría o purificada y tómelo; el horario queda a elección, aunque se recomienda preferentemente por la mañana. La duración del tratamiento es la que indique su médico.
Presentación:
Caja con 30 sobres con polvo.
Advertencias:
Su venta requiere receta médica. No lo use si es alérgico a la glucosamina o al meloxicam, ni si tiene fenilcetonuria, úlcera gástrica o duodenal activa, insuficiencia renal o hepática severa, o antecedentes de asma, urticaria o rinitis provocados por aspirina u otros antiinflamatorios no esteroideos. No se use durante el embarazo. Consérvese a no más de 25 °C y con la caja bien cerrada. Lea las instrucciones del empaque. Consulte a su médico. No se deje al alcance de los niños.</t>
  </si>
  <si>
    <t xml:space="preserve">MLM66585560</t>
  </si>
  <si>
    <t xml:space="preserve">Novovartalon</t>
  </si>
  <si>
    <t xml:space="preserve">Asofarma de México</t>
  </si>
  <si>
    <t xml:space="preserve">Polvo en sobres</t>
  </si>
  <si>
    <t xml:space="preserve">Sulfato de glucosamina y meloxicam</t>
  </si>
  <si>
    <t xml:space="preserve">Sulfato de glucosamina 1500 mg; meloxicam 15 mg por sobre</t>
  </si>
  <si>
    <t xml:space="preserve">Dosis: un sobre al día disuelto en 250 ml de agua; Conservación: no más de 25 °C; Formato de venta: Caja</t>
  </si>
  <si>
    <t xml:space="preserve">https://raw.githubusercontent.com/zublimemx/marketplaces-product-images/main/products/7501871721214/images/7501871721214_1.jpg</t>
  </si>
  <si>
    <t xml:space="preserve">https://raw.githubusercontent.com/zublimemx/marketplaces-product-images/main/products/7501871721214/images/7501871721214_3.jpg</t>
  </si>
  <si>
    <t xml:space="preserve">https://raw.githubusercontent.com/zublimemx/marketplaces-product-images/main/products/7501871721214/images/7501871721214_2.jpg</t>
  </si>
  <si>
    <t xml:space="preserve">NOVOVARTALON C 30 SOBRES</t>
  </si>
  <si>
    <t xml:space="preserve">7501298221397</t>
  </si>
  <si>
    <t xml:space="preserve">Neurobión Vitaminas B1 B6 B12 30 Tabletas Recubiertas</t>
  </si>
  <si>
    <t xml:space="preserve">Descripción:
Neurobión es un complejo de vitaminas neurotropas del grupo B que combina tiamina (B1), piridoxina (B6) y cianocobalamina (B12) en tabletas recubiertas de administración oral. Favorece las funciones y el mantenimiento del sistema nervioso. Está indicado para el tratamiento de las neuritis y neuralgias (neuropatías) y para la prevención y el tratamiento de las deficiencias de las vitaminas B1, B6 y/o B12, incluidas las inducidas por diabetes mellitus o por consumo prolongado de alcohol. Esta presentación contiene 30 tabletas.
Beneficios:
- Reúne tres vitaminas del complejo B que participan en el funcionamiento de los nervios.
- Actúa en los procesos de regeneración de la fibra nerviosa.
- Promueve el metabolismo de las proteínas y las grasas, y es fundamental para la transformación de azúcares.
- Favorece el aprovechamiento y la absorción de varios nutrientes.
- Indicado en neuralgia del trigémino e intercostal, isquialgia, síndrome lumbar y cervical, síndrome del hombro doloroso, neuritis radicular por enfermedades degenerativas de la columna vertebral y paresia facial.
Composición:
Cada tableta contiene: mononitrato de tiamina (vitamina B1) 100 mg; clorhidrato de piridoxina (vitamina B6) 5 mg; cianocobalamina (vitamina B12) 50 mcg; excipiente cbp una tableta. Contiene lactosa.
Modo de uso:
Vía oral. Una tableta con cada alimento, 3 veces al día, o como indique su médico.
Presentación:
Caja con 30 tabletas recubiertas.
Advertencias:
No lo use si es hipersensible a alguno de los componentes de la fórmula ni si padece policitemia vera o enfermedad de Leber. En caso de embarazo o lactancia, consulte a su médico. La administración de dosis grandes de piridoxina se ha relacionado con síndromes neuropáticos que revierten al suspender el tratamiento. Contiene lactosa: precaución en personas intolerantes. No se use en niños menores de 12 años. Lea las instrucciones del empaque. Consulte a su médico. No se deje al alcance de los niños.</t>
  </si>
  <si>
    <t xml:space="preserve">MLM45287873</t>
  </si>
  <si>
    <t xml:space="preserve">https://raw.githubusercontent.com/zublimemx/marketplaces-product-images/main/products/7501298221397/images/7501298221397_1.jpg</t>
  </si>
  <si>
    <t xml:space="preserve">https://raw.githubusercontent.com/zublimemx/marketplaces-product-images/main/products/7501298221397/images/7501298221397_2.jpg</t>
  </si>
  <si>
    <t xml:space="preserve">https://raw.githubusercontent.com/zublimemx/marketplaces-product-images/main/products/7501298221397/images/7501298221397_3.jpg</t>
  </si>
  <si>
    <t xml:space="preserve">NEUROBION C30 TABS VIT B1-B6-B12</t>
  </si>
  <si>
    <t xml:space="preserve">7506425604265</t>
  </si>
  <si>
    <t xml:space="preserve">Pañales Huggies Ultra Confort Niña Etapa 3 40 Piezas</t>
  </si>
  <si>
    <t xml:space="preserve">Descripción:
Pañales desechables Huggies Ultra Confort para niña, Etapa 3, en paquete con 40 piezas. Están pensados para ofrecer comodidad, ajuste y protección al bebé, con un diseño anatómico que brinda mayor cobertura y flexibilidad, según el fabricante.
Características:
- Diseño anatómico con mayor cobertura y flexibilidad, adaptado al cuerpo del bebé.
- Cintas Confort Flex V-Shape con cuatro puntos de sujeción para un ajuste seguro.
- Cintura elástica más suave y flexible.
- Núcleo absorbente reforzado al centro en la versión para niña.
- Cubierta interna con poros ultra absorbentes e indicador de humedad.
- Indicador de cambio de etapa.
- Cuenta con certificación Dermatest®.
Presentación:
Paquete con 40 pañales desechables, Etapa 3 (talla Mediano), versión para niña.
Advertencias:
- Consulte la guía de peso del empaque para elegir la etapa adecuada para su bebé.
- Cambie el pañal con frecuencia y mantenga la piel del bebé limpia y seca.
- Mantenga el producto fuera del alcance de los niños. Deseche el pañal usado en la basura, no en el drenaje.</t>
  </si>
  <si>
    <t xml:space="preserve">MLM17379859</t>
  </si>
  <si>
    <t xml:space="preserve">Niña</t>
  </si>
  <si>
    <t xml:space="preserve">Tipo de pañal: Desechable; Certificación: Dermatest; Peso del bebé: 7 a 10 kg; Con gel superabsorbente: Sí; Hipoalergénico: Sí; Libre de látex: Sí; Libre de parabenos: Sí; Sin fragancia</t>
  </si>
  <si>
    <t xml:space="preserve">https://raw.githubusercontent.com/zublimemx/marketplaces-product-images/main/products/7506425604265/images/7506425604265_1.jpg</t>
  </si>
  <si>
    <t xml:space="preserve">https://raw.githubusercontent.com/zublimemx/marketplaces-product-images/main/products/7506425604265/images/7506425604265_2.jpg</t>
  </si>
  <si>
    <t xml:space="preserve">HU CONF NINA E3 C40</t>
  </si>
  <si>
    <t xml:space="preserve">7501101623769</t>
  </si>
  <si>
    <t xml:space="preserve">Tiaminal B12 50,000 Solución Inyectable 10 ml 5 Jeringas</t>
  </si>
  <si>
    <t xml:space="preserve">Descripción:
Tiaminal B12 50,000, de Laboratorios Silanes, es una solución inyectable que combina cianocobalamina (vitamina B12), tiamina (vitamina B1) y lidocaína. Está indicada en la prevención y el tratamiento de la deficiencia de las vitaminas contenidas en su fórmula, por mayor requerimiento o por ingesta deficiente, y como auxiliar en el manejo de radiculitis, polineuritis de origen alcohólico y diabético, neuritis del embarazo, polineuritis por isoniazida y neuralgias periféricas, faciales del trigémino y herpéticas.
Beneficios:
- Aporta vitaminas B1 y B12 en forma inyectable para cubrir deficiencias.
- Su fórmula incluye lidocaína.
- La caja incluye 5 jeringas de 3 ml con agujas estériles desechables.
Composición:
Solución inyectable. Concentración indicada en la caja: cianocobalamina 5 000 µg, tiamina 100 mg y lidocaína 1 mg. Consulte en el instructivo del empaque la cantidad por mL o por dosis.
Modo de uso:
Uso inyectable. La dosis, la vía de administración y la duración del tratamiento las determina el médico. Las jeringas y agujas incluidas son estériles y desechables: úselas una sola vez. La aplicación debe realizarla personal de salud capacitado.
Presentación:
Caja con un frasco ámpula de 10 ml y 5 jeringas de 3 ml con agujas estériles desechables.
Advertencias:
Su venta requiere receta médica. No lo use si es hipersensible a alguno de los componentes de la fórmula, al cobalto o al cianuro, ni si padece policitemia vera. Durante el embarazo y la lactancia su uso queda a criterio del médico. Lea las instrucciones del empaque. Consulte a su médico. No se deje al alcance de los niños.</t>
  </si>
  <si>
    <t xml:space="preserve">MLM45356692</t>
  </si>
  <si>
    <t xml:space="preserve">Tiaminal</t>
  </si>
  <si>
    <t xml:space="preserve">Laboratorios Silanes</t>
  </si>
  <si>
    <t xml:space="preserve">B12</t>
  </si>
  <si>
    <t xml:space="preserve">50,000</t>
  </si>
  <si>
    <t xml:space="preserve">Solución inyectable</t>
  </si>
  <si>
    <t xml:space="preserve">Cianocobalamina (B12), tiamina (B1) y lidocaína</t>
  </si>
  <si>
    <t xml:space="preserve">Cianocobalamina 5 000 µg; tiamina 100 mg; lidocaína 1 mg (según la caja)</t>
  </si>
  <si>
    <t xml:space="preserve">Incluye 5 jeringas de 3 ml con agujas estériles desechables; Formato de venta: Caja con frasco ámpula</t>
  </si>
  <si>
    <t xml:space="preserve">https://raw.githubusercontent.com/zublimemx/marketplaces-product-images/main/products/7501101623769/images/7501101623769_1.jpg</t>
  </si>
  <si>
    <t xml:space="preserve">https://raw.githubusercontent.com/zublimemx/marketplaces-product-images/main/products/7501101623769/images/7501101623769_2.jpg</t>
  </si>
  <si>
    <t xml:space="preserve">https://raw.githubusercontent.com/zublimemx/marketplaces-product-images/main/products/7501101623769/images/7501101623769_3.jpg</t>
  </si>
  <si>
    <t xml:space="preserve">TIAMINAL B12 50000 UI</t>
  </si>
  <si>
    <t xml:space="preserve">7506425604241</t>
  </si>
  <si>
    <t xml:space="preserve">Pañales Huggies Ultra Confort Niño Etapa 3 40 Piezas</t>
  </si>
  <si>
    <t xml:space="preserve">Descripción:
Pañales desechables Huggies Ultra Confort para niño, Etapa 3, en paquete con 40 piezas. Están pensados para ofrecer comodidad, ajuste y protección al bebé, con un diseño anatómico que brinda mayor cobertura y flexibilidad, según el fabricante.
Características:
- Diseño anatómico con mayor cobertura y flexibilidad, adaptado al cuerpo del bebé.
- Cintas Confort Flex V-Shape con cuatro puntos de sujeción para un ajuste seguro.
- Cintura elástica más suave y flexible.
- Núcleo absorbente reforzado al frente en la versión para niño.
- Cubierta interna con poros ultra absorbentes e indicador de humedad.
- Indicador de cambio de etapa.
- Cuenta con certificación Dermatest®.
Presentación:
Paquete con 40 pañales desechables, Etapa 3 (talla Mediano), versión para niño.
Advertencias:
- Consulte la guía de peso del empaque para elegir la etapa adecuada para su bebé.
- Cambie el pañal con frecuencia y mantenga la piel del bebé limpia y seca.
- Mantenga el producto fuera del alcance de los niños. Deseche el pañal usado en la basura, no en el drenaje.</t>
  </si>
  <si>
    <t xml:space="preserve">MLM17379865</t>
  </si>
  <si>
    <t xml:space="preserve">https://raw.githubusercontent.com/zublimemx/marketplaces-product-images/main/products/7506425604241/images/7506425604241_1.jpg</t>
  </si>
  <si>
    <t xml:space="preserve">https://raw.githubusercontent.com/zublimemx/marketplaces-product-images/main/products/7506425604241/images/7506425604241_2.jpg</t>
  </si>
  <si>
    <t xml:space="preserve">HU CONF NINO E3 C40</t>
  </si>
  <si>
    <t xml:space="preserve">7501088509773</t>
  </si>
  <si>
    <t xml:space="preserve">Antigripal Antiflu-Des 50/3/300 mg 24 Cápsulas</t>
  </si>
  <si>
    <t xml:space="preserve">Descripción:
Antiflu-Des es un medicamento antigripal en cápsulas que combina tres principios activos: amantadina, clorfenamina y paracetamol. Se utiliza para aliviar los síntomas de la gripe y el resfriado común, como fiebre, dolor de cabeza, dolor muscular, congestión nasal y escurrimiento nasal. Es fabricado por Chinoin.
Composición:
Cada cápsula contiene:
- Clorhidrato de amantadina 50 mg
- Clorfenamina 3 mg
- Paracetamol 300 mg
Modo de uso:
Vía oral. Tome la cápsula con un poco de agua, en la dosis y con la frecuencia que indique el empaque o su médico. No exceda la dosis recomendada.
Presentación:
Caja con 24 cápsulas.
Advertencias:
- Contiene paracetamol: no lo combine con otros productos que también lo contengan y evite las bebidas alcohólicas durante el tratamiento.
- La clorfenamina puede causar somnolencia; tenga precaución al conducir vehículos u operar maquinaria.
- No lo use si es alérgico a alguno de sus componentes.
Lea las instrucciones del empaque. Consulte a su médico. No se deje al alcance de los niños.</t>
  </si>
  <si>
    <t xml:space="preserve">MLM79734670</t>
  </si>
  <si>
    <t xml:space="preserve">Antiflu-Des</t>
  </si>
  <si>
    <t xml:space="preserve">Chinoin</t>
  </si>
  <si>
    <t xml:space="preserve">Amantadina, clorfenamina, paracetamol</t>
  </si>
  <si>
    <t xml:space="preserve">50 mg / 3 mg / 300 mg por cápsula</t>
  </si>
  <si>
    <t xml:space="preserve">Uso: síntomas de gripe y resfriado; Formato de venta: Unidad</t>
  </si>
  <si>
    <t xml:space="preserve">https://raw.githubusercontent.com/zublimemx/marketplaces-product-images/main/products/7501088509773/images/7501088509773_3.jpg</t>
  </si>
  <si>
    <t xml:space="preserve">https://raw.githubusercontent.com/zublimemx/marketplaces-product-images/main/products/7501088509773/images/7501088509773_2.jpg</t>
  </si>
  <si>
    <t xml:space="preserve">https://raw.githubusercontent.com/zublimemx/marketplaces-product-images/main/products/7501088509773/images/7501088509773_4.jpg</t>
  </si>
  <si>
    <t xml:space="preserve">https://raw.githubusercontent.com/zublimemx/marketplaces-product-images/main/products/7501088509773/images/7501088509773_5.jpg</t>
  </si>
  <si>
    <t xml:space="preserve">ANTIFLUDES 24 CAPS</t>
  </si>
  <si>
    <t xml:space="preserve">7506425662906</t>
  </si>
  <si>
    <t xml:space="preserve">Pañales Huggies UltraConfort Niña Etapa 7 40 Piezas</t>
  </si>
  <si>
    <t xml:space="preserve">Descripción:
Los pañales Huggies UltraConfort Etapa 7 para niñas están pensados para bebés que ya se mueven mucho y necesitan comodidad para gatear, caminar y explorar. Son ultradelgados y ultraflexibles, con cintas estirables que se ajustan a cada movimiento y absorbencia focalizada al centro. Se venden en paquete con 40 piezas.
Características:
- Etapa 7, ideal para bebés de 16 kg.
- Ultradelgados y ultraflexibles para dar mayor libertad de movimiento.
- Cintas estirables que dan un mejor ajuste en cada movimiento.
- Absorbencia focalizada al centro.
- Centro texturizado que ayuda a distribuir los líquidos.
- Cintura elástica y ajuste anatómico.
- Sistema de absorción que ofrece hasta 12 horas de protección contra derrames y ayuda a mantener la piel seca.
Modo de uso:
Abra el pañal y colóquelo debajo del bebé con las cintas hacia atrás. Lleve la parte delantera entre las piernas, sujete las cintas a los lados y ajuste sin apretar. Cámbielo cuando esté húmedo o sucio, y limpie la piel del bebé en cada cambio.
Presentación:
Paquete con 40 pañales desechables, Etapa 7, para niñas.
Advertencias:
Producto de un solo uso. Deséchelo en la basura, no en el inodoro. Mantenga las bolsas de plástico fuera del alcance de los niños para evitar riesgo de asfixia. Si aparece irritación en la piel del bebé, suspenda su uso y consulte a su pediatra.</t>
  </si>
  <si>
    <t xml:space="preserve">MLM48937425</t>
  </si>
  <si>
    <t xml:space="preserve">Peso ideal: 16 kg; Cintas estirables; Absorbencia focalizada al centro; Formato de venta: Paquete</t>
  </si>
  <si>
    <t xml:space="preserve">https://raw.githubusercontent.com/zublimemx/marketplaces-product-images/main/products/7506425662906/images/7506425662906_3.jpg</t>
  </si>
  <si>
    <t xml:space="preserve">https://raw.githubusercontent.com/zublimemx/marketplaces-product-images/main/products/7506425662906/images/7506425662906_4.jpg</t>
  </si>
  <si>
    <t xml:space="preserve">HUGG ULT CON ET 7 NIÑA C40 5</t>
  </si>
  <si>
    <t xml:space="preserve">7501037925579</t>
  </si>
  <si>
    <t xml:space="preserve">Trayenta Linagliptina 5 mg 30 Tabletas</t>
  </si>
  <si>
    <t xml:space="preserve">Descripción:
Trayenta contiene linagliptina, un inhibidor de la enzima DPP-4 que se usa en adultos con diabetes mellitus tipo 2 como complemento de la dieta y el ejercicio para ayudar a controlar los niveles de glucosa en sangre. Puede utilizarse solo o en combinación con otros medicamentos para la diabetes, según lo determine el médico. Es un medicamento de Boehringer Ingelheim.
Composición:
Cada tableta contiene linagliptina 5 mg.
Modo de uso:
Vía oral. La dosis habitual es una tableta de 5 mg una vez al día, con o sin alimentos, o como lo indique su médico.
Presentación:
Caja con 30 tabletas.
Advertencias:
- No es un tratamiento para la diabetes tipo 1 ni para la cetoacidosis diabética.
- Suspenda su uso y consulte a su médico si presenta dolor abdominal intenso y persistente, o ampollas en la piel.
- Si se usa junto con insulina o sulfonilureas puede aumentar el riesgo de hipoglucemia.
- No lo use si es alérgico a la linagliptina.
Lea las instrucciones del empaque. Consulte a su médico. No se deje al alcance de los niños.</t>
  </si>
  <si>
    <t xml:space="preserve">MLM40172261</t>
  </si>
  <si>
    <t xml:space="preserve">Trayenta</t>
  </si>
  <si>
    <t xml:space="preserve">Linagliptina</t>
  </si>
  <si>
    <t xml:space="preserve">5 mg</t>
  </si>
  <si>
    <t xml:space="preserve">159M2011SSAIV</t>
  </si>
  <si>
    <t xml:space="preserve">Formato de venta: Unidad</t>
  </si>
  <si>
    <t xml:space="preserve">https://raw.githubusercontent.com/zublimemx/marketplaces-product-images/main/products/7501037925579/images/7501037925579_3.jpg</t>
  </si>
  <si>
    <t xml:space="preserve">https://raw.githubusercontent.com/zublimemx/marketplaces-product-images/main/products/7501037925579/images/7501037925579_2.jpg</t>
  </si>
  <si>
    <t xml:space="preserve">https://raw.githubusercontent.com/zublimemx/marketplaces-product-images/main/products/7501037925579/images/7501037925579_4.jpg</t>
  </si>
  <si>
    <t xml:space="preserve">TRAYENTA 5MG T30</t>
  </si>
  <si>
    <t xml:space="preserve">7501287630506</t>
  </si>
  <si>
    <t xml:space="preserve">Terramicina Oxitetraciclina 125 mg 24 Trociscos</t>
  </si>
  <si>
    <t xml:space="preserve">Descripción:
Terramicina trociscos es un antibiótico de la familia de las tetraciclinas cuyo principio activo es la oxitetraciclina. Se presenta en trociscos (pastillas para disolver en la boca) de 125 mg y es un medicamento de Pfizer. Su uso está indicado para infecciones causadas por bacterias sensibles a la oxitetraciclina, siempre bajo indicación médica.
Composición:
Cada trocisco contiene oxitetraciclina 125 mg.
Modo de uso:
Vía oral. Deje que el trocisco se disuelva lentamente en la boca, conforme a la dosis y la duración que indique su médico. Complete el tratamiento aunque los síntomas mejoren.
Presentación:
Caja con 24 trociscos.
Advertencias:
- Es un antibiótico: no lo use sin indicación médica ni suspenda el tratamiento antes de lo indicado.
- Las tetraciclinas no se recomiendan durante el embarazo, la lactancia ni en niños pequeños, porque pueden afectar los dientes y los huesos en desarrollo.
- No lo use si es alérgico a las tetraciclinas.
Lea las instrucciones del empaque. Consulte a su médico. No se deje al alcance de los niños.</t>
  </si>
  <si>
    <t xml:space="preserve">MLM39476126</t>
  </si>
  <si>
    <t xml:space="preserve">Trociscos</t>
  </si>
  <si>
    <t xml:space="preserve">125 mg</t>
  </si>
  <si>
    <t xml:space="preserve">Oral (disolver en la boca)</t>
  </si>
  <si>
    <t xml:space="preserve">https://raw.githubusercontent.com/zublimemx/marketplaces-product-images/main/products/7501287630506/images/7501287630506_3.jpg</t>
  </si>
  <si>
    <t xml:space="preserve">https://raw.githubusercontent.com/zublimemx/marketplaces-product-images/main/products/7501287630506/images/7501287630506_2.jpg</t>
  </si>
  <si>
    <t xml:space="preserve">https://raw.githubusercontent.com/zublimemx/marketplaces-product-images/main/products/7501287630506/images/7501287630506_4.jpg</t>
  </si>
  <si>
    <t xml:space="preserve">TERRAMICINA TROCIS 125 MG C 24 117</t>
  </si>
  <si>
    <t xml:space="preserve">7501318673205</t>
  </si>
  <si>
    <t xml:space="preserve">Aspirina Protect 100 mg 84 Tabletas</t>
  </si>
  <si>
    <t xml:space="preserve">MLM457817</t>
  </si>
  <si>
    <t xml:space="preserve">Salud y Equipamiento Médico &gt; Cuidado de la Salud &gt; Farmacia &gt; Medicamentos de Venta Libre &gt; Cardiovasculares Venta Libre</t>
  </si>
  <si>
    <t xml:space="preserve">Descripción:
Aspirina Protect 100 mg es un medicamento de Bayer cuyo principio activo es el ácido acetilsalicílico en dosis baja (100 mg). Está formulado en tabletas con cubierta entérica y se usa bajo supervisión médica en la prevención de eventos cardiovasculares; no está pensado como analgésico de uso ocasional.
Composición:
Cada tableta contiene ácido acetilsalicílico 100 mg.
Modo de uso:
Vía oral. Use la dosis que indique su médico. Trague la tableta entera con un poco de agua, sin masticarla ni partirla, para conservar su cubierta.
Presentación:
Caja con 84 tabletas.
Advertencias:
- Puede provocar molestias o sangrado gastrointestinal; suspenda su uso y consulte a su médico si presenta dolor de estómago intenso o heces oscuras.
- No lo use si es alérgico al ácido acetilsalicílico u otros antiinflamatorios, ni en niños y adolescentes con infecciones virales.
- Consulte a su médico antes de usarlo junto con anticoagulantes u otros medicamentos, y durante el embarazo o la lactancia.
Lea las instrucciones del empaque. Consulte a su médico. No se deje al alcance de los niños.</t>
  </si>
  <si>
    <t xml:space="preserve">MLM39473281</t>
  </si>
  <si>
    <t xml:space="preserve">Tabletas con cubierta entérica</t>
  </si>
  <si>
    <t xml:space="preserve">https://raw.githubusercontent.com/zublimemx/marketplaces-product-images/main/products/7501318673205/images/7501318673205_1.jpg</t>
  </si>
  <si>
    <t xml:space="preserve">https://raw.githubusercontent.com/zublimemx/marketplaces-product-images/main/products/7501318673205/images/7501318673205_2.jpg</t>
  </si>
  <si>
    <t xml:space="preserve">https://raw.githubusercontent.com/zublimemx/marketplaces-product-images/main/products/7501318673205/images/7501318673205_3.jpg</t>
  </si>
  <si>
    <t xml:space="preserve">https://raw.githubusercontent.com/zublimemx/marketplaces-product-images/main/products/7501318673205/images/7501318673205_4.jpg</t>
  </si>
  <si>
    <t xml:space="preserve">ASPIRINA PROTEC 100 MG C 84 TABS 120</t>
  </si>
  <si>
    <t xml:space="preserve">7590002012475</t>
  </si>
  <si>
    <t xml:space="preserve">Ungüento Vicks VapoRub 100 g Tarro</t>
  </si>
  <si>
    <t xml:space="preserve">Descripción:
Vicks VapoRub es un ungüento tópico de uso externo que combina alcanfor, mentol y aceite de eucalipto. Está indicado para el alivio de los síntomas de la congestión nasal, la tos y los dolores musculares. Su aroma mentolado se percibe al aplicarlo sobre el pecho, la garganta o la espalda.
Composición:
Ingredientes activos: alcanfor, mentol y aceite de eucalipto.
Modo de uso:
Para uso externo únicamente. Aplique una capa sobre el pecho, la garganta o la espalda, frote suavemente y, si lo desea, cubra con una prenda holgada. Repita según lo indicado en el empaque.
Presentación:
Tarro de 100 g.
Advertencias:
- Solo para uso externo; no lo ingiera.
- No lo aplique en heridas, piel irritada, cerca de los ojos ni dentro de las fosas nasales.
- No caliente el producto ni lo use en menores de 2 años sin indicación médica.
- Suspenda su uso y consulte a su médico si los síntomas persisten o empeoran.
Lea las instrucciones del empaque. Consulte a su médico. No se deje al alcance de los niños.</t>
  </si>
  <si>
    <t xml:space="preserve">MLM39455712</t>
  </si>
  <si>
    <t xml:space="preserve">Vicks</t>
  </si>
  <si>
    <t xml:space="preserve">Alcanfor, mentol, aceite de eucalipto</t>
  </si>
  <si>
    <t xml:space="preserve">https://raw.githubusercontent.com/zublimemx/marketplaces-product-images/main/products/7590002012475/images/7590002012475_3.jpg</t>
  </si>
  <si>
    <t xml:space="preserve">https://raw.githubusercontent.com/zublimemx/marketplaces-product-images/main/products/7590002012475/images/7590002012475_1.jpg</t>
  </si>
  <si>
    <t xml:space="preserve">https://raw.githubusercontent.com/zublimemx/marketplaces-product-images/main/products/7590002012475/images/7590002012475_2.jpg</t>
  </si>
  <si>
    <t xml:space="preserve">VAPORUB 100GR TARRO 48</t>
  </si>
  <si>
    <t xml:space="preserve">7501314701711</t>
  </si>
  <si>
    <t xml:space="preserve">Fosfocil Fosfomicina 1 g Solución Inyectable Adulto</t>
  </si>
  <si>
    <t xml:space="preserve">Descripción:
Fosfocil Adulto es un antibiótico inyectable cuyo principio activo es la fosfomicina, que se administra por vía intramuscular. Se presenta como solución inyectable de 1 g en 4 ml y su uso está indicado en infecciones causadas por bacterias sensibles a la fosfomicina, siempre bajo prescripción y supervisión médica.
Composición:
Fosfomicina 1 g por dosis, en presentación de frasco ámpula con ampolleta.
Modo de uso:
Vía intramuscular. Debe ser aplicado por personal de salud calificado, con la dosis y la duración del tratamiento que indique el médico.
Presentación:
Caja con 1 dosis inyectable de 1 g.
Advertencias:
- Es un antibiótico: no lo use sin prescripción médica ni suspenda el tratamiento antes de lo indicado.
- No lo use si es alérgico a la fosfomicina.
- Informe a su médico si está embarazada o en periodo de lactancia, o si tiene problemas de los riñones.
Lea las instrucciones del empaque. Consulte a su médico. No se deje al alcance de los niños.</t>
  </si>
  <si>
    <t xml:space="preserve">MLM39475615</t>
  </si>
  <si>
    <t xml:space="preserve">Fosfocil</t>
  </si>
  <si>
    <t xml:space="preserve">Senosiain</t>
  </si>
  <si>
    <t xml:space="preserve">IM Adulto</t>
  </si>
  <si>
    <t xml:space="preserve">Fosfomicina</t>
  </si>
  <si>
    <t xml:space="preserve">1 g/4 ml</t>
  </si>
  <si>
    <t xml:space="preserve">https://raw.githubusercontent.com/zublimemx/marketplaces-product-images/main/products/7501314701711/images/7501314701711_4.jpg</t>
  </si>
  <si>
    <t xml:space="preserve">https://raw.githubusercontent.com/zublimemx/marketplaces-product-images/main/products/7501314701711/images/7501314701711_2.jpg</t>
  </si>
  <si>
    <t xml:space="preserve">FOSFOCIL 1G INY ADULTO</t>
  </si>
  <si>
    <t xml:space="preserve">7730979097192</t>
  </si>
  <si>
    <t xml:space="preserve">Asoflon Duo 0.5 mg/0.4 mg 30 Cápsulas</t>
  </si>
  <si>
    <t xml:space="preserve">MLM457818</t>
  </si>
  <si>
    <t xml:space="preserve">Salud y Equipamiento Médico &gt; Cuidado de la Salud &gt; Farmacia &gt; Medicamentos de Venta Libre &gt; Uroginecológicos Venta Libre</t>
  </si>
  <si>
    <t xml:space="preserve">Descripción:
Asoflon Duo es un medicamento de Asofarma que combina dos principios activos en una sola cápsula: dutasterida (0.5 mg) y tamsulosina (0.4 mg). Está indicado en hombres adultos para el tratamiento de los síntomas de la hiperplasia prostática benigna (agrandamiento de la próstata), bajo prescripción y seguimiento médico.
Composición:
Cada cápsula contiene dutasterida 0.5 mg y tamsulosina 0.4 mg.
Modo de uso:
Vía oral. Tome la cápsula entera con un poco de agua, siempre a la misma hora del día y sin abrirla, masticarla ni triturarla, en la dosis que indique su médico.
Presentación:
Caja con 30 cápsulas.
Advertencias:
- Uso exclusivo en hombres. Las mujeres, en especial las embarazadas, y los niños no deben tocar cápsulas rotas o con fugas, porque la dutasterida se absorbe a través de la piel.
- Puede causar mareo o baja de presión al ponerse de pie; tenga precaución al conducir u operar maquinaria.
- Informe a su médico antes de una cirugía de cataratas si toma tamsulosina.
- No done sangre durante el tratamiento ni en los meses posteriores a suspenderlo, según indique su médico.
Lea las instrucciones del empaque. Consulte a su médico. No se deje al alcance de los niños.</t>
  </si>
  <si>
    <t xml:space="preserve">MLM39472538</t>
  </si>
  <si>
    <t xml:space="preserve">Asoflon Duo</t>
  </si>
  <si>
    <t xml:space="preserve">Asofarma</t>
  </si>
  <si>
    <t xml:space="preserve">Dutasterida, tamsulosina</t>
  </si>
  <si>
    <t xml:space="preserve">0.5 mg / 0.4 mg por cápsula</t>
  </si>
  <si>
    <t xml:space="preserve">Hombre</t>
  </si>
  <si>
    <t xml:space="preserve">https://raw.githubusercontent.com/zublimemx/marketplaces-product-images/main/products/7730979097192/images/7730979097192_3.jpg</t>
  </si>
  <si>
    <t xml:space="preserve">https://raw.githubusercontent.com/zublimemx/marketplaces-product-images/main/products/7730979097192/images/7730979097192_1.jpg</t>
  </si>
  <si>
    <t xml:space="preserve">https://raw.githubusercontent.com/zublimemx/marketplaces-product-images/main/products/7730979097192/images/7730979097192_2.jpg</t>
  </si>
  <si>
    <t xml:space="preserve">ASOFLON DUO 050MG 040MG C 30</t>
  </si>
  <si>
    <t xml:space="preserve">7501300408556</t>
  </si>
  <si>
    <t xml:space="preserve">Dorixina Relax 125 mg/5 mg 20 Comprimidos</t>
  </si>
  <si>
    <t xml:space="preserve">Descripción:
Dorixina Relax es un medicamento de Siegfried Rhein que combina clonixinato de lisina, un analgésico y antiinflamatorio, con clorhidrato de ciclobenzaprina, un relajante muscular. Se usa para el alivio del dolor musculoesquelético asociado a contracturas musculares, bajo indicación médica.
Composición:
Cada comprimido contiene clonixinato de lisina 125 mg y clorhidrato de ciclobenzaprina 5 mg.
Modo de uso:
Vía oral. Tome los comprimidos con un poco de agua, en la dosis y durante el tiempo que indique su médico.
Presentación:
Caja con 20 comprimidos. Almacénese a temperatura ambiente controlada, entre 15 y 30 °C.
Advertencias:
- Puede causar somnolencia y mareo; evite conducir u operar maquinaria y no consuma bebidas alcohólicas durante el tratamiento.
- No lo use si es alérgico a alguno de sus componentes o a otros antiinflamatorios no esteroideos.
- Consulte a su médico antes de usarlo si tiene úlcera o problemas gástricos, del corazón, del hígado o de los riñones, o si está embarazada o en periodo de lactancia.
Lea las instrucciones del empaque. Consulte a su médico. No se deje al alcance de los niños.</t>
  </si>
  <si>
    <t xml:space="preserve">MLM39472436</t>
  </si>
  <si>
    <t xml:space="preserve">Dorixina</t>
  </si>
  <si>
    <t xml:space="preserve">Relax</t>
  </si>
  <si>
    <t xml:space="preserve">Comprimidos</t>
  </si>
  <si>
    <t xml:space="preserve">Clonixinato de lisina, ciclobenzaprina clorhidrato</t>
  </si>
  <si>
    <t xml:space="preserve">125 mg / 5 mg por comprimido</t>
  </si>
  <si>
    <t xml:space="preserve">180M2006SSAIV</t>
  </si>
  <si>
    <t xml:space="preserve">https://raw.githubusercontent.com/zublimemx/marketplaces-product-images/main/products/7501300408556/images/7501300408556_1.jpg</t>
  </si>
  <si>
    <t xml:space="preserve">https://raw.githubusercontent.com/zublimemx/marketplaces-product-images/main/products/7501300408556/images/7501300408556_2.jpg</t>
  </si>
  <si>
    <t xml:space="preserve">https://raw.githubusercontent.com/zublimemx/marketplaces-product-images/main/products/7501300408556/images/7501300408556_3.jpg</t>
  </si>
  <si>
    <t xml:space="preserve">https://raw.githubusercontent.com/zublimemx/marketplaces-product-images/main/products/7501300408556/images/7501300408556_4.jpg</t>
  </si>
  <si>
    <t xml:space="preserve">DORIXINA RELAX C 20 COMP 336</t>
  </si>
  <si>
    <t xml:space="preserve">7501165010826</t>
  </si>
  <si>
    <t xml:space="preserve">Enterogermina Bacillus Clausii 4 Billones 10 Ampolletas</t>
  </si>
  <si>
    <t xml:space="preserve">Descripción:
Enterogermina es una suspensión oral de Sanofi que contiene esporas de Bacillus clausii, un probiótico. Se usa como coadyuvante para el equilibrio de la flora bacteriana intestinal, por ejemplo cuando se altera durante o después del tratamiento con antibióticos o en episodios de diarrea, con orientación de su médico. Cada ampolleta bebible de 5 ml aporta 4 billones (4 mil millones) de esporas.
Composición:
Cada ampolleta de 5 ml contiene 4 billones de UFC de esporas de Bacillus clausii en suspensión.
Modo de uso:
Vía oral. Agite la ampolleta antes de usarla y tome su contenido directamente o diluido en un poco de agua, en la dosis que indique el empaque o su médico.
Presentación:
Caja con 10 ampolletas de 5 ml.
Advertencias:
- No lo use si es alérgico a alguno de sus componentes.
- Si la diarrea persiste, o presenta fiebre, sangre en las heces o signos de deshidratación, acuda a su médico.
- Personas con el sistema inmune debilitado deben consultar a su médico antes de usarlo.
Lea las instrucciones del empaque. Consulte a su médico. No se deje al alcance de los niños.</t>
  </si>
  <si>
    <t xml:space="preserve">MLM45287927</t>
  </si>
  <si>
    <t xml:space="preserve">Enterogermina</t>
  </si>
  <si>
    <t xml:space="preserve">Sanofi</t>
  </si>
  <si>
    <t xml:space="preserve">Suspensión oral en ampolletas</t>
  </si>
  <si>
    <t xml:space="preserve">Bacillus clausii</t>
  </si>
  <si>
    <t xml:space="preserve">4 billones de UFC/5 ml</t>
  </si>
  <si>
    <t xml:space="preserve">Niños y adultos</t>
  </si>
  <si>
    <t xml:space="preserve">Volumen por ampolleta: 5 ml; Dosis: 1 ampolleta al día; Formato de venta: Unidad</t>
  </si>
  <si>
    <t xml:space="preserve">https://raw.githubusercontent.com/zublimemx/marketplaces-product-images/main/products/7501165010826/images/7501165010826_3.jpg</t>
  </si>
  <si>
    <t xml:space="preserve">https://raw.githubusercontent.com/zublimemx/marketplaces-product-images/main/products/7501165010826/images/7501165010826_4.jpg</t>
  </si>
  <si>
    <t xml:space="preserve">ENTEROGERMINA 4 BILLO C10 64</t>
  </si>
  <si>
    <t xml:space="preserve">7501943416864</t>
  </si>
  <si>
    <t xml:space="preserve">Pañales Huggies Supreme Unisex Etapa 1 40 Piezas</t>
  </si>
  <si>
    <t xml:space="preserve">Descripción:
Pañales desechables Huggies Supreme Unisex Etapa 1, en presentación de 40 piezas. Pertenecen a la línea Supreme de Huggies y están pensados para niños y niñas por igual, con el objetivo de brindar suavidad, absorción y protección a la piel del bebé durante el día y la noche.
Características:
- Pañal desechable unisex, apto para niños y niñas.
- Etapa 1; consulte el rango de peso recomendado en el empaque.
- Núcleo absorbente, cintura elástica y cintas ajustables para un mejor ajuste.
- Presentación de 40 piezas por paquete.
Presentación:
Paquete con 40 pañales desechables.
Advertencias:
Seleccione la etapa según el peso de su bebé. Cambie el pañal con frecuencia para mantener la piel limpia y seca. No arroje el pañal al inodoro y mantenga las bolsas de plástico lejos del alcance de los niños.</t>
  </si>
  <si>
    <t xml:space="preserve">MLM17379822</t>
  </si>
  <si>
    <t xml:space="preserve">Paquete de pañales desechables</t>
  </si>
  <si>
    <t xml:space="preserve">Etapa 1 (3 a 5.5 kg)</t>
  </si>
  <si>
    <t xml:space="preserve">Formato de venta: Paquete</t>
  </si>
  <si>
    <t xml:space="preserve">https://raw.githubusercontent.com/zublimemx/marketplaces-product-images/main/products/7501943416864/images/7501943416864_1.jpg</t>
  </si>
  <si>
    <t xml:space="preserve">HU SUP UNISEX E1 C/40</t>
  </si>
  <si>
    <t xml:space="preserve">7501300407160</t>
  </si>
  <si>
    <t xml:space="preserve">Vodelan 500 mg/100 mg 14 Tabletas</t>
  </si>
  <si>
    <t xml:space="preserve">Descripción:
Vodelan es un medicamento de Siegfried que combina en una misma tableta un antibiótico (ciprofloxacino, 500 mg) y un analgésico urinario (fenazopiridina, 100 mg). Se usa en infecciones de las vías urinarias causadas por bacterias sensibles, para combatir la infección y aliviar molestias como el ardor y el dolor al orinar, bajo prescripción médica.
Composición:
Cada tableta contiene ciprofloxacino 500 mg y fenazopiridina 100 mg.
Modo de uso:
Vía oral. Tome las tabletas con un vaso de agua, en la dosis y durante el tiempo que indique su médico. Complete el tratamiento aunque los síntomas mejoren.
Presentación:
Caja con 14 tabletas.
Advertencias:
- Es un antibiótico: no lo use sin prescripción médica.
- La fenazopiridina puede teñir la orina de color naranja o rojizo y manchar la ropa o los lentes de contacto.
- El ciprofloxacino puede causar dolor o inflamación en los tendones y mareo; suspenda su uso y consulte a su médico si aparecen.
- No lo use durante el embarazo o la lactancia, ni en menores de edad, salvo indicación médica.
- Evite tomarlo junto con lácteos, antiácidos o suplementos de hierro o calcio.
Lea las instrucciones del empaque. Consulte a su médico. No se deje al alcance de los niños.</t>
  </si>
  <si>
    <t xml:space="preserve">MLM64566415</t>
  </si>
  <si>
    <t xml:space="preserve">Vodelan</t>
  </si>
  <si>
    <t xml:space="preserve">Siegfried</t>
  </si>
  <si>
    <t xml:space="preserve">Ciprofloxacino, fenazopiridina</t>
  </si>
  <si>
    <t xml:space="preserve">500 mg / 100 mg por tableta</t>
  </si>
  <si>
    <t xml:space="preserve">https://raw.githubusercontent.com/zublimemx/marketplaces-product-images/main/products/7501300407160/images/7501300407160_1.jpg</t>
  </si>
  <si>
    <t xml:space="preserve">https://raw.githubusercontent.com/zublimemx/marketplaces-product-images/main/products/7501300407160/images/7501300407160_2.jpg</t>
  </si>
  <si>
    <t xml:space="preserve">https://raw.githubusercontent.com/zublimemx/marketplaces-product-images/main/products/7501300407160/images/7501300407160_3.jpg</t>
  </si>
  <si>
    <t xml:space="preserve">https://raw.githubusercontent.com/zublimemx/marketplaces-product-images/main/products/7501300407160/images/7501300407160_4.jpg</t>
  </si>
  <si>
    <t xml:space="preserve">VODELAN 500 100 MG C 14 336</t>
  </si>
  <si>
    <t xml:space="preserve">7501125116810</t>
  </si>
  <si>
    <t xml:space="preserve">Antigripal Agrifen Paracetamol 500 mg 10 Tabletas</t>
  </si>
  <si>
    <t xml:space="preserve">Descripción:
Agrifen es un medicamento de Pisa en tabletas para el tratamiento sintomático de la fiebre y el dolor. Se usa para el alivio de molestias como dolor de cabeza, dolor muscular y articular, dolor menstrual y dolor de muelas, así como de las molestias asociadas al resfriado y la gripe.
Composición:
Cada tableta contiene paracetamol 500 mg, cafeína 25 mg, fenilefrina 5 mg y clorfenamina 4 mg.
Modo de uso:
Vía oral. Tome la tableta con un poco de agua, en la dosis y con la frecuencia que indique el empaque o su médico. No exceda la dosis recomendada.
Presentación:
Caja con 10 tabletas.
Advertencias:
- Contiene paracetamol: no lo combine con otros medicamentos que también lo contengan y evite el consumo excesivo de alcohol.
- No lo use si es alérgico a alguno de sus componentes, si tiene enfermedad del hígado grave, hipertensión no controlada o enfermedades graves del corazón.
- Consulte a su médico si tiene problemas de los riñones.
- Puede causar somnolencia; tenga precaución al conducir u operar maquinaria.
Lea las instrucciones del empaque. Consulte a su médico. No se deje al alcance de los niños.</t>
  </si>
  <si>
    <t xml:space="preserve">MLM39455729</t>
  </si>
  <si>
    <t xml:space="preserve">Agrifen</t>
  </si>
  <si>
    <t xml:space="preserve">Pisa</t>
  </si>
  <si>
    <t xml:space="preserve">Paracetamol, cafeína, fenilefrina, clorfenamina</t>
  </si>
  <si>
    <t xml:space="preserve">500 mg / 25 mg / 5 mg / 4 mg por tableta</t>
  </si>
  <si>
    <t xml:space="preserve">Uso: fiebre, dolor y malestar general asociados a gripe y resfriado; Formato de venta: Unidad</t>
  </si>
  <si>
    <t xml:space="preserve">https://raw.githubusercontent.com/zublimemx/marketplaces-product-images/main/products/7501125116810/images/7501125116810_3.jpg</t>
  </si>
  <si>
    <t xml:space="preserve">https://raw.githubusercontent.com/zublimemx/marketplaces-product-images/main/products/7501125116810/images/7501125116810_4.jpg</t>
  </si>
  <si>
    <t xml:space="preserve">AGRIFEN TAB C 10 PISA</t>
  </si>
  <si>
    <t xml:space="preserve">7501314701766</t>
  </si>
  <si>
    <t xml:space="preserve">Fosfocil Fosfomicina 500 mg 12 Cápsulas</t>
  </si>
  <si>
    <t xml:space="preserve">Descripción:
Fosfocil 500 mg es un antibiótico en cápsulas cuyo principio activo es la fosfomicina. Su uso está indicado para infecciones causadas por bacterias sensibles a la fosfomicina, siempre bajo prescripción y supervisión médica.
Composición:
Cada cápsula contiene fosfomicina 500 mg.
Modo de uso:
Vía oral. Tome las cápsulas con un poco de agua, en la dosis y durante el tiempo que indique su médico. Complete el tratamiento aunque los síntomas mejoren.
Presentación:
Caja con 12 cápsulas.
Advertencias:
- Es un antibiótico: no lo use sin prescripción médica ni suspenda el tratamiento antes de lo indicado.
- No lo use si es alérgico a la fosfomicina.
- Puede causar molestias digestivas como náuseas o diarrea; si la diarrea es intensa o persistente, consulte a su médico.
- Informe a su médico si está embarazada o en periodo de lactancia, o si tiene problemas de los riñones.
Lea las instrucciones del empaque. Consulte a su médico. No se deje al alcance de los niños.</t>
  </si>
  <si>
    <t xml:space="preserve">MLM39472539</t>
  </si>
  <si>
    <t xml:space="preserve">https://raw.githubusercontent.com/zublimemx/marketplaces-product-images/main/products/7501314701766/images/7501314701766_3.jpg</t>
  </si>
  <si>
    <t xml:space="preserve">https://raw.githubusercontent.com/zublimemx/marketplaces-product-images/main/products/7501314701766/images/7501314701766_1.jpg</t>
  </si>
  <si>
    <t xml:space="preserve">FOSFOCIL C12 CAP 500MG JULIO 27</t>
  </si>
  <si>
    <t xml:space="preserve">7501298217130</t>
  </si>
  <si>
    <t xml:space="preserve">Dabex XR Metformina 1000 mg 30 Tabletas</t>
  </si>
  <si>
    <t xml:space="preserve">Descripción:
Dabex XR es un antidiabético oral de Merck cuyo principio activo es el clorhidrato de metformina en tabletas de liberación prolongada (XR), con 1000 mg por tableta. Está indicado en adultos con diabetes mellitus tipo 2 como complemento de la dieta y el ejercicio, en especial en personas con sobrepeso en quienes estas medidas no bastan para controlar la glucosa. También se indica para prevenir la diabetes tipo 2 en pacientes con prediabetes y al menos un factor de riesgo adicional. Puede usarse solo o combinado con otros antidiabéticos orales o con insulina, siempre bajo supervisión médica.
Características:
- Tabletas de liberación prolongada: la metformina se libera de forma gradual, por lo que en general se toma una vez al día según indique su médico.
- Concentración de 1000 mg por tableta.
- Presentación en blíster dentro de caja de cartón.
Composición:
Cada tableta de liberación prolongada contiene clorhidrato de metformina 1000 mg. Excipiente c.b.p. 1 tableta.
Modo de uso:
Vía oral. Trague la tableta entera, con alimentos, sin partirla, masticarla ni triturarla. La dosis y la frecuencia las determina su médico.
Presentación:
Caja con 30 tabletas de liberación prolongada de 1000 mg.
Advertencias:
- Su venta requiere receta médica.
- No la use si tiene enfermedad grave de los riñones o del hígado, ni en cetoacidosis diabética.
- Suspenda su uso y consulte de inmediato a su médico si presenta vómito, dolor abdominal, respiración rápida o cansancio extremo.
- Informe a su médico antes de estudios con medio de contraste o cirugías, y si consume alcohol con frecuencia.
Lea las instrucciones del empaque. Consulte a su médico. No se deje al alcance de los niños.</t>
  </si>
  <si>
    <t xml:space="preserve">MLM40172097</t>
  </si>
  <si>
    <t xml:space="preserve">Dabex</t>
  </si>
  <si>
    <t xml:space="preserve">XR</t>
  </si>
  <si>
    <t xml:space="preserve">Liberación prolongada</t>
  </si>
  <si>
    <t xml:space="preserve">Tabletas de liberación prolongada</t>
  </si>
  <si>
    <t xml:space="preserve">Metformina (clorhidrato)</t>
  </si>
  <si>
    <t xml:space="preserve">1000 mg</t>
  </si>
  <si>
    <t xml:space="preserve">Adultos (mayores de 18 años)</t>
  </si>
  <si>
    <t xml:space="preserve">Requiere receta médica; Formato de venta: Unidad</t>
  </si>
  <si>
    <t xml:space="preserve">https://raw.githubusercontent.com/zublimemx/marketplaces-product-images/main/products/7501298217130/images/7501298217130_2.jpg</t>
  </si>
  <si>
    <t xml:space="preserve">https://raw.githubusercontent.com/zublimemx/marketplaces-product-images/main/products/7501298217130/images/7501298217130_3.jpg</t>
  </si>
  <si>
    <t xml:space="preserve">DABEX XR 1000MG C30</t>
  </si>
  <si>
    <t xml:space="preserve">7891317019815</t>
  </si>
  <si>
    <t xml:space="preserve">Venalot Depot Troxerutina Cumarina 180 mg/30 mg 30 Tabletas</t>
  </si>
  <si>
    <t xml:space="preserve">Descripción:
Venalot Depot es un medicamento de Eurofarma en tabletas que combina troxerutina (180 mg) y cumarina (30 mg) en cada tableta. Las fichas de farmacia lo indican para trastornos venosos como la insuficiencia venosa crónica, con síntomas como pesadez, dolor e hinchazón en las piernas, y también en casos de hemorroides. Su uso debe ser supervisado por un profesional de la salud.
Características:
- Combinación de dos principios activos: troxerutina y cumarina.
- Concentración de 180 mg / 30 mg por tableta.
- Presentación de 30 tabletas para tratamiento continuado.
Composición:
Cada tableta contiene troxerutina 180 mg y cumarina 30 mg, además de excipientes.
Modo de uso:
Vía oral. Tome las tabletas con un poco de agua, en la dosis y durante el tiempo que le indique su médico o el empaque.
Presentación:
Caja con 30 tabletas.
Advertencias:
- No lo use si es alérgico a alguno de sus componentes.
- Consulte a su médico si está embarazada o en periodo de lactancia.
- Si los síntomas persisten o empeoran, consulte a su médico.
Lea las instrucciones del empaque. Consulte a su médico. No se deje al alcance de los niños.</t>
  </si>
  <si>
    <t xml:space="preserve">MLM42479494</t>
  </si>
  <si>
    <t xml:space="preserve">Venalot</t>
  </si>
  <si>
    <t xml:space="preserve">Eurofarma</t>
  </si>
  <si>
    <t xml:space="preserve">Depot</t>
  </si>
  <si>
    <t xml:space="preserve">Troxerutina, cumarina</t>
  </si>
  <si>
    <t xml:space="preserve">180 mg / 30 mg</t>
  </si>
  <si>
    <t xml:space="preserve">https://raw.githubusercontent.com/zublimemx/marketplaces-product-images/main/products/7891317019815/images/7891317019815_3.jpg</t>
  </si>
  <si>
    <t xml:space="preserve">https://raw.githubusercontent.com/zublimemx/marketplaces-product-images/main/products/7891317019815/images/7891317019815_1.jpg</t>
  </si>
  <si>
    <t xml:space="preserve">VENALOT DEPOT 180 30MG CJA C30 TABL EUROFARMA</t>
  </si>
  <si>
    <t xml:space="preserve">7501092793045</t>
  </si>
  <si>
    <t xml:space="preserve">Riopan Gel Magaldrato Dimeticona 10 ml 20 Sobres</t>
  </si>
  <si>
    <t xml:space="preserve">Descripción:
Riopan Gel es un antiácido y antiflatulento en gel de Takeda, de sabor agradable, cuyos principios activos son magaldrato y dimeticona. Se usa para aliviar síntomas de reflujo y gastritis como acidez, flatulencia, ardor, dolor y agruras. Se presenta en sobres de dosis individual de 10 ml, prácticos para llevar y tomar en cualquier lugar.
Beneficios:
- Efecto buffer: ajusta el pH gástrico a un rango de 3 a 5 sin provocar rebote ácido.
- Se adhiere a la mucosa del estómago formando una capa protectora.
- La dimeticona ayuda a aliviar los gases y la distensión.
- No contiene azúcar ni sodio, según el empaque.
Composición:
Cada 100 ml contienen magaldrato 8 g y dimeticona 1 g (80 mg y 10 mg por ml). Cada sobre de 10 ml aporta 800 mg de magaldrato y 100 mg de dimeticona.
Modo de uso:
Vía oral. Tome el contenido del sobre directamente, en la dosis y con la frecuencia que indique el empaque o su médico.
Presentación:
Caja con 20 sobres de 10 ml.
Advertencias:
- Puede reducir la absorción de otros medicamentos; consulte a su médico si toma otros tratamientos.
- Consulte a su médico antes de usarlo si tiene enfermedad de los riñones.
- Si los síntomas persisten, consulte a su médico.
Lea las instrucciones del empaque. Consulte a su médico. No se deje al alcance de los niños.</t>
  </si>
  <si>
    <t xml:space="preserve">MLM61373764</t>
  </si>
  <si>
    <t xml:space="preserve">Riopan</t>
  </si>
  <si>
    <t xml:space="preserve">Takeda</t>
  </si>
  <si>
    <t xml:space="preserve">Gel</t>
  </si>
  <si>
    <t xml:space="preserve">Gel oral en sobres de 10 ml</t>
  </si>
  <si>
    <t xml:space="preserve">Magaldrato, dimeticona</t>
  </si>
  <si>
    <t xml:space="preserve">Magaldrato 80 mg/ml y dimeticona 10 mg/ml</t>
  </si>
  <si>
    <t xml:space="preserve">Contenido por sobre: 10 ml; Sin azúcar; Sin sodio; Formato de venta: Unidad</t>
  </si>
  <si>
    <t xml:space="preserve">https://raw.githubusercontent.com/zublimemx/marketplaces-product-images/main/products/7501092793045/images/7501092793045_2.jpg</t>
  </si>
  <si>
    <t xml:space="preserve">https://raw.githubusercontent.com/zublimemx/marketplaces-product-images/main/products/7501092793045/images/7501092793045_3.jpg</t>
  </si>
  <si>
    <t xml:space="preserve">RIOPAN GEL C 20 SOB 22</t>
  </si>
  <si>
    <t xml:space="preserve">7501314701773</t>
  </si>
  <si>
    <t xml:space="preserve">Fosfocil GU Fosfomicina Granulado 3 g 1 Sobre</t>
  </si>
  <si>
    <t xml:space="preserve">Descripción:
Fosfocil GU es un antibiótico de Senosiain en granulado para solución oral, para adultos, cuyo principio activo es la fosfomicina en dosis de 3 g por sobre. Está indicado en el tratamiento de infecciones de las vías urinarias bajas sensibles a la fosfomicina, como cistitis aguda y recurrente, síndrome uretrovesical, bacteriuria asintomática del embarazo, infecciones urinarias posoperatorias y uretritis, así como en la profilaxis antes de maniobras diagnósticas transuretrales.
Características:
- Antibiótico bactericida que actúa inhibiendo la síntesis de la pared de la bacteria.
- Presentación de dosis única en un solo sobre de 3 g.
- Para uso en adultos.
Composición:
Cada sobre contiene fosfomicina 3 g (como trometamol).
Modo de uso:
Vía oral. Disuelva el contenido del sobre en agua y tómelo según la indicación de su médico; en infecciones urinarias no complicadas se emplea por lo general una sola dosis de 3 g.
Presentación:
Caja con 1 sobre de granulado de 3 g.
Advertencias:
- Su venta requiere receta médica.
- No lo use si es alérgico a la fosfomicina o a algún componente de la fórmula, ni si tiene insuficiencia renal grave.
- Consulte a su médico si está embarazada o en periodo de lactancia.
- No se automedique.
Lea las instrucciones del empaque. Consulte a su médico. No se deje al alcance de los niños.</t>
  </si>
  <si>
    <t xml:space="preserve">MLM39476320</t>
  </si>
  <si>
    <t xml:space="preserve">GU</t>
  </si>
  <si>
    <t xml:space="preserve">Adulto</t>
  </si>
  <si>
    <t xml:space="preserve">Granulado para solución oral en sobre</t>
  </si>
  <si>
    <t xml:space="preserve">sobre</t>
  </si>
  <si>
    <t xml:space="preserve">Fosfomicina (como trometamol)</t>
  </si>
  <si>
    <t xml:space="preserve">3 g</t>
  </si>
  <si>
    <t xml:space="preserve">216M2001 SSA</t>
  </si>
  <si>
    <t xml:space="preserve">https://raw.githubusercontent.com/zublimemx/marketplaces-product-images/main/products/7501314701773/images/7501314701773_1.jpg</t>
  </si>
  <si>
    <t xml:space="preserve">https://raw.githubusercontent.com/zublimemx/marketplaces-product-images/main/products/7501314701773/images/7501314701773_2.jpg</t>
  </si>
  <si>
    <t xml:space="preserve">FOSFOCIL GU 3G C1 SOBRE</t>
  </si>
  <si>
    <t xml:space="preserve">7501298221823</t>
  </si>
  <si>
    <t xml:space="preserve">Neurobion DC Doble Cámara 10 mg 3 Jeringas Prellenadas</t>
  </si>
  <si>
    <t xml:space="preserve">Descripción:
Neurobión DC es una solución inyectable de Merck en jeringa prellenada de doble cámara que combina las vitaminas B1 (tiamina), B6 (piridoxina) y B12 (cianocobalamina), en concentración de 100 mg / 100 mg / 10 mg. La marca Neurobión presenta sus vitaminas B como auxiliares para el cuidado de los nervios, en cuadros de neuritis y neuropatías, y en la prevención y el tratamiento de deficiencias de vitaminas B1, B6 y B12.
Características:
- Jeringa prellenada de doble cámara: una cámara con solución clara de vitaminas B1 y B6 y otra con solución roja de vitamina B12.
- Se mezclan al momento de aplicar la dosis.
- Presentación con 3 jeringas.
Composición:
Cada jeringa prellenada contiene: Cámara I (solución clara): clorhidrato de tiamina (vitamina B1) 100 mg, clorhidrato de piridoxina (vitamina B6) 100 mg, excipiente c.b.p. 1 ml. Cámara II (solución roja): cianocobalamina (vitamina B12) 10 mg, excipiente c.b.p. 1 ml.
Modo de uso:
Uso inyectable. Debe aplicarlo personal de salud, en la dosis y con la frecuencia que indique su médico.
Presentación:
Caja con 3 jeringas prellenadas de doble cámara.
Advertencias:
- No lo use si es alérgico a alguna de las vitaminas o a los componentes de la fórmula.
- Consulte a su médico si está embarazada o en periodo de lactancia.
- Si los síntomas persisten o empeoran, consulte a su médico.
Lea las instrucciones del empaque. Consulte a su médico. No se deje al alcance de los niños.</t>
  </si>
  <si>
    <t xml:space="preserve">MLM40170169</t>
  </si>
  <si>
    <t xml:space="preserve">Tiamina (B1), piridoxina (B6), cianocobalamina (B12)</t>
  </si>
  <si>
    <t xml:space="preserve">100 mg / 100 mg / 10 mg</t>
  </si>
  <si>
    <t xml:space="preserve">Formato de venta: Unidad; Venta sin receta según farmacias</t>
  </si>
  <si>
    <t xml:space="preserve">https://raw.githubusercontent.com/zublimemx/marketplaces-product-images/main/products/7501298221823/images/7501298221823_3.jpg</t>
  </si>
  <si>
    <t xml:space="preserve">https://raw.githubusercontent.com/zublimemx/marketplaces-product-images/main/products/7501298221823/images/7501298221823_2.jpg</t>
  </si>
  <si>
    <t xml:space="preserve">NEUROBION DC 10G C3 AMP</t>
  </si>
  <si>
    <t xml:space="preserve">7506425648634</t>
  </si>
  <si>
    <t xml:space="preserve">Pañales KleenBebé Suavelastic Recién Nacido Etapa 1 20 Pzas</t>
  </si>
  <si>
    <t xml:space="preserve">Descripción:
Pañales desechables KleenBebé Suavelastic para recién nacido, Etapa 1, en paquete con 20 piezas. Son de la línea Suavelastic de Kimberly-Clark, pensada para mantener al bebé seco y cómodo desde los primeros días, con un ajuste flexible que permite libertad de movimiento.
Características:
- Maxi sequedad: con Blockgel 4D para absorber y ayudar a mantener la piel seca.
- Maxi cuidado: mayor suavidad, con fórmula Vitta E Plus.
- Maxi ajuste: cintas estirables para un ajuste cómodo a la cintura.
- Etapa Recién Nacido (1 RN), uso unisex.
- Empaque con 20 pañales.
Modo de uso:
Coloque el pañal por debajo del bebé, ajuste las cintas a la cintura sin apretar y cámbielo con frecuencia para mantener la piel limpia y seca. Después de usarlo, enróllelo, ciérrelo con las cintas y deséchelo en la basura.
Presentación:
Paquete con 20 pañales desechables, Etapa 1 Recién Nacido.
Advertencias:
- No arroje el pañal al inodoro.
- Mantenga los pañales y su empaque fuera del alcance de los niños.
- No deje al bebé sin supervisión durante el cambio.
- Consulte en el empaque el rango de peso recomendado para esta etapa.</t>
  </si>
  <si>
    <t xml:space="preserve">MLM37649199</t>
  </si>
  <si>
    <t xml:space="preserve">Recién nacido</t>
  </si>
  <si>
    <t xml:space="preserve">Recién nacido (Etapa 1)</t>
  </si>
  <si>
    <t xml:space="preserve">Etapa 1 RN</t>
  </si>
  <si>
    <t xml:space="preserve">Tipo de pañal: Desechable; Tecnología: Blockgel 4D, cintas estirables; Formato de venta: Paquete</t>
  </si>
  <si>
    <t xml:space="preserve">https://raw.githubusercontent.com/zublimemx/marketplaces-product-images/main/products/7506425648634/images/7506425648634_1.jpg</t>
  </si>
  <si>
    <t xml:space="preserve">https://raw.githubusercontent.com/zublimemx/marketplaces-product-images/main/products/7506425648634/images/7506425648634_2.jpg</t>
  </si>
  <si>
    <t xml:space="preserve">SUAVE R-N E1 C/20</t>
  </si>
  <si>
    <t xml:space="preserve">7501001258023</t>
  </si>
  <si>
    <t xml:space="preserve">Pepto Bismol Subsalicilato de Bismuto 262 mg 100 Tabletas</t>
  </si>
  <si>
    <t xml:space="preserve">Descripción:
Pepto-Bismol en tabletas masticables es un producto con subsalicilato de bismuto (262 mg por tableta) para aliviar las molestias del estómago. Según la información de la marca, alivia la acidez, la indigestión, la diarrea sin causar estreñimiento, el malestar estomacal y la náusea, y cubre la capa mucosa del estómago.
Beneficios:
- Alivia la acidez y la indigestión.
- Alivia la diarrea sin causar estreñimiento.
- Alivia el malestar estomacal y la náusea.
- Cubre la capa mucosa del estómago.
- Tabletas masticables, prácticas para llevar en sobres.
Composición:
Cada tableta masticable contiene subsalicilato de bismuto 262 mg.
Modo de uso:
Vía oral. Mastique las tabletas y siga la dosis indicada en el empaque o por su médico. No exceda la dosis recomendada.
Presentación:
Caja con 100 tabletas masticables (presentación en sobres).
Advertencias:
- Contiene subsalicilato de bismuto, derivado del ácido salicílico: no lo use si es alérgico a la aspirina u otros salicilatos.
- Puede oscurecer temporalmente la lengua y las heces; es un efecto pasajero.
- Si los síntomas persisten por más de dos días o presenta fiebre, consulte a su médico.
Lea las instrucciones del empaque. Consulte a su médico. No se deje al alcance de los niños.</t>
  </si>
  <si>
    <t xml:space="preserve">MLM39455663</t>
  </si>
  <si>
    <t xml:space="preserve">Pepto-Bismol</t>
  </si>
  <si>
    <t xml:space="preserve">Tabletas masticables</t>
  </si>
  <si>
    <t xml:space="preserve">tabletas masticables</t>
  </si>
  <si>
    <t xml:space="preserve">Subsalicilato de bismuto</t>
  </si>
  <si>
    <t xml:space="preserve">262 mg</t>
  </si>
  <si>
    <t xml:space="preserve">Anís</t>
  </si>
  <si>
    <t xml:space="preserve">Presentación en sobres dentro de caja; Formato de venta: Unidad</t>
  </si>
  <si>
    <t xml:space="preserve">https://raw.githubusercontent.com/zublimemx/marketplaces-product-images/main/products/7501001258023/images/7501001258023_2.jpg</t>
  </si>
  <si>
    <t xml:space="preserve">https://raw.githubusercontent.com/zublimemx/marketplaces-product-images/main/products/7501001258023/images/7501001258023_1.jpg</t>
  </si>
  <si>
    <t xml:space="preserve">https://raw.githubusercontent.com/zublimemx/marketplaces-product-images/main/products/7501001258023/images/7501001258023_3.jpg</t>
  </si>
  <si>
    <t xml:space="preserve">https://raw.githubusercontent.com/zublimemx/marketplaces-product-images/main/products/7501001258023/images/7501001258023_4.jpg</t>
  </si>
  <si>
    <t xml:space="preserve">PEPTO BISMOL C 100 TABS</t>
  </si>
  <si>
    <t xml:space="preserve">1306881052206</t>
  </si>
  <si>
    <t xml:space="preserve">Scarpett K Betametasona Ketorolaco 0.5 mg/10 mg 20 Tabletas</t>
  </si>
  <si>
    <t xml:space="preserve">Descripción:
Scarpett K es un medicamento en tabletas del laboratorio Medicam que combina betametasona (un corticoesteroide) y ketorolaco (un antiinflamatorio no esteroideo con acción analgésica). Se presenta en caja con 20 tabletas y su uso debe ser indicado por un médico.
Características:
- Combinación de betametasona y ketorolaco en una sola tableta.
- Concentración por tableta: betametasona 0.5 mg y ketorolaco 10 mg, según el listado de una tienda.
- Presentación de 20 tabletas.
Composición:
Betametasona 0.5 mg y ketorolaco 10 mg por tableta. Confirme la fórmula completa y los excipientes en el empaque.
Modo de uso:
Vía oral. Use la dosis y el tiempo de tratamiento que indique su médico; no los exceda.
Presentación:
Caja con 20 tabletas.
Advertencias:
- Su venta requiere receta médica.
- No lo use si es alérgico al ketorolaco, a la betametasona, a la aspirina o a otros antiinflamatorios.
- No lo use si tiene úlcera o sangrado del estómago, enfermedad grave de los riñones, ni durante el embarazo.
- Suspenda su uso y consulte a su médico si presenta dolor de estómago, heces negras o vómito con sangre.
Lea las instrucciones del empaque. Consulte a su médico. No se deje al alcance de los niños.</t>
  </si>
  <si>
    <t xml:space="preserve">MLM29010145</t>
  </si>
  <si>
    <t xml:space="preserve">Scarpett</t>
  </si>
  <si>
    <t xml:space="preserve">Medicam</t>
  </si>
  <si>
    <t xml:space="preserve">K</t>
  </si>
  <si>
    <t xml:space="preserve">Betametasona, ketorolaco</t>
  </si>
  <si>
    <t xml:space="preserve">0.5 mg / 10 mg</t>
  </si>
  <si>
    <t xml:space="preserve">https://raw.githubusercontent.com/zublimemx/marketplaces-product-images/main/products/1306881052206/images/1306881052206_1.jpg</t>
  </si>
  <si>
    <t xml:space="preserve">SCARPETT K C20 TABS BETAMETA KETOROLACO MEDICAM 330</t>
  </si>
  <si>
    <t xml:space="preserve">7506205809316</t>
  </si>
  <si>
    <t xml:space="preserve">Fórmula Infantil Enfamil Premium Pro Select Etapa 1 800 g</t>
  </si>
  <si>
    <t xml:space="preserve">Descripción:
Enfamil Premium Pro Select Etapa 1 es una fórmula infantil en polvo para lactantes de 0 a 12 meses, con hierro y una mezcla de prebióticos: galactooligosacáridos (GOS), polidextrosa (PDX) y HMO 2'-FL. Incluye además MFGM, DHA, vitaminas y minerales. Se presenta en lata de 800 g.
Características:
- Triple mezcla prebiótica con HMO 2'-FL, PDX y GOS.
- Con MFGM y DHA.
- Con hierro, vitaminas y minerales.
- Etapa 1, para bebés de 0 a 12 meses.
- Formato en polvo.
Modo de uso:
Prepare la fórmula siguiendo exactamente las instrucciones y las cantidades indicadas en la lata, con la medida que incluye el envase. Consulte a su pediatra sobre la cantidad adecuada según la edad y el peso del bebé.
Presentación:
Lata con 800 g de polvo.
Advertencias:
- La leche materna es el mejor alimento para el bebé y debe ser la opción preferida siempre que sea posible. Este producto no sustituye a la leche materna.
- Consulte a su pediatra o médico sobre el uso de este producto.
- Prepare y conserve la fórmula según las indicaciones del envase; deseche lo que el bebé no consuma.</t>
  </si>
  <si>
    <t xml:space="preserve">MLM9344482</t>
  </si>
  <si>
    <t xml:space="preserve">Enfamil</t>
  </si>
  <si>
    <t xml:space="preserve">Mead Johnson</t>
  </si>
  <si>
    <t xml:space="preserve">Premium Pro Select</t>
  </si>
  <si>
    <t xml:space="preserve">Fórmula infantil en polvo</t>
  </si>
  <si>
    <t xml:space="preserve">0 a 12 meses (Etapa 1)</t>
  </si>
  <si>
    <t xml:space="preserve">Con hierro, MFGM y DHA; Mezcla prebiótica: HMO 2'-FL, PDX y GOS; Formato: polvo en lata; Formato de venta: Unidad</t>
  </si>
  <si>
    <t xml:space="preserve">https://raw.githubusercontent.com/zublimemx/marketplaces-product-images/main/products/7506205809316/images/7506205809316_3.jpg</t>
  </si>
  <si>
    <t xml:space="preserve">ENFAMIL 1 PREMIUM 800G 0 A 12 MESES</t>
  </si>
  <si>
    <t xml:space="preserve">7501089804099</t>
  </si>
  <si>
    <t xml:space="preserve">Autrin 600 Hierro y Vitaminas 36 Tabletas</t>
  </si>
  <si>
    <t xml:space="preserve">Descripción:
Autrin 600 es un antianémico en tabletas del laboratorio Armstrong que combina hierro (fumarato ferroso), ácido fólico y vitaminas. Está indicado en anemias por deficiencia de hierro (microcítica hipocrómica), anemias del embarazo, anemias nutricionales, megaloblásticas y anemias asociadas con sangrado crónico. Se presenta en frasco con 36 tabletas.
Características:
- Aporta hierro junto con ácido fólico y vitaminas.
- En anemia por deficiencia de hierro, el tratamiento se continúa hasta que se normalicen las cifras de hemoglobina, aproximadamente tres meses, según indique su médico.
- Presentación de 36 tabletas.
Composición:
Fumarato ferroso, ácido fólico y vitaminas, en tabletas de la presentación 600. Consulte las cantidades exactas de cada componente en el empaque.
Modo de uso:
Vía oral. Tome las tabletas en la dosis y durante el tiempo que le indique su médico.
Presentación:
Frasco con 36 tabletas.
Advertencias:
- Los productos con hierro pueden oscurecer las heces.
- La ingestión accidental de productos con hierro es una causa frecuente de intoxicación en niños menores de 6 años; manténgalo fuera de su alcance.
- No lo use si es alérgico a alguno de sus componentes.
Lea las instrucciones del empaque. Consulte a su médico. No se deje al alcance de los niños.</t>
  </si>
  <si>
    <t xml:space="preserve">MLM40655980</t>
  </si>
  <si>
    <t xml:space="preserve">Autrin</t>
  </si>
  <si>
    <t xml:space="preserve">Armstrong</t>
  </si>
  <si>
    <t xml:space="preserve">600</t>
  </si>
  <si>
    <t xml:space="preserve">Tabletas en frasco</t>
  </si>
  <si>
    <t xml:space="preserve">Fumarato ferroso, ácido ascórbico, ácido fólico, tocoferol y cianocobalamina</t>
  </si>
  <si>
    <t xml:space="preserve">Fumarato ferroso 350 mg; ácido ascórbico 600 mg; ácido fólico 1 mg; tocoferol 25.83 mg; cianocobalamina 25 mcg</t>
  </si>
  <si>
    <t xml:space="preserve">80151 SSA IV</t>
  </si>
  <si>
    <t xml:space="preserve">Antianémico; Formato de venta: Unidad</t>
  </si>
  <si>
    <t xml:space="preserve">https://raw.githubusercontent.com/zublimemx/marketplaces-product-images/main/products/7501089804099/images/7501089804099_1.jpg</t>
  </si>
  <si>
    <t xml:space="preserve">https://raw.githubusercontent.com/zublimemx/marketplaces-product-images/main/products/7501089804099/images/7501089804099_2.jpg</t>
  </si>
  <si>
    <t xml:space="preserve">https://raw.githubusercontent.com/zublimemx/marketplaces-product-images/main/products/7501089804099/images/7501089804099_3.jpg</t>
  </si>
  <si>
    <t xml:space="preserve">AUTRIN 600 MG C 36 TABS</t>
  </si>
  <si>
    <t xml:space="preserve">7501300420220</t>
  </si>
  <si>
    <t xml:space="preserve">Dorixina Flam Clonixinato de Lisina Diclofenaco 14 Tabletas</t>
  </si>
  <si>
    <t xml:space="preserve">Descripción:
Dorixina Flam es un analgésico y antiinflamatorio en tabletas de Siegfried Rhein que combina clonixinato de lisina (250 mg) y diclofenaco sódico (50 mg). Ofrece una acción analgésica y antiinflamatoria combinada para el dolor con inflamación, como el de traumatismos, mialgias, miositis y lesiones de tejidos blandos, y también para cefalea, otalgia, sinusitis y herpes zóster. Se emplea además en dolor después de procedimientos odontológicos y ginecológicos.
Características:
- Combinación de dos analgésicos-antiinflamatorios en una tableta.
- Concentración de 250 mg / 50 mg por tableta.
- Presentación de 14 tabletas.
Composición:
Cada tableta contiene clonixinato de lisina 250 mg y diclofenaco sódico 50 mg.
Modo de uso:
Vía oral. Use la dosis y el tiempo de tratamiento que indique su médico; no los exceda.
Presentación:
Caja con 14 tabletas.
Advertencias:
- Su venta requiere receta médica.
- No se use en el embarazo, la lactancia ni en menores de 16 años.
- No lo use si es alérgico a alguno de sus componentes, a la aspirina o a otros antiinflamatorios, ni si tiene úlcera o sangrado del estómago.
- Suspenda su uso y consulte a su médico si presenta dolor de estómago, heces negras o vómito con sangre.
Lea las instrucciones del empaque. Consulte a su médico. No se deje al alcance de los niños.</t>
  </si>
  <si>
    <t xml:space="preserve">MLM39474519</t>
  </si>
  <si>
    <t xml:space="preserve">Flam</t>
  </si>
  <si>
    <t xml:space="preserve">Clonixinato de lisina, diclofenaco sódico</t>
  </si>
  <si>
    <t xml:space="preserve">250 mg / 50 mg</t>
  </si>
  <si>
    <t xml:space="preserve">Adultos (no en menores de 16 años)</t>
  </si>
  <si>
    <t xml:space="preserve">https://raw.githubusercontent.com/zublimemx/marketplaces-product-images/main/products/7501300420220/images/7501300420220_2.jpg</t>
  </si>
  <si>
    <t xml:space="preserve">https://raw.githubusercontent.com/zublimemx/marketplaces-product-images/main/products/7501300420220/images/7501300420220_1.jpg</t>
  </si>
  <si>
    <t xml:space="preserve">https://raw.githubusercontent.com/zublimemx/marketplaces-product-images/main/products/7501300420220/images/7501300420220_3.jpg</t>
  </si>
  <si>
    <t xml:space="preserve">DORIXINA FLAM C14 TAB 180</t>
  </si>
  <si>
    <t xml:space="preserve">7501943441729</t>
  </si>
  <si>
    <t xml:space="preserve">Pañales Huggies Supreme Unisex Etapa 3 36 Piezas</t>
  </si>
  <si>
    <t xml:space="preserve">Descripción:
Pañales desechables para bebé Huggies Supreme, versión unisex, Etapa 3, en paquete con 36 piezas. Pertenecen a la línea Supreme de Huggies y son aptos tanto para niño como para niña.
Características:
- Marca: Huggies
- Línea: Supreme
- Etapa 3
- Uso unisex (niño o niña)
- Contenido: 36 pañales desechables por paquete
Modo de uso:
- Coloque el pañal por debajo del bebé y ajuste las cintas adhesivas a la altura de la cintura, cuidando que quede cómodo y sin apretar.
- Cambie el pañal con frecuencia para mantener la piel del bebé limpia y seca.
- Después de usarlo, enróllelo, ciérrelo con las cintas y deséchelo en la basura.
Presentación:
Paquete con 36 pañales desechables Huggies Supreme Unisex Etapa 3.
Advertencias:
- No arroje el pañal al inodoro.
- Mantenga los pañales y su empaque fuera del alcance de los niños y no deje al bebé sin supervisión durante el cambio.
- Consulte en el empaque el rango de peso recomendado para esta etapa.</t>
  </si>
  <si>
    <t xml:space="preserve">MLM17379814</t>
  </si>
  <si>
    <t xml:space="preserve">Etapa 3 (7 a 10 kg)</t>
  </si>
  <si>
    <t xml:space="preserve">Tipo de pañal: Desechable; Formato de venta: Unidad</t>
  </si>
  <si>
    <t xml:space="preserve">https://raw.githubusercontent.com/zublimemx/marketplaces-product-images/main/products/7501943441729/images/7501943441729_1.jpg</t>
  </si>
  <si>
    <t xml:space="preserve">HU SUP UNISEX E3 C/36</t>
  </si>
  <si>
    <t xml:space="preserve">7501298214986</t>
  </si>
  <si>
    <t xml:space="preserve">Dolo-Neurobión Forte Diclofenaco Vitaminas B 10 Tabletas</t>
  </si>
  <si>
    <t xml:space="preserve">Descripción:
Dolo-Neurobión Forte es un medicamento en tabletas que combina un antiinflamatorio no esteroideo (diclofenaco) con vitaminas del complejo B (B1, B6 y B12). Según la ficha del producto está indicado en cuadros de dolor e inflamación, neuralgias, espasmos musculares y afecciones articulares.
Composición:
Cada tableta contiene:
- Diclofenaco 50 mg
- Tiamina (vitamina B1) 50 mg
- Piridoxina (vitamina B6) 50 mg
- Cianocobalamina (vitamina B12) 1 mg
Modo de uso:
Vía oral. Tome la dosis que le indique su médico o la que señale el instructivo del empaque, sin exceder la cantidad recomendada.
Presentación:
Caja con 10 tabletas.
Advertencias:
- No lo use si es alérgico al diclofenaco, a otros antiinflamatorios o a alguno de los componentes de la fórmula.
- No exceda la dosis indicada ni prolongue el tratamiento sin supervisión médica.
- Mujeres embarazadas o en periodo de lactancia deben consultar a su médico antes de usarlo.
- Lea las instrucciones del empaque. Consulte a su médico. No se deje al alcance de los niños.</t>
  </si>
  <si>
    <t xml:space="preserve">MLM40172618</t>
  </si>
  <si>
    <t xml:space="preserve">Merck Sharp &amp; Dohme de México</t>
  </si>
  <si>
    <t xml:space="preserve">Diclofenaco, tiamina (B1), piridoxina (B6) y cianocobalamina (B12)</t>
  </si>
  <si>
    <t xml:space="preserve">50 mg/50 mg/50 mg/1 mg</t>
  </si>
  <si>
    <t xml:space="preserve">069M2000SSAIV</t>
  </si>
  <si>
    <t xml:space="preserve">https://raw.githubusercontent.com/zublimemx/marketplaces-product-images/main/products/7501298214986/images/7501298214986_5.jpg</t>
  </si>
  <si>
    <t xml:space="preserve">https://raw.githubusercontent.com/zublimemx/marketplaces-product-images/main/products/7501298214986/images/7501298214986_2.jpg</t>
  </si>
  <si>
    <t xml:space="preserve">https://raw.githubusercontent.com/zublimemx/marketplaces-product-images/main/products/7501298214986/images/7501298214986_3.jpg</t>
  </si>
  <si>
    <t xml:space="preserve">https://raw.githubusercontent.com/zublimemx/marketplaces-product-images/main/products/7501298214986/images/7501298214986_6.jpg</t>
  </si>
  <si>
    <t xml:space="preserve">DOLO NEUROBION FTE C10 TABS</t>
  </si>
  <si>
    <t xml:space="preserve">7501165011601</t>
  </si>
  <si>
    <t xml:space="preserve">Buscapina Compositum 10 mg/250 mg 36 Tabletas</t>
  </si>
  <si>
    <t xml:space="preserve">Descripción:
Buscapina Compositum es un medicamento en tabletas que combina un antiespasmódico (butilhioscina) con un analgésico (metamizol sódico). Está pensado para el manejo del malestar del aparato digestivo con dolor tipo cólico o espasmo.
Composición:
Cada tableta contiene:
- Butilhioscina (hioscina) 10 mg
- Metamizol sódico 250 mg
Modo de uso:
Vía oral. Tome la dosis que le indique su médico o la que señale el instructivo del empaque, sin exceder la cantidad recomendada.
Presentación:
Caja con 36 tabletas. Conservar a temperatura ambiente controlada, entre 15 y 30 °C.
Advertencias:
- No lo use si es alérgico al metamizol, a la butilhioscina o a alguno de los componentes de la fórmula.
- No exceda la dosis indicada ni prolongue su uso sin supervisión médica.
- Mujeres embarazadas o en periodo de lactancia deben consultar a su médico antes de usarlo.
- Lea las instrucciones del empaque. Consulte a su médico. No se deje al alcance de los niños.</t>
  </si>
  <si>
    <t xml:space="preserve">MLM40172340</t>
  </si>
  <si>
    <t xml:space="preserve">Buscapina</t>
  </si>
  <si>
    <t xml:space="preserve">Compositum</t>
  </si>
  <si>
    <t xml:space="preserve">Butilhioscina y metamizol sódico</t>
  </si>
  <si>
    <t xml:space="preserve">10 mg/250 mg</t>
  </si>
  <si>
    <t xml:space="preserve">52046 SSA IV</t>
  </si>
  <si>
    <t xml:space="preserve">https://raw.githubusercontent.com/zublimemx/marketplaces-product-images/main/products/7501165011601/images/7501165011601_4.jpg</t>
  </si>
  <si>
    <t xml:space="preserve">https://raw.githubusercontent.com/zublimemx/marketplaces-product-images/main/products/7501165011601/images/7501165011601_1.jpg</t>
  </si>
  <si>
    <t xml:space="preserve">https://raw.githubusercontent.com/zublimemx/marketplaces-product-images/main/products/7501165011601/images/7501165011601_2.jpg</t>
  </si>
  <si>
    <t xml:space="preserve">BUSCAPINA COMP C36 10 250MG 128</t>
  </si>
  <si>
    <t xml:space="preserve">7501058714312</t>
  </si>
  <si>
    <t xml:space="preserve">Tempra Gotas Pediátricas Paracetamol 100 mg/ml 30 ml</t>
  </si>
  <si>
    <t xml:space="preserve">Descripción:
Tempra Gotas es una solución pediátrica de paracetamol para uso oral, con gotero, indicada para bebés y niños de 0 a 36 meses. Es un analgésico y antipirético que se emplea para reducir la fiebre y aliviar dolores leves, como dolor de cabeza, dolores articulares y molestias asociadas al resfriado común.
Composición:
- Paracetamol 100 mg por cada ml (10 g por cada 100 ml)
- Equivalencia: 20 gotas equivalen a 100 mg de paracetamol
Modo de uso:
Vía oral. Use el gotero incluido en el empaque. La dosis depende de la edad y del peso del niño; siga las indicaciones del instructivo o las de su pediatra y no exceda la dosis recomendada.
Presentación:
Caja con frasco de 30 ml con gotero. Conservar a temperatura ambiente controlada, entre 15 y 30 °C.
Advertencias:
- No lo use si el niño es alérgico al paracetamol o a algún componente de la fórmula.
- No administre otros medicamentos que contengan paracetamol al mismo tiempo.
- Si la fiebre o el dolor persisten, acuda con su médico.
- Lea las instrucciones del empaque. Consulte a su médico. No se deje al alcance de los niños.</t>
  </si>
  <si>
    <t xml:space="preserve">MLM39455909</t>
  </si>
  <si>
    <t xml:space="preserve">Tempra</t>
  </si>
  <si>
    <t xml:space="preserve">Reckitt Benckiser</t>
  </si>
  <si>
    <t xml:space="preserve">Pediátrico</t>
  </si>
  <si>
    <t xml:space="preserve">Solución en gotas</t>
  </si>
  <si>
    <t xml:space="preserve">Paracetamol</t>
  </si>
  <si>
    <t xml:space="preserve">0 a 36 meses</t>
  </si>
  <si>
    <t xml:space="preserve">Uva</t>
  </si>
  <si>
    <t xml:space="preserve">Incluye gotero; Dosificación: 1 ml = 20 gotas = 100 mg de paracetamol; Formato de venta: Unidad</t>
  </si>
  <si>
    <t xml:space="preserve">https://raw.githubusercontent.com/zublimemx/marketplaces-product-images/main/products/7501058714312/images/7501058714312_3.jpg</t>
  </si>
  <si>
    <t xml:space="preserve">https://raw.githubusercontent.com/zublimemx/marketplaces-product-images/main/products/7501058714312/images/7501058714312_4.jpg</t>
  </si>
  <si>
    <t xml:space="preserve">TEMPRA GOTAS 30ML 96</t>
  </si>
  <si>
    <t xml:space="preserve">7501943454743</t>
  </si>
  <si>
    <t xml:space="preserve">Toallitas Húmedas Huggies Cuidado Hidratante 80 Piezas</t>
  </si>
  <si>
    <t xml:space="preserve">Descripción:
Toallitas húmedas para bebé Huggies Cuidado Hidratante (también conocidas como Natural Care) en empaque de 80 piezas. Están diseñadas para la limpieza suave de la piel delicada del bebé en cada cambio de pañal y en la higiene diaria.
Características:
- Textura suave, tipo algodón
- Sin aroma
- Con aloe y vitamina E para ayudar a mantener la piel humectada
- Empaque con 80 toallitas
Modo de uso:
- Tome una toallita y limpie con suavidad la zona a higienizar.
- Use las toallitas que sean necesarias en cada cambio de pañal.
- Cierre bien el empaque después de cada uso para conservar la humedad de las toallitas.
Presentación:
Paquete con 80 toallitas húmedas.
Advertencias:
- Producto de uso externo.
- No arroje las toallitas al inodoro.
- Evite el contacto con los ojos; si esto ocurre, enjuague con agua.
- Mantenga el empaque fuera del alcance de los niños y no deje al bebé sin supervisión.</t>
  </si>
  <si>
    <t xml:space="preserve">MLM19937824</t>
  </si>
  <si>
    <t xml:space="preserve">Cuidado Hidratante</t>
  </si>
  <si>
    <t xml:space="preserve">Natural Care sin aroma</t>
  </si>
  <si>
    <t xml:space="preserve">Paquete de toallitas húmedas</t>
  </si>
  <si>
    <t xml:space="preserve">Bebés</t>
  </si>
  <si>
    <t xml:space="preserve">Sin aroma</t>
  </si>
  <si>
    <t xml:space="preserve">Piel delicada del bebé</t>
  </si>
  <si>
    <t xml:space="preserve">Con aloe y vitamina E; Formato de venta: Unidad</t>
  </si>
  <si>
    <t xml:space="preserve">https://raw.githubusercontent.com/zublimemx/marketplaces-product-images/main/products/7501943454743/images/7501943454743_2.jpg</t>
  </si>
  <si>
    <t xml:space="preserve">https://raw.githubusercontent.com/zublimemx/marketplaces-product-images/main/products/7501943454743/images/7501943454743_3.jpg</t>
  </si>
  <si>
    <t xml:space="preserve">TAS HUM HUGG CUIDADO HIDRAT C/80</t>
  </si>
  <si>
    <t xml:space="preserve">7501417007666</t>
  </si>
  <si>
    <t xml:space="preserve">Magnesia Coyoacán Carbonato de Magnesio 7 g 3 Cubos</t>
  </si>
  <si>
    <t xml:space="preserve">Descripción:
Magnesia Coyoacán es carbonato de magnesio puro en cubos de 7 g, de Coyoacán Química. Se comercializa como suplemento alimenticio y las tiendas lo presentan como auxiliar en el alivio del malestar estomacal. Esta presentación trae 3 cubos individuales de 7 g, envueltos por pieza.
Características:
- Carbonato de magnesio puro.
- Suplemento alimenticio, no es un medicamento.
- Cubos de 7 g envueltos de forma individual.
- Presentación con 3 cubos.
Modo de uso:
Siga las indicaciones de consumo que aparecen en el empaque. Si tiene dudas sobre la cantidad o la frecuencia, consulte a su médico o nutriólogo.
Presentación:
Paquete con 3 cubos de 7 g cada uno.
Advertencias:
- Consulte a su médico antes de consumirlo si tiene enfermedad de los riñones, está embarazada o en periodo de lactancia.
- Si el malestar estomacal persiste, consulte a su médico.
- Manténgalo fuera del alcance de los niños.</t>
  </si>
  <si>
    <t xml:space="preserve">MLM57098464</t>
  </si>
  <si>
    <t xml:space="preserve">Magnesia Coyoacán</t>
  </si>
  <si>
    <t xml:space="preserve">Coyoacán Química</t>
  </si>
  <si>
    <t xml:space="preserve">Carbonato de magnesio puro</t>
  </si>
  <si>
    <t xml:space="preserve">Cubos envueltos individualmente</t>
  </si>
  <si>
    <t xml:space="preserve">Carbonato de magnesio</t>
  </si>
  <si>
    <t xml:space="preserve">Peso por cubo: 7 g; Suplemento alimenticio; Formato de venta: Paquete</t>
  </si>
  <si>
    <t xml:space="preserve">https://raw.githubusercontent.com/zublimemx/marketplaces-product-images/main/products/7501417007666/images/7501417007666_1.jpg</t>
  </si>
  <si>
    <t xml:space="preserve">MAGNESIA COYOACAN 7GR C 3 CUBOS</t>
  </si>
  <si>
    <t xml:space="preserve">7506295337454</t>
  </si>
  <si>
    <t xml:space="preserve">Prueba de Embarazo Clearblue Digital 1 Pieza</t>
  </si>
  <si>
    <t xml:space="preserve">MLM194260</t>
  </si>
  <si>
    <t xml:space="preserve">Salud y Equipamiento Médico &gt; Cuidado de la Salud &gt; Farmacia &gt; Tests de Embarazo y Ovulación</t>
  </si>
  <si>
    <t xml:space="preserve">Descripción:
Prueba de embarazo Clearblue Digital con indicador de concepción, en presentación individual de 1 pieza. Es una prueba de uso doméstico que muestra el resultado en una pantalla digital y, cuando es positivo, indica además el tiempo estimado transcurrido desde la concepción.
Características:
- Resultado digital fácil de leer
- Con indicador de concepción (semanas)
- Prueba de uso individual
- Prueba de uso doméstico
Modo de uso:
- Retire la prueba de su envoltorio y destape la punta absorbente.
- Coloque la punta absorbente en el chorro de orina durante el tiempo indicado en el instructivo.
- Coloque el capuchón o deje la prueba sobre una superficie plana y espere el tiempo señalado para leer el resultado en la pantalla.
Presentación:
Caja con 1 prueba de embarazo digital.
Advertencias:
- Solo para uso diagnóstico in vitro y uso externo. No ingerir.
- No reutilice la prueba.
- Confirme el resultado con su médico.
- Mantenga fuera del alcance de los niños.</t>
  </si>
  <si>
    <t xml:space="preserve">MLM24826830</t>
  </si>
  <si>
    <t xml:space="preserve">Clearblue</t>
  </si>
  <si>
    <t xml:space="preserve">Digital</t>
  </si>
  <si>
    <t xml:space="preserve">Con indicador de concepción</t>
  </si>
  <si>
    <t xml:space="preserve">Prueba digital individual</t>
  </si>
  <si>
    <t xml:space="preserve">Tipo de prueba: Embarazo; Precisión en la detección del embarazo: superior al 99%; Indica las semanas desde la concepción; Formato de venta: Unidad</t>
  </si>
  <si>
    <t xml:space="preserve">https://raw.githubusercontent.com/zublimemx/marketplaces-product-images/main/products/7506295337454/images/7506295337454_3.jpg</t>
  </si>
  <si>
    <t xml:space="preserve">https://raw.githubusercontent.com/zublimemx/marketplaces-product-images/main/products/7506295337454/images/7506295337454_1.jpg</t>
  </si>
  <si>
    <t xml:space="preserve">https://raw.githubusercontent.com/zublimemx/marketplaces-product-images/main/products/7506295337454/images/7506295337454_2.jpg</t>
  </si>
  <si>
    <t xml:space="preserve">https://raw.githubusercontent.com/zublimemx/marketplaces-product-images/main/products/7506295337454/images/7506295337454_4.jpg</t>
  </si>
  <si>
    <t xml:space="preserve">https://raw.githubusercontent.com/zublimemx/marketplaces-product-images/main/products/7506295337454/images/7506295337454_5.jpg</t>
  </si>
  <si>
    <t xml:space="preserve">PBA EMB CLEAR BLUE DIGITAL</t>
  </si>
  <si>
    <t xml:space="preserve">7730979094092</t>
  </si>
  <si>
    <t xml:space="preserve">Asoflon LP Tamsulosina 0.4 mg 30 Cápsulas</t>
  </si>
  <si>
    <t xml:space="preserve">Descripción:
Asoflon LP es un medicamento en cápsulas de liberación prolongada cuyo principio activo es el clorhidrato de tamsulosina, un bloqueador alfa que se utiliza en padecimientos urológicos relacionados con el flujo urinario, como los síntomas urinarios asociados al aumento benigno de la próstata.
Composición:
Cada cápsula de liberación prolongada contiene clorhidrato de tamsulosina 0.4 mg.
Modo de uso:
Vía oral. Tome la dosis que le indique su médico o la que señale el instructivo del empaque. Las cápsulas de liberación prolongada deben tragarse enteras, sin abrirlas ni masticarlas.
Presentación:
Caja con 30 cápsulas de liberación prolongada. Conservar a temperatura ambiente controlada.
Advertencias:
- No lo use si es alérgico a la tamsulosina o a algún componente de la fórmula.
- Puede causar mareo al ponerse de pie; tenga precaución al conducir u operar maquinaria.
- Lea las instrucciones del empaque. Consulte a su médico. No se deje al alcance de los niños.</t>
  </si>
  <si>
    <t xml:space="preserve">MLM39472479</t>
  </si>
  <si>
    <t xml:space="preserve">Asoflon</t>
  </si>
  <si>
    <t xml:space="preserve">LP</t>
  </si>
  <si>
    <t xml:space="preserve">Cápsulas de liberación prolongada</t>
  </si>
  <si>
    <t xml:space="preserve">Clorhidrato de tamsulosina</t>
  </si>
  <si>
    <t xml:space="preserve">0.4 mg</t>
  </si>
  <si>
    <t xml:space="preserve">241M2003SSAIV</t>
  </si>
  <si>
    <t xml:space="preserve">https://raw.githubusercontent.com/zublimemx/marketplaces-product-images/main/products/7730979094092/images/7730979094092_5.jpg</t>
  </si>
  <si>
    <t xml:space="preserve">https://raw.githubusercontent.com/zublimemx/marketplaces-product-images/main/products/7730979094092/images/7730979094092_2.jpg</t>
  </si>
  <si>
    <t xml:space="preserve">https://raw.githubusercontent.com/zublimemx/marketplaces-product-images/main/products/7730979094092/images/7730979094092_3.jpg</t>
  </si>
  <si>
    <t xml:space="preserve">ASOFLON LP 0 4 MG C 30 CAPS</t>
  </si>
  <si>
    <t xml:space="preserve">7501008493007</t>
  </si>
  <si>
    <t xml:space="preserve">Vagitrol V Metronidazol Nistatina Fluocinolona 10 Óvulos</t>
  </si>
  <si>
    <t xml:space="preserve">Descripción:
Vagitrol V es un medicamento de uso vaginal en forma de óvulos que combina tres principios activos: un antimicrobiano (metronidazol), un antimicótico (nistatina) y un corticosteroide de uso local (acetónido de fluocinolona). Se emplea para el tratamiento local de infecciones vaginales causadas por microorganismos sensibles a sus componentes.
Composición:
- Metronidazol
- Nistatina
- Acetónido de fluocinolona
Modo de uso:
Vía vaginal. Aplique los óvulos con las manos limpias, en la dosis y durante los días que le indique su médico o el instructivo del empaque, y complete el tratamiento aunque desaparezcan las molestias.
Presentación:
Caja con 10 óvulos vaginales.
Advertencias:
- No lo use si es alérgica a alguno de los componentes de la fórmula.
- Evite las relaciones sexuales durante el tratamiento, salvo indicación médica.
- Las mujeres embarazadas o en periodo de lactancia deben consultar a su médico antes de usarlo.
- Lea las instrucciones del empaque. Consulte a su médico. No se deje al alcance de los niños.</t>
  </si>
  <si>
    <t xml:space="preserve">MLM39455400</t>
  </si>
  <si>
    <t xml:space="preserve">Vagitrol</t>
  </si>
  <si>
    <t xml:space="preserve">V</t>
  </si>
  <si>
    <t xml:space="preserve">Óvulos vaginales</t>
  </si>
  <si>
    <t xml:space="preserve">óvulos</t>
  </si>
  <si>
    <t xml:space="preserve">Metronidazol, nistatina y acetónido de fluocinolona</t>
  </si>
  <si>
    <t xml:space="preserve">Acetónido de fluocinolona 0.50 mg / metronidazol 500 mg / nistatina 100,000 UI por óvulo</t>
  </si>
  <si>
    <t xml:space="preserve">Vaginal</t>
  </si>
  <si>
    <t xml:space="preserve">https://raw.githubusercontent.com/zublimemx/marketplaces-product-images/main/products/7501008493007/images/7501008493007_1.jpg</t>
  </si>
  <si>
    <t xml:space="preserve">https://raw.githubusercontent.com/zublimemx/marketplaces-product-images/main/products/7501008493007/images/7501008493007_2.jpg</t>
  </si>
  <si>
    <t xml:space="preserve">https://raw.githubusercontent.com/zublimemx/marketplaces-product-images/main/products/7501008493007/images/7501008493007_3.jpg</t>
  </si>
  <si>
    <t xml:space="preserve">https://raw.githubusercontent.com/zublimemx/marketplaces-product-images/main/products/7501008493007/images/7501008493007_4.jpg</t>
  </si>
  <si>
    <t xml:space="preserve">VAGITROL V C 10 OVULOS</t>
  </si>
  <si>
    <t xml:space="preserve">7501050610704</t>
  </si>
  <si>
    <t xml:space="preserve">Diprospan Hypak Betametasona Inyectable 1 Jeringa 1 ml</t>
  </si>
  <si>
    <t xml:space="preserve">Descripción:
Diprospan Hypak es una suspensión inyectable de betametasona, un corticosteroide con acción antiinflamatoria, en jeringa prellenada de 1 ml. Se utiliza en afecciones que responden a la terapia con corticosteroides, por ejemplo alteraciones osteomusculares y articulares, alérgicas y dermatológicas, siempre bajo indicación médica.
Composición:
Cada ml de suspensión contiene:
- Betametasona (como dipropionato) 5 mg
- Betametasona (como fosfato sódico) 2 mg
Modo de uso:
Vía inyectable (intramuscular, intraarticular o intralesional, según lo determine el médico). Debe ser aplicado únicamente por personal de salud capacitado, en la dosis y el esquema que indique su médico. Agite la jeringa antes de aplicar.
Presentación:
Caja con 1 jeringa prellenada Hypak de 1 ml. Conservar a temperatura ambiente controlada, entre 15 y 30 °C.
Advertencias:
- No lo use si es alérgico a la betametasona o a otros corticosteroides.
- No lo aplique por cuenta propia ni por vía intravenosa.
- Los corticosteroides requieren vigilancia médica, sobre todo en personas con diabetes, hipertensión o infecciones.
- Lea las instrucciones del empaque. Consulte a su médico. No se deje al alcance de los niños.</t>
  </si>
  <si>
    <t xml:space="preserve">MLM39475038</t>
  </si>
  <si>
    <t xml:space="preserve">Diprospan</t>
  </si>
  <si>
    <t xml:space="preserve">Organon</t>
  </si>
  <si>
    <t xml:space="preserve">Hypak</t>
  </si>
  <si>
    <t xml:space="preserve">Suspensión inyectable en jeringa prellenada</t>
  </si>
  <si>
    <t xml:space="preserve">Betametasona (dipropionato y fosfato sódico)</t>
  </si>
  <si>
    <t xml:space="preserve">5 mg/2 mg por ml</t>
  </si>
  <si>
    <t xml:space="preserve">Inyectable (intramuscular, intraarticular, intralesional)</t>
  </si>
  <si>
    <t xml:space="preserve">https://raw.githubusercontent.com/zublimemx/marketplaces-product-images/main/products/7501050610704/images/7501050610704_4.jpg</t>
  </si>
  <si>
    <t xml:space="preserve">https://raw.githubusercontent.com/zublimemx/marketplaces-product-images/main/products/7501050610704/images/7501050610704_2.jpg</t>
  </si>
  <si>
    <t xml:space="preserve">DIPROSPAN HYPAK</t>
  </si>
  <si>
    <t xml:space="preserve">7501058714305</t>
  </si>
  <si>
    <t xml:space="preserve">Tempra Jarabe Infantil Paracetamol 3.2 g/100 ml 120 ml</t>
  </si>
  <si>
    <t xml:space="preserve">Descripción:
Tempra Jarabe Infantil sabor fresa es una suspensión oral de paracetamol en presentación de 120 ml. Es un analgésico y antipirético pediátrico que se utiliza para reducir la fiebre y aliviar dolores leves, como el dolor de cabeza y los dolores generales.
Composición:
Paracetamol 3.2 g por cada 100 ml (32 mg por ml).
Sabor:
Fresa.
Modo de uso:
Vía oral. La dosis depende de la edad y del peso del niño; siga las indicaciones del instructivo o las de su pediatra y no exceda la dosis recomendada. Utilice el dosificador que viene en el empaque.
Presentación:
Caja con frasco de 120 ml. Conservar a temperatura ambiente controlada, entre 15 y 30 °C.
Advertencias:
- No lo use si el niño es alérgico al paracetamol o a algún componente de la fórmula.
- No administre otros medicamentos que contengan paracetamol al mismo tiempo.
- Si la fiebre o el dolor persisten, acuda con su médico.
- Lea las instrucciones del empaque. Consulte a su médico. No se deje al alcance de los niños.</t>
  </si>
  <si>
    <t xml:space="preserve">MLM45410762</t>
  </si>
  <si>
    <t xml:space="preserve">Jarabe</t>
  </si>
  <si>
    <t xml:space="preserve">3.2 g/100 ml</t>
  </si>
  <si>
    <t xml:space="preserve">Fresa</t>
  </si>
  <si>
    <t xml:space="preserve">48690SSAVI</t>
  </si>
  <si>
    <t xml:space="preserve">https://raw.githubusercontent.com/zublimemx/marketplaces-product-images/main/products/7501058714305/images/7501058714305_1.jpg</t>
  </si>
  <si>
    <t xml:space="preserve">https://raw.githubusercontent.com/zublimemx/marketplaces-product-images/main/products/7501058714305/images/7501058714305_2.jpg</t>
  </si>
  <si>
    <t xml:space="preserve">TEMPRA JBE INF 3 2 100ML</t>
  </si>
  <si>
    <t xml:space="preserve">7501033954078</t>
  </si>
  <si>
    <t xml:space="preserve">Ensure Líquido Abbott Sabor Fresa 237 ml</t>
  </si>
  <si>
    <t xml:space="preserve">Descripción:
Ensure Líquido sabor fresa es una alimentación especializada en presentación lista para beber, de Abbott Nutrición, en botella de 237 ml. Es un suplemento alimenticio que puede consumirse a cualquier hora del día como complemento de la alimentación, según las indicaciones de la etiqueta.
Características:
- Sabor fresa
- Presentación líquida lista para beber
- Aporta proteínas, grasas, carbohidratos, vitaminas y minerales
- Libre de gluten
- Contenido: 237 ml
Modo de uso:
Agite bien antes de abrir. Consuma frío o a temperatura ambiente, en la porción y con la frecuencia que le indique su médico o nutriólogo, o la que señale la etiqueta.
Presentación:
Botella de 237 ml. Conservar a temperatura ambiente controlada, entre 15 y 30 °C. Una vez abierta, refrigere y consuma en el plazo indicado en la etiqueta.
Advertencias:
- No es apto para uso parenteral (inyección).
- Consulte a su médico o nutriólogo antes de usarlo si tiene alguna condición médica o sigue una dieta especial.
- Manténgase fuera del alcance de los niños.</t>
  </si>
  <si>
    <t xml:space="preserve">MLM27160470</t>
  </si>
  <si>
    <t xml:space="preserve">Ensure</t>
  </si>
  <si>
    <t xml:space="preserve">Abbott</t>
  </si>
  <si>
    <t xml:space="preserve">Ensure Líquido</t>
  </si>
  <si>
    <t xml:space="preserve">Líquido en botella</t>
  </si>
  <si>
    <t xml:space="preserve">004F2020 SSA</t>
  </si>
  <si>
    <t xml:space="preserve">Libre de gluten: Sí; Libre de lactosa: Sí; Proteína: 9 g; Prebióticos: 3 g; 28 vitaminas y minerales; Formato de venta: Unidad</t>
  </si>
  <si>
    <t xml:space="preserve">https://raw.githubusercontent.com/zublimemx/marketplaces-product-images/main/products/7501033954078/images/7501033954078_2.jpg</t>
  </si>
  <si>
    <t xml:space="preserve">https://raw.githubusercontent.com/zublimemx/marketplaces-product-images/main/products/7501033954078/images/7501033954078_1.jpg</t>
  </si>
  <si>
    <t xml:space="preserve">ENSURE 237ML FRESA JULIO 27</t>
  </si>
  <si>
    <t xml:space="preserve">75020286</t>
  </si>
  <si>
    <t xml:space="preserve">Similaxol 78 Fenolftaleína Amarilla 100 mg 50 Tabletas</t>
  </si>
  <si>
    <t xml:space="preserve">Descripción:
Similaxol 78 es un medicamento homeopático en tabletas de Similia, con indicación terapéutica de laxante. Ayuda a prevenir o tratar algunos casos de estreñimiento o constipación, es decir, cuando una persona tiene tres o menos evacuaciones en una semana y las heces pueden ser duras y secas, lo que vuelve dolorosa la evacuación. Se presenta en frasco con 50 tabletas.
Características:
- Medicamento homeopático con acción laxante.
- Cada tableta contiene fenolftaleína amarilla SM 100 mg.
- Se toma por la noche, al acostarse.
- Puede usarse en adultos y en niños mayores de 5 años.
Composición:
Cada tableta contiene fenolftaleína amarilla SM 100 mg. Excipiente c.b.p. 1 tableta.
Modo de uso:
Vía oral. Adultos: tomar una o dos tabletas por la noche al acostarse. Niños mayores de 5 años: tomar una tableta en igual forma.
Presentación:
Frasco con 50 tabletas.
Advertencias:
- En caso de diarrea o dolor abdominal, consulte a su médico.
- No lo use en cuadros de dolor abdominal agudo ni con sospecha de apendicitis.
- No lo use durante el embarazo o la lactancia, ni en menores de 5 años.
- Si el dolor abdominal o la diarrea persisten, consulte a su médico.
- Consérvese a temperatura ambiente, a no más de 25 °C, en un lugar seco.
Lea las instrucciones del empaque. Consulte a su médico. No se deje al alcance de los niños.</t>
  </si>
  <si>
    <t xml:space="preserve">MLM45284111</t>
  </si>
  <si>
    <t xml:space="preserve">Similaxol</t>
  </si>
  <si>
    <t xml:space="preserve">Similia</t>
  </si>
  <si>
    <t xml:space="preserve">78</t>
  </si>
  <si>
    <t xml:space="preserve">Homeopático</t>
  </si>
  <si>
    <t xml:space="preserve">Fenolftaleína amarilla SM</t>
  </si>
  <si>
    <t xml:space="preserve">Adultos y niños mayores de 5 años</t>
  </si>
  <si>
    <t xml:space="preserve">Medicamento homeopático; Indicación: laxante; Formato de venta: Unidad</t>
  </si>
  <si>
    <t xml:space="preserve">https://raw.githubusercontent.com/zublimemx/marketplaces-product-images/main/products/75020286/images/75020286_1.jpg</t>
  </si>
  <si>
    <t xml:space="preserve">https://raw.githubusercontent.com/zublimemx/marketplaces-product-images/main/products/75020286/images/75020286_3.jpg</t>
  </si>
  <si>
    <t xml:space="preserve">SIMILAXOL C 50 TABS</t>
  </si>
  <si>
    <t xml:space="preserve">7501250838939</t>
  </si>
  <si>
    <t xml:space="preserve">Vasculflow Dobesilato Diosmina Hesperidina 30 Tabletas</t>
  </si>
  <si>
    <t xml:space="preserve">Descripción:
Vasculflow es un medicamento de Teva en tabletas que combina dobesilato de calcio (250 mg), diosmina (225 mg) y hesperidina (25 mg). Se presenta para el manejo de trastornos venosos y linfáticos, en particular la insuficiencia venosa crónica con síntomas como pesadez, dolor y edema en las piernas, y también en casos de hemorroides. Su uso debe ser indicado y supervisado por un médico.
Características:
- Tres principios activos: dobesilato de calcio, diosmina e hesperidina.
- La diosmina se presenta como fracción flavonoica purificada micronizada.
- Presentación de 30 tabletas.
Composición:
Cada tableta contiene dobesilato de calcio monohidratado 250 mg, fracción flavonoica purificada micronizada equivalente a 225 mg de diosmina y hesperidina 25 mg.
Modo de uso:
Vía oral. Tome las tabletas en la dosis y durante el tiempo que le indique su médico.
Presentación:
Caja con 30 tabletas.
Advertencias:
- No lo use si es alérgico a alguno de sus componentes.
- Consulte a su médico si está embarazada o en periodo de lactancia.
- Informe a su médico si tiene trastornos de la coagulación o si toma otros medicamentos.
- Si los síntomas persisten o empeoran, consulte a su médico.
Lea las instrucciones del empaque. Consulte a su médico. No se deje al alcance de los niños.</t>
  </si>
  <si>
    <t xml:space="preserve">MLM39473906</t>
  </si>
  <si>
    <t xml:space="preserve">Vasculflow</t>
  </si>
  <si>
    <t xml:space="preserve">Teva</t>
  </si>
  <si>
    <t xml:space="preserve">Dobesilato de calcio, diosmina, hesperidina</t>
  </si>
  <si>
    <t xml:space="preserve">250 mg / 225 mg / 25 mg</t>
  </si>
  <si>
    <t xml:space="preserve">https://raw.githubusercontent.com/zublimemx/marketplaces-product-images/main/products/7501250838939/images/7501250838939_1.jpg</t>
  </si>
  <si>
    <t xml:space="preserve">https://raw.githubusercontent.com/zublimemx/marketplaces-product-images/main/products/7501250838939/images/7501250838939_2.jpg</t>
  </si>
  <si>
    <t xml:space="preserve">VASCULFLOW 250/225/25MG C30 TABS</t>
  </si>
  <si>
    <t xml:space="preserve">736085405422</t>
  </si>
  <si>
    <t xml:space="preserve">Splash Tears Solución Oftálmica Lubricante 15 ml</t>
  </si>
  <si>
    <t xml:space="preserve">Descripción:
Splash Tears es una lágrima artificial en solución oftálmica de Sophia, con electrolitos, para la sequedad y la comezón en el ojo. Lubrica y protege la superficie del ojo, y se emplea en el tratamiento sintomático de la irritación y la sequedad ocular causadas por una deficiencia en la secreción de lágrimas o por una evaporación excesiva de ellas. También se puede usar como protector frente a una irritación posterior.
Beneficios:
- Hidrata y lubrica el ojo.
- Alivia la irritación y la sequedad ocular.
- Contiene electrolitos, según el empaque.
- Frasco gotero de 15 ml.
Composición:
Cada ml contiene hipromelosa 2 mg y condroitín sulfato de sodio 1 mg.
Modo de uso:
Vía oftálmica. Aplique 1 o 2 gotas en cada ojo, tantas veces como sea necesario.
Presentación:
Caja con un frasco gotero de 15 ml.
Advertencias:
- No lo use si es alérgico a alguno de sus componentes.
- Evite tocar la punta del gotero con el ojo, los dedos o cualquier superficie para no contaminar la solución.
- Suspenda su uso y consulte a su médico si presenta dolor, cambios en la visión o si la irritación persiste.
Lea las instrucciones del empaque. Consulte a su médico. No se deje al alcance de los niños.</t>
  </si>
  <si>
    <t xml:space="preserve">MLM39455403</t>
  </si>
  <si>
    <t xml:space="preserve">Splash Tears</t>
  </si>
  <si>
    <t xml:space="preserve">Sophia</t>
  </si>
  <si>
    <t xml:space="preserve">Solución oftálmica en frasco gotero</t>
  </si>
  <si>
    <t xml:space="preserve">Hipromelosa, condroitín sulfato de sodio</t>
  </si>
  <si>
    <t xml:space="preserve">Hipromelosa 2 mg/ml y condroitín sulfato de sodio 1 mg/ml</t>
  </si>
  <si>
    <t xml:space="preserve">084M2007 SSA</t>
  </si>
  <si>
    <t xml:space="preserve">Lágrima artificial con electrolitos; Formato de venta: Unidad</t>
  </si>
  <si>
    <t xml:space="preserve">https://raw.githubusercontent.com/zublimemx/marketplaces-product-images/main/products/736085405422/images/736085405422_1.jpg</t>
  </si>
  <si>
    <t xml:space="preserve">https://raw.githubusercontent.com/zublimemx/marketplaces-product-images/main/products/736085405422/images/736085405422_2.jpg</t>
  </si>
  <si>
    <t xml:space="preserve">SPLASH TEARS SOL OFTALMICA</t>
  </si>
  <si>
    <t xml:space="preserve">7501098610025</t>
  </si>
  <si>
    <t xml:space="preserve">Xigduo XR Dapagliflozina Metformina 10/1000 mg 28 Tabletas</t>
  </si>
  <si>
    <t xml:space="preserve">Descripción:
Xigduo XR es un medicamento de AstraZeneca en tabletas de liberación prolongada que combina dapagliflozina (10 mg) y clorhidrato de metformina (1000 mg). Está indicado como complemento de la dieta y el ejercicio para mejorar el control de la glucosa en adultos mayores de 18 años con diabetes mellitus tipo 2, cuando el tratamiento con dapagliflozina y con metformina es adecuado.
Características:
- Combina un inhibidor del cotransportador sodio-glucosa tipo 2 (SGLT2), que favorece la eliminación de glucosa por la orina, con metformina, que reduce la producción de glucosa en el hígado.
- Tabletas de liberación prolongada (XR).
- Concentración de 10 mg / 1000 mg por tableta.
Composición:
Cada tableta de liberación prolongada contiene dapagliflozina 10 mg y clorhidrato de metformina 1000 mg.
Modo de uso:
Vía oral. Trague la tableta entera, sin partirla ni masticarla, y siga la dosis que indique su médico.
Presentación:
Caja con 28 tabletas de liberación prolongada.
Advertencias:
- Su uso requiere prescripción y supervisión médica.
- No lo use si es alérgico a la dapagliflozina, a la metformina o a algún componente de la fórmula, ni si tiene enfermedad grave de los riñones o cetoacidosis diabética.
- Suspenda su uso y consulte de inmediato a su médico si presenta vómito, dolor abdominal, respiración rápida o cansancio extremo.
- Informe a su médico antes de estudios con medio de contraste o cirugías.
Lea las instrucciones del empaque. Consulte a su médico. No se deje al alcance de los niños.</t>
  </si>
  <si>
    <t xml:space="preserve">MLM40171883</t>
  </si>
  <si>
    <t xml:space="preserve">Xigduo</t>
  </si>
  <si>
    <t xml:space="preserve">AstraZeneca</t>
  </si>
  <si>
    <t xml:space="preserve">Dapagliflozina, metformina (clorhidrato)</t>
  </si>
  <si>
    <t xml:space="preserve">10 mg / 1000 mg</t>
  </si>
  <si>
    <t xml:space="preserve">084M2015 SSA</t>
  </si>
  <si>
    <t xml:space="preserve">https://raw.githubusercontent.com/zublimemx/marketplaces-product-images/main/products/7501098610025/images/7501098610025_2.jpg</t>
  </si>
  <si>
    <t xml:space="preserve">https://raw.githubusercontent.com/zublimemx/marketplaces-product-images/main/products/7501098610025/images/7501098610025_1.jpg</t>
  </si>
  <si>
    <t xml:space="preserve">XIGDUO XR 10 1000MG C28</t>
  </si>
  <si>
    <t xml:space="preserve">780083140922</t>
  </si>
  <si>
    <t xml:space="preserve">Ampigrin Adulto Ampicilina 500 mg 3 Frascos Ámpula</t>
  </si>
  <si>
    <t xml:space="preserve">Descripción:
Ampigrin Adulto es una solución inyectable de Collins que combina el antibiótico ampicilina con metamizol, guaifenesina, clorfenamina y lidocaína. Se indica como tratamiento inicial coadyuvante para lograr una pronta mejoría clínica en pacientes con infecciones de las vías respiratorias altas causadas por bacterias sensibles a la ampicilina, que cursan con síntomas como malestar general, dolor, fiebre, congestión nasal y estornudos.
Composición:
Cada frasco ámpula contiene ampicilina sódica estéril equivalente a 500 mg de ampicilina. Cada ampolleta de 3 ml de diluyente contiene metamizol sódico 500 mg, guaifenesina 100 mg, clorfenamina 4 mg y clorhidrato de lidocaína 30 mg, vehículo c.b.p. 3 ml.
Modo de uso:
Uso inyectable. Debe prepararse y aplicarse por personal de salud, en la dosis y durante el tiempo que indique su médico. No suspenda el tratamiento antes de lo indicado.
Presentación:
Caja con 3 frascos ámpula con polvo y 3 ampolletas de diluyente de 3 ml. Según el empaque, incluye jeringas.
Advertencias:
- Su venta requiere receta médica.
- No lo use si es alérgico a las penicilinas, al metamizol o a algún otro componente de la fórmula.
- Suspenda su uso y consulte a su médico si presenta ronchas, dificultad para respirar o hinchazón de cara o labios.
- No se automedique.
Lea las instrucciones del empaque. Consulte a su médico. No se deje al alcance de los niños.</t>
  </si>
  <si>
    <t xml:space="preserve">MLM54970885</t>
  </si>
  <si>
    <t xml:space="preserve">Ampigrin</t>
  </si>
  <si>
    <t xml:space="preserve">Collins</t>
  </si>
  <si>
    <t xml:space="preserve">Polvo para solución inyectable con ampolleta de diluyente</t>
  </si>
  <si>
    <t xml:space="preserve">frascos ámpula</t>
  </si>
  <si>
    <t xml:space="preserve">Ampicilina, metamizol, guaifenesina, clorfenamina, lidocaína</t>
  </si>
  <si>
    <t xml:space="preserve">Ampicilina 500 mg; metamizol 500 mg, guaifenesina 100 mg, clorfenamina 4 mg y lidocaína 30 mg por ampolleta de 3 ml</t>
  </si>
  <si>
    <t xml:space="preserve">https://raw.githubusercontent.com/zublimemx/marketplaces-product-images/main/products/780083140922/images/780083140922_1.jpg</t>
  </si>
  <si>
    <t xml:space="preserve">https://raw.githubusercontent.com/zublimemx/marketplaces-product-images/main/products/780083140922/images/780083140922_3.jpg</t>
  </si>
  <si>
    <t xml:space="preserve">AMPIGRIN ADULT AMP C 3 AMP COLLINS 40</t>
  </si>
  <si>
    <t xml:space="preserve">7501033956140</t>
  </si>
  <si>
    <t xml:space="preserve">Glucerna Abbott Fresa Suplemento Líquido 237 ml</t>
  </si>
  <si>
    <t xml:space="preserve">Descripción:
Glucerna sabor fresa es una fórmula de alimentación especializada de Abbott, lista para tomar, pensada para apoyar nutricionalmente a personas con diabetes y prediabetes. Según la marca, su nueva fórmula tiene un doble mecanismo de acción: inositol, que ayuda a mejorar la sensibilidad a la insulina, y una combinación de macronutrientes con carbohidratos de digestión lenta. La marca indica que ayuda a estabilizar los niveles de glucosa en 4 semanas cuando se usa como parte de un plan de alimentación y estilo de vida.
Beneficios:
- Carbohidratos de bajo índice glucémico que se digieren lentamente.
- Con inositol y cromo, que apoyan el procesamiento de la glucosa.
- 28 vitaminas y minerales, proteínas, fibra, omega 3 y grasas saludables, según el empaque.
- Sabor fresa, listo para tomar.
Modo de uso:
Viene listo para tomar. Consulte a su médico o nutriólogo para conocer la recomendación de uso adecuada para usted.
Presentación:
Botella de 237 ml sabor fresa.
Advertencias:
- Suplemento alimenticio: no es un medicamento ni sustituye el tratamiento médico.
- Consulte a su médico o nutriólogo antes de incluirlo en su dieta.
- Manténgalo fuera del alcance de los niños y consérvelo según las indicaciones del envase.</t>
  </si>
  <si>
    <t xml:space="preserve">MLM29010560</t>
  </si>
  <si>
    <t xml:space="preserve">Glucerna</t>
  </si>
  <si>
    <t xml:space="preserve">Suplemento líquido listo para tomar</t>
  </si>
  <si>
    <t xml:space="preserve">Fórmula para personas con diabetes; 28 vitaminas y minerales; Formato de venta: Unidad</t>
  </si>
  <si>
    <t xml:space="preserve">https://raw.githubusercontent.com/zublimemx/marketplaces-product-images/main/products/7501033956140/images/7501033956140_2.jpg</t>
  </si>
  <si>
    <t xml:space="preserve">https://raw.githubusercontent.com/zublimemx/marketplaces-product-images/main/products/7501033956140/images/7501033956140_4.jpg</t>
  </si>
  <si>
    <t xml:space="preserve">https://raw.githubusercontent.com/zublimemx/marketplaces-product-images/main/products/7501033956140/images/7501033956140_6.jpg</t>
  </si>
  <si>
    <t xml:space="preserve">GLUCERNA 237ML FRESA C24 MAYO 27</t>
  </si>
  <si>
    <t xml:space="preserve">5415062392317</t>
  </si>
  <si>
    <t xml:space="preserve">Terramicina Ungüento Oftálmico Oxitetraciclina 10 g</t>
  </si>
  <si>
    <t xml:space="preserve">Descripción:
Terramicina es un ungüento oftálmico de Pfizer que combina dos antibióticos: oxitetraciclina y polimixina B. Está indicado en el tratamiento de infecciones oculares superficiales que afectan la conjuntiva y la córnea, causadas por microorganismos sensibles, como la conjuntivitis bacteriana y la blefaritis.
Características:
- Combina oxitetraciclina, que frena el crecimiento bacteriano al interferir con la síntesis de proteínas, y polimixina B, que altera la membrana de las bacterias gramnegativas.
- Ungüento de aplicación oftálmica.
- Tubo de 10 g.
Composición:
Cada gramo contiene oxitetraciclina 0.005 g y polimixina B 10,000 unidades. Excipientes: lanolina, parafina líquida y parafina sólida.
Modo de uso:
Vía oftálmica. Aplique la cantidad que le indique su médico en el saco conjuntival del ojo afectado, sin tocar la punta del tubo con el ojo ni con los dedos. Lávese las manos antes y después de aplicarlo.
Presentación:
Caja con 1 tubo de ungüento de 10 g.
Advertencias:
- Su venta requiere receta médica.
- No lo use si es alérgico a la oxitetraciclina, a la polimixina B o a algún componente de la fórmula.
- No lo use en infecciones virales o por hongos del ojo.
- Evite usar lentes de contacto durante el tratamiento y suspenda su uso si presenta irritación o enrojecimiento.
Lea las instrucciones del empaque. Consulte a su médico. No se deje al alcance de los niños.</t>
  </si>
  <si>
    <t xml:space="preserve">MLM47286278</t>
  </si>
  <si>
    <t xml:space="preserve">Oftálmico</t>
  </si>
  <si>
    <t xml:space="preserve">Ungüento oftálmico en tubo</t>
  </si>
  <si>
    <t xml:space="preserve">Oxitetraciclina, polimixina B</t>
  </si>
  <si>
    <t xml:space="preserve">Oxitetraciclina 0.005 g/g y polimixina B 10,000 U/g</t>
  </si>
  <si>
    <t xml:space="preserve">Excipientes: lanolina, parafina líquida y parafina sólida; Requiere receta médica; Formato de venta: Unidad</t>
  </si>
  <si>
    <t xml:space="preserve">https://raw.githubusercontent.com/zublimemx/marketplaces-product-images/main/products/5415062392317/images/5415062392317_2.jpg</t>
  </si>
  <si>
    <t xml:space="preserve">https://raw.githubusercontent.com/zublimemx/marketplaces-product-images/main/products/5415062392317/images/5415062392317_1.jpg</t>
  </si>
  <si>
    <t xml:space="preserve">https://raw.githubusercontent.com/zublimemx/marketplaces-product-images/main/products/5415062392317/images/5415062392317_3.jpg</t>
  </si>
  <si>
    <t xml:space="preserve">TERRAMICINA UNGUENTO 10 G</t>
  </si>
  <si>
    <t xml:space="preserve">7501871720620</t>
  </si>
  <si>
    <t xml:space="preserve">Geslutin Progesterona 200 mg 15 Cápsulas</t>
  </si>
  <si>
    <t xml:space="preserve">Descripción:
Geslutin 200 mg es un medicamento hormonal de Asofarma en cápsulas cuyo principio activo es la progesterona, con 200 mg por cápsula. El empaque indica que puede administrarse por vía oral o vaginal. Las fichas de farmacia lo relacionan con situaciones de déficit de progesterona, como trastornos del ciclo menstrual, amenorrea secundaria, terapia hormonal de reemplazo en la menopausia y apoyo de la fase lútea en tratamientos de fertilidad; su indicación y su forma de uso dependen del criterio del médico.
Características:
- Cápsulas de progesterona de 200 mg.
- Vía de administración oral o vaginal.
- Caja con 15 cápsulas.
Composición:
Cada cápsula contiene progesterona 200 mg.
Modo de uso:
Vía oral o vaginal, según la indicación de su médico, en la dosis y por el tiempo que él determine.
Presentación:
Caja con 15 cápsulas.
Advertencias:
- Su venta requiere receta médica.
- No lo use si es alérgica a la progesterona o a algún componente de la fórmula, ni si tiene sangrado vaginal sin diagnóstico.
- Consérvese a temperatura ambiente, a no más de 30 °C, en un lugar fresco.
Lea las instrucciones del empaque. Consulte a su médico. No se deje al alcance de los niños.</t>
  </si>
  <si>
    <t xml:space="preserve">MLM60738508</t>
  </si>
  <si>
    <t xml:space="preserve">Geslutin</t>
  </si>
  <si>
    <t xml:space="preserve">Progesterona</t>
  </si>
  <si>
    <t xml:space="preserve">200 mg</t>
  </si>
  <si>
    <t xml:space="preserve">Oral o vaginal</t>
  </si>
  <si>
    <t xml:space="preserve">https://raw.githubusercontent.com/zublimemx/marketplaces-product-images/main/products/7501871720620/images/7501871720620_1.jpg</t>
  </si>
  <si>
    <t xml:space="preserve">https://raw.githubusercontent.com/zublimemx/marketplaces-product-images/main/products/7501871720620/images/7501871720620_2.jpg</t>
  </si>
  <si>
    <t xml:space="preserve">GESLUTIN 200MG PERLAS 15</t>
  </si>
  <si>
    <t xml:space="preserve">7501092793052</t>
  </si>
  <si>
    <t xml:space="preserve">Riopan Gel Magaldrato Dimeticona 10 ml 10 Sobres</t>
  </si>
  <si>
    <t xml:space="preserve">Descripción:
Riopan Gel es un antiácido y antiflatulento en gel de Takeda, de sabor agradable, cuyos principios activos son magaldrato y dimeticona. Se usa para aliviar síntomas de reflujo y gastritis como acidez, flatulencia, ardor, dolor y agruras. Esta presentación trae 10 sobres de dosis individual de 10 ml, prácticos para llevar y tomar en cualquier lugar.
Beneficios:
- Efecto buffer: ajusta el pH gástrico a un rango de 3 a 5 sin provocar rebote ácido.
- Se adhiere a la mucosa del estómago formando una capa protectora.
- La dimeticona ayuda a aliviar los gases y la distensión.
- Sabor agradable.
Composición:
Cada 100 ml contienen magaldrato 8 g y dimeticona 1 g (80 mg y 10 mg por ml). Cada sobre de 10 ml aporta 800 mg de magaldrato y 100 mg de dimeticona.
Modo de uso:
Vía oral. Tome el contenido del sobre directamente, en la dosis y con la frecuencia que indique el empaque o su médico.
Presentación:
Caja con 10 sobres de 10 ml.
Advertencias:
- Puede reducir la absorción de otros medicamentos; consulte a su médico si toma otros tratamientos.
- Consulte a su médico antes de usarlo si tiene enfermedad de los riñones.
- Si los síntomas persisten, consulte a su médico.
Lea las instrucciones del empaque. Consulte a su médico. No se deje al alcance de los niños.</t>
  </si>
  <si>
    <t xml:space="preserve">MLM53584729</t>
  </si>
  <si>
    <t xml:space="preserve">Contenido por sobre: 10 ml; Formato de venta: Unidad</t>
  </si>
  <si>
    <t xml:space="preserve">https://raw.githubusercontent.com/zublimemx/marketplaces-product-images/main/products/7501092793052/images/7501092793052_2.jpg</t>
  </si>
  <si>
    <t xml:space="preserve">https://raw.githubusercontent.com/zublimemx/marketplaces-product-images/main/products/7501092793052/images/7501092793052_1.jpg</t>
  </si>
  <si>
    <t xml:space="preserve">RIOPAN GEL C 10 SOB 36</t>
  </si>
  <si>
    <t xml:space="preserve">7501314706228</t>
  </si>
  <si>
    <t xml:space="preserve">Viternum Dihexazina Jarabe 60 mg/100 ml 140 ml</t>
  </si>
  <si>
    <t xml:space="preserve">Descripción:
Viternum es un jarabe con dihexazina (dihexazin) que se presenta como estimulante del apetito. Las fichas de farmacia lo indican como auxiliar en el tratamiento de la anorexia, los estados de desnutrición, el adelgazamiento y la convalecencia, y mencionan que favorece el crecimiento y el aumento de peso en niños.
Características:
- Jarabe de sabor agradable con dihexazina, de administración oral.
- Se presenta como polvo en frasco ámpula y frasco con diluyente para preparar la mezcla, con vaso dosificador incluido.
- Presentación de 140 ml.
Composición:
Hecha la mezcla, cada 100 ml contienen dihexazina 60 mg. Excipiente c.b.p. 100 ml.
Modo de uso:
Vía oral. Prepare el jarabe mezclando el polvo con el diluyente, según las instrucciones del empaque, y mida la dosis con el vaso dosificador. La dosis y la duración las determina su médico.
Presentación:
Caja con frasco ámpula con polvo, frasco con diluyente y vaso dosificador, para 140 ml de jarabe.
Advertencias:
- No lo use si es alérgico a la dihexazina o a algún componente de la fórmula.
- Consulte a su médico antes de usarlo en niños, en el embarazo o durante la lactancia.
- Si el apetito o el peso no mejoran, consulte a su médico.
Lea las instrucciones del empaque. Consulte a su médico. No se deje al alcance de los niños.</t>
  </si>
  <si>
    <t xml:space="preserve">MLM48917776</t>
  </si>
  <si>
    <t xml:space="preserve">Viternum</t>
  </si>
  <si>
    <t xml:space="preserve">Ipal</t>
  </si>
  <si>
    <t xml:space="preserve">Jarabe (polvo con diluyente y vaso dosificador)</t>
  </si>
  <si>
    <t xml:space="preserve">Dihexazina</t>
  </si>
  <si>
    <t xml:space="preserve">60 mg/100 ml</t>
  </si>
  <si>
    <t xml:space="preserve">Estimulante del apetito; Incluye vaso dosificador; Formato de venta: Unidad</t>
  </si>
  <si>
    <t xml:space="preserve">https://raw.githubusercontent.com/zublimemx/marketplaces-product-images/main/products/7501314706228/images/7501314706228_3.jpg</t>
  </si>
  <si>
    <t xml:space="preserve">https://raw.githubusercontent.com/zublimemx/marketplaces-product-images/main/products/7501314706228/images/7501314706228_1.jpg</t>
  </si>
  <si>
    <t xml:space="preserve">VITERNUM JBE 140 ML</t>
  </si>
  <si>
    <t xml:space="preserve">7501318645080</t>
  </si>
  <si>
    <t xml:space="preserve">Canesten V Clotrimazol 2% Crema Vaginal 20 g</t>
  </si>
  <si>
    <t xml:space="preserve">Descripción:
Canesten V crema es un antimicótico de amplio espectro de Bayer, con clotrimazol al 2%, para el tratamiento de infecciones vulvovaginales causadas por hongos y levaduras, en especial Candida albicans. Alivia la comezón, el ardor y la irritación de los genitales externos asociados con la infección vaginal, así como el flujo, la inflamación y el dolor. Se presenta en tubo de 20 g con 3 aplicadores vaginales, para un tratamiento de 3 días.
Beneficios:
- Tratamiento de 3 días.
- Eficaz contra infecciones vaginales por hongos.
- Alivia comezón, ardor, irritación, inflamación y dolor.
- La crema puede indicarse también en balanitis por Candida.
- Fácil de usar, con aplicadores incluidos.
Composición:
Cada 100 g contienen clotrimazol 2 g. Excipiente c.b.p. 100 g.
Modo de uso:
Uso vaginal. Aplique la crema con el aplicador incluido durante 3 días, según las instrucciones del empaque o de su médico.
Presentación:
Caja con un tubo de 20 g de crema y 3 aplicadores vaginales.
Advertencias:
- No lo use si es alérgica al clotrimazol o a algún componente de la fórmula.
- Si los síntomas persisten o reaparecen, consulte a su médico.
- Si está embarazada o en periodo de lactancia, consulte a su médico antes de usarlo.
Lea las instrucciones del empaque. Consulte a su médico. No se deje al alcance de los niños.</t>
  </si>
  <si>
    <t xml:space="preserve">MLM40927547</t>
  </si>
  <si>
    <t xml:space="preserve">Canesten</t>
  </si>
  <si>
    <t xml:space="preserve">Canesten V</t>
  </si>
  <si>
    <t xml:space="preserve">Crema 3 días</t>
  </si>
  <si>
    <t xml:space="preserve">Crema vaginal en tubo con 3 aplicadores</t>
  </si>
  <si>
    <t xml:space="preserve">Clotrimazol</t>
  </si>
  <si>
    <t xml:space="preserve">2% (2 g/100 g)</t>
  </si>
  <si>
    <t xml:space="preserve">Incluye 3 aplicadores vaginales; Tratamiento de 3 días; Formato de venta: Unidad</t>
  </si>
  <si>
    <t xml:space="preserve">https://raw.githubusercontent.com/zublimemx/marketplaces-product-images/main/products/7501318645080/images/7501318645080_1.jpg</t>
  </si>
  <si>
    <t xml:space="preserve">https://raw.githubusercontent.com/zublimemx/marketplaces-product-images/main/products/7501318645080/images/7501318645080_3.jpg</t>
  </si>
  <si>
    <t xml:space="preserve">CANESTEN V CRA 20 GR 40 AGOSTO 27</t>
  </si>
  <si>
    <t xml:space="preserve">736085132069</t>
  </si>
  <si>
    <t xml:space="preserve">Nazil Ofteno Nafazolina 1 mg/ml Gotas Oftálmicas 15 ml</t>
  </si>
  <si>
    <t xml:space="preserve">Descripción:
Nazil Ofteno es una solución oftálmica en gotas de Laboratorios Sophia, de la línea Ofteno. Su principio activo es la nafazolina, un vasoconstrictor de uso local que se emplea como descongestivo ocular para el enrojecimiento y la irritación leve de los ojos. Se presenta en frasco gotero de 15 ml.
Composición:
- Principio activo: nafazolina, 1 mg por ml.
- Forma farmacéutica: solución oftálmica.
Modo de uso:
Vía oftálmica. Lávese las manos antes de aplicar, incline la cabeza hacia atrás y aplique las gotas indicadas sin tocar el ojo ni los párpados con la punta del gotero. Cierre bien el frasco después de cada uso y siga la dosis indicada en el instructivo o por su médico.
Presentación:
Frasco gotero con 15 ml de solución oftálmica.
Advertencias:
- Suspenda su uso y consulte a su médico si la molestia persiste, empeora o aparece dolor ocular o cambios en la visión.
- No use el producto si el frasco está abierto o dañado, ni comparta el frasco con otras personas.
- Lea las instrucciones del empaque. Consulte a su médico. No se deje al alcance de los niños.</t>
  </si>
  <si>
    <t xml:space="preserve">MLM39455453</t>
  </si>
  <si>
    <t xml:space="preserve">Nazil</t>
  </si>
  <si>
    <t xml:space="preserve">Solución oftálmica en gotas</t>
  </si>
  <si>
    <t xml:space="preserve">Nafazolina</t>
  </si>
  <si>
    <t xml:space="preserve">1 mg/ml</t>
  </si>
  <si>
    <t xml:space="preserve">Uso: alivio de hiperemia (ojo rojo), ardor y sensación de cuerpo extraño por irritación ocular leve; Formato de venta: Unidad; Forma farmacéutica: Solución oftálmica</t>
  </si>
  <si>
    <t xml:space="preserve">https://raw.githubusercontent.com/zublimemx/marketplaces-product-images/main/products/736085132069/images/736085132069_1.jpg</t>
  </si>
  <si>
    <t xml:space="preserve">https://raw.githubusercontent.com/zublimemx/marketplaces-product-images/main/products/736085132069/images/736085132069_2.jpg</t>
  </si>
  <si>
    <t xml:space="preserve">NAZIL OFTENO GTS 15 ML</t>
  </si>
  <si>
    <t xml:space="preserve">7501001246563</t>
  </si>
  <si>
    <t xml:space="preserve">Vick Vaporub Ungüento 12 g Caja Con 40 Latas</t>
  </si>
  <si>
    <t xml:space="preserve">Descripción:
Vick VapoRub es el ungüento de uso tópico de la marca Vick (Procter &amp; Gamble), elaborado a base de alcanfor, mentol y aceite de eucalipto. Se utiliza de forma externa en pecho, cuello y espalda para aliviar la congestión nasal y la tos asociadas al resfriado común. Esta presentación corresponde a la caja exhibidor con 40 latas de 12 g cada una, ideal para surtir varias piezas en una sola compra.
Composición:
- Alcanfor
- Mentol
- Aceite de eucalipto
Modo de uso:
Uso externo. Aplique una capa del ungüento en el pecho, el cuello y la espalda y frote suavemente; puede cubrir con una prenda holgada. Siga las indicaciones del empaque.
Presentación:
Caja exhibidor con 40 latas de 12 g cada una.
Advertencias:
- Solo para uso externo; no se ingiera ni se aplique en fosas nasales, heridas o piel irritada.
- No se recomienda en menores de 2 años sin indicación médica.
- Evite el contacto con ojos y mucosas.
- Lea las instrucciones del empaque. Consulte a su médico. No se deje al alcance de los niños.</t>
  </si>
  <si>
    <t xml:space="preserve">MLM39455675</t>
  </si>
  <si>
    <t xml:space="preserve">Ungüento en lata</t>
  </si>
  <si>
    <t xml:space="preserve">Alcanfor 5.26 g; mentol 2.82 g; esencia de eucalipto 1.33 g (por cada 100 g de ungüento)</t>
  </si>
  <si>
    <t xml:space="preserve">448 SSA</t>
  </si>
  <si>
    <t xml:space="preserve">Formato de venta: Caja exhibidor con 40 latas</t>
  </si>
  <si>
    <t xml:space="preserve">https://raw.githubusercontent.com/zublimemx/marketplaces-product-images/main/products/7501001246563/images/7501001246563_2.jpg</t>
  </si>
  <si>
    <t xml:space="preserve">https://raw.githubusercontent.com/zublimemx/marketplaces-product-images/main/products/7501001246563/images/7501001246563_3.jpg</t>
  </si>
  <si>
    <t xml:space="preserve">VAPORUB EXH C40 LATAS 12</t>
  </si>
  <si>
    <t xml:space="preserve">650240017094</t>
  </si>
  <si>
    <t xml:space="preserve">Xl-3 Xtra Alivio De Gripa Y Tos 12 Cápsulas</t>
  </si>
  <si>
    <t xml:space="preserve">Descripción:
XL-3 Xtra es un medicamento en cápsulas de Genomma Lab que combina cuatro ingredientes activos para aliviar los síntomas de la gripa y la tos. Su fórmula reúne un analgésico y antipirético (paracetamol), un antihistamínico (clorfenamina), un descongestionante nasal (fenilefrina) y un antitusivo (dextrometorfano).
Composición:
Cada cápsula contiene:
- Paracetamol 250 mg
- Clorfenamina 2 mg
- Fenilefrina 5 mg
- Dextrometorfano 10 mg
Modo de uso:
Vía oral. Ingiera las cápsulas con agua, en la dosis y con la frecuencia que indique el instructivo del empaque o su médico.
Presentación:
Caja con 12 cápsulas.
Advertencias:
- No exceda la dosis recomendada.
- Contiene paracetamol: evite combinarlo con otros medicamentos que también lo contengan.
- Puede causar somnolencia; evite conducir o manejar maquinaria mientras lo use.
- Lea las instrucciones del empaque. Consulte a su médico. No se deje al alcance de los niños.</t>
  </si>
  <si>
    <t xml:space="preserve">MLM39455513</t>
  </si>
  <si>
    <t xml:space="preserve">XL-3</t>
  </si>
  <si>
    <t xml:space="preserve">Genomma Lab</t>
  </si>
  <si>
    <t xml:space="preserve">Xtra</t>
  </si>
  <si>
    <t xml:space="preserve">Paracetamol, clorfenamina, fenilefrina y dextrometorfano</t>
  </si>
  <si>
    <t xml:space="preserve">Paracetamol 250 mg; clorfenamina 2 mg; fenilefrina 5 mg; dextrometorfano 10 mg (por cápsula)</t>
  </si>
  <si>
    <t xml:space="preserve">Formato de venta: Unidad; Indicación: gripa y tos</t>
  </si>
  <si>
    <t xml:space="preserve">https://raw.githubusercontent.com/zublimemx/marketplaces-product-images/main/products/650240017094/images/650240017094_1.jpg</t>
  </si>
  <si>
    <t xml:space="preserve">https://raw.githubusercontent.com/zublimemx/marketplaces-product-images/main/products/650240017094/images/650240017094_2.jpg</t>
  </si>
  <si>
    <t xml:space="preserve">XL3 XTRA C 12</t>
  </si>
  <si>
    <t xml:space="preserve">75004996</t>
  </si>
  <si>
    <t xml:space="preserve">Espaven Pediátrico Dimeticona Gotas 100 mg/ml 30 ml</t>
  </si>
  <si>
    <t xml:space="preserve">Descripción:
Espaven Pediátrico es un medicamento antiflatulento en suspensión oral en gotas, con dimeticona como principio activo, pensado para lactantes y niños. Se presenta en frasco con gotero de 30 ml, lo que permite dosificar por número de gotas según la edad. Su acción es local en el tubo digestivo: ayuda a que las burbujas de gas se junten y se eliminen con mayor facilidad.
Beneficios:
- Antiflatulento indicado en la prevención y el tratamiento de la dispepsia transitoria del lactante ocasionada por aerofagia.
- Útil en flatulencias, meteorismo y distensión abdominal infantil.
- Presentación en gotas para dosificar de acuerdo con la edad.
- Medicamento de venta sin receta.
Composición:
- Dimeticona 100 mg por ml de suspensión
- Excipiente cbp 1 ml
Modo de uso:
Vía oral. La dosis pediátrica depende de la severidad de los síntomas:
- Menores de 2 años: de 5 a 6 gotas, de 4 a 8 veces al día, antes de cada toma de leche o biberón, sin pasar de 10 dosis al día.
- Niños de 2 a 12 años: de 10 a 15 gotas antes de cada alimento y al acostarse, sin exceder de 5 dosis al día.
Presentación:
Frasco gotero con 30 ml de suspensión oral en gotas.
Advertencias:
Si los síntomas persisten o empeoran, suspenda su uso y acuda con su médico. Lea las instrucciones del empaque. Consulte a su médico. No se deje al alcance de los niños.</t>
  </si>
  <si>
    <t xml:space="preserve">MLM39455816</t>
  </si>
  <si>
    <t xml:space="preserve">Espaven</t>
  </si>
  <si>
    <t xml:space="preserve">Bausch &amp; Lomb México</t>
  </si>
  <si>
    <t xml:space="preserve">Suspensión oral en gotas</t>
  </si>
  <si>
    <t xml:space="preserve">Dimeticona</t>
  </si>
  <si>
    <t xml:space="preserve">Lactantes y niños</t>
  </si>
  <si>
    <t xml:space="preserve">Formato: frasco con gotero; Condición de venta: sin receta</t>
  </si>
  <si>
    <t xml:space="preserve">https://raw.githubusercontent.com/zublimemx/marketplaces-product-images/main/products/75004996/images/75004996_1.jpg</t>
  </si>
  <si>
    <t xml:space="preserve">https://raw.githubusercontent.com/zublimemx/marketplaces-product-images/main/products/75004996/images/75004996_2.jpg</t>
  </si>
  <si>
    <t xml:space="preserve">ESPAVEN PED GTS 138</t>
  </si>
  <si>
    <t xml:space="preserve">7501109902637</t>
  </si>
  <si>
    <t xml:space="preserve">Motrin Pediátrico Ibuprofeno 40 mg/ml Gotas 15 ml</t>
  </si>
  <si>
    <t xml:space="preserve">Descripción:
Motrin Pediátrico es una suspensión oral en gotas cuyo principio activo es el ibuprofeno, un antiinflamatorio no esteroideo con acción analgésica y antipirética. Está pensado para bebés y niños pequeños (de 6 a 24 meses según una de las fichas consultadas) y se utiliza para el alivio de la fiebre, el dolor y la inflamación. Tiene sabor fresa-frambuesa y se presenta en frasco de 15 ml.
Composición:
- Ibuprofeno 40 mg por ml.
- Forma farmacéutica: suspensión oral (gotas).
Modo de uso:
Vía oral. Agite el frasco antes de usar y administre la dosis según el peso y la edad del niño, como indica el instructivo o su pediatra. Utilice el dosificador que se indique en el instructivo.
Presentación:
Frasco con 15 ml, sabor fresa-frambuesa.
Advertencias:
- No exceda la dosis indicada ni la administre por más tiempo del recomendado sin consultar al médico.
- Consulte al pediatra si la fiebre persiste o empeora.
- Conserve a una temperatura entre 15 °C y 30 °C.
- Lea las instrucciones del empaque. Consulte a su médico. No se deje al alcance de los niños.</t>
  </si>
  <si>
    <t xml:space="preserve">MLM39455851</t>
  </si>
  <si>
    <t xml:space="preserve">Janssen</t>
  </si>
  <si>
    <t xml:space="preserve">40 mg/ml</t>
  </si>
  <si>
    <t xml:space="preserve">6 a 24 meses</t>
  </si>
  <si>
    <t xml:space="preserve">Fresa-frambuesa</t>
  </si>
  <si>
    <t xml:space="preserve">630M98SSAVI</t>
  </si>
  <si>
    <t xml:space="preserve">Formato de venta: Unidad; Temperatura de conservación: 15 a 30 °C</t>
  </si>
  <si>
    <t xml:space="preserve">https://raw.githubusercontent.com/zublimemx/marketplaces-product-images/main/products/7501109902637/images/7501109902637_2.jpg</t>
  </si>
  <si>
    <t xml:space="preserve">https://raw.githubusercontent.com/zublimemx/marketplaces-product-images/main/products/7501109902637/images/7501109902637_1.jpg</t>
  </si>
  <si>
    <t xml:space="preserve">MOTRIN GTAS PEDIA MARZO 28 54</t>
  </si>
  <si>
    <t xml:space="preserve">7501086453221</t>
  </si>
  <si>
    <t xml:space="preserve">Enjuague Bucal Oral-B Gingivitis Menta Fresca 350 ml</t>
  </si>
  <si>
    <t xml:space="preserve">MLM189205</t>
  </si>
  <si>
    <t xml:space="preserve">Belleza y Cuidado Personal &gt; Higiene Personal &gt; Cuidado Bucal &gt; Enjuague Bucal</t>
  </si>
  <si>
    <t xml:space="preserve">Descripción:
Enjuague bucal Oral-B Gingivitis con sabor menta fresca, de Procter &amp; Gamble. Forma parte de la línea de cuidado bucal Oral-B y está pensado para complementar el cepillado y el uso de hilo dental dentro de una rutina de cuidado de las encías. Se presenta en frasco de 350 ml.
Características:
- Enjuague bucal líquido de la línea Oral-B Gingivitis.
- Sabor menta fresca.
- Frasco de 350 ml.
- Uso complementario al cepillado y al hilo dental.
Modo de uso:
Enjuague la boca con la cantidad indicada en el empaque durante el tiempo señalado por el fabricante y escupa. No lo trague. Úselo después del cepillado o según las instrucciones de la etiqueta.
Presentación:
Frasco de 350 ml.
Advertencias:
- Uso bucal; no se ingiera.
- Los niños pequeños deben usarlo con supervisión de un adulto para evitar que lo traguen.
- Consulte a su dentista si presenta irritación o si el sangrado de encías persiste.
- Mantenga fuera del alcance de los niños.</t>
  </si>
  <si>
    <t xml:space="preserve">MLM23020228</t>
  </si>
  <si>
    <t xml:space="preserve">Oral-B</t>
  </si>
  <si>
    <t xml:space="preserve">Gingivitis</t>
  </si>
  <si>
    <t xml:space="preserve">Enjuague bucal líquido</t>
  </si>
  <si>
    <t xml:space="preserve">Menta fresca</t>
  </si>
  <si>
    <t xml:space="preserve">Formato de venta: Unidad; Uso: cuidado de encías</t>
  </si>
  <si>
    <t xml:space="preserve">https://raw.githubusercontent.com/zublimemx/marketplaces-product-images/main/products/7501086453221/images/7501086453221_1.jpg</t>
  </si>
  <si>
    <t xml:space="preserve">ORAL B ENJBUC GINGIVITIS 350ML</t>
  </si>
  <si>
    <t xml:space="preserve">7501293201936</t>
  </si>
  <si>
    <t xml:space="preserve">Histofil Colecalciferol 4000 UI 60 Tabletas</t>
  </si>
  <si>
    <t xml:space="preserve">Descripción:
Histofil 4000 UI es un medicamento en tabletas cuyo principio activo es el colecalciferol (vitamina D3), a razón de 4000 UI por tableta. Está indicado en casos de deficiencia de vitamina D. Se presenta en frasco con 60 tabletas para administración oral.
Composición:
- Colecalciferol (vitamina D3): 4000 UI por tableta.
Modo de uso:
Vía oral. Tome las tabletas en la dosis y durante el tiempo que le indique su médico o el instructivo del empaque.
Presentación:
Frasco con 60 tabletas.
Advertencias:
- No exceda la dosis indicada; el uso prolongado de vitamina D en dosis altas debe estar supervisado por un médico.
- Consulte a su médico antes de usarlo si está embarazada o en lactancia, si toma otros suplementos con vitamina D o calcio, o si tiene enfermedad renal.
- Lea las instrucciones del empaque. Consulte a su médico. No se deje al alcance de los niños.</t>
  </si>
  <si>
    <t xml:space="preserve">MLM45356714</t>
  </si>
  <si>
    <t xml:space="preserve">Histofil</t>
  </si>
  <si>
    <t xml:space="preserve">Medix</t>
  </si>
  <si>
    <t xml:space="preserve">Tabletas dispersables</t>
  </si>
  <si>
    <t xml:space="preserve">Colecalciferol (vitamina D3)</t>
  </si>
  <si>
    <t xml:space="preserve">4000 UI</t>
  </si>
  <si>
    <t xml:space="preserve">Formato de venta: Unidad; Envase: frasco; Tipo: Suplemento alimenticio</t>
  </si>
  <si>
    <t xml:space="preserve">https://raw.githubusercontent.com/zublimemx/marketplaces-product-images/main/products/7501293201936/images/7501293201936_5.jpg</t>
  </si>
  <si>
    <t xml:space="preserve">https://raw.githubusercontent.com/zublimemx/marketplaces-product-images/main/products/7501293201936/images/7501293201936_2.jpg</t>
  </si>
  <si>
    <t xml:space="preserve">https://raw.githubusercontent.com/zublimemx/marketplaces-product-images/main/products/7501293201936/images/7501293201936_3.jpg</t>
  </si>
  <si>
    <t xml:space="preserve">https://raw.githubusercontent.com/zublimemx/marketplaces-product-images/main/products/7501293201936/images/7501293201936_4.jpg</t>
  </si>
  <si>
    <t xml:space="preserve">https://raw.githubusercontent.com/zublimemx/marketplaces-product-images/main/products/7501293201936/images/7501293201936_6.jpg</t>
  </si>
  <si>
    <t xml:space="preserve">HISTOFIL 4000 UI FRASCO TABC60</t>
  </si>
  <si>
    <t xml:space="preserve">7501098610032</t>
  </si>
  <si>
    <t xml:space="preserve">Xigduo XR Dapagliflozina/Metformina 5/1000 mg 28 Tabletas</t>
  </si>
  <si>
    <t xml:space="preserve">Descripción:
Xigduo XR es un antidiabético oral de AstraZeneca que combina dapagliflozina y metformina en una tableta de liberación prolongada. Se utiliza en adultos con diabetes mellitus tipo 2 como complemento de la dieta y el ejercicio para mejorar el control de la glucosa en sangre. Esta presentación contiene 5 mg de dapagliflozina y 1000 mg de metformina por tableta, en caja con 28 tabletas.
Características:
- La dapagliflozina es un inhibidor del cotransportador sodio-glucosa tipo 2 (SGLT2): favorece que el riñón elimine el exceso de glucosa por la orina.
- La metformina, del grupo de las biguanidas, disminuye la producción de glucosa en el hígado y mejora la sensibilidad a la insulina.
- Formulación de liberación prolongada de la metformina.
Composición:
- Dapagliflozina 5 mg
- Clorhidrato de metformina de liberación prolongada 1000 mg
- Excipiente cbp 1 tableta
Modo de uso:
Vía oral. La dosis y el horario los determina su médico. Las tabletas de liberación prolongada deben tragarse enteras, sin partir, triturar ni masticar.
Presentación:
Caja con 28 tabletas de liberación prolongada.
Advertencias:
Su venta requiere receta médica. No modifique la dosis ni suspenda el tratamiento sin indicación de su médico. Lea las instrucciones del empaque. Consulte a su médico. No se deje al alcance de los niños.</t>
  </si>
  <si>
    <t xml:space="preserve">MLM40171905</t>
  </si>
  <si>
    <t xml:space="preserve">Xigduo XR</t>
  </si>
  <si>
    <t xml:space="preserve">Dapagliflozina y metformina</t>
  </si>
  <si>
    <t xml:space="preserve">5 mg/1000 mg</t>
  </si>
  <si>
    <t xml:space="preserve">085M2015 SSA IV</t>
  </si>
  <si>
    <t xml:space="preserve">Formato de venta: caja con 28 tabletas; Requiere receta médica</t>
  </si>
  <si>
    <t xml:space="preserve">https://raw.githubusercontent.com/zublimemx/marketplaces-product-images/main/products/7501098610032/images/7501098610032_4.jpg</t>
  </si>
  <si>
    <t xml:space="preserve">https://raw.githubusercontent.com/zublimemx/marketplaces-product-images/main/products/7501098610032/images/7501098610032_1.jpg</t>
  </si>
  <si>
    <t xml:space="preserve">https://raw.githubusercontent.com/zublimemx/marketplaces-product-images/main/products/7501098610032/images/7501098610032_3.jpg</t>
  </si>
  <si>
    <t xml:space="preserve">XIGDUO XR 5 1000MG TAB C28</t>
  </si>
  <si>
    <t xml:space="preserve">7501300420916</t>
  </si>
  <si>
    <t xml:space="preserve">Clendix Clindamicina 300 mg 16 Cápsulas</t>
  </si>
  <si>
    <t xml:space="preserve">Descripción:
Clendix es un antibiótico en cápsulas a base de clindamicina, del laboratorio Siegfried. Cada cápsula contiene clorhidrato de clindamicina equivalente a 300 mg de clindamicina. Se emplea en el tratamiento de infecciones causadas por bacterias sensibles y es una alternativa frecuente en pacientes alérgicos a la penicilina, siempre bajo indicación médica.
Beneficios:
Está indicado en el tratamiento de:
- Infecciones de las vías respiratorias superiores e inferiores.
- Infecciones de la piel y tejidos blandos.
- Infecciones de huesos y articulaciones.
- Infecciones ginecológicas e intraabdominales.
- Infecciones dentales y odontogénicas.
Composición:
- Clindamicina (como clorhidrato) 300 mg por cápsula
- Excipiente cbp 1 cápsula
Modo de uso:
Vía oral. La dosis y la duración del tratamiento las determina su médico según el tipo y la gravedad de la infección. Complete el tratamiento aunque se sienta mejor.
Presentación:
Caja con 16 cápsulas de 300 mg.
Advertencias:
Antibiótico de venta con receta médica. No se automedique ni comparta este medicamento. Suspenda su uso y consulte a su médico si presenta diarrea intensa o reacciones alérgicas. Lea las instrucciones del empaque. Consulte a su médico. No se deje al alcance de los niños.</t>
  </si>
  <si>
    <t xml:space="preserve">MLM39474866</t>
  </si>
  <si>
    <t xml:space="preserve">Clendix</t>
  </si>
  <si>
    <t xml:space="preserve">Clindamicina</t>
  </si>
  <si>
    <t xml:space="preserve">300 mg</t>
  </si>
  <si>
    <t xml:space="preserve">Adultos y niños (según indicación médica)</t>
  </si>
  <si>
    <t xml:space="preserve">Formato de venta: caja con 16 cápsulas; Requiere receta médica</t>
  </si>
  <si>
    <t xml:space="preserve">https://raw.githubusercontent.com/zublimemx/marketplaces-product-images/main/products/7501300420916/images/7501300420916_1.jpg</t>
  </si>
  <si>
    <t xml:space="preserve">https://raw.githubusercontent.com/zublimemx/marketplaces-product-images/main/products/7501300420916/images/7501300420916_2.jpg</t>
  </si>
  <si>
    <t xml:space="preserve">CLENDIX 300MG C 16 ABRIL 27 SIEGFRIED 252</t>
  </si>
  <si>
    <t xml:space="preserve">7501070903695</t>
  </si>
  <si>
    <t xml:space="preserve">Libertrim SII Trimebutina/Simeticona 200/75 mg 24 Comp</t>
  </si>
  <si>
    <t xml:space="preserve">Descripción:
Libertrim SII es un medicamento del laboratorio Carnot que combina trimebutina, un regulador de la motilidad intestinal, con simeticona, un antiflatulento. Se presenta en comprimidos con 200 mg de trimebutina y 75 mg de simeticona, en caja con 24 comprimidos.
Beneficios:
Está indicado en el tratamiento de:
- Síndrome del intestino irritable.
- Colitis agudas y crónicas.
- Colopatías funcionales y duodenitis.
La trimebutina ayuda a normalizar el movimiento del intestino y la simeticona reduce los gases y la distensión abdominal.
Composición:
- Trimebutina 200 mg
- Simeticona 75 mg
- Excipiente cbp 1 comprimido
Modo de uso:
Vía oral. La dosis y la duración del tratamiento las indica su médico.
Presentación:
Caja con 24 comprimidos.
Advertencias:
Su venta requiere receta médica. Lea las instrucciones del empaque. Consulte a su médico. No se deje al alcance de los niños.</t>
  </si>
  <si>
    <t xml:space="preserve">MLM39472442</t>
  </si>
  <si>
    <t xml:space="preserve">Libertrim</t>
  </si>
  <si>
    <t xml:space="preserve">Carnot Laboratorios</t>
  </si>
  <si>
    <t xml:space="preserve">SII</t>
  </si>
  <si>
    <t xml:space="preserve">comprimidos</t>
  </si>
  <si>
    <t xml:space="preserve">Trimebutina y simeticona</t>
  </si>
  <si>
    <t xml:space="preserve">200 mg/75 mg</t>
  </si>
  <si>
    <t xml:space="preserve">Formato de venta: caja con 24 comprimidos</t>
  </si>
  <si>
    <t xml:space="preserve">https://raw.githubusercontent.com/zublimemx/marketplaces-product-images/main/products/7501070903695/images/7501070903695_1.jpg</t>
  </si>
  <si>
    <t xml:space="preserve">https://raw.githubusercontent.com/zublimemx/marketplaces-product-images/main/products/7501070903695/images/7501070903695_2.jpg</t>
  </si>
  <si>
    <t xml:space="preserve">LIBERTRIM SII 200 75 C 24 COMP</t>
  </si>
  <si>
    <t xml:space="preserve">799192067426</t>
  </si>
  <si>
    <t xml:space="preserve">Kit Glucómetro Accu-Chek Instant con Softclix 50 Tiras</t>
  </si>
  <si>
    <t xml:space="preserve">Descripción:
Kit de monitoreo de glucosa Accu-Chek Instant de Roche, en formato promo pack. Incluye el medidor de glucosa Accu-Chek Instant, el puncionador Softclix con 25 lancetas y 50 tiras reactivas Accu-Chek Instant, para medir la glucosa en sangre capilar en casa de forma práctica.
Características:
- Resultado en 4 segundos.
- Requiere una muestra muy pequeña de sangre: 0.6 microlitros (una gota).
- La tira reactiva tiene un borde amplio que facilita aplicar la gota de sangre.
- El envase de las tiras cierra herméticamente para conservarlas en buen estado.
- Pantalla digital con lectura clara del resultado.
- Compatible con la aplicación mySugr para llevar el registro de las mediciones.
Contenido del kit:
- 1 medidor de glucosa Accu-Chek Instant
- 1 puncionador Softclix
- 25 lancetas
- 50 tiras reactivas Accu-Chek Instant
Modo de uso:
Lávese y séquese las manos, inserte una tira reactiva en el medidor, obtenga una gota de sangre con el puncionador y acerque la gota al borde de la tira. El resultado aparece en pantalla en segundos. Siga el instructivo incluido en el empaque.
Presentación:
Kit con medidor, puncionador, 25 lancetas y 50 tiras reactivas.
Advertencias:
Dispositivo para automonitoreo de glucosa; no sustituye la valoración médica. Consulte a su médico para interpretar los resultados y ajustar su tratamiento. Las lancetas son de un solo uso. Lea las instrucciones del empaque. No se deje al alcance de los niños.</t>
  </si>
  <si>
    <t xml:space="preserve">MLM52899096</t>
  </si>
  <si>
    <t xml:space="preserve">Promo pack con Softclix y 50 tiras reactivas</t>
  </si>
  <si>
    <t xml:space="preserve">Kit</t>
  </si>
  <si>
    <t xml:space="preserve">Contenido: medidor Accu-Chek Instant; puncionador Softclix; 25 lancetas; 50 tiras reactivas; Volumen de muestra: 0.6 µl; Tiempo de resultado: 4 segundos; Dispositivo médico para automonitoreo</t>
  </si>
  <si>
    <t xml:space="preserve">https://raw.githubusercontent.com/zublimemx/marketplaces-product-images/main/products/799192067426/images/799192067426_1.jpg</t>
  </si>
  <si>
    <t xml:space="preserve">ACCU-CHEK EQ INSTANT KIT COMPLETO + SOFTCLIX + INSTANT 50 TIRAS REACTIVAS</t>
  </si>
  <si>
    <t xml:space="preserve">7501124182878</t>
  </si>
  <si>
    <t xml:space="preserve">Libertrim Alfa Trimebutina/Simeticona 200/75/45 mg 24 Comp</t>
  </si>
  <si>
    <t xml:space="preserve">Descripción:
Libertrim Alfa, del laboratorio Carnot, combina maleato de trimebutina, simeticona y alfa-D-galactosidasa en comprimidos. Está indicado para el tratamiento del síndrome de intestino irritable, en especial cuando hay gases y distensión abdominal. Cada comprimido contiene 200 mg de trimebutina, 75 mg de simeticona y 45 mg de alfa-D-galactosidasa.
Beneficios:
- La trimebutina regula la motilidad del intestino.
- La simeticona reduce los gases y la distensión abdominal.
- La alfa-D-galactosidasa es una enzima que ayuda a digerir los carbohidratos complejos de los alimentos y a disminuir la formación de gas.
Composición:
- Trimebutina (maleato) 200 mg
- Simeticona 75 mg
- Alfa-D-galactosidasa 45 mg
- Excipiente cbp 1 comprimido
Modo de uso:
Vía oral. La dosis y la duración del tratamiento las indica su médico.
Presentación:
Caja con 24 comprimidos.
Advertencias:
Su venta requiere receta médica. Lea las instrucciones del empaque. Consulte a su médico. No se deje al alcance de los niños.</t>
  </si>
  <si>
    <t xml:space="preserve">MLM40655147</t>
  </si>
  <si>
    <t xml:space="preserve">Alfa</t>
  </si>
  <si>
    <t xml:space="preserve">Trimebutina, simeticona y alfa-D-galactosidasa</t>
  </si>
  <si>
    <t xml:space="preserve">200 mg/75 mg/45 mg</t>
  </si>
  <si>
    <t xml:space="preserve">https://raw.githubusercontent.com/zublimemx/marketplaces-product-images/main/products/7501124182878/images/7501124182878_2.jpg</t>
  </si>
  <si>
    <t xml:space="preserve">https://raw.githubusercontent.com/zublimemx/marketplaces-product-images/main/products/7501124182878/images/7501124182878_1.jpg</t>
  </si>
  <si>
    <t xml:space="preserve">LIBERTRIM ALFA C24 CPR MARZO 27</t>
  </si>
  <si>
    <t xml:space="preserve">7501298281407</t>
  </si>
  <si>
    <t xml:space="preserve">Sedalmerck Paracetamol/Cafeína/Fenilefrina 200 Tabletas</t>
  </si>
  <si>
    <t xml:space="preserve">Descripción:
Sedalmerck es un analgésico en tabletas de Merck que combina paracetamol, cafeína y clorhidrato de fenilefrina. Se utiliza como auxiliar en el tratamiento sintomático de algunas molestias del resfriado común o la gripe, como dolor, fiebre y congestión nasal. Esta presentación es un exhibidor con 200 tabletas.
Beneficios:
- El paracetamol ayuda a aliviar el dolor y a reducir la fiebre.
- La cafeína complementa la acción analgésica.
- La fenilefrina ayuda a disminuir la congestión nasal.
Composición:
Cada tableta contiene:
- Paracetamol 500 mg
- Cafeína 50 mg
- Clorhidrato de fenilefrina 5 mg
- Excipiente cbp 1 tableta
Modo de uso:
Vía oral. Tome la dosis indicada en el instructivo del empaque o por su médico.
Presentación:
Exhibidor con 200 tabletas.
Advertencias:
No exceda la dosis recomendada ni use otros productos que contengan paracetamol al mismo tiempo. Si los síntomas persisten por más de tres días, consulte a su médico. Lea las instrucciones del empaque. Consulte a su médico. No se deje al alcance de los niños.</t>
  </si>
  <si>
    <t xml:space="preserve">MLM39455655</t>
  </si>
  <si>
    <t xml:space="preserve">Sedalmerck</t>
  </si>
  <si>
    <t xml:space="preserve">Paracetamol, cafeína y fenilefrina</t>
  </si>
  <si>
    <t xml:space="preserve">500 mg/50 mg/5 mg</t>
  </si>
  <si>
    <t xml:space="preserve">Formato de venta: exhibidor con 200 tabletas</t>
  </si>
  <si>
    <t xml:space="preserve">https://raw.githubusercontent.com/zublimemx/marketplaces-product-images/main/products/7501298281407/images/7501298281407_1.jpg</t>
  </si>
  <si>
    <t xml:space="preserve">https://raw.githubusercontent.com/zublimemx/marketplaces-product-images/main/products/7501298281407/images/7501298281407_2.jpg</t>
  </si>
  <si>
    <t xml:space="preserve">SEDALMERCK EXHIBIDOR CON 200</t>
  </si>
  <si>
    <t xml:space="preserve">7501298234908</t>
  </si>
  <si>
    <t xml:space="preserve">Eutirox Levotiroxina Sódica 50 mcg 50 Tabletas</t>
  </si>
  <si>
    <t xml:space="preserve">Descripción:
Eutirox es un medicamento de Merck a base de levotiroxina sódica, hormona tiroidea sintética. Se presenta en tabletas de 50 mcg, en caja con 50 tabletas. Está indicado para personas con hipotiroidismo primario, secundario o terciario, y en hipotiroidismo subclínico, siempre bajo supervisión médica.
Beneficios:
- Reemplaza la hormona tiroidea que el organismo no produce en cantidad suficiente.
- Permite ajustar la dosis con precisión gracias a su gama de concentraciones.
- Presentación con 50 tabletas para tratamientos prolongados.
Composición:
- Levotiroxina sódica 50 mcg por tableta
- Excipiente cbp 1 tableta
Modo de uso:
Vía oral. Dosis: la que el médico señale. Es un medicamento de empleo delicado: no modifique la dosis ni suspenda el tratamiento sin indicación médica.
Presentación:
Caja con 50 tabletas.
Advertencias:
Su venta requiere receta médica. Medicamento de empleo delicado. Conservar a no más de 30 °C. Lea las instrucciones del empaque. Consulte a su médico. No se deje al alcance de los niños.</t>
  </si>
  <si>
    <t xml:space="preserve">MLM40655924</t>
  </si>
  <si>
    <t xml:space="preserve">Eutirox</t>
  </si>
  <si>
    <t xml:space="preserve">Levotiroxina sódica</t>
  </si>
  <si>
    <t xml:space="preserve">50 mcg</t>
  </si>
  <si>
    <t xml:space="preserve">Formato de venta: caja con 50 tabletas; El nombre del sistema dice 50 mg, es 50 mcg</t>
  </si>
  <si>
    <t xml:space="preserve">https://raw.githubusercontent.com/zublimemx/marketplaces-product-images/main/products/7501298234908/images/7501298234908_1.jpg</t>
  </si>
  <si>
    <t xml:space="preserve">https://raw.githubusercontent.com/zublimemx/marketplaces-product-images/main/products/7501298234908/images/7501298234908_2.jpg</t>
  </si>
  <si>
    <t xml:space="preserve">https://raw.githubusercontent.com/zublimemx/marketplaces-product-images/main/products/7501298234908/images/7501298234908_3.jpg</t>
  </si>
  <si>
    <t xml:space="preserve">EUTIROX 50 MG C 50 TABS</t>
  </si>
  <si>
    <t xml:space="preserve">7501092793038</t>
  </si>
  <si>
    <t xml:space="preserve">Riopan Gel Antiácido Magaldrato/Dimeticona 250 ml</t>
  </si>
  <si>
    <t xml:space="preserve">Descripción:
Riopan Gel es un antiácido en suspensión oral de Takeda que combina magaldrato y dimeticona. Actúa neutralizando el exceso de ácido del estómago y ayuda a reducir los gases, por lo que se usa en molestias como acidez, agruras y reflujo. Se presenta en frasco de 250 ml, para adultos y niños según indicación.
Beneficios:
- Antiácido de acción rápida para la acidez estomacal y el reflujo.
- Contiene dimeticona, que ayuda a disminuir la sensación de gases y distensión.
- Presentación en gel oral, fácil de dosificar.
- Medicamento de venta sin receta.
Composición:
Cada 100 ml contienen:
- Magaldrato 8 g
- Dimeticona 1 g
- Vehículo cbp 100 ml
Modo de uso:
Vía oral. Agite el frasco antes de usarlo y tome la dosis indicada en el instructivo del empaque o por su médico.
Presentación:
Frasco con 250 ml de suspensión oral (gel).
Advertencias:
Si los síntomas persisten o empeoran, consulte a su médico. Lea las instrucciones del empaque. Consulte a su médico. No se deje al alcance de los niños.</t>
  </si>
  <si>
    <t xml:space="preserve">MLM39455585</t>
  </si>
  <si>
    <t xml:space="preserve">Suspensión oral (gel)</t>
  </si>
  <si>
    <t xml:space="preserve">Magaldrato y dimeticona</t>
  </si>
  <si>
    <t xml:space="preserve">8 g/1 g por 100 ml</t>
  </si>
  <si>
    <t xml:space="preserve">Adultos y niños</t>
  </si>
  <si>
    <t xml:space="preserve">Tipo: antiácido; Condición de venta: sin receta</t>
  </si>
  <si>
    <t xml:space="preserve">https://raw.githubusercontent.com/zublimemx/marketplaces-product-images/main/products/7501092793038/images/7501092793038_3.jpg</t>
  </si>
  <si>
    <t xml:space="preserve">https://raw.githubusercontent.com/zublimemx/marketplaces-product-images/main/products/7501092793038/images/7501092793038_2.jpg</t>
  </si>
  <si>
    <t xml:space="preserve">RIOPAN GEL 250 ML</t>
  </si>
  <si>
    <t xml:space="preserve">7501008433515</t>
  </si>
  <si>
    <t xml:space="preserve">Cafiaspirina Ácido Acetilsalicílico/Cafeína 100 Tabletas</t>
  </si>
  <si>
    <t xml:space="preserve">Descripción:
Cafiaspirina de Bayer es un analgésico en tabletas que combina ácido acetilsalicílico y cafeína. Cada tableta contiene 500 mg de ácido acetilsalicílico y 30 mg de cafeína. Está indicada para el alivio de dolores de cabeza y de muelas. Se presenta en caja con 100 tabletas.
Beneficios:
- Alivia dolores severos de cabeza y muelas.
- El ácido acetilsalicílico actúa como analgésico y antipirético.
- La cafeína complementa el efecto analgésico.
- Presentación de 100 tabletas para uso frecuente.
Composición:
Cada tableta contiene:
- Ácido acetilsalicílico 500 mg
- Cafeína 30 mg
- Excipiente cbp 1 tableta
Modo de uso:
Vía oral. Tome la dosis indicada en el instructivo del empaque o por su médico, con un vaso de agua.
Presentación:
Caja con 100 tabletas.
Advertencias:
No exceda la dosis recomendada. No lo use si es alérgico al ácido acetilsalicílico ni en caso de úlcera gástrica sin indicación médica. Si el dolor persiste, consulte a su médico. Lea las instrucciones del empaque. Consulte a su médico. No se deje al alcance de los niños.</t>
  </si>
  <si>
    <t xml:space="preserve">MLM40244234</t>
  </si>
  <si>
    <t xml:space="preserve">Cafiaspirina</t>
  </si>
  <si>
    <t xml:space="preserve">Ácido acetilsalicílico y cafeína</t>
  </si>
  <si>
    <t xml:space="preserve">500 mg/30 mg</t>
  </si>
  <si>
    <t xml:space="preserve">Formato de venta: caja con 100 tabletas</t>
  </si>
  <si>
    <t xml:space="preserve">https://raw.githubusercontent.com/zublimemx/marketplaces-product-images/main/products/7501008433515/images/7501008433515_3.jpg</t>
  </si>
  <si>
    <t xml:space="preserve">https://raw.githubusercontent.com/zublimemx/marketplaces-product-images/main/products/7501008433515/images/7501008433515_2.jpg</t>
  </si>
  <si>
    <t xml:space="preserve">https://raw.githubusercontent.com/zublimemx/marketplaces-product-images/main/products/7501008433515/images/7501008433515_5.jpg</t>
  </si>
  <si>
    <t xml:space="preserve">CAFIASPIRINA C100 TABS 80</t>
  </si>
  <si>
    <t xml:space="preserve">7501008427347</t>
  </si>
  <si>
    <t xml:space="preserve">Bepanthen Pomada Protectora Dexpantenol 5% 30 g</t>
  </si>
  <si>
    <t xml:space="preserve">MLM457819</t>
  </si>
  <si>
    <t xml:space="preserve">Salud y Equipamiento Médico &gt; Cuidado de la Salud &gt; Farmacia &gt; Medicamentos de Venta Libre &gt; Dermatológicos Venta Libre</t>
  </si>
  <si>
    <t xml:space="preserve">Descripción:
Bepanthen de Bayer es una pomada cutánea con dexpantenol al 5 % que forma una capa protectora sobre la piel. Es útil en la prevención y el tratamiento de la piel rozada, irritada, agrietada o con quemaduras leves. También se emplea para prevenir y tratar la dermatitis del pañal y en las fisuras del pezón durante la lactancia.
Beneficios:
- Protege contra rozaduras, incluida la dermatitis del pañal.
- Ayuda a aliviar la piel irritada o agrietada.
- Indicada en fisuras mamarias y del pezón; puede usarse durante el embarazo.
- Tubo de 30 g, fácil de llevar.
Composición:
- Dexpantenol 5 g por cada 100 g de pomada (5 %)
Modo de uso:
Vía cutánea. Aplique una capa delgada de pomada una o más veces al día, según sea necesario. Para prevenir rozaduras del pañal, aplíquela en cada cambio.
Presentación:
Tubo con 30 g de pomada.
Advertencias:
No lo use si es alérgico a alguno de los componentes de la fórmula. Solo para uso externo. Si la irritación persiste, consulte a su médico. Lea las instrucciones del empaque. Consulte a su médico. No se deje al alcance de los niños.</t>
  </si>
  <si>
    <t xml:space="preserve">MLM45287526</t>
  </si>
  <si>
    <t xml:space="preserve">Bepanthen</t>
  </si>
  <si>
    <t xml:space="preserve">Pomada cutánea</t>
  </si>
  <si>
    <t xml:space="preserve">Dexpantenol</t>
  </si>
  <si>
    <t xml:space="preserve">5 %</t>
  </si>
  <si>
    <t xml:space="preserve">Cutánea</t>
  </si>
  <si>
    <t xml:space="preserve">Bebés, niños y adultos</t>
  </si>
  <si>
    <t xml:space="preserve">Formato: tubo; Condición de venta: sin receta</t>
  </si>
  <si>
    <t xml:space="preserve">https://raw.githubusercontent.com/zublimemx/marketplaces-product-images/main/products/7501008427347/images/7501008427347_1.jpg</t>
  </si>
  <si>
    <t xml:space="preserve">https://raw.githubusercontent.com/zublimemx/marketplaces-product-images/main/products/7501008427347/images/7501008427347_2.jpg</t>
  </si>
  <si>
    <t xml:space="preserve">BEPANTHEN 30GR 100</t>
  </si>
  <si>
    <t xml:space="preserve">7501007532387</t>
  </si>
  <si>
    <t xml:space="preserve">Microlax Microenemas Laxante 90 mg/9 mg 4 Piezas de 5 ml</t>
  </si>
  <si>
    <t xml:space="preserve">Descripción:
Microlax es un laxante de acción local en microenemas de 5 ml con microaplicador desechable. Su fórmula combina citrato de sodio y laurilsulfoacetato de sodio en suspensión rectal, y se emplea para el alivio del estreñimiento ocasional. Es de uso en adultos y mayores de 12 años.
Beneficios:
- Efecto local rápido: actúa entre 5 y 20 minutos.
- Ayuda a suavizar las heces y a estimular el reflejo natural de evacuación.
- Microaplicador desechable listo para usar.
- No se ingiere: su vía de administración es rectal.
Composición:
Por cada ml de suspensión:
- Citrato de sodio 90 mg
- Laurilsulfoacetato de sodio 9 mg
Modo de uso:
Vía rectal. Adultos y mayores de 12 años: por lo general basta con el contenido de un tubo. Lubrique la cánula con una gota del contenido, introdúzcala en el recto, oprima suavemente hasta vaciar el tubo y manténgalo oprimido al retirarlo. Siga el instructivo incluido.
Presentación:
Caja con 4 microenemas de 5 ml con microaplicador desechable e instructivo.
Advertencias:
No se ingiera. No se use en menores de 12 años sin indicación médica. Si el estreñimiento persiste, consulte a su médico. Lea las instrucciones del empaque. Consulte a su médico. No se deje al alcance de los niños.</t>
  </si>
  <si>
    <t xml:space="preserve">MLM40172095</t>
  </si>
  <si>
    <t xml:space="preserve">Microlax</t>
  </si>
  <si>
    <t xml:space="preserve">Johnson &amp; Johnson</t>
  </si>
  <si>
    <t xml:space="preserve">Microenemas (suspensión rectal)</t>
  </si>
  <si>
    <t xml:space="preserve">Citrato de sodio y laurilsulfoacetato de sodio</t>
  </si>
  <si>
    <t xml:space="preserve">90 mg/9 mg por ml</t>
  </si>
  <si>
    <t xml:space="preserve">Rectal</t>
  </si>
  <si>
    <t xml:space="preserve">Adultos y mayores de 12 años</t>
  </si>
  <si>
    <t xml:space="preserve">Formato de venta: caja con 4 microenemas de 5 ml; Efecto en 5 a 20 minutos</t>
  </si>
  <si>
    <t xml:space="preserve">https://raw.githubusercontent.com/zublimemx/marketplaces-product-images/main/products/7501007532387/images/7501007532387_1.jpg</t>
  </si>
  <si>
    <t xml:space="preserve">https://raw.githubusercontent.com/zublimemx/marketplaces-product-images/main/products/7501007532387/images/7501007532387_2.jpg</t>
  </si>
  <si>
    <t xml:space="preserve">https://raw.githubusercontent.com/zublimemx/marketplaces-product-images/main/products/7501007532387/images/7501007532387_3.jpg</t>
  </si>
  <si>
    <t xml:space="preserve">MICROLAX ENEMAS C4 72</t>
  </si>
  <si>
    <t xml:space="preserve">7501033956126</t>
  </si>
  <si>
    <t xml:space="preserve">Glucerna Vainilla Suplemento Alimenticio Líquido 237 ml</t>
  </si>
  <si>
    <t xml:space="preserve">Descripción:
Glucerna sabor vainilla de Abbott es una fórmula de alimentación especializada, lista para tomar, diseñada para apoyar nutricionalmente a personas con diabetes y prediabetes. Se presenta en botella de 237 ml.
Beneficios:
- Fórmula con carbohidratos de bajo índice glucémico, que se digieren lentamente y ayudan a evitar picos de glucosa.
- Contiene nutrientes específicos, como cromo, que apoyan el procesamiento de la glucosa.
- Ayuda a estabilizar los niveles de glucosa en 4 semanas, según la información del fabricante.
- Sabor vainilla, listo para beber.
Modo de uso:
Producto listo para tomar; no requiere preparación. Consulte a su médico o nutriólogo para la recomendación de uso.
Presentación:
Botella con 237 ml, sabor vainilla.
Advertencias:
Suplemento alimenticio; no es un medicamento. No sustituye el tratamiento médico ni la dieta indicada por su especialista. Se recomienda el consumo bajo supervisión de un profesional de la salud. No se deje al alcance de los niños.</t>
  </si>
  <si>
    <t xml:space="preserve">MLM19699900</t>
  </si>
  <si>
    <t xml:space="preserve">Vainilla</t>
  </si>
  <si>
    <t xml:space="preserve">Líquido listo para beber</t>
  </si>
  <si>
    <t xml:space="preserve">Formato: botella; Uso: alimentación especializada para personas con diabetes</t>
  </si>
  <si>
    <t xml:space="preserve">https://raw.githubusercontent.com/zublimemx/marketplaces-product-images/main/products/7501033956126/images/7501033956126_4.jpg</t>
  </si>
  <si>
    <t xml:space="preserve">https://raw.githubusercontent.com/zublimemx/marketplaces-product-images/main/products/7501033956126/images/7501033956126_5.jpg</t>
  </si>
  <si>
    <t xml:space="preserve">GLUCERNA 237ML VAINILLA MAYO 27</t>
  </si>
  <si>
    <t xml:space="preserve">3594450170071</t>
  </si>
  <si>
    <t xml:space="preserve">Daflon 1000 Diosmina/Hesperidina 900/100 mg 30 Sobres</t>
  </si>
  <si>
    <t xml:space="preserve">Descripción:
Daflon 1000 es un medicamento flebotónico y vasoprotector, de Servier distribuido por Sanfer, en suspensión oral. Contiene una fracción flavonoide con diosmina y hesperidina, y cada sobre de 10 ml aporta 900 mg de diosmina y 100 mg de hesperidina. Se utiliza en el tratamiento de la insuficiencia venosa y de las molestias asociadas a las hemorroides.
Beneficios:
- Ayuda a mejorar el tono de las venas y la circulación de retorno de las piernas.
- Útil en las molestias de la insuficiencia venosa: sensación de pesadez, dolor y cansancio en las piernas.
- Apoya el tratamiento de la crisis hemorroidal.
- Presentación en sobres de suspensión lista para tomar, de una sola toma al día.
Composición:
Cada sobre de 10 ml contiene:
- Diosmina 900 mg
- Hesperidina 100 mg
Modo de uso:
Vía oral. La dosis y la duración del tratamiento las indica su médico. Tome el contenido del sobre directamente o mezclado con un poco de agua, de preferencia con alimentos.
Presentación:
Caja con 30 sobres de 10 ml de suspensión oral.
Advertencias:
Si los síntomas persisten, consulte a su médico. Lea las instrucciones del empaque. Consulte a su médico. No se deje al alcance de los niños.</t>
  </si>
  <si>
    <t xml:space="preserve">MLM39475603</t>
  </si>
  <si>
    <t xml:space="preserve">Daflon</t>
  </si>
  <si>
    <t xml:space="preserve">Sanfer (Servier)</t>
  </si>
  <si>
    <t xml:space="preserve">1000</t>
  </si>
  <si>
    <t xml:space="preserve">Suspensión oral en sobres</t>
  </si>
  <si>
    <t xml:space="preserve">Diosmina y hesperidina</t>
  </si>
  <si>
    <t xml:space="preserve">900 mg/100 mg por sobre de 10 ml</t>
  </si>
  <si>
    <t xml:space="preserve">Formato de venta: caja con 30 sobres de 10 ml</t>
  </si>
  <si>
    <t xml:space="preserve">https://raw.githubusercontent.com/zublimemx/marketplaces-product-images/main/products/3594450170071/images/3594450170071_1.jpg</t>
  </si>
  <si>
    <t xml:space="preserve">https://raw.githubusercontent.com/zublimemx/marketplaces-product-images/main/products/3594450170071/images/3594450170071_2.jpg</t>
  </si>
  <si>
    <t xml:space="preserve">DAFLON 1000 SUSP C30 SOBRES</t>
  </si>
  <si>
    <t xml:space="preserve">7501033954085</t>
  </si>
  <si>
    <t xml:space="preserve">Ensure Vainilla Suplemento Alimenticio Líquido 237 ml</t>
  </si>
  <si>
    <t xml:space="preserve">Descripción:
Ensure sabor vainilla de Abbott es una fórmula de alimentación especializada, lista para tomar, para adultos con requerimientos especiales de nutrición por condiciones o deficiencias que afectan su estado nutricional. Se presenta en botella de 237 ml.
Beneficios:
- Combinación de macronutrientes y micronutrientes, con 28 vitaminas y minerales.
- Ayuda a cubrir requerimientos especiales de alimentación en adultos con malnutrición o pérdida de peso.
- Aporta nutrición completa y balanceada para apoyar la alimentación diaria.
- Sabor vainilla, listo para beber.
Modo de uso:
Producto listo para tomar; no requiere preparación. Consulte a su médico o nutriólogo para la recomendación de uso.
Presentación:
Botella con 237 ml, sabor vainilla.
Advertencias:
Suplemento alimenticio; no es un medicamento. No sustituye una dieta variada ni el tratamiento indicado por su médico. Se recomienda su consumo bajo supervisión de un profesional de la salud. No se deje al alcance de los niños.</t>
  </si>
  <si>
    <t xml:space="preserve">MLM26094708</t>
  </si>
  <si>
    <t xml:space="preserve">Formato: botella; Uso: alimentación especializada para adultos</t>
  </si>
  <si>
    <t xml:space="preserve">https://raw.githubusercontent.com/zublimemx/marketplaces-product-images/main/products/7501033954085/images/7501033954085_3.jpg</t>
  </si>
  <si>
    <t xml:space="preserve">https://raw.githubusercontent.com/zublimemx/marketplaces-product-images/main/products/7501033954085/images/7501033954085_1.jpg</t>
  </si>
  <si>
    <t xml:space="preserve">ENSURE 237ML VAINILLA MAYO 27</t>
  </si>
  <si>
    <t xml:space="preserve">7501298234601</t>
  </si>
  <si>
    <t xml:space="preserve">Eutirox Levotiroxina Sódica 100 mcg 50 Tabletas</t>
  </si>
  <si>
    <t xml:space="preserve">Descripción:
Eutirox es un medicamento de Merck a base de levotiroxina sódica, hormona tiroidea sintética. Esta presentación contiene 100 mcg por tableta, en caja con 50 tabletas. Está indicado para personas con hipotiroidismo primario (de la tiroides), secundario (hipofisario) o terciario (hipotalámico), y en hipotiroidismo subclínico, bajo vigilancia médica.
Beneficios:
- Repone la hormona tiroidea que el organismo no produce en cantidad suficiente.
- Su gama de concentraciones permite ajustar la dosis de forma individual.
- Presentación con 50 tabletas para tratamientos prolongados.
Composición:
- Levotiroxina sódica 100 mcg por tableta
- Excipiente cbp 1 tableta
Modo de uso:
Vía oral. Dosis: la que el médico señale. Es un medicamento de empleo delicado: no modifique la dosis ni suspenda el tratamiento sin indicación médica.
Presentación:
Caja con 50 tabletas.
Advertencias:
Su venta requiere receta médica. Medicamento de empleo delicado. Conservar a no más de 30 °C. Lea las instrucciones del empaque. Consulte a su médico. No se deje al alcance de los niños.</t>
  </si>
  <si>
    <t xml:space="preserve">MLM66530837</t>
  </si>
  <si>
    <t xml:space="preserve">100 mcg</t>
  </si>
  <si>
    <t xml:space="preserve">297M89 SSA IV</t>
  </si>
  <si>
    <t xml:space="preserve">Formato de venta: caja con 50 tabletas; El nombre del sistema dice 100 mg, es 100 mcg</t>
  </si>
  <si>
    <t xml:space="preserve">https://raw.githubusercontent.com/zublimemx/marketplaces-product-images/main/products/7501298234601/images/7501298234601_1.jpg</t>
  </si>
  <si>
    <t xml:space="preserve">https://raw.githubusercontent.com/zublimemx/marketplaces-product-images/main/products/7501298234601/images/7501298234601_2.jpg</t>
  </si>
  <si>
    <t xml:space="preserve">https://raw.githubusercontent.com/zublimemx/marketplaces-product-images/main/products/7501298234601/images/7501298234601_3.jpg</t>
  </si>
  <si>
    <t xml:space="preserve">https://raw.githubusercontent.com/zublimemx/marketplaces-product-images/main/products/7501298234601/images/7501298234601_4.jpg</t>
  </si>
  <si>
    <t xml:space="preserve">EUTIROX 100 MG C 50 TABS 90</t>
  </si>
  <si>
    <t xml:space="preserve">7501034664082</t>
  </si>
  <si>
    <t xml:space="preserve">Jardianz Duo Empagliflozina/Metformina 12.5/1000 mg 60 Tab</t>
  </si>
  <si>
    <t xml:space="preserve">Descripción:
Jardianz Duo es un antidiabético oral de Boehringer Ingelheim que combina empagliflozina y clorhidrato de metformina en tabletas. Se utiliza como complemento de la dieta y el ejercicio para mejorar el control de la glucosa en adultos con diabetes mellitus tipo 2, y en estos pacientes ayuda también a la prevención de eventos cardiovasculares. Esta presentación contiene 12.5 mg de empagliflozina y 1000 mg de metformina por tableta, en caja con 60 tabletas.
Características:
- La empagliflozina es un inhibidor del cotransportador sodio-glucosa tipo 2 (SGLT2) que favorece la eliminación de glucosa por la orina.
- La metformina reduce la producción de glucosa en el hígado y mejora la sensibilidad a la insulina.
- Dos principios activos en una sola tableta, para simplificar el tratamiento.
Composición:
Cada tableta contiene:
- Empagliflozina 12.5 mg
- Clorhidrato de metformina 1000 mg
- Excipiente cbp 1 tableta
Modo de uso:
Vía oral. La dosis y el horario los determina su médico. Léase el instructivo anexo. La dosis máxima diaria y los ajustes por función renal deben ser indicados por su médico.
Presentación:
Caja con 60 tabletas.
Advertencias:
Su venta requiere receta médica. No modifique la dosis ni suspenda el tratamiento sin indicación de su médico. Lea las instrucciones del empaque. Consulte a su médico. No se deje al alcance de los niños.</t>
  </si>
  <si>
    <t xml:space="preserve">MLM40170132</t>
  </si>
  <si>
    <t xml:space="preserve">Jardianz Duo</t>
  </si>
  <si>
    <t xml:space="preserve">Empagliflozina y metformina</t>
  </si>
  <si>
    <t xml:space="preserve">12.5 mg/1000 mg</t>
  </si>
  <si>
    <t xml:space="preserve">432M2015 SSA IV</t>
  </si>
  <si>
    <t xml:space="preserve">Formato de venta: caja con 60 tabletas; Requiere receta médica</t>
  </si>
  <si>
    <t xml:space="preserve">https://raw.githubusercontent.com/zublimemx/marketplaces-product-images/main/products/7501034664082/images/7501034664082_6.jpg</t>
  </si>
  <si>
    <t xml:space="preserve">https://raw.githubusercontent.com/zublimemx/marketplaces-product-images/main/products/7501034664082/images/7501034664082_3.jpg</t>
  </si>
  <si>
    <t xml:space="preserve">https://raw.githubusercontent.com/zublimemx/marketplaces-product-images/main/products/7501034664082/images/7501034664082_4.jpg</t>
  </si>
  <si>
    <t xml:space="preserve">JARDIANZ DUO 12 5 1000MG TAB C60</t>
  </si>
  <si>
    <t xml:space="preserve">7501008499689</t>
  </si>
  <si>
    <t xml:space="preserve">Tabcin Active Pods Alivio de Gripe y Tos 12 Cápsulas</t>
  </si>
  <si>
    <t xml:space="preserve">Descripción:
Tabcin Active de Bayer es un antigripal en cápsulas blandas (pods) que ayuda a aliviar en conjunto las molestias de la gripe y la tos. Combina paracetamol, fenilefrina, dextrometorfano y clorfenamina en una sola cápsula. Se presenta en caja con 12 cápsulas.
Beneficios:
Ayuda en el alivio de:
- Congestión nasal y secreción nasal.
- Tos.
- Dolor de cabeza y fiebre.
- Cuerpo cortado.
Composición:
Cada cápsula contiene:
- Paracetamol 250 mg
- Clorhidrato de fenilefrina 5 mg
- Bromhidrato de dextrometorfano 10 mg
- Maleato de clorfenamina 2 mg
- Excipiente cbp 1 cápsula
Modo de uso:
Vía oral. Tome la dosis indicada en el instructivo del empaque o por su médico.
Presentación:
Caja con 12 cápsulas.
Advertencias:
Puede causar somnolencia. No maneje ni opere maquinaria si se siente somnoliento. No lo use junto con otros productos que contengan paracetamol. Si los síntomas persisten por más de tres días, consulte a su médico. Lea las instrucciones del empaque. Consulte a su médico. No se deje al alcance de los niños.</t>
  </si>
  <si>
    <t xml:space="preserve">Tabcin</t>
  </si>
  <si>
    <t xml:space="preserve">Active Pods</t>
  </si>
  <si>
    <t xml:space="preserve">Cápsulas blandas</t>
  </si>
  <si>
    <t xml:space="preserve">Paracetamol, fenilefrina, dextrometorfano y clorfenamina</t>
  </si>
  <si>
    <t xml:space="preserve">250 mg/5 mg/10 mg/2 mg</t>
  </si>
  <si>
    <t xml:space="preserve">Formato de venta: caja con 12 cápsulas</t>
  </si>
  <si>
    <t xml:space="preserve">https://raw.githubusercontent.com/zublimemx/marketplaces-product-images/main/products/7501008499689/images/7501008499689_3.jpg</t>
  </si>
  <si>
    <t xml:space="preserve">https://raw.githubusercontent.com/zublimemx/marketplaces-product-images/main/products/7501008499689/images/7501008499689_1.jpg</t>
  </si>
  <si>
    <t xml:space="preserve">TABCIN ACTIVE PODS ALIV GRIPE Y TOS TAB 12 SEPTIEMBRE 27</t>
  </si>
  <si>
    <t xml:space="preserve">736085410808</t>
  </si>
  <si>
    <t xml:space="preserve">Humylub PF Ofteno Condroitina/Hialuronato 10 ml</t>
  </si>
  <si>
    <t xml:space="preserve">Descripción:
Humylub PF Ofteno, de Laboratorios Sophia, es una solución oftálmica lubricante libre de conservadores. Combina sulfato sódico de condroitina y hialuronato de sodio para humectar la superficie del ojo y restablecer la calidad de la película lagrimal. Se presenta en frasco gotero de 10 ml.
Beneficios:
Indicada para el alivio temporal de:
- Ardor, sensación de cuerpo extraño y resequedad ocular por queratoconjuntivitis seca, blefaroconjuntivitis, blefaritis y queratitis por exposición.
- Irritaciones oculares leves por rayos solares, polvo, aire, aguas cloradas, agentes químicos débiles y exposición a luz intensa.
- Coadyuvante de otros tratamientos tópicos oculares, al prolongar el tiempo de contacto de los fármacos aplicados.
- Fórmula libre de conservadores (PF).
Composición:
Cada ml contiene:
- Sulfato sódico de condroitina 1.8 mg
- Hialuronato de sodio 1.0 mg
- Vehículo cbp 1.0 ml
Modo de uso:
Vía oftálmica. No ingerible. Dosis: la que el médico señale. Léase el instructivo anexo. Una vez abierto el envase, el producto se conserva 28 días.
Presentación:
Frasco gotero con 10 ml de solución oftálmica estéril.
Advertencias:
Su venta requiere receta médica. No se use durante el embarazo y la lactancia. Conservar el frasco bien cerrado a no más de 30 °C. Lea las instrucciones del empaque. Consulte a su médico. No se deje al alcance de los niños.</t>
  </si>
  <si>
    <t xml:space="preserve">MLM39473490</t>
  </si>
  <si>
    <t xml:space="preserve">Humylub</t>
  </si>
  <si>
    <t xml:space="preserve">Ofteno PF</t>
  </si>
  <si>
    <t xml:space="preserve">Solución oftálmica estéril</t>
  </si>
  <si>
    <t xml:space="preserve">Sulfato sódico de condroitina e hialuronato de sodio</t>
  </si>
  <si>
    <t xml:space="preserve">1.8 mg/1 mg por ml</t>
  </si>
  <si>
    <t xml:space="preserve">150M2007 SSA IV</t>
  </si>
  <si>
    <t xml:space="preserve">Libre de conservadores; Vigencia una vez abierto: 28 días; Formato: frasco gotero</t>
  </si>
  <si>
    <t xml:space="preserve">https://raw.githubusercontent.com/zublimemx/marketplaces-product-images/main/products/736085410808/images/736085410808_1.jpg</t>
  </si>
  <si>
    <t xml:space="preserve">https://raw.githubusercontent.com/zublimemx/marketplaces-product-images/main/products/736085410808/images/736085410808_2.jpg</t>
  </si>
  <si>
    <t xml:space="preserve">https://raw.githubusercontent.com/zublimemx/marketplaces-product-images/main/products/736085410808/images/736085410808_3.jpg</t>
  </si>
  <si>
    <t xml:space="preserve">https://raw.githubusercontent.com/zublimemx/marketplaces-product-images/main/products/736085410808/images/736085410808_4.jpg</t>
  </si>
  <si>
    <t xml:space="preserve">HUMYLUB PF OFTENO 10ML</t>
  </si>
  <si>
    <t xml:space="preserve">7501070635596</t>
  </si>
  <si>
    <t xml:space="preserve">A.S. Cor Norfenefrina 1 g/100 ml Solución Gotas 24 ml</t>
  </si>
  <si>
    <t xml:space="preserve">Descripción:
A.S. Cor, de Sanfer, es una solución oral en gotas cuyo principio activo es el clorhidrato de norfenefrina, un fármaco simpaticomimético que eleva la presión arterial. Está indicado en cuadros de hipotensión, siempre según la indicación de su médico. Se presenta en frasco con gotero de 24 ml.
Características:
- Solución oral en gotas de fácil dosificación.
- Cada 100 ml contienen 1 g de clorhidrato de norfenefrina.
- Frasco con gotero de 24 ml.
Composición:
Cada 100 ml contienen:
- Clorhidrato de norfenefrina 1 g
- Vehículo cbp 100 ml
Modo de uso:
Vía oral. Use la dosis y el número de gotas que le indique su médico.
Presentación:
Frasco con gotero con 24 ml de solución oral.
Advertencias:
No exceda la dosis indicada. Las personas con hipertensión u otros padecimientos cardiovasculares deben consultar a su médico antes de usarlo. Lea las instrucciones del empaque. Consulte a su médico. No se deje al alcance de los niños.</t>
  </si>
  <si>
    <t xml:space="preserve">MLM39473875</t>
  </si>
  <si>
    <t xml:space="preserve">A.S. Cor</t>
  </si>
  <si>
    <t xml:space="preserve">Solución oral en gotas</t>
  </si>
  <si>
    <t xml:space="preserve">Norfenefrina</t>
  </si>
  <si>
    <t xml:space="preserve">1 g/100 ml</t>
  </si>
  <si>
    <t xml:space="preserve">Formato: frasco con gotero; Indicación: hipotensión</t>
  </si>
  <si>
    <t xml:space="preserve">https://raw.githubusercontent.com/zublimemx/marketplaces-product-images/main/products/7501070635596/images/7501070635596_3.jpg</t>
  </si>
  <si>
    <t xml:space="preserve">https://raw.githubusercontent.com/zublimemx/marketplaces-product-images/main/products/7501070635596/images/7501070635596_1.jpg</t>
  </si>
  <si>
    <t xml:space="preserve">AS COR SOL 24ML</t>
  </si>
  <si>
    <t xml:space="preserve">020800753067</t>
  </si>
  <si>
    <t xml:space="preserve">Pepto-Bismol Original Suspensión Oral 118 ml</t>
  </si>
  <si>
    <t xml:space="preserve">Descripción:
Pepto-Bismol Original es una suspensión oral a base de subsalicilato de bismuto que cubre, protege y alivia las molestias digestivas más comunes. Controla la diarrea en menos de 24 horas y alivia la acidez, la indigestión, el malestar estomacal y la náusea. Se presenta en frasco de 118 ml.
Beneficios:
- Cubre, protege y alivia: acidez, indigestión, malestar estomacal, náusea y diarrea.
- Control de la diarrea en menos de 24 horas, según la información de la ficha.
- Adyuvante en la terapia combinada para el tratamiento de la enfermedad ulcerosa péptica causada por Helicobacter pylori.
Composición:
- Subsalicilato de bismuto
- Vehículo cbp
Modo de uso:
Vía oral. Adultos y niños mayores de 12 años: 1 dosis (30 ml o 2 cucharadas) cada hora, sin exceder 8 dosis al día. Tome hasta que la diarrea desaparezca, pero no por más de 2 días.
Presentación:
Frasco con 118 ml de suspensión oral.
Advertencias:
No debe usarse para tratar el vómito ni en niños o adolescentes que padezcan o se recuperen de varicela o gripe, por el riesgo de síndrome de Reye. No se administre a niños menores de 12 años. Puede oscurecer temporalmente la lengua y las heces. Si la diarrea dura más de 2 días, consulte a su médico. Lea las instrucciones del empaque. Consulte a su médico. No se deje al alcance de los niños.</t>
  </si>
  <si>
    <t xml:space="preserve">MLM40243609</t>
  </si>
  <si>
    <t xml:space="preserve">Subsalicilato de bismuto 1.75 g (base de referencia no indicada en el catálogo ML; verificar en la etiqueta)</t>
  </si>
  <si>
    <t xml:space="preserve">30310 SSA</t>
  </si>
  <si>
    <t xml:space="preserve">Formato: frasco; Condición de venta: sin receta</t>
  </si>
  <si>
    <t xml:space="preserve">https://raw.githubusercontent.com/zublimemx/marketplaces-product-images/main/products/020800753067/images/020800753067_1.jpg</t>
  </si>
  <si>
    <t xml:space="preserve">https://raw.githubusercontent.com/zublimemx/marketplaces-product-images/main/products/020800753067/images/020800753067_3.jpg</t>
  </si>
  <si>
    <t xml:space="preserve">PEPTO BISMOL 118ML ORIG</t>
  </si>
  <si>
    <t xml:space="preserve">7501033954061</t>
  </si>
  <si>
    <t xml:space="preserve">Ensure Chocolate Suplemento Alimenticio Líquido 237 ml</t>
  </si>
  <si>
    <t xml:space="preserve">Descripción:
Ensure sabor chocolate de Abbott es una fórmula de alimentación especializada, lista para tomar, para adultos con requerimientos especiales de nutrición por condiciones o deficiencias que afectan su estado nutricional. Se presenta en botella de 237 ml.
Beneficios:
- Combinación de macronutrientes y micronutrientes, con 28 vitaminas y minerales.
- Ayuda a cubrir requerimientos especiales de alimentación en adultos con malnutrición o pérdida de peso.
- Aporta nutrición completa y balanceada para apoyar la alimentación diaria.
- Sabor chocolate, listo para beber.
Modo de uso:
Producto listo para tomar; no requiere preparación. Consulte a su médico o nutriólogo para la recomendación de uso.
Presentación:
Botella con 237 ml, sabor chocolate.
Advertencias:
Suplemento alimenticio; no es un medicamento. No sustituye una dieta variada ni el tratamiento indicado por su médico. Se recomienda su consumo bajo supervisión de un profesional de la salud. No se deje al alcance de los niños.</t>
  </si>
  <si>
    <t xml:space="preserve">MLM40860977</t>
  </si>
  <si>
    <t xml:space="preserve">Chocolate</t>
  </si>
  <si>
    <t xml:space="preserve">https://raw.githubusercontent.com/zublimemx/marketplaces-product-images/main/products/7501033954061/images/7501033954061_3.jpg</t>
  </si>
  <si>
    <t xml:space="preserve">ENSURE 237ML CHTE</t>
  </si>
  <si>
    <t xml:space="preserve">7501868900127</t>
  </si>
  <si>
    <t xml:space="preserve">Gasa Simple Estéril Dibar 10 x 10 cm Caja con 10 Piezas</t>
  </si>
  <si>
    <t xml:space="preserve">Descripción:
Gasa simple estéril Dibar, material de curación de tejido de algodón, en piezas de 10 x 10 cm dobladas (25 x 40 cm extendidas). Viene esterilizada con óxido de etileno y empacada en sobre, en caja con 10 piezas. Sirve para limpiar, cubrir y proteger heridas y para curaciones en general.
Características:
- Esterilizada con óxido de etileno.
- Desechable, atóxica y libre de pirógenos.
- Tejido de algodón, absorbente y suave.
- Tamaño 10 x 10 cm doblada; 25 x 40 cm extendida.
- Piezas en sobre grande, listas para usar.
Modo de uso:
Abra el sobre sin tocar la gasa con las manos sucias, retire la pieza y colóquela sobre la zona por limpiar o cubrir. Use una pieza nueva en cada curación.
Presentación:
Caja con 10 piezas de gasa simple estéril de 10 x 10 cm.
Advertencias:
Producto estéril de un solo uso. No lo use si el sobre está abierto o dañado. No se reesterilice. Para uso externo. Mantener fuera del alcance de los niños.</t>
  </si>
  <si>
    <t xml:space="preserve">MLM25803905</t>
  </si>
  <si>
    <t xml:space="preserve">Gasa simple estéril</t>
  </si>
  <si>
    <t xml:space="preserve">Caja con 10 piezas</t>
  </si>
  <si>
    <t xml:space="preserve">Medidas: 10 x 10 cm doblada, 25 x 40 cm extendida; Esterilizada con óxido de etileno; Desechable, atóxica y libre de pirógenos; Formato de venta: caja con 10 piezas</t>
  </si>
  <si>
    <t xml:space="preserve">https://raw.githubusercontent.com/zublimemx/marketplaces-product-images/main/products/7501868900127/images/7501868900127_2.jpg</t>
  </si>
  <si>
    <t xml:space="preserve">https://raw.githubusercontent.com/zublimemx/marketplaces-product-images/main/products/7501868900127/images/7501868900127_5.jpg</t>
  </si>
  <si>
    <t xml:space="preserve">DIBAR GASA 10 ATA 10</t>
  </si>
  <si>
    <t xml:space="preserve">7503007704597</t>
  </si>
  <si>
    <t xml:space="preserve">Hidrasec Racecadotrilo 100 mg 9 Cápsulas</t>
  </si>
  <si>
    <t xml:space="preserve">Descripción:
Hidrasec es un medicamento antidiarreico de Ferrer con racecadotrilo como principio activo. Cada cápsula contiene 100 mg de racecadotrilo y se presenta en caja con 9 cápsulas. Actúa sobre el intestino reduciendo la secreción excesiva de agua y electrolitos que causa la diarrea, sin frenar el movimiento intestinal.
Beneficios:
- Antidiarreico de acción intestinal para el tratamiento sintomático de la diarrea aguda.
- Reduce la pérdida de agua y electrolitos por las evacuaciones.
- Presentación de 9 cápsulas para un tratamiento corto.
Composición:
- Racecadotrilo 100 mg por cápsula
- Excipiente cbp 1 cápsula
Modo de uso:
Vía oral. Dosis: la que el médico señale. Mantenga una hidratación adecuada durante la diarrea.
Presentación:
Caja con 9 cápsulas de 100 mg.
Advertencias:
Su venta requiere receta médica según la caja. No se use durante el embarazo o la lactancia. Conservar a no más de 30 °C y la caja bien cerrada. Lea las instrucciones del empaque. Consulte a su médico. No se deje al alcance de los niños.</t>
  </si>
  <si>
    <t xml:space="preserve">MLM40170669</t>
  </si>
  <si>
    <t xml:space="preserve">Hidrasec</t>
  </si>
  <si>
    <t xml:space="preserve">Racecadotrilo</t>
  </si>
  <si>
    <t xml:space="preserve">594M98 SSA IV</t>
  </si>
  <si>
    <t xml:space="preserve">Formato de venta: caja con 9 cápsulas</t>
  </si>
  <si>
    <t xml:space="preserve">https://raw.githubusercontent.com/zublimemx/marketplaces-product-images/main/products/7503007704597/images/7503007704597_1.jpg</t>
  </si>
  <si>
    <t xml:space="preserve">https://raw.githubusercontent.com/zublimemx/marketplaces-product-images/main/products/7503007704597/images/7503007704597_3.jpg</t>
  </si>
  <si>
    <t xml:space="preserve">HIDRASEC 100MG CAPS9</t>
  </si>
  <si>
    <t xml:space="preserve">7501070615277</t>
  </si>
  <si>
    <t xml:space="preserve">Daflon 500 mg Diosmina/Hesperidina 20 Tabletas</t>
  </si>
  <si>
    <t xml:space="preserve">Descripción:
Daflon es un medicamento flebotónico y vasoprotector de Servier, distribuido por Sanfer, en tabletas. Contiene diosmina y hesperidina purificada y micronizada: 450 mg de diosmina y 50 mg de hesperidina por tableta, que suman la fracción flavonoide de 500 mg. Se presenta en caja con 20 tabletas y se utiliza en el tratamiento de la insuficiencia venosa y de las molestias hemorroidales.
Beneficios:
- Ayuda a mejorar el tono de las venas y la circulación de retorno de las piernas.
- Útil en las molestias de la insuficiencia venosa: pesadez, dolor y cansancio en las piernas.
- Apoya el tratamiento de la crisis hemorroidal.
- Fracción flavonoide micronizada para mejor absorción.
Composición:
Cada tableta contiene:
- Diosmina 450 mg
- Hesperidina 50 mg
- Excipiente cbp 1 tableta
Modo de uso:
Vía oral. La dosis y la duración del tratamiento las indica su médico. Se recomienda tomar las tabletas con alimentos.
Presentación:
Caja con 20 tabletas.
Advertencias:
Si los síntomas persisten, consulte a su médico. Lea las instrucciones del empaque. Consulte a su médico. No se deje al alcance de los niños.</t>
  </si>
  <si>
    <t xml:space="preserve">MLM39476063</t>
  </si>
  <si>
    <t xml:space="preserve">500</t>
  </si>
  <si>
    <t xml:space="preserve">450 mg/50 mg</t>
  </si>
  <si>
    <t xml:space="preserve">Formato de venta: caja con 20 tabletas</t>
  </si>
  <si>
    <t xml:space="preserve">https://raw.githubusercontent.com/zublimemx/marketplaces-product-images/main/products/7501070615277/images/7501070615277_4.jpg</t>
  </si>
  <si>
    <t xml:space="preserve">https://raw.githubusercontent.com/zublimemx/marketplaces-product-images/main/products/7501070615277/images/7501070615277_3.jpg</t>
  </si>
  <si>
    <t xml:space="preserve">DAFLON 500M C 20 TABS</t>
  </si>
  <si>
    <t xml:space="preserve">7501868900257</t>
  </si>
  <si>
    <t xml:space="preserve">Alcohol Etílico Dibar 96° G.L. 1 l Caja con 12 Piezas</t>
  </si>
  <si>
    <t xml:space="preserve">MLM191698</t>
  </si>
  <si>
    <t xml:space="preserve">Salud y Equipamiento Médico &gt; Cuidado de la Salud &gt; Farmacia &gt; Alcohol Etílico</t>
  </si>
  <si>
    <t xml:space="preserve">Descripción:
Alcohol etílico Dibar de 96° G.L. (graduación Gay-Lussac), sin desnaturalizar, en botella de plástico translúcida de 1 litro con tapa roja. Esta publicación corresponde a la caja con 12 piezas. Es un producto de alta concentración cuya etiqueta lo identifica como sustancia tóxica y de uso exclusivamente industrial; de acuerdo con la información del distribuidor se emplea en procesos industriales, químicos y de laboratorio que requieren alcohol etílico puro.
Características:
- Alcohol etílico de 96° G.L. sin desnaturalizar
- Botella de 1 litro con tapa roja
- Etiqueta en español con leyendas de seguridad y pictogramas de signo de exclamación y flama
- Marca Dibar, comercializado por Grupo Díaz B Luna, S.A. de C.V.
- Prohibida su venta a granel y a menores de edad
Presentación:
Caja con 12 botellas de 1 litro (12 litros en total).
Advertencias:
- Sustancia tóxica. Exclusivamente para uso industrial.
- No ingerir.
- Inflamable: manténgase alejado del fuego, de flamas y de fuentes de calor.
- Evite el contacto con los ojos y no deje el envase destapado.
- Prohibida su venta a menores de edad.
- No se deje al alcance de los niños.</t>
  </si>
  <si>
    <t xml:space="preserve">MLM21519467</t>
  </si>
  <si>
    <t xml:space="preserve">Grupo Díaz B Luna, S.A. de C.V. (comercializa)</t>
  </si>
  <si>
    <t xml:space="preserve">Alcohol etílico 96° G.L. sin desnaturalizar</t>
  </si>
  <si>
    <t xml:space="preserve">l</t>
  </si>
  <si>
    <t xml:space="preserve">Alcohol etílico</t>
  </si>
  <si>
    <t xml:space="preserve">96° G.L.</t>
  </si>
  <si>
    <t xml:space="preserve">Formato de venta: Caja con 12 piezas; Uso: exclusivamente industrial; Tapa roja; Prohibida su venta a granel</t>
  </si>
  <si>
    <t xml:space="preserve">https://raw.githubusercontent.com/zublimemx/marketplaces-product-images/main/products/7501868900257/images/7501868900257_4.jpg</t>
  </si>
  <si>
    <t xml:space="preserve">https://raw.githubusercontent.com/zublimemx/marketplaces-product-images/main/products/7501868900257/images/7501868900257_2.jpg</t>
  </si>
  <si>
    <t xml:space="preserve">https://raw.githubusercontent.com/zublimemx/marketplaces-product-images/main/products/7501868900257/images/7501868900257_3.jpg</t>
  </si>
  <si>
    <t xml:space="preserve">ALCO R 1LT C12 PZAS DIBAR</t>
  </si>
  <si>
    <t xml:space="preserve">7501314704057</t>
  </si>
  <si>
    <t xml:space="preserve">Unival Sucralfato 1 g/5 ml Suspensión Oral 230 ml</t>
  </si>
  <si>
    <t xml:space="preserve">Descripción:
Unival es una suspensión oral cuyo principio activo es el sucralfato, un compuesto que forma una capa protectora sobre la mucosa del estómago. Está indicada en el tratamiento y la prevención de la úlcera duodenal y de la úlcera gástrica, la gastritis, el daño gástrico provocado por antiinflamatorios no esteroideos (AINE), el reflujo gastroesofágico y en la profilaxis de la hemorragia gastroduodenal por úlceras por estrés en enfermos graves.
Composición:
Cada 100 ml de suspensión contienen 20 g de sucralfato; cada 5 ml equivalen a 1 g de sucralfato. Vehículo cbp 100 ml. Contiene 15 por ciento de azúcares.
Modo de uso:
- Vía oral.
- Agítese antes de usarse.
- La dosis es la que el médico señale.
- Incluye vaso dosificador.
Presentación:
Caja con frasco de 230 ml de suspensión oral y vaso dosificador.
Advertencias:
Su venta requiere receta médica. No lo use si es alérgico al sucralfato o a algún componente de la fórmula. Consulte a su médico antes de usarlo durante el embarazo o la lactancia. Consérvese el frasco bien tapado y a no más de 30 °C. Lea las instrucciones del empaque. Consulte a su médico. No se deje al alcance de los niños.</t>
  </si>
  <si>
    <t xml:space="preserve">MLM40170257</t>
  </si>
  <si>
    <t xml:space="preserve">Unival</t>
  </si>
  <si>
    <t xml:space="preserve">Laboratorios Senosiain, S.A. de C.V.</t>
  </si>
  <si>
    <t xml:space="preserve">Sucralfato</t>
  </si>
  <si>
    <t xml:space="preserve">1 g/5 ml (20 g/100 ml)</t>
  </si>
  <si>
    <t xml:space="preserve">121M2012 SSA IV</t>
  </si>
  <si>
    <t xml:space="preserve">Incluye vaso dosificador; Contiene 15% de azúcares; Conservar a no más de 30 °C; Venta con receta médica</t>
  </si>
  <si>
    <t xml:space="preserve">https://raw.githubusercontent.com/zublimemx/marketplaces-product-images/main/products/7501314704057/images/7501314704057_1.jpg</t>
  </si>
  <si>
    <t xml:space="preserve">https://raw.githubusercontent.com/zublimemx/marketplaces-product-images/main/products/7501314704057/images/7501314704057_2.jpg</t>
  </si>
  <si>
    <t xml:space="preserve">https://raw.githubusercontent.com/zublimemx/marketplaces-product-images/main/products/7501314704057/images/7501314704057_3.jpg</t>
  </si>
  <si>
    <t xml:space="preserve">UNIVAL SUSP 1GR 230ML SUCRALFATO</t>
  </si>
  <si>
    <t xml:space="preserve">7501008433676</t>
  </si>
  <si>
    <t xml:space="preserve">Cafiaspirina 500 mg/30 mg 40 Tabletas</t>
  </si>
  <si>
    <t xml:space="preserve">Descripción:
Cafiaspirina es un analgésico en tabletas que combina ácido acetilsalicílico con cafeína; la cafeína potencia el efecto analgésico del ácido acetilsalicílico. Está indicada para el alivio de dolores severos de cabeza y de muelas, y de otros dolores de cuerpo, como los musculares relacionados con el estrés y la tensión en cuello, espalda y hombros.
Beneficios:
- Efecto analgésico: ayuda a aliviar dolores de cabeza, de oídos, de muelas y algunos dolores musculares
- Efecto antiinflamatorio: ayuda a disminuir la inflamación muscular
- Efecto antipirético: ayuda a disminuir la fiebre de manera gradual
- Presentación de 40 tabletas
Composición:
Cada tableta contiene 500 mg de ácido acetilsalicílico y 30 mg de cafeína.
Modo de uso:
Vía oral. Uso en adultos y mayores de 12 años. Tome la dosis indicada en el empaque o la que su médico señale y no exceda la dosis recomendada.
Presentación:
Caja con 40 tabletas.
Advertencias:
No lo use si es alérgico al ácido acetilsalicílico, a otros salicilatos o a algún componente de la fórmula, ni si tiene úlcera péptica activa o hemorragias gastrointestinales. Consulte a su médico antes de usarlo si tiene asma, enfermedad del hígado o del riñón, si toma anticoagulantes o si está embarazada o en periodo de lactancia. Evite el alcohol y otros medicamentos que contengan ácido acetilsalicílico. Lea las instrucciones del empaque. Consulte a su médico. No se deje al alcance de los niños.</t>
  </si>
  <si>
    <t xml:space="preserve">MLM39455683</t>
  </si>
  <si>
    <t xml:space="preserve">Ácido acetilsalicílico, cafeína</t>
  </si>
  <si>
    <t xml:space="preserve">500 mg/30 mg por tableta</t>
  </si>
  <si>
    <t xml:space="preserve">Formato de venta: Caja con 40 tabletas</t>
  </si>
  <si>
    <t xml:space="preserve">https://raw.githubusercontent.com/zublimemx/marketplaces-product-images/main/products/7501008433676/images/7501008433676_2.jpg</t>
  </si>
  <si>
    <t xml:space="preserve">https://raw.githubusercontent.com/zublimemx/marketplaces-product-images/main/products/7501008433676/images/7501008433676_3.jpg</t>
  </si>
  <si>
    <t xml:space="preserve">CAFIASPIRINA 40TAB JULIO 27 OFERTADO 120</t>
  </si>
  <si>
    <t xml:space="preserve">7501943416178</t>
  </si>
  <si>
    <t xml:space="preserve">Pañales Huggies Supreme Unisex Etapa Recién Nacido 40 Piezas</t>
  </si>
  <si>
    <t xml:space="preserve">Descripción:
Pañales desechables Huggies Supreme unisex etapa Recién Nacido (RN), paquete con 40 piezas, para bebés de hasta 3.5 kg. Son pañales clínica y dermatológicamente probados, hechos con materiales suaves para cuidar la piel delicada del recién nacido; la línea Supreme cuenta con certificación Dermatest de cinco estrellas. La etapa RN es la primera talla de la línea, que continúa con las etapas 1 a 6 según el peso del bebé.
Características:
- Cubierta interna inteligente con absorción focalizada
- Colchones 3D Derma Protect al frente que absorben rápidamente
- Malla suave en la parte posterior que atrapa el material semilíquido
- Suavidad y cuidado superior para mantener la piel fresca y protegida
- Diseño unisex, apto para niño o niña
Presentación:
Paquete con 40 pañales etapa Recién Nacido (RN), peso recomendado del bebé de hasta 3.5 kg.</t>
  </si>
  <si>
    <t xml:space="preserve">MLM17379855</t>
  </si>
  <si>
    <t xml:space="preserve">Recién nacido (etapa RN)</t>
  </si>
  <si>
    <t xml:space="preserve">Recién Nacido (RN)</t>
  </si>
  <si>
    <t xml:space="preserve">Peso recomendado: hasta 3.5 kg; Clínica y dermatológicamente probado; Certificación Dermatest cinco estrellas</t>
  </si>
  <si>
    <t xml:space="preserve">https://raw.githubusercontent.com/zublimemx/marketplaces-product-images/main/products/7501943416178/images/7501943416178_2.jpg</t>
  </si>
  <si>
    <t xml:space="preserve">HU SUP UNISEX RN C/40</t>
  </si>
  <si>
    <t xml:space="preserve">7502235760139</t>
  </si>
  <si>
    <t xml:space="preserve">Regenesis Max Omega 3 Ácido Fólico 30 Cápsulas</t>
  </si>
  <si>
    <t xml:space="preserve">Descripción:
Regenesis Max es un suplemento alimenticio a base de omega 3 (DHA y EPA), ácido fólico, vitaminas y minerales, en presentación de 30 cápsulas para tomar una al día. Se recomienda a partir de los 12 años. Es un producto fabricado en España, importado y distribuido en México por Exeltis Pharma México.
Composición:
Aporte por cápsula (porción de 0.867 g) según la etiqueta.
- Omega 3: DHA 300 mg y EPA 42.85 mg
- Vitaminas: B1 1.1 mg, B2 1.4 mg, B3 16 mg, B5 6 mg, B6 1.4 mg, B8 0.05 mg, ácido fólico 0.4 mg, B12 0.0025 mg, C 40 mg, D3 0.01 mg y E 12 mg
- Minerales: manganeso 1 mg, cobre 1 mg, yodo 0.15 mg, selenio 0.055 mg, hierro 14 mg y zinc 10 mg
Modo de uso:
Vía oral. Tomar una cápsula al día.
Presentación:
Caja con 30 cápsulas. Contenido neto de la caja: 26.01 g.
Advertencias:
Este producto no es un medicamento. El consumo de este producto es responsabilidad de quien lo recomienda y de quien lo usa. Contiene derivados de pescado que pueden ocasionar reacciones alérgicas. Contiene lecitina de soya. No exceda la porción diaria recomendada. Los suplementos alimenticios no están pensados como sustituto de una dieta variada, equilibrada y saludable. Consérvese a no más de 25 °C y alejado de la luz. Mantener fuera del alcance de los niños.</t>
  </si>
  <si>
    <t xml:space="preserve">MLM21453725</t>
  </si>
  <si>
    <t xml:space="preserve">Regenesis</t>
  </si>
  <si>
    <t xml:space="preserve">Exeltis Pharma México, S.A. de C.V.</t>
  </si>
  <si>
    <t xml:space="preserve">Max</t>
  </si>
  <si>
    <t xml:space="preserve">Omega 3 (DHA y EPA), ácido fólico, vitaminas y minerales</t>
  </si>
  <si>
    <t xml:space="preserve">A partir de 12 años</t>
  </si>
  <si>
    <t xml:space="preserve">Suplemento alimenticio; Porción: 1 cápsula (0.867 g); Contenido neto: 26.01 g; Fabricado en España; Contiene derivados de pescado y lecitina de soya</t>
  </si>
  <si>
    <t xml:space="preserve">https://raw.githubusercontent.com/zublimemx/marketplaces-product-images/main/products/7502235760139/images/7502235760139_4.jpg</t>
  </si>
  <si>
    <t xml:space="preserve">https://raw.githubusercontent.com/zublimemx/marketplaces-product-images/main/products/7502235760139/images/7502235760139_1.jpg</t>
  </si>
  <si>
    <t xml:space="preserve">https://raw.githubusercontent.com/zublimemx/marketplaces-product-images/main/products/7502235760139/images/7502235760139_2.jpg</t>
  </si>
  <si>
    <t xml:space="preserve">https://raw.githubusercontent.com/zublimemx/marketplaces-product-images/main/products/7502235760139/images/7502235760139_3.jpg</t>
  </si>
  <si>
    <t xml:space="preserve">https://raw.githubusercontent.com/zublimemx/marketplaces-product-images/main/products/7502235760139/images/7502235760139_5.jpg</t>
  </si>
  <si>
    <t xml:space="preserve">https://raw.githubusercontent.com/zublimemx/marketplaces-product-images/main/products/7502235760139/images/7502235760139_6.jpg</t>
  </si>
  <si>
    <t xml:space="preserve">REGENESIS MAX C 30 TABS</t>
  </si>
  <si>
    <t xml:space="preserve">7501022101155</t>
  </si>
  <si>
    <t xml:space="preserve">Reumophan Clorzoxazona/Ketoprofeno 250/50 mg 20 Tabletas</t>
  </si>
  <si>
    <t xml:space="preserve">Descripción:
Reumophan es un medicamento en tabletas que combina clorzoxazona, un relajante muscular, con ketoprofeno, un antiinflamatorio no esteroideo con acción analgésica. Su empaque lo presenta como una fórmula de triple acción: analgésico, antiinflamatorio y relajante muscular, para dolores reumáticos, de espalda, torceduras y dolores musculares.
Indicaciones:
Se utiliza como auxiliar en el tratamiento de artritis reumatoide, osteoartritis, polineuropatía, neuralgia, radiculopatía, neuritis, síndromes vertebrales dolorosos, lumbalgia, lumbociática, neuritis ciática, artralgias y espasmos musculares.
Composición:
Cada tableta contiene 250 mg de clorzoxazona y 50 mg de ketoprofeno.
Modo de uso:
Vía oral. Dosis habitual: una tableta cada 6 a 12 horas, según la severidad del caso y la indicación de su médico.
Presentación:
Caja con 20 tabletas.
Advertencias:
No lo use si es alérgico a los componentes de la fórmula ni si padece rinitis, urticaria o asma provocadas por antiinflamatorios. No se recomienda su uso durante el embarazo y la lactancia. Lea las instrucciones del empaque. Consulte a su médico. No se deje al alcance de los niños.</t>
  </si>
  <si>
    <t xml:space="preserve">MLM39455725</t>
  </si>
  <si>
    <t xml:space="preserve">Reumophan</t>
  </si>
  <si>
    <t xml:space="preserve">Grisi Hnos., S.A. de C.V.</t>
  </si>
  <si>
    <t xml:space="preserve">Clorzoxazona, ketoprofeno</t>
  </si>
  <si>
    <t xml:space="preserve">250 mg/50 mg por tableta</t>
  </si>
  <si>
    <t xml:space="preserve">Fórmula triple acción: analgésico, antiinflamatorio y relajante muscular; Formato de venta: Caja con 20 tabletas</t>
  </si>
  <si>
    <t xml:space="preserve">https://raw.githubusercontent.com/zublimemx/marketplaces-product-images/main/products/7501022101155/images/7501022101155_2.jpg</t>
  </si>
  <si>
    <t xml:space="preserve">https://raw.githubusercontent.com/zublimemx/marketplaces-product-images/main/products/7501022101155/images/7501022101155_3.jpg</t>
  </si>
  <si>
    <t xml:space="preserve">https://raw.githubusercontent.com/zublimemx/marketplaces-product-images/main/products/7501022101155/images/7501022101155_4.jpg</t>
  </si>
  <si>
    <t xml:space="preserve">REUMOPHAN C20 TABS GRISI</t>
  </si>
  <si>
    <t xml:space="preserve">7500435181402</t>
  </si>
  <si>
    <t xml:space="preserve">Sedalmerck Paracetamol 500 mg 10 Sobres con 4 Tabletas</t>
  </si>
  <si>
    <t xml:space="preserve">Descripción:
Sedalmerck es un medicamento en tabletas que combina paracetamol, cafeína y fenilefrina. Es un analgésico y antipirético útil para el alivio del dolor, la fiebre y las molestias de la gripe y el resfriado común; la fenilefrina ayuda a descongestionar la nariz. Esta presentación es un dispensador con 10 sobres de 4 tabletas cada uno (40 tabletas), en sobres individuales.
Composición:
Cada tableta contiene 500 mg de paracetamol, 50 mg de cafeína y 5 mg de clorhidrato de fenilefrina.
Modo de uso:
Vía oral. Adultos y niños mayores de 14 años: tomar 1 tableta cada 8 horas. No se use por más de 5 días.
Presentación:
Caja con 10 sobres de 4 tabletas cada uno (40 tabletas en total).
Advertencias:
No lo use si es alérgico a los componentes de la fórmula ni junto con inhibidores de la monoaminooxidasa (IMAO) o dentro de los 14 días posteriores a suspenderlos. No se recomienda durante el embarazo y la lactancia. No se use por más de cinco días: el paracetamol usado por periodos prolongados puede ocasionar daño hepático. Evite las bebidas alcohólicas mientras lo toma. Consulte a su médico antes de usarlo si padece asma, enfermedad cardiovascular, diabetes, hipertensión, glaucoma o hipertiroidismo. Consérvese a no más de 30 °C. Lea las instrucciones del empaque. Consulte a su médico. No se deje al alcance de los niños.</t>
  </si>
  <si>
    <t xml:space="preserve">MLM39455689</t>
  </si>
  <si>
    <t xml:space="preserve">Merck, S.A. de C.V. (para Procter &amp; Gamble México)</t>
  </si>
  <si>
    <t xml:space="preserve">Tabletas en sobres</t>
  </si>
  <si>
    <t xml:space="preserve">Paracetamol, cafeína, fenilefrina</t>
  </si>
  <si>
    <t xml:space="preserve">500 mg/50 mg/5 mg por tableta</t>
  </si>
  <si>
    <t xml:space="preserve">Adultos y niños mayores de 14 años</t>
  </si>
  <si>
    <t xml:space="preserve">Formato de venta: Dispensador con 10 sobres de 4 tabletas (40 tabletas)</t>
  </si>
  <si>
    <t xml:space="preserve">https://raw.githubusercontent.com/zublimemx/marketplaces-product-images/main/products/7500435181402/images/7500435181402_1.jpg</t>
  </si>
  <si>
    <t xml:space="preserve">https://raw.githubusercontent.com/zublimemx/marketplaces-product-images/main/products/7500435181402/images/7500435181402_2.jpg</t>
  </si>
  <si>
    <t xml:space="preserve">SEDALMERCK EXH C10 SBRS C4TAB 75</t>
  </si>
  <si>
    <t xml:space="preserve">7501008498798</t>
  </si>
  <si>
    <t xml:space="preserve">Bepanthen Pomada Regeneradora Multiusos Dexpantenol 5% 30 g</t>
  </si>
  <si>
    <t xml:space="preserve">Descripción:
Bepanthen Multiusos es una pomada regeneradora de la piel con 5% de dexpantenol, en tubo de 30 g. Es un reconstituyente y regenerador epitelial indicado para la prevención y el tratamiento de la piel rozada, irritada o agrietada y de las quemaduras leves, así como para la dermatitis del pañal en bebés. También ayuda en la cicatrización de fisuras y erosiones de la piel y del pezón.
Características:
- Contiene dexpantenol al 5%
- Uso multiusos
- Sin colorantes, perfumes ni conservadores
- Presentación en tubo de 30 g
Composición:
Cada 100 g de pomada contienen 5 g de dexpantenol.
Modo de uso:
Uso tópico. Aplique una capa delgada de pomada, una o más veces al día, sobre la zona afectada previamente limpia. Para el cuidado del pezón en madres lactantes, aplique después de cada toma.
Presentación:
Caja con tubo de 30 g de pomada.
Advertencias:
No lo use en caso de hipersensibilidad a alguno de los componentes de la fórmula. Evite el contacto con los ojos. Algunos excipientes pueden reducir la eficacia de condones o diafragmas de látex. Si las molestias persisten, consulte a su médico. Lea las instrucciones del empaque. Consulte a su médico. No se deje al alcance de los niños.</t>
  </si>
  <si>
    <t xml:space="preserve">MLM68820573</t>
  </si>
  <si>
    <t xml:space="preserve">Bayer de México, S.A. de C.V.</t>
  </si>
  <si>
    <t xml:space="preserve">Multiusos</t>
  </si>
  <si>
    <t xml:space="preserve">Pomada</t>
  </si>
  <si>
    <t xml:space="preserve">5%</t>
  </si>
  <si>
    <t xml:space="preserve">589M2003 SSA VI</t>
  </si>
  <si>
    <t xml:space="preserve">Pomada regeneradora para la piel; Sin colorantes, perfumes ni conservadores; Tubo de 30 g</t>
  </si>
  <si>
    <t xml:space="preserve">https://raw.githubusercontent.com/zublimemx/marketplaces-product-images/main/products/7501008498798/images/7501008498798_2.jpg</t>
  </si>
  <si>
    <t xml:space="preserve">https://raw.githubusercontent.com/zublimemx/marketplaces-product-images/main/products/7501008498798/images/7501008498798_1.jpg</t>
  </si>
  <si>
    <t xml:space="preserve">https://raw.githubusercontent.com/zublimemx/marketplaces-product-images/main/products/7501008498798/images/7501008498798_3.jpg</t>
  </si>
  <si>
    <t xml:space="preserve">BEPANTHEN 30GR MULTIUSOS 100</t>
  </si>
  <si>
    <t xml:space="preserve">7501125106231</t>
  </si>
  <si>
    <t xml:space="preserve">Cefaxona I.M. Ceftriaxona 1 g Solución Inyectable</t>
  </si>
  <si>
    <t xml:space="preserve">Descripción:
Cefaxona I.M. es un antibiótico cefalosporínico cuyo principio activo es la ceftriaxona, en presentación de 1 g para aplicación intramuscular. Se prescribe para el tratamiento de infecciones causadas por bacterias sensibles a la ceftriaxona. Es un medicamento de prescripción que debe ser indicado y aplicado bajo supervisión médica.
Composición:
Cada frasco ámpula contiene ceftriaxona en dosis de 1 g. La presentación incluye una ampolleta con diluyente para la preparación de la solución inyectable; consulte en el empaque la composición completa del diluyente.
Modo de uso:
Vía intramuscular. La dosis y la duración del tratamiento son las que el médico señale. Prepare la solución únicamente con el diluyente incluido.
Presentación:
Caja con un frasco ámpula con polvo y una ampolleta con diluyente de 3.5 ml.
Advertencias:
Su venta requiere receta médica. Antibiótico: el uso incorrecto puede causar resistencia bacteriana. Informe a su médico si es alérgico a las penicilinas, a las cefalosporinas o a algún otro medicamento, y si está embarazada o en periodo de lactancia. No se automedique. Lea las instrucciones del empaque. Consulte a su médico. No se deje al alcance de los niños.</t>
  </si>
  <si>
    <t xml:space="preserve">MLM39475878</t>
  </si>
  <si>
    <t xml:space="preserve">Cefaxona</t>
  </si>
  <si>
    <t xml:space="preserve">Laboratorios PiSA, S.A. de C.V.</t>
  </si>
  <si>
    <t xml:space="preserve">I.M.</t>
  </si>
  <si>
    <t xml:space="preserve">Solución inyectable (polvo con diluyente)</t>
  </si>
  <si>
    <t xml:space="preserve">Ceftriaxona</t>
  </si>
  <si>
    <t xml:space="preserve">1 g</t>
  </si>
  <si>
    <t xml:space="preserve">Caja con frasco ámpula y ampolleta con diluyente de 3.5 ml; Venta con receta médica</t>
  </si>
  <si>
    <t xml:space="preserve">https://raw.githubusercontent.com/zublimemx/marketplaces-product-images/main/products/7501125106231/images/7501125106231_2.jpg</t>
  </si>
  <si>
    <t xml:space="preserve">https://raw.githubusercontent.com/zublimemx/marketplaces-product-images/main/products/7501125106231/images/7501125106231_3.jpg</t>
  </si>
  <si>
    <t xml:space="preserve">CEFAXONA IM 1GR 56 PISA ENERO 27</t>
  </si>
  <si>
    <t xml:space="preserve">650240017100</t>
  </si>
  <si>
    <t xml:space="preserve">XL-3 VR Antigripal 375 mg/50 mg/3 mg 24 Tabletas</t>
  </si>
  <si>
    <t xml:space="preserve">Descripción:
XL-3 VR es un antigripal en tabletas con acción antiviral, antihistamínica, descongestiva, analgésica y antipirética. Es un auxiliar en el alivio de algunas molestias del resfriado común como cuerpo cortado, congestión y escurrimiento nasal, estornudos, dolor de cabeza y de garganta, dolor y fiebre; también se presenta como auxiliar contra la influenza estacional.
Composición:
Cada tableta contiene 375 mg de paracetamol, 50 mg de amantadina y 3 mg de clorfenamina.
Modo de uso:
Vía oral. Debe tomarse según las indicaciones de su médico o las del empaque.
Presentación:
Caja con 24 tabletas.
Advertencias:
Puede causar somnolencia y elevar la presión arterial. Se recomienda precaución al consumir alcohol durante el tratamiento. Informe a su médico si está embarazada, planea estarlo o está en periodo de lactancia, o si padece enfermedades del corazón, riñón o hígado, asma o diabetes. Consérvese a no más de 30 °C. Lea las instrucciones del empaque. Consulte a su médico. No se deje al alcance de los niños.</t>
  </si>
  <si>
    <t xml:space="preserve">MLM39455622</t>
  </si>
  <si>
    <t xml:space="preserve">VR</t>
  </si>
  <si>
    <t xml:space="preserve">Paracetamol, amantadina, clorfenamina</t>
  </si>
  <si>
    <t xml:space="preserve">375 mg/50 mg/3 mg por tableta</t>
  </si>
  <si>
    <t xml:space="preserve">Antigripal con acción antiviral, antihistamínico, descongestivo, analgésico y antipirético; Formato de venta: Caja con 24 tabletas</t>
  </si>
  <si>
    <t xml:space="preserve">https://raw.githubusercontent.com/zublimemx/marketplaces-product-images/main/products/650240017100/images/650240017100_1.jpg</t>
  </si>
  <si>
    <t xml:space="preserve">https://raw.githubusercontent.com/zublimemx/marketplaces-product-images/main/products/650240017100/images/650240017100_2.jpg</t>
  </si>
  <si>
    <t xml:space="preserve">https://raw.githubusercontent.com/zublimemx/marketplaces-product-images/main/products/650240017100/images/650240017100_3.jpg</t>
  </si>
  <si>
    <t xml:space="preserve">XL3 VR C 24 TABL</t>
  </si>
  <si>
    <t xml:space="preserve">7501390911028</t>
  </si>
  <si>
    <t xml:space="preserve">Italdermol Gasas Crema Triticum Vulgare 150 mg/g 10 Piezas</t>
  </si>
  <si>
    <t xml:space="preserve">Descripción:
Italdermol Gasas son gasas impregnadas con una crema a base de extracto acuoso de Triticum vulgare al 15% (150 mg por gramo), presentadas en sobres unidosis. Es un medicamento herbolario de uso tópico que actúa como auxiliar en la regeneración de la piel en todas sus capas, al movilizar las células encargadas de la cicatrización.
Indicaciones:
Se recomienda como auxiliar después de quemaduras, en úlceras por presión, en úlceras de origen venoso, después de procedimientos de cirugía plástica y estética y en casos de dermatitis.
Composición:
Cada gramo de crema contiene 150 mg de extracto acuoso de Triticum vulgare. Cada gasa contiene 4 g de crema.
Modo de uso:
Uso tópico. Abra el sobre unidosis y aplique la gasa sobre la zona a tratar, siguiendo las indicaciones del empaque o de su médico.
Presentación:
Caja con 10 gasas, cada una con 4 g de crema en sobre unidosis (40 g de crema en total).
Advertencias:
Es de uso externo. No lo use si es alérgico a algún componente de la fórmula. Si la lesión no mejora o empeora, suspenda su uso y consulte a su médico. Lea las instrucciones del empaque. Consulte a su médico. No se deje al alcance de los niños.</t>
  </si>
  <si>
    <t xml:space="preserve">MLM45284071</t>
  </si>
  <si>
    <t xml:space="preserve">Italdermol</t>
  </si>
  <si>
    <t xml:space="preserve">Italmex, S.A.</t>
  </si>
  <si>
    <t xml:space="preserve">Gasas</t>
  </si>
  <si>
    <t xml:space="preserve">Gasas impregnadas con crema</t>
  </si>
  <si>
    <t xml:space="preserve">gasas</t>
  </si>
  <si>
    <t xml:space="preserve">Extracto acuoso de Triticum vulgare</t>
  </si>
  <si>
    <t xml:space="preserve">150 mg/g</t>
  </si>
  <si>
    <t xml:space="preserve">Cada gasa contiene 4 g de crema en sobre unidosis; Contenido total de crema: 40 g; Medicamento herbolario</t>
  </si>
  <si>
    <t xml:space="preserve">https://raw.githubusercontent.com/zublimemx/marketplaces-product-images/main/products/7501390911028/images/7501390911028_2.jpg</t>
  </si>
  <si>
    <t xml:space="preserve">https://raw.githubusercontent.com/zublimemx/marketplaces-product-images/main/products/7501390911028/images/7501390911028_1.jpg</t>
  </si>
  <si>
    <t xml:space="preserve">ITALDERMOL GASAS C10</t>
  </si>
  <si>
    <t xml:space="preserve">7501314702640</t>
  </si>
  <si>
    <t xml:space="preserve">Flumil Gotas Aminofenazona Bufenina Difenilpiralina 25 ml</t>
  </si>
  <si>
    <t xml:space="preserve">Descripción:
Flumil solución en gotas es un medicamento con acción antihistamínica, analgésica y descongestiva nasal. Está indicado como auxiliar en el alivio de los síntomas de la rinitis aguda, la rinitis alérgica, la sinusitis y la rinofaringitis. Se presenta en frasco de 25 ml con gotero graduado para dosificar con precisión.
Composición:
Cada 100 ml contienen 2.0 g de aminofenazona, 75 mg de clorhidrato de bufenina y 75 mg de clorhidrato de difenilpiralina. Vehículo cbp 100 ml. Cada ml equivale a 20 gotas. Contiene 50% de azúcar.
Modo de uso:
Vía oral. La dosis es la que el médico señale.
Presentación:
Caja con frasco de 25 ml y gotero graduado.
Advertencias:
Su venta requiere receta médica. No se use en menores de 2 años. No lo use si tiene úlcera péptica activa, hipersensibilidad a los componentes, taquicardia paroxística, infarto de miocardio, angina grave, hipertiroidismo o glaucoma. No debe administrarse junto con depresores del sistema nervioso ni con bebidas alcohólicas, y puede afectar la conducción de vehículos o el manejo de maquinaria. Consérvese a temperatura ambiente a no más de 30 °C. Lea las instrucciones del empaque. Consulte a su médico. No se deje al alcance de los niños.</t>
  </si>
  <si>
    <t xml:space="preserve">MLM39476073</t>
  </si>
  <si>
    <t xml:space="preserve">Flumil</t>
  </si>
  <si>
    <t xml:space="preserve">Laboratorios Senosiain, S.A. de C.V. (Ipal)</t>
  </si>
  <si>
    <t xml:space="preserve">Aminofenazona, bufenina, difenilpiralina</t>
  </si>
  <si>
    <t xml:space="preserve">2.0 g/75 mg/75 mg por cada 100 ml</t>
  </si>
  <si>
    <t xml:space="preserve">82432 SSA IV</t>
  </si>
  <si>
    <t xml:space="preserve">Incluye gotero graduado; 20 gotas equivalen a 1 ml; Contiene 50% de azúcar; No usar en menores de 2 años; Venta con receta médica</t>
  </si>
  <si>
    <t xml:space="preserve">https://raw.githubusercontent.com/zublimemx/marketplaces-product-images/main/products/7501314702640/images/7501314702640_2.jpg</t>
  </si>
  <si>
    <t xml:space="preserve">https://raw.githubusercontent.com/zublimemx/marketplaces-product-images/main/products/7501314702640/images/7501314702640_3.jpg</t>
  </si>
  <si>
    <t xml:space="preserve">https://raw.githubusercontent.com/zublimemx/marketplaces-product-images/main/products/7501314702640/images/7501314702640_4.jpg</t>
  </si>
  <si>
    <t xml:space="preserve">https://raw.githubusercontent.com/zublimemx/marketplaces-product-images/main/products/7501314702640/images/7501314702640_5.jpg</t>
  </si>
  <si>
    <t xml:space="preserve">FLUMIL GOTAS 25 ML</t>
  </si>
  <si>
    <t xml:space="preserve">7501017372751</t>
  </si>
  <si>
    <t xml:space="preserve">Pañales Kleenbebé Absorsec Etapa 4 Grande 40 Piezas</t>
  </si>
  <si>
    <t xml:space="preserve">Descripción:
Pañales desechables Kleenbebé Absorsec unisex, talla Grande (etapa 4), paquete con 40 piezas. Están pensados para mantener al bebé seco por más tiempo, con un sistema de absorción que resiste múltiples descargas y ayuda a evitar escurrimientos. El empaque los presenta con la leyenda mucho más sequecito. Kleenbebé es una marca de Kimberly-Clark y Absorsec es su línea enfocada en la absorción para el uso diario.
Características:
- Sistema Blockgel de absorción extendida
- Tecnología antibolas que ayuda a prevenir la deformación del pañal
- Barreras que ayudan a evitar escurrimientos
- Resiste múltiples descargas
- Diseño unisex para niño o niña
- Etapa 4, talla Grande (G)
Modo de uso:
Coloque el pañal abierto debajo del bebé, lleve la parte delantera hacia el frente y ajuste las cintas adhesivas de manera cómoda, sin apretar. Cambie el pañal cuando esté húmedo o sucio, deseche los residuos sólidos en el inodoro y tire el pañal en el bote de basura.
Presentación:
Paquete con 40 pañales desechables unisex, etapa 4 talla Grande.
Advertencias:
Mantenga los empaques de plástico lejos del alcance de los niños. No arroje el pañal al inodoro.</t>
  </si>
  <si>
    <t xml:space="preserve">MLM18976265</t>
  </si>
  <si>
    <t xml:space="preserve">Kleenbebé</t>
  </si>
  <si>
    <t xml:space="preserve">Tecnología Blockgel; Tecnología antibolas</t>
  </si>
  <si>
    <t xml:space="preserve">https://raw.githubusercontent.com/zublimemx/marketplaces-product-images/main/products/7501017372751/images/7501017372751_1.jpg</t>
  </si>
  <si>
    <t xml:space="preserve">https://raw.githubusercontent.com/zublimemx/marketplaces-product-images/main/products/7501017372751/images/7501017372751_3.jpg</t>
  </si>
  <si>
    <t xml:space="preserve">ABSOR GDE C/40</t>
  </si>
  <si>
    <t xml:space="preserve">7501314701322</t>
  </si>
  <si>
    <t xml:space="preserve">Biomics Cefixima 400 mg 6 Cápsulas</t>
  </si>
  <si>
    <t xml:space="preserve">Descripción:
Biomics es un antibiótico cuyo principio activo es la cefixima, una cefalosporina de tercera generación de amplio espectro y resistente a las betalactamasas. Está indicado en infecciones donde se requiere este tipo de antibiótico, como sinusitis, otitis media, faringitis y amigdalitis, bronquitis aguda y agudizaciones de la bronquitis crónica, neumonía, infecciones de vías urinarias no complicadas, gonorrea no complicada, infecciones gastrointestinales como salmonelosis, shigelosis y fiebre tifoidea, y otras infecciones causadas por gérmenes sensibles.
Composición:
Cada cápsula contiene cefixima trihidrato equivalente a 400 mg de cefixima. Excipiente cbp 1 cápsula.
Modo de uso:
Vía oral. La dosis y la duración del tratamiento son las que el médico señale. Léase el instructivo impreso.
Presentación:
Caja con 6 cápsulas de 400 mg.
Advertencias:
Su venta requiere receta médica. No se use en el embarazo o la lactancia. Este producto es una cefalosporina: la administración de penicilina o cefalosporina puede desencadenar reacciones alérgicas como urticaria, prurito, asma, inflamación de labios, párpados o articulaciones, fiebre o choque anafiláctico, en personas con o sin antecedentes de uso. Antibiótico: el uso incorrecto de este producto puede causar resistencia bacteriana. Consérvese a no más de 25 °C y en lugar seco. Lea las instrucciones del empaque. Consulte a su médico. No se deje al alcance de los niños.</t>
  </si>
  <si>
    <t xml:space="preserve">MLM45287638</t>
  </si>
  <si>
    <t xml:space="preserve">Biomics</t>
  </si>
  <si>
    <t xml:space="preserve">Laboratorios Senosiain, S.A. de C.V. (Altia)</t>
  </si>
  <si>
    <t xml:space="preserve">Cefixima</t>
  </si>
  <si>
    <t xml:space="preserve">400 mg</t>
  </si>
  <si>
    <t xml:space="preserve">073M2011 SSA IV</t>
  </si>
  <si>
    <t xml:space="preserve">Antibiótico cefalosporínico; Formato de venta: Caja con 6 cápsulas; Venta con receta médica</t>
  </si>
  <si>
    <t xml:space="preserve">https://raw.githubusercontent.com/zublimemx/marketplaces-product-images/main/products/7501314701322/images/7501314701322_2.jpg</t>
  </si>
  <si>
    <t xml:space="preserve">https://raw.githubusercontent.com/zublimemx/marketplaces-product-images/main/products/7501314701322/images/7501314701322_3.jpg</t>
  </si>
  <si>
    <t xml:space="preserve">https://raw.githubusercontent.com/zublimemx/marketplaces-product-images/main/products/7501314701322/images/7501314701322_4.jpg</t>
  </si>
  <si>
    <t xml:space="preserve">https://raw.githubusercontent.com/zublimemx/marketplaces-product-images/main/products/7501314701322/images/7501314701322_6.jpg</t>
  </si>
  <si>
    <t xml:space="preserve">BIOMICS 400MG CAPS C 6 CEFIXIMA</t>
  </si>
  <si>
    <t xml:space="preserve">7501298215099</t>
  </si>
  <si>
    <t xml:space="preserve">Sedalmerck Max Paracetamol Cafeína 650 mg/65 mg 24 Tabletas</t>
  </si>
  <si>
    <t xml:space="preserve">Descripción:
Sedalmerck Max es un analgésico en tabletas que combina 650 mg de paracetamol con 65 mg de cafeína. La cafeína aporta un mayor efecto analgésico en comparación con un tratamiento sin cafeína. Está indicado para dolores de cabeza y migraña, dolores musculares, articulares, dentales y de espalda.
Composición:
Cada tableta contiene paracetamol al 90% equivalente a 650 mg de paracetamol y 65 mg de cafeína. Excipiente cbp 1 tableta.
Modo de uso:
Vía oral. Adultos y niños mayores de 12 años: tomar de 1 a 2 tabletas cada 8 horas, sin exceder las 6 tabletas al día. No tomar por más de 5 días.
Presentación:
Caja con 24 tabletas en blíster.
Advertencias:
No se use durante el embarazo ni la lactancia. No lo use si es alérgico a los componentes de la fórmula ni si tiene alteraciones del hígado. No exceda la dosis recomendada ni lo use por más de cinco días, ya que el paracetamol usado por periodos prolongados puede ocasionar daño hepático. No se use en menores de 12 años. No tome bebidas alcohólicas mientras toma este producto. Si padece diabetes mellitus, hipertensión o enfermedad cardiaca, o si toma anticoagulantes u otros medicamentos, consulte a su médico antes de usarlo. Puede causar insomnio, taquicardia, palpitaciones o nerviosismo. Consérvese la caja bien cerrada y a no más de 30 °C. Lea las instrucciones del empaque. Consulte a su médico. No se deje al alcance de los niños.</t>
  </si>
  <si>
    <t xml:space="preserve">MLM39455722</t>
  </si>
  <si>
    <t xml:space="preserve">Tabletas en blíster</t>
  </si>
  <si>
    <t xml:space="preserve">Paracetamol, cafeína</t>
  </si>
  <si>
    <t xml:space="preserve">650 mg/65 mg por tableta</t>
  </si>
  <si>
    <t xml:space="preserve">Formato de venta: Caja con 24 tabletas</t>
  </si>
  <si>
    <t xml:space="preserve">https://raw.githubusercontent.com/zublimemx/marketplaces-product-images/main/products/7501298215099/images/7501298215099_2.jpg</t>
  </si>
  <si>
    <t xml:space="preserve">https://raw.githubusercontent.com/zublimemx/marketplaces-product-images/main/products/7501298215099/images/7501298215099_3.jpg</t>
  </si>
  <si>
    <t xml:space="preserve">https://raw.githubusercontent.com/zublimemx/marketplaces-product-images/main/products/7501298215099/images/7501298215099_4.jpg</t>
  </si>
  <si>
    <t xml:space="preserve">https://raw.githubusercontent.com/zublimemx/marketplaces-product-images/main/products/7501298215099/images/7501298215099_6.jpg</t>
  </si>
  <si>
    <t xml:space="preserve">SEDALMERCK MAX TAB24 225</t>
  </si>
  <si>
    <t xml:space="preserve">7501017366316</t>
  </si>
  <si>
    <t xml:space="preserve">Pañales Kleenbebé Suavelastic Jumbo Etapa 5 14 Piezas</t>
  </si>
  <si>
    <t xml:space="preserve">Descripción:
Pañales desechables Kleenbebé Suavelastic unisex, talla Jumbo (etapa 5), paquete con 14 piezas. Están diseñados para bebés en etapa de mayor movimiento, con un ajuste elástico que se adapta al cuerpo del bebé y una absorción confiable para mantener la piel seca.
Características:
- Cintas elásticas que se adaptan al cuerpo y permiten al bebé moverse, gatear o caminar con libertad
- Núcleo de máxima absorción que retiene los líquidos rápidamente
- Barreras antiescurrimientos reforzadas para ayudar a evitar fugas
- Cubierta enriquecida con aloe vera, manzanilla y vitamina E para cuidar la piel del bebé
- Material suave, tipo tela, respirable
- Diseño unisex
Modo de uso:
Coloque el pañal abierto debajo del bebé, lleve la parte delantera hacia el frente y ajuste las cintas elásticas de manera cómoda, sin apretar. Cambie el pañal cuando esté húmedo o sucio, deseche los residuos sólidos en el inodoro y tire el pañal en el bote de basura.
Presentación:
Paquete con 14 pañales desechables unisex, etapa 5 talla Jumbo (J).
Advertencias:
Mantenga los empaques de plástico lejos del alcance de los niños. No arroje el pañal al inodoro.</t>
  </si>
  <si>
    <t xml:space="preserve">MLM19805005</t>
  </si>
  <si>
    <t xml:space="preserve">Jumbo (J)</t>
  </si>
  <si>
    <t xml:space="preserve">Cintas elásticas; Cubierta con aloe vera, manzanilla y vitamina E</t>
  </si>
  <si>
    <t xml:space="preserve">https://raw.githubusercontent.com/zublimemx/marketplaces-product-images/main/products/7501017366316/images/7501017366316_2.jpg</t>
  </si>
  <si>
    <t xml:space="preserve">https://raw.githubusercontent.com/zublimemx/marketplaces-product-images/main/products/7501017366316/images/7501017366316_1.jpg</t>
  </si>
  <si>
    <t xml:space="preserve">https://raw.githubusercontent.com/zublimemx/marketplaces-product-images/main/products/7501017366316/images/7501017366316_3.jpg</t>
  </si>
  <si>
    <t xml:space="preserve">SUAVE JUM E5 C/14</t>
  </si>
  <si>
    <t xml:space="preserve">7502208891228</t>
  </si>
  <si>
    <t xml:space="preserve">Trixona I.M. Ceftriaxona 1 g Solución Inyectable</t>
  </si>
  <si>
    <t xml:space="preserve">Descripción:
Trixona I.M. es un antibiótico cefalosporínico cuyo principio activo es la ceftriaxona, en presentación de 1 g para aplicación intramuscular. Se utiliza en el tratamiento de infecciones bacterianas causadas por microorganismos sensibles a la ceftriaxona. Es un medicamento de prescripción que debe ser indicado y aplicado bajo supervisión médica. Es fabricado por Laboratorios Bruluagsa.
Composición:
Cada frasco ámpula contiene ceftriaxona en dosis de 1 g. La caja incluye una ampolleta con 3.5 ml de diluyente para preparar la solución inyectable; consulte en el empaque la composición completa del diluyente.
Modo de uso:
Vía intramuscular. La dosis y la duración del tratamiento son las que el médico señale. Prepare la solución únicamente con el diluyente incluido.
Presentación:
Caja con un frasco ámpula con polvo y una ampolleta con diluyente de 3.5 ml.
Advertencias:
Su venta requiere receta médica vigente. Antibiótico: el uso incorrecto puede causar resistencia bacteriana. Informe a su médico si es alérgico a las penicilinas, a las cefalosporinas o a algún otro medicamento, y si está embarazada o en periodo de lactancia. No se automedique. Consérvese a no más de 30 °C y bien cerrado. Lea las instrucciones del empaque. Consulte a su médico. No se deje al alcance de los niños.</t>
  </si>
  <si>
    <t xml:space="preserve">MLM54422851</t>
  </si>
  <si>
    <t xml:space="preserve">Trixona</t>
  </si>
  <si>
    <t xml:space="preserve">Laboratorios Bruluagsa</t>
  </si>
  <si>
    <t xml:space="preserve">Caja con frasco ámpula con polvo y ampolleta con diluyente de 3.5 ml; Venta con receta médica</t>
  </si>
  <si>
    <t xml:space="preserve">https://raw.githubusercontent.com/zublimemx/marketplaces-product-images/main/products/7502208891228/images/7502208891228_3.jpg</t>
  </si>
  <si>
    <t xml:space="preserve">https://raw.githubusercontent.com/zublimemx/marketplaces-product-images/main/products/7502208891228/images/7502208891228_1.jpg</t>
  </si>
  <si>
    <t xml:space="preserve">https://raw.githubusercontent.com/zublimemx/marketplaces-product-images/main/products/7502208891228/images/7502208891228_2.jpg</t>
  </si>
  <si>
    <t xml:space="preserve">TRIXONA I M 1GR CEFTRIAXONA BRULAGSA</t>
  </si>
  <si>
    <t xml:space="preserve">7501033956133</t>
  </si>
  <si>
    <t xml:space="preserve">Glucerna Suplemento Alimenticio Sabor Chocolate 237 ml</t>
  </si>
  <si>
    <t xml:space="preserve">Descripción:
Glucerna sabor chocolate es una bebida nutricional lista para beber en botella de 237 ml, de Abbott. Es un suplemento alimenticio formulado para personas con diabetes, que combina proteínas, grasas, fibra dietética, ácidos grasos omega 3, vitaminas y minerales. Se puede consumir como complemento de la alimentación bajo la orientación de un médico o nutriólogo.
Características:
- Suplemento alimenticio líquido, sabor chocolate
- Con proteínas, fibra dietética y omega 3
- Con vitaminas y minerales
- Botella individual de 237 ml lista para beber
Información nutrimental:
Aporte aproximado por porción de 237 ml: 218 kcal (915 kJ), 25.2 g de hidratos de carbono, 11 g de proteínas, 8.1 g de lípidos, 0.7 g de grasa saturada, 3.8 g de fibra dietética y 239 mg de sodio. Consulte la tabla nutrimental del empaque para el detalle completo.
Modo de uso:
Listo para beber. Consulte a su médico o nutriólogo sobre la cantidad y la frecuencia de consumo adecuadas para usted.
Presentación:
Botella de 237 ml, sabor chocolate.
Advertencias:
Es un suplemento alimenticio: no es un medicamento y no sustituye el tratamiento médico ni una alimentación variada y equilibrada. No lo consuma si es alérgico a alguno de sus ingredientes. Consérvese en un lugar fresco y seco, protegido de la luz directa. Mantener fuera del alcance de los niños.</t>
  </si>
  <si>
    <t xml:space="preserve">MLM25550274</t>
  </si>
  <si>
    <t xml:space="preserve">Bebida líquida en botella</t>
  </si>
  <si>
    <t xml:space="preserve">Suplemento alimenticio para personas con diabetes; Con fibra dietética y omega 3; Aporte por porción de 237 ml: 218 kcal, 25.2 g de hidratos de carbono, 11 g de proteínas, 8.1 g de lípidos</t>
  </si>
  <si>
    <t xml:space="preserve">https://raw.githubusercontent.com/zublimemx/marketplaces-product-images/main/products/7501033956133/images/7501033956133_3.jpg</t>
  </si>
  <si>
    <t xml:space="preserve">https://raw.githubusercontent.com/zublimemx/marketplaces-product-images/main/products/7501033956133/images/7501033956133_4.jpg</t>
  </si>
  <si>
    <t xml:space="preserve">https://raw.githubusercontent.com/zublimemx/marketplaces-product-images/main/products/7501033956133/images/7501033956133_5.jpg</t>
  </si>
  <si>
    <t xml:space="preserve">GLUCERNA 237ML CHTE JUNIO 27</t>
  </si>
  <si>
    <t xml:space="preserve">7501095452505</t>
  </si>
  <si>
    <t xml:space="preserve">Tempra Forte Paracetamol 650 mg 24 Tabletas</t>
  </si>
  <si>
    <t xml:space="preserve">Descripción:
Tempra Forte es un analgésico con paracetamol de 650 mg en tabletas, para adultos y mayores de 12 años. Se utiliza como auxiliar contra el dolor de cabeza, muscular, dental, menstrual y articular, entre otros dolores. Su empaque destaca que actúa contra el dolor hasta por 8 horas y que no irrita el estómago.
Composición:
Cada tableta contiene 650 mg de paracetamol.
Modo de uso:
Vía oral. Adultos y mayores de 12 años: tomar de 1 a 2 tabletas cada 8 horas, sin exceder 6 tabletas al día y por un máximo de 5 días. Si las molestias persisten, consulte a su médico.
Presentación:
Caja con 24 tabletas en envase burbuja (blíster).
Advertencias:
No se use por más de cinco días: el paracetamol usado por periodos prolongados puede ocasionar daño hepático. No exceda la dosis recomendada ni lo combine con otros productos que contengan paracetamol. Evite las bebidas alcohólicas mientras lo toma. No lo use si es alérgico al paracetamol o a algún componente de la fórmula. Consulte a su médico antes de usarlo si está embarazada o en periodo de lactancia, o si padece enfermedad del hígado. Lea las instrucciones del empaque. Consulte a su médico. No se deje al alcance de los niños.</t>
  </si>
  <si>
    <t xml:space="preserve">MLM39455542</t>
  </si>
  <si>
    <t xml:space="preserve">650 mg por tableta</t>
  </si>
  <si>
    <t xml:space="preserve">Formato de venta: Caja con 24 tabletas en envase burbuja; Efecto de hasta 8 horas</t>
  </si>
  <si>
    <t xml:space="preserve">https://raw.githubusercontent.com/zublimemx/marketplaces-product-images/main/products/7501095452505/images/7501095452505_1.jpg</t>
  </si>
  <si>
    <t xml:space="preserve">https://raw.githubusercontent.com/zublimemx/marketplaces-product-images/main/products/7501095452505/images/7501095452505_3.jpg</t>
  </si>
  <si>
    <t xml:space="preserve">https://raw.githubusercontent.com/zublimemx/marketplaces-product-images/main/products/7501095452505/images/7501095452505_4.jpg</t>
  </si>
  <si>
    <t xml:space="preserve">TEMPRA FTE C 24 TABS</t>
  </si>
  <si>
    <t xml:space="preserve">7501088509766</t>
  </si>
  <si>
    <t xml:space="preserve">Antiflu-Des Jr Jarabe Infantil 60 ml</t>
  </si>
  <si>
    <t xml:space="preserve">Descripción:
Antiflu-Des Jr es un medicamento de uso pediátrico en presentación líquida (frasco de 60 ml) que combina amantadina, clorfenamina y paracetamol. Se emplea para el alivio de los síntomas de la gripe y el resfriado en niños, como fiebre, dolor de cabeza y malestar general, congestión nasal, estornudos y escurrimiento nasal. Es un producto del laboratorio Chinoin.
Beneficios:
- Reúne en un solo producto un antiviral, un antihistamínico y un analgésico-antipirético
- Ayuda a controlar varios síntomas de la gripe al mismo tiempo
- Presentación líquida de fácil administración para niños
Composición:
- Amantadina: 500 mg por cada 100 ml
- Clorfenamina: 20 mg por cada 100 ml
- Paracetamol: 3 g por cada 100 ml (30 mg/ml)
Modo de uso:
Vía oral. La dosis depende de la edad y el peso del niño; siga la dosificación indicada en el empaque o por su médico y use un dosificador adecuado para medirla. No exceda la dosis recomendada ni prolongue el tratamiento sin indicación médica.
Presentación:
Frasco con 60 ml de solución oral.
Advertencias:
No se administre junto con otros medicamentos que contengan paracetamol. La clorfenamina puede causar somnolencia. No lo use si el niño es alérgico a alguno de los componentes. Lea las instrucciones del empaque. Consulte a su médico. No se deje al alcance de los niños.</t>
  </si>
  <si>
    <t xml:space="preserve">MLM39475901</t>
  </si>
  <si>
    <t xml:space="preserve">Jr</t>
  </si>
  <si>
    <t xml:space="preserve">Jarabe (solución oral)</t>
  </si>
  <si>
    <t xml:space="preserve">Amantadina, clorfenamina y paracetamol</t>
  </si>
  <si>
    <t xml:space="preserve">500 mg / 20 mg / 3 g por cada 100 ml</t>
  </si>
  <si>
    <t xml:space="preserve">https://raw.githubusercontent.com/zublimemx/marketplaces-product-images/main/products/7501088509766/images/7501088509766_2.jpg</t>
  </si>
  <si>
    <t xml:space="preserve">https://raw.githubusercontent.com/zublimemx/marketplaces-product-images/main/products/7501088509766/images/7501088509766_1.jpg</t>
  </si>
  <si>
    <t xml:space="preserve">ANTIFLUDES JR JBE 60ML</t>
  </si>
  <si>
    <t xml:space="preserve">7501008499702</t>
  </si>
  <si>
    <t xml:space="preserve">Tabcin Noche Bayer 325 mg / 10 mg 12 Cápsulas</t>
  </si>
  <si>
    <t xml:space="preserve">Descripción:
Tabcin Noche es un medicamento de Bayer en cápsulas, formulado para aliviar por la noche los síntomas de la gripe y el resfriado. Combina un analgésico y antipirético (paracetamol), un antitusivo (dextrometorfano) y un descongestionante nasal (fenilefrina), de modo que ayuda a controlar varios síntomas a la vez.
Beneficios:
- Alivia la fiebre y el dolor de cabeza y de cuerpo
- Ayuda a calmar la tos
- Reduce la congestión nasal
- Presentación práctica en cápsulas de uso nocturno
Composición:
Paracetamol 325 mg y dextrometorfano 10 mg por cápsula, además de un descongestionante nasal (fenilefrina) y otros componentes. Consulte la fórmula completa en el empaque.
Modo de uso:
Vía oral. Tome las cápsulas con un vaso de agua, en la dosis y con la frecuencia que indique el empaque o su médico. No exceda la dosis recomendada.
Presentación:
Caja con 12 cápsulas.
Advertencias:
No lo use junto con otros productos que contengan paracetamol. Por ser un producto de uso nocturno, evite conducir u operar maquinaria después de tomarlo. Evite el consumo de alcohol durante el tratamiento. Si tiene hipertensión, problemas del corazón o del hígado, o si toma otros medicamentos, consulte a su médico antes de usarlo. Lea las instrucciones del empaque. Consulte a su médico. No se deje al alcance de los niños.</t>
  </si>
  <si>
    <t xml:space="preserve">MLM53198848</t>
  </si>
  <si>
    <t xml:space="preserve">Noche</t>
  </si>
  <si>
    <t xml:space="preserve">Paracetamol, dextrometorfano y fenilefrina</t>
  </si>
  <si>
    <t xml:space="preserve">Paracetamol 325 mg; dextrometorfano 10 mg</t>
  </si>
  <si>
    <t xml:space="preserve">Uso: Nocturno; Formato de venta: Unidad</t>
  </si>
  <si>
    <t xml:space="preserve">https://raw.githubusercontent.com/zublimemx/marketplaces-product-images/main/products/7501008499702/images/7501008499702_1.jpg</t>
  </si>
  <si>
    <t xml:space="preserve">https://raw.githubusercontent.com/zublimemx/marketplaces-product-images/main/products/7501008499702/images/7501008499702_2.jpg</t>
  </si>
  <si>
    <t xml:space="preserve">TABCIN PODS NOCHE C12 CAPS OCTUBRE 27 BAYER</t>
  </si>
  <si>
    <t xml:space="preserve">300090275051</t>
  </si>
  <si>
    <t xml:space="preserve">Depo-Provera Medroxiprogesterona 150 mg/ml Inyectable 1 ml</t>
  </si>
  <si>
    <t xml:space="preserve">Descripción:
Depo-Provera 150 mg/ml es un anticonceptivo hormonal inyectable de Pfizer. Contiene acetato de medroxiprogesterona en suspensión inyectable y se aplica una vez cada tres meses (13 semanas) para prevenir el embarazo. Es un método de solo progestágeno, es decir, no contiene estrógenos.
Beneficios:
- Método anticonceptivo de acción prolongada con una aplicación cada tres meses
- No requiere tomar una pastilla diaria
- No contiene estrógenos
Composición:
Acetato de medroxiprogesterona 150 mg por cada ml de suspensión inyectable.
Modo de uso:
Vía intramuscular. Debe ser aplicado exclusivamente por personal de salud capacitado, siguiendo el esquema y las indicaciones del médico. Agite el producto vigorosamente antes de aplicarlo.
Presentación:
Caja con 1 unidad de 1 ml de suspensión inyectable (150 mg/ml).
Advertencias:
No protege contra infecciones de transmisión sexual, incluido el VIH. Puede modificar el patrón de sangrado menstrual. El uso prolongado se ha asociado con disminución de la densidad mineral ósea. No debe usarse durante el embarazo ni en caso de sangrado vaginal sin diagnóstico, cáncer de mama o enfermedad hepática grave. Conservar a temperatura ambiente controlada (15 a 30 °C). Lea las instrucciones del empaque. Consulte a su médico. No se deje al alcance de los niños.</t>
  </si>
  <si>
    <t xml:space="preserve">MLM39472548</t>
  </si>
  <si>
    <t xml:space="preserve">Depo-Provera</t>
  </si>
  <si>
    <t xml:space="preserve">Suspensión inyectable</t>
  </si>
  <si>
    <t xml:space="preserve">Acetato de medroxiprogesterona</t>
  </si>
  <si>
    <t xml:space="preserve">150 mg/ml</t>
  </si>
  <si>
    <t xml:space="preserve">59742SSAIV</t>
  </si>
  <si>
    <t xml:space="preserve">Tipo: Anticonceptivo hormonal inyectable; Formato de venta: Unidad</t>
  </si>
  <si>
    <t xml:space="preserve">https://raw.githubusercontent.com/zublimemx/marketplaces-product-images/main/products/300090275051/images/300090275051_2.jpg</t>
  </si>
  <si>
    <t xml:space="preserve">https://raw.githubusercontent.com/zublimemx/marketplaces-product-images/main/products/300090275051/images/300090275051_3.jpg</t>
  </si>
  <si>
    <t xml:space="preserve">DEPO PROVERA 150 MG FA 1 ML</t>
  </si>
  <si>
    <t xml:space="preserve">7501385491085</t>
  </si>
  <si>
    <t xml:space="preserve">Danzen Serratiopeptidasa 10 mg 20 Tabletas</t>
  </si>
  <si>
    <t xml:space="preserve">Descripción:
Danzen es un medicamento de Laboratorios Hormona cuyo principio activo es la serratiopeptidasa, una enzima con acción antiinflamatoria. Se utiliza en el manejo del dolor y la inflamación (edema) asociados a golpes, hematomas y procesos infecciosos, siempre bajo supervisión médica.
Beneficios:
- Acción antiinflamatoria de tipo enzimático
- Ayuda a disminuir la inflamación y la hinchazón asociadas a traumatismos y hematomas
- Tabletas de 10 mg de administración oral
Composición:
Serratiopeptidasa 10 mg por tableta.
Modo de uso:
Vía oral. Siga la dosis y la duración del tratamiento indicadas por su médico y tome las tabletas con un poco de agua. No exceda la dosis recomendada.
Presentación:
Caja con 20 tabletas de 10 mg.
Advertencias:
No lo use si es alérgico a la serratiopeptidasa o a algún componente de la fórmula. Si tiene problemas de coagulación o toma medicamentos anticoagulantes, consulte a su médico antes de usarlo. Suspenda su uso y consulte a su médico si presenta reacciones alérgicas. Lea las instrucciones del empaque. Consulte a su médico. No se deje al alcance de los niños.</t>
  </si>
  <si>
    <t xml:space="preserve">MLM39473624</t>
  </si>
  <si>
    <t xml:space="preserve">Danzen</t>
  </si>
  <si>
    <t xml:space="preserve">Laboratorios Hormona</t>
  </si>
  <si>
    <t xml:space="preserve">Serratiopeptidasa</t>
  </si>
  <si>
    <t xml:space="preserve">10 mg</t>
  </si>
  <si>
    <t xml:space="preserve">76248SSAIV</t>
  </si>
  <si>
    <t xml:space="preserve">Tipo: Antiinflamatorio; Formato de venta: Unidad</t>
  </si>
  <si>
    <t xml:space="preserve">https://raw.githubusercontent.com/zublimemx/marketplaces-product-images/main/products/7501385491085/images/7501385491085_2.jpg</t>
  </si>
  <si>
    <t xml:space="preserve">https://raw.githubusercontent.com/zublimemx/marketplaces-product-images/main/products/7501385491085/images/7501385491085_1.jpg</t>
  </si>
  <si>
    <t xml:space="preserve">DANZEN 10MG C20 TABS HORMONA</t>
  </si>
  <si>
    <t xml:space="preserve">7501314702770</t>
  </si>
  <si>
    <t xml:space="preserve">Arfla Rifaximina 550 mg 15 Tabletas</t>
  </si>
  <si>
    <t xml:space="preserve">Descripción:
Arfla 550 mg es un medicamento de prescripción médica del área de gastroenterología cuyo principio activo es la rifaximina, un antibiótico de acción local en el tracto intestinal. Se presenta en tabletas de 550 mg y es elaborado por Laboratorio Exea. La presentación de 15 tabletas favorece la continuidad del tratamiento indicado por el médico.
Beneficios:
- Antibiótico de acción local en el intestino
- Tabletas de 550 mg de administración oral
- Caja con 15 tabletas para completar el tratamiento indicado
Composición:
Rifaximina 550 mg por tableta.
Modo de uso:
Vía oral. La dosis y la duración del tratamiento las determina el médico; tome las tabletas completas con agua y no interrumpa el tratamiento sin indicación médica.
Presentación:
Caja con 15 tabletas de 550 mg.
Advertencias:
Medicamento cuya venta requiere receta médica. No lo use si es alérgico a la rifaximina, a otros antibióticos de la familia de las rifamicinas o a algún componente de la fórmula. El uso inadecuado de antibióticos puede favorecer la resistencia bacteriana. Informe a su médico si tiene problemas del hígado o si toma otros medicamentos. Lea las instrucciones del empaque. Consulte a su médico. No se deje al alcance de los niños.</t>
  </si>
  <si>
    <t xml:space="preserve">MLM40170704</t>
  </si>
  <si>
    <t xml:space="preserve">Arfla</t>
  </si>
  <si>
    <t xml:space="preserve">Exea (distribuido por Senosiain)</t>
  </si>
  <si>
    <t xml:space="preserve">Rifaximina</t>
  </si>
  <si>
    <t xml:space="preserve">https://raw.githubusercontent.com/zublimemx/marketplaces-product-images/main/products/7501314702770/images/7501314702770_1.jpg</t>
  </si>
  <si>
    <t xml:space="preserve">https://raw.githubusercontent.com/zublimemx/marketplaces-product-images/main/products/7501314702770/images/7501314702770_2.jpg</t>
  </si>
  <si>
    <t xml:space="preserve">https://raw.githubusercontent.com/zublimemx/marketplaces-product-images/main/products/7501314702770/images/7501314702770_3.jpg</t>
  </si>
  <si>
    <t xml:space="preserve">ARFLA 550MG TAB C15</t>
  </si>
  <si>
    <t xml:space="preserve">7501943475014</t>
  </si>
  <si>
    <t xml:space="preserve">Pañales Adulto Diapro Confort Manzanilla Grande 10 Piezas</t>
  </si>
  <si>
    <t xml:space="preserve">Descripción:
Diapro Confort con Manzanilla es un pañal desechable para adulto diseñado para el manejo de la incontinencia, en talla Grande. Se presenta en paquete de 10 piezas y está pensado para brindar comodidad y protección en el uso diario de personas adultas.
Características:
- Línea Confort, con manzanilla
- Talla Grande
- Desechable, para personas adultas con incontinencia
- Paquete con 10 piezas
Modo de uso:
Elija la talla según las medidas de cintura y cadera indicadas en el empaque. Coloque el pañal ajustándolo a la cintura y a las piernas para lograr un buen sello. Cámbielo cuando esté húmedo o sucio y deséchelo en la basura, no en el inodoro.
Presentación:
Paquete con 10 pañales para adulto, talla Grande.
Advertencias:
Producto desechable de un solo uso. No lo tire al inodoro. Cambie el pañal con frecuencia y mantenga limpia y seca la piel. Consulte a su médico si presenta irritaciones persistentes. Manténgase fuera del alcance de los niños.</t>
  </si>
  <si>
    <t xml:space="preserve">MLM15995544</t>
  </si>
  <si>
    <t xml:space="preserve">Confort</t>
  </si>
  <si>
    <t xml:space="preserve">Con manzanilla</t>
  </si>
  <si>
    <t xml:space="preserve">Paquete de pañales</t>
  </si>
  <si>
    <t xml:space="preserve">Tipo: Pañal desechable para incontinencia; Formato de venta: Unidad</t>
  </si>
  <si>
    <t xml:space="preserve">https://raw.githubusercontent.com/zublimemx/marketplaces-product-images/main/products/7501943475014/images/7501943475014_2.jpg</t>
  </si>
  <si>
    <t xml:space="preserve">https://raw.githubusercontent.com/zublimemx/marketplaces-product-images/main/products/7501943475014/images/7501943475014_1.jpg</t>
  </si>
  <si>
    <t xml:space="preserve">https://raw.githubusercontent.com/zublimemx/marketplaces-product-images/main/products/7501943475014/images/7501943475014_3.jpg</t>
  </si>
  <si>
    <t xml:space="preserve">DIAPRO CONF MANZGDE/10</t>
  </si>
  <si>
    <t xml:space="preserve">7501328980119</t>
  </si>
  <si>
    <t xml:space="preserve">Enterogermina Bacillus Clausii 2 Billones 20 Ampolletas</t>
  </si>
  <si>
    <t xml:space="preserve">Descripción:
Enterogermina es un medicamento de Sanofi en ampolletas bebibles que contiene esporas de Bacillus clausii, un probiótico que ayuda a restablecer el equilibrio de la flora intestinal cuando se altera por diarrea, infecciones gastrointestinales o el uso de antibióticos. Además, contribuye a proteger el intestino frente a bacterias patógenas.
Beneficios:
- Ayuda a restablecer la flora intestinal alterada
- Útil durante y después de tratamientos con antibióticos
- Ampolletas listas para tomar, sin necesidad de preparación
- Indicado para adultos y niños, siguiendo la dosis del empaque
Composición:
Esporas de Bacillus clausii: 2 billones por ampolleta de 5 ml (2 x 10^9 UFC).
Modo de uso:
Vía oral. Agite la ampolleta antes de abrirla y tome su contenido directamente o diluido en agua, sin usar líquidos calientes. Una caja de 20 ampolletas corresponde a un tratamiento completo de 10 días; siga la dosis indicada en el empaque o por su médico.
Presentación:
Caja con 20 ampolletas de 5 ml cada una.
Advertencias:
No use la ampolleta si el envase está dañado o si el líquido presenta cambios evidentes. Si la diarrea persiste, o presenta fiebre o sangre en las heces, consulte a su médico. Lea las instrucciones del empaque. Consulte a su médico. No se deje al alcance de los niños.</t>
  </si>
  <si>
    <t xml:space="preserve">MLM45287900</t>
  </si>
  <si>
    <t xml:space="preserve">Ampolletas bebibles (suspensión oral)</t>
  </si>
  <si>
    <t xml:space="preserve">Esporas de Bacillus clausii</t>
  </si>
  <si>
    <t xml:space="preserve">2 billones de esporas (2 x 10^9 UFC) por ampolleta de 5 ml</t>
  </si>
  <si>
    <t xml:space="preserve">Tipo: Probiótico; Contenido por ampolleta: 5 ml; Formato de venta: Unidad</t>
  </si>
  <si>
    <t xml:space="preserve">https://raw.githubusercontent.com/zublimemx/marketplaces-product-images/main/products/7501328980119/images/7501328980119_1.jpg</t>
  </si>
  <si>
    <t xml:space="preserve">https://raw.githubusercontent.com/zublimemx/marketplaces-product-images/main/products/7501328980119/images/7501328980119_2.jpg</t>
  </si>
  <si>
    <t xml:space="preserve">ENTEROGERMINA 2 BILL C 20 AMP INGERIBLES 36</t>
  </si>
  <si>
    <t xml:space="preserve">7896009490651</t>
  </si>
  <si>
    <t xml:space="preserve">Adhesivo para Dentadura Corega Ultra Crema Sin Sabor 40 g</t>
  </si>
  <si>
    <t xml:space="preserve">Descripción:
Corega Ultra Crema es un adhesivo en crema para prótesis dentales que brinda fijación y comodidad durante el uso diario. Su fórmula ultra adhesiva ofrece retención en tres direcciones y mantiene la prótesis en su lugar hasta por 12 horas. Esta presentación es sin sabor y contiene 40 g.
Beneficios:
- Mantiene la prótesis fija durante el día
- Ayuda a evitar que los alimentos se cuelen entre la prótesis y las encías
- Mejora la fuerza de la mordida
- Forma un sello protector
- Versión sin sabor
Modo de uso:
Limpie y seque bien la prótesis. Aplique la crema en tiras cortas sobre la superficie que toca la encía, sin excederse. Coloque la prótesis en la boca y presione firmemente unos segundos. Al retirarla, límpiela junto con las encías con abundante agua.
Presentación:
Caja con 1 tubo de 40 g, sin sabor.
Advertencias:
No use más producto del necesario. Si la prótesis deja de ajustar correctamente, o si presenta irritación, dolor o llagas en la boca, suspenda su uso y consulte a su dentista. Este producto no sustituye la revisión periódica de su prótesis. Manténgase fuera del alcance de los niños.</t>
  </si>
  <si>
    <t xml:space="preserve">MLM19628957</t>
  </si>
  <si>
    <t xml:space="preserve">Corega</t>
  </si>
  <si>
    <t xml:space="preserve">GlaxoSmithKline Consumer Healthcare</t>
  </si>
  <si>
    <t xml:space="preserve">Ultra</t>
  </si>
  <si>
    <t xml:space="preserve">Crema adhesiva sin sabor</t>
  </si>
  <si>
    <t xml:space="preserve">Crema</t>
  </si>
  <si>
    <t xml:space="preserve">Tipo: Adhesivo para prótesis dentales; Formato de venta: Unidad</t>
  </si>
  <si>
    <t xml:space="preserve">https://raw.githubusercontent.com/zublimemx/marketplaces-product-images/main/products/7896009490651/images/7896009490651_2.jpg</t>
  </si>
  <si>
    <t xml:space="preserve">https://raw.githubusercontent.com/zublimemx/marketplaces-product-images/main/products/7896009490651/images/7896009490651_3.jpg</t>
  </si>
  <si>
    <t xml:space="preserve">COREGA 40G S SABOR</t>
  </si>
  <si>
    <t xml:space="preserve">7501300408136</t>
  </si>
  <si>
    <t xml:space="preserve">Ampliron Duo Amoxicilina 875 mg/125 mg 14 Comprimidos</t>
  </si>
  <si>
    <t xml:space="preserve">Descripción:
Ampliron Duo es un antibiótico en comprimidos que combina amoxicilina con ácido clavulánico. El ácido clavulánico protege a la amoxicilina de las betalactamasas, enzimas que producen algunas bacterias, por lo que amplía su acción frente a gérmenes sensibles. Está indicado en infecciones bacterianas susceptibles, como infecciones de vías respiratorias, de garganta y oído, de piel y tejidos blandos y de vías urinarias, siempre bajo prescripción y supervisión médica.
Composición:
Cada comprimido contiene 875 mg de amoxicilina y 125 mg de ácido clavulánico.
Modo de uso:
Vía oral. La dosis y la duración del tratamiento son las que el médico señale; complete el tratamiento indicado aunque los síntomas mejoren.
Presentación:
Caja con 14 comprimidos de 875 mg/125 mg.
Advertencias:
Su venta requiere receta médica. No lo use si es alérgico a la amoxicilina, al ácido clavulánico, a otras penicilinas o antibióticos betalactámicos, ni si ha tenido ictericia o disfunción del hígado relacionada con este medicamento. Consulte a su médico antes de usarlo si padece enfermedad del hígado o del riñón. Puede causar diarrea y reacciones alérgicas. Antibiótico: el uso incorrecto puede causar resistencia bacteriana. Consérvese en un lugar fresco y seco, protegido de la luz. Lea las instrucciones del empaque. Consulte a su médico. No se deje al alcance de los niños.</t>
  </si>
  <si>
    <t xml:space="preserve">MLM39474206</t>
  </si>
  <si>
    <t xml:space="preserve">Ampliron</t>
  </si>
  <si>
    <t xml:space="preserve">Siegfried Rhein, S.A. de C.V.</t>
  </si>
  <si>
    <t xml:space="preserve">Amoxicilina, ácido clavulánico</t>
  </si>
  <si>
    <t xml:space="preserve">875 mg/125 mg por comprimido</t>
  </si>
  <si>
    <t xml:space="preserve">057M2007 SSA IV</t>
  </si>
  <si>
    <t xml:space="preserve">Fabricado en Argentina por Roemmers S.A.I.C.F.; Distribuido en México por Siegfried Rhein; Venta con receta médica</t>
  </si>
  <si>
    <t xml:space="preserve">https://raw.githubusercontent.com/zublimemx/marketplaces-product-images/main/products/7501300408136/images/7501300408136_2.jpg</t>
  </si>
  <si>
    <t xml:space="preserve">https://raw.githubusercontent.com/zublimemx/marketplaces-product-images/main/products/7501300408136/images/7501300408136_3.jpg</t>
  </si>
  <si>
    <t xml:space="preserve">https://raw.githubusercontent.com/zublimemx/marketplaces-product-images/main/products/7501300408136/images/7501300408136_4.jpg</t>
  </si>
  <si>
    <t xml:space="preserve">https://raw.githubusercontent.com/zublimemx/marketplaces-product-images/main/products/7501300408136/images/7501300408136_6.jpg</t>
  </si>
  <si>
    <t xml:space="preserve">AMPLIRON DUO 875 C14 JULIO 27 140</t>
  </si>
  <si>
    <t xml:space="preserve">7501124103248</t>
  </si>
  <si>
    <t xml:space="preserve">Pramigel Suspensión Metoclopramida Aluminio Magnesio 180 ml</t>
  </si>
  <si>
    <t xml:space="preserve">Descripción:
Pramigel es una suspensión oral que combina metoclopramida, hidróxido de aluminio, hidróxido de magnesio y simeticona. Actúa como gastroprocinético, antiemético, antiácido neutralizante, demulcente y antiflatulento. Se utiliza en síntomas digestivos como dispepsia, sensación de plenitud, náusea y vómito, acidez y gases, ya que ayuda a facilitar el vaciamiento del estómago y a reducir la formación de gas.
Composición:
Suspensión con metoclopramida, hidróxido de aluminio, hidróxido de magnesio y simeticona. Consulte en el empaque la concentración exacta por cada 5 ml o 100 ml.
Modo de uso:
Vía oral. Agite bien antes de usar. La dosis es la que el médico señale.
Presentación:
Caja con frasco de suspensión (180 ml en total) y sobre incluido.
Advertencias:
Su venta requiere receta médica. No lo use en caso de hipersensibilidad a los componentes de la fórmula, antecedente de sangrado gastrointestinal, obstrucción mecánica, perforación intestinal, feocromocitoma o epilepsia no controlada. Consulte a su médico antes de usarlo si padece enfermedad del riñón o del hígado, depresión o trastornos del sistema nervioso, si es adulto mayor, o si está embarazada o en periodo de lactancia. Consérvese en un lugar fresco y seco, protegido de la luz. Lea las instrucciones del empaque. Consulte a su médico. No se deje al alcance de los niños.</t>
  </si>
  <si>
    <t xml:space="preserve">MLM50869965</t>
  </si>
  <si>
    <t xml:space="preserve">Pramigel</t>
  </si>
  <si>
    <t xml:space="preserve">Carnot Laboratorios (Productos Científicos, S.A. de C.V.)</t>
  </si>
  <si>
    <t xml:space="preserve">Metoclopramida, hidróxido de aluminio, hidróxido de magnesio, simeticona</t>
  </si>
  <si>
    <t xml:space="preserve">Por 100 ml: hidróxido de aluminio 3.7 g, hidróxido de magnesio 4 g, metoclopramida 0.066 g, simeticona 0.5 g (según ficha de farmacia)</t>
  </si>
  <si>
    <t xml:space="preserve">Caja con frasco y sobre; Venta con receta médica</t>
  </si>
  <si>
    <t xml:space="preserve">https://raw.githubusercontent.com/zublimemx/marketplaces-product-images/main/products/7501124103248/images/7501124103248_3.jpg</t>
  </si>
  <si>
    <t xml:space="preserve">https://raw.githubusercontent.com/zublimemx/marketplaces-product-images/main/products/7501124103248/images/7501124103248_1.jpg</t>
  </si>
  <si>
    <t xml:space="preserve">https://raw.githubusercontent.com/zublimemx/marketplaces-product-images/main/products/7501124103248/images/7501124103248_2.jpg</t>
  </si>
  <si>
    <t xml:space="preserve">PRAMIGEL SUSP 180 ML AGOSTO 27</t>
  </si>
  <si>
    <t xml:space="preserve">7509546058986</t>
  </si>
  <si>
    <t xml:space="preserve">Fijador Spray Caprice Naturals Kiwi y Lavanda 316 ml</t>
  </si>
  <si>
    <t xml:space="preserve">MLM191692</t>
  </si>
  <si>
    <t xml:space="preserve">Belleza y Cuidado Personal &gt; Cuidado del Cabello &gt; Fijadores para el Cabello</t>
  </si>
  <si>
    <t xml:space="preserve">Descripción:
Spray fijador para el cabello Palmolive Caprice Naturals con esencia de kiwi y lavanda, en envase aerosol de 316 ml. Su fórmula brinda hidratación visible al cabello y ayuda a fijar el peinado por más tiempo, con un aroma frutal agradable. Fija el cabello suelto sin dejar sensación pegajosa ni residuos, y se elimina fácilmente con el cepillado. Puede usarse sobre el cabello seco o ligeramente húmedo, y es ideal para toda la familia.
Beneficios:
- Fijación duradera y flexible que permite un acabado natural
- Hidratación visible y brillo
- Aroma a kiwi y lavanda
- No deja residuos y se retira con el cepillado
- Control de la fijación según la distancia de aplicación
Modo de uso:
Agite el envase y rocíe de manera uniforme sobre el cabello a la distancia deseada: a 25 cm para fijación extra, a 30 cm para fijación firme, a 35 cm para fijación moderada y a más de 40 cm para fijación ligera. Para definición aplique a 35 cm y acomode el peinado; para movimiento aplique a 40 cm sobre cabello húmedo y peine antes de que se seque; para volumen aplique a 30 cm levantando el cabello desde la raíz hasta la punta.
Ingredientes:
Alcohol, butano, propano, isobutano, copolímero de acrilatos, agua, fragancia (esencia de kiwi y lavanda), aminometil propanol, PEG-12 dimeticona, entre otros.
Presentación:
Envase aerosol de 316 ml.
Advertencias:
Inflamable. No se aplique cerca de los ojos, de flama o sobre piel irritada. No se exponga al calor. No se queme ni se perfore el envase, aun cuando esté vacío. No se deje al alcance de los niños.</t>
  </si>
  <si>
    <t xml:space="preserve">MLM18985270</t>
  </si>
  <si>
    <t xml:space="preserve">Caprice</t>
  </si>
  <si>
    <t xml:space="preserve">Naturals</t>
  </si>
  <si>
    <t xml:space="preserve">Kiwi y lavanda</t>
  </si>
  <si>
    <t xml:space="preserve">Aerosol (spray)</t>
  </si>
  <si>
    <t xml:space="preserve">Fijación extra firme; Sin residuos, se elimina con el cepillado; Inflamable</t>
  </si>
  <si>
    <t xml:space="preserve">https://raw.githubusercontent.com/zublimemx/marketplaces-product-images/main/products/7509546058986/images/7509546058986_1.jpg</t>
  </si>
  <si>
    <t xml:space="preserve">https://raw.githubusercontent.com/zublimemx/marketplaces-product-images/main/products/7509546058986/images/7509546058986_2.jpg</t>
  </si>
  <si>
    <t xml:space="preserve">FIJ CAPRICE NAT KIW-LAV SPY 316ML</t>
  </si>
  <si>
    <t xml:space="preserve">7501124820817</t>
  </si>
  <si>
    <t xml:space="preserve">Travatan Travoprost Solución Oftálmica 0.004% 2.5 ml</t>
  </si>
  <si>
    <t xml:space="preserve">Descripción:
Travatan es una solución oftálmica en gotas cuyo principio activo es el travoprost al 0.004%, un análogo de prostaglandina. Está indicada para reducir la presión intraocular elevada en pacientes con glaucoma de ángulo abierto o hipertensión ocular, favoreciendo la salida del humor acuoso del ojo. Es un medicamento de prescripción que requiere seguimiento médico y controles periódicos de la presión intraocular.
Composición:
Cada ml de solución contiene travoprost al 0.004%.
Modo de uso:
Vía oftálmica. No inyectable. La dosis es la que el médico señale. Si olvida una dosis, aplíquela en cuanto lo recuerde; si ya se acerca la siguiente, omita la dosis olvidada y continúe con su horario habitual. Si usa lentes de contacto, retírelos antes de aplicar las gotas y espere al menos 15 minutos para volver a colocarlos.
Presentación:
Caja con frasco gotero con 2.5 ml de solución.
Advertencias:
Su venta requiere receta médica. No lo use si es alérgico al travoprost o a algún componente de la fórmula. Puede causar cambios en la pigmentación del iris, de las pestañas y de la piel alrededor del ojo. Consulte a su médico antes de usarlo si padece asma u otros problemas respiratorios, inflamación o infección ocular, o si está embarazada o en periodo de lactancia. Lea las instrucciones del empaque. Consulte a su médico. No se deje al alcance de los niños.</t>
  </si>
  <si>
    <t xml:space="preserve">MLM47285079</t>
  </si>
  <si>
    <t xml:space="preserve">Travatan</t>
  </si>
  <si>
    <t xml:space="preserve">Novartis</t>
  </si>
  <si>
    <t xml:space="preserve">Travoprost</t>
  </si>
  <si>
    <t xml:space="preserve">0.004%</t>
  </si>
  <si>
    <t xml:space="preserve">Caja con frasco gotero de 2.5 ml; No inyectable; Venta con receta médica</t>
  </si>
  <si>
    <t xml:space="preserve">https://raw.githubusercontent.com/zublimemx/marketplaces-product-images/main/products/7501124820817/images/7501124820817_1.jpg</t>
  </si>
  <si>
    <t xml:space="preserve">https://raw.githubusercontent.com/zublimemx/marketplaces-product-images/main/products/7501124820817/images/7501124820817_2.jpg</t>
  </si>
  <si>
    <t xml:space="preserve">TRAVATAN SOL 0.004% 2.5ML TRAVOPROST NOVARTIS</t>
  </si>
  <si>
    <t xml:space="preserve">7501122963028</t>
  </si>
  <si>
    <t xml:space="preserve">Espavén Enzimático Pancreatina Simeticona 50 Tabletas</t>
  </si>
  <si>
    <t xml:space="preserve">Descripción:
Espavén Enzimático es un medicamento digestivo en tabletas que combina enzimas digestivas (pancreatina y celulasa), bilis de buey y simeticona (dimeticona), con sabor a menta. Se utiliza en la prevención de las agudizaciones del síndrome de colon irritable, en el meteorismo y la flatulencia posteriores a los alimentos, en la insuficiencia pancreática y en la digestión deficiente de grasas.
Composición:
Cada tableta contiene extracto seco de bilis de buey, pancreatina, simeticona (dimeticona) y celulasa (concentración 40/130/25/5 mg según las fuentes consultadas). Excipiente cbp 1 tableta.
Modo de uso:
Vía oral. Adultos: 1 a 2 tabletas después de cada alimento, o según lo indique su médico.
Presentación:
Caja con 50 tabletas.
Advertencias:
No lo use si es alérgico a alguno de los componentes de la fórmula o a las proteínas de origen porcino o bovino. Consulte a su médico antes de usarlo si está embarazada o en periodo de lactancia, o si sus molestias digestivas persisten o empeoran. Lea las instrucciones del empaque. Consulte a su médico. No se deje al alcance de los niños.</t>
  </si>
  <si>
    <t xml:space="preserve">MLM40171980</t>
  </si>
  <si>
    <t xml:space="preserve">Espavén</t>
  </si>
  <si>
    <t xml:space="preserve">Valeant (Bausch &amp; Lomb México, S.A. de C.V.)</t>
  </si>
  <si>
    <t xml:space="preserve">Enzimático</t>
  </si>
  <si>
    <t xml:space="preserve">Pancreatina, simeticona (dimeticona), extracto seco de bilis de buey, celulasa</t>
  </si>
  <si>
    <t xml:space="preserve">40/130/25/5 mg por tableta (según ficha de farmacia)</t>
  </si>
  <si>
    <t xml:space="preserve">Menta</t>
  </si>
  <si>
    <t xml:space="preserve">Formato de venta: Caja con 50 tabletas</t>
  </si>
  <si>
    <t xml:space="preserve">https://raw.githubusercontent.com/zublimemx/marketplaces-product-images/main/products/7501122963028/images/7501122963028_2.jpg</t>
  </si>
  <si>
    <t xml:space="preserve">https://raw.githubusercontent.com/zublimemx/marketplaces-product-images/main/products/7501122963028/images/7501122963028_1.jpg</t>
  </si>
  <si>
    <t xml:space="preserve">ESPAVEN ENZI C 50 GRAG 156</t>
  </si>
  <si>
    <t xml:space="preserve">7730979098007</t>
  </si>
  <si>
    <t xml:space="preserve">Demus Colecalciferol 100000 UI 2 Cápsulas</t>
  </si>
  <si>
    <t xml:space="preserve">Descripción:
Demus es un medicamento cuyo principio activo es el colecalciferol (vitamina D3) en dosis de 100,000 UI por cápsula, en presentación de 2 cápsulas. Está indicado para la prevención y el tratamiento de la deficiencia de vitamina D en adultos y niños, especialmente cuando la exposición al sol es limitada o hay mayor necesidad de vitamina D. La vitamina D interviene en el manejo del calcio y del fósforo en el organismo.
Composición:
Cada cápsula contiene 100,000 UI de colecalciferol (vitamina D3).
Modo de uso:
Vía oral. La dosis y la frecuencia son las que el médico señale, con base en los niveles de vitamina D del paciente.
Presentación:
Caja con 2 cápsulas de 100,000 UI.
Advertencias:
Su venta requiere receta médica. No lo use si es alérgico al colecalciferol o a algún componente de la fórmula, ni si tiene hipercalcemia o hipervitaminosis D. Consulte a su médico antes de usarlo si padece enfermedad del riñón o sarcoidosis, o si toma diuréticos tiazídicos; puede requerirse vigilar el calcio en sangre. No exceda la dosis indicada. Consérvese a no más de 30 °C. Lea las instrucciones del empaque. Consulte a su médico. No se deje al alcance de los niños.</t>
  </si>
  <si>
    <t xml:space="preserve">MLM40170185</t>
  </si>
  <si>
    <t xml:space="preserve">Demus</t>
  </si>
  <si>
    <t xml:space="preserve">100,000 UI por cápsula</t>
  </si>
  <si>
    <t xml:space="preserve">Formato de venta: Caja con 2 cápsulas; Venta con receta médica</t>
  </si>
  <si>
    <t xml:space="preserve">https://raw.githubusercontent.com/zublimemx/marketplaces-product-images/main/products/7730979098007/images/7730979098007_2.jpg</t>
  </si>
  <si>
    <t xml:space="preserve">https://raw.githubusercontent.com/zublimemx/marketplaces-product-images/main/products/7730979098007/images/7730979098007_3.jpg</t>
  </si>
  <si>
    <t xml:space="preserve">https://raw.githubusercontent.com/zublimemx/marketplaces-product-images/main/products/7730979098007/images/7730979098007_5.jpg</t>
  </si>
  <si>
    <t xml:space="preserve">DEMUS 100000 UI C/2 TAB COLECALCIFEROL ASOFARMA</t>
  </si>
  <si>
    <t xml:space="preserve">7501314703227</t>
  </si>
  <si>
    <t xml:space="preserve">Sies Hidrosmina 200 mg 20 Cápsulas</t>
  </si>
  <si>
    <t xml:space="preserve">Descripción:
Sies es un medicamento en cápsulas cuyo principio activo es la hidrosmina, un flavonoide que actúa sobre los vasos sanguíneos y linfáticos. Se presenta en caja con 20 cápsulas de 200 mg para administración oral y está indicado para el alivio a corto plazo (de dos a tres meses) de los síntomas relacionados con la insuficiencia venosa.
Beneficios:
- Indicado para aliviar el edema y los síntomas de la insuficiencia venosa crónica, várices y hemorroides
- También indicado en fragilidad capilar y en hemorragia subconjuntival o retiniana
- Reduce la permeabilidad y la fragilidad capilar y favorece el flujo linfático, de acuerdo con la información del fabricante
Composición:
Cada cápsula contiene 200 mg de hidrosmina y excipiente cbp 1 cápsula.
Modo de uso:
Vía oral. La dosis inicial y habitual es de 1 cápsula de 200 mg cada ocho horas. En brotes agudos de hemorroides se recomienda, según el fabricante, el doble de la dosis habitual. La duración del tratamiento debe indicarla el médico.
Presentación:
Caja con 20 cápsulas de 200 mg.
Advertencias:
No lo use si es alérgico a la hidrosmina o a cualquier componente de la fórmula. No existen estudios que comprueben su uso en niños. Entre las reacciones que se han observado están dolor epigástrico, náuseas, mareos, dolor de cabeza, erupción y comezón. Consérvese a temperatura ambiente, a no más de 30 °C y en lugar seco. Su venta requiere receta médica. Lea las instrucciones del empaque. Consulte a su médico. No se deje al alcance de los niños.</t>
  </si>
  <si>
    <t xml:space="preserve">MLM39473313</t>
  </si>
  <si>
    <t xml:space="preserve">Sies</t>
  </si>
  <si>
    <t xml:space="preserve">Hidrosmina</t>
  </si>
  <si>
    <t xml:space="preserve">Formato de venta: caja con 20 cápsulas; Conservar a no más de 30 °C; Grupo: vasculoprotector</t>
  </si>
  <si>
    <t xml:space="preserve">https://raw.githubusercontent.com/zublimemx/marketplaces-product-images/main/products/7501314703227/images/7501314703227_2.jpg</t>
  </si>
  <si>
    <t xml:space="preserve">SIES 200MG CAPS C20 HIDROSMINA</t>
  </si>
  <si>
    <t xml:space="preserve">8020030095076</t>
  </si>
  <si>
    <t xml:space="preserve">Esoxx-One Barrera Bioadhesiva 20 Sticks de 10 ml</t>
  </si>
  <si>
    <t xml:space="preserve">Descripción:
Esoxx-One es un dispositivo médico de Alfasigma en forma de barrera bioadhesiva gastroesofágica, presentado en sticks monodosis de 10 ml para administración oral. Está pensado para proteger y tratar la mucosa del esófago y del estómago en personas con síntomas relacionados con el reflujo gastroesofágico.
Beneficios:
- Su fórmula bioadhesiva forma una capa protectora que recubre la mucosa esofágica
- Ayuda a aliviar síntomas como la pirosis (acidez) y la regurgitación
- Útil en esofagitis por reflujo y como protección adicional de la mucosa durante tratamientos que puedan irritarla
- Formato de sticks unidosis, prácticos para llevar y usar en cualquier momento
Composición:
Formulación bioadhesiva a base de hialuronato de sodio y sulfato de condroitina, entre otros componentes. Consulte la composición completa en el empaque.
Modo de uso:
Vía oral. Use el contenido de un stick en la dosis y con la frecuencia que indique el empaque o su médico.
Presentación:
Caja de cartón con 20 sticks unidosis de 10 ml cada uno (stick pack laminado).
Advertencias:
No lo use si es alérgico a alguno de los componentes de la fórmula. Si los síntomas persisten o empeoran, suspenda su uso y consulte a su médico. Lea las instrucciones del empaque. Manténgase fuera del alcance de los niños.</t>
  </si>
  <si>
    <t xml:space="preserve">MLM50891219</t>
  </si>
  <si>
    <t xml:space="preserve">Esoxx</t>
  </si>
  <si>
    <t xml:space="preserve">Esoxx-One</t>
  </si>
  <si>
    <t xml:space="preserve">Sticks monodosis (stick pack)</t>
  </si>
  <si>
    <t xml:space="preserve">sticks</t>
  </si>
  <si>
    <t xml:space="preserve">Hialuronato de sodio y sulfato de condroitina (barrera bioadhesiva)</t>
  </si>
  <si>
    <t xml:space="preserve">Contenido por stick: 10 ml; Dispositivo médico; Formato de venta: caja con 20 sticks</t>
  </si>
  <si>
    <t xml:space="preserve">https://raw.githubusercontent.com/zublimemx/marketplaces-product-images/main/products/8020030095076/images/8020030095076_1.jpg</t>
  </si>
  <si>
    <t xml:space="preserve">https://raw.githubusercontent.com/zublimemx/marketplaces-product-images/main/products/8020030095076/images/8020030095076_2.jpg</t>
  </si>
  <si>
    <t xml:space="preserve">ESOXX-ONE 10ML STICK C20</t>
  </si>
  <si>
    <t xml:space="preserve">7501125175626</t>
  </si>
  <si>
    <t xml:space="preserve">Amoxiclav Bid 875 mg/125 mg 14 Tabletas</t>
  </si>
  <si>
    <t xml:space="preserve">Descripción:
Amoxiclav BID es un antibiótico de amplio espectro que combina amoxicilina trihidratada, una penicilina semisintética, con clavulanato de potasio, un inhibidor de las betalactamasas que permite actuar sobre bacterias resistentes a la amoxicilina sola. Se presenta en caja con 14 tabletas de 875 mg/125 mg y se administra dos veces al día (BID) según la indicación del médico.
Beneficios:
- Acción bactericida de amplio espectro
- Indicado en infecciones bacterianas causadas por cepas productoras de betalactamasas, como sinusitis, otitis media aguda, amigdalitis, exacerbaciones de bronquitis crónica, neumonía adquirida en la comunidad, infecciones urinarias y de piel y tejidos blandos
- Esquema cómodo de dos tomas al día
Composición:
Cada tableta contiene amoxicilina 875 mg (como amoxicilina trihidratada) y ácido clavulánico 125 mg (como clavulanato de potasio).
Modo de uso:
Vía oral. La dosis y la duración del tratamiento deben ser indicadas por el médico. Complete todo el tratamiento aunque los síntomas mejoren.
Presentación:
Caja con 14 tabletas de 875 mg/125 mg.
Advertencias:
Medicamento cuya venta requiere receta médica. No lo use si es alérgico a las penicilinas o a alguno de los componentes. El uso inadecuado de los antibióticos favorece la resistencia bacteriana. En embarazo y lactancia se debe evaluar el beneficio contra el riesgo. Lea las instrucciones del empaque. Consulte a su médico. No se deje al alcance de los niños.</t>
  </si>
  <si>
    <t xml:space="preserve">MLM69273565</t>
  </si>
  <si>
    <t xml:space="preserve">Amoxiclav</t>
  </si>
  <si>
    <t xml:space="preserve">Laboratorios PiSA</t>
  </si>
  <si>
    <t xml:space="preserve">BID</t>
  </si>
  <si>
    <t xml:space="preserve">Amoxicilina y ácido clavulánico</t>
  </si>
  <si>
    <t xml:space="preserve">875 mg / 125 mg</t>
  </si>
  <si>
    <t xml:space="preserve">Adultos y niños de más de 12 años (40 kg o más)</t>
  </si>
  <si>
    <t xml:space="preserve">525M97 SSA</t>
  </si>
  <si>
    <t xml:space="preserve">Formato de venta: caja con 14 tabletas; Toma cada 12 horas (BID)</t>
  </si>
  <si>
    <t xml:space="preserve">https://raw.githubusercontent.com/zublimemx/marketplaces-product-images/main/products/7501125175626/images/7501125175626_1.jpg</t>
  </si>
  <si>
    <t xml:space="preserve">https://raw.githubusercontent.com/zublimemx/marketplaces-product-images/main/products/7501125175626/images/7501125175626_2.jpg</t>
  </si>
  <si>
    <t xml:space="preserve">https://raw.githubusercontent.com/zublimemx/marketplaces-product-images/main/products/7501125175626/images/7501125175626_3.jpg</t>
  </si>
  <si>
    <t xml:space="preserve">AMOXICLAV BID 875 125 MG C14 AGOSTO 27</t>
  </si>
  <si>
    <t xml:space="preserve">736085278507</t>
  </si>
  <si>
    <t xml:space="preserve">Manzanilla Sophia Gotas Oftálmicas 15 ml</t>
  </si>
  <si>
    <t xml:space="preserve">Descripción:
Manzanilla Sophia es una solución oftálmica de origen natural a base de manzanilla (Matricaria recutita), purificada y estéril, que se presenta en frasco gotero de 15 ml. Limpia y refresca los ojos y ofrece descanso visual después de un día largo.
Beneficios:
- Limpia y refresca los ojos
- Ayuda a remover las partículas que se introducen en los ojos al desmaquillarse
- Desinflama los párpados de manera natural en casos de desvelo, estrés o molestias de tipo alérgico
- Puede utilizarse también en compresas para los párpados
Composición:
Solución de manzanilla (Matricaria recutita). Consulte la fórmula completa en el empaque.
Modo de uso:
Vía oftálmica (tópica). Aplique de 2 a 3 gotas en cada ojo, en el saco conjuntival, las veces que sea necesario, pudiendo repetirse cada 4 a 6 horas. También puede humedecer compresas y colocarlas sobre los párpados.
Presentación:
Frasco gotero con 15 ml.
Advertencias:
Uso externo oftálmico. En caso de embarazo o lactancia, consulte a su médico. Evite el contacto de la punta del gotero con los ojos o con cualquier superficie para no contaminar la solución. Si presenta irritación, dolor o molestias que persistan, suspenda su uso. Lea las instrucciones del empaque. Consulte a su médico. No se deje al alcance de los niños.</t>
  </si>
  <si>
    <t xml:space="preserve">MLM39455641</t>
  </si>
  <si>
    <t xml:space="preserve">Manzanilla Sophia</t>
  </si>
  <si>
    <t xml:space="preserve">Solución oftálmica (gotero)</t>
  </si>
  <si>
    <t xml:space="preserve">Manzanilla (Matricaria recutita)</t>
  </si>
  <si>
    <t xml:space="preserve">Oftálmica (tópica)</t>
  </si>
  <si>
    <t xml:space="preserve">Formato de venta: unidad; Producto de origen natural</t>
  </si>
  <si>
    <t xml:space="preserve">https://raw.githubusercontent.com/zublimemx/marketplaces-product-images/main/products/736085278507/images/736085278507_2.jpg</t>
  </si>
  <si>
    <t xml:space="preserve">https://raw.githubusercontent.com/zublimemx/marketplaces-product-images/main/products/736085278507/images/736085278507_1.jpg</t>
  </si>
  <si>
    <t xml:space="preserve">MANZANILLA SOPHIA GOTAS</t>
  </si>
  <si>
    <t xml:space="preserve">7501165000315</t>
  </si>
  <si>
    <t xml:space="preserve">Neo-Melubrina Infantil Jarabe 250 mg/5 ml 100 ml</t>
  </si>
  <si>
    <t xml:space="preserve">Descripción:
Neo-Melubrina Infantil es un jarabe cuyo principio activo es el metamizol sódico, un analgésico no narcótico derivado de la pirazolona con efectos analgésicos, antipiréticos y espasmolíticos. Está indicado en el tratamiento del dolor severo y de la fiebre refractaria, y su presentación infantil está pensada para niños de 2 a 12 años. Viene en frasco de 100 ml con sabor frambuesa e incluye pipeta y vaso dosificador.
Beneficios:
- Ayuda a controlar el dolor intenso y la fiebre que no cede con otros medios
- Presentación líquida con dosificador para ajustar la dosis según el peso del niño
- Sabor frambuesa
Composición:
Cada 100 ml de jarabe contienen 5,000 mg de metamizol sódico monohidratado; cada 5 ml equivalen a 250 mg de metamizol sódico. Contiene glucosa (5 ml equivalen a 3.5 g de glucosa). Vehículo cbp 100 ml.
Modo de uso:
Vía oral. La dosis habitual en fiebre o dolor moderado es de 10 a 15 mg por kg de peso en cada toma, que puede repetirse cada 6 a 8 horas. En dolores más intensos el médico puede indicar dosis mayores. Use siempre el dosificador incluido y siga la indicación del médico.
Presentación:
Frasco con 100 ml de jarabe, con pipeta y vaso dosificador.
Advertencias:
No exceda la dosis indicada. Si el dolor o la fiebre persisten, suspenda su uso y consulte a su médico. Contiene glucosa; si tiene diabetes, consulte a su médico. Lea las instrucciones del empaque. Consulte a su médico. No se deje al alcance de los niños.</t>
  </si>
  <si>
    <t xml:space="preserve">MLM39474247</t>
  </si>
  <si>
    <t xml:space="preserve">250 mg / 5 ml</t>
  </si>
  <si>
    <t xml:space="preserve">Frambuesa</t>
  </si>
  <si>
    <t xml:space="preserve">Incluye pipeta y vaso dosificador; Formato de venta: unidad</t>
  </si>
  <si>
    <t xml:space="preserve">https://raw.githubusercontent.com/zublimemx/marketplaces-product-images/main/products/7501165000315/images/7501165000315_1.jpg</t>
  </si>
  <si>
    <t xml:space="preserve">https://raw.githubusercontent.com/zublimemx/marketplaces-product-images/main/products/7501165000315/images/7501165000315_3.jpg</t>
  </si>
  <si>
    <t xml:space="preserve">NEO MELUBRINA JBE 84</t>
  </si>
  <si>
    <t xml:space="preserve">7509546058955</t>
  </si>
  <si>
    <t xml:space="preserve">Fijador Caprice Especialidades Acti-Ceramidas 316 ml</t>
  </si>
  <si>
    <t xml:space="preserve">Descripción:
Caprice Especialidades Fuerza Acti-Ceramidas es un spray fijador para el cabello en presentación de 316 ml. Su fórmula especializada da al cabello un toque de firmeza y naturalidad, ayuda a controlar el frizz y mantiene cada mechón en su lugar para que el peinado dure más tiempo.
Características:
- Spray fijador de la línea Especialidades Fuerza
- Con Acti-Ceramidas para dar fuerza y firmeza al cabello
- Ayuda a eliminar el frizz al secarse y aporta brillo
- Aplicación en spray, práctica para el uso diario
Modo de uso:
Acomode el cabello como de costumbre y aplique una ligera capa de producto sobre él, peine o estilice y deje secar. Verá que al secarse el frizz desaparece y cada mechón queda en su lugar.
Presentación:
Frasco aerosol de 316 ml.
Advertencias:
Uso externo exclusivo para el cabello. Evite el contacto con los ojos; en caso de contacto, enjuague con abundante agua. No lo use cerca de fuego o de superficies calientes y no lo perfore ni lo arroje al fuego, porque es un envase a presión. No se deje al alcance de los niños.</t>
  </si>
  <si>
    <t xml:space="preserve">MLM18985260</t>
  </si>
  <si>
    <t xml:space="preserve">Especialidades Fuerza</t>
  </si>
  <si>
    <t xml:space="preserve">Acti-Ceramidas</t>
  </si>
  <si>
    <t xml:space="preserve">Spray aerosol</t>
  </si>
  <si>
    <t xml:space="preserve">Tipo de producto: spray fijador; Formato de venta: unidad</t>
  </si>
  <si>
    <t xml:space="preserve">https://raw.githubusercontent.com/zublimemx/marketplaces-product-images/main/products/7509546058955/images/7509546058955_1.jpg</t>
  </si>
  <si>
    <t xml:space="preserve">https://raw.githubusercontent.com/zublimemx/marketplaces-product-images/main/products/7509546058955/images/7509546058955_2.jpg</t>
  </si>
  <si>
    <t xml:space="preserve">FIJ CAPRICE SP ACT CERA SPY 316ML</t>
  </si>
  <si>
    <t xml:space="preserve">7502227426449</t>
  </si>
  <si>
    <t xml:space="preserve">Nesajar Pinaverio Dimeticona 100 mg/300 mg 16 Cápsulas</t>
  </si>
  <si>
    <t xml:space="preserve">Descripción:
Nesajar es un medicamento antiespasmódico que combina bromuro de pinaverio (100 mg) y dimeticona (300 mg) en cápsulas blandas de administración oral. Está diseñado para aliviar trastornos digestivos frecuentes como la colitis y el síndrome de intestino irritable. Se presenta en caja con 16 cápsulas.
Beneficios:
- Alivia los síntomas de colitis
- Ayuda con el dolor abdominal y los cólicos
- Acción antiespasmódica
- Regula el tránsito intestinal y ayuda a reducir la inflamación
- Cápsula blanda, de absorción rápida
Composición:
Cada cápsula contiene bromuro de pinaverio 100 mg y dimeticona 300 mg.
Modo de uso:
Vía oral. Tome las cápsulas enteras, con un poco de agua, en la dosis y con la frecuencia que indique su médico o el empaque.
Presentación:
Caja con 16 cápsulas blandas de 100 mg/300 mg.
Advertencias:
No lo use si es alérgico al pinaverio, a la dimeticona o a algún componente de la fórmula. Si los síntomas persisten o empeoran, suspenda su uso y consulte a su médico. En embarazo o lactancia, consulte a su médico antes de usarlo. Lea las instrucciones del empaque. Consulte a su médico. No se deje al alcance de los niños.</t>
  </si>
  <si>
    <t xml:space="preserve">MLM45458479</t>
  </si>
  <si>
    <t xml:space="preserve">Nesajar</t>
  </si>
  <si>
    <t xml:space="preserve">Gel Pharma</t>
  </si>
  <si>
    <t xml:space="preserve">Bromuro de pinaverio y dimeticona</t>
  </si>
  <si>
    <t xml:space="preserve">100 mg / 300 mg</t>
  </si>
  <si>
    <t xml:space="preserve">Antiespasmódico; Formato de venta: caja con 16 cápsulas</t>
  </si>
  <si>
    <t xml:space="preserve">https://raw.githubusercontent.com/zublimemx/marketplaces-product-images/main/products/7502227426449/images/7502227426449_1.jpg</t>
  </si>
  <si>
    <t xml:space="preserve">https://raw.githubusercontent.com/zublimemx/marketplaces-product-images/main/products/7502227426449/images/7502227426449_2.jpg</t>
  </si>
  <si>
    <t xml:space="preserve">NESAJAR C16 CAPS PINAVERIO DIMETICONA GELPHARMA 130</t>
  </si>
  <si>
    <t xml:space="preserve">7501314704958</t>
  </si>
  <si>
    <t xml:space="preserve">Lactulax Lactulosa Jarabe 10 g/15 ml 125 ml</t>
  </si>
  <si>
    <t xml:space="preserve">Descripción:
Lactulax es un jarabe de lactulosa de Laboratorios Senosiain, de administración oral, que se presenta en frasco de 125 ml con vaso dosificador. La lactulosa es un laxante osmótico: aumenta el contenido de agua en el intestino y facilita la evacuación.
Beneficios:
- Indicado en el tratamiento del estreñimiento ocasional y crónico
- Con indicación médica también se utiliza en la encefalopatía hepática, ya que ayuda a reducir la absorción de amonio en el intestino
- Presentación en jarabe con vaso dosificador para medir cada toma
Composición:
Cada 15 ml de jarabe contienen 10 g de lactulosa. Excipientes: agua purificada, ácido cítrico, aroma y edulcorante.
Modo de uso:
Vía oral. Mida la dosis con el vaso dosificador; la cantidad y la duración del tratamiento deben ser indicadas por el médico.
Presentación:
Frasco con 125 ml de jarabe y vaso dosificador.
Advertencias:
No lo use si es alérgico a la lactulosa o a algún componente de la fórmula, ni en caso de obstrucción intestinal, galactosemia o perforación intestinal. Úselo con precaución si tiene diabetes o insuficiencia renal, y consulte a su médico si el tratamiento se prolonga. Conserve en un lugar fresco y seco, a no más de 25 °C. Lea las instrucciones del empaque. Consulte a su médico. No se deje al alcance de los niños.</t>
  </si>
  <si>
    <t xml:space="preserve">MLM40172235</t>
  </si>
  <si>
    <t xml:space="preserve">Lactulax</t>
  </si>
  <si>
    <t xml:space="preserve">Lactulosa</t>
  </si>
  <si>
    <t xml:space="preserve">10 g / 15 ml</t>
  </si>
  <si>
    <t xml:space="preserve">Incluye vaso dosificador; Conservar a no más de 25 °C; Formato de venta: unidad</t>
  </si>
  <si>
    <t xml:space="preserve">https://raw.githubusercontent.com/zublimemx/marketplaces-product-images/main/products/7501314704958/images/7501314704958_1.jpg</t>
  </si>
  <si>
    <t xml:space="preserve">LACTULAX JBE 125 ML</t>
  </si>
  <si>
    <t xml:space="preserve">7502001166066</t>
  </si>
  <si>
    <t xml:space="preserve">Barmicil Compuesto Betametasona Clotrimazol Gentamicina 40 g</t>
  </si>
  <si>
    <t xml:space="preserve">Descripción:
Barmicil Compuesto es una crema de uso tópico de Química Son's que combina un corticoide (betametasona), un antimicótico (clotrimazol) y un antibiótico (gentamicina). Se presenta en tubo de 40 g y se utiliza en afecciones de la piel inflamatorias o con picazón que se acompañan de infección por hongos o por bacterias.
Beneficios:
- Tres principios activos en una sola crema: antiinflamatorio, antimicótico y antibacteriano
- Útil en dermatitis y en infecciones de la piel por hongos como la candidiasis, y en infecciones bacterianas superficiales
- Presentación en tubo de 40 g
Composición:
Cada 100 g de crema contienen betametasona 50 mg (0.05 %), clotrimazol 1 g (1 %) y gentamicina 100 mg (0.1 %). Excipiente cbp.
Modo de uso:
Vía tópica. Aplique una capa delgada sobre la zona afectada, previamente limpia y seca, con la frecuencia y durante el tiempo que indique su médico.
Presentación:
Tubo con 40 g de crema.
Advertencias:
Uso externo. Evite el contacto con los ojos y las mucosas. No lo use si es alérgico a alguno de los componentes. No lo use por periodos prolongados ni sobre zonas extensas sin indicación médica. Lea las instrucciones del empaque. Consulte a su médico. No se deje al alcance de los niños.</t>
  </si>
  <si>
    <t xml:space="preserve">MLM45361994</t>
  </si>
  <si>
    <t xml:space="preserve">Barmicil</t>
  </si>
  <si>
    <t xml:space="preserve">Química Son's</t>
  </si>
  <si>
    <t xml:space="preserve">Compuesto</t>
  </si>
  <si>
    <t xml:space="preserve">Betametasona, clotrimazol y gentamicina</t>
  </si>
  <si>
    <t xml:space="preserve">0.05 % / 1 % / 0.1 %</t>
  </si>
  <si>
    <t xml:space="preserve">Formato de venta: tubo de 40 g</t>
  </si>
  <si>
    <t xml:space="preserve">https://raw.githubusercontent.com/zublimemx/marketplaces-product-images/main/products/7502001166066/images/7502001166066_3.jpg</t>
  </si>
  <si>
    <t xml:space="preserve">https://raw.githubusercontent.com/zublimemx/marketplaces-product-images/main/products/7502001166066/images/7502001166066_4.jpg</t>
  </si>
  <si>
    <t xml:space="preserve">BARMICIL 40G SONS BETAMETASONA GENTAMICINA CLOTRIMAZOL</t>
  </si>
  <si>
    <t xml:space="preserve">7501088508998</t>
  </si>
  <si>
    <t xml:space="preserve">Neuralin Relief Ketoprofeno y Complejo B 20 Tabletas</t>
  </si>
  <si>
    <t xml:space="preserve">Descripción:
Neuralin Relief, de Laboratorios Chinoin, es un medicamento en tabletas que combina ketoprofeno (un antiinflamatorio no esteroideo) con vitaminas del complejo B (B1, B6 y B12). Actúa como analgésico, antiinflamatorio y antineurítico, y se presenta en caja con 20 tabletas para administración oral.
Beneficios:
- Alivio del dolor de intensidad leve a moderada, de origen muscular o articular
- Antiinflamatorio y antineurítico para neuropatías periféricas como lumbalgia, ciática, radiculitis, neuralgia postherpética, espondilitis, síndrome del túnel del carpo y fibromialgias
- Las vitaminas del complejo B apoyan la función nerviosa
Composición:
Cada tableta contiene ketoprofeno 100 mg, mononitrato de tiamina (vitamina B1) 100 mg, clorhidrato de piridoxina (vitamina B6) 50 mg y cianocobalamina (vitamina B12) 5 mg. Excipiente cbp 1 tableta.
Modo de uso:
Vía oral. La dosis debe ser señalada por el médico.
Presentación:
Caja con 20 tabletas.
Advertencias:
No lo use si es alérgico al ketoprofeno, a otros antiinflamatorios no esteroideos o a algún componente de la fórmula. No se automedique. Consérvese a no más de 30 °C y con el envase bien cerrado. Lea las instrucciones del empaque. Consulte a su médico. No se deje al alcance de los niños.</t>
  </si>
  <si>
    <t xml:space="preserve">MLM39473531</t>
  </si>
  <si>
    <t xml:space="preserve">Neuralin</t>
  </si>
  <si>
    <t xml:space="preserve">Laboratorios Chinoin</t>
  </si>
  <si>
    <t xml:space="preserve">Relief</t>
  </si>
  <si>
    <t xml:space="preserve">Ketoprofeno, tiamina, piridoxina y cianocobalamina</t>
  </si>
  <si>
    <t xml:space="preserve">Ketoprofeno 100 mg; vitamina B1 100 mg; B6 50 mg; B12 5 mg</t>
  </si>
  <si>
    <t xml:space="preserve">Formato de venta: caja con 20 tabletas; Conservar a no más de 30 °C</t>
  </si>
  <si>
    <t xml:space="preserve">https://raw.githubusercontent.com/zublimemx/marketplaces-product-images/main/products/7501088508998/images/7501088508998_1.jpg</t>
  </si>
  <si>
    <t xml:space="preserve">https://raw.githubusercontent.com/zublimemx/marketplaces-product-images/main/products/7501088508998/images/7501088508998_2.jpg</t>
  </si>
  <si>
    <t xml:space="preserve">NEURALIN RELIEF C 20 TAB</t>
  </si>
  <si>
    <t xml:space="preserve">7501086301393</t>
  </si>
  <si>
    <t xml:space="preserve">Cetolan Alfa Cetoanálogos de Aminoácidos 630 mg 100 Tabletas</t>
  </si>
  <si>
    <t xml:space="preserve">Descripción:
Cetolan 630 mg es un medicamento de uso oral de la marca Cetolan, cuyo principio activo son los alfa cetoanálogos de aminoácidos. Según las fichas de las farmacias que lo comercializan, se ubica en el área de nefrología y urología y se presenta en tabletas de 630 mg.
Características:
- Principio activo: alfa cetoanálogos de aminoácidos, 630 mg por tableta.
- Uso por vía oral.
- Favorece el apego del paciente al tratamiento, según la ficha de la farmacia.
- Formato de 100 tabletas por caja.
Modo de uso:
Vía oral. La dosis es la que indique el médico; su uso debe hacerse bajo supervisión médica.
Presentación:
Caja de cartón con 100 tabletas de 630 mg.
Advertencias:
Léase el instructivo anexo. Evite la automedicación. Lea las instrucciones del empaque. Consulte a su médico. No se deje al alcance de los niños.</t>
  </si>
  <si>
    <t xml:space="preserve">MLM47423204</t>
  </si>
  <si>
    <t xml:space="preserve">Cetolan</t>
  </si>
  <si>
    <t xml:space="preserve">Columbia</t>
  </si>
  <si>
    <t xml:space="preserve">630 mg</t>
  </si>
  <si>
    <t xml:space="preserve">Alfa cetoanálogos de aminoácidos</t>
  </si>
  <si>
    <t xml:space="preserve">Uso: Nefrología y urología; Formato de venta: Caja</t>
  </si>
  <si>
    <t xml:space="preserve">https://raw.githubusercontent.com/zublimemx/marketplaces-product-images/main/products/7501086301393/images/7501086301393_2.jpg</t>
  </si>
  <si>
    <t xml:space="preserve">https://raw.githubusercontent.com/zublimemx/marketplaces-product-images/main/products/7501086301393/images/7501086301393_3.jpg</t>
  </si>
  <si>
    <t xml:space="preserve">CETOLAN 630MG C100 TABS</t>
  </si>
  <si>
    <t xml:space="preserve">7503008821101</t>
  </si>
  <si>
    <t xml:space="preserve">Estericide Solución Antiséptica Spray 60 ml</t>
  </si>
  <si>
    <t xml:space="preserve">Descripción:
Estericide es una solución antiséptica en spray de Esteripharma México, elaborada a base de solución electrolizada de superoxidación con pH neutro y especies activas de cloro y oxígeno. Se presenta en frasco atomizador de 60 ml, listo para aplicar directamente sobre la piel lesionada.
Beneficios:
- Coadyuvante en la prevención y el tratamiento de infecciones en heridas agudas y crónicas
- Indicado en quemaduras de segundo y tercer grado, úlceras y abscesos en la piel, pie diabético y dermatosis infecciosas
- Útil en el aseo preoperatorio, transoperatorio y postoperatorio en infecciones de tejidos blandos
- Formato spray fácil de aplicar
Composición:
Solución electrolizada de superoxidación con pH neutro, con especies activas de cloro y oxígeno.
Modo de uso:
Uso tópico. Lave la lesión con agua y jabón, séquela y, si es necesario, realice el desbridamiento con gasa estéril. Aplique Estericide directamente sobre la lesión de 2 a 3 veces al día, según el tipo de lesión y por el tiempo que indique su médico. Si necesita cubrir la lesión, humedezca una gasa estéril con la solución, colóquela sobre la herida y vende.
Presentación:
Frasco spray con 60 ml de solución.
Advertencias:
Solo para uso externo. Protéjase de la luz solar. Si persisten las molestias, consulte a su médico. Lea las instrucciones del empaque. Consulte a su médico. No se deje al alcance de los niños.</t>
  </si>
  <si>
    <t xml:space="preserve">Estericide</t>
  </si>
  <si>
    <t xml:space="preserve">Esteripharma México</t>
  </si>
  <si>
    <t xml:space="preserve">Solución en spray</t>
  </si>
  <si>
    <t xml:space="preserve">Solución electrolizada de superoxidación</t>
  </si>
  <si>
    <t xml:space="preserve">Antiséptico; Proteger de la luz solar; Formato de venta: unidad</t>
  </si>
  <si>
    <t xml:space="preserve">https://raw.githubusercontent.com/zublimemx/marketplaces-product-images/main/products/7503008821101/images/7503008821101_1.jpg</t>
  </si>
  <si>
    <t xml:space="preserve">https://raw.githubusercontent.com/zublimemx/marketplaces-product-images/main/products/7503008821101/images/7503008821101_2.jpg</t>
  </si>
  <si>
    <t xml:space="preserve">ESTERICIDE SOL 60ML</t>
  </si>
  <si>
    <t xml:space="preserve">7501300409669</t>
  </si>
  <si>
    <t xml:space="preserve">Ceftrex I.M. Ceftriaxona 1 g Solución Inyectable</t>
  </si>
  <si>
    <t xml:space="preserve">Descripción:
Ceftrex I.M. es un antibiótico inyectable cuyo principio activo es la ceftriaxona (una cefalosporina) en presentación de 1 g para aplicación intramuscular. La caja incluye un frasco ámpula con el polvo de ceftriaxona y una ampolleta de diluyente con lidocaína al 1% para preparar la solución. Puede usarse solo o en terapia antimicrobiana combinada.
Beneficios:
- Eficaz en el tratamiento de infecciones bacterianas severas en adultos y niños
- Entre sus indicaciones están neumonía, infecciones del tracto urinario, sinusitis, amigdalitis, otitis media aguda en niños, celulitis, osteomielitis, meningitis bacterianas, fiebre tifoidea e infecciones gonocócicas
- También se emplea en sífilis temprana y en profilaxis antes de procedimientos quirúrgicos o dentales, según indicación médica
Composición:
El frasco ámpula con polvo contiene ceftriaxona sódica equivalente a 1 g de ceftriaxona. La ampolleta con diluyente contiene clorhidrato de lidocaína al 1%, vehículo cbp 3.5 ml.
Modo de uso:
Vía intramuscular. La dosis, la frecuencia y la duración del tratamiento deben ser determinadas por el médico. Prepare la solución únicamente con el diluyente incluido.
Presentación:
Caja con 1 frasco ámpula con 1 g de ceftriaxona y 1 ampolleta con 3.5 ml de diluyente.
Advertencias:
Medicamento cuya venta requiere receta médica. No lo use si es alérgico a la ceftriaxona, a otras cefalosporinas o penicilinas, o a la lidocaína. El uso inadecuado de los antibióticos favorece la resistencia bacteriana. Lea las instrucciones del empaque. Consulte a su médico. No se deje al alcance de los niños.</t>
  </si>
  <si>
    <t xml:space="preserve">MLM39474577</t>
  </si>
  <si>
    <t xml:space="preserve">Ceftrex</t>
  </si>
  <si>
    <t xml:space="preserve">Polvo para solución inyectable con diluyente</t>
  </si>
  <si>
    <t xml:space="preserve">frasco ámpula</t>
  </si>
  <si>
    <t xml:space="preserve">Incluye ampolleta de diluyente de 3.5 ml con lidocaína al 1%; Formato de venta: caja con 1 frasco ámpula</t>
  </si>
  <si>
    <t xml:space="preserve">https://raw.githubusercontent.com/zublimemx/marketplaces-product-images/main/products/7501300409669/images/7501300409669_2.jpg</t>
  </si>
  <si>
    <t xml:space="preserve">https://raw.githubusercontent.com/zublimemx/marketplaces-product-images/main/products/7501300409669/images/7501300409669_1.jpg</t>
  </si>
  <si>
    <t xml:space="preserve">CEFTREX 1 GR IM SOL INY AGOSTO 27</t>
  </si>
  <si>
    <t xml:space="preserve">7501159580182</t>
  </si>
  <si>
    <t xml:space="preserve">Sinuberase Bacillus clausii Suspensión 10 Ampolletas</t>
  </si>
  <si>
    <t xml:space="preserve">Descripción:
Sinuberase es una suspensión oral de esporas de Bacillus clausii, un probiótico de Sanofi que ayuda a restaurar el equilibrio de la flora intestinal cuando se altera por diarrea, infecciones intestinales, intoxicaciones, trastornos de la dieta, quimioterapia o uso de antibióticos. Se presenta en caja con 10 ampolletas de 5 ml, listas para beber.
Beneficios:
- Restaura el equilibrio de la flora intestinal alterada
- Auxiliar en el tratamiento de alteraciones digestivas como diarrea y gases causadas por un desequilibrio de la flora intestinal
- Contribuye a la absorción adecuada de nutrientes
- Estimula las defensas naturales del organismo frente a microbios dañinos
- Para niños y adultos
Composición:
Cada ampolleta de 5 ml contiene esporas de Bacillus clausii, 2 billones de UFC según la etiqueta del empaque, en suspensión.
Modo de uso:
Vía oral. Se recomienda tomar 1 ampolleta cada 8 horas o según lo indique su médico.
Presentación:
Caja con 10 ampolletas de 5 ml.
Advertencias:
No lo use si es alérgico a alguno de los componentes. Si la diarrea persiste o hay fiebre o sangre en las evacuaciones, suspenda su uso y consulte a su médico. Lea las instrucciones del empaque. Consulte a su médico. No se deje al alcance de los niños.</t>
  </si>
  <si>
    <t xml:space="preserve">MLM46221663</t>
  </si>
  <si>
    <t xml:space="preserve">Sinuberase</t>
  </si>
  <si>
    <t xml:space="preserve">2 billones de UFC por ampolleta</t>
  </si>
  <si>
    <t xml:space="preserve">Contenido por ampolleta: 5 ml; Formato de venta: caja con 10 ampolletas</t>
  </si>
  <si>
    <t xml:space="preserve">https://raw.githubusercontent.com/zublimemx/marketplaces-product-images/main/products/7501159580182/images/7501159580182_3.jpg</t>
  </si>
  <si>
    <t xml:space="preserve">SINUBERASE AMP C 10 ORAL 64</t>
  </si>
  <si>
    <t xml:space="preserve">7501300408228</t>
  </si>
  <si>
    <t xml:space="preserve">Furacin Pomada Nitrofural 0.2% 85 g</t>
  </si>
  <si>
    <t xml:space="preserve">Descripción:
Furacin es una pomada de uso tópico cuyo principio activo es el nitrofural (nitrofurazona), un antibacteriano eficaz contra diversas bacterias grampositivas y gramnegativas. Se presenta en tubo de 85 g. En el empaque se destaca que no causa ardor y que es un bactericida para todo el proceso de curación de quemaduras, heridas y raspones.
Beneficios:
- Antibacteriano de aplicación local para el manejo de heridas infectadas, quemaduras, úlceras y lesiones de la piel
- Útil para prevenir infecciones en procedimientos quirúrgicos
- No causa ardor al aplicarse, según el empaque
Composición:
Cada 100 g de pomada contienen 0.2 g de nitrofural. Excipiente cbp 100 g.
Modo de uso:
Vía tópica. Limpie la zona afectada y aplique una capa de pomada directamente sobre la lesión o sobre una gasa, según la indicación de su médico. Cubra con un apósito limpio si es necesario.
Presentación:
Tubo con 85 g de pomada.
Advertencias:
Uso externo. No lo use si es alérgico al nitrofural o a algún componente de la fórmula. Evite el contacto con los ojos y las mucosas. Si aparece irritación o una reacción adversa, suspenda su uso y consulte a su médico. Lea las instrucciones del empaque. Consulte a su médico. No se deje al alcance de los niños.</t>
  </si>
  <si>
    <t xml:space="preserve">MLM50914352</t>
  </si>
  <si>
    <t xml:space="preserve">Furacin</t>
  </si>
  <si>
    <t xml:space="preserve">Nitrofural (nitrofurazona)</t>
  </si>
  <si>
    <t xml:space="preserve">0.2 %</t>
  </si>
  <si>
    <t xml:space="preserve">Formato de venta: tubo de 85 g</t>
  </si>
  <si>
    <t xml:space="preserve">https://raw.githubusercontent.com/zublimemx/marketplaces-product-images/main/products/7501300408228/images/7501300408228_1.jpg</t>
  </si>
  <si>
    <t xml:space="preserve">https://raw.githubusercontent.com/zublimemx/marketplaces-product-images/main/products/7501300408228/images/7501300408228_2.jpg</t>
  </si>
  <si>
    <t xml:space="preserve">FURACIN POM 85GR AGOSTO 27 100</t>
  </si>
  <si>
    <t xml:space="preserve">7501017372775</t>
  </si>
  <si>
    <t xml:space="preserve">Pañales KleenBebé Absorsec Etapa 5 Jumbo 40 Piezas</t>
  </si>
  <si>
    <t xml:space="preserve">Descripción:
Los pañales KleenBebé Absorsec Unisex talla Jumbo (Etapa 5) son pañales desechables para bebés de 11 a 14.5 kilogramos. Vienen en paquete de 40 piezas y están pensados para dar protección y comodidad durante todo el día y la noche.
Características:
- Tecnología de máxima absorción
- Barreras anti-escurrimientos para mayor protección
- Elásticos ajustables para un mejor ajuste a la cintura y las piernas
- Cubierta respirable
- Adicionados con aloe, manzanilla y vitamina E
- Versión unisex, para niños y niñas
Modo de uso:
Elija la etapa según el peso del bebé. Coloque el pañal por debajo del bebé, ajuste las cintas adhesivas a la cintura y acomode las barreras de las piernas. Cámbielo con frecuencia y deséchelo en la basura.
Presentación:
Paquete con 40 pañales talla Jumbo, Etapa 5.
Advertencias:
Producto desechable de un solo uso. No tire el pañal al inodoro. No deje al bebé sin supervisión durante el cambio. Manténgase fuera del alcance de los niños.</t>
  </si>
  <si>
    <t xml:space="preserve">MLM18976177</t>
  </si>
  <si>
    <t xml:space="preserve">Peso del bebé: de 11 a 14.5 kg; Con aloe, manzanilla y vitamina E; Formato de venta: paquete con 40 piezas</t>
  </si>
  <si>
    <t xml:space="preserve">https://raw.githubusercontent.com/zublimemx/marketplaces-product-images/main/products/7501017372775/images/7501017372775_1.jpg</t>
  </si>
  <si>
    <t xml:space="preserve">https://raw.githubusercontent.com/zublimemx/marketplaces-product-images/main/products/7501017372775/images/7501017372775_2.jpg</t>
  </si>
  <si>
    <t xml:space="preserve">ABSOR JUM C/40</t>
  </si>
  <si>
    <t xml:space="preserve">7501007532363</t>
  </si>
  <si>
    <t xml:space="preserve">Dramamine Dimenhidrinato 50 mg 24 Tabletas</t>
  </si>
  <si>
    <t xml:space="preserve">Descripción:
Dramamine es un medicamento en tabletas cuyo principio activo es el dimenhidrinato, un antihistamínico que actúa sobre el centro del vómito. Se presenta en caja de cartón con 24 tabletas de 50 mg para administración oral y está indicado contra la náusea, el mareo y el vómito.
Beneficios:
- Previene y trata las náuseas, los vómitos y los mareos asociados a la cinetosis (mareo por movimiento, como en viajes por carretera, mar o aire)
- También se utiliza para los síntomas de náusea y vómito posoperatorios
- Acción por antagonismo de los receptores H1 de histamina, lo que reduce la excitabilidad del centro del vómito
Composición:
Cada tableta contiene 50 mg de dimenhidrinato. Contiene excipientes como almidón, celulosa microcristalina y estearato de magnesio, entre otros.
Modo de uso:
Vía oral. Tome la dosis indicada en el empaque o por su médico.
Presentación:
Caja con 24 tabletas de 50 mg.
Advertencias:
No lo use si es alérgico al dimenhidrinato o a algún componente de la fórmula, ni si tiene glaucoma de ángulo cerrado, crecimiento de la próstata o si toma inhibidores de la monoaminooxidasa. Puede causar somnolencia; evite el alcohol durante el tratamiento. Úselo con precaución en asma, EPOC y enfermedades del corazón. No se recomienda en niños menores de 2 años sin supervisión médica. Conserve a no más de 30 °C. Lea las instrucciones del empaque. Consulte a su médico. No se deje al alcance de los niños.</t>
  </si>
  <si>
    <t xml:space="preserve">MLM39455797</t>
  </si>
  <si>
    <t xml:space="preserve">Dramamine</t>
  </si>
  <si>
    <t xml:space="preserve">Dimenhidrinato</t>
  </si>
  <si>
    <t xml:space="preserve">50 mg</t>
  </si>
  <si>
    <t xml:space="preserve">Formato de venta: caja con 24 tabletas; Conservar a no más de 30 °C</t>
  </si>
  <si>
    <t xml:space="preserve">https://raw.githubusercontent.com/zublimemx/marketplaces-product-images/main/products/7501007532363/images/7501007532363_1.jpg</t>
  </si>
  <si>
    <t xml:space="preserve">https://raw.githubusercontent.com/zublimemx/marketplaces-product-images/main/products/7501007532363/images/7501007532363_2.jpg</t>
  </si>
  <si>
    <t xml:space="preserve">DRAMAMINE 24 TABS 72</t>
  </si>
  <si>
    <t xml:space="preserve">7501088505126</t>
  </si>
  <si>
    <t xml:space="preserve">Neuralin Solución Inyectable Complejo B 2 Ampolletas</t>
  </si>
  <si>
    <t xml:space="preserve">Descripción:
Neuralin solución inyectable, de Laboratorios Chinoin, combina en una misma caja dos ampolletas: la No. 1, con las vitaminas neurotropas B1, B6 y B12 y lidocaína, y la No. 2, con dexametasona. Se aplica por vía intramuscular profunda y está indicada en cuadros de neuritis y neuralgias en los que la inflamación debe reducirse con rapidez.
Beneficios:
- En neurología: neuritis, neuralgias, polineuritis, neuralgia intercostal, ciática, paresia facial, radiculoneuritis, síndrome cervical, hernia de disco intervertebral, mialgias, lumbalgias, tendinitis y síndrome escapulohumeral
- En traumatología y ortopedia: tratamiento inicial intenso de neuritis aguda y de reumatismo articular y extraarticular, y traumatismo pre y posoperatorio
- Las vitaminas B1, B6 y B12 actúan sobre las células del sistema nervioso y tienen actividad antinociceptiva
Composición:
- Ampolleta No. 1 (2 ml): clorhidrato de tiamina (vitamina B1) 200 mg, clorhidrato de piridoxina (vitamina B6) 100 mg, acetato de hidroxocobalamina (vitamina B12) equivalente a 5 mg de hidroxocobalamina y clorhidrato de lidocaína 30 mg
- Ampolleta No. 2 (1 ml): fosfato sódico de dexametasona equivalente a 4 mg de fosfato de dexametasona
Modo de uso:
Vía intramuscular profunda. La dosis es la que el médico señale.
Presentación:
Caja con una ampolleta No. 1 de 2 ml y una ampolleta No. 2 de 1 ml.
Advertencias:
No lo use si es alérgico a alguno de los componentes de la fórmula. Contiene un corticoide (dexametasona) y un anestésico local (lidocaína); su uso debe ser indicado y supervisado por un médico. Ábrase la caja por las líneas punteadas y lea la información adicional para el paciente impresa en la cara interna. Lea las instrucciones del empaque. Consulte a su médico. No se deje al alcance de los niños.</t>
  </si>
  <si>
    <t xml:space="preserve">MLM40292559</t>
  </si>
  <si>
    <t xml:space="preserve">Productos Farmacéuticos Chinoin</t>
  </si>
  <si>
    <t xml:space="preserve">Solución inyectable (2 ampolletas)</t>
  </si>
  <si>
    <t xml:space="preserve">Tiamina, piridoxina, hidroxocobalamina, lidocaína y dexametasona</t>
  </si>
  <si>
    <t xml:space="preserve">Ampolleta 1: B1 200 mg, B6 100 mg, B12 5 mg, lidocaína 30 mg; Ampolleta 2: dexametasona 4 mg</t>
  </si>
  <si>
    <t xml:space="preserve">Intramuscular profunda</t>
  </si>
  <si>
    <t xml:space="preserve">Ampolleta No. 1 de 2 ml y ampolleta No. 2 de 1 ml; Formato de venta: caja con 2 ampolletas</t>
  </si>
  <si>
    <t xml:space="preserve">https://raw.githubusercontent.com/zublimemx/marketplaces-product-images/main/products/7501088505126/images/7501088505126_1.jpg</t>
  </si>
  <si>
    <t xml:space="preserve">https://raw.githubusercontent.com/zublimemx/marketplaces-product-images/main/products/7501088505126/images/7501088505126_2.jpg</t>
  </si>
  <si>
    <t xml:space="preserve">https://raw.githubusercontent.com/zublimemx/marketplaces-product-images/main/products/7501088505126/images/7501088505126_4.jpg</t>
  </si>
  <si>
    <t xml:space="preserve">NEURALIN C 1 AMP</t>
  </si>
  <si>
    <t xml:space="preserve">7501298214207</t>
  </si>
  <si>
    <t xml:space="preserve">Dabex XR Metformina 750 mg 60 Tabletas</t>
  </si>
  <si>
    <t xml:space="preserve">Descripción:
Dabex XR es un antidiabético oral de Merck cuyo principio activo es el clorhidrato de metformina en tabletas de liberación prolongada de 750 mg. La liberación prolongada hace que la metformina se absorba de forma más gradual que en la tableta de liberación inmediata. Se presenta en caja con 60 tabletas.
Beneficios:
- Indicado en el tratamiento de la diabetes mellitus tipo 2, en particular en pacientes con sobrepeso cuyo control con dieta y ejercicio no es suficiente
- En adultos puede utilizarse como monoterapia o combinado con otros antidiabéticos orales o con insulina
- Indicado también en la prevención de la diabetes tipo 2 en pacientes con prediabetes y al menos un factor de riesgo adicional, cuando los cambios en el estilo de vida no bastan
- Tableta de liberación prolongada
Composición:
Cada tableta de liberación prolongada contiene 750 mg de clorhidrato de metformina y excipiente cbp 1 tableta.
Modo de uso:
Vía oral. La dosis y el momento de la toma deben ser indicados por el médico. Trague la tableta entera, sin partirla ni masticarla.
Presentación:
Caja con 60 tabletas de liberación prolongada de 750 mg.
Advertencias:
No lo use si es alérgico a la metformina o a algún componente de la fórmula. El tratamiento de la diabetes requiere seguimiento médico. Lea las instrucciones del empaque. Consulte a su médico. No se deje al alcance de los niños.</t>
  </si>
  <si>
    <t xml:space="preserve">MLM39474015</t>
  </si>
  <si>
    <t xml:space="preserve">Clorhidrato de metformina</t>
  </si>
  <si>
    <t xml:space="preserve">750 mg</t>
  </si>
  <si>
    <t xml:space="preserve">Formato de venta: caja con 60 tabletas</t>
  </si>
  <si>
    <t xml:space="preserve">https://raw.githubusercontent.com/zublimemx/marketplaces-product-images/main/products/7501298214207/images/7501298214207_3.jpg</t>
  </si>
  <si>
    <t xml:space="preserve">https://raw.githubusercontent.com/zublimemx/marketplaces-product-images/main/products/7501298214207/images/7501298214207_1.jpg</t>
  </si>
  <si>
    <t xml:space="preserve">https://raw.githubusercontent.com/zublimemx/marketplaces-product-images/main/products/7501298214207/images/7501298214207_2.jpg</t>
  </si>
  <si>
    <t xml:space="preserve">DABEX XR 750MG T60 JULIO 27</t>
  </si>
  <si>
    <t xml:space="preserve">7509546058962</t>
  </si>
  <si>
    <t xml:space="preserve">Fijador Caprice Naturals Extracto de Sábila Spray 316 ml</t>
  </si>
  <si>
    <t xml:space="preserve">Descripción:
Caprice Naturals con extracto de sábila es un spray fijador para el cabello en presentación de 316 ml. Su fórmula con esencia de kiwi y lavanda e ingredientes naturales ayuda a fortalecer el cabello, le da brillo y aroma y lo protege de las agresiones diarias. Es un fijador de fijación extra firme para todo tipo de cabello.
Características:
- Spray fijador de la línea Caprice Naturals
- Con extracto de sábila, esencia de kiwi y lavanda
- Aporta brillo y aroma
- Ayuda a proteger el cabello de las agresiones diarias
- No deja residuos y se elimina fácilmente con el cepillado
Modo de uso:
Con el cabello peinado, aplique el spray sobre él y estilice. Para retirarlo, basta con cepillar el cabello.
Presentación:
Frasco aerosol de 316 ml.
Advertencias:
Uso externo exclusivo para el cabello. Evite el contacto con los ojos; en caso de contacto, enjuague con abundante agua. Envase a presión: no lo perfore, no lo arroje al fuego ni lo use cerca de flamas o superficies calientes. No se deje al alcance de los niños.</t>
  </si>
  <si>
    <t xml:space="preserve">MLM18978911</t>
  </si>
  <si>
    <t xml:space="preserve">Extracto de sábila</t>
  </si>
  <si>
    <t xml:space="preserve">Todo tipo de cabello</t>
  </si>
  <si>
    <t xml:space="preserve">Tipo de producto: spray fijador; Fijación extra firme; Formato de venta: unidad</t>
  </si>
  <si>
    <t xml:space="preserve">https://raw.githubusercontent.com/zublimemx/marketplaces-product-images/main/products/7509546058962/images/7509546058962_1.jpg</t>
  </si>
  <si>
    <t xml:space="preserve">https://raw.githubusercontent.com/zublimemx/marketplaces-product-images/main/products/7509546058962/images/7509546058962_2.jpg</t>
  </si>
  <si>
    <t xml:space="preserve">FIJ CAPRICE NAT SABILA SPY 316ML</t>
  </si>
  <si>
    <t xml:space="preserve">7501095409004</t>
  </si>
  <si>
    <t xml:space="preserve">Graneodín B Benzocaína 10 mg Sabor Frambuesa 24 Pastillas</t>
  </si>
  <si>
    <t xml:space="preserve">MLM194717</t>
  </si>
  <si>
    <t xml:space="preserve">Salud y Equipamiento Médico &gt; Cuidado de la Salud &gt; Farmacia &gt; Medicamentos de Venta Libre &gt; Dolor de Garganta</t>
  </si>
  <si>
    <t xml:space="preserve">Descripción:
Graneodín B es una pastilla de benzocaína de 10 mg con sabor frambuesa, de Reckitt, que ofrece un agradable alivio a la garganta desde el primer contacto. La benzocaína es un anestésico local, derivado tipo éster del PABA, que bloquea la iniciación y la conducción de los impulsos nerviosos en la zona donde se aplica. Se presenta en caja con 24 pastillas.
Beneficios:
- Alivio de las molestias y el dolor de garganta
- Actúa desde el primer contacto
- Agradable sabor frambuesa
- Pastillas prácticas para llevar y usar en cualquier momento
Composición:
Cada pastilla contiene benzocaína 10 mg. Excipiente cbp 1 pastilla.
Modo de uso:
Vía oral. Deje que la pastilla se disuelva lentamente en la boca; no la muerda ni la trague entera. Siga la dosis indicada en el empaque o por su médico.
Presentación:
Caja con 24 pastillas sabor frambuesa.
Advertencias:
No lo use si es alérgico a la benzocaína, a los anestésicos locales derivados del PABA o a algún componente de la fórmula. Si el dolor de garganta persiste o empeora, o se acompaña de fiebre, suspenda su uso y consulte a su médico. Lea las instrucciones del empaque. Consulte a su médico. No se deje al alcance de los niños.</t>
  </si>
  <si>
    <t xml:space="preserve">MLM39455870</t>
  </si>
  <si>
    <t xml:space="preserve">Graneodín B</t>
  </si>
  <si>
    <t xml:space="preserve">Reckitt</t>
  </si>
  <si>
    <t xml:space="preserve">Pastillas</t>
  </si>
  <si>
    <t xml:space="preserve">pastillas</t>
  </si>
  <si>
    <t xml:space="preserve">Benzocaína</t>
  </si>
  <si>
    <t xml:space="preserve">Formato de venta: caja con 24 pastillas</t>
  </si>
  <si>
    <t xml:space="preserve">https://raw.githubusercontent.com/zublimemx/marketplaces-product-images/main/products/7501095409004/images/7501095409004_1.jpg</t>
  </si>
  <si>
    <t xml:space="preserve">https://raw.githubusercontent.com/zublimemx/marketplaces-product-images/main/products/7501095409004/images/7501095409004_3.jpg</t>
  </si>
  <si>
    <t xml:space="preserve">GRANEODIN B FRAMBUESA C 24 PAST</t>
  </si>
  <si>
    <t xml:space="preserve">7502215220134</t>
  </si>
  <si>
    <t xml:space="preserve">Biocord Lisados Bacterianos Suspensión 5 Ampolletas 3 ml</t>
  </si>
  <si>
    <t xml:space="preserve">MLM457815</t>
  </si>
  <si>
    <t xml:space="preserve">Salud y Equipamiento Médico &gt; Cuidado de la Salud &gt; Farmacia &gt; Medicamentos de Venta Libre &gt; Inmunomoduladores Venta Libre</t>
  </si>
  <si>
    <t xml:space="preserve">Descripción:
Biocord es una suspensión ingerible de lisados bacterianos de administración oral, presentada en caja con 5 ampolletas de 3 ml. Los lisados bacterianos se emplean como inmunoestimulantes, por lo que su indicación y su dosis deben ser establecidas siempre por el médico.
Beneficios:
- Estimula el sistema inmunológico para reconocer y combatir microorganismos
- Se utiliza en el contexto de infecciones respiratorias recurrentes, bajo supervisión médica
- Ampolletas listas para tomar
Composición:
Cada ampolleta de 3 ml contiene lisados bacterianos de Staphylococcus aureus, Staphylococcus saprophyticus, Streptococcus pyogenes, Streptococcus pneumoniae, Klebsiella pneumoniae, Moraxella catarrhalis, Pseudomonas aeruginosa, Haemophilus influenzae y Escherichia coli, con 20,000,000 UFC de cada uno. Vehículo cbp 3 ml.
Modo de uso:
Vía oral. Tome el contenido de la ampolleta en la dosis y durante el tiempo que indique su médico.
Presentación:
Caja con 5 ampolletas de 3 ml de suspensión ingerible.
Advertencias:
No lo use si es alérgico a alguno de los componentes. No se automedique; su uso debe ser supervisado por un profesional de la salud. Lea las instrucciones del empaque. Consulte a su médico. No se deje al alcance de los niños.</t>
  </si>
  <si>
    <t xml:space="preserve">MLM60052898</t>
  </si>
  <si>
    <t xml:space="preserve">Biocord</t>
  </si>
  <si>
    <t xml:space="preserve">Reuffer</t>
  </si>
  <si>
    <t xml:space="preserve">Suspensión ingerible en ampolletas</t>
  </si>
  <si>
    <t xml:space="preserve">Lisados bacterianos</t>
  </si>
  <si>
    <t xml:space="preserve">20,000,000 UFC de cada bacteria por ampolleta</t>
  </si>
  <si>
    <t xml:space="preserve">Contenido por ampolleta: 3 ml; Formato de venta: caja con 5 ampolletas</t>
  </si>
  <si>
    <t xml:space="preserve">https://raw.githubusercontent.com/zublimemx/marketplaces-product-images/main/products/7502215220134/images/7502215220134_3.jpg</t>
  </si>
  <si>
    <t xml:space="preserve">https://raw.githubusercontent.com/zublimemx/marketplaces-product-images/main/products/7502215220134/images/7502215220134_4.jpg</t>
  </si>
  <si>
    <t xml:space="preserve">https://raw.githubusercontent.com/zublimemx/marketplaces-product-images/main/products/7502215220134/images/7502215220134_1.jpg</t>
  </si>
  <si>
    <t xml:space="preserve">BIOCORD SUSP INGER C 5 AMP 168</t>
  </si>
  <si>
    <t xml:space="preserve">7501298234700</t>
  </si>
  <si>
    <t xml:space="preserve">Eutirox Levotiroxina Sódica 75 mcg 50 Tabletas</t>
  </si>
  <si>
    <t xml:space="preserve">Descripción:
Eutirox, de Merck, es un medicamento en tabletas cuyo principio activo es la levotiroxina sódica, una hormona tiroidea sintética. Se presenta en caja con 50 tabletas de 75 mcg para administración oral y se utiliza como tratamiento de sustitución cuando la glándula tiroides no produce suficiente hormona.
Beneficios:
- Indicado en el tratamiento del hipotiroidismo
- Se utiliza también en el bocio, solo o combinado con otros medicamentos, y en la prevención del bocio posoperatorio
- Puede emplearse como tratamiento complementario en ciertos tipos de cáncer de tiroides
- Ayuda a regular el metabolismo y el crecimiento
Composición:
Cada tableta contiene 75 mcg de levotiroxina sódica. Excipiente cbp 1 tableta.
Modo de uso:
Vía oral. La dosis se ajusta de forma individual y debe ser indicada por el médico, con seguimiento periódico de los niveles hormonales.
Presentación:
Caja con 50 tabletas de 75 mcg.
Advertencias:
No lo use si es alérgico a la levotiroxina o a algún excipiente, ni en hipertiroidismo no tratado o insuficiencia suprarrenal no controlada. Úselo con precaución en enfermedades del corazón, hipertensión, diabetes o problemas de coagulación. Lea las instrucciones del empaque. Consulte a su médico. No se deje al alcance de los niños.</t>
  </si>
  <si>
    <t xml:space="preserve">MLM40655844</t>
  </si>
  <si>
    <t xml:space="preserve">75 mcg</t>
  </si>
  <si>
    <t xml:space="preserve">Formato de venta: caja con 50 tabletas</t>
  </si>
  <si>
    <t xml:space="preserve">https://raw.githubusercontent.com/zublimemx/marketplaces-product-images/main/products/7501298234700/images/7501298234700_2.jpg</t>
  </si>
  <si>
    <t xml:space="preserve">https://raw.githubusercontent.com/zublimemx/marketplaces-product-images/main/products/7501298234700/images/7501298234700_1.jpg</t>
  </si>
  <si>
    <t xml:space="preserve">https://raw.githubusercontent.com/zublimemx/marketplaces-product-images/main/products/7501298234700/images/7501298234700_3.jpg</t>
  </si>
  <si>
    <t xml:space="preserve">EUTIROX 75 C 50 TABS</t>
  </si>
  <si>
    <t xml:space="preserve">7509546058979</t>
  </si>
  <si>
    <t xml:space="preserve">Fijador Caprice Naturals Extracto de Algas Spray 316 ml</t>
  </si>
  <si>
    <t xml:space="preserve">Descripción:
Caprice Naturals con extracto de algas es un spray fijador para el cabello en aerosol de 316 ml. Está diseñado para proteger el cabello de la humedad y controlar el frizz, y le da brillo natural y suavidad, facilitando el peinado sin dejar residuos visibles.
Características:
- Spray fijador de la línea Caprice Naturals
- Con extracto de algas
- Protege el cabello contra la humedad y ayuda a controlar el frizz
- Aporta brillo natural, suavidad y aroma
- Fórmula ligera que crea una capa protectora que se elimina fácilmente con el cepillado
- Ideal para el uso diario
Modo de uso:
Con el cabello peinado, aplique el spray sobre él y estilice. Para retirarlo, basta con cepillar el cabello.
Presentación:
Frasco aerosol de 316 ml.
Advertencias:
Uso externo exclusivo para el cabello. Evite el contacto con los ojos; en caso de contacto, enjuague con abundante agua. Envase a presión: no lo perfore, no lo arroje al fuego ni lo use cerca de flamas o superficies calientes. No se deje al alcance de los niños.</t>
  </si>
  <si>
    <t xml:space="preserve">MLM18985412</t>
  </si>
  <si>
    <t xml:space="preserve">Extracto de algas</t>
  </si>
  <si>
    <t xml:space="preserve">Tipo de producto: spray fijador; Resistente a la humedad; Formato de venta: unidad</t>
  </si>
  <si>
    <t xml:space="preserve">https://raw.githubusercontent.com/zublimemx/marketplaces-product-images/main/products/7509546058979/images/7509546058979_1.jpg</t>
  </si>
  <si>
    <t xml:space="preserve">https://raw.githubusercontent.com/zublimemx/marketplaces-product-images/main/products/7509546058979/images/7509546058979_2.jpg</t>
  </si>
  <si>
    <t xml:space="preserve">FIJ CAPRICE NAT ALGA SPY 316ML</t>
  </si>
  <si>
    <t xml:space="preserve">7501037905588</t>
  </si>
  <si>
    <t xml:space="preserve">Combivent Respimat Ipratropio y Salbutamol 120 Dosis</t>
  </si>
  <si>
    <t xml:space="preserve">Descripción:
Combivent Respimat, de Boehringer Ingelheim, es una solución para inhalación que combina un anticolinérgico (bromuro de ipratropio) y un agonista beta-2 (salbutamol) en un cartucho para el inhalador Respimat. Cada cartucho rinde 120 dosis y está indicado para el tratamiento del broncoespasmo reversible en enfermedades obstructivas de las vías aéreas cuando el paciente necesita más de un broncodilatador.
Beneficios:
- Dos broncodilatadores con mecanismos de acción complementarios en un solo dispositivo
- Inhalador Respimat de uso inhalatorio con cartucho reemplazable
- Cartucho con 120 dosis
Composición:
Cada ml de solución contiene bromuro de ipratropio monohidratado equivalente a 1.68 mg de bromuro de ipratropio y sulfato de salbutamol equivalente a 8.77 mg de salbutamol. Cada dosis (un disparo) contiene 20 mcg de bromuro de ipratropio y 100 mcg de salbutamol.
Modo de uso:
Vía inhalatoria. La dosis y la frecuencia deben ser indicadas por el médico. Prepare y use el dispositivo Respimat conforme a las instrucciones del prospecto.
Presentación:
Caja con 1 cartucho de solución para 120 dosis y dispositivo dosificador Respimat.
Advertencias:
No lo use si es alérgico al ipratropio, al salbutamol o a algún componente de la fórmula. No exceda la dosis indicada y consulte a su médico si los síntomas empeoran o si necesita usarlo con más frecuencia. Su venta requiere receta médica. Lea las instrucciones del empaque. Consulte a su médico. No se deje al alcance de los niños.</t>
  </si>
  <si>
    <t xml:space="preserve">MLM40655976</t>
  </si>
  <si>
    <t xml:space="preserve">Combivent</t>
  </si>
  <si>
    <t xml:space="preserve">Respimat</t>
  </si>
  <si>
    <t xml:space="preserve">Solución para inhalación en cartucho con dispositivo</t>
  </si>
  <si>
    <t xml:space="preserve">dosis</t>
  </si>
  <si>
    <t xml:space="preserve">Bromuro de ipratropio y sulfato de salbutamol</t>
  </si>
  <si>
    <t xml:space="preserve">1.68 mg / 8.77 mg por ml (20 mcg / 100 mcg por dosis)</t>
  </si>
  <si>
    <t xml:space="preserve">Inhalatoria</t>
  </si>
  <si>
    <t xml:space="preserve">Incluye dispositivo dosificador Respimat; Formato de venta: caja con 1 cartucho</t>
  </si>
  <si>
    <t xml:space="preserve">https://raw.githubusercontent.com/zublimemx/marketplaces-product-images/main/products/7501037905588/images/7501037905588_4.jpg</t>
  </si>
  <si>
    <t xml:space="preserve">https://raw.githubusercontent.com/zublimemx/marketplaces-product-images/main/products/7501037905588/images/7501037905588_1.jpg</t>
  </si>
  <si>
    <t xml:space="preserve">https://raw.githubusercontent.com/zublimemx/marketplaces-product-images/main/products/7501037905588/images/7501037905588_2.jpg</t>
  </si>
  <si>
    <t xml:space="preserve">https://raw.githubusercontent.com/zublimemx/marketplaces-product-images/main/products/7501037905588/images/7501037905588_3.jpg</t>
  </si>
  <si>
    <t xml:space="preserve">COMBIVENT RESPIMAT 1 68 8 77 MG</t>
  </si>
  <si>
    <t xml:space="preserve">7501298213569</t>
  </si>
  <si>
    <t xml:space="preserve">Dabex XR Metformina 750 mg 30 Tabletas Liberación Prolongada</t>
  </si>
  <si>
    <t xml:space="preserve">Descripción:
Dabex XR es un medicamento de Merck cuyo principio activo es la metformina (clorhidrato), en tabletas de liberación prolongada de 750 mg. Está indicado para el tratamiento de la diabetes mellitus tipo 2 en pacientes adultos, para mejorar el control de la glucosa cuando la dieta y el ejercicio no son suficientes. Puede utilizarse como tratamiento único o en combinación con otros antidiabéticos orales o con insulina, siempre bajo supervisión médica.
Características:
- Tabletas de liberación prolongada.
- La metformina disminuye la producción de glucosa en el hígado y aumenta la sensibilidad a la insulina en los tejidos periféricos.
- Presentación de 30 tabletas de 750 mg.
Composición:
Cada tableta contiene 750 mg de clorhidrato de metformina y excipientes.
Modo de uso:
Vía oral. La dosis y la duración del tratamiento las determina el médico. Las tabletas de liberación prolongada deben tragarse enteras, sin partirlas ni masticarlas.
Presentación:
Caja con 30 tabletas de liberación prolongada de 750 mg.
Advertencias:
Medicamento de venta con receta médica. No debe usarse en caso de hipersensibilidad a la metformina, insuficiencia renal grave, insuficiencia hepática, condiciones que puedan causar hipoxia aguda ni antecedentes de acidosis láctica. Se requiere precaución en enfermedad renal o cardiovascular y antes de procedimientos quirúrgicos. No se recomienda durante el embarazo y la lactancia, salvo indicación médica. Conservar a no más de 30 °C. Lea las instrucciones del empaque. Consulte a su médico. No se deje al alcance de los niños.</t>
  </si>
  <si>
    <t xml:space="preserve">MLM40171915</t>
  </si>
  <si>
    <t xml:space="preserve">Liberación prolongada 750 mg</t>
  </si>
  <si>
    <t xml:space="preserve">Formato de venta: Caja; Forma farmacéutica: Tableta de liberación prolongada</t>
  </si>
  <si>
    <t xml:space="preserve">https://raw.githubusercontent.com/zublimemx/marketplaces-product-images/main/products/7501298213569/images/7501298213569_3.jpg</t>
  </si>
  <si>
    <t xml:space="preserve">https://raw.githubusercontent.com/zublimemx/marketplaces-product-images/main/products/7501298213569/images/7501298213569_1.jpg</t>
  </si>
  <si>
    <t xml:space="preserve">https://raw.githubusercontent.com/zublimemx/marketplaces-product-images/main/products/7501298213569/images/7501298213569_2.jpg</t>
  </si>
  <si>
    <t xml:space="preserve">https://raw.githubusercontent.com/zublimemx/marketplaces-product-images/main/products/7501298213569/images/7501298213569_4.jpg</t>
  </si>
  <si>
    <t xml:space="preserve">DABEX XR 750 MG C 30</t>
  </si>
  <si>
    <t xml:space="preserve">7891024027363</t>
  </si>
  <si>
    <t xml:space="preserve">Enjuague Bucal Colgate Plax Ice Infinity 60 ml</t>
  </si>
  <si>
    <t xml:space="preserve">Descripción:
Enjuague bucal Colgate Plax Ice Infinity en presentación de 60 ml, un formato práctico para llevar contigo y mantener la frescura durante el día. Su fórmula no contiene alcohol, por lo que no produce sensación de ardor, y ofrece una frescura intensa. Sus microcristales ayudan a reforzar la limpieza de la boca.
Beneficios:
- Sin alcohol: no arde y es más agradable de usar.
- Ayuda a eliminar los gérmenes que causan el mal aliento; el empaque indica hasta 99 % de gérmenes.
- Frescura intensa y duradera, con sabor intenso.
- Ayuda a remover la placa y los residuos, y contribuye al cuidado de las encías.
- Formato de 60 ml, fácil de guardar en bolsa, mochila o botiquín de viaje.
Modo de uso:
Úselo después del cepillado, dos veces al día o según la recomendación de su odontólogo. Enjuague la boca con la cantidad indicada en la etiqueta durante el tiempo señalado y escupa. No lo degluta.
Presentación:
Frasco con 60 ml de enjuague bucal.
Advertencias:
Producto para higiene bucal; no está destinado a ingerirse. Manténgase fuera del alcance de los niños. Si se ingiere accidentalmente, busque ayuda médica. Consulte el empaque para conocer los ingredientes y las precauciones.</t>
  </si>
  <si>
    <t xml:space="preserve">MLM19095433</t>
  </si>
  <si>
    <t xml:space="preserve">Plax</t>
  </si>
  <si>
    <t xml:space="preserve">Ice Infinity</t>
  </si>
  <si>
    <t xml:space="preserve">Frasco</t>
  </si>
  <si>
    <t xml:space="preserve">Intenso</t>
  </si>
  <si>
    <t xml:space="preserve">Sin alcohol; Formato de venta: Pieza</t>
  </si>
  <si>
    <t xml:space="preserve">https://raw.githubusercontent.com/zublimemx/marketplaces-product-images/main/products/7891024027363/images/7891024027363_1.jpg</t>
  </si>
  <si>
    <t xml:space="preserve">https://raw.githubusercontent.com/zublimemx/marketplaces-product-images/main/products/7891024027363/images/7891024027363_2.jpg</t>
  </si>
  <si>
    <t xml:space="preserve">ENJ BUC PLAX ICE INFINITY 60ML</t>
  </si>
  <si>
    <t xml:space="preserve">4104480412103</t>
  </si>
  <si>
    <t xml:space="preserve">Panoto-S Jarabe Hedera Helix 0.7 g/100 ml 100 ml</t>
  </si>
  <si>
    <t xml:space="preserve">Descripción:
Panoto-S es un medicamento herbolario en jarabe de Siegfried Rhein cuyo componente activo es el extracto seco de hoja de hiedra (Hedera helix). Está indicado como auxiliar en procesos agudos y crónicos de enfermedades inflamatorias de las vías respiratorias superiores acompañadas de tos y aumento en la producción de moco.
Beneficios:
- Ayuda a aliviar la tos y facilita la expulsión de las secreciones bronquiales.
- Fórmula con extracto de Hedera helix, de origen herbolario.
- Incluye vaso dosificador graduado para medir la dosis con precisión.
Composición:
Cada 100 ml de jarabe contienen 0.7 g de extracto seco de hoja de Hedera helix. Vehículo cbp 100 ml.
Modo de uso:
Vía oral. Dosis por toma, tres veces al día:
- Niños de 2 a 6 años: 2.5 ml.
- Niños de 6 a 12 años: 5 ml.
- Adultos y niños mayores de 12 años: 7.5 ml.
Utilice el vaso dosificador incluido en el empaque.
Presentación:
Caja con un frasco de 100 ml de jarabe con vaso graduado.
Advertencias:
No se administre durante el embarazo ni la lactancia. No lo use si es alérgico a alguno de los componentes de la fórmula. Si la tos persiste, consulte a su médico. Lea las instrucciones del empaque. Consulte a su médico. No se deje al alcance de los niños.</t>
  </si>
  <si>
    <t xml:space="preserve">MLM47333413</t>
  </si>
  <si>
    <t xml:space="preserve">Panoto-S</t>
  </si>
  <si>
    <t xml:space="preserve">Jarabe Hedera helix</t>
  </si>
  <si>
    <t xml:space="preserve">Extracto seco de Hedera helix</t>
  </si>
  <si>
    <t xml:space="preserve">0.7 g/100 ml</t>
  </si>
  <si>
    <t xml:space="preserve">Niños desde 2 años y adultos</t>
  </si>
  <si>
    <t xml:space="preserve">Medicamento herbolario; Incluye vaso dosificador; Formato de venta: Caja con frasco</t>
  </si>
  <si>
    <t xml:space="preserve">https://raw.githubusercontent.com/zublimemx/marketplaces-product-images/main/products/4104480412103/images/4104480412103_1.jpg</t>
  </si>
  <si>
    <t xml:space="preserve">https://raw.githubusercontent.com/zublimemx/marketplaces-product-images/main/products/4104480412103/images/4104480412103_2.jpg</t>
  </si>
  <si>
    <t xml:space="preserve">PANOTOS JBE 100 ML 40</t>
  </si>
  <si>
    <t xml:space="preserve">1306881054170</t>
  </si>
  <si>
    <t xml:space="preserve">Scarpett Betametasona Lidocaína Inyectable 2 Ampolletas</t>
  </si>
  <si>
    <t xml:space="preserve">Descripción:
Scarpett es un medicamento inyectable de Especialidades Medicam que combina betametasona, un corticosteroide, y lidocaína, un anestésico local. Se presenta en una caja con dos ampolletas, la ampolleta A y la ampolleta B, de 1 ml cada una. Está indicado para su aplicación en afecciones alérgicas, dermatológicas, reumáticas y otras afecciones que responden a los corticosteroides sistémicos, y su uso corresponde a personal de salud.
Características:
- Combinación de betametasona y lidocaína en presentación inyectable.
- Caja con 1 ampolleta A y 1 ampolleta B, de 1 ml cada una.
Modo de uso:
Inyectable. La aplicación debe ser realizada por personal de salud; la dosis, la vía y la duración del tratamiento las determina el médico.
Presentación:
Caja con 1 ampolleta A de 1 ml y 1 ampolleta B de 1 ml.
Advertencias:
Medicamento de venta con receta médica. Lea las indicaciones y contraindicaciones antes de su aplicación. No debe aplicarse en personas con hipersensibilidad a alguno de sus componentes. Si los síntomas persisten, consulte a su médico. Lea las instrucciones del empaque. Consulte a su médico. No se deje al alcance de los niños.</t>
  </si>
  <si>
    <t xml:space="preserve">Especialidades Medicam</t>
  </si>
  <si>
    <t xml:space="preserve">Betametasona / Lidocaína</t>
  </si>
  <si>
    <t xml:space="preserve">Suspensión inyectable en ampolletas</t>
  </si>
  <si>
    <t xml:space="preserve">Betametasona y lidocaína</t>
  </si>
  <si>
    <t xml:space="preserve">1 ml por ampolleta (A y B)</t>
  </si>
  <si>
    <t xml:space="preserve">Contenido: 1 ampolleta A de 1 ml y 1 ampolleta B de 1 ml; Formato de venta: Caja</t>
  </si>
  <si>
    <t xml:space="preserve">https://raw.githubusercontent.com/zublimemx/marketplaces-product-images/main/products/1306881054170/images/1306881054170_1.jpg</t>
  </si>
  <si>
    <t xml:space="preserve">https://raw.githubusercontent.com/zublimemx/marketplaces-product-images/main/products/1306881054170/images/1306881054170_2.jpg</t>
  </si>
  <si>
    <t xml:space="preserve">SCARPETT AMP BETAMETAZONA MEDICAM</t>
  </si>
  <si>
    <t xml:space="preserve">7501300450227</t>
  </si>
  <si>
    <t xml:space="preserve">Bactrim Suspensión Sulfametoxazol Trimetoprima 100 ml</t>
  </si>
  <si>
    <t xml:space="preserve">Descripción:
Bactrim Suspensión es un antibiótico de uso oral que combina sulfametoxazol y trimetoprima. Cada 5 ml de suspensión contienen 200 mg de sulfametoxazol y 40 mg de trimetoprima. Se utiliza bajo indicación médica en infecciones bacterianas causadas por microorganismos sensibles, entre ellas infecciones de las vías urinarias, infecciones respiratorias, otitis media y algunas infecciones gastrointestinales.
Beneficios:
- La combinación de sulfametoxazol y trimetoprima actúa de forma sinérgica: inhibe en dos pasos la síntesis de ácido fólico de las bacterias.
- Presentación en suspensión con medida dosificadora, adecuada para dosificar según la edad o el peso del paciente.
Composición:
Cada 5 ml de suspensión contienen sulfametoxazol 200 mg y trimetoprima 40 mg. Contiene excipientes como sorbitol y glicerina, con sabor a fresa.
Modo de uso:
Vía oral. Agite bien el frasco antes de usar y utilice la medida dosificadora. La dosis, la frecuencia y la duración del tratamiento las determina el médico según la infección y el peso o la edad del paciente; complete el tratamiento indicado.
Presentación:
Caja con frasco de 100 ml de suspensión oral y medida dosificadora.
Advertencias:
Antibiótico de venta con receta médica. No debe usarse en caso de hipersensibilidad a las sulfonamidas o a alguno de los componentes, ni en insuficiencia renal grave. No se recomienda durante el embarazo, sobre todo en el primer trimestre, ni durante la lactancia, salvo indicación médica. Lea las instrucciones del empaque. Consulte a su médico. No se deje al alcance de los niños.</t>
  </si>
  <si>
    <t xml:space="preserve">MLM45377871</t>
  </si>
  <si>
    <t xml:space="preserve">Weser Pharma</t>
  </si>
  <si>
    <t xml:space="preserve">Suspensión 200 mg/40 mg por 5 ml</t>
  </si>
  <si>
    <t xml:space="preserve">Sulfametoxazol y trimetoprima</t>
  </si>
  <si>
    <t xml:space="preserve">200 mg/40 mg por 5 ml</t>
  </si>
  <si>
    <t xml:space="preserve">Incluye medida dosificadora; Sabor a fresa; Formato de venta: Caja con frasco</t>
  </si>
  <si>
    <t xml:space="preserve">https://raw.githubusercontent.com/zublimemx/marketplaces-product-images/main/products/7501300450227/images/7501300450227_3.jpg</t>
  </si>
  <si>
    <t xml:space="preserve">https://raw.githubusercontent.com/zublimemx/marketplaces-product-images/main/products/7501300450227/images/7501300450227_1.jpg</t>
  </si>
  <si>
    <t xml:space="preserve">https://raw.githubusercontent.com/zublimemx/marketplaces-product-images/main/products/7501300450227/images/7501300450227_2.jpg</t>
  </si>
  <si>
    <t xml:space="preserve">BACTRIM SUSP 200 40MG 100ML AGOSTO 27 70</t>
  </si>
  <si>
    <t xml:space="preserve">7501537163266</t>
  </si>
  <si>
    <t xml:space="preserve">Tribedoce Compuesto Diclofenaco Complejo B 3 Dosis</t>
  </si>
  <si>
    <t xml:space="preserve">Descripción:
Tribedoce Compuesto, de Laboratorios Bruluart, es una solución inyectable que combina diclofenaco, un antiinflamatorio no esteroideo, con las vitaminas del complejo B (B1, B6 y B12). Se presenta en una caja con 3 dosis, cada una con una ampolleta de vitaminas y una ampolleta de diclofenaco, y con jeringas desechables. Es un analgésico, antineurítico y antiinflamatorio indicado en lumbalgias, cervicalgias, braquialgias, radiculitis y neuropatías periféricas, así como en neuralgias, síndrome del conducto del carpo, fibromialgia y espondilitis.
Composición:
Cada dosis incluye:
- Ampolleta No. 1 (1 ml): tiamina (vitamina B1) 100 mg, piridoxina (vitamina B6) 100 mg y cianocobalamina (vitamina B12) 5 mg.
- Ampolleta No. 2 (2 ml): diclofenaco 75 mg.
Modo de uso:
Inyectable. La aplicación debe ser realizada por personal de salud; la dosis, la vía y la duración del tratamiento las determina el médico.
Presentación:
Caja con 3 ampolletas No. 1 de 1 ml y 3 ampolletas No. 2 de 2 ml, con 3 jeringas desechables con agujas estériles.
Advertencias:
Medicamento de venta con receta médica. No debe aplicarse en personas con hipersensibilidad al diclofenaco, a otros antiinflamatorios no esteroideos o a alguno de los componentes. El tratamiento debe ser indicado y vigilado por un médico. Lea las instrucciones del empaque. Consulte a su médico. No se deje al alcance de los niños.</t>
  </si>
  <si>
    <t xml:space="preserve">MLM40172043</t>
  </si>
  <si>
    <t xml:space="preserve">Tribedoce</t>
  </si>
  <si>
    <t xml:space="preserve">Bruluart</t>
  </si>
  <si>
    <t xml:space="preserve">Diclofenaco y complejo B</t>
  </si>
  <si>
    <t xml:space="preserve">Diclofenaco, tiamina, piridoxina y cianocobalamina</t>
  </si>
  <si>
    <t xml:space="preserve">Por dosis: tiamina 100 mg, piridoxina 100 mg, cianocobalamina 5 mg y diclofenaco 75 mg</t>
  </si>
  <si>
    <t xml:space="preserve">Contenido: 3 ampolletas No. 1 de 1 ml y 3 ampolletas No. 2 de 2 ml con 3 jeringas; Formato de venta: Caja</t>
  </si>
  <si>
    <t xml:space="preserve">https://raw.githubusercontent.com/zublimemx/marketplaces-product-images/main/products/7501537163266/images/7501537163266_4.jpg</t>
  </si>
  <si>
    <t xml:space="preserve">https://raw.githubusercontent.com/zublimemx/marketplaces-product-images/main/products/7501537163266/images/7501537163266_1.jpg</t>
  </si>
  <si>
    <t xml:space="preserve">https://raw.githubusercontent.com/zublimemx/marketplaces-product-images/main/products/7501537163266/images/7501537163266_2.jpg</t>
  </si>
  <si>
    <t xml:space="preserve">https://raw.githubusercontent.com/zublimemx/marketplaces-product-images/main/products/7501537163266/images/7501537163266_3.jpg</t>
  </si>
  <si>
    <t xml:space="preserve">https://raw.githubusercontent.com/zublimemx/marketplaces-product-images/main/products/7501537163266/images/7501537163266_5.jpg</t>
  </si>
  <si>
    <t xml:space="preserve">TRIBEDOCE COMP C3 AMP COMPLEJO B DICLOFENACO BRULUART</t>
  </si>
  <si>
    <t xml:space="preserve">7501058623201</t>
  </si>
  <si>
    <t xml:space="preserve">Fórmula Infantil Nan Optipro 3 Lata 400 g</t>
  </si>
  <si>
    <t xml:space="preserve">Descripción:
NAN Optipro 3 (presentada por Nestlé México como NAN 3 Optimal Pro) es una fórmula de continuación en polvo de la línea NAN de Nestlé, diseñada para niños a partir de 1 año de edad (etapa 3). Está elaborada con proteína de suero de leche OPTIPRO y enriquecida con el oligosacárido de leche humana HMO 2'FL, DHA y el probiótico Limosilactobacillus reuteri.
Beneficios:
- Contiene proteína de suero de leche desmineralizado OPTIPRO.
- Incluye HMO 2'FL (2'-fucosilactosa) y DHA proveniente de aceite de pescado.
- Contiene el probiótico Limosilactobacillus reuteri.
- Adicionada con vitaminas y minerales.
Ingredientes:
Proteína de suero de leche desmineralizado OPTIPRO, leche descremada, maltodextrina, aceites vegetales, citrato de calcio, lactosa, lecitina de soya, aceite de pescado (DHA), HMO 2'FL, cultivos probióticos de Limosilactobacillus reuteri, vitaminas y minerales.
Contiene: leche, soya y aceite de pescado.
Modo de uso:
Indicada para niños a partir de 1 año. Prepárese siguiendo estrictamente las instrucciones de preparación y conservación de la etiqueta, con agua segura y utensilios limpios.
Presentación:
Lata con 400 g de producto en polvo.
Advertencias:
La leche materna es el mejor alimento para el bebé. El uso de este producto debe hacerse bajo la orientación de un profesional de la salud. Contiene leche, soya y aceite de pescado. Una preparación o un almacenamiento incorrectos pueden ser perjudiciales para la salud.</t>
  </si>
  <si>
    <t xml:space="preserve">MLM16997449</t>
  </si>
  <si>
    <t xml:space="preserve">Etapa 3 (de 1 a 3 años)</t>
  </si>
  <si>
    <t xml:space="preserve">https://raw.githubusercontent.com/zublimemx/marketplaces-product-images/main/products/7501058623201/images/7501058623201_4.jpg</t>
  </si>
  <si>
    <t xml:space="preserve">https://raw.githubusercontent.com/zublimemx/marketplaces-product-images/main/products/7501058623201/images/7501058623201_5.jpg</t>
  </si>
  <si>
    <t xml:space="preserve">NAN 3 OPTIPRO 400 G JULIO 27</t>
  </si>
  <si>
    <t xml:space="preserve">7501037920147</t>
  </si>
  <si>
    <t xml:space="preserve">Micardis Duo Telmisartán Amlodipino 80/5 mg 28 Tabletas</t>
  </si>
  <si>
    <t xml:space="preserve">Descripción:
Micardis Duo es un medicamento de Boehringer Ingelheim que combina en una sola tableta telmisartán 80 mg y amlodipino (como besilato) 5 mg. Es un antihipertensivo de uso oral indicado para el tratamiento de la hipertensión arterial en adultos, especialmente en pacientes que no logran un control adecuado de la presión con un solo medicamento.
Beneficios:
- Combina dos mecanismos de acción: el telmisartán es un antagonista de los receptores de angiotensina II y el amlodipino es un bloqueador de los canales de calcio.
- Dos principios activos en una sola tableta.
- Puede formar parte de un tratamiento que incluye alimentación saludable y actividad física, según indique el médico.
Composición:
Cada tableta contiene telmisartán 80 mg y besilato de amlodipino equivalente a 5 mg de amlodipino, y excipientes.
Modo de uso:
Vía oral. La dosis y la duración del tratamiento las determina el médico.
Presentación:
Caja de cartón con 28 tabletas de 80 mg/5 mg.
Advertencias:
Medicamento de venta con receta médica. No debe usarse en caso de hipersensibilidad a alguno de los componentes, insuficiencia hepática grave, embarazo, lactancia ni estenosis bilateral de las arterias renales. Se requiere precaución en insuficiencia cardiaca, enfermedad hepática y tratamiento con diuréticos. Lea las instrucciones del empaque. Consulte a su médico. No se deje al alcance de los niños.</t>
  </si>
  <si>
    <t xml:space="preserve">MLM39475077</t>
  </si>
  <si>
    <t xml:space="preserve">Micardis</t>
  </si>
  <si>
    <t xml:space="preserve">80 mg/5 mg</t>
  </si>
  <si>
    <t xml:space="preserve">Telmisartán y amlodipino (besilato)</t>
  </si>
  <si>
    <t xml:space="preserve">134M2012 SSA IV</t>
  </si>
  <si>
    <t xml:space="preserve">Formato de venta: Caja de cartón</t>
  </si>
  <si>
    <t xml:space="preserve">https://raw.githubusercontent.com/zublimemx/marketplaces-product-images/main/products/7501037920147/images/7501037920147_3.jpg</t>
  </si>
  <si>
    <t xml:space="preserve">https://raw.githubusercontent.com/zublimemx/marketplaces-product-images/main/products/7501037920147/images/7501037920147_1.jpg</t>
  </si>
  <si>
    <t xml:space="preserve">https://raw.githubusercontent.com/zublimemx/marketplaces-product-images/main/products/7501037920147/images/7501037920147_2.jpg</t>
  </si>
  <si>
    <t xml:space="preserve">MICARDIS DUO 80 5MG C28</t>
  </si>
  <si>
    <t xml:space="preserve">7501547509016</t>
  </si>
  <si>
    <t xml:space="preserve">Indarzona Indometacina Dexametasona 25/0.5 mg 30 Cápsulas</t>
  </si>
  <si>
    <t xml:space="preserve">Descripción:
Indarzona es un medicamento en cápsulas del laboratorio Streger que combina indometacina, un antiinflamatorio no esteroideo, con dexametasona, un corticosteroide. Está indicado como auxiliar en el tratamiento de procesos inflamatorios y se administra por vía oral bajo indicación médica.
Características:
- Combina un antiinflamatorio no esteroideo y un corticosteroide en una sola cápsula.
- Presentación de 30 cápsulas.
Composición:
Cada cápsula contiene indometacina 25 mg, dexametasona 0.5 mg y excipiente.
Modo de uso:
Vía oral. La dosis y la duración del tratamiento las determina el médico; no exceda la cantidad indicada.
Presentación:
Caja con 30 cápsulas.
Advertencias:
Medicamento de venta con receta médica. No debe usarse en caso de hipersensibilidad a alguno de los componentes ni a otros antiinflamatorios no esteroideos. Por contener un corticosteroide, el tratamiento debe ser indicado y vigilado por un médico; no se automedique. Lea las instrucciones del empaque. Consulte a su médico. No se deje al alcance de los niños.</t>
  </si>
  <si>
    <t xml:space="preserve">MLM70269768</t>
  </si>
  <si>
    <t xml:space="preserve">Indarzona</t>
  </si>
  <si>
    <t xml:space="preserve">Streger</t>
  </si>
  <si>
    <t xml:space="preserve">25 mg/0.5 mg</t>
  </si>
  <si>
    <t xml:space="preserve">Indometacina y dexametasona</t>
  </si>
  <si>
    <t xml:space="preserve">https://raw.githubusercontent.com/zublimemx/marketplaces-product-images/main/products/7501547509016/images/7501547509016_1.jpg</t>
  </si>
  <si>
    <t xml:space="preserve">https://raw.githubusercontent.com/zublimemx/marketplaces-product-images/main/products/7501547509016/images/7501547509016_3.jpg</t>
  </si>
  <si>
    <t xml:space="preserve">INDARZONA CAP C 30 180 INDOMETA DEXAMETA STREGER</t>
  </si>
  <si>
    <t xml:space="preserve">7501871720590</t>
  </si>
  <si>
    <t xml:space="preserve">Vartalon Compositum Glucosamina Condroitina 30 Sobres Limón</t>
  </si>
  <si>
    <t xml:space="preserve">Descripción:
Vartalon Compositum es un medicamento de Asofarma de México en polvo, en sobres monodosis con sabor limón, que combina sulfato de glucosamina y sulfato sódico de condroitina. Está indicado como auxiliar en el tratamiento de enfermedades osteoarticulares, previniendo su evolución y protegiendo el cartílago articular.
Beneficios:
- Actúa en la formación y protección del cartílago, el tejido sinovial y los huesos.
- Su efecto inicia entre las 8 y las 12 semanas de tratamiento.
- Sobres monodosis fáciles de preparar, con sabor limón.
Composición:
Cada sobre contiene sulfato de glucosamina policristalina equivalente a 1,500 mg de sulfato de glucosamina y sulfato sódico de condroitina 1,200 mg.
Modo de uso:
Vía oral. Disuelva el contenido del sobre según las instrucciones del empaque o las indicaciones de su médico.
Presentación:
Caja con 30 sobres de polvo sabor limón.
Advertencias:
No lo use si es alérgico a alguno de los componentes de la fórmula. Consulte a su médico si tiene alguna enfermedad crónica, si está embarazada o en periodo de lactancia. Lea las instrucciones del empaque. Consulte a su médico. No se deje al alcance de los niños.</t>
  </si>
  <si>
    <t xml:space="preserve">MLM39476387</t>
  </si>
  <si>
    <t xml:space="preserve">Vartalon</t>
  </si>
  <si>
    <t xml:space="preserve">Sabor limón 1500 mg/1200 mg</t>
  </si>
  <si>
    <t xml:space="preserve">Sulfato de glucosamina y sulfato sódico de condroitina</t>
  </si>
  <si>
    <t xml:space="preserve">1500 mg/1200 mg por sobre</t>
  </si>
  <si>
    <t xml:space="preserve">https://raw.githubusercontent.com/zublimemx/marketplaces-product-images/main/products/7501871720590/images/7501871720590_4.jpg</t>
  </si>
  <si>
    <t xml:space="preserve">https://raw.githubusercontent.com/zublimemx/marketplaces-product-images/main/products/7501871720590/images/7501871720590_1.jpg</t>
  </si>
  <si>
    <t xml:space="preserve">https://raw.githubusercontent.com/zublimemx/marketplaces-product-images/main/products/7501871720590/images/7501871720590_2.jpg</t>
  </si>
  <si>
    <t xml:space="preserve">https://raw.githubusercontent.com/zublimemx/marketplaces-product-images/main/products/7501871720590/images/7501871720590_3.jpg</t>
  </si>
  <si>
    <t xml:space="preserve">https://raw.githubusercontent.com/zublimemx/marketplaces-product-images/main/products/7501871720590/images/7501871720590_5.jpg</t>
  </si>
  <si>
    <t xml:space="preserve">https://raw.githubusercontent.com/zublimemx/marketplaces-product-images/main/products/7501871720590/images/7501871720590_6.jpg</t>
  </si>
  <si>
    <t xml:space="preserve">VARTALON COMP C30 SOBRES LIMON 1500 1200MG</t>
  </si>
  <si>
    <t xml:space="preserve">7501065008459</t>
  </si>
  <si>
    <t xml:space="preserve">Theraflu Td Sabor Limón Paracetamol Fenilefrina 10 Sobres</t>
  </si>
  <si>
    <t xml:space="preserve">Descripción:
Theraflu TD es un antigripal en granulado con sabor limón, de GlaxoSmithKline, que se prepara disolviéndolo en agua caliente. Cada sobre combina paracetamol, analgésico y antipirético, con fenilefrina, descongestionante nasal, para aliviar los síntomas del resfriado común y la gripe. Se presenta en caja con 10 sobres de dosis individual.
Beneficios:
- Combina dos principios activos en un solo sobre: paracetamol para el dolor y la fiebre, y fenilefrina para la congestión nasal.
- Granulado sabor limón que se disuelve en agua.
- Sobres individuales, fáciles de llevar y de dosificar.
Composición:
Cada sobre contiene:
- Paracetamol 650 mg
- Fenilefrina 10 mg
Modo de uso:
Vía oral. Disuelva el contenido de un sobre en un vaso con agua caliente y bébalo. Respete la dosis y el intervalo entre tomas que indica el empaque o su médico, y no exceda la cantidad recomendada.
Presentación:
Caja con 10 sobres de granulado sabor limón.
Advertencias:
No lo utilice si es alérgico al paracetamol, a la fenilefrina o a algún componente de la fórmula. No consuma bebidas alcohólicas durante el tratamiento, ya que el exceso de paracetamol puede dañar el hígado. No use al mismo tiempo otros productos que contengan paracetamol. No se recomienda durante el embarazo ni la lactancia sin supervisión médica. En caso de sobredosis acuda de inmediato a un servicio médico. Lea las instrucciones del empaque. Consulte a su médico. No se deje al alcance de los niños.</t>
  </si>
  <si>
    <t xml:space="preserve">MLM51394082</t>
  </si>
  <si>
    <t xml:space="preserve">GlaxoSmithKline</t>
  </si>
  <si>
    <t xml:space="preserve">TD</t>
  </si>
  <si>
    <t xml:space="preserve">Granulado sabor limón 650 mg/10 mg</t>
  </si>
  <si>
    <t xml:space="preserve">Granulado en sobres</t>
  </si>
  <si>
    <t xml:space="preserve">Paracetamol y fenilefrina</t>
  </si>
  <si>
    <t xml:space="preserve">650 mg/10 mg por sobre</t>
  </si>
  <si>
    <t xml:space="preserve">Forma farmacéutica: Granulado para solución oral; Formato de venta: Caja con 10 sobres</t>
  </si>
  <si>
    <t xml:space="preserve">https://raw.githubusercontent.com/zublimemx/marketplaces-product-images/main/products/7501065008459/images/7501065008459_1.jpg</t>
  </si>
  <si>
    <t xml:space="preserve">https://raw.githubusercontent.com/zublimemx/marketplaces-product-images/main/products/7501065008459/images/7501065008459_2.jpg</t>
  </si>
  <si>
    <t xml:space="preserve">https://raw.githubusercontent.com/zublimemx/marketplaces-product-images/main/products/7501065008459/images/7501065008459_3.jpg</t>
  </si>
  <si>
    <t xml:space="preserve">THERAFLU TD ROJO C10 SABOR LIMON PARAC FENILEF 650 / 10MG</t>
  </si>
  <si>
    <t xml:space="preserve">3662042004100</t>
  </si>
  <si>
    <t xml:space="preserve">Zaditen Ofta Ketotifeno 0.025% Gotas Oftálmicas 5 ml</t>
  </si>
  <si>
    <t xml:space="preserve">Descripción:
Zaditen Ofta es una solución oftálmica en gotas de Laboratorios Théa que contiene ketotifeno al 0.025%, un antihistamínico de uso ocular. Se presenta en frasco gotero con 5 ml.
Beneficios:
- Actúa bloqueando los receptores de histamina en el ojo.
- Indicado para el tratamiento sintomático de la conjuntivitis alérgica, con alivio de molestias como enrojecimiento, comezón y lagrimeo.
- Frasco gotero de 5 ml para aplicación directa en el ojo.
Composición:
Ketotifeno 0.025% en solución oftálmica.
Modo de uso:
Uso oftálmico. Aplique las gotas en el saco conjuntival del ojo afectado dos veces al día, o según lo indique su médico. La duración del tratamiento depende de la intensidad de los síntomas y debe definirla el médico. Evite tocar la punta del gotero con los ojos o con los dedos y cierre bien el frasco después de cada aplicación.
Presentación:
Frasco gotero con 5 ml de solución oftálmica.
Advertencias:
No lo utilice si es alérgico al ketotifeno o a algún componente de la fórmula. Puede causar irritación, ardor o comezón ocular. Consulte a su médico antes de usarlo durante el embarazo o la lactancia. No sustituye una valoración médica si los síntomas persisten. Lea las instrucciones del empaque. Consulte a su médico. No se deje al alcance de los niños.</t>
  </si>
  <si>
    <t xml:space="preserve">MLM39473496</t>
  </si>
  <si>
    <t xml:space="preserve">Zaditen</t>
  </si>
  <si>
    <t xml:space="preserve">Laboratorios Théa</t>
  </si>
  <si>
    <t xml:space="preserve">Ofta</t>
  </si>
  <si>
    <t xml:space="preserve">Solución oftálmica 0.025%</t>
  </si>
  <si>
    <t xml:space="preserve">Gotas oftálmicas</t>
  </si>
  <si>
    <t xml:space="preserve">Ketotifeno</t>
  </si>
  <si>
    <t xml:space="preserve">0.025%</t>
  </si>
  <si>
    <t xml:space="preserve">304M98 SSA IV</t>
  </si>
  <si>
    <t xml:space="preserve">Forma farmacéutica: Solución oftálmica; Formato de venta: Frasco gotero de 5 ml; Sin conservadores</t>
  </si>
  <si>
    <t xml:space="preserve">https://raw.githubusercontent.com/zublimemx/marketplaces-product-images/main/products/3662042004100/images/3662042004100_3.jpg</t>
  </si>
  <si>
    <t xml:space="preserve">ZADITEN OFT GTS 0.025% 5ML</t>
  </si>
  <si>
    <t xml:space="preserve">7501001116187</t>
  </si>
  <si>
    <t xml:space="preserve">Jarabe Vick 44 Todo Tipo de Tos Cereza 120 ml</t>
  </si>
  <si>
    <t xml:space="preserve">Descripción:
Vick 44 Jarabe Todo Tipo de Tos es un jarabe con sabor cereza de Procter &amp; Gamble México que combina dextrometorfano, un antitusivo, con guaifenesina, un expectorante. Está indicado para la tos seca y con flemas: ayuda a calmar la tos, favorece la expulsión de las flemas y protege la garganta. Se presenta en frasco de 120 ml y tiene indicaciones de dosis para adultos y para niños.
Beneficios:
- Formulado para tos seca y con flemas.
- Contiene un antitusivo y un expectorante que ayuda a expulsar las flemas.
- Sabor cereza.
- Frasco de 120 ml.
Composición:
Dextrometorfano y guaifenesina en jarabe sabor cereza.
Modo de uso:
Vía oral. Tome la dosis que indica el empaque para adultos o para niños según su edad. No exceda la dosis recomendada y consulte a su médico si la tos persiste.
Presentación:
Frasco con 120 ml de jarabe sabor cereza.
Advertencias:
No lo utilice si es alérgico al dextrometorfano, a la guaifenesina o a algún componente de la fórmula. No se recomienda durante el embarazo ni la lactancia sin supervisión médica. Si la tos dura más de una semana o se acompaña de fiebre, erupción cutánea o dolor de cabeza persistente, suspenda su uso y consulte a su médico. Lea las instrucciones del empaque. Consulte a su médico. No se deje al alcance de los niños.</t>
  </si>
  <si>
    <t xml:space="preserve">MLM39475521</t>
  </si>
  <si>
    <t xml:space="preserve">Vick 44</t>
  </si>
  <si>
    <t xml:space="preserve">Todo tipo de tos, adultos e infantil</t>
  </si>
  <si>
    <t xml:space="preserve">Dextrometorfano y guaifenesina</t>
  </si>
  <si>
    <t xml:space="preserve">Guaifenesina 1.33 g; dextrometorfano 0.133 g (por cada 100 ml)</t>
  </si>
  <si>
    <t xml:space="preserve">Cereza</t>
  </si>
  <si>
    <t xml:space="preserve">Forma farmacéutica: Jarabe; Formato de venta: Frasco de 120 ml</t>
  </si>
  <si>
    <t xml:space="preserve">https://raw.githubusercontent.com/zublimemx/marketplaces-product-images/main/products/7501001116187/images/7501001116187_1.jpg</t>
  </si>
  <si>
    <t xml:space="preserve">VICK 44 AD INF 120 ML ROJO JUNIO 27</t>
  </si>
  <si>
    <t xml:space="preserve">7501298224169</t>
  </si>
  <si>
    <t xml:space="preserve">Gavindo N Gabapentina Tiamina Cianocobalamina 30 Cápsulas</t>
  </si>
  <si>
    <t xml:space="preserve">Descripción:
Gavindo N es un medicamento en cápsulas de Merck que combina gabapentina con dos vitaminas del complejo B, tiamina (vitamina B1) y cianocobalamina (vitamina B12). Pertenece al grupo de medicamentos del sistema nervioso y su uso debe ser indicado por un médico. Se presenta en caja con 30 cápsulas.
Composición:
Cada cápsula contiene:
- Gabapentina 300 mg
- Tiamina 100 mg
- Cianocobalamina 0.200 mg
Modo de uso:
Vía oral. La dosis, la frecuencia y la duración del tratamiento deben ser determinadas por el médico; siga la indicación de su receta y las instrucciones del empaque.
Presentación:
Caja con 30 cápsulas.
Advertencias:
Es un medicamento que requiere receta médica para su adquisición. No lo utilice si es alérgico a la gabapentina, a la tiamina, a la cianocobalamina o a algún componente de la fórmula. No suspenda el tratamiento de forma repentina sin indicación de su médico. Puede causar somnolencia o mareo; tenga precaución al conducir o manejar maquinaria. Informe a su médico si está embarazada, en periodo de lactancia o si toma otros medicamentos. Lea las instrucciones del empaque. Consulte a su médico. No se deje al alcance de los niños.</t>
  </si>
  <si>
    <t xml:space="preserve">MLM39473682</t>
  </si>
  <si>
    <t xml:space="preserve">Gavindo</t>
  </si>
  <si>
    <t xml:space="preserve">N</t>
  </si>
  <si>
    <t xml:space="preserve">Cápsulas 300 mg/100 mg/0.200 mg</t>
  </si>
  <si>
    <t xml:space="preserve">Gabapentina, tiamina y cianocobalamina</t>
  </si>
  <si>
    <t xml:space="preserve">300 mg/100 mg/0.200 mg por cápsula</t>
  </si>
  <si>
    <t xml:space="preserve">Forma farmacéutica: Cápsula; Formato de venta: Caja con 30 cápsulas</t>
  </si>
  <si>
    <t xml:space="preserve">https://raw.githubusercontent.com/zublimemx/marketplaces-product-images/main/products/7501298224169/images/7501298224169_1.jpg</t>
  </si>
  <si>
    <t xml:space="preserve">https://raw.githubusercontent.com/zublimemx/marketplaces-product-images/main/products/7501298224169/images/7501298224169_2.jpg</t>
  </si>
  <si>
    <t xml:space="preserve">https://raw.githubusercontent.com/zublimemx/marketplaces-product-images/main/products/7501298224169/images/7501298224169_3.jpg</t>
  </si>
  <si>
    <t xml:space="preserve">GAVINDO N CAP C30</t>
  </si>
  <si>
    <t xml:space="preserve">7501058625281</t>
  </si>
  <si>
    <t xml:space="preserve">Materna Vitaminas y Minerales 30 Tabletas</t>
  </si>
  <si>
    <t xml:space="preserve">Descripción:
Materna es un suplemento alimenticio de vitaminas y minerales, de Nestlé, formulado para acompañar a las mujeres durante el embarazo y la lactancia. Se presenta en frasco con 30 tabletas de administración oral.
Características:
- Suplemento alimenticio con vitaminas y minerales en una sola tableta.
- Contiene ácido fólico (1000 mcg), además de biotina, calcio, cromo y otros minerales.
- Frasco con 30 tabletas.
Composición:
Vitaminas y minerales, entre ellos ácido fólico 1000 mcg, biotina, calcio y cromo. Consulte la tabla nutrimental del empaque para conocer la lista completa y las cantidades por tableta.
Modo de uso:
Vía oral. Tome una tableta al día o como lo indique su médico o nutriólogo, de preferencia con alimentos.
Presentación:
Frasco con 30 tabletas.
Advertencias:
Es un suplemento alimenticio; no es un medicamento y no sustituye una alimentación variada y equilibrada. No exceda la dosis recomendada. Consulte a su médico antes de usarlo si está embarazada, en periodo de lactancia o si toma otros medicamentos o suplementos. Manténgase en un lugar fresco y seco. No se deje al alcance de los niños.</t>
  </si>
  <si>
    <t xml:space="preserve">MLM45287839</t>
  </si>
  <si>
    <t xml:space="preserve">Materna</t>
  </si>
  <si>
    <t xml:space="preserve">Vitaminas y minerales</t>
  </si>
  <si>
    <t xml:space="preserve">Vitaminas y minerales (incluye ácido fólico, biotina, calcio y cromo)</t>
  </si>
  <si>
    <t xml:space="preserve">Ácido fólico 1000 mcg</t>
  </si>
  <si>
    <t xml:space="preserve">Tipo de suplemento: Multivitamínico; Formato de venta: Frasco con 30 tabletas</t>
  </si>
  <si>
    <t xml:space="preserve">https://raw.githubusercontent.com/zublimemx/marketplaces-product-images/main/products/7501058625281/images/7501058625281_1.jpg</t>
  </si>
  <si>
    <t xml:space="preserve">https://raw.githubusercontent.com/zublimemx/marketplaces-product-images/main/products/7501058625281/images/7501058625281_2.jpg</t>
  </si>
  <si>
    <t xml:space="preserve">MATERNA C 30 TABS</t>
  </si>
  <si>
    <t xml:space="preserve">7501868900233</t>
  </si>
  <si>
    <t xml:space="preserve">Alcohol Etílico Dibar 96° 500 ml Caja 24 Piezas</t>
  </si>
  <si>
    <t xml:space="preserve">Descripción:
Alcohol etílico de 96° GL sin desnaturalizar, marca Dibar, en frasco de 500 ml. Se ofrece en caja con 24 piezas, práctica para consultorios, farmacias, negocios y hogares que consumen este producto con frecuencia. Se clasifica como desinfectante y su uso es externo.
Características:
- Graduación alcohólica de 96° GL.
- Sin desnaturalizar.
- Frasco de 500 ml por pieza.
- Caja con 24 piezas, 12 litros en total.
Presentación:
Caja con 24 frascos de 500 ml cada uno.
Advertencias:
Producto de uso externo. Es inflamable: manténgase alejado del fuego, las chispas y las fuentes de calor. No lo ingiera. Evite el contacto con los ojos y con las mucosas; si ocurre, enjuague con abundante agua. Mantenga el frasco bien cerrado en un lugar fresco y ventilado. No se deje al alcance de los niños.</t>
  </si>
  <si>
    <t xml:space="preserve">Alcohol etílico 96° GL sin desnaturalizar</t>
  </si>
  <si>
    <t xml:space="preserve">Líquido en frasco</t>
  </si>
  <si>
    <t xml:space="preserve">96° GL</t>
  </si>
  <si>
    <t xml:space="preserve">Graduación alcohólica: 96° GL; Uso: Externo; Formato de venta: Caja con 24 frascos de 500 ml</t>
  </si>
  <si>
    <t xml:space="preserve">https://raw.githubusercontent.com/zublimemx/marketplaces-product-images/main/products/7501868900233/images/7501868900233_1.jpg</t>
  </si>
  <si>
    <t xml:space="preserve">ALCO R 500ML C24 PZAS DIBAR</t>
  </si>
  <si>
    <t xml:space="preserve">7502276040368</t>
  </si>
  <si>
    <t xml:space="preserve">Desenfriol D Antigripal 30 Tabletas</t>
  </si>
  <si>
    <t xml:space="preserve">Descripción:
Desenfriol D es un antigripal de Bayer en tabletas, con una combinación de clorfenamina, fenilefrina y paracetamol. Está indicado para el alivio de las molestias de la gripe y el resfriado, como dolor de cabeza, fiebre, congestión nasal, cuerpo cortado, estornudos, escurrimiento nasal, ojos llorosos y dolor de garganta.
Beneficios:
- La clorfenamina es un antihistamínico que ayuda con el estornudo y el escurrimiento nasal.
- La fenilefrina es un descongestionante que ayuda a aliviar la congestión nasal.
- El paracetamol alivia el dolor y reduce la fiebre.
- Caja con 30 tabletas, pensada para varios días de tratamiento.
Composición:
Cada tableta contiene clorfenamina 2 mg, fenilefrina 5 mg y paracetamol 500 mg.
Modo de uso:
Vía oral. Siga la dosis y la frecuencia que indica el empaque y no exceda la dosis recomendada.
Presentación:
Caja con 30 tabletas.
Advertencias:
No lo use si es alérgico a alguno de los componentes, ni en caso de enfermedades cardiovasculares graves, hipertensión no controlada, glaucoma de ángulo cerrado o si toma inhibidores de la monoaminooxidasa. Precaución en enfermedad del hígado o de los riñones, problemas de próstata o retención urinaria. No lo combine con otros productos que contengan paracetamol. Si los síntomas persisten por más de 3 días, consulte a su médico. Lea las instrucciones del empaque. Consulte a su médico. No se deje al alcance de los niños.</t>
  </si>
  <si>
    <t xml:space="preserve">MLM39455742</t>
  </si>
  <si>
    <t xml:space="preserve">Desenfriol</t>
  </si>
  <si>
    <t xml:space="preserve">D</t>
  </si>
  <si>
    <t xml:space="preserve">Clorfenamina, fenilefrina y paracetamol</t>
  </si>
  <si>
    <t xml:space="preserve">2 mg/5 mg/500 mg</t>
  </si>
  <si>
    <t xml:space="preserve">Antigripal; Formato de venta: Caja</t>
  </si>
  <si>
    <t xml:space="preserve">https://raw.githubusercontent.com/zublimemx/marketplaces-product-images/main/products/7502276040368/images/7502276040368_3.jpg</t>
  </si>
  <si>
    <t xml:space="preserve">https://raw.githubusercontent.com/zublimemx/marketplaces-product-images/main/products/7502276040368/images/7502276040368_1.jpg</t>
  </si>
  <si>
    <t xml:space="preserve">https://raw.githubusercontent.com/zublimemx/marketplaces-product-images/main/products/7502276040368/images/7502276040368_2.jpg</t>
  </si>
  <si>
    <t xml:space="preserve">DESENFRIOL D C30 TABS 162</t>
  </si>
  <si>
    <t xml:space="preserve">7506339397802</t>
  </si>
  <si>
    <t xml:space="preserve">Prueba de Embarazo Clearblue Plus 1 Prueba</t>
  </si>
  <si>
    <t xml:space="preserve">Descripción:
Clearblue Plus es una prueba de embarazo de uso en casa, en formato de varilla, que detecta en la orina la hormona hCG, presente durante el embarazo. El resultado se lee en una ventana con el símbolo + (embarazada) o - (no embarazada). Ofrece una precisión superior al 99 % a partir del día en que se espera el inicio del período.
Características:
- Prueba individual, fácil de usar en casa.
- Punta absorbente que cambia de color al recibir la orina.
- Ventana de control que confirma que la prueba funcionó correctamente.
Modo de uso:
- Si realiza la prueba a partir del día estimado de inicio del período, puede usar orina de cualquier hora del día; si la hace antes, use la primera orina de la mañana.
- Retire la varilla del envoltorio de aluminio y quite la tapa azul.
- Mantenga la punta absorbente hacia abajo en el flujo de orina, o en una muestra recogida en un recipiente limpio y seco, durante 5 segundos.
- Mantenga la punta hacia abajo o coloque la varilla en posición horizontal y espere 3 minutos.
- Lea el resultado en la ventana. Debe aparecer una línea azul en la ventana de control; si no aparece en 10 minutos, la prueba no funcionó correctamente.
- Es indiferente que una de las líneas del símbolo + sea más clara o más oscura que la otra.
Presentación:
Empaque con 1 prueba de embarazo.
Advertencias:
Uso externo, exclusivo para diagnóstico in vitro; no la ingiera. Use la prueba de inmediato después de sacarla del envoltorio y siga el instructivo incluido en el empaque. Ante cualquier duda sobre el resultado, consulte a su médico. Manténgase fuera del alcance de los niños.</t>
  </si>
  <si>
    <t xml:space="preserve">MLM24456765</t>
  </si>
  <si>
    <t xml:space="preserve">SPD Swiss Precision Diagnostics</t>
  </si>
  <si>
    <t xml:space="preserve">Plus</t>
  </si>
  <si>
    <t xml:space="preserve">Prueba de embarazo</t>
  </si>
  <si>
    <t xml:space="preserve">Varilla de prueba</t>
  </si>
  <si>
    <t xml:space="preserve">pruebas</t>
  </si>
  <si>
    <t xml:space="preserve">Tipo de resultado: símbolo + o -; Tiempo de espera: 3 minutos; Detecta hCG en orina; Formato de venta: Pieza</t>
  </si>
  <si>
    <t xml:space="preserve">https://raw.githubusercontent.com/zublimemx/marketplaces-product-images/main/products/7506339397802/images/7506339397802_1.jpg</t>
  </si>
  <si>
    <t xml:space="preserve">https://raw.githubusercontent.com/zublimemx/marketplaces-product-images/main/products/7506339397802/images/7506339397802_2.jpg</t>
  </si>
  <si>
    <t xml:space="preserve">CLEARBLUE PLUS PBA EMBARAZO C1</t>
  </si>
  <si>
    <t xml:space="preserve">7501385420238</t>
  </si>
  <si>
    <t xml:space="preserve">Hemosin-K Oral Carbazocromo Menadiona 25/5 mg 32 Tabletas</t>
  </si>
  <si>
    <t xml:space="preserve">Descripción:
Hemosin-K oral es un medicamento de Laboratorios Hormona en tabletas que combina carbazocromo (sulfonato sódico) 25 mg y bisulfito sódico de menadiona (vitamina K) 5 mg. Es un hemostático de administración oral; su indicación, dosis y duración las determina el médico.
Características:
- Combina carbazocromo y vitamina K (menadiona) en una sola tableta.
- Presentación de 32 tabletas para uso oral.
Composición:
Cada tableta contiene sulfonato sódico de carbazocromo 25 mg, bisulfito sódico de menadiona (vitamina K) 5 mg y excipiente.
Modo de uso:
Vía oral. Siga la dosis y la frecuencia indicadas por su médico y no exceda la cantidad recomendada.
Presentación:
Caja con 32 tabletas de 25 mg/5 mg.
Advertencias:
No lo use si es alérgico a alguno de los componentes de la fórmula. Su uso debe hacerse bajo supervisión médica. Conservar en un lugar fresco y seco. Lea las instrucciones del empaque. Consulte a su médico. No se deje al alcance de los niños.</t>
  </si>
  <si>
    <t xml:space="preserve">MLM39473462</t>
  </si>
  <si>
    <t xml:space="preserve">Hemosin</t>
  </si>
  <si>
    <t xml:space="preserve">Hemosin-K</t>
  </si>
  <si>
    <t xml:space="preserve">Oral 25 mg/5 mg</t>
  </si>
  <si>
    <t xml:space="preserve">Carbazocromo y bisulfito sódico de menadiona (vitamina K)</t>
  </si>
  <si>
    <t xml:space="preserve">https://raw.githubusercontent.com/zublimemx/marketplaces-product-images/main/products/7501385420238/images/7501385420238_1.jpg</t>
  </si>
  <si>
    <t xml:space="preserve">https://raw.githubusercontent.com/zublimemx/marketplaces-product-images/main/products/7501385420238/images/7501385420238_2.jpg</t>
  </si>
  <si>
    <t xml:space="preserve">HEMOSIN K 25MG TABS HORMONA</t>
  </si>
  <si>
    <t xml:space="preserve">7501008427330</t>
  </si>
  <si>
    <t xml:space="preserve">Bepanthen Pomada Dexpantenol 5% Protectora 100 g</t>
  </si>
  <si>
    <t xml:space="preserve">Descripción:
Bepanthen es una pomada protectora de Bayer con dexpantenol al 5 %. Es útil en la prevención y el tratamiento de la piel rozada, irritada, agrietada o con quemaduras leves, y en la prevención y el tratamiento de la dermatitis del pañal. También está indicada en el tratamiento de las fisuras mamarias y del pezón durante la lactancia.
Beneficios:
- Forma una capa protectora sobre la piel y refuerza su protección natural.
- Ayuda a humectar y a aliviar las rozaduras.
- Previene y alivia las rozaduras desde las primeras aplicaciones.
- Puede usarse durante el embarazo.
Composición:
Cada 100 g de pomada contienen 5.0 g de dexpantenol.
Modo de uso:
Uso tópico. Aplique una capa delgada de pomada sobre la piel limpia y seca, una o más veces al día, según se requiera. Para prevenir rozaduras del pañal, aplíquela en cada cambio de pañal. Lávese las manos antes y después de la aplicación.
Presentación:
Caja con un tubo de 100 g de pomada.
Advertencias:
Solo para uso externo. No lo use si es alérgico a alguno de los componentes de la fórmula. Evite el contacto con los ojos. Lea las instrucciones del empaque. Consulte a su médico. No se deje al alcance de los niños.</t>
  </si>
  <si>
    <t xml:space="preserve">MLM45287868</t>
  </si>
  <si>
    <t xml:space="preserve">Pomada protectora</t>
  </si>
  <si>
    <t xml:space="preserve">Dexpantenol 5%</t>
  </si>
  <si>
    <t xml:space="preserve">Pomada en tubo</t>
  </si>
  <si>
    <t xml:space="preserve">Uso: rozaduras y dermatitis del pañal; Formato de venta: Caja con tubo</t>
  </si>
  <si>
    <t xml:space="preserve">https://raw.githubusercontent.com/zublimemx/marketplaces-product-images/main/products/7501008427330/images/7501008427330_1.jpg</t>
  </si>
  <si>
    <t xml:space="preserve">https://raw.githubusercontent.com/zublimemx/marketplaces-product-images/main/products/7501008427330/images/7501008427330_2.jpg</t>
  </si>
  <si>
    <t xml:space="preserve">BEPANTHEN 100GR POM 50</t>
  </si>
  <si>
    <t xml:space="preserve">7501298244907</t>
  </si>
  <si>
    <t xml:space="preserve">Glucovance Metformina Glibenclamida 500/5 mg 60 Tabletas</t>
  </si>
  <si>
    <t xml:space="preserve">Descripción:
Glucovance es un medicamento de Merck en tabletas que combina dos antidiabéticos orales, la metformina (clorhidrato) y la glibenclamida micronizada. Está indicado para el tratamiento de la diabetes mellitus tipo 2 en adultos: como tratamiento inicial en pacientes obesos cuya glucosa no se controla con dieta y ejercicio, como terapia de segunda línea cuando la dieta y el ejercicio, o un solo medicamento (sulfonilurea o metformina), no logran el control adecuado, o en sustitución de un tratamiento previo con la combinación de ambos.
Características:
- La metformina reduce la producción de glucosa en el hígado y mejora la sensibilidad a la insulina.
- La glibenclamida estimula la liberación de insulina por el páncreas.
- Dos principios activos con mecanismos complementarios en una sola tableta.
Composición:
Cada tableta contiene clorhidrato de metformina 500 mg y glibenclamida micronizada 5 mg.
Modo de uso:
Vía oral. La dosis, el horario y la duración del tratamiento los determina el médico.
Presentación:
Caja con 60 tabletas de 500 mg/5 mg, en envase de burbuja.
Advertencias:
Medicamento de venta con receta médica. No debe usarse en caso de hipersensibilidad a alguno de sus componentes o a las sulfonilureas, enfermedad renal o hepática grave, insuficiencia cardiaca inestable, cetoacidosis diabética ni deshidratación grave. Se requiere precaución con el consumo de alcohol y con otros medicamentos que puedan causar hipoglucemia; se recomienda monitorear la glucosa y la función renal. Conservar a no más de 25 °C. Lea las instrucciones del empaque. Consulte a su médico. No se deje al alcance de los niños.</t>
  </si>
  <si>
    <t xml:space="preserve">MLM40169662</t>
  </si>
  <si>
    <t xml:space="preserve">Glucovance</t>
  </si>
  <si>
    <t xml:space="preserve">500 mg/5 mg</t>
  </si>
  <si>
    <t xml:space="preserve">Metformina (clorhidrato) y glibenclamida</t>
  </si>
  <si>
    <t xml:space="preserve">Formato de venta: Caja con envase de burbuja</t>
  </si>
  <si>
    <t xml:space="preserve">https://raw.githubusercontent.com/zublimemx/marketplaces-product-images/main/products/7501298244907/images/7501298244907_3.jpg</t>
  </si>
  <si>
    <t xml:space="preserve">https://raw.githubusercontent.com/zublimemx/marketplaces-product-images/main/products/7501298244907/images/7501298244907_1.jpg</t>
  </si>
  <si>
    <t xml:space="preserve">https://raw.githubusercontent.com/zublimemx/marketplaces-product-images/main/products/7501298244907/images/7501298244907_2.jpg</t>
  </si>
  <si>
    <t xml:space="preserve">GLUCOVANCE 500MG 5MG C 60 TABS</t>
  </si>
  <si>
    <t xml:space="preserve">7501298204987</t>
  </si>
  <si>
    <t xml:space="preserve">Concor Bisoprolol 2.5 mg 30 Tabletas</t>
  </si>
  <si>
    <t xml:space="preserve">Descripción:
Concor es un medicamento de Merck cuyo principio activo es el bisoprolol (hemifumarato), un betabloqueador cardioselectivo que bloquea de forma muy selectiva los receptores beta 1. Está indicado para el tratamiento de la hipertensión arterial, de la enfermedad coronaria (angina de pecho) y de la insuficiencia cardiaca crónica estable.
Beneficios:
- Reduce la frecuencia cardiaca y el consumo de oxígeno del corazón.
- Una dosis diaria ofrece un efecto sostenido durante 24 horas.
- El efecto antihipertensivo máximo se alcanza generalmente después de dos semanas de tratamiento.
Composición:
Cada tableta contiene 2.5 mg de hemifumarato de bisoprolol y excipiente.
Modo de uso:
Vía oral. La dosis, el horario y la duración del tratamiento los determina el médico; no suspenda el tratamiento por su cuenta.
Presentación:
Caja con 30 tabletas de 2.5 mg (presentación que algunas fichas nombran como grageas).
Advertencias:
Medicamento de venta con receta médica. No debe usarse en caso de hipersensibilidad al bisoprolol, bradicardia grave, bloqueo auriculoventricular de segundo o tercer grado, choque cardiogénico ni insuficiencia cardiaca descompensada. Se requiere precaución en asma bronquial, enfermedad pulmonar obstructiva crónica, diabetes y antes de una cirugía con anestesia general. Lea las instrucciones del empaque. Consulte a su médico. No se deje al alcance de los niños.</t>
  </si>
  <si>
    <t xml:space="preserve">MLM39474340</t>
  </si>
  <si>
    <t xml:space="preserve">Concor</t>
  </si>
  <si>
    <t xml:space="preserve">2.5 mg</t>
  </si>
  <si>
    <t xml:space="preserve">Bisoprolol (hemifumarato)</t>
  </si>
  <si>
    <t xml:space="preserve">https://raw.githubusercontent.com/zublimemx/marketplaces-product-images/main/products/7501298204987/images/7501298204987_1.jpg</t>
  </si>
  <si>
    <t xml:space="preserve">https://raw.githubusercontent.com/zublimemx/marketplaces-product-images/main/products/7501298204987/images/7501298204987_2.jpg</t>
  </si>
  <si>
    <t xml:space="preserve">CONCOR 2.5MG GRAG C30</t>
  </si>
  <si>
    <t xml:space="preserve">7502009740763</t>
  </si>
  <si>
    <t xml:space="preserve">Clamoxin 12h Amoxicilina Clavulanato 875/125 mg 10 Tabletas</t>
  </si>
  <si>
    <t xml:space="preserve">Descripción:
Clamoxin 12 h es un antibiótico de Laboratorios Maver que combina amoxicilina y ácido clavulánico (clavulanato de potasio) en tabletas. El ácido clavulánico protege a la amoxicilina de las enzimas de algunas bacterias, con lo que amplía su acción. Está indicado, bajo prescripción médica, en infecciones causadas por microorganismos sensibles, como infecciones de las vías respiratorias (sinusitis, bronquitis aguda), otitis media, infecciones de las vías urinarias, de la piel y tejidos blandos, y dentales.
Características:
- Esquema de una tableta cada 12 horas, según indique el médico.
- Combinación útil frente a bacterias productoras de betalactamasas.
Composición:
Cada tableta contiene amoxicilina trihidratada 875 mg, equivalente a amoxicilina, y clavulanato de potasio 125 mg, equivalente a ácido clavulánico; excipiente cbp una tableta.
Modo de uso:
Vía oral. La dosis y la duración del tratamiento las determina el médico; complete el tratamiento aunque los síntomas mejoren.
Presentación:
Caja con frasco con 10 tabletas de 875 mg/125 mg.
Advertencias:
Antibiótico de venta con receta médica. No debe usarse en caso de alergia a las penicilinas u otros antibióticos betalactámicos ni a alguno de los componentes. No lo tome sin receta ni lo comparta. Lea las instrucciones del empaque. Consulte a su médico. No se deje al alcance de los niños.</t>
  </si>
  <si>
    <t xml:space="preserve">MLM39473475</t>
  </si>
  <si>
    <t xml:space="preserve">Clamoxin</t>
  </si>
  <si>
    <t xml:space="preserve">Laboratorios Maver</t>
  </si>
  <si>
    <t xml:space="preserve">12 h</t>
  </si>
  <si>
    <t xml:space="preserve">875 mg/125 mg</t>
  </si>
  <si>
    <t xml:space="preserve">128M2003 SSA</t>
  </si>
  <si>
    <t xml:space="preserve">Formato de venta: Caja con frasco</t>
  </si>
  <si>
    <t xml:space="preserve">https://raw.githubusercontent.com/zublimemx/marketplaces-product-images/main/products/7502009740763/images/7502009740763_5.jpg</t>
  </si>
  <si>
    <t xml:space="preserve">https://raw.githubusercontent.com/zublimemx/marketplaces-product-images/main/products/7502009740763/images/7502009740763_1.jpg</t>
  </si>
  <si>
    <t xml:space="preserve">https://raw.githubusercontent.com/zublimemx/marketplaces-product-images/main/products/7502009740763/images/7502009740763_2.jpg</t>
  </si>
  <si>
    <t xml:space="preserve">https://raw.githubusercontent.com/zublimemx/marketplaces-product-images/main/products/7502009740763/images/7502009740763_3.jpg</t>
  </si>
  <si>
    <t xml:space="preserve">https://raw.githubusercontent.com/zublimemx/marketplaces-product-images/main/products/7502009740763/images/7502009740763_4.jpg</t>
  </si>
  <si>
    <t xml:space="preserve">https://raw.githubusercontent.com/zublimemx/marketplaces-product-images/main/products/7502009740763/images/7502009740763_6.jpg</t>
  </si>
  <si>
    <t xml:space="preserve">CLAMOXIN 12H 875 125MG C10 TBS AMOXI ACLAV MAVER</t>
  </si>
  <si>
    <t xml:space="preserve">7501101627224</t>
  </si>
  <si>
    <t xml:space="preserve">Tiaminal B12 Trivalente A.P. 30 Cápsulas</t>
  </si>
  <si>
    <t xml:space="preserve">Descripción:
Tiaminal B12 Trivalente A.P. es un complejo B de Laboratorios Silanes en cápsulas, con vitaminas B1 (tiamina), B6 (piridoxina) y B12 (cianocobalamina). Está indicado en la prevención y el tratamiento de las deficiencias de las vitaminas contenidas en su fórmula, y en situaciones en que aumentan los requerimientos de estas vitaminas, como diabetes, alcoholismo o actividad física intensa.
Beneficios:
- Las vitaminas del complejo B participan en el crecimiento y la replicación celular, y en el metabolismo de los lípidos.
- Contribuyen a la formación de ADN y a la maduración normal de los eritrocitos.
- Son necesarias para la síntesis de mielina y para mantener la integridad del tejido neuronal.
- Sin gluten ni azúcar añadida.
Composición:
Cada cápsula contiene cianocobalamina (vitamina B12) 250 µg, piridoxina (vitamina B6) 50 mg y tiamina (vitamina B1) 100 mg.
Modo de uso:
Vía oral. Una cápsula al día o según lo indique su médico. No exceda la dosis indicada.
Presentación:
Caja con 30 cápsulas.
Advertencias:
No lo use si es alérgico a alguno de los componentes de la fórmula. No exceda la dosis recomendada. Lea las instrucciones del empaque. Consulte a su médico. No se deje al alcance de los niños.</t>
  </si>
  <si>
    <t xml:space="preserve">MLM45287902</t>
  </si>
  <si>
    <t xml:space="preserve">Trivalente A.P.</t>
  </si>
  <si>
    <t xml:space="preserve">Cianocobalamina (B12), piridoxina (B6) y tiamina (B1)</t>
  </si>
  <si>
    <t xml:space="preserve">250 µg/50 mg/100 mg</t>
  </si>
  <si>
    <t xml:space="preserve">Sin gluten; Sin azúcar añadida; Formato de venta: Caja</t>
  </si>
  <si>
    <t xml:space="preserve">https://raw.githubusercontent.com/zublimemx/marketplaces-product-images/main/products/7501101627224/images/7501101627224_4.jpg</t>
  </si>
  <si>
    <t xml:space="preserve">https://raw.githubusercontent.com/zublimemx/marketplaces-product-images/main/products/7501101627224/images/7501101627224_1.jpg</t>
  </si>
  <si>
    <t xml:space="preserve">https://raw.githubusercontent.com/zublimemx/marketplaces-product-images/main/products/7501101627224/images/7501101627224_2.jpg</t>
  </si>
  <si>
    <t xml:space="preserve">https://raw.githubusercontent.com/zublimemx/marketplaces-product-images/main/products/7501101627224/images/7501101627224_3.jpg</t>
  </si>
  <si>
    <t xml:space="preserve">https://raw.githubusercontent.com/zublimemx/marketplaces-product-images/main/products/7501101627224/images/7501101627224_5.jpg</t>
  </si>
  <si>
    <t xml:space="preserve">TIAMINAL TRIV B12 C 30 CAPS</t>
  </si>
  <si>
    <t xml:space="preserve">736085400489</t>
  </si>
  <si>
    <t xml:space="preserve">Sophipren Ofteno Prednisolona 10 mg/ml Gotas Oftálmicas 5 ml</t>
  </si>
  <si>
    <t xml:space="preserve">Descripción:
Sophipren Ofteno es una suspensión oftálmica de Laboratorios Sophia con acetato de prednisolona al 1 % (10 mg por ml), un corticosteroide de uso oftálmico. Está indicado en las condiciones inflamatorias y alérgicas del ojo sensibles a los esteroides: traumatismos oculares, inflamación crónica del ojo, posoperatorio de cirugías oculares (catarata, estrabismo, glaucoma, córnea, conjuntiva y retina), inflamaciones de origen alérgico y diferentes cuadros de uveítis como iritis, iridociclitis, ciclitis, coroiditis y coriorretinitis.
Características:
- Concentración de 1 %, con acción antiinflamatoria alta.
- Buena penetración ocular.
- Frasco gotero de 5 ml.
Composición:
Cada ml contiene acetato de prednisolona 10 mg. Vehículo cbp 1 ml.
Modo de uso:
Uso oftálmico exclusivo. Aplique las gotas en el ojo afectado en la dosis y con la frecuencia que indique su médico. Evite tocar la punta del gotero con los ojos o con los dedos y cierre bien el frasco después de cada aplicación.
Presentación:
Caja con frasco gotero con 5 ml de suspensión oftálmica.
Advertencias:
Medicamento de venta con receta médica. Solo para uso en los ojos; no lo ingiera ni lo inyecte. Su uso, sobre todo si es prolongado, debe ser indicado y vigilado por un médico. No lo use si es alérgico a alguno de los componentes. Lea las instrucciones del empaque. Consulte a su médico. No se deje al alcance de los niños.</t>
  </si>
  <si>
    <t xml:space="preserve">MLM39475509</t>
  </si>
  <si>
    <t xml:space="preserve">Sophipren</t>
  </si>
  <si>
    <t xml:space="preserve">Prednisolona 1 %</t>
  </si>
  <si>
    <t xml:space="preserve">Suspensión oftálmica (gotas)</t>
  </si>
  <si>
    <t xml:space="preserve">Acetato de prednisolona</t>
  </si>
  <si>
    <t xml:space="preserve">10 mg/ml (1 %)</t>
  </si>
  <si>
    <t xml:space="preserve">Formato de venta: Caja con frasco gotero</t>
  </si>
  <si>
    <t xml:space="preserve">https://raw.githubusercontent.com/zublimemx/marketplaces-product-images/main/products/736085400489/images/736085400489_1.jpg</t>
  </si>
  <si>
    <t xml:space="preserve">https://raw.githubusercontent.com/zublimemx/marketplaces-product-images/main/products/736085400489/images/736085400489_2.jpg</t>
  </si>
  <si>
    <t xml:space="preserve">SOPHIPREN OFT GTS 5ML</t>
  </si>
  <si>
    <t xml:space="preserve">7501065026439</t>
  </si>
  <si>
    <t xml:space="preserve">Tesalon Adulto Tesaperl Benzonatato 100 mg 20 Cápsulas</t>
  </si>
  <si>
    <t xml:space="preserve">Descripción:
Tesalon Adulto Tesaperl es un antitusivo en cápsulas (perlas) cuyo principio activo es el benzonatato, en concentración de 100 mg por cápsula. Está indicado como auxiliar para el alivio de la tos seca o irritativa por diversas causas, incluida la tos asociada a bronquitis. El benzonatato actúa anestesiando las vías respiratorias y disminuye el reflejo de la tos.
Beneficios:
- Alivio de la tos seca en tan solo 15 a 20 minutos.
- Alivio hasta por 8 horas.
- Presentación con 20 cápsulas.
Composición:
Cada cápsula contiene benzonatato 100 mg.
Modo de uso:
Vía oral. Trague las cápsulas enteras, sin masticarlas ni disolverlas. Siga la dosis y la frecuencia indicadas en el empaque o por su médico, y no exceda la cantidad recomendada.
Presentación:
Caja con 20 cápsulas de 100 mg.
Advertencias:
Uso en adultos. No mastique ni disuelva las cápsulas en la boca, ya que puede provocar adormecimiento de la boca y la garganta. No lo use si es alérgico al benzonatato o a alguno de los componentes. Si la tos persiste por más de una semana o se acompaña de fiebre, consulte a su médico. Lea las instrucciones del empaque. Consulte a su médico. No se deje al alcance de los niños.</t>
  </si>
  <si>
    <t xml:space="preserve">Tesalon</t>
  </si>
  <si>
    <t xml:space="preserve">GSK</t>
  </si>
  <si>
    <t xml:space="preserve">Tesaperl 100 mg</t>
  </si>
  <si>
    <t xml:space="preserve">Cápsulas (perlas)</t>
  </si>
  <si>
    <t xml:space="preserve">Benzonatato</t>
  </si>
  <si>
    <t xml:space="preserve">Antitusivo para tos seca; Formato de venta: Caja</t>
  </si>
  <si>
    <t xml:space="preserve">https://raw.githubusercontent.com/zublimemx/marketplaces-product-images/main/products/7501065026439/images/7501065026439_1.jpg</t>
  </si>
  <si>
    <t xml:space="preserve">https://raw.githubusercontent.com/zublimemx/marketplaces-product-images/main/products/7501065026439/images/7501065026439_2.jpg</t>
  </si>
  <si>
    <t xml:space="preserve">TESALON 100MG C20TABS TESAPERL BENZONATATO GSK</t>
  </si>
  <si>
    <t xml:space="preserve">7501001246730</t>
  </si>
  <si>
    <t xml:space="preserve">Vick VapoRub Ungüento 12 g Exhibidor 12 Latas</t>
  </si>
  <si>
    <t xml:space="preserve">Descripción:
Vick VapoRub es un ungüento de uso tópico con alcanfor, mentol y aceite de eucalipto, conocido por su aroma mentolado, que ayuda a calmar algunos síntomas del resfriado. Esta presentación es un dispensador (exhibidor) con 12 latas de 12 g cada una, pensada para quien necesita varias piezas del producto o para surtir un punto de venta.
Beneficios:
- Fórmula con alcanfor, mentol y aceite de eucalipto.
- Ayuda a calmar algunos síntomas del resfriado.
- Formato de lata de 12 g, práctico para llevar.
- Dispensador con 12 piezas.
Composición:
Cada gramo de ungüento contiene alcanfor 52.6 mg, mentol 28.2 mg y aceite de eucalipto 13.3 mg.
Modo de uso:
Uso externo. Aplique una cantidad pequeña sobre la zona indicada en el empaque, con la dosis y la frecuencia que ahí se señalan. Lávese las manos después de aplicarlo.
Presentación:
Dispensador con 12 latas de ungüento de 12 g cada una.
Advertencias:
Solo para uso externo; no lo ingiera. Evite el contacto con los ojos, las mucosas y las heridas. No lo use en niños menores de 2 años sin indicación de un médico. No lo caliente ni lo aplique cerca de una flama. Lea las instrucciones del empaque. Consulte a su médico. No se deje al alcance de los niños.</t>
  </si>
  <si>
    <t xml:space="preserve">MLM39455623</t>
  </si>
  <si>
    <t xml:space="preserve">Exhibidor 12 latas de 12 g</t>
  </si>
  <si>
    <t xml:space="preserve">52.6 mg/28.2 mg/13.3 mg por g</t>
  </si>
  <si>
    <t xml:space="preserve">Adultos y niños mayores de 2 años</t>
  </si>
  <si>
    <t xml:space="preserve">Contenido: 12 latas de 12 g cada una; Formato de venta: Dispensador (exhibidor)</t>
  </si>
  <si>
    <t xml:space="preserve">https://raw.githubusercontent.com/zublimemx/marketplaces-product-images/main/products/7501001246730/images/7501001246730_1.jpg</t>
  </si>
  <si>
    <t xml:space="preserve">https://raw.githubusercontent.com/zublimemx/marketplaces-product-images/main/products/7501001246730/images/7501001246730_2.jpg</t>
  </si>
  <si>
    <t xml:space="preserve">VAPORUB EXH C 12 LATAS</t>
  </si>
  <si>
    <t xml:space="preserve">7501088505003</t>
  </si>
  <si>
    <t xml:space="preserve">Alin Dexametasona 8 mg/2 ml Solución Inyectable 1 Ampolleta</t>
  </si>
  <si>
    <t xml:space="preserve">Descripción:
Alin es un medicamento inyectable de Laboratorios Chinoin cuyo principio activo es la dexametasona (como fosfato sódico), un corticosteroide con acción antiinflamatoria, inmunosupresora y antialérgica. Esta presentación contiene 8 mg de dexametasona en una ampolleta de 2 ml. Se utiliza en trastornos en los que son deseables los efectos antiinflamatorios e inmunosupresores de los corticosteroides, especialmente para el tratamiento intensivo durante periodos cortos.
Características:
- Uso sistémico en enfermedades endocrinas (algunos casos de insuficiencia adrenal y tiroiditis), reumáticas (artritis reumatoide, gotosa y postraumática, osteoartritis, sinovitis, bursitis, espondilitis anquilosante, lupus sistémico), dermatológicas y alérgicas, entre otras.
- Puede aplicarse por vía intraarticular o intralesional en padecimientos indicados por el médico.
Composición:
Cada ampolleta contiene fosfato sódico de dexametasona equivalente a 8 mg de fosfato de dexametasona. Vehículo cbp 2 ml.
Modo de uso:
Inyectable. La aplicación debe ser realizada por personal de salud; la dosis, la vía y la frecuencia las determina el médico.
Presentación:
Caja con 1 ampolleta de 2 ml de solución inyectable.
Advertencias:
Medicamento de venta con receta médica. No debe aplicarse en personas con hipersensibilidad a la dexametasona o a alguno de los componentes. Su uso debe ser indicado y vigilado por un médico. Lea las instrucciones del empaque. Consulte a su médico. No se deje al alcance de los niños.</t>
  </si>
  <si>
    <t xml:space="preserve">MLM39475022</t>
  </si>
  <si>
    <t xml:space="preserve">Alin</t>
  </si>
  <si>
    <t xml:space="preserve">8 mg/2 ml</t>
  </si>
  <si>
    <t xml:space="preserve">Solución inyectable en ampolleta</t>
  </si>
  <si>
    <t xml:space="preserve">Dexametasona (fosfato sódico)</t>
  </si>
  <si>
    <t xml:space="preserve">185M84 SSA IV</t>
  </si>
  <si>
    <t xml:space="preserve">Contenido: 1 ampolleta; Formato de venta: Caja</t>
  </si>
  <si>
    <t xml:space="preserve">https://raw.githubusercontent.com/zublimemx/marketplaces-product-images/main/products/7501088505003/images/7501088505003_1.jpg</t>
  </si>
  <si>
    <t xml:space="preserve">https://raw.githubusercontent.com/zublimemx/marketplaces-product-images/main/products/7501088505003/images/7501088505003_2.jpg</t>
  </si>
  <si>
    <t xml:space="preserve">https://raw.githubusercontent.com/zublimemx/marketplaces-product-images/main/products/7501088505003/images/7501088505003_3.jpg</t>
  </si>
  <si>
    <t xml:space="preserve">ALIN 8MG C 1 AMP</t>
  </si>
  <si>
    <t xml:space="preserve">7502216930414</t>
  </si>
  <si>
    <t xml:space="preserve">Avapena Cloropiramina 25 mg 20 Tabletas</t>
  </si>
  <si>
    <t xml:space="preserve">MLM194698</t>
  </si>
  <si>
    <t xml:space="preserve">Salud y Equipamiento Médico &gt; Cuidado de la Salud &gt; Farmacia &gt; Medicamentos de Venta Libre &gt; Antihistamínicos</t>
  </si>
  <si>
    <t xml:space="preserve">Descripción:
Avapena es un antihistamínico de Sandoz cuyo principio activo es el clorhidrato de cloropiramina, en presentación de 25 mg. Está indicado en reacciones alérgicas como conjuntivitis alérgica, rinitis alérgica y urticaria.
Beneficios:
- Reduce el edema de la piel y la comezón.
- Ayuda con el estornudo, el escurrimiento nasal y la congestión.
- Alivia el ojo rojo y el lagrimeo asociados a la alergia.
Composición:
Cada tableta (gragea) contiene clorhidrato de cloropiramina 25 mg y excipiente cbp una tableta.
Modo de uso:
Vía oral. Siga la dosis y la frecuencia que indica el empaque o su médico, y no exceda la cantidad recomendada.
Presentación:
Caja con 20 tabletas de 25 mg (algunas tiendas las nombran como grageas).
Advertencias:
Puede producir somnolencia; evite conducir o manejar maquinaria durante el tratamiento y no lo combine con alcohol. No lo use si es alérgico a alguno de los componentes. Consulte a su médico si está embarazada o en periodo de lactancia, o si tiene glaucoma o problemas de próstata. Lea las instrucciones del empaque. Consulte a su médico. No se deje al alcance de los niños.</t>
  </si>
  <si>
    <t xml:space="preserve">MLM39455818</t>
  </si>
  <si>
    <t xml:space="preserve">Avapena</t>
  </si>
  <si>
    <t xml:space="preserve">Sandoz</t>
  </si>
  <si>
    <t xml:space="preserve">25 mg</t>
  </si>
  <si>
    <t xml:space="preserve">Cloropiramina (clorhidrato)</t>
  </si>
  <si>
    <t xml:space="preserve">Antihistamínico; Formato de venta: Caja</t>
  </si>
  <si>
    <t xml:space="preserve">https://raw.githubusercontent.com/zublimemx/marketplaces-product-images/main/products/7502216930414/images/7502216930414_3.jpg</t>
  </si>
  <si>
    <t xml:space="preserve">https://raw.githubusercontent.com/zublimemx/marketplaces-product-images/main/products/7502216930414/images/7502216930414_1.jpg</t>
  </si>
  <si>
    <t xml:space="preserve">https://raw.githubusercontent.com/zublimemx/marketplaces-product-images/main/products/7502216930414/images/7502216930414_2.jpg</t>
  </si>
  <si>
    <t xml:space="preserve">AVAPENA 25MG C 20 GRAG 160</t>
  </si>
  <si>
    <t xml:space="preserve">7501299305386</t>
  </si>
  <si>
    <t xml:space="preserve">Lodestar Losartán Potásico 50 mg 30 Tabletas</t>
  </si>
  <si>
    <t xml:space="preserve">Descripción:
Lodestar es un medicamento de Laboratorios Liomont cuyo principio activo es el losartán potásico, un antihipertensivo antagonista del receptor de angiotensina II que bloquea de forma selectiva los receptores AT1 y reduce el efecto elevador de la presión de la angiotensina II. Se utiliza en el tratamiento de la hipertensión arterial, para disminuir el riesgo de ictus en pacientes con hipertrofia ventricular izquierda y en el tratamiento de la nefropatía diabética.
Beneficios:
- Antihipertensivo de uso oral.
- Opción útil en pacientes que presentan tos con otros medicamentos para la presión (inhibidores de la ECA).
- Presentación de 30 tabletas de 50 mg.
Composición:
Cada tableta recubierta contiene losartán potásico 50 mg y excipiente cbp una tableta.
Modo de uso:
Vía oral. La dosis, el horario y la duración del tratamiento los determina el médico.
Presentación:
Caja con 30 tabletas recubiertas de 50 mg.
Advertencias:
Medicamento de venta con receta médica. No se administre durante el embarazo. No debe usarse en caso de hipersensibilidad al losartán o a alguno de los componentes. No se automedique. Lea las instrucciones del empaque. Consulte a su médico. No se deje al alcance de los niños.</t>
  </si>
  <si>
    <t xml:space="preserve">MLM39474215</t>
  </si>
  <si>
    <t xml:space="preserve">Lodestar</t>
  </si>
  <si>
    <t xml:space="preserve">Laboratorios Liomont</t>
  </si>
  <si>
    <t xml:space="preserve">Losartán potásico</t>
  </si>
  <si>
    <t xml:space="preserve">https://raw.githubusercontent.com/zublimemx/marketplaces-product-images/main/products/7501299305386/images/7501299305386_1.jpg</t>
  </si>
  <si>
    <t xml:space="preserve">https://raw.githubusercontent.com/zublimemx/marketplaces-product-images/main/products/7501299305386/images/7501299305386_2.jpg</t>
  </si>
  <si>
    <t xml:space="preserve">https://raw.githubusercontent.com/zublimemx/marketplaces-product-images/main/products/7501299305386/images/7501299305386_3.jpg</t>
  </si>
  <si>
    <t xml:space="preserve">LODESTAR 50MG C 30 TABS</t>
  </si>
  <si>
    <t xml:space="preserve">7503007704634</t>
  </si>
  <si>
    <t xml:space="preserve">Somazina Citicolina 500 mg 20 Comprimidos Recubiertos</t>
  </si>
  <si>
    <t xml:space="preserve">Descripción:
Somazina es un medicamento de Ferrer cuyo principio activo es la citicolina, en comprimidos recubiertos de 500 mg. Se utiliza, bajo indicación médica, en trastornos neurológicos y cognitivos, como secuelas de enfermedad cerebrovascular, traumatismos craneoencefálicos y deterioro cognitivo. La citicolina es un precursor de los fosfolípidos de las membranas de las neuronas.
Características:
- Comprimidos recubiertos de 500 mg de citicolina.
- Presentación de 20 comprimidos.
- Clasificación ATC: N06BX06.
Composición:
Cada comprimido recubierto contiene 500 mg de citicolina y excipientes.
Modo de uso:
Vía oral. La dosis y la duración del tratamiento las determina el médico.
Presentación:
Caja con 20 comprimidos recubiertos de 500 mg.
Advertencias:
Medicamento de venta con receta médica. No debe usarse en caso de hipersensibilidad a la citicolina o a alguno de los componentes. Se recomienda precaución en pacientes con antecedentes de enfermedad cardiovascular, hipertensión, epilepsia o problemas de coagulación, y no se recomienda durante el embarazo y la lactancia salvo indicación médica. Conservar a temperatura ambiente entre 15 y 30 °C. Lea las instrucciones del empaque. Consulte a su médico. No se deje al alcance de los niños.</t>
  </si>
  <si>
    <t xml:space="preserve">MLM39473679</t>
  </si>
  <si>
    <t xml:space="preserve">Somazina</t>
  </si>
  <si>
    <t xml:space="preserve">Comprimidos recubiertos</t>
  </si>
  <si>
    <t xml:space="preserve">Citicolina</t>
  </si>
  <si>
    <t xml:space="preserve">508M2003 SSA IV</t>
  </si>
  <si>
    <t xml:space="preserve">https://raw.githubusercontent.com/zublimemx/marketplaces-product-images/main/products/7503007704634/images/7503007704634_3.jpg</t>
  </si>
  <si>
    <t xml:space="preserve">https://raw.githubusercontent.com/zublimemx/marketplaces-product-images/main/products/7503007704634/images/7503007704634_1.jpg</t>
  </si>
  <si>
    <t xml:space="preserve">https://raw.githubusercontent.com/zublimemx/marketplaces-product-images/main/products/7503007704634/images/7503007704634_2.jpg</t>
  </si>
  <si>
    <t xml:space="preserve">SOMAZINA 500 MG C 20 COMPR</t>
  </si>
  <si>
    <t xml:space="preserve">7500462746605</t>
  </si>
  <si>
    <t xml:space="preserve">Ajolotius Jarabe Original con Miel Ajolomiel 250 ml</t>
  </si>
  <si>
    <t xml:space="preserve">Descripción:
Ajolotius Jarabe Original con Miel (Ajolomiel) es un jarabe de miel de abeja pura elaborado con una selección de extractos de la herbolaria mexicana, como bugambilia, eucalipto, menta, gordolobo, palo mulato, tejocote y cuatecomate, adicionado con vitaminas A y C. Es un suplemento alimenticio de la línea Original, una fórmula tradicional pensada para las molestias comunes del resfriado y las vías respiratorias.
Beneficios:
- Fórmula herbal con miel de abeja y extractos de menta, eucalipto, tejocote y bugambilia.
- Adicionado con vitaminas A y C.
- Sabor herbal y agradable para toda la familia.
- Frasco de 250 ml con 25 porciones de 10 ml.
Composición:
Información por porción de 10 ml: 40.45 kcal, carbohidratos 9.8 g, proteínas 0.051 g, grasas 0.116 g, sodio 5.41 mg; miel de abeja 0.335 g; extractos de menta, eucalipto, tejocote y bugambilia 0.34 g de cada uno; vitamina C (ácido ascórbico) 0.004 g y vitamina A (retinol) 0.3 mg.
Modo de uso:
- Adultos: una cucharada sopera (10 ml) tres veces al día.
- Niños a partir de 3 años: una cucharadita cafetera (5 ml) tres veces al día.
Presentación:
Frasco con 250 ml de jarabe (25 porciones de 10 ml).
Advertencias:
Producto no recomendado para niños menores de 3 años. Este producto no es un medicamento. El consumo de este producto es responsabilidad de quien lo recomienda y de quien lo usa. Manténgase fuera del alcance de los niños.</t>
  </si>
  <si>
    <t xml:space="preserve">MLM19734787</t>
  </si>
  <si>
    <t xml:space="preserve">Ajolotius</t>
  </si>
  <si>
    <t xml:space="preserve">Jarabe con miel (Ajolomiel)</t>
  </si>
  <si>
    <t xml:space="preserve">Miel de abeja, extractos herbales y vitaminas A y C</t>
  </si>
  <si>
    <t xml:space="preserve">Niños desde 3 años y adultos</t>
  </si>
  <si>
    <t xml:space="preserve">Herbal con miel</t>
  </si>
  <si>
    <t xml:space="preserve">Suplemento alimenticio; 25 porciones de 10 ml; No es un medicamento; Formato de venta: Frasco</t>
  </si>
  <si>
    <t xml:space="preserve">https://raw.githubusercontent.com/zublimemx/marketplaces-product-images/main/products/7500462746605/images/7500462746605_1.jpg</t>
  </si>
  <si>
    <t xml:space="preserve">https://raw.githubusercontent.com/zublimemx/marketplaces-product-images/main/products/7500462746605/images/7500462746605_2.jpg</t>
  </si>
  <si>
    <t xml:space="preserve">https://raw.githubusercontent.com/zublimemx/marketplaces-product-images/main/products/7500462746605/images/7500462746605_3.jpg</t>
  </si>
  <si>
    <t xml:space="preserve">AJOLOTIUS JBE MIEL 250ML VDE 40</t>
  </si>
  <si>
    <t xml:space="preserve">7501095452116</t>
  </si>
  <si>
    <t xml:space="preserve">Tempra Paracetamol 500 mg 10 Tabletas</t>
  </si>
  <si>
    <t xml:space="preserve">Descripción:
Tempra 500 mg es un medicamento de venta libre en tabletas que contiene paracetamol, un analgésico y antipirético de uso oral para adultos y adolescentes. Es un auxiliar para el alivio del dolor de leve a moderado y ayuda a reducir la fiebre. Se presenta en caja con 10 tabletas de 500 mg.
Beneficios:
- Auxiliar para el alivio de dolores leves a moderados: de cabeza, dentición, muscular, cólico menstrual, osteoartritis y de articulaciones (traumatismos, bursitis, esguinces).
- Alivia las molestias asociadas al resfriado común.
- Ayuda a reducir la fiebre.
- Presentación práctica de 10 tabletas.
Composición:
Cada tableta contiene paracetamol 500 mg. Excipiente cbp 1 tableta.
Modo de uso:
Vía oral. Adultos y pacientes mayores de 16 años: 1 o 2 tabletas cada 4 a 6 horas, sin exceder 8 tabletas en 24 horas. Pacientes de 12 a 15 años: 1 tableta cada 4 a 6 horas, sin exceder 4 tabletas en 24 horas. Si las molestias persisten, consulte a su médico.
Presentación:
Caja con 10 tabletas de 500 mg.
Advertencias:
No lo use si es alérgico a los componentes de la fórmula ni si tiene insuficiencia o daño en el hígado. Consulte a su médico si padece insuficiencia renal, deficiencia de glucosa 6-fosfato deshidrogenasa, alcoholismo crónico o consumo excesivo de alcohol, anorexia, bulimia, desnutrición o deshidratación. No tome otros medicamentos que contengan paracetamol. En caso de embarazo o lactancia, consulte a su médico. Puede causar dolor de estómago o diarrea; si aparecen reacciones en la piel como enrojecimiento o urticaria, suspenda su uso y busque ayuda médica de inmediato. Consérvese a no más de 30 °C y protéjase de la luz. Lea las instrucciones del empaque. Consulte a su médico. No se deje al alcance de los niños.</t>
  </si>
  <si>
    <t xml:space="preserve">MLM39455719</t>
  </si>
  <si>
    <t xml:space="preserve">Tempra Adultos</t>
  </si>
  <si>
    <t xml:space="preserve">Adultos y adolescentes desde 12 años</t>
  </si>
  <si>
    <t xml:space="preserve">90865 SSA VI</t>
  </si>
  <si>
    <t xml:space="preserve">Venta libre; Formato de venta: caja con 10 tabletas</t>
  </si>
  <si>
    <t xml:space="preserve">https://raw.githubusercontent.com/zublimemx/marketplaces-product-images/main/products/7501095452116/images/7501095452116_1.jpg</t>
  </si>
  <si>
    <t xml:space="preserve">https://raw.githubusercontent.com/zublimemx/marketplaces-product-images/main/products/7501095452116/images/7501095452116_2.jpg</t>
  </si>
  <si>
    <t xml:space="preserve">https://raw.githubusercontent.com/zublimemx/marketplaces-product-images/main/products/7501095452116/images/7501095452116_3.jpg</t>
  </si>
  <si>
    <t xml:space="preserve">TEMPRA 500MG C10 TABS</t>
  </si>
  <si>
    <t xml:space="preserve">7501123011704</t>
  </si>
  <si>
    <t xml:space="preserve">Fitoestimulina Crema Tópica 30 g</t>
  </si>
  <si>
    <t xml:space="preserve">Descripción:
Fitoestimulina es una crema de uso tópico elaborada con extracto acuoso de Triticum vulgare (trigo) que favorece los procesos de cicatrización y reepitelización. Se presenta en tubo con 30 g de crema.
Beneficios:
- Estimula la formación, maduración y migración de fibroblastos.
- Favorece la síntesis de tejido de granulación necesario para la reparación de los tejidos.
- Promueve una correcta reepitelización.
- Según la ficha de farmacia, está indicada en afecciones cervicovaginales que requieren activar la cicatrización, como distrofias cervicovaginales posmenopáusicas, ectropión y cervicitis erosiva, cervicovaginitis aguda y crónica, y lesiones cervicales poscauterización o consecutivas a cirugía y radioterapia.
Composición:
Extracto acuoso de Triticum vulgare y fenoxietanol, en base de crema.
Modo de uso:
Uso tópico. Aplique en la zona a tratar, en la cantidad y con la frecuencia que indique el empaque o su médico. Lávese las manos antes y después de la aplicación.
Presentación:
Tubo con 30 g de crema.
Advertencias:
No aplicar sobre heridas infectadas sin supervisión médica. Evite el contacto con los ojos. Si presenta reacción alérgica, suspenda su uso y consulte a su médico. Lea las instrucciones del empaque. Consulte a su médico. No se deje al alcance de los niños.</t>
  </si>
  <si>
    <t xml:space="preserve">MLM45284448</t>
  </si>
  <si>
    <t xml:space="preserve">Fitoestimulina</t>
  </si>
  <si>
    <t xml:space="preserve">Grossman</t>
  </si>
  <si>
    <t xml:space="preserve">Extracto acuoso de Triticum vulgare; fenoxietanol</t>
  </si>
  <si>
    <t xml:space="preserve">Formato de venta: tubo con 30 g</t>
  </si>
  <si>
    <t xml:space="preserve">https://raw.githubusercontent.com/zublimemx/marketplaces-product-images/main/products/7501123011704/images/7501123011704_2.jpg</t>
  </si>
  <si>
    <t xml:space="preserve">FITOESTIMULINA CRA C 30G</t>
  </si>
  <si>
    <t xml:space="preserve">3573994008590</t>
  </si>
  <si>
    <t xml:space="preserve">Fabroven 150/150/100 mg Extracto de Ruscus 30 Cápsulas</t>
  </si>
  <si>
    <t xml:space="preserve">Descripción:
Fabroven es un medicamento herbolario en cápsulas de Pierre Fabre que combina extracto seco de Ruscus aculeatus, hesperidina metilchalcona y ácido ascórbico (vitamina C). De acuerdo con su ficha, se indica en el tratamiento de la insuficiencia venosa crónica y de la metrorragia. Se presenta en caja con 30 cápsulas.
Beneficios:
- Indicado en la insuficiencia venosa crónica: sensación de piernas pesadas, edema periférico, dolor y calambres nocturnos.
- Fórmula de tres activos en una sola cápsula.
- Presentación de 30 cápsulas para un tratamiento prolongado.
Composición:
Cada cápsula contiene: extracto seco de rizomas y raíces de Ruscus aculeatus valorado en heterósidos esterólicos 150 mg, hesperidina metilchalcona 150 mg y ácido ascórbico 100 mg. Excipiente cbp 1 cápsula.
Modo de uso:
Vía oral. Siga la dosis y la duración del tratamiento que indique el empaque o su médico.
Presentación:
Caja con 30 cápsulas.
Advertencias:
No lo utilice si es alérgico a alguno de los componentes de la fórmula. Informe a su médico si está embarazada, en periodo de lactancia o si toma otros medicamentos. Si presenta alguna reacción adversa, suspenda su uso y consulte a su médico. Lea las instrucciones del empaque. Consulte a su médico. No se deje al alcance de los niños.</t>
  </si>
  <si>
    <t xml:space="preserve">Fabroven</t>
  </si>
  <si>
    <t xml:space="preserve">Pierre Fabre</t>
  </si>
  <si>
    <t xml:space="preserve">Extracto de Ruscus aculeatus; hesperidina metilchalcona; ácido ascórbico</t>
  </si>
  <si>
    <t xml:space="preserve">150 mg / 150 mg / 100 mg</t>
  </si>
  <si>
    <t xml:space="preserve">Medicamento herbolario; Formato de venta: caja con 30 cápsulas</t>
  </si>
  <si>
    <t xml:space="preserve">https://raw.githubusercontent.com/zublimemx/marketplaces-product-images/main/products/3573994008590/images/3573994008590_1.jpg</t>
  </si>
  <si>
    <t xml:space="preserve">FABROVEN C 30 CAPS</t>
  </si>
  <si>
    <t xml:space="preserve">650240010538</t>
  </si>
  <si>
    <t xml:space="preserve">Next Tabs Antigripal 10 Tabletas</t>
  </si>
  <si>
    <t xml:space="preserve">Descripción:
Next Tabs es un antigripal en tabletas, auxiliar para el alivio de los síntomas del resfriado común. Combina cafeína, clorfenamina, fenilefrina y paracetamol, con acción analgésica, antipirética y antihistamínica. Se presenta en caja con 10 tabletas.
Beneficios:
- Auxiliar para aliviar el escurrimiento y la congestión nasal.
- Ayuda con el cuerpo cortado, el dolor de cabeza y el dolor de garganta.
- Alivia la fiebre, la nariz tapada, los estornudos y los ojos llorosos.
- Presentación práctica de 10 tabletas.
Composición:
Cafeína, clorfenamina, fenilefrina y paracetamol. Consulte la cantidad de cada componente en el empaque.
Modo de uso:
Vía oral. Siga la dosis y la frecuencia que indica el empaque o su médico, sin exceder la dosis máxima diaria.
Presentación:
Caja con 10 tabletas.
Advertencias:
Contiene paracetamol: no lo use junto con otros productos que lo contengan. No lo utilice si es alérgico a alguno de los componentes de la fórmula. En caso de embarazo, lactancia o si toma otros medicamentos, consulte a su médico antes de usarlo. Si los síntomas persisten, suspenda su uso y consulte a su médico. Lea las instrucciones del empaque. Consulte a su médico. No se deje al alcance de los niños.</t>
  </si>
  <si>
    <t xml:space="preserve">MLM39455762</t>
  </si>
  <si>
    <t xml:space="preserve">Next</t>
  </si>
  <si>
    <t xml:space="preserve">Next Tabs</t>
  </si>
  <si>
    <t xml:space="preserve">Gripa</t>
  </si>
  <si>
    <t xml:space="preserve">Cafeína; clorfenamina; fenilefrina; paracetamol</t>
  </si>
  <si>
    <t xml:space="preserve">Antigripal para el resfriado común; Formato de venta: caja con 10 tabletas</t>
  </si>
  <si>
    <t xml:space="preserve">https://raw.githubusercontent.com/zublimemx/marketplaces-product-images/main/products/650240010538/images/650240010538_2.jpg</t>
  </si>
  <si>
    <t xml:space="preserve">https://raw.githubusercontent.com/zublimemx/marketplaces-product-images/main/products/650240010538/images/650240010538_1.jpg</t>
  </si>
  <si>
    <t xml:space="preserve">https://raw.githubusercontent.com/zublimemx/marketplaces-product-images/main/products/650240010538/images/650240010538_3.jpg</t>
  </si>
  <si>
    <t xml:space="preserve">https://raw.githubusercontent.com/zublimemx/marketplaces-product-images/main/products/650240010538/images/650240010538_4.jpg</t>
  </si>
  <si>
    <t xml:space="preserve">NEXT C 10 TABS</t>
  </si>
  <si>
    <t xml:space="preserve">7501057002663</t>
  </si>
  <si>
    <t xml:space="preserve">Lomotil Loperamida 2 mg 8 Tabletas</t>
  </si>
  <si>
    <t xml:space="preserve">Descripción:
Lomotil es un medicamento de venta libre en tabletas con clorhidrato de loperamida, un antidiarreico de uso oral. Es un auxiliar eficaz para el tratamiento de la diarrea, incluida la diarrea del viajero, con alivio desde los primeros síntomas. Se presenta en caja con 8 tabletas de 2 mg.
Beneficios:
- Controla la diarrea con alivio rápido desde la primera toma.
- Auxiliar en la diarrea del viajero.
- Presentación práctica de 8 tabletas para llevar a cualquier lugar.
Composición:
Cada tableta contiene clorhidrato de loperamida 2 mg. Excipiente cbp 1 tableta.
Modo de uso:
Vía oral. Adultos: 2 tabletas al inicio; si persiste la diarrea, 1 tableta después de cada evacuación, sin exceder 4 tabletas al día y por no más de 1 día. Mayores de 12 años: 1 tableta al inicio; si persiste la diarrea, 1 tableta después de cada evacuación, sin exceder 4 tabletas al día y por no más de 1 día. Suspenda el tratamiento en cuanto se detenga la diarrea. Tome abundante líquido, de preferencia suero oral o agua, para prevenir la deshidratación.
Presentación:
Caja con 8 tabletas de 2 mg.
Advertencias:
No se use si existe alergia o erupción en la piel por loperamida, fiebre mayor de 38 °C, sangre o moco en las evacuaciones, enfermedad del hígado, inmunodepresión o dolor abdominal intenso. No se recomienda en personas de edad avanzada ni con enfermedades hepáticas. No se administre a menores de 12 años. No se use en el embarazo y la lactancia. No ingiera bebidas alcohólicas durante el tratamiento. Si la diarrea persiste por más de 1 día, consulte a su médico. Consérvese a no más de 30 °C y en lugar seco. Lea las instrucciones del empaque. Consulte a su médico. No se deje al alcance de los niños.</t>
  </si>
  <si>
    <t xml:space="preserve">MLM39455493</t>
  </si>
  <si>
    <t xml:space="preserve">Lomotil</t>
  </si>
  <si>
    <t xml:space="preserve">Kenvue México</t>
  </si>
  <si>
    <t xml:space="preserve">Loperamida (clorhidrato)</t>
  </si>
  <si>
    <t xml:space="preserve">2 mg</t>
  </si>
  <si>
    <t xml:space="preserve">Venta libre; Formato de venta: caja con 8 tabletas</t>
  </si>
  <si>
    <t xml:space="preserve">https://raw.githubusercontent.com/zublimemx/marketplaces-product-images/main/products/7501057002663/images/7501057002663_2.jpg</t>
  </si>
  <si>
    <t xml:space="preserve">https://raw.githubusercontent.com/zublimemx/marketplaces-product-images/main/products/7501057002663/images/7501057002663_1.jpg</t>
  </si>
  <si>
    <t xml:space="preserve">LOMOTIL 2 MG C 8 TABS 72</t>
  </si>
  <si>
    <t xml:space="preserve">7501089804310</t>
  </si>
  <si>
    <t xml:space="preserve">Recoverón N Ungüento Acexamato Neomicina 40 g</t>
  </si>
  <si>
    <t xml:space="preserve">Descripción:
Recoverón-N es un ungüento de uso cutáneo que combina acexamato de sodio y sulfato de neomicina. Se presenta en caja con tubo de 40 g y se utiliza en el cuidado y la cicatrización de la piel lesionada, de acuerdo con las indicaciones de su ficha.
Beneficios:
- Auxiliar en heridas, quemaduras y procesos de cicatrización.
- Utilizado en dermatitis, grietas del pezón, escaras infectadas y episiotomías.
- Presentación en ungüento de fácil aplicación sobre la piel.
Composición:
Acexamato de sodio 5 g y sulfato de neomicina 0.4 g, en base de ungüento.
Modo de uso:
Uso tópico. Aplique una capa delgada sobre la zona afectada, previamente limpia y seca, con la frecuencia que indique su médico o el empaque. Lávese las manos antes y después de la aplicación.
Presentación:
Caja con tubo de 40 g de ungüento.
Advertencias:
Solo para uso externo. No lo utilice si es alérgico a la neomicina, al acexamato de sodio o a algún componente de la fórmula. Evite el contacto con los ojos. No lo use por periodos prolongados ni en heridas extensas sin indicación médica. Si presenta irritación o la lesión no mejora, suspenda su uso y consulte a su médico. Lea las instrucciones del empaque. Consulte a su médico. No se deje al alcance de los niños.</t>
  </si>
  <si>
    <t xml:space="preserve">MLM39473395</t>
  </si>
  <si>
    <t xml:space="preserve">Recoverón-N</t>
  </si>
  <si>
    <t xml:space="preserve">Acexamato de sodio; sulfato de neomicina</t>
  </si>
  <si>
    <t xml:space="preserve">5 g / 0.4 g</t>
  </si>
  <si>
    <t xml:space="preserve">Formato de venta: caja con tubo de 40 g</t>
  </si>
  <si>
    <t xml:space="preserve">https://raw.githubusercontent.com/zublimemx/marketplaces-product-images/main/products/7501089804310/images/7501089804310_1.jpg</t>
  </si>
  <si>
    <t xml:space="preserve">https://raw.githubusercontent.com/zublimemx/marketplaces-product-images/main/products/7501089804310/images/7501089804310_2.jpg</t>
  </si>
  <si>
    <t xml:space="preserve">RECOVERON N UNG 40GR</t>
  </si>
  <si>
    <t xml:space="preserve">7501385410000</t>
  </si>
  <si>
    <t xml:space="preserve">Cuerpo Amarillo Fuerte Progesterona 50 mg/2 ml 6 Ampolletas</t>
  </si>
  <si>
    <t xml:space="preserve">Descripción:
Cuerpo Amarillo Fuerte es una solución inyectable con progesterona, una hormona con efecto progestacional, de administración intramuscular. Se presenta en caja con 6 ampolletas de 2 ml con 50 mg de progesterona cada una. Es un medicamento de venta con receta médica.
Beneficios:
- Indicado en alteraciones del ciclo menstrual, como la amenorrea de origen ovárico.
- Indicado en la hemorragia uterina disfuncional.
- Indicado en la amenaza de aborto.
- Soporte de la fase lútea en reproducción asistida.
Composición:
Cada ampolleta de 2 ml contiene progesterona 50 mg. Vehículo cbp 2 ml.
Modo de uso:
Vía intramuscular profunda. La dosis habitual descrita en su ficha es de una a dos ampolletas al día (50 a 100 mg), pero la dosis y la duración del tratamiento deben ser indicadas por el médico según cada caso.
Presentación:
Caja con 6 ampolletas de 2 ml.
Advertencias:
Su venta requiere receta médica. Está contraindicado en aborto incompleto, inevitable, retenido, diferido, séptico, en evolución o completo, y en pacientes con disfunción o enfermedad hepática. Puede modificar algunas pruebas de laboratorio, como las de función tiroidea. Informe a su médico si tiene otras enfermedades o toma otros medicamentos. Lea las instrucciones del empaque. Consulte a su médico. No se deje al alcance de los niños.</t>
  </si>
  <si>
    <t xml:space="preserve">MLM39473834</t>
  </si>
  <si>
    <t xml:space="preserve">Cuerpo Amarillo Fuerte</t>
  </si>
  <si>
    <t xml:space="preserve">ampolletas de 2 ml</t>
  </si>
  <si>
    <t xml:space="preserve">50 mg / 2 ml</t>
  </si>
  <si>
    <t xml:space="preserve">Medicamento hormonal; Formato de venta: caja con 6 ampolletas de 2 ml</t>
  </si>
  <si>
    <t xml:space="preserve">https://raw.githubusercontent.com/zublimemx/marketplaces-product-images/main/products/7501385410000/images/7501385410000_3.jpg</t>
  </si>
  <si>
    <t xml:space="preserve">https://raw.githubusercontent.com/zublimemx/marketplaces-product-images/main/products/7501385410000/images/7501385410000_1.jpg</t>
  </si>
  <si>
    <t xml:space="preserve">https://raw.githubusercontent.com/zublimemx/marketplaces-product-images/main/products/7501385410000/images/7501385410000_2.jpg</t>
  </si>
  <si>
    <t xml:space="preserve">https://raw.githubusercontent.com/zublimemx/marketplaces-product-images/main/products/7501385410000/images/7501385410000_4.jpg</t>
  </si>
  <si>
    <t xml:space="preserve">CUERPO AMARILLO SOL INY C6 HORMONA</t>
  </si>
  <si>
    <t xml:space="preserve">7502276040405</t>
  </si>
  <si>
    <t xml:space="preserve">Desenfriol-ito Plus Antigripal Masticable 24 Tabletas</t>
  </si>
  <si>
    <t xml:space="preserve">Descripción:
Desenfriol-ito Plus es un antigripal en tabletas masticables con sabor naranja, formulado para niños. Ayuda a que los pequeños sigan con sus actividades sin las molestias de los síntomas del resfriado común y la gripe. Se presenta en caja con 24 tabletas masticables.
Beneficios:
- Auxiliar para aliviar el dolor de cabeza y la fiebre.
- Ayuda con la congestión nasal, los estornudos y el escurrimiento nasal.
- Alivia los ojos llorosos y la garganta irritada.
- Fórmula masticable con sabor naranja, fácil de tomar para los niños.
Composición:
Cada tableta masticable contiene clorfenamina (maleato) 1 mg, fenilefrina (clorhidrato) 2.5 mg y paracetamol 80 mg.
Modo de uso:
Vía oral. Mastique la tableta y administre la dosis según la edad indicada en el empaque o por el médico, sin exceder la dosis máxima diaria.
Presentación:
Caja con 24 tabletas masticables, sabor naranja.
Advertencias:
No lo utilice si el paciente es alérgico a alguno de los componentes de la fórmula. Contiene paracetamol: no lo administre junto con otros productos que lo contengan. No exceda la dosis recomendada. Si los síntomas persisten o empeoran, suspenda su uso y consulte a su médico. Lea las instrucciones del empaque. Consulte a su médico. No se deje al alcance de los niños.</t>
  </si>
  <si>
    <t xml:space="preserve">MLM39455507</t>
  </si>
  <si>
    <t xml:space="preserve">Desenfriol-ito</t>
  </si>
  <si>
    <t xml:space="preserve">Clorfenamina (maleato); fenilefrina (clorhidrato); paracetamol</t>
  </si>
  <si>
    <t xml:space="preserve">1 mg / 2.5 mg / 80 mg</t>
  </si>
  <si>
    <t xml:space="preserve">Naranja</t>
  </si>
  <si>
    <t xml:space="preserve">Antigripal infantil; Formato de venta: caja con 24 tabletas masticables</t>
  </si>
  <si>
    <t xml:space="preserve">https://raw.githubusercontent.com/zublimemx/marketplaces-product-images/main/products/7502276040405/images/7502276040405_2.jpg</t>
  </si>
  <si>
    <t xml:space="preserve">https://raw.githubusercontent.com/zublimemx/marketplaces-product-images/main/products/7502276040405/images/7502276040405_3.jpg</t>
  </si>
  <si>
    <t xml:space="preserve">DESENFRIOLITO PLUS C24 TBS MASTIC 162</t>
  </si>
  <si>
    <t xml:space="preserve">3664798025705</t>
  </si>
  <si>
    <t xml:space="preserve">Sinuberase Colitis Probiótico 4 Billones 20 Ampolletas</t>
  </si>
  <si>
    <t xml:space="preserve">Descripción:
Sinuberase Colitis es una suspensión de probióticos con esporas de Bacillus clausii, de administración oral, para niños y adultos. Ofrece un alivio prolongado de las molestias de la colitis y ayuda a restaurar y proteger la flora intestinal. Se presenta en caja con 20 ampolletas de 5 ml.
Beneficios:
- Alivia molestias de la colitis como dolor e inflamación abdominal, gases y estreñimiento.
- Restaura, protege y fortalece la flora intestinal alterada por mala alimentación, trastornos en la dieta, diarrea, infecciones intestinales, intoxicaciones y uso de antibióticos.
- Estimula el correcto funcionamiento del sistema inmune.
- Una ampolleta al día, fácil de incluir en la rutina diaria.
Composición:
Cada ampolleta de 5 ml contiene esporas de Bacillus clausii 4 billones de UFC. Vehículo cbp 5 ml.
Modo de uso:
Vía oral. Se recomienda una ampolleta al día, o la dosis que indique el empaque o su médico.
Presentación:
Caja con 20 ampolletas de 5 ml (4 billones de UFC por ampolleta).
Advertencias:
No lo utilice si es alérgico a algún componente de la fórmula. Si los síntomas persisten, hay fiebre o sangre en las evacuaciones, consulte a su médico. Lea las instrucciones del empaque. Consulte a su médico. No se deje al alcance de los niños.</t>
  </si>
  <si>
    <t xml:space="preserve">MLM50955448</t>
  </si>
  <si>
    <t xml:space="preserve">Colitis</t>
  </si>
  <si>
    <t xml:space="preserve">4 billones de UFC</t>
  </si>
  <si>
    <t xml:space="preserve">ampolletas de 5 ml</t>
  </si>
  <si>
    <t xml:space="preserve">4 billones de UFC por ampolleta de 5 ml</t>
  </si>
  <si>
    <t xml:space="preserve">Probiótico; Formato de venta: caja con 20 ampolletas</t>
  </si>
  <si>
    <t xml:space="preserve">https://raw.githubusercontent.com/zublimemx/marketplaces-product-images/main/products/3664798025705/images/3664798025705_1.jpg</t>
  </si>
  <si>
    <t xml:space="preserve">https://raw.githubusercontent.com/zublimemx/marketplaces-product-images/main/products/3664798025705/images/3664798025705_2.jpg</t>
  </si>
  <si>
    <t xml:space="preserve">SINUBERASE COLITIS 4BILL 5ML AMP C20</t>
  </si>
  <si>
    <t xml:space="preserve">7501165011632</t>
  </si>
  <si>
    <t xml:space="preserve">Buscapina Compositum 10 mg/250 mg 20 Tabletas</t>
  </si>
  <si>
    <t xml:space="preserve">Descripción:
Buscapina Compositum es un medicamento en tabletas que combina butilhioscina (hioscina) y metamizol sódico. La hioscina actúa como antiespasmódico sobre el músculo liso y el metamizol como analgésico, por lo que la combinación se emplea en el dolor de tipo cólico. Se presenta en caja con 20 tabletas de 10 mg/250 mg, de administración oral y para uso en adultos.
Beneficios:
- Combina un antiespasmódico y un analgésico en una sola tableta.
- Presentación oral de fácil administración.
- Uso recomendado en adultos mayores de 18 años.
Composición:
Cada tableta contiene butilbromuro de hioscina 10 mg y metamizol sódico 250 mg.
Modo de uso:
Vía oral. Uso en adultos mayores de 18 años. La dosis y la duración del tratamiento deben ser indicadas por su médico.
Presentación:
Caja con 20 tabletas de 10 mg/250 mg.
Advertencias:
De acuerdo con la ficha de farmacia, su venta requiere receta médica. No lo utilice si es alérgico a la hioscina, al metamizol o a algún componente de la fórmula. Informe a su médico si está embarazada o en periodo de lactancia o si toma otros medicamentos. Guárdelo en un lugar seco, a no más de 30 °C y protegido de la luz. Lea las instrucciones del empaque. Consulte a su médico. No se deje al alcance de los niños.</t>
  </si>
  <si>
    <t xml:space="preserve">MLM40170632</t>
  </si>
  <si>
    <t xml:space="preserve">Butilhioscina (hioscina); metamizol sódico</t>
  </si>
  <si>
    <t xml:space="preserve">10 mg / 250 mg</t>
  </si>
  <si>
    <t xml:space="preserve">Adultos mayores de 18 años</t>
  </si>
  <si>
    <t xml:space="preserve">https://raw.githubusercontent.com/zublimemx/marketplaces-product-images/main/products/7501165011632/images/7501165011632_1.jpg</t>
  </si>
  <si>
    <t xml:space="preserve">BUSCAPINA COMP C20 TABS 10 250MG</t>
  </si>
  <si>
    <t xml:space="preserve">7501168810713</t>
  </si>
  <si>
    <t xml:space="preserve">Salofalk Mesalazina 500 mg 40 Tabletas</t>
  </si>
  <si>
    <t xml:space="preserve">Descripción:
Salofalk es un medicamento en tabletas de liberación retardada cuyo principio activo es la mesalazina, un antiinflamatorio intestinal. De acuerdo con su ficha, se emplea en el tratamiento de la enfermedad inflamatoria intestinal, en los síntomas asociados a la enfermedad diverticular sin complicaciones del colon, y en el tratamiento de los episodios agudos y el mantenimiento de la remisión de la colitis ulcerosa. Se presenta en caja con 40 tabletas de 500 mg.
Beneficios:
- Tratamiento de episodios agudos de colitis ulcerosa.
- Mantenimiento de la remisión de la colitis ulcerosa.
- Indicado en la enfermedad inflamatoria intestinal.
- Tabletas de liberación retardada.
Composición:
Cada tableta contiene mesalazina 500 mg.
Modo de uso:
Vía oral. Trague las tabletas enteras. La dosis y la duración del tratamiento deben ser indicadas por su médico.
Presentación:
Caja con 40 tabletas de 500 mg, de liberación retardada.
Advertencias:
No lo utilice si es alérgico a la mesalazina, a los salicilatos o a algún componente de la fórmula. Informe a su médico si padece enfermedades del riñón o del hígado, si está embarazada o en periodo de lactancia, o si toma otros medicamentos. Si presenta cualquier reacción adversa, suspenda su uso y consulte a su médico. Lea las instrucciones del empaque. Consulte a su médico. No se deje al alcance de los niños.</t>
  </si>
  <si>
    <t xml:space="preserve">MLM39474666</t>
  </si>
  <si>
    <t xml:space="preserve">Salofalk</t>
  </si>
  <si>
    <t xml:space="preserve">Schwabe Pharma México</t>
  </si>
  <si>
    <t xml:space="preserve">Mesalazina</t>
  </si>
  <si>
    <t xml:space="preserve">Formato de venta: caja con 40 tabletas</t>
  </si>
  <si>
    <t xml:space="preserve">https://raw.githubusercontent.com/zublimemx/marketplaces-product-images/main/products/7501168810713/images/7501168810713_1.jpg</t>
  </si>
  <si>
    <t xml:space="preserve">https://raw.githubusercontent.com/zublimemx/marketplaces-product-images/main/products/7501168810713/images/7501168810713_3.jpg</t>
  </si>
  <si>
    <t xml:space="preserve">SALOFALK 500 MG C 40</t>
  </si>
  <si>
    <t xml:space="preserve">7506425625307</t>
  </si>
  <si>
    <t xml:space="preserve">Pañales Huggies All Around Unisex Etapa 7 40 Piezas</t>
  </si>
  <si>
    <t xml:space="preserve">Descripción:
Los pañales Huggies All Around son pañales autoajustables diseñados para adaptarse a los movimientos del bebé en cada etapa de su desarrollo. Esta presentación es la etapa 7, unisex, en bolsa con 40 piezas.
Características:
- Tecnología All Around para un ajuste perfecto y libertad de movimiento.
- Cubierta interna que brinda máxima absorbencia en cada movimiento.
- Doble barrera de protección y cintura suave de ajuste perfecto.
- Cinta transparente de aseguramiento trasero.
- Laterales separables que facilitan el cambio tras las deposiciones.
- Suaves materiales y probado dermatológicamente (certificación Dermatest).
- Diseño unisex.
Presentación:
Bolsa con 40 pañales desechables, etapa 7, unisex.
Modo de uso:
Elija la etapa según el peso del bebé que indica el empaque. Coloque el pañal, ajústelo con las cintas y verifique que quede cómodo en cintura y piernas. Cámbielo con frecuencia y limpie la piel del bebé en cada cambio.
Advertencias:
Producto desechable de un solo uso. Tire el pañal usado en la basura y no lo deseche en el inodoro. Mantenga el empaque y los pañales fuera del alcance de los niños pequeños para evitar riesgo de asfixia.</t>
  </si>
  <si>
    <t xml:space="preserve">MLM53800647</t>
  </si>
  <si>
    <t xml:space="preserve">All Around</t>
  </si>
  <si>
    <t xml:space="preserve">Pañales desechables autoajustables</t>
  </si>
  <si>
    <t xml:space="preserve">Tecnología All Around; dermatológicamente probado (Dermatest); Formato de venta: bolsa con 40 pañales</t>
  </si>
  <si>
    <t xml:space="preserve">https://raw.githubusercontent.com/zublimemx/marketplaces-product-images/main/products/7506425625307/images/7506425625307_1.jpg</t>
  </si>
  <si>
    <t xml:space="preserve">https://raw.githubusercontent.com/zublimemx/marketplaces-product-images/main/products/7506425625307/images/7506425625307_2.jpg</t>
  </si>
  <si>
    <t xml:space="preserve">HU ALL AROUND UNI E7 C/40</t>
  </si>
  <si>
    <t xml:space="preserve">7501017372737</t>
  </si>
  <si>
    <t xml:space="preserve">Pañales KleenBebé Absorsec Ultra Mediano 40 Piezas</t>
  </si>
  <si>
    <t xml:space="preserve">Descripción:
Los pañales KleenBebé Absorsec Ultra son pañales desechables para bebé, unisex, en talla mediana. Ofrecen absorción y comodidad para mantener al bebé sequito durante el día y la noche. Se presentan en bolsa con 40 piezas.
Características:
- Núcleo Absorgel para una mejor distribución de los líquidos.
- Cubiertas respirables.
- Elástico en la cintura para un ajuste cómodo.
- Contiene ingredientes naturales como aloe y manzanilla.
- Talla mediana, diseño unisex.
Presentación:
Bolsa con 40 pañales desechables, talla mediana, unisex.
Modo de uso:
Elija la talla según el peso del bebé que indica el empaque. Coloque el pañal, ajústelo con las cintas y verifique que quede cómodo en cintura y piernas. Cámbielo con frecuencia y limpie la piel del bebé en cada cambio.
Advertencias:
Producto desechable de un solo uso. Tire el pañal usado en la basura y no lo deseche en el inodoro. Mantenga el empaque y los pañales fuera del alcance de los niños pequeños para evitar riesgo de asfixia.</t>
  </si>
  <si>
    <t xml:space="preserve">MLM18976245</t>
  </si>
  <si>
    <t xml:space="preserve">Absorsec Ultra</t>
  </si>
  <si>
    <t xml:space="preserve">Núcleo Absorgel; cubiertas respirables; elástico en cintura; con aloe y manzanilla; Formato de venta: bolsa con 40 pañales</t>
  </si>
  <si>
    <t xml:space="preserve">https://raw.githubusercontent.com/zublimemx/marketplaces-product-images/main/products/7501017372737/images/7501017372737_1.jpg</t>
  </si>
  <si>
    <t xml:space="preserve">https://raw.githubusercontent.com/zublimemx/marketplaces-product-images/main/products/7501017372737/images/7501017372737_3.jpg</t>
  </si>
  <si>
    <t xml:space="preserve">https://raw.githubusercontent.com/zublimemx/marketplaces-product-images/main/products/7501017372737/images/7501017372737_4.jpg</t>
  </si>
  <si>
    <t xml:space="preserve">ABSOR MED C/40</t>
  </si>
  <si>
    <t xml:space="preserve">7501033956317</t>
  </si>
  <si>
    <t xml:space="preserve">PediaSure Fórmula Especializada Chocolate 237 ml</t>
  </si>
  <si>
    <t xml:space="preserve">Descripción:
PediaSure es una fórmula de alimentación especializada para niños de 1 a 10 años con deficiencias que impactan su crecimiento. Contiene los cinco grupos de nutrientes esenciales (vitaminas, minerales, proteínas, grasas saludables y carbohidratos) para apoyar las necesidades nutricionales de los niños. Esta presentación es una botella de 237 ml lista para beber, con sabor a chocolate.
Beneficios:
- Ya viene lista para beber en la medida exacta.
- Apoya el crecimiento y desarrollo infantil.
- Contiene vitamina K2 y arginina, que apoyan el crecimiento, además de calcio y vitamina D para el crecimiento sano de los huesos.
- Contiene nutrientes que ayudan a fortalecer las defensas.
- Puede usarse como apoyo nutricional durante y entre comidas, como parte de una dieta correcta y equilibrada.
Composición:
Mezcla de proteínas: concentrado de proteína de leche, proteína de suero y proteína aislada de soya, que aporta los aminoácidos esenciales recomendados para niños de 1 a 10 años. Consulte la lista completa de ingredientes y la tabla nutrimental en la etiqueta.
Modo de uso:
Producto listo para beber. Úselo como apoyo nutricional durante o entre comidas, según lo indique el empaque o su médico, y siga las instrucciones de conservación de la etiqueta.
Presentación:
Botella de 237 ml, sabor chocolate.
Advertencias:
Consulte a su médico acerca de las necesidades de alimentación específicas de su hijo. Contiene proteína de leche y de soya; no lo consuma si existe alergia a alguno de sus componentes. Manténgase fuera del alcance de los niños pequeños sin supervisión de un adulto.</t>
  </si>
  <si>
    <t xml:space="preserve">MLM26057761</t>
  </si>
  <si>
    <t xml:space="preserve">PediaSure</t>
  </si>
  <si>
    <t xml:space="preserve">1 a 10 años</t>
  </si>
  <si>
    <t xml:space="preserve">Fórmula de alimentación especializada; Formato de venta: botella de 237 ml</t>
  </si>
  <si>
    <t xml:space="preserve">https://raw.githubusercontent.com/zublimemx/marketplaces-product-images/main/products/7501033956317/images/7501033956317_1.jpg</t>
  </si>
  <si>
    <t xml:space="preserve">https://raw.githubusercontent.com/zublimemx/marketplaces-product-images/main/products/7501033956317/images/7501033956317_2.jpg</t>
  </si>
  <si>
    <t xml:space="preserve">PEDIASURE 237ML CHOCOLATE MAYO 27</t>
  </si>
  <si>
    <t xml:space="preserve">7501008491966</t>
  </si>
  <si>
    <t xml:space="preserve">Aspirina Ácido Acetilsalicílico 500 mg 40 Tabletas</t>
  </si>
  <si>
    <t xml:space="preserve">Descripción:
Aspirina 500 mg es un medicamento de venta libre de Bayer en tabletas, con ácido acetilsalicílico como principio activo. Se utiliza para aliviar el dolor de leve a moderado, reducir la fiebre y disminuir la inflamación, incluidos los dolores de cabeza, la fiebre asociada al resfriado común y el dolor reumático. Se presenta en caja con 40 tabletas de 500 mg.
Beneficios:
- Alivia el dolor de cabeza y otros dolores leves a moderados.
- Ayuda a reducir la fiebre.
- Ayuda a reducir la inflamación en el cuerpo.
- Rendidora presentación de 40 tabletas.
Composición:
Cada tableta contiene ácido acetilsalicílico 500 mg. Excipiente cbp 1 tableta.
Modo de uso:
Vía oral. La dosis y la duración del tratamiento deben ser las que indique el empaque o su médico; no exceda la dosis máxima diaria recomendada.
Presentación:
Caja con 40 tabletas de 500 mg.
Advertencias:
No lo utilice si es alérgico al ácido acetilsalicílico, a otros antiinflamatorios o a algún componente de la fórmula. Informe a su médico si tiene úlcera gástrica, problemas de coagulación, asma, enfermedad renal o hepática, si está embarazada o en periodo de lactancia, o si toma anticoagulantes u otros medicamentos. Consérvese a no más de 30 °C y bien cerrado. Lea las instrucciones del empaque. Consulte a su médico. No se deje al alcance de los niños.</t>
  </si>
  <si>
    <t xml:space="preserve">MLM39455579</t>
  </si>
  <si>
    <t xml:space="preserve">Venta libre; Formato de venta: caja con 40 tabletas</t>
  </si>
  <si>
    <t xml:space="preserve">https://raw.githubusercontent.com/zublimemx/marketplaces-product-images/main/products/7501008491966/images/7501008491966_2.jpg</t>
  </si>
  <si>
    <t xml:space="preserve">https://raw.githubusercontent.com/zublimemx/marketplaces-product-images/main/products/7501008491966/images/7501008491966_1.jpg</t>
  </si>
  <si>
    <t xml:space="preserve">https://raw.githubusercontent.com/zublimemx/marketplaces-product-images/main/products/7501008491966/images/7501008491966_3.jpg</t>
  </si>
  <si>
    <t xml:space="preserve">https://raw.githubusercontent.com/zublimemx/marketplaces-product-images/main/products/7501008491966/images/7501008491966_4.jpg</t>
  </si>
  <si>
    <t xml:space="preserve">ASPIRINA 500MG C40 TABS 120</t>
  </si>
  <si>
    <t xml:space="preserve">7501943466548</t>
  </si>
  <si>
    <t xml:space="preserve">Calzones Incontinencia Diapro Pants Mediano 10 Piezas</t>
  </si>
  <si>
    <t xml:space="preserve">Descripción:
Diapro Pants son calzones desechables para adulto con protección para la incontinencia, tipo ropa interior. Están hechos con aloe vera para cuidar la piel y aroma a manzanilla, con un corte discreto y una textura ultra suave que permite que la piel respire. Esta presentación es talla mediana, unisex, con 10 piezas.
Características:
- Tecnología de máxima absorción que gelatiniza los líquidos y controla los olores.
- Doble barrera anti-escurrimiento y mayor protección trasera.
- Con aloe vera para cuidar la piel y aroma a manzanilla.
- Textura ultra suave que permite que la piel respire.
- Corte discreto, tipo ropa interior.
- Talla mediana, ideal para tallas entre 31 y 46.
Presentación:
Bolsa con 10 piezas, talla mediana, unisex.
Modo de uso:
Jálelo hacia arriba como una prenda interior hasta que quede ajustado a la cintura y a las piernas. Cámbielo cuando esté lleno o con la frecuencia necesaria para mantener la piel limpia y seca. Después de retirarlo, enróllelo y deséchelo en la basura.
Advertencias:
Producto desechable de un solo uso; no lo deseche en el inodoro. Almacénelo en un lugar seco, a temperatura ambiente entre 15 y 30 °C. Si aparece irritación en la piel, suspenda su uso y consulte a su médico.</t>
  </si>
  <si>
    <t xml:space="preserve">MLM21470054</t>
  </si>
  <si>
    <t xml:space="preserve">Pants</t>
  </si>
  <si>
    <t xml:space="preserve">Ropa interior desechable para incontinencia</t>
  </si>
  <si>
    <t xml:space="preserve">Mediana</t>
  </si>
  <si>
    <t xml:space="preserve">Con aloe vera y aroma a manzanilla; doble barrera anti-escurrimiento; Formato de venta: bolsa con 10 piezas</t>
  </si>
  <si>
    <t xml:space="preserve">https://raw.githubusercontent.com/zublimemx/marketplaces-product-images/main/products/7501943466548/images/7501943466548_1.jpg</t>
  </si>
  <si>
    <t xml:space="preserve">DIAPRO PANTS MED C/10</t>
  </si>
  <si>
    <t xml:space="preserve">736085402346</t>
  </si>
  <si>
    <t xml:space="preserve">Gaap Ofteno Latanoprost 0.05 mg/ml Solución 3 ml</t>
  </si>
  <si>
    <t xml:space="preserve">Descripción:
Gaap Ofteno es una solución oftálmica en gotas de Laboratorios Sophia cuyo principio activo es el latanoprost, un análogo de prostaglandina que se usa para reducir la presión intraocular. Está indicado en pacientes con glaucoma primario de ángulo abierto o hipertensión ocular. Se presenta en caja con un frasco gotero con 3 ml de solución. Es un medicamento de venta con receta médica.
Beneficios:
- Reduce la presión intraocular elevada.
- Indicado en glaucoma primario de ángulo abierto.
- Indicado en hipertensión ocular.
- Frasco gotero de 3 ml de fácil aplicación.
Composición:
Cada ml de solución contiene latanoprost 0.05 mg (0.005 %).
Modo de uso:
Vía oftálmica. Aplique las gotas en el ojo u ojos afectados exactamente como lo indique su médico. Lávese las manos antes de usarlo y evite tocar el ojo con la punta del gotero para no contaminar el producto.
Presentación:
Caja con frasco gotero de 3 ml de solución oftálmica, 0.05 mg/ml.
Advertencias:
Su venta requiere receta médica. No lo utilice si es alérgico al latanoprost o a algún componente de la fórmula. Informe a su médico si está embarazada, planea un embarazo o está en periodo de lactancia, y si usa otros medicamentos oftálmicos. Si presenta enrojecimiento, dolor o cambios en la visión, suspenda su uso y consulte a su médico. Lea las instrucciones del empaque. Consulte a su médico. No se deje al alcance de los niños.</t>
  </si>
  <si>
    <t xml:space="preserve">MLM39476333</t>
  </si>
  <si>
    <t xml:space="preserve">Gaap Ofteno</t>
  </si>
  <si>
    <t xml:space="preserve">Latanoprost</t>
  </si>
  <si>
    <t xml:space="preserve">0.05 mg/ml (0.005 %)</t>
  </si>
  <si>
    <t xml:space="preserve">Medicamento oftálmico; Formato de venta: caja con frasco gotero de 3 ml</t>
  </si>
  <si>
    <t xml:space="preserve">https://raw.githubusercontent.com/zublimemx/marketplaces-product-images/main/products/736085402346/images/736085402346_1.jpg</t>
  </si>
  <si>
    <t xml:space="preserve">https://raw.githubusercontent.com/zublimemx/marketplaces-product-images/main/products/736085402346/images/736085402346_2.jpg</t>
  </si>
  <si>
    <t xml:space="preserve">https://raw.githubusercontent.com/zublimemx/marketplaces-product-images/main/products/736085402346/images/736085402346_3.jpg</t>
  </si>
  <si>
    <t xml:space="preserve">https://raw.githubusercontent.com/zublimemx/marketplaces-product-images/main/products/736085402346/images/736085402346_4.jpg</t>
  </si>
  <si>
    <t xml:space="preserve">GAAP OFTENO GTS 3ML</t>
  </si>
  <si>
    <t xml:space="preserve">7501328979502</t>
  </si>
  <si>
    <t xml:space="preserve">Histiacil NF Adultos Jarabe para la Tos 150 ml</t>
  </si>
  <si>
    <t xml:space="preserve">Descripción:
Histiacil NF Adultos es un jarabe antitusivo y mucolítico de la marca Histiacil, con dextrometorfano y ambroxol. Es un auxiliar en el alivio de la tos porque facilita la expulsión de las secreciones de las vías respiratorias, ayudando a descongestionarlas. Tiene sabor caramelo y se presenta en frasco de 150 ml con vaso dosificador.
Beneficios:
- Reduce la intensidad y la frecuencia de la tos seca y con flemas.
- Facilita la expulsión de flemas, despejando las vías respiratorias.
- Ayuda a combatir la tos nocturna para un mejor descanso.
- Alivio desde el primer día.
Fórmula:
Cada 100 ml contienen bromhidrato de dextrometorfano 225 mg y clorhidrato de ambroxol 225 mg. Vehículo cbp 100 ml.
Modo de uso:
Vía oral. Adultos y adolescentes mayores de 12 años: 10 ml con el vasito dosificador cada 6 horas. Para uso sin prescripción, la duración máxima del tratamiento es de 5 días; bajo supervisión médica, no debe continuarse por más de 2 o 3 semanas.
Presentación:
Frasco con 150 ml de jarabe y vaso dosificador.
Advertencias:
No se use durante el embarazo o la lactancia ni en menores de 12 años. No lo utilice en personas alérgicas al dextrometorfano o a los componentes de la fórmula, con asma, úlcera gástrica, insuficiencia respiratoria, enfermedad pulmonar obstructiva crónica, neumonía o depresión respiratoria, ni en tratamiento con tranquilizantes o antidepresivos. Si toma otro medicamento consulte a su médico; presenta interacciones con antidepresivos, antiarrítmicos, antipsicóticos, terbinafina, metadona, cinacalcet y secretolíticos. No tome bebidas alcohólicas durante el tratamiento. Lea las instrucciones del empaque. Consulte a su médico. No se deje al alcance de los niños.</t>
  </si>
  <si>
    <t xml:space="preserve">MLM39455819</t>
  </si>
  <si>
    <t xml:space="preserve">Histiacil</t>
  </si>
  <si>
    <t xml:space="preserve">Histiacil NF</t>
  </si>
  <si>
    <t xml:space="preserve">Dextrometorfano (bromhidrato); ambroxol (clorhidrato)</t>
  </si>
  <si>
    <t xml:space="preserve">225 mg / 225 mg por cada 100 ml</t>
  </si>
  <si>
    <t xml:space="preserve">Caramelo</t>
  </si>
  <si>
    <t xml:space="preserve">297M2015 SSA VI</t>
  </si>
  <si>
    <t xml:space="preserve">Incluye vaso dosificador; Formato de venta: frasco con 150 ml</t>
  </si>
  <si>
    <t xml:space="preserve">https://raw.githubusercontent.com/zublimemx/marketplaces-product-images/main/products/7501328979502/images/7501328979502_3.jpg</t>
  </si>
  <si>
    <t xml:space="preserve">HISTIACIL NF AD JBE 150ML AGOSTO 27 42</t>
  </si>
  <si>
    <t xml:space="preserve">7501123018031</t>
  </si>
  <si>
    <t xml:space="preserve">Vantal Bucofaríngeo Bencidamina Solución 360 ml</t>
  </si>
  <si>
    <t xml:space="preserve">Descripción:
Vantal Bucofaríngeo es una solución con acción antiinflamatoria, analgésica, antiséptica y anestésica, indicada para aliviar las molestias de la boca y la faringe. Su principio activo es la bencidamina y se presenta en frasco de 360 ml.
Beneficios:
- Odontología: queilitis, estomatitis, gingivitis, parodontitis, pericoronitis, mucositis e inflamación de la mucosa bucal posterior a cirugía dental, prótesis dentales, ortodoncia y exodoncia.
- Otorrinolaringología: faringitis, amigdalitis, laringitis, epiglotitis, glositis, abscesos, leucoplaquia e infecciones que cursen con inflamación bucal como candidiasis.
- Alivio sintomático del dolor y la inflamación en afecciones de la faringe.
Composición:
Cada 100 ml contienen bencidamina (clorhidrato) 0.15 g. Vehículo cbp 100 ml.
Modo de uso:
Uso bucofaríngeo. Utilice la solución en la cantidad y con la frecuencia que indique el empaque o su médico. No la degluta. Si olvida una aplicación, hágala tan pronto lo recuerde.
Presentación:
Frasco con 360 ml de solución bucal.
Advertencias:
No lo utilice si es alérgico a la bencidamina o a algún componente de la fórmula. No consuma bebidas alcohólicas durante el tratamiento. No se recomienda en el embarazo y la lactancia sin supervisión médica. En caso de sobredosis o ingestión accidental, acuda de inmediato a un servicio médico. Si los síntomas persisten, suspenda su uso y consulte a su médico. Lea las instrucciones del empaque. Consulte a su médico. No se deje al alcance de los niños.</t>
  </si>
  <si>
    <t xml:space="preserve">MLM45287875</t>
  </si>
  <si>
    <t xml:space="preserve">Vantal</t>
  </si>
  <si>
    <t xml:space="preserve">Bucofaríngeo</t>
  </si>
  <si>
    <t xml:space="preserve">Solución bucal</t>
  </si>
  <si>
    <t xml:space="preserve">Bencidamina (clorhidrato)</t>
  </si>
  <si>
    <t xml:space="preserve">0.15 g / 100 ml</t>
  </si>
  <si>
    <t xml:space="preserve">Bucofaríngea</t>
  </si>
  <si>
    <t xml:space="preserve">140M88 SSA VI</t>
  </si>
  <si>
    <t xml:space="preserve">Formato de venta: frasco con 360 ml</t>
  </si>
  <si>
    <t xml:space="preserve">https://raw.githubusercontent.com/zublimemx/marketplaces-product-images/main/products/7501123018031/images/7501123018031_1.jpg</t>
  </si>
  <si>
    <t xml:space="preserve">VANTAL BUCOF SOL C360ML 62</t>
  </si>
  <si>
    <t xml:space="preserve">7891317045081</t>
  </si>
  <si>
    <t xml:space="preserve">Dactil OB Piperidolato 100 mg 30 Comprimidos</t>
  </si>
  <si>
    <t xml:space="preserve">Descripción:
Dactil OB es un medicamento en comprimidos de Eurofarma cuyo principio activo es el piperidolato, un antiespasmódico de uso oral. En las fichas de farmacia se clasifica dentro de los medicamentos para amenaza de aborto y trastornos del ciclo menstrual del aparato genitourinario. Se presenta en caja con 30 comprimidos de 100 mg. Es un medicamento de venta con receta médica.
Beneficios:
- Antiespasmódico de administración oral.
- Uso en el ámbito ginecológico y obstétrico bajo indicación médica.
- Presentación de 30 comprimidos para un tratamiento completo.
Composición:
Cada comprimido contiene piperidolato 100 mg.
Modo de uso:
Vía oral. La dosis y la duración del tratamiento deben ser indicadas por su médico; no exceda la dosis prescrita.
Presentación:
Caja con 30 comprimidos de 100 mg.
Advertencias:
Su venta requiere receta médica. No lo utilice si es alérgico al piperidolato o a algún componente de la fórmula. Informe a su médico si está embarazada, en periodo de lactancia, si padece otras enfermedades o si toma otros medicamentos. Si presenta cualquier reacción adversa, suspenda su uso y consulte a su médico. Lea las instrucciones del empaque. Consulte a su médico. No se deje al alcance de los niños.</t>
  </si>
  <si>
    <t xml:space="preserve">Dactil OB</t>
  </si>
  <si>
    <t xml:space="preserve">Piperidolato</t>
  </si>
  <si>
    <t xml:space="preserve">Formato de venta: caja con 30 comprimidos</t>
  </si>
  <si>
    <t xml:space="preserve">https://raw.githubusercontent.com/zublimemx/marketplaces-product-images/main/products/7891317045081/images/7891317045081_1.jpg</t>
  </si>
  <si>
    <t xml:space="preserve">DACTIL OB PIPERIDOLATO 100MG C30 EUROFARMA</t>
  </si>
  <si>
    <t xml:space="preserve">7501537164713</t>
  </si>
  <si>
    <t xml:space="preserve">Tribedoce Compuesto Diclofenaco Complejo B 30 Grageas</t>
  </si>
  <si>
    <t xml:space="preserve">Descripción:
Tribedoce Compuesto es un medicamento de Bruluart en grageas que asocia diclofenaco, un antiinflamatorio y analgésico, con las vitaminas del complejo B (tiamina, piridoxina y cianocobalamina). Se emplea en cuadros de dolor como lumbalgias, braquialgias, radiculitis y neuropatías. Se presenta en caja con 30 grageas. Es un medicamento de venta con receta médica.
Beneficios:
- Combina un antiinflamatorio con vitaminas B1, B6 y B12 en una sola gragea.
- Indicado en dolor de espalda baja (lumbalgia), dolor de brazo y cuello (braquialgia) y radiculitis.
- Uso en neuropatías bajo indicación médica.
Composición:
Cada gragea contiene diclofenaco 50 mg, tiamina (vitamina B1) 50 mg, piridoxina (vitamina B6) 50 mg y cianocobalamina (vitamina B12) 1 mg.
Modo de uso:
Vía oral. Trague la gragea completa con un poco de agua. La dosis y la duración del tratamiento deben ser indicadas por su médico.
Presentación:
Caja con 30 grageas.
Advertencias:
Su venta requiere receta médica. No lo utilice si es alérgico al diclofenaco, a otros antiinflamatorios no esteroideos o a algún componente de la fórmula. Informe a su médico si padece úlcera o sangrado gástrico, enfermedad del corazón, del riñón o del hígado, hipertensión, asma, si está embarazada o en periodo de lactancia, o si toma otros medicamentos. Si presenta cualquier reacción adversa, suspenda su uso y consulte a su médico. Lea las instrucciones del empaque. Consulte a su médico. No se deje al alcance de los niños.</t>
  </si>
  <si>
    <t xml:space="preserve">Grageas</t>
  </si>
  <si>
    <t xml:space="preserve">grageas</t>
  </si>
  <si>
    <t xml:space="preserve">Diclofenaco; tiamina (B1); piridoxina (B6); cianocobalamina (B12)</t>
  </si>
  <si>
    <t xml:space="preserve">50 mg / 50 mg / 50 mg / 1 mg</t>
  </si>
  <si>
    <t xml:space="preserve">Complejo B con diclofenaco; Formato de venta: caja con 30 grageas</t>
  </si>
  <si>
    <t xml:space="preserve">https://raw.githubusercontent.com/zublimemx/marketplaces-product-images/main/products/7501537164713/images/7501537164713_2.jpg</t>
  </si>
  <si>
    <t xml:space="preserve">TRIBEDOCE COMP C 30 GRAG BRULUART</t>
  </si>
  <si>
    <t xml:space="preserve">7501943471900</t>
  </si>
  <si>
    <t xml:space="preserve">Toallitas Húmedas KleenBebé Absorsec 120 Piezas</t>
  </si>
  <si>
    <t xml:space="preserve">Descripción:
Las toallitas húmedas KleenBebé Absorsec están pensadas para mantener al bebé limpiecito en cada cambio de pañal. Se presentan en paquete con 120 toallitas húmedas.
Características:
- Toallitas húmedas para la limpieza e higiene del bebé.
- Hipoalergénicas.
- Sin parabenos.
- Sin alcohol.
- Práctico paquete de 120 piezas.
Modo de uso:
Retire una toallita del paquete y limpie suavemente la piel del bebé en cada cambio de pañal. Después de usarla, deséchela en la basura. Cierre bien el empaque después de cada uso para conservar la humedad de las toallitas.
Presentación:
Paquete con 120 toallitas húmedas.
Advertencias:
Solo para uso externo. Evite el contacto con los ojos. No deseche las toallitas en el inodoro. Si aparece irritación en la piel del bebé, suspenda su uso y consulte a su médico. Mantenga el empaque fuera del alcance de los niños pequeños sin supervisión de un adulto.</t>
  </si>
  <si>
    <t xml:space="preserve">MLM19997807</t>
  </si>
  <si>
    <t xml:space="preserve">Toallitas húmedas para bebé</t>
  </si>
  <si>
    <t xml:space="preserve">Hipoalergénicas; sin parabenos; sin alcohol; Formato de venta: paquete con 120 toallitas</t>
  </si>
  <si>
    <t xml:space="preserve">https://raw.githubusercontent.com/zublimemx/marketplaces-product-images/main/products/7501943471900/images/7501943471900_3.jpg</t>
  </si>
  <si>
    <t xml:space="preserve">https://raw.githubusercontent.com/zublimemx/marketplaces-product-images/main/products/7501943471900/images/7501943471900_1.jpg</t>
  </si>
  <si>
    <t xml:space="preserve">https://raw.githubusercontent.com/zublimemx/marketplaces-product-images/main/products/7501943471900/images/7501943471900_2.jpg</t>
  </si>
  <si>
    <t xml:space="preserve">TAS HUM ABSORSEC C/120</t>
  </si>
  <si>
    <t xml:space="preserve">7501300408204</t>
  </si>
  <si>
    <t xml:space="preserve">Plidán Compuesto Pargeverina 10 mg 20 Comprimidos</t>
  </si>
  <si>
    <t xml:space="preserve">Descripción:
Plidán Compuesto es un antiespasmódico y analgésico en comprimidos que combina pargeverina y clonixinato de lisina. De acuerdo con su ficha, está indicado en dismenorrea, colitis aguda, cólicos y gastritis funcionales. Se presenta en caja con 20 comprimidos de 10 mg/125 mg de Siegfried Rhein.
Beneficios:
- Espasmos dolorosos y cólicos hepáticos, disquinesias faringoesofágicas, disfagias, gastritis funcionales, espasmos pilóricos y duodenitis.
- Colecistopatías, colecistitis, espasmos del esfínter de Oddi y disquinesias biliares.
- Colopatías, principalmente colitis aguda, colitis espasmódica, sigmoiditis, síndrome de constipación por hipermiotonía colónica, cólicos nefríticos y ureterales.
- Espasmos ureterales y vesicales, cistitis.
- En ginecología: tensión premenstrual, espasmo funcional de las trompas y anexitis dolorosa.
Composición:
Cada comprimido contiene pargeverina (clorhidrato) 10 mg y clonixinato de lisina 125 mg.
Modo de uso:
Vía oral. La dosis y la duración del tratamiento deben ser las que indique el empaque o su médico.
Presentación:
Caja con 20 comprimidos de 10 mg/125 mg.
Advertencias:
No lo utilice si es alérgico a la pargeverina, al clonixinato de lisina, a otros antiinflamatorios o a algún componente de la fórmula. Informe a su médico si padece úlcera gástrica, enfermedades del riñón o del hígado, si está embarazada o en periodo de lactancia, o si toma otros medicamentos. Si presenta cualquier reacción adversa, suspenda su uso y consulte a su médico. Lea las instrucciones del empaque. Consulte a su médico. No se deje al alcance de los niños.</t>
  </si>
  <si>
    <t xml:space="preserve">MLM40170520</t>
  </si>
  <si>
    <t xml:space="preserve">Plidán</t>
  </si>
  <si>
    <t xml:space="preserve">Pargeverina; clonixinato de lisina</t>
  </si>
  <si>
    <t xml:space="preserve">10 mg / 125 mg</t>
  </si>
  <si>
    <t xml:space="preserve">Antiespasmódico y analgésico; Formato de venta: caja con 20 comprimidos</t>
  </si>
  <si>
    <t xml:space="preserve">https://raw.githubusercontent.com/zublimemx/marketplaces-product-images/main/products/7501300408204/images/7501300408204_1.jpg</t>
  </si>
  <si>
    <t xml:space="preserve">https://raw.githubusercontent.com/zublimemx/marketplaces-product-images/main/products/7501300408204/images/7501300408204_2.jpg</t>
  </si>
  <si>
    <t xml:space="preserve">https://raw.githubusercontent.com/zublimemx/marketplaces-product-images/main/products/7501300408204/images/7501300408204_3.jpg</t>
  </si>
  <si>
    <t xml:space="preserve">PLIDAN COMPUESTO C20 TAB 432</t>
  </si>
  <si>
    <t xml:space="preserve">7501057005848</t>
  </si>
  <si>
    <t xml:space="preserve">Caladryl Clear Loción Pramoxina Acetato de Zinc 180 ml</t>
  </si>
  <si>
    <t xml:space="preserve">Descripción:
Caladryl Clear es una loción tópica con pramoxina, un anestésico local, y acetato de zinc, que ayuda a aliviar el dolor y la comezón de la piel irritada. Su acción calmante y refrescante ayuda en picaduras de insectos, quemaduras leves y erupciones de la piel. Se presenta en frasco de 180 ml, ideal para toda la familia.
Beneficios:
- Anestésico tópico para el alivio del prurito causado por reacciones alérgicas, exantemas virales como varicela y sarampión, picaduras de insectos, prurito senil y dermatitis por sustancias irritantes como detergentes y solventes.
- Auxiliar en el dolor y la comezón causados por quemaduras de primer y segundo grado y por quemaduras solares.
- Ayuda a calmar la piel afectada por rozaduras y raspones leves.
- Sensación de frescura sobre la piel.
Composición:
Pramoxina y acetato de zinc, en base de loción.
Modo de uso:
Uso externo únicamente. Niños mayores de 2 años y adultos: para dolor y comezón intensos, aplique cada 2 a 3 horas durante uno o dos días y después cada 4 horas; para dolor y comezón de leves a moderados, aplique cada 3 a 4 horas.
Presentación:
Frasco con 180 ml de loción.
Advertencias:
No lo utilice si existe hipersensibilidad a los componentes de la fórmula. No se recomienda su uso en el embarazo y la lactancia. Evite el contacto con los ojos y no lo aplique en heridas abiertas. Si la irritación persiste o empeora, suspenda su uso y consulte a su médico. Lea las instrucciones del empaque. Consulte a su médico. No se deje al alcance de los niños.</t>
  </si>
  <si>
    <t xml:space="preserve">MLM45356854</t>
  </si>
  <si>
    <t xml:space="preserve">Caladryl</t>
  </si>
  <si>
    <t xml:space="preserve">Kenvue</t>
  </si>
  <si>
    <t xml:space="preserve">Clear</t>
  </si>
  <si>
    <t xml:space="preserve">Loción</t>
  </si>
  <si>
    <t xml:space="preserve">Pramoxina; acetato de zinc</t>
  </si>
  <si>
    <t xml:space="preserve">Venta libre; Formato de venta: frasco con 180 ml</t>
  </si>
  <si>
    <t xml:space="preserve">https://raw.githubusercontent.com/zublimemx/marketplaces-product-images/main/products/7501057005848/images/7501057005848_2.jpg</t>
  </si>
  <si>
    <t xml:space="preserve">CALADRYL CLEAR LOC 180ML</t>
  </si>
  <si>
    <t xml:space="preserve">75001865</t>
  </si>
  <si>
    <t xml:space="preserve">Brillantina Palmolive Líquida con Aceite de Oliva 115 ml</t>
  </si>
  <si>
    <t xml:space="preserve">Descripción:
La brillantina líquida Palmolive con aceite de oliva es un fijador para el cabello que deja el pelo con brillo, fácil de peinar y con un acabado atractivo. Se presenta en frasco de 115 ml.
Beneficios:
- Da brillo al cabello.
- Facilita el peinado y ayuda a mantener el estilo.
- Fórmula líquida con aceite de oliva.
- Frasco grande de 115 ml.
Ingredientes:
Aceite mineral, sesquioleato de sorbitán, perfume y aceite de oliva.
Modo de uso:
Aplique una pequeña cantidad sobre el cabello seco o ligeramente húmedo, distribúyala con las manos o el peine y peine según el estilo deseado.
Presentación:
Frasco con 115 ml de brillantina líquida.
Advertencias:
Solo para uso externo en el cabello. Evite el contacto con los ojos; si esto ocurre, enjuague con abundante agua. Si aparece irritación, suspenda su uso. Manténgase fuera del alcance de los niños.</t>
  </si>
  <si>
    <t xml:space="preserve">MLM18977797</t>
  </si>
  <si>
    <t xml:space="preserve">Palmolive</t>
  </si>
  <si>
    <t xml:space="preserve">Brillantina</t>
  </si>
  <si>
    <t xml:space="preserve">Con aceite de oliva</t>
  </si>
  <si>
    <t xml:space="preserve">Líquido</t>
  </si>
  <si>
    <t xml:space="preserve">Fijador para el cabello; Formato de venta: frasco con 115 ml</t>
  </si>
  <si>
    <t xml:space="preserve">https://raw.githubusercontent.com/zublimemx/marketplaces-product-images/main/products/75001865/images/75001865_1.jpg</t>
  </si>
  <si>
    <t xml:space="preserve">BRILL PALMOL LIQ 115ML</t>
  </si>
  <si>
    <t xml:space="preserve">7501298234809</t>
  </si>
  <si>
    <t xml:space="preserve">Eutirox Levotiroxina Sódica 25 mcg 50 Tabletas</t>
  </si>
  <si>
    <t xml:space="preserve">Descripción:
Eutirox es un medicamento de Merck cuyo principio activo es la levotiroxina sódica, una hormona tiroidea sintética equivalente a la tiroxina que produce de forma natural la glándula tiroides. Esta presentación contiene 50 tabletas de 25 mcg, la concentración más baja de la línea Eutirox, pensada para iniciar el tratamiento y ajustar la dosis de manera gradual bajo supervisión médica.
Beneficios:
- Terapia de reemplazo hormonal en el hipotiroidismo, congénito o adquirido, ya sea primario, secundario o terciario.
- Se emplea en el tratamiento y la prevención de ciertos tipos de bocio y como auxiliar en el manejo del cáncer de tiroides bien diferenciado, cuando el médico lo indique.
- Ayuda a restablecer los niveles normales de hormonas tiroideas, indispensables para el metabolismo del organismo.
Composición:
Cada tableta contiene levotiroxina sódica 25 mcg.
Modo de uso:
Vía oral, en una sola toma al día, en ayunas y de preferencia media hora antes del desayuno, con un poco de agua. La dosis y la duración del tratamiento las determina el médico; no suspenda ni modifique la dosis sin indicación médica.
Presentación:
Caja con 50 tabletas de 25 mcg.
Advertencias:
Su venta requiere receta médica. No lo use si es alérgico a la levotiroxina o a algún componente de la fórmula, ni en caso de infarto agudo de miocardio, tirotoxicosis no tratada o insuficiencia suprarrenal no tratada. Informe a su médico si padece enfermedades del corazón o diabetes, si está embarazada o en periodo de lactancia, o si toma otros medicamentos. Conservar a no más de 30 °C. Lea las instrucciones del empaque. Consulte a su médico. No se deje al alcance de los niños.</t>
  </si>
  <si>
    <t xml:space="preserve">MLM40655864</t>
  </si>
  <si>
    <t xml:space="preserve">25 mcg</t>
  </si>
  <si>
    <t xml:space="preserve">Venta con receta médica; Grupo terapéutico: Hormona tiroidea; Formato de venta: Unidad</t>
  </si>
  <si>
    <t xml:space="preserve">https://raw.githubusercontent.com/zublimemx/marketplaces-product-images/main/products/7501298234809/images/7501298234809_1.jpg</t>
  </si>
  <si>
    <t xml:space="preserve">https://raw.githubusercontent.com/zublimemx/marketplaces-product-images/main/products/7501298234809/images/7501298234809_2.jpg</t>
  </si>
  <si>
    <t xml:space="preserve">EUTIROX 25MCG T50 AGOSTO 27</t>
  </si>
  <si>
    <t xml:space="preserve">7501943495548</t>
  </si>
  <si>
    <t xml:space="preserve">Pañales Adulto Diapro Predoblados Gel Unitalla 40 Pzas</t>
  </si>
  <si>
    <t xml:space="preserve">Descripción:
Diapro Predoblados Gel es un pañal desechable para adulto en talla única, diseñado para dar protección confiable a personas con incontinencia urinaria o que requieren un cuidado especial de la higiene. Su formato predoblado facilita abrirlo y colocarlo, y su núcleo con gel ayuda a retener los líquidos y a mantener la piel más seca. Este paquete contiene 40 pañales.
Características:
- Gel que gelatiniza los líquidos y ayuda a controlar los malos olores.
- Textura ultra suave para mayor comodidad sobre la piel.
- Con aroma a manzanilla.
- Formato predoblado, listo para abrir y colocar.
- Talla única (unitalla) para cintura de 76 a 110 cm aproximadamente.
- Marca de Kimberly-Clark de México, con la línea Diapro de productos para incontinencia.
Modo de uso:
Abra el pañal y colóquelo entre las piernas de la persona, ajuste a la cintura y asegure las cintas. Cámbielo cuando esté saturado o cada vez que sea necesario para mantener la piel limpia y seca.
Presentación:
Bolsa con 40 pañales predoblados con gel, unitalla.
Advertencias:
Producto de un solo uso. Después de usarlo, envuélvalo y deséchelo en la basura; no lo tire al inodoro. Cambie el pañal con frecuencia para el cuidado de la piel y consulte a su médico si aparece irritación. Manténgalo fuera del alcance de los niños.</t>
  </si>
  <si>
    <t xml:space="preserve">MLM21644339</t>
  </si>
  <si>
    <t xml:space="preserve">Predoblados Gel</t>
  </si>
  <si>
    <t xml:space="preserve">Predoblado con gel</t>
  </si>
  <si>
    <t xml:space="preserve">Bolsa de pañales desechables</t>
  </si>
  <si>
    <t xml:space="preserve">Manzanilla</t>
  </si>
  <si>
    <t xml:space="preserve">Rango de cintura: 76 a 110 cm; Formato: Predoblado; Formato de venta: Unidad</t>
  </si>
  <si>
    <t xml:space="preserve">https://raw.githubusercontent.com/zublimemx/marketplaces-product-images/main/products/7501943495548/images/7501943495548_1.jpg</t>
  </si>
  <si>
    <t xml:space="preserve">https://raw.githubusercontent.com/zublimemx/marketplaces-product-images/main/products/7501943495548/images/7501943495548_2.jpg</t>
  </si>
  <si>
    <t xml:space="preserve">DIAPRO PRED GEL UNIT C/40B</t>
  </si>
  <si>
    <t xml:space="preserve">7501298206455</t>
  </si>
  <si>
    <t xml:space="preserve">Dabex XR Metformina 500 mg 30 Tabletas Lib. Prolongada</t>
  </si>
  <si>
    <t xml:space="preserve">Descripción:
Dabex XR es un medicamento de Merck cuyo principio activo es el clorhidrato de metformina en tabletas de liberación prolongada. La metformina es un antidiabético oral que ayuda a controlar el nivel de glucosa en la sangre. Esta presentación contiene 30 tabletas de 500 mg, con liberación gradual del principio activo, y se utiliza siempre bajo indicación y vigilancia médica.
Beneficios:
- Tratamiento de la diabetes mellitus tipo 2 en adultos, como complemento de la dieta y el ejercicio.
- Mejora la sensibilidad del organismo a la insulina y reduce la producción de glucosa en el hígado.
- Puede usarse sola o combinada con otros antidiabéticos orales o con insulina, según decida el médico.
- La liberación prolongada permite un esquema de toma más sencillo.
Composición:
Cada tableta de liberación prolongada contiene clorhidrato de metformina equivalente a 500 mg de metformina.
Modo de uso:
Vía oral, con los alimentos. Trague la tableta entera, sin masticarla ni partirla. La dosis, el horario y la duración del tratamiento los determina el médico.
Presentación:
Caja con 30 tabletas de liberación prolongada de 500 mg.
Advertencias:
Su venta requiere receta médica. No se recomienda en diabetes tipo 1, insuficiencia renal grave, acidosis metabólica ni en situaciones de deshidratación. Evite el consumo excesivo de alcohol durante el tratamiento por el riesgo de acidosis láctica. Informe a su médico si tiene enfermedad del hígado o de los riñones o si toma otros medicamentos. Conservar entre 15 y 30 °C. Lea las instrucciones del empaque. Consulte a su médico. No se deje al alcance de los niños.</t>
  </si>
  <si>
    <t xml:space="preserve">MLM40172180</t>
  </si>
  <si>
    <t xml:space="preserve">Dabex XR</t>
  </si>
  <si>
    <t xml:space="preserve">Venta con receta médica; Grupo terapéutico: Antidiabético; Liberación prolongada; Formato de venta: Unidad</t>
  </si>
  <si>
    <t xml:space="preserve">https://raw.githubusercontent.com/zublimemx/marketplaces-product-images/main/products/7501298206455/images/7501298206455_3.jpg</t>
  </si>
  <si>
    <t xml:space="preserve">https://raw.githubusercontent.com/zublimemx/marketplaces-product-images/main/products/7501298206455/images/7501298206455_2.jpg</t>
  </si>
  <si>
    <t xml:space="preserve">https://raw.githubusercontent.com/zublimemx/marketplaces-product-images/main/products/7501298206455/images/7501298206455_1.jpg</t>
  </si>
  <si>
    <t xml:space="preserve">DABEX XR 500MG T30</t>
  </si>
  <si>
    <t xml:space="preserve">7502224227339</t>
  </si>
  <si>
    <t xml:space="preserve">Loxcell NF Albendazol Quinfamida 400/300 mg 1 Tableta</t>
  </si>
  <si>
    <t xml:space="preserve">MLM457816</t>
  </si>
  <si>
    <t xml:space="preserve">Salud y Equipamiento Médico &gt; Cuidado de la Salud &gt; Farmacia &gt; Medicamentos de Venta Libre &gt; Antiparasitarios Venta Libre</t>
  </si>
  <si>
    <t xml:space="preserve">Descripción:
Loxcell NF es un antiparasitario y antiamibiano intestinal que combina albendazol y quinfamida en una sola tableta de dosis única. Está formulado para adultos y actúa contra parásitos intestinales causados tanto por protozoarios como por helmintos, con un tratamiento de una sola tableta.
Beneficios:
- Indicado para el tratamiento de amibiasis intestinal, giardiasis y helmintiasis.
- Actúa contra parásitos como áscaris, amiba, tenia (solitaria), oxiuro y giardia.
- Esquema de una sola tableta en una sola toma.
Composición:
Cada tableta contiene albendazol 400 mg y quinfamida 300 mg.
Modo de uso:
Vía oral. Adultos y niños mayores de 16 años: una tableta en una sola dosis. En ocasiones algunos parásitos son muy resistentes, por lo que, si el médico así lo considera, la misma dosis puede repetirse 3 días o más después del primer tratamiento. No exceda la dosis recomendada.
Presentación:
Caja con 1 tableta (dosis única).
Advertencias:
No se use en el embarazo ni durante la lactancia, y se debe evitar el embarazo durante el tratamiento. No se administre a menores de 16 años. No lo use si es alérgico a alguno de los componentes, si tiene amibiasis extraintestinal o disentería amebiana severa, ni si está en otro tratamiento contra parásitos. Puede causar dolor de cabeza, dolor abdominal, náuseas transitorias y vértigo. Conservar a no más de 30 °C y en lugar seco. Lea las instrucciones del empaque. Consulte a su médico. No se deje al alcance de los niños.</t>
  </si>
  <si>
    <t xml:space="preserve">MLM39455802</t>
  </si>
  <si>
    <t xml:space="preserve">Loxcell</t>
  </si>
  <si>
    <t xml:space="preserve">NF</t>
  </si>
  <si>
    <t xml:space="preserve">Albendazol y quinfamida</t>
  </si>
  <si>
    <t xml:space="preserve">400 mg/300 mg</t>
  </si>
  <si>
    <t xml:space="preserve">Adultos y niños mayores de 16 años</t>
  </si>
  <si>
    <t xml:space="preserve">188M2013 SSA VI</t>
  </si>
  <si>
    <t xml:space="preserve">Dosis única; Grupo terapéutico: Antiparasitario y antiamibiano intestinal; Formato de venta: Unidad</t>
  </si>
  <si>
    <t xml:space="preserve">https://raw.githubusercontent.com/zublimemx/marketplaces-product-images/main/products/7502224227339/images/7502224227339_3.jpg</t>
  </si>
  <si>
    <t xml:space="preserve">https://raw.githubusercontent.com/zublimemx/marketplaces-product-images/main/products/7502224227339/images/7502224227339_4.jpg</t>
  </si>
  <si>
    <t xml:space="preserve">https://raw.githubusercontent.com/zublimemx/marketplaces-product-images/main/products/7502224227339/images/7502224227339_5.jpg</t>
  </si>
  <si>
    <t xml:space="preserve">LOXCELL 400 300MG TAB1 N</t>
  </si>
  <si>
    <t xml:space="preserve">7502003389524</t>
  </si>
  <si>
    <t xml:space="preserve">Gestágeno Progesterona 200 mg 15 Cápsulas</t>
  </si>
  <si>
    <t xml:space="preserve">Descripción:
Gestágeno es un medicamento de Exeltis cuyo principio activo es la progesterona, la hormona natural que regula el ciclo menstrual y participa en el mantenimiento del embarazo. Se presenta en cápsulas de 200 mg que pueden administrarse por vía oral o vaginal, según lo indique el médico.
Beneficios:
- Repone la progesterona en trastornos relacionados con su deficiencia, como amenorrea secundaria e irregularidades menstruales.
- Se utiliza como parte de la terapia hormonal de la menopausia, asociada a estrógenos, cuando el médico lo determina.
- Se emplea en esquemas de apoyo hormonal en tratamientos de reproducción asistida, bajo prescripción.
- Doble vía de administración, oral o vaginal, para adaptarse a cada esquema de tratamiento.
Composición:
Cada cápsula contiene progesterona 200 mg. Este medicamento contiene aceite de cacahuate.
Modo de uso:
Vía oral o vaginal. La dosis, la vía y la duración las determina el médico; siga con exactitud la indicación recibida.
Presentación:
Caja con 15 cápsulas de 200 mg.
Advertencias:
Su venta requiere receta médica. Este medicamento es de empleo delicado. Contiene aceite de cacahuate: no lo use si es alérgica al cacahuate o a la soya. No lo use en caso de sangrado vaginal sin diagnosticar, cáncer de mama conocido o sospechado, o antecedentes de trombosis. Informe a su médico si tiene hipertensión, diabetes o enfermedad del hígado. Conservar a no más de 30 °C y mantener la caja bien cerrada. Lea las instrucciones del empaque. Consulte a su médico. No se deje al alcance de los niños.</t>
  </si>
  <si>
    <t xml:space="preserve">MLM47422310</t>
  </si>
  <si>
    <t xml:space="preserve">Gestágeno</t>
  </si>
  <si>
    <t xml:space="preserve">Exeltis</t>
  </si>
  <si>
    <t xml:space="preserve">186M2016 SSA IV</t>
  </si>
  <si>
    <t xml:space="preserve">Venta con receta médica; Contiene aceite de cacahuate; Grupo terapéutico: Hormona (progestágeno); Formato de venta: Unidad</t>
  </si>
  <si>
    <t xml:space="preserve">https://raw.githubusercontent.com/zublimemx/marketplaces-product-images/main/products/7502003389524/images/7502003389524_4.jpg</t>
  </si>
  <si>
    <t xml:space="preserve">https://raw.githubusercontent.com/zublimemx/marketplaces-product-images/main/products/7502003389524/images/7502003389524_1.jpg</t>
  </si>
  <si>
    <t xml:space="preserve">https://raw.githubusercontent.com/zublimemx/marketplaces-product-images/main/products/7502003389524/images/7502003389524_2.jpg</t>
  </si>
  <si>
    <t xml:space="preserve">https://raw.githubusercontent.com/zublimemx/marketplaces-product-images/main/products/7502003389524/images/7502003389524_3.jpg</t>
  </si>
  <si>
    <t xml:space="preserve">GESTAGENO 200MG C15 CAPS AGOSTO 27</t>
  </si>
  <si>
    <t xml:space="preserve">7501035908253</t>
  </si>
  <si>
    <t xml:space="preserve">Aceite para Bebé Mennen Baby Magic Hipoalergénico 200 ml</t>
  </si>
  <si>
    <t xml:space="preserve">MLM193807</t>
  </si>
  <si>
    <t xml:space="preserve">Bebés &gt; Higiene y Cuidado del Bebé &gt; Cremas, Pomadas y Aceites</t>
  </si>
  <si>
    <t xml:space="preserve">Descripción:
El Aceite para Bebés Mennen Baby Magic es un aceite de suave fórmula hipoalergénica creado especialmente para cuidar, limpiar y humectar la piel delicada del bebé. Su textura ligera se extiende con facilidad y lo hace ideal para dar masajes después del baño. La etiqueta lo presenta como recomendado por la Sociedad Mexicana de Pediatría, A.C. Se presenta en frasco de 200 ml.
Beneficios:
- Cuida, limpia y humecta la piel del bebé.
- Fórmula suave e hipoalergénica.
- Ideal para dar un relajante masaje al bebé.
- Frasco práctico de 200 ml con tapa de rosca.
Ingredientes:
Mineral Oil, Parfum.
Modo de uso:
Aplique la cantidad necesaria para dejar una ligera capa sobre todo el cuerpo del bebé después del baño y dé un suave masaje.
Presentación:
Frasco con 200 ml.
Advertencias:
Manténgase fuera del alcance de los niños. No aplicar sobre piel irritada o lastimada. Suspenda su uso si se presenta irritación, enrojecimiento o alguna molestia. Evite el contacto con los ojos; si esto ocurre, enjuague con abundante agua.</t>
  </si>
  <si>
    <t xml:space="preserve">MLM27958634</t>
  </si>
  <si>
    <t xml:space="preserve">Mennen</t>
  </si>
  <si>
    <t xml:space="preserve">Baby Magic</t>
  </si>
  <si>
    <t xml:space="preserve">Aceite para bebé hipoalergénico</t>
  </si>
  <si>
    <t xml:space="preserve">Hipoalergénico; Ingredientes: Mineral Oil, Parfum; Formato de venta: Unidad</t>
  </si>
  <si>
    <t xml:space="preserve">https://raw.githubusercontent.com/zublimemx/marketplaces-product-images/main/products/7501035908253/images/7501035908253_1.jpg</t>
  </si>
  <si>
    <t xml:space="preserve">https://raw.githubusercontent.com/zublimemx/marketplaces-product-images/main/products/7501035908253/images/7501035908253_3.jpg</t>
  </si>
  <si>
    <t xml:space="preserve">AC MENNEN 200 ML</t>
  </si>
  <si>
    <t xml:space="preserve">7509546059006</t>
  </si>
  <si>
    <t xml:space="preserve">Fijador en Spray Caprice Especialidades Granada 316 ml</t>
  </si>
  <si>
    <t xml:space="preserve">Descripción:
Caprice Especialidades en spray es un fijador profesional para el cabello con fórmula enriquecida con extracto de granada, vitamina E y filtro UV. Renueva y resalta el brillo del cabello, incluido el teñido, mientras define el peinado durante todo el día. La versión Granada se presenta en aerosol de 316 ml.
Beneficios:
- Máxima fijación para mantener el estilo durante el día.
- Extracto de granada, vitamina E y filtro UV que ayudan a proteger el cabello de las agresiones diarias.
- Resalta el brillo del cabello teñido.
- No deja residuos visibles y se elimina fácilmente con el cepillado.
- Permite elegir el nivel de fijación según la distancia a la que se aplica.
Modo de uso:
Agite el envase antes de usarlo. Aplique sobre el cabello seco ya peinado; a menor distancia se logra mayor fijación y a mayor distancia una fijación más ligera. Para retirarlo basta con cepillar el cabello.
Presentación:
Aerosol con 316 ml.
Advertencias:
Producto inflamable. No se aplique cerca de los ojos ni cerca de una flama o fuente de calor. Evite exponer el envase al sol o a altas temperaturas y no lo perfore. Manténgase fuera del alcance de los niños.</t>
  </si>
  <si>
    <t xml:space="preserve">MLM18985308</t>
  </si>
  <si>
    <t xml:space="preserve">Especialidades</t>
  </si>
  <si>
    <t xml:space="preserve">Granada con filtro UV y vitamina E</t>
  </si>
  <si>
    <t xml:space="preserve">Aerosol</t>
  </si>
  <si>
    <t xml:space="preserve">Granada</t>
  </si>
  <si>
    <t xml:space="preserve">Todo tipo de cabello, incluido teñido</t>
  </si>
  <si>
    <t xml:space="preserve">Con vitamina E y filtro UV; Nivel de fijación ajustable; Formato de venta: Unidad</t>
  </si>
  <si>
    <t xml:space="preserve">https://raw.githubusercontent.com/zublimemx/marketplaces-product-images/main/products/7509546059006/images/7509546059006_4.jpg</t>
  </si>
  <si>
    <t xml:space="preserve">FIJ CAPRICE SP GRANADA SPY 316ML</t>
  </si>
  <si>
    <t xml:space="preserve">7501289514460</t>
  </si>
  <si>
    <t xml:space="preserve">Indaflex Indometacina Crema 2.5% Tubo 40 g</t>
  </si>
  <si>
    <t xml:space="preserve">Descripción:
Indaflex es una crema de uso tópico con indometacina al 2.5%, un antiinflamatorio no esteroideo con acción analgésica que se aplica directamente sobre la zona afectada. Es elaborada por Industria Farmacéutica Andrómaco y se presenta en tubo de 40 g.
Beneficios:
- Auxiliar en procesos de traumatismos crónicos y degenerativos.
- Alivia el dolor y la inflamación de tendones, ligamentos, músculos y articulaciones causados por torceduras, distensiones y contusiones.
- Se indica en formas localizadas de reumatismo de tejidos blandos y de reumatismo degenerativo, bajo criterio médico.
- Acción localizada en el sitio de aplicación.
Composición:
Cada 100 g de crema contienen indometacina 2.5 g.
Modo de uso:
Uso tópico, solo sobre piel sana. Aplique sobre la zona afectada según la dosis y la duración que indique su médico y lávese las manos después de usarla.
Presentación:
Caja con un tubo de 40 g de crema.
Advertencias:
Su venta requiere receta médica. No se use en niños menores de 12 años ni en personas alérgicas a la indometacina, a otros antiinflamatorios o a algún componente de la fórmula. No se aplique sobre heridas, piel lesionada o infectada, ni en ojos o mucosas. No hay experiencia suficiente durante el embarazo y la lactancia, por lo que se sugiere no utilizarla. Suspenda su uso si aparece enrojecimiento o irritación. Conservar a temperatura ambiente. Lea las instrucciones del empaque. Consulte a su médico. No se deje al alcance de los niños.</t>
  </si>
  <si>
    <t xml:space="preserve">MLM39475512</t>
  </si>
  <si>
    <t xml:space="preserve">Indaflex</t>
  </si>
  <si>
    <t xml:space="preserve">Industria Farmacéutica Andrómaco</t>
  </si>
  <si>
    <t xml:space="preserve">Indometacina</t>
  </si>
  <si>
    <t xml:space="preserve">2.5 %</t>
  </si>
  <si>
    <t xml:space="preserve">Venta con receta médica; Grupo terapéutico: Antiinflamatorio no esteroideo tópico; Formato de venta: Unidad</t>
  </si>
  <si>
    <t xml:space="preserve">https://raw.githubusercontent.com/zublimemx/marketplaces-product-images/main/products/7501289514460/images/7501289514460_1.jpg</t>
  </si>
  <si>
    <t xml:space="preserve">https://raw.githubusercontent.com/zublimemx/marketplaces-product-images/main/products/7501289514460/images/7501289514460_2.jpg</t>
  </si>
  <si>
    <t xml:space="preserve">https://raw.githubusercontent.com/zublimemx/marketplaces-product-images/main/products/7501289514460/images/7501289514460_3.jpg</t>
  </si>
  <si>
    <t xml:space="preserve">INDAFLEX CRA 2 5% 40G</t>
  </si>
  <si>
    <t xml:space="preserve">8020030054080</t>
  </si>
  <si>
    <t xml:space="preserve">Flonorm Rifaximina 550 mg 14 Tabletas</t>
  </si>
  <si>
    <t xml:space="preserve">Descripción:
Flonorm es un medicamento de Alfasigma cuyo principio activo es la rifaximina, un antibiótico de acción principalmente intestinal. Esta presentación contiene 14 tabletas de 550 mg y se utiliza únicamente bajo prescripción médica, con la dosis y la duración que determine el especialista.
Beneficios:
- Antibiótico de acción local en el tubo digestivo, indicado en infecciones gastrointestinales causadas por bacterias sensibles, como la diarrea del viajero.
- Se emplea en el manejo del sobrecrecimiento bacteriano del intestino delgado, según criterio médico.
- Se utiliza en la reducción de la producción de amoniaco en pacientes con encefalopatía hepática, bajo supervisión médica.
Composición:
Cada tableta contiene rifaximina 550 mg.
Modo de uso:
Vía oral. La dosis, el horario y la duración del tratamiento los determina el médico; complete el esquema indicado aunque las molestias disminuyan.
Presentación:
Caja con 14 tabletas de 550 mg.
Advertencias:
Su venta requiere receta médica. No lo use si es alérgico a la rifaximina, a otros antibióticos de la misma familia o a algún componente de la fórmula, ni en caso de obstrucción intestinal. Consulte al médico si presenta diarrea con sangre o fiebre, o si las molestias no mejoran. Informe si tiene enfermedad del hígado o de los riñones, si está embarazada o en lactancia, o si toma otros medicamentos. Conservar en lugar fresco y seco, protegido de la luz. Lea las instrucciones del empaque. Consulte a su médico. No se deje al alcance de los niños.</t>
  </si>
  <si>
    <t xml:space="preserve">MLM40170152</t>
  </si>
  <si>
    <t xml:space="preserve">Flonorm</t>
  </si>
  <si>
    <t xml:space="preserve">Venta con receta médica; Grupo terapéutico: Antibiótico intestinal; Formato de venta: Unidad</t>
  </si>
  <si>
    <t xml:space="preserve">https://raw.githubusercontent.com/zublimemx/marketplaces-product-images/main/products/8020030054080/images/8020030054080_1.jpg</t>
  </si>
  <si>
    <t xml:space="preserve">https://raw.githubusercontent.com/zublimemx/marketplaces-product-images/main/products/8020030054080/images/8020030054080_2.jpg</t>
  </si>
  <si>
    <t xml:space="preserve">FLONORM TAB 550MG C14</t>
  </si>
  <si>
    <t xml:space="preserve">7509546068343</t>
  </si>
  <si>
    <t xml:space="preserve">Fijador en Spray Caprice Especialidades Biotina 316 ml</t>
  </si>
  <si>
    <t xml:space="preserve">Descripción:
Caprice Especialidades Fuerza y Crecimiento con Biotina es un fijador en spray de fijación profesional para el cabello. Su fórmula con biotina e ingredientes naturales ayuda a fortalecer el cabello, dejándolo con brillo y protegido de las agresiones diarias, mientras mantiene el peinado durante todo el día. Se presenta en aerosol de 316 ml.
Beneficios:
- Máxima fijación para conservar el estilo durante el día.
- Fórmula con biotina e ingredientes naturales que ayuda a fortalecer el cabello.
- Deja el cabello con brillo.
- Ayuda a proteger el cabello de las agresiones diarias.
- No deja residuos y se elimina fácilmente con el cepillado.
Modo de uso:
Agite el envase antes de usarlo. Rocíe sobre el cabello seco ya peinado, a una distancia moderada de la cabeza, hasta lograr la fijación deseada. Para retirarlo, cepille el cabello.
Presentación:
Aerosol con 316 ml.
Advertencias:
Producto inflamable. No se aplique cerca de los ojos ni cerca de una flama o fuente de calor. Evite exponer el envase al sol o a altas temperaturas y no lo perfore. Manténgase fuera del alcance de los niños.</t>
  </si>
  <si>
    <t xml:space="preserve">MLM18985237</t>
  </si>
  <si>
    <t xml:space="preserve">Fuerza y Crecimiento con Biotina</t>
  </si>
  <si>
    <t xml:space="preserve">Con biotina; Fijación profesional; Formato de venta: Unidad</t>
  </si>
  <si>
    <t xml:space="preserve">https://raw.githubusercontent.com/zublimemx/marketplaces-product-images/main/products/7509546068343/images/7509546068343_1.jpg</t>
  </si>
  <si>
    <t xml:space="preserve">FIJ CAPRICE BIOTINA SPY 316 ML</t>
  </si>
  <si>
    <t xml:space="preserve">7501299305751</t>
  </si>
  <si>
    <t xml:space="preserve">Inhibitron Twit Omeprazol Bicarbonato 20 mg/1100 mg 30 Cáps</t>
  </si>
  <si>
    <t xml:space="preserve">Descripción:
Inhibitron Twit es un medicamento de Laboratorios Liomont que combina omeprazol y bicarbonato de sodio en una misma cápsula. El omeprazol reduce la producción de ácido en el estómago y el bicarbonato de sodio lo neutraliza. Esta presentación contiene 30 cápsulas.
Beneficios:
- Indicado para la acidez estomacal, las agruras y la sensación de vacío provocadas por la producción excesiva de ácido.
- Se indica también en molestias asociadas con gastritis y reflujo.
- Una sola cápsula al día.
Composición:
Cada cápsula contiene omeprazol 20 mg y bicarbonato de sodio 1100 mg.
Modo de uso:
Vía oral. Tome una cápsula una vez al día, una hora antes de ingerir el primer alimento del día. Si las molestias persisten por más de 14 días, consulte a su médico.
Presentación:
Caja con 30 cápsulas.
Advertencias:
No se use durante el embarazo ni la lactancia. No se administre a menores de 18 años. No lo tome si es alérgico a alguno de los componentes, con atazanavir, con claritromicina en caso de insuficiencia hepática, ni si tiene alteraciones del calcio. Consulte a su médico si toma anticoagulantes, ketoconazol, itraconazol, digoxina, tacrolimus, furazolidona, diazepam o fenitoína. Puede causar dolor de cabeza, diarrea, estreñimiento, dolor abdominal, náusea, vómito o flatulencia. Conservar a no más de 30 °C y en lugar seco. Lea las instrucciones del empaque. Consulte a su médico. No se deje al alcance de los niños.</t>
  </si>
  <si>
    <t xml:space="preserve">MLM40171890</t>
  </si>
  <si>
    <t xml:space="preserve">Inhibitron</t>
  </si>
  <si>
    <t xml:space="preserve">Twit</t>
  </si>
  <si>
    <t xml:space="preserve">20 mg/1100 mg</t>
  </si>
  <si>
    <t xml:space="preserve">Omeprazol y bicarbonato de sodio</t>
  </si>
  <si>
    <t xml:space="preserve">144M2015 SSA VI</t>
  </si>
  <si>
    <t xml:space="preserve">Grupo terapéutico: Antiácido e inhibidor de bomba de protones; Formato de venta: Unidad</t>
  </si>
  <si>
    <t xml:space="preserve">https://raw.githubusercontent.com/zublimemx/marketplaces-product-images/main/products/7501299305751/images/7501299305751_1.jpg</t>
  </si>
  <si>
    <t xml:space="preserve">https://raw.githubusercontent.com/zublimemx/marketplaces-product-images/main/products/7501299305751/images/7501299305751_2.jpg</t>
  </si>
  <si>
    <t xml:space="preserve">https://raw.githubusercontent.com/zublimemx/marketplaces-product-images/main/products/7501299305751/images/7501299305751_4.jpg</t>
  </si>
  <si>
    <t xml:space="preserve">INHIBITRON TWIT 20 1100MG CAPS 30N</t>
  </si>
  <si>
    <t xml:space="preserve">7501943466562</t>
  </si>
  <si>
    <t xml:space="preserve">Pañales para Adulto Diapro Pants Grande 10 Piezas</t>
  </si>
  <si>
    <t xml:space="preserve">Descripción:
Diapro Pants son calzones desechables para adulto que se colocan como ropa interior, pensados para dar protección confiable a personas con incontinencia urinaria y mayor libertad de movimiento. Esta presentación es talla Grande y contiene 10 piezas.
Características:
- Gel que gelatiniza los líquidos y ayuda a controlar los malos olores.
- Textura ultra suave para mayor comodidad sobre la piel.
- Con aroma a manzanilla.
- Diseño delgado para mayor discreción bajo la ropa.
- Doble barrera antiescurrimiento.
- Talla Grande (38 a 50), para cintura de 97 a 127 cm.
- Formato pants: se ponen y se quitan como un calzón, sin necesidad de cintas.
Modo de uso:
Desdoble el calzón, colóquelo subiéndolo como ropa interior hasta ajustarlo a la cintura y la cadera. Cámbielo cuando esté saturado o cada vez que sea necesario para mantener la piel limpia y seca.
Presentación:
Paquete con 10 pants (calzones desechables), talla Grande.
Advertencias:
Producto de un solo uso. Después de usarlo, envuélvalo y deséchelo en la basura; no lo tire al inodoro. Cambie con frecuencia para el cuidado de la piel y consulte a su médico si aparece irritación. Manténgalo fuera del alcance de los niños.</t>
  </si>
  <si>
    <t xml:space="preserve">MLM22208130</t>
  </si>
  <si>
    <t xml:space="preserve">Paquete</t>
  </si>
  <si>
    <t xml:space="preserve">Formato: Pants (ropa interior desechable); Talla 38 a 50; Cintura: 97 a 127 cm; Formato de venta: Unidad</t>
  </si>
  <si>
    <t xml:space="preserve">https://raw.githubusercontent.com/zublimemx/marketplaces-product-images/main/products/7501943466562/images/7501943466562_2.jpg</t>
  </si>
  <si>
    <t xml:space="preserve">DIAPRO PANTS GDE C/10</t>
  </si>
  <si>
    <t xml:space="preserve">650240024931</t>
  </si>
  <si>
    <t xml:space="preserve">Nikzon Ruscus Aculeatus 40 Tabletas Masticables</t>
  </si>
  <si>
    <t xml:space="preserve">Descripción:
Nikzon es un medicamento de Genomma Lab en tabletas masticables, indicado como auxiliar en el tratamiento de las hemorroides. Combina un extracto de origen natural de Ruscus aculeatus, Lactobacillus sporogenes y vitamina C. Esta presentación contiene 40 tabletas.
Beneficios:
- Auxiliar en el tratamiento de las hemorroides, con efecto antiinflamatorio venoso que alivia las várices hemorroidales.
- Se indica también en el tratamiento de la insuficiencia venosa crónica.
- Favorece el restablecimiento de la flora bacteriana normal.
- Funciona como antiflatulento.
- Práctico formato de tabletas masticables.
Composición:
Cada tableta contiene extracto estandarizado de raíz de Ruscus aculeatus 20 mg, Lactobacillus sporogenes 8.3 mg (equivalente a 50 millones de UFC) y ácido ascórbico (vitamina C) 40 mg. Contiene azul No. 1.
Modo de uso:
Vía oral. Mastique 2 tabletas antes de cada alimento, acompañadas de abundante agua, sin exceder 6 tabletas al día.
Presentación:
Caja con 40 tabletas masticables.
Advertencias:
No se administre a menores de 18 años. Contiene azul No. 1, que puede producir reacciones de hipersensibilidad. En casos raros pueden presentarse molestias gástricas leves como diarrea, náusea o vómito. La vitamina C puede influir en la acción de algunos anticoagulantes y aumenta la absorción de hierro. Durante el embarazo y la lactancia úselo solo bajo vigilancia médica. Conservar a no más de 30 °C y en lugar seco. Lea las instrucciones del empaque. Consulte a su médico. No se deje al alcance de los niños.</t>
  </si>
  <si>
    <t xml:space="preserve">MLM39455846</t>
  </si>
  <si>
    <t xml:space="preserve">Nikzon</t>
  </si>
  <si>
    <t xml:space="preserve">Genomma Lab Internacional</t>
  </si>
  <si>
    <t xml:space="preserve">Extracto de Ruscus aculeatus, Lactobacillus sporogenes y ácido ascórbico</t>
  </si>
  <si>
    <t xml:space="preserve">Ruscus 20 mg; Lactobacillus 8.3 mg; Vitamina C 40 mg</t>
  </si>
  <si>
    <t xml:space="preserve">021P2003 SSA VI</t>
  </si>
  <si>
    <t xml:space="preserve">Grupo terapéutico: Antiinflamatorio venoso; Formato de venta: Unidad</t>
  </si>
  <si>
    <t xml:space="preserve">https://raw.githubusercontent.com/zublimemx/marketplaces-product-images/main/products/650240024931/images/650240024931_1.jpg</t>
  </si>
  <si>
    <t xml:space="preserve">https://raw.githubusercontent.com/zublimemx/marketplaces-product-images/main/products/650240024931/images/650240024931_4.jpg</t>
  </si>
  <si>
    <t xml:space="preserve">NIKZON C40 TABS MASTIC</t>
  </si>
  <si>
    <t xml:space="preserve">7501022110348</t>
  </si>
  <si>
    <t xml:space="preserve">Piasclédine 300 Insaponificables Aguacate Soya 30 Cápsulas</t>
  </si>
  <si>
    <t xml:space="preserve">Descripción:
Piasclédine 300 es un medicamento de Laboratorios Expanscience que contiene extracto de insaponificables de aguacate y de soya. Se utiliza como tratamiento sintomático de acción lenta de la osteoartritis, siempre bajo indicación médica. Esta presentación contiene 30 cápsulas.
Beneficios:
- Auxiliar en el tratamiento sintomático de la osteoartritis, en particular de cadera y rodilla.
- Ayuda a aliviar las molestias dolorosas y funcionales de las articulaciones afectadas por artrosis.
- Tratamiento de acción lenta, que se emplea de forma continua según indique el médico.
Composición:
Cada cápsula contiene 300 mg de extracto total de insaponificables de aguacate y soya, correspondientes a 100 mg de insaponificable de aceite de aguacate (Persea gratissima) y 200 mg de insaponificable de aceite de soya (Glycine max).
Modo de uso:
Vía oral. La dosis y la duración del tratamiento las determina el médico.
Presentación:
Caja con 30 cápsulas.
Advertencias:
No lo use si es alérgico a algún componente de la fórmula, incluida la soya. No se emplee durante el embarazo ni la lactancia. No está indicado en personas con síndrome de mala absorción ni en tratamiento con anticoagulantes. No exceda la dosis recomendada. Conservar a no más de 30 °C. Lea las instrucciones del empaque. Consulte a su médico. No se deje al alcance de los niños.</t>
  </si>
  <si>
    <t xml:space="preserve">MLM39474171</t>
  </si>
  <si>
    <t xml:space="preserve">Piasclédine</t>
  </si>
  <si>
    <t xml:space="preserve">Laboratorios Expanscience</t>
  </si>
  <si>
    <t xml:space="preserve">300</t>
  </si>
  <si>
    <t xml:space="preserve">Insaponificables de aguacate y soya</t>
  </si>
  <si>
    <t xml:space="preserve">100 mg/200 mg (300 mg en total)</t>
  </si>
  <si>
    <t xml:space="preserve">Grupo terapéutico: Osteoartritis; Formato de venta: Unidad</t>
  </si>
  <si>
    <t xml:space="preserve">https://raw.githubusercontent.com/zublimemx/marketplaces-product-images/main/products/7501022110348/images/7501022110348_2.jpg</t>
  </si>
  <si>
    <t xml:space="preserve">https://raw.githubusercontent.com/zublimemx/marketplaces-product-images/main/products/7501022110348/images/7501022110348_1.jpg</t>
  </si>
  <si>
    <t xml:space="preserve">PIASCLEDINE 300 30 CAP ABRIL 27</t>
  </si>
  <si>
    <t xml:space="preserve">7503007704580</t>
  </si>
  <si>
    <t xml:space="preserve">Hidrasec Racecadotrilo 30 mg Granulado 18 Sobres</t>
  </si>
  <si>
    <t xml:space="preserve">Descripción:
Hidrasec es un medicamento de Ferrer cuyo principio activo es el racecadotrilo, un antidiarreico que actúa reduciendo la secreción excesiva de agua y electrolitos en el intestino sin frenar su movimiento. Esta presentación es en granulado de 30 mg en 18 sobres, pensada para administrarse a niños y lactantes bajo indicación médica.
Beneficios:
- Antidiarreico indicado como terapia adjunta a la rehidratación oral o parenteral en el tratamiento de la diarrea aguda en niños y lactantes de 3 meses de edad en adelante.
- Reduce la pérdida de agua y electrolitos que provoca la diarrea.
- Presentación en sobres individuales de granulado, fáciles de dosificar.
Composición:
Cada sobre contiene racecadotrilo 30 mg.
Modo de uso:
Vía oral. El contenido del sobre se mezcla con alimento o líquido según indique el instructivo. La dosis la determina el médico; el tratamiento debe acompañarse de rehidratación oral.
Presentación:
Caja con 18 sobres de granulado de 30 mg.
Advertencias:
Su venta requiere receta médica. No use durante el embarazo ni la lactancia. No lo use si es alérgico al racecadotrilo o a algún componente de la fórmula. Consulte al médico si hay fiebre alta, sangre en las heces o signos de deshidratación. Léase el instructivo anexo. Conservar a no más de 30 °C y mantener la caja bien cerrada. Lea las instrucciones del empaque. Consulte a su médico. No se deje al alcance de los niños.</t>
  </si>
  <si>
    <t xml:space="preserve">MLM40170496</t>
  </si>
  <si>
    <t xml:space="preserve">30 mg</t>
  </si>
  <si>
    <t xml:space="preserve">Sobres de granulado</t>
  </si>
  <si>
    <t xml:space="preserve">Niños y lactantes desde 3 meses</t>
  </si>
  <si>
    <t xml:space="preserve">Venta con receta médica; Grupo terapéutico: Antidiarreico; Formato de venta: Unidad</t>
  </si>
  <si>
    <t xml:space="preserve">https://raw.githubusercontent.com/zublimemx/marketplaces-product-images/main/products/7503007704580/images/7503007704580_4.jpg</t>
  </si>
  <si>
    <t xml:space="preserve">https://raw.githubusercontent.com/zublimemx/marketplaces-product-images/main/products/7503007704580/images/7503007704580_1.jpg</t>
  </si>
  <si>
    <t xml:space="preserve">https://raw.githubusercontent.com/zublimemx/marketplaces-product-images/main/products/7503007704580/images/7503007704580_2.jpg</t>
  </si>
  <si>
    <t xml:space="preserve">https://raw.githubusercontent.com/zublimemx/marketplaces-product-images/main/products/7503007704580/images/7503007704580_3.jpg</t>
  </si>
  <si>
    <t xml:space="preserve">HIDRASEC 30MG SOB 18</t>
  </si>
  <si>
    <t xml:space="preserve">7501314704156</t>
  </si>
  <si>
    <t xml:space="preserve">Supositorios Senosiain Adulto Glicerina 2632 mg 10 Piezas</t>
  </si>
  <si>
    <t xml:space="preserve">Descripción:
Los Supositorios Senosiain Adulto son un evacuante intestinal de acción local a base de glicerol, de uso rectal, que ayuda a aliviar el estreñimiento ocasional. Son elaborados por Laboratorios Senosiain y se presentan en caja con 10 supositorios.
Beneficios:
- Evacuante intestinal para el alivio del estreñimiento.
- Acción local por vía rectal.
- Presentación individual, práctica y fácil de aplicar.
Composición:
Cada supositorio contiene glicerol 2632 mg.
Modo de uso:
Vía rectal. Aplique 1 o 2 supositorios al día. Si las molestias persisten, consulte a su médico.
Presentación:
Caja con 10 supositorios para adulto.
Advertencias:
No lo use en caso de oclusión intestinal, apendicitis aguda ni si es alérgico a algún componente de la fórmula. No se emplee en padecimientos ano-rectales. Conservar a no más de 30 °C. Lea las instrucciones del empaque. Consulte a su médico. No se deje al alcance de los niños.</t>
  </si>
  <si>
    <t xml:space="preserve">MLM40170427</t>
  </si>
  <si>
    <t xml:space="preserve">Supositorios</t>
  </si>
  <si>
    <t xml:space="preserve">supositorios</t>
  </si>
  <si>
    <t xml:space="preserve">Glicerol</t>
  </si>
  <si>
    <t xml:space="preserve">2632 mg</t>
  </si>
  <si>
    <t xml:space="preserve">68960 SSA VI</t>
  </si>
  <si>
    <t xml:space="preserve">Grupo terapéutico: Evacuante intestinal; Formato de venta: Unidad</t>
  </si>
  <si>
    <t xml:space="preserve">https://raw.githubusercontent.com/zublimemx/marketplaces-product-images/main/products/7501314704156/images/7501314704156_1.jpg</t>
  </si>
  <si>
    <t xml:space="preserve">https://raw.githubusercontent.com/zublimemx/marketplaces-product-images/main/products/7501314704156/images/7501314704156_2.jpg</t>
  </si>
  <si>
    <t xml:space="preserve">https://raw.githubusercontent.com/zublimemx/marketplaces-product-images/main/products/7501314704156/images/7501314704156_3.jpg</t>
  </si>
  <si>
    <t xml:space="preserve">SENOSIAIN AD C 10</t>
  </si>
  <si>
    <t xml:space="preserve">7501314704231</t>
  </si>
  <si>
    <t xml:space="preserve">Festomar Doxilamina Piridoxina 10/10 mg 30 Cápsulas</t>
  </si>
  <si>
    <t xml:space="preserve">Descripción:
Festomar es un medicamento de Laboratorios Senosiain (línea Altia) que combina doxilamina y piridoxina en cápsulas de liberación prolongada. La doxilamina es un antihistamínico con acción antiemética y la piridoxina es la vitamina B6. Se utiliza únicamente bajo prescripción médica y su indicación es el manejo de las náuseas y los vómitos asociados al embarazo.
Beneficios:
- Combinación de doxilamina y piridoxina en una sola cápsula.
- Liberación prolongada del principio activo.
- Ayuda a controlar las náuseas y los vómitos del embarazo, según indicación médica.
Composición:
Cada cápsula contiene succinato de doxilamina 10 mg y clorhidrato de piridoxina 10 mg.
Modo de uso:
Vía oral. La dosis la determina el médico; trague la cápsula entera.
Presentación:
Caja con 30 cápsulas de liberación prolongada de 10 mg/10 mg.
Advertencias:
Su venta requiere receta médica. No se use en menores de 12 años. Puede causar somnolencia; no conduzca ni realice actividades que requieran alerta mental hasta saber cómo le afecta. No lo use si es alérgica a alguno de los componentes. Informe a su médico si tiene glaucoma, dificultad para orinar o si toma otros medicamentos que causen sueño. Conservar a no más de 30 °C y en lugar seco. Lea las instrucciones del empaque. Consulte a su médico. No se deje al alcance de los niños.</t>
  </si>
  <si>
    <t xml:space="preserve">MLM39476389</t>
  </si>
  <si>
    <t xml:space="preserve">Festomar</t>
  </si>
  <si>
    <t xml:space="preserve">Doxilamina y piridoxina</t>
  </si>
  <si>
    <t xml:space="preserve">10 mg/10 mg</t>
  </si>
  <si>
    <t xml:space="preserve">Mayores de 12 años</t>
  </si>
  <si>
    <t xml:space="preserve">316M2014 SSA IV</t>
  </si>
  <si>
    <t xml:space="preserve">Venta con receta médica; Liberación prolongada; Formato de venta: Unidad</t>
  </si>
  <si>
    <t xml:space="preserve">https://raw.githubusercontent.com/zublimemx/marketplaces-product-images/main/products/7501314704231/images/7501314704231_1.jpg</t>
  </si>
  <si>
    <t xml:space="preserve">https://raw.githubusercontent.com/zublimemx/marketplaces-product-images/main/products/7501314704231/images/7501314704231_2.jpg</t>
  </si>
  <si>
    <t xml:space="preserve">https://raw.githubusercontent.com/zublimemx/marketplaces-product-images/main/products/7501314704231/images/7501314704231_3.jpg</t>
  </si>
  <si>
    <t xml:space="preserve">FESTOMAR C30</t>
  </si>
  <si>
    <t xml:space="preserve">7501008497623</t>
  </si>
  <si>
    <t xml:space="preserve">Elevit Pronatal Multivitamínico 30 Comprimidos</t>
  </si>
  <si>
    <t xml:space="preserve">Descripción:
Elevit es un complemento multivitamínico y multimineral de Bayer diseñado para cubrir las necesidades nutricionales de la mujer antes, durante y después del embarazo. Su fórmula incluye vitaminas y minerales, entre ellos ácido fólico y hierro, y su empaque lo presenta como apoyo al sano desarrollo de los órganos del bebé. Esta presentación contiene 30 comprimidos.
Beneficios:
- Para mujeres que planean un embarazo, que están embarazadas o en periodo de lactancia.
- Aporta vitaminas y minerales, incluidos ácido fólico y hierro.
- Ayuda al sano desarrollo de los órganos del bebé y a reducir el riesgo de enfermedades en la etapa adulta, según el empaque.
- Se presenta en comprimidos, con 30 dosis por caja.
Composición:
Multivitamínico y multimineral en comprimidos. Contiene hierro, ácido fólico y lactosa. Consulte el empaque para conocer la fórmula completa.
Modo de uso:
Vía oral. Tome un comprimido al día o la dosis que indique su médico. En caso de vómitos durante el embarazo, se recomienda tomar el comprimido a medio día. Si es una mujer con sensibilidad especial y se siente hiperestimulada, no lo tome por la noche.
Presentación:
Caja con 30 comprimidos.
Advertencias:
No se recomienda su uso pediátrico. Es bien tolerado; en casos poco frecuentes puede causar estreñimiento, diarrea, náusea, vómito, dolor de cabeza, mareo, insomnio o nerviosismo. Puede observarse una ligera coloración amarilla en la orina y, por el hierro, una coloración oscura en las heces. No lo tome durante un tratamiento con tetraciclinas, fluoroquinolonas, levotiroxina o diuréticos tiazídicos, a menos que pasen dos horas entre ambos. Contiene lactosa. Conservar a no más de 25 °C, protegido de la luz y con la caja bien cerrada. Lea las instrucciones del empaque. Consulte a su médico. No se deje al alcance de los niños.</t>
  </si>
  <si>
    <t xml:space="preserve">MLM45284089</t>
  </si>
  <si>
    <t xml:space="preserve">Elevit</t>
  </si>
  <si>
    <t xml:space="preserve">Pronatal</t>
  </si>
  <si>
    <t xml:space="preserve">Multivitamínico y multimineral</t>
  </si>
  <si>
    <t xml:space="preserve">Vitaminas, minerales, ácido fólico y hierro</t>
  </si>
  <si>
    <t xml:space="preserve">428M97 SSA VI</t>
  </si>
  <si>
    <t xml:space="preserve">Uso: antes, durante y después del embarazo; Contiene lactosa; Formato de venta: Unidad</t>
  </si>
  <si>
    <t xml:space="preserve">https://raw.githubusercontent.com/zublimemx/marketplaces-product-images/main/products/7501008497623/images/7501008497623_1.jpg</t>
  </si>
  <si>
    <t xml:space="preserve">https://raw.githubusercontent.com/zublimemx/marketplaces-product-images/main/products/7501008497623/images/7501008497623_2.jpg</t>
  </si>
  <si>
    <t xml:space="preserve">https://raw.githubusercontent.com/zublimemx/marketplaces-product-images/main/products/7501008497623/images/7501008497623_3.jpg</t>
  </si>
  <si>
    <t xml:space="preserve">ELEVIT PRE NAT COMP C 30 JUNIO 27 120</t>
  </si>
  <si>
    <t xml:space="preserve">7891024179925</t>
  </si>
  <si>
    <t xml:space="preserve">Enjuague Bucal Colgate PerioGard Sin Alcohol 250 ml</t>
  </si>
  <si>
    <t xml:space="preserve">Descripción:
Colgate PerioGard es un enjuague bucal con gluconato de clorhexidina al 0.12%, en solución sin alcohol, recomendado por dentistas para el cuidado de las encías. Su fórmula ayuda a eliminar los gérmenes que causan gingivitis, placa bacteriana y mal aliento, y al no contener alcohol puede usarse sin la sensación de ardor en la boca. Se presenta en frasco de 250 ml.
Beneficios:
- Ayuda a eliminar los gérmenes que causan gingivitis, placa bacteriana y mal aliento.
- Favorece unas encías saludables.
- Fórmula sin alcohol, para evitar el ardor.
- Recomendado por dentistas.
Composición:
Solución bucal con gluconato de clorhexidina al 0.12%, sin alcohol.
Modo de uso:
Utilice el producto bajo orientación de su odontólogo. Se usa después del cepillado dental, enjuagando la boca con la cantidad indicada y sin tragar el líquido.
Presentación:
Frasco con 250 ml de solución bucal.
Advertencias:
Utilice el producto bajo orientación de su odontólogo. Solo para uso bucal: no lo ingiera. Manténgase fuera del alcance de los niños. Complemente su higiene bucal con cepillado e hilo dental.</t>
  </si>
  <si>
    <t xml:space="preserve">MLM19938033</t>
  </si>
  <si>
    <t xml:space="preserve">PerioGard</t>
  </si>
  <si>
    <t xml:space="preserve">Sin alcohol</t>
  </si>
  <si>
    <t xml:space="preserve">Gluconato de clorhexidina</t>
  </si>
  <si>
    <t xml:space="preserve">0.12 %</t>
  </si>
  <si>
    <t xml:space="preserve">Bucal</t>
  </si>
  <si>
    <t xml:space="preserve">Sin alcohol: Sí; Uso bajo orientación del odontólogo; Formato de venta: Unidad</t>
  </si>
  <si>
    <t xml:space="preserve">https://raw.githubusercontent.com/zublimemx/marketplaces-product-images/main/products/7891024179925/images/7891024179925_1.jpg</t>
  </si>
  <si>
    <t xml:space="preserve">https://raw.githubusercontent.com/zublimemx/marketplaces-product-images/main/products/7891024179925/images/7891024179925_3.jpg</t>
  </si>
  <si>
    <t xml:space="preserve">ENJ BUC COLG PERGAR S/AL C/250</t>
  </si>
  <si>
    <t xml:space="preserve">7501008498866</t>
  </si>
  <si>
    <t xml:space="preserve">Flanax Naproxeno Sódico 550 mg 6 Tabletas</t>
  </si>
  <si>
    <t xml:space="preserve">Descripción:
Flanax 550 es un medicamento de Bayer cuyo principio activo es el naproxeno sódico, un antiinflamatorio no esteroideo con acción analgésica. Cada tableta contiene 550 mg y se indica para aliviar la inflamación y el dolor asociados a torceduras, distensiones, traumatismos menores, dolores dentales y cólicos menstruales. Esta presentación contiene 6 tabletas.
Beneficios:
- Auxiliar en el tratamiento antiinflamatorio después de torceduras, distensiones y otros traumatismos menores en tejidos blandos.
- Para padecimientos inflamatorios agudos, cólicos menstruales (dismenorrea primaria y secundaria), dolores dentales y traumatismos.
- Ayuda a disminuir la inflamación asociada con las infecciones de las vías respiratorias superiores, junto con el antibiótico o antiviral indicado por el médico.
- Una sola tableta cada 24 horas.
Composición:
Cada tableta contiene naproxeno sódico 550 mg.
Modo de uso:
Vía oral, junto con los alimentos. Una tableta cada 24 horas hasta por 5 días. No se administre por más de 5 días en padecimientos inflamatorios y dolorosos comunes.
Presentación:
Caja con 6 tabletas de 550 mg.
Advertencias:
No se administre a menores de 12 años. No se use durante el embarazo ni la lactancia. No lo use si es alérgico al naproxeno, al ácido acetilsalicílico u otros antiinflamatorios, si tiene úlcera péptica activa o sangrado gastrointestinal, insuficiencia cardiaca grave, o insuficiencia renal o hepática. Puede causar acidez, náusea, cólico, dolor de cabeza, mareo o hinchazón de pies y manos; si esto ocurre, suspenda el medicamento. Consulte a su médico si toma medicamentos para epilepsia, ácido úrico, presión arterial, ciclosporinas u otros antiinflamatorios. Conservar a no más de 30 °C, con la caja bien cerrada y protegido de la luz. Lea las instrucciones del empaque. Consulte a su médico. No se deje al alcance de los niños.</t>
  </si>
  <si>
    <t xml:space="preserve">MLM47422449</t>
  </si>
  <si>
    <t xml:space="preserve">006M90 SSA VI</t>
  </si>
  <si>
    <t xml:space="preserve">Grupo terapéutico: Antiinflamatorio y analgésico; Formato de venta: Unidad</t>
  </si>
  <si>
    <t xml:space="preserve">https://raw.githubusercontent.com/zublimemx/marketplaces-product-images/main/products/7501008498866/images/7501008498866_1.jpg</t>
  </si>
  <si>
    <t xml:space="preserve">https://raw.githubusercontent.com/zublimemx/marketplaces-product-images/main/products/7501008498866/images/7501008498866_2.jpg</t>
  </si>
  <si>
    <t xml:space="preserve">FLANAX 550MG C6 TABS 105</t>
  </si>
  <si>
    <t xml:space="preserve">7501065062529</t>
  </si>
  <si>
    <t xml:space="preserve">Robax Gold Metocarbamol Ibuprofeno 500/200 mg 24 Tabletas</t>
  </si>
  <si>
    <t xml:space="preserve">Descripción:
Robax Gold es un medicamento de Pfizer que combina metocarbamol, un relajante muscular, con ibuprofeno, un analgésico y antiinflamatorio. Alivia el dolor asociado con espasmos musculares, como el dolor de espalda causado por estrés, malas posturas y actividad física excesiva. Esta presentación contiene 24 tabletas.
Beneficios:
- Auxiliar en el alivio de los síntomas asociados con dolor de espalda, contracturas musculares y tensión muscular.
- Alivia el dolor por tensión en los músculos del cuello, distensión muscular y esguinces.
- Doble acción: relajante muscular y analgésico con acción antiinflamatoria.
Composición:
Cada tableta contiene metocarbamol 500 mg e ibuprofeno 200 mg.
Modo de uso:
Vía oral. Adultos y niños mayores de 12 años: 1 tableta cada 4 o 6 horas, o 2 tabletas cada 8 horas, dependiendo de la intensidad del dolor. No exceder de 6 tabletas en 24 horas. No se administre por más de 5 días.
Presentación:
Caja con 24 tabletas de 500 mg/200 mg.
Advertencias:
No se use en el último trimestre del embarazo ni durante la lactancia. No se administre a menores de 12 años. No lo use si es alérgico al ibuprofeno, al ácido acetilsalicílico u otros antiinflamatorios, al metocarbamol o a algún componente de la fórmula, ni si tiene úlcera gastrointestinal o antecedente de sangrado. Consulte a su médico si tiene hipertensión, cirrosis, asma o enfermedad renal o cardiaca. Puede causar somnolencia: no maneje ni opere maquinaria pesada durante su uso. No lo tome con alcohol ni con anticoagulantes. Contiene amarillo No. 6. Conservar a no más de 25 °C y en lugar seco. Lea las instrucciones del empaque. Consulte a su médico. No se deje al alcance de los niños.</t>
  </si>
  <si>
    <t xml:space="preserve">MLM39455395</t>
  </si>
  <si>
    <t xml:space="preserve">Robax</t>
  </si>
  <si>
    <t xml:space="preserve">Gold</t>
  </si>
  <si>
    <t xml:space="preserve">Gold 500/200 mg</t>
  </si>
  <si>
    <t xml:space="preserve">Metocarbamol e ibuprofeno</t>
  </si>
  <si>
    <t xml:space="preserve">500 mg/200 mg</t>
  </si>
  <si>
    <t xml:space="preserve">571M2000 SSA VI</t>
  </si>
  <si>
    <t xml:space="preserve">Grupo terapéutico: Relajante muscular y analgésico; Contiene amarillo No. 6; Formato de venta: Unidad</t>
  </si>
  <si>
    <t xml:space="preserve">https://raw.githubusercontent.com/zublimemx/marketplaces-product-images/main/products/7501065062529/images/7501065062529_1.jpg</t>
  </si>
  <si>
    <t xml:space="preserve">https://raw.githubusercontent.com/zublimemx/marketplaces-product-images/main/products/7501065062529/images/7501065062529_2.jpg</t>
  </si>
  <si>
    <t xml:space="preserve">https://raw.githubusercontent.com/zublimemx/marketplaces-product-images/main/products/7501065062529/images/7501065062529_3.jpg</t>
  </si>
  <si>
    <t xml:space="preserve">ROBAX GOLD 500 200MG C24 TABS</t>
  </si>
  <si>
    <t xml:space="preserve">650240007651</t>
  </si>
  <si>
    <t xml:space="preserve">Bio Electro Analgésico 250/250/65 mg 24 Tabletas</t>
  </si>
  <si>
    <t xml:space="preserve">Descripción:
Bio Electro es un analgésico de Genomma Lab que combina paracetamol, ácido acetilsalicílico y cafeína en cada tableta. Está indicado para el alivio del dolor de cabeza y de la migraña. Esta presentación contiene 24 tabletas.
Beneficios:
- Auxiliar en el alivio del dolor de cabeza, incluido el dolor de cabeza tensional y la migraña o jaqueca.
- Ayuda a aliviar el dolor de cabeza ocasional asociado con desvelo, traumatismos o resfriados.
- El paracetamol y el ácido acetilsalicílico alivian el dolor y reducen la fiebre; la cafeína refuerza la acción analgésica.
Composición:
Cada tableta contiene paracetamol 250 mg, ácido acetilsalicílico 250 mg y cafeína 65 mg.
Modo de uso:
Vía oral. Para el dolor de cabeza en adultos y niños mayores de 14 años, una tableta cada 8 horas. En caso de migraña, 2 tabletas cada 8 horas, sin exceder 6 tabletas al día.
Presentación:
Caja con 24 tabletas.
Advertencias:
No exceda la dosis indicada ni lo use junto con otros medicamentos que contengan paracetamol, ácido acetilsalicílico u otros analgésicos. No se administre a menores de 14 años. No lo use si es alérgico al ácido acetilsalicílico, al paracetamol o a la cafeína. Puede causar molestias gástricas. Consulte a su médico si el dolor persiste, empeora o si está embarazada o en lactancia. Lea las instrucciones del empaque. Consulte a su médico. No se deje al alcance de los niños.</t>
  </si>
  <si>
    <t xml:space="preserve">MLM39455473</t>
  </si>
  <si>
    <t xml:space="preserve">Bio Electro</t>
  </si>
  <si>
    <t xml:space="preserve">Paracetamol, ácido acetilsalicílico y cafeína</t>
  </si>
  <si>
    <t xml:space="preserve">250 mg/250 mg/65 mg</t>
  </si>
  <si>
    <t xml:space="preserve">Grupo terapéutico: Analgésico para dolor de cabeza y migraña; Formato de venta: Unidad</t>
  </si>
  <si>
    <t xml:space="preserve">https://raw.githubusercontent.com/zublimemx/marketplaces-product-images/main/products/650240007651/images/650240007651_1.jpg</t>
  </si>
  <si>
    <t xml:space="preserve">https://raw.githubusercontent.com/zublimemx/marketplaces-product-images/main/products/650240007651/images/650240007651_2.jpg</t>
  </si>
  <si>
    <t xml:space="preserve">BIO ELECTRO C 24 CAPS</t>
  </si>
  <si>
    <t xml:space="preserve">7501070615048</t>
  </si>
  <si>
    <t xml:space="preserve">Pranosine Metisoprinol 250 mg/5 ml Jarabe 60 ml</t>
  </si>
  <si>
    <t xml:space="preserve">Descripción:
Pranosine es un jarabe de Laboratorios Sanfer cuyo principio activo es el metisoprinol (inosina pranobex), un medicamento con acción antiviral e inmunomoduladora que se utiliza únicamente bajo prescripción médica. Esta presentación contiene 60 ml de jarabe, con vaso dosificador incluido en la caja.
Beneficios:
- Medicamento de prescripción con acción antiviral e inmunomoduladora.
- Presentación en jarabe, fácil de dosificar con el vaso incluido.
- La indicación, la dosis y la duración del tratamiento las determina el médico.
Composición:
Cada 5 ml equivalen a 250 mg de metisoprinol. Contiene 65 por ciento de azúcar y 2 por ciento de alcohol.
Modo de uso:
Vía oral. La dosis es la que el médico señale; utilice el vaso dosificador incluido.
Presentación:
Caja con frasco de 60 ml de jarabe y vaso dosificador.
Advertencias:
Su venta requiere receta médica. El uso de este medicamento eleva la concentración de ácido úrico en la sangre. No se administre durante el embarazo ni la lactancia. Contiene azúcar y alcohol: consulte a su médico si es diabético. Conservar a temperatura ambiente, a no más de 30 °C. Lea las instrucciones del empaque. Consulte a su médico. No se deje al alcance de los niños.</t>
  </si>
  <si>
    <t xml:space="preserve">MLM39474216</t>
  </si>
  <si>
    <t xml:space="preserve">Pranosine</t>
  </si>
  <si>
    <t xml:space="preserve">Metisoprinol (inosina pranobex)</t>
  </si>
  <si>
    <t xml:space="preserve">250 mg/5 ml</t>
  </si>
  <si>
    <t xml:space="preserve">80844 SSA IV</t>
  </si>
  <si>
    <t xml:space="preserve">Venta con receta médica; Incluye vaso dosificador; Contiene azúcar y alcohol; Formato de venta: Unidad</t>
  </si>
  <si>
    <t xml:space="preserve">https://raw.githubusercontent.com/zublimemx/marketplaces-product-images/main/products/7501070615048/images/7501070615048_3.jpg</t>
  </si>
  <si>
    <t xml:space="preserve">https://raw.githubusercontent.com/zublimemx/marketplaces-product-images/main/products/7501070615048/images/7501070615048_1.jpg</t>
  </si>
  <si>
    <t xml:space="preserve">PRANOSINE JBE 250MG 60ML</t>
  </si>
  <si>
    <t xml:space="preserve">7502253073501</t>
  </si>
  <si>
    <t xml:space="preserve">Pentrexyl Ampicilina 500 mg 28 Cápsulas</t>
  </si>
  <si>
    <t xml:space="preserve">Descripción:
Pentrexyl es un antibiótico de Aspen cuyo principio activo es la ampicilina, una penicilina de amplio espectro. Se presenta en cápsulas de 500 mg y se utiliza únicamente bajo prescripción médica para tratar infecciones causadas por bacterias sensibles. Esta presentación contiene 28 cápsulas.
Beneficios:
- Antibiótico del grupo de las penicilinas de amplio espectro.
- Se indica en infecciones bacterianas de vías respiratorias, del oído, nariz y garganta, de vías urinarias y gastrointestinales, causadas por microorganismos sensibles.
- Presentación de 28 cápsulas para esquemas de tratamiento prolongados definidos por el médico.
Composición:
Cada cápsula contiene ampicilina 500 mg.
Modo de uso:
Vía oral. La dosis, el intervalo entre tomas y la duración del tratamiento los determina el médico; complete siempre el tratamiento indicado aunque se sienta mejor.
Presentación:
Caja con 28 cápsulas de 500 mg.
Advertencias:
Su venta requiere receta médica. No lo use si es alérgico a la ampicilina, a las penicilinas o a otros antibióticos betalactámicos. Informe a su médico si tiene enfermedad de los riñones, antecedentes de alergias, o si está embarazada o en periodo de lactancia. El uso inadecuado de antibióticos favorece la resistencia bacteriana; no lo use sin indicación médica. Conservar en lugar fresco y seco, a no más de 25 °C. Lea las instrucciones del empaque. Consulte a su médico. No se deje al alcance de los niños.</t>
  </si>
  <si>
    <t xml:space="preserve">MLM39475942</t>
  </si>
  <si>
    <t xml:space="preserve">Pentrexyl</t>
  </si>
  <si>
    <t xml:space="preserve">Aspen</t>
  </si>
  <si>
    <t xml:space="preserve">Ampicilina</t>
  </si>
  <si>
    <t xml:space="preserve">Venta con receta médica; Grupo terapéutico: Antibiótico (penicilina); Formato de venta: Unidad</t>
  </si>
  <si>
    <t xml:space="preserve">https://raw.githubusercontent.com/zublimemx/marketplaces-product-images/main/products/7502253073501/images/7502253073501_1.jpg</t>
  </si>
  <si>
    <t xml:space="preserve">https://raw.githubusercontent.com/zublimemx/marketplaces-product-images/main/products/7502253073501/images/7502253073501_2.jpg</t>
  </si>
  <si>
    <t xml:space="preserve">PENTREXYL 500 MG C28 CAPS 30</t>
  </si>
  <si>
    <t xml:space="preserve">7501019064449</t>
  </si>
  <si>
    <t xml:space="preserve">Pañales para Adulto Tena Pants Maxi Protect Grande 13 Piezas</t>
  </si>
  <si>
    <t xml:space="preserve">Descripción:
Ropa interior desechable TENA Pants Maxi Protect, talla Grande, tipo calzón, con protección unisex y discreta para la incontinencia urinaria en mujeres y hombres. Está pensada para personas activas con pérdidas de orina moderadas a abundantes y ocupa el nivel 9 de la escala de absorción TENA (absorción abundante).
Características:
- Nivel de absorción 9 en la escala TENA.
- Tecnología ProSkin: fórmula con vitamina E y aceite de algodón que cuida y protege la piel y ayuda a evitar irritaciones.
- Absorbe hasta 20% más rápido, según el fabricante.
- Núcleo con gel que absorbe el líquido y neutraliza olores.
- Tela ultra suave y transpirable que se ajusta al cuerpo como la ropa interior habitual.
- Diseño unisex para hombre y mujer.
Modo de uso:
Colóquelo como ropa interior común, subiéndolo hasta la cintura y acomodándolo en las piernas. Cámbielo cuando esté saturado.
Presentación:
Paquete con 13 piezas, talla Grande.
Advertencias:
- Deseche el producto usado en la basura; no lo arroje al inodoro.
- Mantenga las bolsas de plástico fuera del alcance de bebés y niños.</t>
  </si>
  <si>
    <t xml:space="preserve">MLM48929060</t>
  </si>
  <si>
    <t xml:space="preserve">TENA</t>
  </si>
  <si>
    <t xml:space="preserve">Essity</t>
  </si>
  <si>
    <t xml:space="preserve">Pants Maxi Protect</t>
  </si>
  <si>
    <t xml:space="preserve">Ropa interior desechable, absorción abundante nivel 9</t>
  </si>
  <si>
    <t xml:space="preserve">Formato: Ropa interior desechable tipo pants; Incontinencia: moderada a abundante; Escala de absorción TENA: 9; Formato de venta: Paquete</t>
  </si>
  <si>
    <t xml:space="preserve">https://raw.githubusercontent.com/zublimemx/marketplaces-product-images/main/products/7501019064449/images/7501019064449_1.jpg</t>
  </si>
  <si>
    <t xml:space="preserve">https://raw.githubusercontent.com/zublimemx/marketplaces-product-images/main/products/7501019064449/images/7501019064449_2.jpg</t>
  </si>
  <si>
    <t xml:space="preserve">TENA PANTS MAXI PROTEC GDE 6X13</t>
  </si>
  <si>
    <t xml:space="preserve">7501008433553</t>
  </si>
  <si>
    <t xml:space="preserve">Cafiaspirina Forte 650 mg/65 mg 24 Tabletas</t>
  </si>
  <si>
    <t xml:space="preserve">Descripción:
Cafiaspirina Forte es un analgésico de venta libre que combina ácido acetilsalicílico (650 mg) con cafeína (65 mg) en cada tableta. Está indicada para el alivio sintomático de dolores ocasionales leves a moderados, como dolor de cabeza, migraña, dolor de muelas, dolor menstrual, dolores musculares o de espalda, así como estados febriles. La cafeína potencia el efecto analgésico y ayuda a mantener el estado de alerta.
Beneficios:
- Efecto analgésico: ayuda a aliviar el dolor de cabeza, de muelas y las molestias tensionales en cuello y hombros.
- Efecto antiinflamatorio: ayuda a disminuir la inflamación muscular.
- Efecto antipirético: ayuda a bajar la fiebre.
- La cafeína estimula la energía y la concentración.
Fórmula:
Cada tableta contiene ácido acetilsalicílico 650 mg y cafeína 65 mg.
Modo de uso:
Vía oral. Respete la dosis y la frecuencia indicadas en el instructivo del empaque o por su médico.
Presentación:
Caja con 24 tabletas.
Advertencias:
- No exceda la dosis indicada.
- Si los síntomas persisten, suspenda su uso y consulte a su médico.
Lea las instrucciones del empaque. Consulte a su médico. No se deje al alcance de los niños.</t>
  </si>
  <si>
    <t xml:space="preserve">MLM39455833</t>
  </si>
  <si>
    <t xml:space="preserve">Migraña</t>
  </si>
  <si>
    <t xml:space="preserve">650 mg / 65 mg</t>
  </si>
  <si>
    <t xml:space="preserve">90259 SS</t>
  </si>
  <si>
    <t xml:space="preserve">Formato de venta: Caja; Requiere receta: No</t>
  </si>
  <si>
    <t xml:space="preserve">https://raw.githubusercontent.com/zublimemx/marketplaces-product-images/main/products/7501008433553/images/7501008433553_1.jpg</t>
  </si>
  <si>
    <t xml:space="preserve">https://raw.githubusercontent.com/zublimemx/marketplaces-product-images/main/products/7501008433553/images/7501008433553_2.jpg</t>
  </si>
  <si>
    <t xml:space="preserve">CAFIASPIRINA FORTE C 24 TABS 40</t>
  </si>
  <si>
    <t xml:space="preserve">7501035908246</t>
  </si>
  <si>
    <t xml:space="preserve">Aceite para Bebé Mennen Baby Magic Hipoalergénico 100 ml</t>
  </si>
  <si>
    <t xml:space="preserve">Descripción:
Aceite para bebé Mennen Baby Magic con fórmula suave e hipoalergénica, creada para cuidar, limpiar y humectar la delicada piel del bebé. Su textura ligera lo hace ideal para dar masajes relajantes después del baño y, según la ficha de tienda, también ayuda a ablandar la costra láctea. La etiqueta indica que es recomendado por la Sociedad Mexicana de Pediatría, A.C.
Beneficios:
- Humecta e hidrata la piel del bebé.
- Fórmula hipoalergénica.
- Ideal para masajes suaves.
- Ayuda a ablandar la costra láctea.
Ingredientes:
Mineral Oil, Parfum.
Modo de uso:
Aplique la cantidad necesaria para dejar una ligera capa en todo el cuerpo después del baño. Dé un masaje suave y relajante al bebé.
Presentación:
Botella de 100 ml.
Advertencias:
- Uso externo.
- No lo aplique en piel irritada o lastimada.
- Suspenda su uso si aparece irritación, enrojecimiento o alguna molestia.
- Evite el contacto con los ojos; si ocurre, enjuague con abundante agua.
- Manténgase fuera del alcance de los niños.</t>
  </si>
  <si>
    <t xml:space="preserve">MLM27970801</t>
  </si>
  <si>
    <t xml:space="preserve">Aceite hipoalergénico</t>
  </si>
  <si>
    <t xml:space="preserve">Botella</t>
  </si>
  <si>
    <t xml:space="preserve">Ingredientes: Mineral Oil, Parfum; Hipoalergénico: Sí; Uso: Externo; Formato de venta: Unidad</t>
  </si>
  <si>
    <t xml:space="preserve">https://raw.githubusercontent.com/zublimemx/marketplaces-product-images/main/products/7501035908246/images/7501035908246_1.jpg</t>
  </si>
  <si>
    <t xml:space="preserve">https://raw.githubusercontent.com/zublimemx/marketplaces-product-images/main/products/7501035908246/images/7501035908246_2.jpg</t>
  </si>
  <si>
    <t xml:space="preserve">AC MENNEN 100 ML</t>
  </si>
  <si>
    <t xml:space="preserve">7501035908239</t>
  </si>
  <si>
    <t xml:space="preserve">Aceite para Bebé Mennen Baby Magic Hipoalergénico 50 ml</t>
  </si>
  <si>
    <t xml:space="preserve">Descripción:
Aceite para bebé Mennen Baby Magic con fórmula suave e hipoalergénica, creada para cuidar, limpiar y humectar la delicada piel del bebé. Su textura ligera lo hace ideal para dar masajes relajantes después del baño. La etiqueta indica que es recomendado por la Sociedad Mexicana de Pediatría, A.C. Este formato de 50 ml es práctico para llevar en la pañalera.
Beneficios:
- Humecta e hidrata la piel del bebé.
- Fórmula hipoalergénica.
- Ideal para masajes suaves.
- Presentación compacta, fácil de transportar.
Ingredientes:
Mineral Oil, Parfum.
Modo de uso:
Aplique la cantidad necesaria para dejar una ligera capa en todo el cuerpo después del baño. Dé un masaje suave y relajante al bebé.
Presentación:
Botella de 50 ml.
Advertencias:
- Uso externo.
- No lo aplique en piel irritada o lastimada.
- Suspenda su uso si aparece irritación, enrojecimiento o alguna molestia.
- Evite el contacto con los ojos; si ocurre, enjuague con abundante agua.
- Manténgase fuera del alcance de los niños.</t>
  </si>
  <si>
    <t xml:space="preserve">MLM19861378</t>
  </si>
  <si>
    <t xml:space="preserve">https://raw.githubusercontent.com/zublimemx/marketplaces-product-images/main/products/7501035908239/images/7501035908239_1.jpg</t>
  </si>
  <si>
    <t xml:space="preserve">https://raw.githubusercontent.com/zublimemx/marketplaces-product-images/main/products/7501035908239/images/7501035908239_2.jpg</t>
  </si>
  <si>
    <t xml:space="preserve">AC MENNEN 50 ML</t>
  </si>
  <si>
    <t xml:space="preserve">7501125126031</t>
  </si>
  <si>
    <t xml:space="preserve">Naxifelar Cefalexina 500 mg 20 Cápsulas</t>
  </si>
  <si>
    <t xml:space="preserve">Descripción:
Naxifelar es un antibiótico del grupo de las cefalosporinas cuyo principio activo es la cefalexina, elaborado por Laboratorios PiSA. Está indicado en el tratamiento de infecciones causadas por bacterias sensibles a la cefalexina y su uso debe ser indicado por un médico.
Beneficios:
- Infecciones de las vías respiratorias altas y bajas, como faringitis, amigdalitis, bronquitis y neumonía.
- Infecciones de la piel y de los tejidos blandos, como abscesos, celulitis y heridas infectadas.
- Infecciones de las vías urinarias, como cistitis y pielonefritis.
Fórmula:
Cada cápsula contiene 500 mg de cefalexina (como monohidrato) y excipiente cbp 1 cápsula.
Modo de uso:
Vía oral. La dosis y la duración del tratamiento deben ser indicadas por el médico; complete siempre el tratamiento prescrito para evitar la resistencia bacteriana.
Presentación:
Caja con 20 cápsulas de 500 mg.
Advertencias:
- Su venta requiere receta médica.
- No lo use si es alérgico a la cefalexina, a otros antibióticos betalactámicos o a cualquier componente de la fórmula.
- Informe a su médico si tiene antecedentes de enfermedades gastrointestinales (colitis) o problemas renales.
- Conserve en su envase original, a temperatura ambiente (15 a 30 °C), protegido de la luz y la humedad.
Lea las instrucciones del empaque. Consulte a su médico. No se deje al alcance de los niños.</t>
  </si>
  <si>
    <t xml:space="preserve">MLM39473830</t>
  </si>
  <si>
    <t xml:space="preserve">Naxifelar</t>
  </si>
  <si>
    <t xml:space="preserve">Cefalexina</t>
  </si>
  <si>
    <t xml:space="preserve">Grupo: Cefalosporinas (antibiótico); Requiere receta médica; Formato de venta: Caja</t>
  </si>
  <si>
    <t xml:space="preserve">https://raw.githubusercontent.com/zublimemx/marketplaces-product-images/main/products/7501125126031/images/7501125126031_3.jpg</t>
  </si>
  <si>
    <t xml:space="preserve">https://raw.githubusercontent.com/zublimemx/marketplaces-product-images/main/products/7501125126031/images/7501125126031_1.jpg</t>
  </si>
  <si>
    <t xml:space="preserve">https://raw.githubusercontent.com/zublimemx/marketplaces-product-images/main/products/7501125126031/images/7501125126031_2.jpg</t>
  </si>
  <si>
    <t xml:space="preserve">NAXIFELAR 500MG CAP C20</t>
  </si>
  <si>
    <t xml:space="preserve">7501943454811</t>
  </si>
  <si>
    <t xml:space="preserve">Toallitas Húmedas Huggies Cuidado Puro 80 Piezas</t>
  </si>
  <si>
    <t xml:space="preserve">Descripción:
Toallitas húmedas para bebé Huggies Cuidado Puro, hipoalergénicas y con textura algodonosa que limpia con suavidad la piel del bebé en cada cambio de pañal. Están elaboradas con 99% de agua e ingredientes de origen natural, y son 90% biodegradables.
Beneficios:
- Fórmula con 99% de agua, vitamina E y aloe para mantener la piel suave e hidratada.
- Hipoalergénicas y dermatológicamente probadas.
- Sin alcohol, sin parabenos y sin fragancia.
- Textura suave tipo algodón.
- 90% biodegradables.
- Tapa resellable que conserva la humedad de las toallitas.
Modo de uso:
Abra la tapa, desprenda la etiqueta, saque una toallita y cierre la tapa para conservar la humedad. Úsela para limpiar la piel del bebé en cada cambio de pañal.
Presentación:
Paquete con 80 toallitas húmedas.
Advertencias:
- Uso externo.
- Suspenda su uso si aparece irritación o enrojecimiento en la piel.
- Para evitar el riesgo de asfixia, mantenga las bolsas de plástico fuera del alcance de bebés y niños.
- No arroje las toallitas al inodoro.</t>
  </si>
  <si>
    <t xml:space="preserve">MLM19944912</t>
  </si>
  <si>
    <t xml:space="preserve">Cuidado Puro</t>
  </si>
  <si>
    <t xml:space="preserve">Hipoalergénicas</t>
  </si>
  <si>
    <t xml:space="preserve">Hipoalergénicas: Sí; Libre de alcohol: Sí; Libre de parabenos: Sí; Libre de fragancia: Sí; 99% de agua; Biodegradables: 90%; Formato de venta: Paquete; Uso: Externo</t>
  </si>
  <si>
    <t xml:space="preserve">https://raw.githubusercontent.com/zublimemx/marketplaces-product-images/main/products/7501943454811/images/7501943454811_1.jpg</t>
  </si>
  <si>
    <t xml:space="preserve">https://raw.githubusercontent.com/zublimemx/marketplaces-product-images/main/products/7501943454811/images/7501943454811_2.jpg</t>
  </si>
  <si>
    <t xml:space="preserve">https://raw.githubusercontent.com/zublimemx/marketplaces-product-images/main/products/7501943454811/images/7501943454811_3.jpg</t>
  </si>
  <si>
    <t xml:space="preserve">https://raw.githubusercontent.com/zublimemx/marketplaces-product-images/main/products/7501943454811/images/7501943454811_4.jpg</t>
  </si>
  <si>
    <t xml:space="preserve">TAS HUM HUGG CUIDADO PURO C/80</t>
  </si>
  <si>
    <t xml:space="preserve">7506205809248</t>
  </si>
  <si>
    <t xml:space="preserve">Fórmula Infantil Enfagrow Premium Etapa 3 Lata 800 g</t>
  </si>
  <si>
    <t xml:space="preserve">Descripción:
Enfagrow Premium Etapa 3 es un alimento en polvo a base de leche, deshidratado y adicionado con DHA, MFGM, vitaminas, minerales y prebióticos, elaborado por Mead Johnson para niños de corta edad a partir de 1 año. Según el fabricante, sus ingredientes ayudan al desarrollo mental (que es multifactorial), al sistema inmune y al sistema digestivo.
Características:
- Etapa 3, para niños a partir de 1 año de edad.
- Con MFGM y DHA, que ayudan al desarrollo mental.
- Con prebióticos que apoyan el funcionamiento del sistema digestivo.
- Con vitaminas y minerales que ayudan al sistema inmune.
- Lata con 800 g de polvo.
Modo de uso:
Lea las instrucciones de preparación y uso que aparecen en la etiqueta del producto. La porción sugerida es de 39 g de polvo por cada 210 ml de preparado.
Presentación:
Lata con 800 g.
Advertencias:
- Una vez abierta la lata, ciérrela con la tapa de plástico y guárdela bien cerrada en un lugar fresco y seco; utilice el contenido dentro de los 30 días siguientes.
- Si el producto cambia de apariencia, color, olor o sabor, debe desecharse.
- Consulte con su pediatra acerca de las alternativas de alimentación para su bebé.
- La fecha de caducidad y el número de lote están en la base de la lata.</t>
  </si>
  <si>
    <t xml:space="preserve">MLM16100820</t>
  </si>
  <si>
    <t xml:space="preserve">Enfagrow</t>
  </si>
  <si>
    <t xml:space="preserve">Mead Johnson Nutricionales de México</t>
  </si>
  <si>
    <t xml:space="preserve">Premium</t>
  </si>
  <si>
    <t xml:space="preserve">Etapa 3 con MFGM y DHA</t>
  </si>
  <si>
    <t xml:space="preserve">A partir de 1 año</t>
  </si>
  <si>
    <t xml:space="preserve">Etapa: 3; Porción sugerida: 39 g en 210 ml; Formato de venta: Unidad</t>
  </si>
  <si>
    <t xml:space="preserve">https://raw.githubusercontent.com/zublimemx/marketplaces-product-images/main/products/7506205809248/images/7506205809248_1.jpg</t>
  </si>
  <si>
    <t xml:space="preserve">https://raw.githubusercontent.com/zublimemx/marketplaces-product-images/main/products/7506205809248/images/7506205809248_3.jpg</t>
  </si>
  <si>
    <t xml:space="preserve">ENFAGROW PREMIUM 3 800 GR JUNIO 27 6</t>
  </si>
  <si>
    <t xml:space="preserve">7501049714604</t>
  </si>
  <si>
    <t xml:space="preserve">Cytotec Misoprostol 200 mcg 28 Tabletas</t>
  </si>
  <si>
    <t xml:space="preserve">Descripción:
Cytotec, de Pfizer, contiene misoprostol, un medicamento de uso oral indicado en el tratamiento y la prevención de lesiones del aparato digestivo alto. Su uso requiere prescripción y seguimiento médico.
Beneficios:
- Coadministración con antiinflamatorios no esteroideos (AINE) para el tratamiento y la prevención de úlceras gástricas y duodenales, lesiones hemorrágicas y erosiones inducidas por AINE.
- Tratamiento de úlceras gástricas y duodenales activas.
- Tratamiento de gastroduodenitis erosiva asociada con enfermedad de úlcera péptica.
Fórmula:
Cada tableta contiene misoprostol 200 mcg.
Modo de uso:
Vía oral. La dosis y la duración del tratamiento deben ser indicadas por el médico.
Presentación:
Caja con 28 tabletas de 200 mcg.
Advertencias:
- Su venta requiere receta médica.
- Utilícelo únicamente bajo indicación y supervisión de su médico.
Lea las instrucciones del empaque. Consulte a su médico. No se deje al alcance de los niños.</t>
  </si>
  <si>
    <t xml:space="preserve">MLM40655838</t>
  </si>
  <si>
    <t xml:space="preserve">Cytotec</t>
  </si>
  <si>
    <t xml:space="preserve">Misoprostol</t>
  </si>
  <si>
    <t xml:space="preserve">200 mcg</t>
  </si>
  <si>
    <t xml:space="preserve">Requiere receta médica; Formato de venta: Caja</t>
  </si>
  <si>
    <t xml:space="preserve">https://raw.githubusercontent.com/zublimemx/marketplaces-product-images/main/products/7501049714604/images/7501049714604_1.jpg</t>
  </si>
  <si>
    <t xml:space="preserve">https://raw.githubusercontent.com/zublimemx/marketplaces-product-images/main/products/7501049714604/images/7501049714604_3.jpg</t>
  </si>
  <si>
    <t xml:space="preserve">CYTOTEC 200MG C28 TABS MISOPROSTOL</t>
  </si>
  <si>
    <t xml:space="preserve">7501057005312</t>
  </si>
  <si>
    <t xml:space="preserve">Caladryl S Loción Calamina 180 ml</t>
  </si>
  <si>
    <t xml:space="preserve">Descripción:
Caladryl S es una loción tópica de calamina, elaborada por Bausch &amp; Lomb México, que ayuda a aliviar el prurito (comezón) y las molestias leves de la piel. La calamina ha mostrado utilidad antipruriginosa en lesiones inflamatorias subagudas de la piel.
Beneficios:
- Auxiliar en el tratamiento del prurito causado por piquetes de insectos.
- Quemaduras solares leves, sarpullido y dermatitis por contacto.
- Otras irritaciones dérmicas menores.
Modo de uso:
Vía tópica. Niños mayores de 2 años y adultos: lave el área afectada con agua y jabón neutro, séquela perfectamente y aplique la loción en la zona afectada cada 6 a 8 horas. En menores de 2 años, el médico debe evaluar los posibles beneficios frente a los riesgos.
Presentación:
Frasco con 180 ml de loción.
Advertencias:
- Uso externo.
- No lo use si es hipersensible a los componentes de la fórmula ni sobre lesiones de la piel infectadas.
- Si las molestias empeoran o persisten por más de siete días, o si se presentan recaídas, suspenda su uso y consulte a su médico.
- En caso de embarazo o lactancia, consulte a su médico.
Lea las instrucciones del empaque. Consulte a su médico. No se deje al alcance de los niños.</t>
  </si>
  <si>
    <t xml:space="preserve">MLM50953361</t>
  </si>
  <si>
    <t xml:space="preserve">S</t>
  </si>
  <si>
    <t xml:space="preserve">Calamina</t>
  </si>
  <si>
    <t xml:space="preserve">Uso: Externo; Venta sin receta; Formato de venta: Unidad</t>
  </si>
  <si>
    <t xml:space="preserve">https://raw.githubusercontent.com/zublimemx/marketplaces-product-images/main/products/7501057005312/images/7501057005312_1.jpg</t>
  </si>
  <si>
    <t xml:space="preserve">https://raw.githubusercontent.com/zublimemx/marketplaces-product-images/main/products/7501057005312/images/7501057005312_2.jpg</t>
  </si>
  <si>
    <t xml:space="preserve">CALADRYL S LOC 180 ML 28</t>
  </si>
  <si>
    <t xml:space="preserve">5016003770609</t>
  </si>
  <si>
    <t xml:space="preserve">Tiras Reactivas Contour Plus Glucosa 50 Piezas</t>
  </si>
  <si>
    <t xml:space="preserve">Descripción:
Tiras reactivas CONTOUR PLUS de Ascensia Diabetes Care para la determinación de glucosa en sangre capilar. Son compatibles con los glucómetros CONTOUR PLUS y CONTOUR PLUS ELITE y forman parte del sistema para el automonitoreo de glucosa en personas con diabetes.
Características:
- Requieren una muestra de sangre pequeña, de apenas 0.6 µl.
- Tecnología Segunda-Oportunidad de Muestra: permite aplicar más sangre en la misma tira cuando la primera muestra no fue suficiente.
- Diseñadas para absorber fácilmente la muestra de sangre.
- Autocodificación: no requieren introducir un código.
- Según el fabricante, sus resultados no se ven afectados por muchas sustancias de interferencia comunes de la sangre (como colesterol o hemoglobina) ni por tratamientos como paracetamol o ibuprofeno.
Modo de uso:
Inserte una tira en el glucómetro compatible, aplique la gota de sangre en el extremo de la tira y lea el resultado en la pantalla. Consulte el instructivo de uso incluido en el empaque.
Presentación:
Caja con 50 tiras reactivas. No incluye glucómetro.
Advertencias:
- Consulte a su médico.
- Lea las instrucciones de uso antes de utilizar el producto.
- Utilice las tiras solo con los glucómetros compatibles y respete la fecha de caducidad indicada en el envase.</t>
  </si>
  <si>
    <t xml:space="preserve">MLM25577960</t>
  </si>
  <si>
    <t xml:space="preserve">Contour</t>
  </si>
  <si>
    <t xml:space="preserve">Ascensia Diabetes Care</t>
  </si>
  <si>
    <t xml:space="preserve">Contour Plus</t>
  </si>
  <si>
    <t xml:space="preserve">0774R2014 SSA</t>
  </si>
  <si>
    <t xml:space="preserve">Compatible con glucómetros Contour Plus y Contour Plus Elite; Muestra de sangre: 0.6 µl; Autocodificación: Sí; Tecnología Segunda-Oportunidad de Muestra; No incluye glucómetro; Formato de venta: Caja</t>
  </si>
  <si>
    <t xml:space="preserve">https://raw.githubusercontent.com/zublimemx/marketplaces-product-images/main/products/5016003770609/images/5016003770609_1.jpg</t>
  </si>
  <si>
    <t xml:space="preserve">https://raw.githubusercontent.com/zublimemx/marketplaces-product-images/main/products/5016003770609/images/5016003770609_2.jpg</t>
  </si>
  <si>
    <t xml:space="preserve">CONTOURS PLUS 50 TIRAS</t>
  </si>
  <si>
    <t xml:space="preserve">7501095409059</t>
  </si>
  <si>
    <t xml:space="preserve">Graneodín B Benzocaína 10 mg 24 Pastillas Miel Limón</t>
  </si>
  <si>
    <t xml:space="preserve">Descripción:
Graneodín B son pastillas con benzocaína y sabor miel-limón que alivian el dolor y la irritación de garganta de intensidad leve a moderada. Su efecto anestésico local brinda alivio temporal contra el dolor, el ardor y la irritación de garganta.
Beneficios:
- Efecto anestésico local en la zona de dolor.
- Alivio instantáneo de la molestia de garganta.
- Sin azúcar; contiene sucralosa.
- Agradable sabor miel-limón.
Fórmula:
Cada pastilla contiene benzocaína 10 mg y excipiente cbp 1 pastilla.
Modo de uso:
Vía oral. Adultos y niños mayores de 6 años: disuelva lentamente en la boca una pastilla cada 2 horas, sin exceder 8 pastillas al día.
Presentación:
Caja con 24 pastillas sabor miel-limón.
Advertencias:
- Si persisten las molestias, consulte a su médico.
- No exceda la dosis recomendada.
Lea las instrucciones del empaque. Consulte a su médico. No se deje al alcance de los niños.</t>
  </si>
  <si>
    <t xml:space="preserve">MLM39455721</t>
  </si>
  <si>
    <t xml:space="preserve">Graneodín</t>
  </si>
  <si>
    <t xml:space="preserve">RB Health</t>
  </si>
  <si>
    <t xml:space="preserve">B</t>
  </si>
  <si>
    <t xml:space="preserve">Miel-limón</t>
  </si>
  <si>
    <t xml:space="preserve">Adultos y niños mayores de 6 años</t>
  </si>
  <si>
    <t xml:space="preserve">Sin azúcar (contiene sucralosa); Venta sin receta; Formato de venta: Caja</t>
  </si>
  <si>
    <t xml:space="preserve">https://raw.githubusercontent.com/zublimemx/marketplaces-product-images/main/products/7501095409059/images/7501095409059_2.jpg</t>
  </si>
  <si>
    <t xml:space="preserve">https://raw.githubusercontent.com/zublimemx/marketplaces-product-images/main/products/7501095409059/images/7501095409059_3.jpg</t>
  </si>
  <si>
    <t xml:space="preserve">https://raw.githubusercontent.com/zublimemx/marketplaces-product-images/main/products/7501095409059/images/7501095409059_1.jpg</t>
  </si>
  <si>
    <t xml:space="preserve">GRANEODIN B M LIMON C24</t>
  </si>
  <si>
    <t xml:space="preserve">7509546698137</t>
  </si>
  <si>
    <t xml:space="preserve">Crema Dental Colgate Luminous White Brilliant 66 ml</t>
  </si>
  <si>
    <t xml:space="preserve">Descripción:
Crema dental blanqueadora Colgate Luminous White Brilliant, de Colgate-Palmolive, formulada para lograr dientes más blancos y brillantes. Ayuda a evitar la formación de manchas amarillas ocasionadas por malos hábitos orales y contribuye a una sonrisa más luminosa y a un aliento fresco. Forma parte de la línea Luminous White de Colgate, pensada para el blanqueamiento y el brillo de la sonrisa.
Beneficios:
- Remueve hasta el 100% de las manchas superficiales, según indica el empaque.
- Ayuda a lograr dientes más blancos y brillantes con el uso diario.
- Contribuye al cuidado de la salud bucal y a mantener el aliento fresco.
Modo de uso:
Cepille sus dientes con una porción de crema dental hasta tres veces al día, después de cada comida, o según la recomendación de su odontólogo.
Presentación:
Tubo con 66 ml de crema dental.
Advertencias:
- Manténgase fuera del alcance de los niños.</t>
  </si>
  <si>
    <t xml:space="preserve">Brilliant White</t>
  </si>
  <si>
    <t xml:space="preserve">Función: Blanqueadora; Formato de venta: Unidad</t>
  </si>
  <si>
    <t xml:space="preserve">https://raw.githubusercontent.com/zublimemx/marketplaces-product-images/main/products/7509546698137/images/7509546698137_1.jpg</t>
  </si>
  <si>
    <t xml:space="preserve">https://raw.githubusercontent.com/zublimemx/marketplaces-product-images/main/products/7509546698137/images/7509546698137_2.jpg</t>
  </si>
  <si>
    <t xml:space="preserve">C DLGATE LUMIN W COHIT BRILL 66MLN</t>
  </si>
  <si>
    <t xml:space="preserve">75005689</t>
  </si>
  <si>
    <t xml:space="preserve">Respicil Adulto Bencilpenicilina Metamizol Inyectable IM</t>
  </si>
  <si>
    <t xml:space="preserve">Descripción:
Respicil Adulto, de Laboratorios Senosiain, es un medicamento inyectable de uso intramuscular que asocia dos penicilinas (procaínica y sódica) con metamizol. Se presenta como polvo para suspensión inyectable, con su ampolleta de disolvente que contiene el metamizol. Es un antibiótico de prescripción médica: su indicación, dosis y duración deben ser determinadas por el médico.
Fórmula:
- Frasco ámpula con polvo, para adulto: penicilina G procaínica equivalente a 300,000 U de penicilina G (bencilpenicilina) y penicilina G sódica equivalente a 100,000 U de penicilina G.
- Ampolleta: metamizol 500 mg, vehículo cbp 2 ml.
Modo de uso:
Vía intramuscular. Debe ser preparado y aplicado por personal de salud, según la indicación del médico.
Presentación:
Caja con 1 frasco ámpula y 1 ampolleta de 2 ml.
Advertencias:
- Su venta requiere receta médica.
- No lo use si es alérgico a las penicilinas o al metamizol.
Lea las instrucciones del empaque. Consulte a su médico. No se deje al alcance de los niños.</t>
  </si>
  <si>
    <t xml:space="preserve">MLM39475276</t>
  </si>
  <si>
    <t xml:space="preserve">Respicil</t>
  </si>
  <si>
    <t xml:space="preserve">frasco ámpula con ampolleta</t>
  </si>
  <si>
    <t xml:space="preserve">Bencilpenicilina procaínica, bencilpenicilina sódica y metamizol</t>
  </si>
  <si>
    <t xml:space="preserve">Penicilina G 300,000 U + 100,000 U; metamizol 500 mg/2 ml</t>
  </si>
  <si>
    <t xml:space="preserve">41953 SSA</t>
  </si>
  <si>
    <t xml:space="preserve">Antibiótico; Requiere receta médica; Formato de venta: Caja</t>
  </si>
  <si>
    <t xml:space="preserve">https://raw.githubusercontent.com/zublimemx/marketplaces-product-images/main/products/75005689/images/75005689_1.jpg</t>
  </si>
  <si>
    <t xml:space="preserve">RESPICIL AD INY IM</t>
  </si>
  <si>
    <t xml:space="preserve">7501871720644</t>
  </si>
  <si>
    <t xml:space="preserve">Trexen Duo Clindamicina Ketoconazol 100/400 mg 7 Óvulos</t>
  </si>
  <si>
    <t xml:space="preserve">Descripción:
Trexen Duo, de Asofarma, es un medicamento de uso vaginal que combina dos principios activos: clindamicina, un antibiótico, y ketoconazol, un antimicótico. Está indicado en el tratamiento de infecciones vaginales como la vaginosis bacteriana, la candidiasis vaginal y la vaginitis mixta.
Beneficios:
- Por su acción antibiótica: vaginosis bacteriana causada por Bacteroides spp, Gardnerella vaginalis, Mobiluncus spp, Mycoplasma hominis y otros gérmenes anaerobios.
- Por su acción antimicótica: candidiasis vaginal y vaginitis mixta.
Fórmula:
Cada óvulo contiene fosfato de clindamicina equivalente a 100 mg de clindamicina y ketoconazol 400 mg, con excipiente cbp 1 óvulo.
Modo de uso:
Vía vaginal. No es para ingerir. La dosis y la duración del tratamiento deben ser indicadas por el médico.
Presentación:
Caja con 7 óvulos.
Advertencias:
- Su venta requiere receta médica.
- No lo use si es alérgico a la clindamicina, la lincomicina, el ketoconazol, otros antimicóticos azólicos o cualquier componente de la fórmula.
- Puede causar irritación local, comezón o sensación de ardor, sobre todo al inicio del tratamiento.
Lea las instrucciones del empaque. Consulte a su médico. No se deje al alcance de los niños.</t>
  </si>
  <si>
    <t xml:space="preserve">MLM39475271</t>
  </si>
  <si>
    <t xml:space="preserve">Trexen</t>
  </si>
  <si>
    <t xml:space="preserve">Clindamicina y ketoconazol</t>
  </si>
  <si>
    <t xml:space="preserve">100 mg / 400 mg</t>
  </si>
  <si>
    <t xml:space="preserve">Antibiótico y antimicótico; Requiere receta médica; Formato de venta: Caja</t>
  </si>
  <si>
    <t xml:space="preserve">https://raw.githubusercontent.com/zublimemx/marketplaces-product-images/main/products/7501871720644/images/7501871720644_1.jpg</t>
  </si>
  <si>
    <t xml:space="preserve">https://raw.githubusercontent.com/zublimemx/marketplaces-product-images/main/products/7501871720644/images/7501871720644_2.jpg</t>
  </si>
  <si>
    <t xml:space="preserve">TREXEN DUO OVULOS</t>
  </si>
  <si>
    <t xml:space="preserve">7501033960468</t>
  </si>
  <si>
    <t xml:space="preserve">Suplemento Ensure Advance Active Chocolate 237 ml</t>
  </si>
  <si>
    <t xml:space="preserve">Descripción:
Ensure Advance Active, de Abbott, es una bebida de nutrición especializada lista para beber, sabor chocolate, formulada con HMB (beta-hidroxi-beta-metilbutirato) para favorecer la recuperación y el mantenimiento de la masa muscular. Complementa la alimentación diaria de adultos, sobre todo a partir de los 40 años, cuando de forma natural se pierde masa muscular.
Beneficios:
- Con HMB, 13 g de proteína por porción y 1.5 g de HMB.
- Con prebióticos que estimulan el crecimiento de la flora intestinal benéfica.
- Con ácidos grasos Omega 3 y 6.
- Contiene 28 vitaminas y minerales.
- Libre de lactosa y de gluten.
- Aporta 252 kcal por porción de 237 ml.
Modo de uso:
Listo para beber. Agite bien y sirva frío. Una vez abierto, tape, refrigere y use dentro de las 24 horas siguientes.
Presentación:
Botella con 237 ml, sabor chocolate.
Advertencias:
- Suplemento alimenticio; no es un medicamento.
- Consulte a su médico o nutriólogo antes de incluirlo en su dieta si tiene alguna condición de salud.
- Manténgase fuera del alcance de los niños.</t>
  </si>
  <si>
    <t xml:space="preserve">MLM36525350</t>
  </si>
  <si>
    <t xml:space="preserve">Advance Active</t>
  </si>
  <si>
    <t xml:space="preserve">Bebida lista para beber</t>
  </si>
  <si>
    <t xml:space="preserve">Con HMB; Proteína: 13 g por porción; Libre de lactosa: Sí; Libre de gluten: Sí; Formato de venta: Unidad</t>
  </si>
  <si>
    <t xml:space="preserve">https://raw.githubusercontent.com/zublimemx/marketplaces-product-images/main/products/7501033960468/images/7501033960468_1.jpg</t>
  </si>
  <si>
    <t xml:space="preserve">https://raw.githubusercontent.com/zublimemx/marketplaces-product-images/main/products/7501033960468/images/7501033960468_2.jpg</t>
  </si>
  <si>
    <t xml:space="preserve">https://raw.githubusercontent.com/zublimemx/marketplaces-product-images/main/products/7501033960468/images/7501033960468_3.jpg</t>
  </si>
  <si>
    <t xml:space="preserve">ENSURE ADV 237ML CHOCOLATE 16</t>
  </si>
  <si>
    <t xml:space="preserve">7501943471962</t>
  </si>
  <si>
    <t xml:space="preserve">Toallitas Húmedas KleenBebé Suavelastic Max 100 Piezas</t>
  </si>
  <si>
    <t xml:space="preserve">Descripción:
Toallitas húmedas para bebé KleenBebé Suavelastic Max, de Kimberly-Clark, que limpian desde la primera pasada sin dejar residuos ni irritar la delicada piel del bebé. Combinan fibras naturales con una doble textura para una limpieza suave y eficaz, y están dermatológicamente probadas.
Beneficios:
- Enriquecidas con vitamina E, aloe vera y té verde.
- Fibras naturales y doble textura para una limpieza suave y eficaz.
- Limpian sin dejar residuos.
- Hipoalergénicas, sin parabenos y sin alcohol, según indica el empaque.
- Dermatológicamente probadas.
Modo de uso:
Saque una toallita del paquete y úsela para limpiar la piel del bebé en cada cambio de pañal. Cierre bien la tapa después de usar para conservar la humedad.
Presentación:
Paquete con 100 toallitas húmedas.
Advertencias:
- Uso externo.
- Suspenda su uso si aparece irritación o enrojecimiento en la piel.
- No arroje las toallitas al inodoro.
- Mantenga las bolsas de plástico fuera del alcance de bebés y niños.</t>
  </si>
  <si>
    <t xml:space="preserve">MLM66696092</t>
  </si>
  <si>
    <t xml:space="preserve">Suavelastic Max</t>
  </si>
  <si>
    <t xml:space="preserve">Con vitamina E, aloe vera y té verde; Hipoalergénicas: Sí; Libre de parabenos: Sí; Libre de alcohol: Sí; Dermatológicamente probadas; Formato de venta: Paquete; Uso: Externo</t>
  </si>
  <si>
    <t xml:space="preserve">https://raw.githubusercontent.com/zublimemx/marketplaces-product-images/main/products/7501943471962/images/7501943471962_1.jpg</t>
  </si>
  <si>
    <t xml:space="preserve">https://raw.githubusercontent.com/zublimemx/marketplaces-product-images/main/products/7501943471962/images/7501943471962_2.jpg</t>
  </si>
  <si>
    <t xml:space="preserve">TAS SUAVE MAX C/100</t>
  </si>
  <si>
    <t xml:space="preserve">7501943442405</t>
  </si>
  <si>
    <t xml:space="preserve">Pañales Huggies Supreme Prematuro Unisex 30 Piezas</t>
  </si>
  <si>
    <t xml:space="preserve">Descripción:
Pañales desechables Huggies para bebés prematuros, de la marca Kimberly-Clark, en presentación de 30 piezas. Son unisex, están diseñados para bebés de menos de 2.5 kg y buscan maximizar la protección de la delicada piel del bebé durante sus primeros 100 días. Huggies Supreme se presenta como una línea con suavidad y cuidado superiores, clínica y dermatológicamente probada.
Características:
- Talla Prematuro (P), unisex, para bebés de menos de 2.5 kg.
- Suavidad superior y cuidado superior para ayudar a mantener la piel fresca y sana.
- Pensados para dar máxima protección a la piel del bebé durante sus primeros 100 días.
- Paquete con 30 pañales.
Modo de uso:
Colóquelo por debajo del bebé, ajuste las cintas a la cintura sin apretar y cámbielo con frecuencia para mantener la piel limpia y seca.
Presentación:
Paquete con 30 pañales desechables.
Advertencias:
- Uso externo.
- Suspenda su uso si aparece enrojecimiento o irritación en la piel.
- No arroje los pañales usados al inodoro.
- Mantenga el producto y las bolsas de plástico fuera del alcance de los niños.</t>
  </si>
  <si>
    <t xml:space="preserve">MLM19976570</t>
  </si>
  <si>
    <t xml:space="preserve">Prematuro</t>
  </si>
  <si>
    <t xml:space="preserve">Prematuro (P)</t>
  </si>
  <si>
    <t xml:space="preserve">Peso del bebé: menos de 2.5 kg; Tipo: Desechable; Formato de venta: Paquete</t>
  </si>
  <si>
    <t xml:space="preserve">https://raw.githubusercontent.com/zublimemx/marketplaces-product-images/main/products/7501943442405/images/7501943442405_1.jpg</t>
  </si>
  <si>
    <t xml:space="preserve">https://raw.githubusercontent.com/zublimemx/marketplaces-product-images/main/products/7501943442405/images/7501943442405_2.jpg</t>
  </si>
  <si>
    <t xml:space="preserve">HU SUP PREMATURO C/30</t>
  </si>
  <si>
    <t xml:space="preserve">7501089809445</t>
  </si>
  <si>
    <t xml:space="preserve">Eskapar Compuesto Nifuroxazida Metronidazol 20 Cápsulas</t>
  </si>
  <si>
    <t xml:space="preserve">Descripción:
Eskapar Compuesto, de Armstrong Laboratorios, es un medicamento oral que combina nifuroxazida y metronidazol en cápsulas. Está indicado en el tratamiento de infecciones intestinales por amibas y por Giardia, especialmente cuando se acompañan de infecciones bacterianas. Su uso debe ser indicado por un médico.
Beneficios:
- Amibiasis luminal (infección intestinal por amibas) y extraintestinal (fuera del intestino), especialmente cuando se acompañan de infecciones bacterianas.
- Giardiasis intestinal asociada con infecciones bacterianas.
Fórmula:
Cada cápsula contiene nifuroxazida 200 mg, metronidazol 600 mg y excipiente cbp 1 cápsula.
Modo de uso:
Vía oral. No se automedique: la dosis y la duración del tratamiento deben ser indicadas por el médico.
Presentación:
Caja con 20 cápsulas de 200 mg/600 mg.
Advertencias:
- Su venta requiere receta médica.
- No lo use si tiene antecedentes de alergia a los nitrofuranos o hipersensibilidad al metronidazol.
- No se recomienda durante el primer trimestre del embarazo.
- No ingiera bebidas alcohólicas durante el tratamiento.
Lea las instrucciones del empaque. Consulte a su médico. No se deje al alcance de los niños.</t>
  </si>
  <si>
    <t xml:space="preserve">MLM39473757</t>
  </si>
  <si>
    <t xml:space="preserve">Eskapar</t>
  </si>
  <si>
    <t xml:space="preserve">Armstrong Laboratorios de México</t>
  </si>
  <si>
    <t xml:space="preserve">Nifuroxazida y metronidazol</t>
  </si>
  <si>
    <t xml:space="preserve">200 mg / 600 mg</t>
  </si>
  <si>
    <t xml:space="preserve">https://raw.githubusercontent.com/zublimemx/marketplaces-product-images/main/products/7501089809445/images/7501089809445_2.jpg</t>
  </si>
  <si>
    <t xml:space="preserve">https://raw.githubusercontent.com/zublimemx/marketplaces-product-images/main/products/7501089809445/images/7501089809445_3.jpg</t>
  </si>
  <si>
    <t xml:space="preserve">https://raw.githubusercontent.com/zublimemx/marketplaces-product-images/main/products/7501089809445/images/7501089809445_1.jpg</t>
  </si>
  <si>
    <t xml:space="preserve">ESKAPAR COMP C 20 200 600MG</t>
  </si>
  <si>
    <t xml:space="preserve">7501089808943</t>
  </si>
  <si>
    <t xml:space="preserve">Adimod Pidotimod 800 mg/7 ml Solución 10 Frascos</t>
  </si>
  <si>
    <t xml:space="preserve">Descripción:
Adimod es un medicamento de Armstrong Laboratorios de México en forma de solución oral. Su principio activo es el pidotimod, un inmunomodulador (clasificación ATC L03AX05); no es un antibiótico. Cada frasco de 7 ml contiene 800 mg de pidotimod. Es un medicamento de prescripción: su indicación, la dosis y la duración del tratamiento las determina un médico.
Fórmula:
Cada frasco de 7 ml contiene 800 mg de pidotimod.
Modo de uso:
Solución oral. Siga la dosis y la duración que indique su médico y no modifique el esquema por su cuenta.
Presentación:
Caja con 10 frascos de 7 ml, de 800 mg/7 ml cada uno. Registro sanitario: 445M94 SSA.
Advertencias:
- Su venta requiere receta médica (receta simple).
- Utilícelo únicamente por indicación y bajo supervisión de su médico.
- Conservar a temperatura ambiente.
- Informe a su médico si toma otros medicamentos, si está embarazada o si se encuentra en periodo de lactancia.
Lea las instrucciones del empaque. Consulte a su médico. No se deje al alcance de los niños.</t>
  </si>
  <si>
    <t xml:space="preserve">MLM39989872</t>
  </si>
  <si>
    <t xml:space="preserve">Adimod</t>
  </si>
  <si>
    <t xml:space="preserve">Solución oral en frascos de 7 ml</t>
  </si>
  <si>
    <t xml:space="preserve">frascos</t>
  </si>
  <si>
    <t xml:space="preserve">Pidotimod</t>
  </si>
  <si>
    <t xml:space="preserve">800 mg / 7 ml</t>
  </si>
  <si>
    <t xml:space="preserve">445M94 SSA</t>
  </si>
  <si>
    <t xml:space="preserve">Volumen por frasco: 7 ml; Requiere receta médica (receta simple); Clasificación ATC: L03AX05; Conservación: temperatura ambiente; No es antibiótico; Formato de venta: Caja</t>
  </si>
  <si>
    <t xml:space="preserve">https://raw.githubusercontent.com/zublimemx/marketplaces-product-images/main/products/7501089808943/images/7501089808943_1.jpg</t>
  </si>
  <si>
    <t xml:space="preserve">https://raw.githubusercontent.com/zublimemx/marketplaces-product-images/main/products/7501089808943/images/7501089808943_3.jpg</t>
  </si>
  <si>
    <t xml:space="preserve">https://raw.githubusercontent.com/zublimemx/marketplaces-product-images/main/products/7501089808943/images/7501089808943_4.jpg</t>
  </si>
  <si>
    <t xml:space="preserve">ADIMOD 800 MG C10 SOL AGOSTO 27</t>
  </si>
  <si>
    <t xml:space="preserve">7501314702657</t>
  </si>
  <si>
    <t xml:space="preserve">Flumil Aminofenazona Bufenina Difenilpiralina 20 Cápsulas</t>
  </si>
  <si>
    <t xml:space="preserve">Descripción:
Flumil, de IPAL (división de Laboratorios Senosiain), es un medicamento en cápsulas que combina aminofenazona, bufenina y difenilpiralina. Es un antihistamínico indicado como coadyuvante en el alivio de los síntomas del resfriado común, como congestión nasal y de las vías respiratorias, tos y garganta irritada. Su uso debe ser indicado por un médico.
Fórmula:
Cada cápsula contiene aminofenazona 40.0 mg, clorhidrato de bufenina 1.5 mg, clorhidrato de difenilpiralina 1.5 mg y excipiente cbp 1 cápsula.
Modo de uso:
Vía oral. La dosis es la que el médico señale.
Presentación:
Caja con 20 cápsulas de 40 mg/1.5 mg/1.5 mg.
Advertencias:
- Su venta requiere receta médica.
- No se use durante el embarazo o la lactancia.
- Conserve la caja bien cerrada, a no más de 30 °C.
Lea las instrucciones del empaque. Consulte a su médico. No se deje al alcance de los niños.</t>
  </si>
  <si>
    <t xml:space="preserve">MLM39473372</t>
  </si>
  <si>
    <t xml:space="preserve">IPAL</t>
  </si>
  <si>
    <t xml:space="preserve">Aminofenazona, bufenina y difenilpiralina</t>
  </si>
  <si>
    <t xml:space="preserve">40 mg / 1.5 mg / 1.5 mg</t>
  </si>
  <si>
    <t xml:space="preserve">82442 SSA IV</t>
  </si>
  <si>
    <t xml:space="preserve">https://raw.githubusercontent.com/zublimemx/marketplaces-product-images/main/products/7501314702657/images/7501314702657_1.jpg</t>
  </si>
  <si>
    <t xml:space="preserve">https://raw.githubusercontent.com/zublimemx/marketplaces-product-images/main/products/7501314702657/images/7501314702657_2.jpg</t>
  </si>
  <si>
    <t xml:space="preserve">https://raw.githubusercontent.com/zublimemx/marketplaces-product-images/main/products/7501314702657/images/7501314702657_3.jpg</t>
  </si>
  <si>
    <t xml:space="preserve">FLUMIL CAPS 20 CAP</t>
  </si>
  <si>
    <t xml:space="preserve">7503007704504</t>
  </si>
  <si>
    <t xml:space="preserve">Fisiofer Hierro 40 mg/15 ml Solución 10 Frascos</t>
  </si>
  <si>
    <t xml:space="preserve">Descripción:
Fisiofer es una solución oral de hierro (proteinsuccinilato de hierro) de Exeltis, fabricada en España por Italfarmaco. Cada frasco monodosis de 15 ml aporta 800 mg de proteinsuccinilato de hierro, equivalentes a 40 mg de hierro trivalente. Es un medicamento de prescripción: su indicación, dosis y duración del tratamiento deben ser determinadas por un médico.
Fórmula:
Cada frasco de 15 ml contiene proteinsuccinilato de hierro 800 mg (equivalente a 40 mg de hierro trivalente) y vehículo cbp 15 ml.
Modo de uso:
Vía oral. Siga la dosis y la duración indicadas por su médico.
Presentación:
Caja con 10 frascos monodosis de 15 ml.
Advertencias:
- Su venta requiere receta médica.
- Utilícelo únicamente por indicación y bajo supervisión de su médico.
Lea las instrucciones del empaque. Consulte a su médico. No se deje al alcance de los niños.</t>
  </si>
  <si>
    <t xml:space="preserve">MLM42117577</t>
  </si>
  <si>
    <t xml:space="preserve">Fisiofer</t>
  </si>
  <si>
    <t xml:space="preserve">Solución oral en frascos monodosis</t>
  </si>
  <si>
    <t xml:space="preserve">Proteinsuccinilato de hierro</t>
  </si>
  <si>
    <t xml:space="preserve">800 mg (40 mg de hierro trivalente) / 15 ml</t>
  </si>
  <si>
    <t xml:space="preserve">410M93 SSA IV</t>
  </si>
  <si>
    <t xml:space="preserve">Volumen por frasco: 15 ml; Fabricado en España por Italfarmaco; Formato de venta: Caja</t>
  </si>
  <si>
    <t xml:space="preserve">https://raw.githubusercontent.com/zublimemx/marketplaces-product-images/main/products/7503007704504/images/7503007704504_1.jpg</t>
  </si>
  <si>
    <t xml:space="preserve">https://raw.githubusercontent.com/zublimemx/marketplaces-product-images/main/products/7503007704504/images/7503007704504_2.jpg</t>
  </si>
  <si>
    <t xml:space="preserve">https://raw.githubusercontent.com/zublimemx/marketplaces-product-images/main/products/7503007704504/images/7503007704504_3.jpg</t>
  </si>
  <si>
    <t xml:space="preserve">FISIOFER SOL FCO 15ML C10</t>
  </si>
  <si>
    <t xml:space="preserve">7501943474994</t>
  </si>
  <si>
    <t xml:space="preserve">Pañales para Adulto Diapro Confort Mediano 10 Piezas</t>
  </si>
  <si>
    <t xml:space="preserve">Descripción:
Pañales anatómicos desechables para adulto Diapro, talla Mediano, diseñados para personas con incontinencia avanzada. Su núcleo gelatiniza los líquidos y ayuda a controlar los malos olores, y cuentan con mayor protección trasera y aroma a manzanilla. Cada paquete contiene 10 piezas.
Características:
- Talla Mediano (talla 28 a 40, para cintura de 71 a 102 cm).
- Nivel de absorción para incontinencia avanzada.
- Gelatiniza los líquidos y ayuda a controlar los malos olores.
- Mayor protección trasera.
- Aroma a manzanilla.
- Diseño anatómico con cintas de ajuste laterales.
Modo de uso:
Coloque el pañal entre las piernas y ajuste las cintas laterales de la parte trasera hacia la delantera hasta lograr un ajuste cómodo y seguro, sin apretar. Cambie el pañal con la frecuencia necesaria y mantenga la piel limpia y seca en cada cambio.
Presentación:
Paquete con 10 pañales anatómicos para adulto, talla Mediano.
Advertencias:
Deseche el pañal usado en la basura; no lo arroje al inodoro. Suspenda su uso si aparece enrojecimiento o molestia en la piel y consulte a su médico. Consulte también a su médico si la incontinencia es reciente o persistente. Mantenga el producto fuera del alcance de los niños.</t>
  </si>
  <si>
    <t xml:space="preserve">MLM15995568</t>
  </si>
  <si>
    <t xml:space="preserve">Pañal anatómico para adulto, incontinencia avanzada</t>
  </si>
  <si>
    <t xml:space="preserve">Tipo: Desechable; Talla: 28 a 40; Cintura: 71 a 102 cm; Nivel de absorción: incontinencia avanzada; Formato de venta: Paquete</t>
  </si>
  <si>
    <t xml:space="preserve">https://raw.githubusercontent.com/zublimemx/marketplaces-product-images/main/products/7501943474994/images/7501943474994_1.jpg</t>
  </si>
  <si>
    <t xml:space="preserve">https://raw.githubusercontent.com/zublimemx/marketplaces-product-images/main/products/7501943474994/images/7501943474994_2.jpg</t>
  </si>
  <si>
    <t xml:space="preserve">https://raw.githubusercontent.com/zublimemx/marketplaces-product-images/main/products/7501943474994/images/7501943474994_3.jpg</t>
  </si>
  <si>
    <t xml:space="preserve">DIAPRO CONFOR AD MED C/10</t>
  </si>
  <si>
    <t xml:space="preserve">7501125124075</t>
  </si>
  <si>
    <t xml:space="preserve">Ciprobac Ciprofloxacino 500 mg 14 Tabletas</t>
  </si>
  <si>
    <t xml:space="preserve">Descripción:
Ciprobac es un medicamento antibiótico en tabletas de laboratorios PiSA cuyo principio activo es el ciprofloxacino, una quinolona. Cada tableta contiene 500 mg y se administra por vía oral. Esta presentación es una caja con 14 tabletas y su uso corresponde exclusivamente a indicación y supervisión médica.
Características:
- Principio activo: ciprofloxacino 500 mg por tableta.
- Antibiótico de administración oral.
- Caja con 14 tabletas.
- Medicamento de venta con receta médica.
Fórmula:
Cada tableta contiene ciprofloxacino 500 mg y excipiente cbp 1 tableta.
Modo de uso:
Vía oral. La dosis, la frecuencia y la duración del tratamiento son las que indique su médico. Siga la prescripción al pie de la letra y no suspenda ni modifique el tratamiento por su cuenta.
Presentación:
Caja con 14 tabletas de 500 mg.
Advertencias:
Su venta requiere receta médica. No se automedique: los antibióticos deben utilizarse únicamente con indicación y supervisión médica. Informe a su médico si es alérgico a las quinolonas, si está embarazada o en periodo de lactancia, o si toma otros medicamentos. Lea las instrucciones del empaque. Consulte a su médico. No se deje al alcance de los niños.</t>
  </si>
  <si>
    <t xml:space="preserve">MLM39474886</t>
  </si>
  <si>
    <t xml:space="preserve">Ciprobac</t>
  </si>
  <si>
    <t xml:space="preserve">PiSA</t>
  </si>
  <si>
    <t xml:space="preserve">Caja con tabletas</t>
  </si>
  <si>
    <t xml:space="preserve">187M99 SSA</t>
  </si>
  <si>
    <t xml:space="preserve">Forma farmacéutica: Tableta; Antibiótico; Venta con receta médica</t>
  </si>
  <si>
    <t xml:space="preserve">https://raw.githubusercontent.com/zublimemx/marketplaces-product-images/main/products/7501125124075/images/7501125124075_1.jpg</t>
  </si>
  <si>
    <t xml:space="preserve">https://raw.githubusercontent.com/zublimemx/marketplaces-product-images/main/products/7501125124075/images/7501125124075_2.jpg</t>
  </si>
  <si>
    <t xml:space="preserve">https://raw.githubusercontent.com/zublimemx/marketplaces-product-images/main/products/7501125124075/images/7501125124075_3.jpg</t>
  </si>
  <si>
    <t xml:space="preserve">CIPROBAC C14 500MG CIPROFLOXACINO PISA</t>
  </si>
  <si>
    <t xml:space="preserve">041388284316</t>
  </si>
  <si>
    <t xml:space="preserve">Kank-A Benzocaína 20% Solución Bucal 9.7 ml</t>
  </si>
  <si>
    <t xml:space="preserve">Descripción:
Kank-A es una solución bucal con benzocaína al 20% que se aplica directamente sobre la zona afectada con el aplicador integrado en la tapa. Es un medicamento auxiliar en el tratamiento de las aftas y de las ulceraciones bucales: la benzocaína es un anestésico de acción inmediata que alivia el dolor y la irritación. Producto de la marca Blistex, distribuido en México por Sanfer.
Características:
- Benzocaína al 20%, anestésico local de acción inmediata.
- Aplicador integrado en la tapa para colocar el producto con precisión.
- Para aftas, úlceras en la boca, abrasiones causadas por dentaduras e irritación provocada por el uso de frenos.
- Forma una película protectora sobre la lesión.
Fórmula:
Cada 100 g contiene benzocaína 20.0 g y vehículo cbp 100.0 g.
Modo de uso:
Vía bucal, no ingerible. Seque el área afectada y aplique una pequeña cantidad de la solución con el aplicador de la tapa cada 4 horas. Si es necesario, puede aplicarse con una frecuencia de hasta cada 2 horas.
Presentación:
Frasco con 9.7 ml (0.3 oz) de solución, con aplicador integrado en la tapa.
Advertencias:
No se use por más de 7 días consecutivos. No se use en el embarazo ni en la lactancia ni en niños menores de 2 años. No lo aplique en los ojos ni en zonas con extracción dentaria reciente. No se use en caso de hipersensibilidad a los componentes; la benzocaína puede causar reacciones alérgicas. Si no hay mejoría en 72 horas o aparece inflamación, suspenda su uso y consulte a su médico. Lea las instrucciones del empaque. Consulte a su médico. No se deje al alcance de los niños.</t>
  </si>
  <si>
    <t xml:space="preserve">MLM45287302</t>
  </si>
  <si>
    <t xml:space="preserve">Kank-A</t>
  </si>
  <si>
    <t xml:space="preserve">Blistex (distribuido por Sanfer)</t>
  </si>
  <si>
    <t xml:space="preserve">Solución bucal 20%</t>
  </si>
  <si>
    <t xml:space="preserve">Frasco con aplicador</t>
  </si>
  <si>
    <t xml:space="preserve">20%</t>
  </si>
  <si>
    <t xml:space="preserve">Bucal (tópica), no ingerible</t>
  </si>
  <si>
    <t xml:space="preserve">Equivale a 0.3 oz; Aplicador integrado en la tapa; Medicamento auxiliar en aftas y ulceraciones bucales</t>
  </si>
  <si>
    <t xml:space="preserve">https://raw.githubusercontent.com/zublimemx/marketplaces-product-images/main/products/041388284316/images/041388284316_3.jpg</t>
  </si>
  <si>
    <t xml:space="preserve">https://raw.githubusercontent.com/zublimemx/marketplaces-product-images/main/products/041388284316/images/041388284316_1.jpg</t>
  </si>
  <si>
    <t xml:space="preserve">KANK A SOL 0 3 OZ</t>
  </si>
  <si>
    <t xml:space="preserve">7501390911011</t>
  </si>
  <si>
    <t xml:space="preserve">Italdermol Crema Triticum Vulgare 150 mg/g 10 g</t>
  </si>
  <si>
    <t xml:space="preserve">Descripción:
Italdermol es una crema con Triticum vulgare (trigo) a 150 mg por cada gramo, de laboratorios Italmex. Se presenta como crema regeneradora de pieles lesionadas y es un medicamento que se usa para reconstruir áreas de tejido epitelial afectadas por quemaduras, heridas y otros tipos de lesiones de la piel.
Características:
- Crema con Triticum vulgare 150 mg/g.
- Regeneradora de pieles lesionadas.
- De uso tópico, para aplicarse directamente sobre la piel.
- Presentación en tubo de 10 g.
Composición:
Triticum vulgare 150 mg por cada 1 g de crema.
Modo de uso:
Uso tópico. Aplique la crema sobre la zona a tratar de la forma y con la frecuencia que indique su médico o el instructivo del empaque.
Presentación:
Caja con tubo con 10 g de crema.
Advertencias:
Uso externo; no se ingiera. Evite el contacto con los ojos. Suspenda su uso y consulte a su médico si aparece irritación o una reacción alérgica, o si la lesión no mejora. Lea las instrucciones del empaque. Consulte a su médico. No se deje al alcance de los niños.</t>
  </si>
  <si>
    <t xml:space="preserve">MLM45284487</t>
  </si>
  <si>
    <t xml:space="preserve">Italmex</t>
  </si>
  <si>
    <t xml:space="preserve">Tubo</t>
  </si>
  <si>
    <t xml:space="preserve">Triticum vulgare</t>
  </si>
  <si>
    <t xml:space="preserve">Forma farmacéutica: Crema; Regeneradora de pieles lesionadas</t>
  </si>
  <si>
    <t xml:space="preserve">https://raw.githubusercontent.com/zublimemx/marketplaces-product-images/main/products/7501390911011/images/7501390911011_1.jpg</t>
  </si>
  <si>
    <t xml:space="preserve">https://raw.githubusercontent.com/zublimemx/marketplaces-product-images/main/products/7501390911011/images/7501390911011_2.jpg</t>
  </si>
  <si>
    <t xml:space="preserve">ITALDERMOL CRA 10G</t>
  </si>
  <si>
    <t xml:space="preserve">7501070635664</t>
  </si>
  <si>
    <t xml:space="preserve">Vontrol Difenidol 25 mg 25 Tabletas</t>
  </si>
  <si>
    <t xml:space="preserve">Descripción:
Vontrol es un medicamento de laboratorios Sanfer cuyo principio activo es el difenidol, un antiemético que se presenta en tabletas de 25 mg para administración por vía oral. Se utiliza para el control de las náuseas y el vómito de diversas causas, siempre bajo indicación y supervisión de un médico. La presentación incluye una caja con 25 tabletas.
Características:
- Principio activo: difenidol 25 mg por tableta.
- Antiemético de uso oral.
- Caja con 25 tabletas.
- Medicamento de venta con receta médica.
Fórmula:
Cada tableta contiene 25 mg de difenidol y los excipientes necesarios para su elaboración.
Modo de uso:
Vía oral. La dosis y la duración del tratamiento son las que indique su médico de acuerdo con las condiciones clínicas de cada paciente.
Presentación:
Caja con 25 tabletas de 25 mg.
Advertencias:
Su venta requiere receta médica. No se use si es alérgico al difenidol o a alguno de los componentes de la fórmula. Informe a su médico si tiene antecedentes de enfermedad cardiovascular o si está embarazada o en periodo de lactancia. Puede producir somnolencia: tenga precaución si conduce o realiza actividades que requieren atención. Lea las instrucciones del empaque. Consulte a su médico. No se deje al alcance de los niños.</t>
  </si>
  <si>
    <t xml:space="preserve">MLM40171968</t>
  </si>
  <si>
    <t xml:space="preserve">Vontrol</t>
  </si>
  <si>
    <t xml:space="preserve">Difenidol</t>
  </si>
  <si>
    <t xml:space="preserve">Forma farmacéutica: Tableta; Antiemético; Venta con receta médica</t>
  </si>
  <si>
    <t xml:space="preserve">https://raw.githubusercontent.com/zublimemx/marketplaces-product-images/main/products/7501070635664/images/7501070635664_1.jpg</t>
  </si>
  <si>
    <t xml:space="preserve">https://raw.githubusercontent.com/zublimemx/marketplaces-product-images/main/products/7501070635664/images/7501070635664_2.jpg</t>
  </si>
  <si>
    <t xml:space="preserve">VONTROL 25 MG T C25 SANFER</t>
  </si>
  <si>
    <t xml:space="preserve">7501299330319</t>
  </si>
  <si>
    <t xml:space="preserve">Fosfonat Ácido Ibandrónico 150 mg 1 Tableta</t>
  </si>
  <si>
    <t xml:space="preserve">Descripción:
Fosfonat es un medicamento de Laboratorios Liomont cuyo principio activo es el ácido ibandrónico (un bisfosfonato), en tabletas de 150 mg de toma mensual. Está indicado para el tratamiento de la osteoporosis posmenopáusica, con lo que se reduce el riesgo de fracturas, y para la prevención de la osteoporosis en mujeres con factores de riesgo como menopausia precoz, antecedentes familiares o tabaquismo.
Características:
- Una sola tableta de 150 mg al mes.
- Ácido ibandrónico (como ibandronato de sodio monohidratado).
- Administración por vía oral.
- Caja de cartón con 1 tableta.
Fórmula:
Cada tableta contiene ibandronato de sodio monohidratado equivalente a 150 mg de ácido ibandrónico y excipiente cbp 1 tableta.
Modo de uso:
Una tableta de 150 mg una vez al mes, al menos 60 minutos antes del primer alimento o bebida del día y antes de cualquier otro medicamento. Tómela con un vaso lleno de agua (180 a 240 ml), en posición vertical, y no se recueste durante los 60 minutos siguientes.
Presentación:
Caja con 1 tableta de 150 mg.
Advertencias:
No se use en caso de hipersensibilidad al ácido ibandrónico, acalasia o estenosis esofágica, hipocalcemia, insuficiencia renal grave, embarazo, lactancia ni en menores de 18 años. La hipocalcemia debe corregirse antes de iniciar el tratamiento; si la ingesta de calcio y vitamina D es insuficiente, su médico indicará suplementos. Avise a su médico si presenta dolor al tragar, dolor en el pecho o ardor. Lea las instrucciones del empaque. Consulte a su médico. No se deje al alcance de los niños.</t>
  </si>
  <si>
    <t xml:space="preserve">MLM39476256</t>
  </si>
  <si>
    <t xml:space="preserve">Fosfonat</t>
  </si>
  <si>
    <t xml:space="preserve">Caja con tableta</t>
  </si>
  <si>
    <t xml:space="preserve">tableta</t>
  </si>
  <si>
    <t xml:space="preserve">Ácido ibandrónico (como ibandronato de sodio monohidratado)</t>
  </si>
  <si>
    <t xml:space="preserve">150 mg</t>
  </si>
  <si>
    <t xml:space="preserve">073M2013 SSA IV</t>
  </si>
  <si>
    <t xml:space="preserve">Forma farmacéutica: Tableta; Toma mensual; Venta con receta médica</t>
  </si>
  <si>
    <t xml:space="preserve">https://raw.githubusercontent.com/zublimemx/marketplaces-product-images/main/products/7501299330319/images/7501299330319_1.jpg</t>
  </si>
  <si>
    <t xml:space="preserve">FOSFONAT 150MG TAB 1</t>
  </si>
  <si>
    <t xml:space="preserve">7501037935189</t>
  </si>
  <si>
    <t xml:space="preserve">Trayenta Duo Linagliptina Metformina 2.5/850 mg 60 Tabletas</t>
  </si>
  <si>
    <t xml:space="preserve">Descripción:
Trayenta Duo es un medicamento de Boehringer Ingelheim que combina linagliptina 2.5 mg y clorhidrato de metformina 850 mg en una sola tableta de administración oral. Se usa como complemento de la alimentación y la actividad física para mejorar el control de la glucosa en adultos con diabetes mellitus tipo 2, cuando la dieta y el ejercicio no son suficientes. Puede emplearse solo o junto con otros hipoglucemiantes e insulina, según lo determine el médico.
Características:
- Dos principios activos en una tableta: linagliptina 2.5 mg y metformina 850 mg.
- Administración por vía oral.
- Caja con 60 tabletas.
- Medicamento de venta con receta médica.
Fórmula:
Cada tableta contiene linagliptina 2.5 mg, clorhidrato de metformina 850 mg y excipiente cbp 1 tableta.
Modo de uso:
Vía oral. La dosis es la que su médico señale; se recomienda tomar las tabletas junto con los alimentos para reducir las molestias gastrointestinales.
Presentación:
Caja con 60 tabletas.
Advertencias:
Su venta requiere receta médica. No se use en caso de insuficiencia renal grave, insuficiencia hepática grave, cetoacidosis diabética ni hipersensibilidad a los componentes. Informe a su médico si tiene insuficiencia cardiaca, infecciones graves o deshidratación; la función renal debe vigilarse de manera periódica. Lea las instrucciones del empaque. Consulte a su médico. No se deje al alcance de los niños.</t>
  </si>
  <si>
    <t xml:space="preserve">MLM40172318</t>
  </si>
  <si>
    <t xml:space="preserve">Trayenta Duo</t>
  </si>
  <si>
    <t xml:space="preserve">Linagliptina y clorhidrato de metformina</t>
  </si>
  <si>
    <t xml:space="preserve">2.5 mg/850 mg</t>
  </si>
  <si>
    <t xml:space="preserve">Forma farmacéutica: Tableta; Antidiabético oral; Venta con receta médica</t>
  </si>
  <si>
    <t xml:space="preserve">https://raw.githubusercontent.com/zublimemx/marketplaces-product-images/main/products/7501037935189/images/7501037935189_1.jpg</t>
  </si>
  <si>
    <t xml:space="preserve">https://raw.githubusercontent.com/zublimemx/marketplaces-product-images/main/products/7501037935189/images/7501037935189_2.jpg</t>
  </si>
  <si>
    <t xml:space="preserve">TRAYENTA DUO 2 5 850MG C60</t>
  </si>
  <si>
    <t xml:space="preserve">7501314704743</t>
  </si>
  <si>
    <t xml:space="preserve">Unamol Cisaprida Suspensión 1 mg/ml 60 ml</t>
  </si>
  <si>
    <t xml:space="preserve">Descripción:
Unamol es una suspensión oral de cisaprida a 1 mg por ml, elaborada por Laboratorios Senosiain (Exea). Se utiliza para incrementar o restaurar la motilidad del tracto gastrointestinal en las afecciones en las que se encuentra disminuida, ayudando a aliviar síntomas como la distensión y el dolor abdominal. Se presenta en frasco de 60 ml con pipeta graduada para medir la dosis.
Características:
- Cisaprida 1 mg por ml.
- Suspensión oral con pipeta graduada.
- Frasco con 60 ml.
- Medicamento de venta con receta médica.
Fórmula:
Cada 100 ml contienen cisaprida monohidratada equivalente a 100 mg de cisaprida y vehículo cbp 100 ml. Cada ml contiene 1 mg de cisaprida. Contiene 18.2% de otros azúcares.
Modo de uso:
Vía oral. Agítese antes de usarse. La dosis es la que el médico señale.
Presentación:
Caja con frasco con 60 ml de suspensión y pipeta graduada.
Advertencias:
Su venta requiere receta médica. No se use en el embarazo ni en la lactancia. No se use en caso de obstrucción intestinal, perforación intestinal o hemorragia gastrointestinal. Conserve el frasco bien cerrado y a no más de 30 °C. Lea las instrucciones del empaque. Consulte a su médico. No se deje al alcance de los niños.</t>
  </si>
  <si>
    <t xml:space="preserve">MLM39474337</t>
  </si>
  <si>
    <t xml:space="preserve">Unamol</t>
  </si>
  <si>
    <t xml:space="preserve">Exea</t>
  </si>
  <si>
    <t xml:space="preserve">Suspensión</t>
  </si>
  <si>
    <t xml:space="preserve">Frasco con pipeta graduada</t>
  </si>
  <si>
    <t xml:space="preserve">Cisaprida</t>
  </si>
  <si>
    <t xml:space="preserve">023M90 SSA IV</t>
  </si>
  <si>
    <t xml:space="preserve">Forma farmacéutica: Suspensión; Contiene 18.2% de otros azúcares; Venta con receta médica</t>
  </si>
  <si>
    <t xml:space="preserve">https://raw.githubusercontent.com/zublimemx/marketplaces-product-images/main/products/7501314704743/images/7501314704743_1.jpg</t>
  </si>
  <si>
    <t xml:space="preserve">https://raw.githubusercontent.com/zublimemx/marketplaces-product-images/main/products/7501314704743/images/7501314704743_2.jpg</t>
  </si>
  <si>
    <t xml:space="preserve">https://raw.githubusercontent.com/zublimemx/marketplaces-product-images/main/products/7501314704743/images/7501314704743_3.jpg</t>
  </si>
  <si>
    <t xml:space="preserve">UNAMOL SUSP 1MG 60ML CISAPRIDA</t>
  </si>
  <si>
    <t xml:space="preserve">7501300407061</t>
  </si>
  <si>
    <t xml:space="preserve">Febrax Naproxeno Paracetamol Suspensión 100 ml</t>
  </si>
  <si>
    <t xml:space="preserve">Descripción:
Febrax es una suspensión oral con naproxeno sódico y paracetamol, sabor plátano, de Siegfried Rhein. Sirve como auxiliar en el alivio del dolor, la fiebre y la inflamación. Se presenta en un frasco con polvo para preparar 100 ml de suspensión.
Beneficios:
- Auxiliar en el alivio del dolor, la fiebre y la inflamación.
- Coadyuvante para disminuir molestias como ardor, inflamación, dolor y fiebre relacionados con infecciones de oídos y vías respiratorias.
- Para el manejo del dolor por golpes, caídas o mala postura, dolor de cabeza o muscular de leve a moderado y dolor por tratamientos o problemas dentales.
Fórmula:
El frasco con polvo contiene naproxeno sódico 2.5 g, paracetamol 2.0 g y excipientes cbp 40.0 g. Una vez hecha la mezcla, cada cucharada de 5 ml contiene el equivalente a 125 mg de naproxeno sódico y 100 mg de paracetamol (25 mg y 20 mg por ml).
Modo de uso:
Vía oral. Niños de 2 a 3 años: media cucharada de 2.5 ml cada 8 horas. Niños mayores de 3 años: 1 cucharada de 5 ml cada 8 horas, junto con los alimentos. No tome la suspensión por más de 5 días. Agítese antes de usarse.
Presentación:
Caja con 1 frasco con polvo para preparar 100 ml de suspensión.
Advertencias:
No se use en el embarazo ni en la lactancia ni en menores de 2 años. No se use en caso de hipersensibilidad o alergia al ácido acetilsalicílico, naproxeno, paracetamol, anticoagulantes orales u otros antiinflamatorios y analgésicos no esteroideos; insuficiencia hepática o renal, agranulocitopenia, gastritis aguda, estados cianóticos, anemia, úlcera o sangrado gastrointestinal. Tampoco en pacientes con acidez estomacal, cirrosis hepática, restricción de sodio, insuficiencia cardiaca o enfermedad renal preexistente, ni en ancianos. Puede causar mareo, somnolencia, insomnio, malestar de estómago, vómito, urticaria, zumbido de oídos, vértigo y erupciones en la piel. Lea las instrucciones del empaque. Consulte a su médico. No se deje al alcance de los niños.</t>
  </si>
  <si>
    <t xml:space="preserve">MLM39455509</t>
  </si>
  <si>
    <t xml:space="preserve">Suspensión sabor plátano</t>
  </si>
  <si>
    <t xml:space="preserve">Frasco con polvo para preparar suspensión</t>
  </si>
  <si>
    <t xml:space="preserve">25 mg/20 mg por ml (125 mg/100 mg por 5 ml)</t>
  </si>
  <si>
    <t xml:space="preserve">Niños mayores de 2 años</t>
  </si>
  <si>
    <t xml:space="preserve">Plátano</t>
  </si>
  <si>
    <t xml:space="preserve">Forma farmacéutica: Polvo para suspensión oral; Analgésico, antipirético y antiinflamatorio</t>
  </si>
  <si>
    <t xml:space="preserve">https://raw.githubusercontent.com/zublimemx/marketplaces-product-images/main/products/7501300407061/images/7501300407061_1.jpg</t>
  </si>
  <si>
    <t xml:space="preserve">https://raw.githubusercontent.com/zublimemx/marketplaces-product-images/main/products/7501300407061/images/7501300407061_3.jpg</t>
  </si>
  <si>
    <t xml:space="preserve">FEBRAX SUSP 100ML MARZO 27 72</t>
  </si>
  <si>
    <t xml:space="preserve">7501092743033</t>
  </si>
  <si>
    <t xml:space="preserve">Ferranina Fol Hierro y Ácido Fólico 100 mg 30 Tabletas</t>
  </si>
  <si>
    <t xml:space="preserve">Descripción:
Ferranina Fol es un medicamento de Takeda que combina hierro (100 mg) y ácido fólico (800 mcg) en tabletas para administración por vía oral. Aporta estos dos nutrimentos y su uso corresponde siempre a la indicación de su médico. Esta presentación incluye una caja con 30 tabletas.
Características:
- Combinación de hierro y ácido fólico.
- Cada tableta aporta 100 mg de hierro y 800 mcg de ácido fólico.
- Administración por vía oral.
- Caja con 30 tabletas.
Composición:
Hierro 100 mg y ácido fólico 800 mcg por tableta.
Modo de uso:
Vía oral. La dosis y la duración del tratamiento son las que indique su médico, quien también puede valorar la respuesta al tratamiento.
Presentación:
Caja con 30 tabletas de 100 mg/800 mcg.
Advertencias:
No se use en caso de hipersensibilidad a los componentes, sobrecarga de hierro o anemias que no se deban a deficiencia de hierro. Informe a su médico si tiene antecedentes de problemas gastrointestinales o si toma otros suplementos con hierro o ácido fólico. Lea las instrucciones del empaque. Consulte a su médico. No se deje al alcance de los niños.</t>
  </si>
  <si>
    <t xml:space="preserve">MLM40655887</t>
  </si>
  <si>
    <t xml:space="preserve">Ferranina Fol</t>
  </si>
  <si>
    <t xml:space="preserve">Ferranina</t>
  </si>
  <si>
    <t xml:space="preserve">Hierro y ácido fólico</t>
  </si>
  <si>
    <t xml:space="preserve">100 mg/800 mcg</t>
  </si>
  <si>
    <t xml:space="preserve">Forma farmacéutica: Tableta (grageas)</t>
  </si>
  <si>
    <t xml:space="preserve">https://raw.githubusercontent.com/zublimemx/marketplaces-product-images/main/products/7501092743033/images/7501092743033_2.jpg</t>
  </si>
  <si>
    <t xml:space="preserve">https://raw.githubusercontent.com/zublimemx/marketplaces-product-images/main/products/7501092743033/images/7501092743033_1.jpg</t>
  </si>
  <si>
    <t xml:space="preserve">https://raw.githubusercontent.com/zublimemx/marketplaces-product-images/main/products/7501092743033/images/7501092743033_3.jpg</t>
  </si>
  <si>
    <t xml:space="preserve">FERRANINA FOL C 30 GRAG</t>
  </si>
  <si>
    <t xml:space="preserve">7501019051043</t>
  </si>
  <si>
    <t xml:space="preserve">Pañales para Adulto Tena Slip Maxi Protect Grande 10 Piezas</t>
  </si>
  <si>
    <t xml:space="preserve">Descripción:
TENA Slip Maxi Protect ProSkin es un pañal desechable para adulto con cintas multi-ajuste, talla Grande (G), para incontinencia con absorción abundante. Cuenta con doble zona absorbente y gel de absorción más rápida, neutraliza los olores y está elaborado con materiales respirables. Cada paquete contiene 10 piezas.
Características:
- Talla Grande (G).
- Absorción abundante: nivel 9 de 10 en la escala de absorción de la marca.
- Doble zona absorbente para máxima seguridad y doble barrera anti-escurrimiento.
- Gel de absorción más rápida y neutralización de olores.
- Cintas multi-ajuste y elásticos al frente y atrás.
- Materiales respirables, con vitamina E y extracto de avena (tecnología ProSkin, que cuida y protege la piel).
- Diseño anatómico.
Modo de uso:
Coloque el pañal entre las piernas y ajuste las cintas multi-ajuste de atrás hacia adelante hasta lograr un ajuste cómodo y seguro. Cámbielo con la frecuencia necesaria y mantenga la piel limpia y seca en cada cambio.
Presentación:
Paquete con 10 pañales para adulto, talla Grande (G).
Advertencias:
Deseche el pañal usado en la basura; no lo arroje al inodoro. Suspenda su uso si aparece enrojecimiento o molestia en la piel y consulte a su médico. Consulte también a su médico si la incontinencia es reciente o persistente. Mantenga el producto fuera del alcance de los niños.</t>
  </si>
  <si>
    <t xml:space="preserve">MLM15995553</t>
  </si>
  <si>
    <t xml:space="preserve">Slip Maxi Protect ProSkin</t>
  </si>
  <si>
    <t xml:space="preserve">Pañal para adulto con cintas, absorción abundante</t>
  </si>
  <si>
    <t xml:space="preserve">Tipo: Desechable; Nivel de absorción: 9 de 10; Rango de talla indicado en ficha de tienda: 40-60; Formato de venta: Paquete</t>
  </si>
  <si>
    <t xml:space="preserve">https://raw.githubusercontent.com/zublimemx/marketplaces-product-images/main/products/7501019051043/images/7501019051043_1.jpg</t>
  </si>
  <si>
    <t xml:space="preserve">TENA SLIP GRANDE C/10</t>
  </si>
  <si>
    <t xml:space="preserve">7501537103422</t>
  </si>
  <si>
    <t xml:space="preserve">Tribedoce DX Complejo B Dexametasona Lidocaína Inyectable</t>
  </si>
  <si>
    <t xml:space="preserve">Descripción:
Tribedoce DX es una solución inyectable de Bruluart que combina complejo B (tiamina, piridoxina y cianocobalamina) con lidocaína, un anestésico local, y dexametasona, un corticoesteroide. Es un medicamento de administración inyectable que debe prescribir y aplicar personal de salud. Cada caja incluye 3 ampolletas No. 1 de 1 ml, 3 ampolletas No. 2 de 2 ml y 3 jeringas desechables con aguja estéril.
Características:
- Combinación de vitaminas B1, B6 y B12 con lidocaína y dexametasona.
- Solución inyectable de dos ampolletas que se mezclan antes de aplicarse.
- Incluye 3 jeringas desechables con aguja estéril.
- Medicamento de venta con receta médica.
Composición:
Por dosis (mezcla de las ampolletas No. 1 y No. 2): tiamina (vitamina B1) 100 mg, piridoxina (vitamina B6) 100 mg, cianocobalamina (vitamina B12) 5 mg, dexametasona 4 mg y lidocaína 30 mg.
Modo de uso:
Lea el modo de empleo antes de su aplicación. Con jeringa y aguja esterilizada, extraiga primero el contenido de la ampolleta No. 1 y después el de la ampolleta No. 2. Agite. Hecha la mezcla en la misma jeringa, aplíquese de inmediato. No se administren las ampolletas No. 1 y No. 2 de manera individual. La dosis es la que indique su médico.
Presentación:
Caja con 3 ampolletas No. 1 de 1 ml, 3 ampolletas No. 2 de 2 ml y 3 jeringas desechables con aguja estéril.
Advertencias:
Su venta requiere receta médica. No se use en caso de hipersensibilidad a los componentes. La dexametasona es un corticoesteroide: informe a su médico si tiene diabetes, hipertensión, enfermedad del corazón o de los riñones, o si está embarazada o en lactancia. Lea las instrucciones del empaque. Consulte a su médico. No se deje al alcance de los niños.</t>
  </si>
  <si>
    <t xml:space="preserve">MLM52362214</t>
  </si>
  <si>
    <t xml:space="preserve">Tribedoce DX</t>
  </si>
  <si>
    <t xml:space="preserve">Complejo B con dexametasona y lidocaína</t>
  </si>
  <si>
    <t xml:space="preserve">Caja con ampolletas y jeringas</t>
  </si>
  <si>
    <t xml:space="preserve">dosis (3 ampolletas No. 1 de 1 ml y 3 No. 2 de 2 ml)</t>
  </si>
  <si>
    <t xml:space="preserve">Tiamina, piridoxina, cianocobalamina, dexametasona y lidocaína</t>
  </si>
  <si>
    <t xml:space="preserve">B1 100 mg; B6 100 mg; B12 5 mg; dexametasona 4 mg; lidocaína 30 mg por dosis</t>
  </si>
  <si>
    <t xml:space="preserve">Parenteral (inyectable)</t>
  </si>
  <si>
    <t xml:space="preserve">433M2002 SSA IV</t>
  </si>
  <si>
    <t xml:space="preserve">Forma farmacéutica: Solución inyectable; Incluye 3 jeringas desechables con aguja estéril; Venta con receta médica</t>
  </si>
  <si>
    <t xml:space="preserve">https://raw.githubusercontent.com/zublimemx/marketplaces-product-images/main/products/7501537103422/images/7501537103422_2.jpg</t>
  </si>
  <si>
    <t xml:space="preserve">https://raw.githubusercontent.com/zublimemx/marketplaces-product-images/main/products/7501537103422/images/7501537103422_3.jpg</t>
  </si>
  <si>
    <t xml:space="preserve">TRIBEDOCE DX COMPLEJO B/LIDOCAINA/DEXAMETA SOL INYC C/3 AMP BRULUART</t>
  </si>
  <si>
    <t xml:space="preserve">7501314704460</t>
  </si>
  <si>
    <t xml:space="preserve">Orecil NF Solución Ótica Ofloxacino Lidocaína 10 ml</t>
  </si>
  <si>
    <t xml:space="preserve">Descripción:
Orecil NF es una solución ótica en gotas de Laboratorios Senosiain (Ipal) que combina lidocaína, ofloxacino e hidrocortisona. Reúne un anestésico local, un antibiótico y un antiinflamatorio corticoesteroide para el tratamiento de afecciones inflamatorias y dolorosas del oído con infección bacteriana, bajo indicación médica. Se presenta en frasco de 10 ml con gotero.
Características:
- Combinación de lidocaína, ofloxacino e hidrocortisona.
- Solución para aplicar en el oído (vía ótica).
- Frasco de 10 ml con gotero.
- Medicamento de venta con receta médica.
Composición:
Por cada ml: lidocaína 10 mg, ofloxacino 3 mg e hidrocortisona 2.5 mg.
Modo de uso:
Vía ótica. La dosis y la duración del tratamiento son las que indique su médico. Evite que el gotero toque el oído u otras superficies para no contaminarlo.
Presentación:
Caja con frasco con 10 ml de solución ótica y gotero.
Advertencias:
Su venta requiere receta médica. No se use en caso de hipersensibilidad a los componentes ni en infecciones virales, micóticas o tuberculosas del oído. No se recomienda en caso de perforación del tímpano sin supervisión médica. Informe a su médico si ha tenido reacciones alérgicas a anestésicos locales o a antibióticos. El uso prolongado puede favorecer resistencia bacteriana. Lea las instrucciones del empaque. Consulte a su médico. No se deje al alcance de los niños.</t>
  </si>
  <si>
    <t xml:space="preserve">MLM39473881</t>
  </si>
  <si>
    <t xml:space="preserve">Orecil NF</t>
  </si>
  <si>
    <t xml:space="preserve">Orecil</t>
  </si>
  <si>
    <t xml:space="preserve">Solución ótica</t>
  </si>
  <si>
    <t xml:space="preserve">Frasco con gotero</t>
  </si>
  <si>
    <t xml:space="preserve">Lidocaína, ofloxacino e hidrocortisona</t>
  </si>
  <si>
    <t xml:space="preserve">Lidocaína 10 mg; ofloxacino 3 mg; hidrocortisona 2.5 mg por ml</t>
  </si>
  <si>
    <t xml:space="preserve">Ótica</t>
  </si>
  <si>
    <t xml:space="preserve">Forma farmacéutica: Solución ótica; Incluye gotero; Venta con receta médica</t>
  </si>
  <si>
    <t xml:space="preserve">https://raw.githubusercontent.com/zublimemx/marketplaces-product-images/main/products/7501314704460/images/7501314704460_1.jpg</t>
  </si>
  <si>
    <t xml:space="preserve">https://raw.githubusercontent.com/zublimemx/marketplaces-product-images/main/products/7501314704460/images/7501314704460_2.jpg</t>
  </si>
  <si>
    <t xml:space="preserve">ORECIL NF SOL OTICA 10ML</t>
  </si>
  <si>
    <t xml:space="preserve">7501537182960</t>
  </si>
  <si>
    <t xml:space="preserve">Tribedoce 50,000 Complejo B Solución Inyectable 5 Ampolletas</t>
  </si>
  <si>
    <t xml:space="preserve">Descripción:
Tribedoce 50,000 es una solución inyectable de complejo B de Bruluart que combina hidroxocobalamina (vitamina B12), tiamina (vitamina B1) y piridoxina (vitamina B6). Se administra por vía intramuscular bajo prescripción médica y se emplea en cuadros como lumbalgias, mialgias, tortícolis, polineuritis diabética y neuralgias (herpéticas, periféricas, faciales, del trigémino e intercostales). La caja incluye 5 ampolletas de 2 ml y 5 jeringas desechables con agujas estériles.
Características:
- Complejo B: vitaminas B1, B6 y B12.
- Solución inyectable de administración intramuscular.
- Incluye 5 jeringas desechables con agujas estériles.
- Medicamento de venta con receta médica.
Fórmula:
Cada ampolleta contiene acetato de hidroxocobalamina equivalente a 10 mg de hidroxocobalamina, clorhidrato de tiamina 100 mg, clorhidrato de piridoxina 50 mg y vehículo cbp 2 ml.
Modo de uso:
Vía parenteral (intramuscular). La dosis es la que indique su médico. Si no se administra todo el producto, deséchese el sobrante. Deseche la jeringa y la aguja inmediatamente después de su uso.
Presentación:
Caja con 5 ampolletas de 2 ml y 5 jeringas desechables con agujas estériles.
Advertencias:
Su venta requiere receta médica. No se administre si la solución no es transparente, si contiene partículas en suspensión o sedimentos, ni si el cierre ha sido violado. Conserve a no más de 30 °C, con la caja bien cerrada y protegida de la luz. Puede producir reacciones secundarias como rash, náuseas y, en ocasiones, choque anafiláctico en personas susceptibles. Lea las instrucciones del empaque. Consulte a su médico. No se deje al alcance de los niños.</t>
  </si>
  <si>
    <t xml:space="preserve">MLM39475939</t>
  </si>
  <si>
    <t xml:space="preserve">Tribedoce 50,000</t>
  </si>
  <si>
    <t xml:space="preserve">Complejo B inyectable</t>
  </si>
  <si>
    <t xml:space="preserve">Hidroxocobalamina 10 mg; tiamina 100 mg; piridoxina 50 mg por 2 ml</t>
  </si>
  <si>
    <t xml:space="preserve">Parenteral (intramuscular)</t>
  </si>
  <si>
    <t xml:space="preserve">Forma farmacéutica: Solución inyectable; Incluye 5 jeringas desechables con agujas estériles; Venta con receta médica</t>
  </si>
  <si>
    <t xml:space="preserve">https://raw.githubusercontent.com/zublimemx/marketplaces-product-images/main/products/7501537182960/images/7501537182960_1.jpg</t>
  </si>
  <si>
    <t xml:space="preserve">https://raw.githubusercontent.com/zublimemx/marketplaces-product-images/main/products/7501537182960/images/7501537182960_2.jpg</t>
  </si>
  <si>
    <t xml:space="preserve">https://raw.githubusercontent.com/zublimemx/marketplaces-product-images/main/products/7501537182960/images/7501537182960_3.jpg</t>
  </si>
  <si>
    <t xml:space="preserve">TRIBEDOCE 50 000 C 5 AMP 30</t>
  </si>
  <si>
    <t xml:space="preserve">7501124815851</t>
  </si>
  <si>
    <t xml:space="preserve">Exforge HCT 5 mg/160 mg/12.5 mg 28 Comprimidos</t>
  </si>
  <si>
    <t xml:space="preserve">Descripción:
Exforge HCT es un medicamento de Novartis que combina tres antihipertensivos en un solo comprimido: amlodipino 5 mg, valsartán 160 mg e hidroclorotiazida 12.5 mg. Se emplea en el tratamiento de la hipertensión arterial bajo indicación y supervisión médica. Esta presentación es una caja con 28 comprimidos para administración por vía oral.
Características:
- Triple combinación: amlodipino, valsartán e hidroclorotiazida.
- Comprimidos de 5 mg/160 mg/12.5 mg.
- Administración por vía oral.
- Caja con 28 comprimidos.
- Medicamento de venta con receta médica.
Fórmula:
Cada comprimido contiene amlodipino 5 mg, valsartán 160 mg e hidroclorotiazida 12.5 mg.
Modo de uso:
Vía oral. La dosis es la que el médico señale. No suspenda ni modifique el tratamiento sin consultar a su médico.
Presentación:
Caja con 28 comprimidos de 5 mg/160 mg/12.5 mg.
Advertencias:
Su venta requiere receta médica. Evite la automedicación. No se use durante el embarazo. Informe a su médico si es alérgico a alguno de los componentes, si tiene enfermedad del hígado o de los riñones, o si toma otros medicamentos. Léase el instructivo anexo. Lea las instrucciones del empaque. Consulte a su médico. No se deje al alcance de los niños.</t>
  </si>
  <si>
    <t xml:space="preserve">MLM39475342</t>
  </si>
  <si>
    <t xml:space="preserve">Exforge HCT</t>
  </si>
  <si>
    <t xml:space="preserve">Exforge</t>
  </si>
  <si>
    <t xml:space="preserve">Caja con comprimidos</t>
  </si>
  <si>
    <t xml:space="preserve">Amlodipino, valsartán e hidroclorotiazida</t>
  </si>
  <si>
    <t xml:space="preserve">5 mg/160 mg/12.5 mg</t>
  </si>
  <si>
    <t xml:space="preserve">Forma farmacéutica: Comprimido; Antihipertensivo; Venta con receta médica</t>
  </si>
  <si>
    <t xml:space="preserve">https://raw.githubusercontent.com/zublimemx/marketplaces-product-images/main/products/7501124815851/images/7501124815851_1.jpg</t>
  </si>
  <si>
    <t xml:space="preserve">https://raw.githubusercontent.com/zublimemx/marketplaces-product-images/main/products/7501124815851/images/7501124815851_2.jpg</t>
  </si>
  <si>
    <t xml:space="preserve">EXFORGE HCT 5 160 12 5 T28 OCTUBRE 27</t>
  </si>
  <si>
    <t xml:space="preserve">650240052545</t>
  </si>
  <si>
    <t xml:space="preserve">XL-3 Antigripal 325 mg/10 mg/4 mg 10 Tabletas</t>
  </si>
  <si>
    <t xml:space="preserve">Descripción:
XL-3 Antigripal es un medicamento en tabletas de Genomma Lab que combina paracetamol, fenilefrina y clorfenamina para ayudar a aliviar los síntomas del resfriado común. Su empaque señala alivio de la congestión y el escurrimiento nasal, el dolor de cabeza y de garganta, el cuerpo cortado, los estornudos y los ojos llorosos. La caja contiene 10 tabletas de administración oral.
Beneficios:
- Ayuda a aliviar los síntomas del resfriado común.
- Congestión y escurrimiento nasal.
- Dolor de cabeza y de garganta.
- Cuerpo cortado.
- Estornudos y ojos llorosos.
Fórmula:
Cada tableta contiene paracetamol 325 mg, fenilefrina 10 mg y clorfenamina 4 mg.
Modo de uso:
Vía oral. Consulte la dosis, la frecuencia y la duración máxima del tratamiento en el instructivo del empaque.
Presentación:
Caja con 10 tabletas.
Advertencias:
Contiene paracetamol: no lo combine con otros medicamentos que lo incluyan. La clorfenamina puede producir somnolencia; tenga precaución si conduce o maneja maquinaria. Consulte a su médico si tiene hipertensión, enfermedades del corazón, diabetes, glaucoma o problemas de próstata, si está embarazada o en lactancia, o si los síntomas persisten. Lea las instrucciones del empaque. Consulte a su médico. No se deje al alcance de los niños.</t>
  </si>
  <si>
    <t xml:space="preserve">MLM39455884</t>
  </si>
  <si>
    <t xml:space="preserve">Antigripal</t>
  </si>
  <si>
    <t xml:space="preserve">Paracetamol, fenilefrina y clorfenamina</t>
  </si>
  <si>
    <t xml:space="preserve">325 mg/10 mg/4 mg</t>
  </si>
  <si>
    <t xml:space="preserve">65166 SSA VI</t>
  </si>
  <si>
    <t xml:space="preserve">Forma farmacéutica: Tableta; Venta libre</t>
  </si>
  <si>
    <t xml:space="preserve">https://raw.githubusercontent.com/zublimemx/marketplaces-product-images/main/products/650240052545/images/650240052545_1.jpg</t>
  </si>
  <si>
    <t xml:space="preserve">https://raw.githubusercontent.com/zublimemx/marketplaces-product-images/main/products/650240052545/images/650240052545_3.jpg</t>
  </si>
  <si>
    <t xml:space="preserve">XL3 C10 ANTIGRIPAL</t>
  </si>
  <si>
    <t xml:space="preserve">7501050613453</t>
  </si>
  <si>
    <t xml:space="preserve">Afrin Adulto Oximetazolina 0.050% Spray Nasal 20 ml</t>
  </si>
  <si>
    <t xml:space="preserve">Descripción:
Afrin Adulto es un descongestivo nasal en spray de Bayer cuyo principio activo es el clorhidrato de oximetazolina al 0.050%. Está indicado como auxiliar para el alivio de la congestión nasal causada por el resfriado común y la rinitis alérgica, con un efecto de hasta 12 horas por dosis. Se presenta en frasco con aplicador de 20 ml.
Beneficios:
- Alivio de la congestión nasal por resfriado común y rinitis alérgica.
- Efecto de hasta 12 horas.
- Aplicación nasal en spray, práctica y precisa.
Fórmula:
Cada 100 ml contienen clorhidrato de oximetazolina 50.0 mg y vehículo cbp 100.0 ml.
Modo de uso:
Vía nasal. Niños mayores de 10 años y adultos: 2 aspersiones en cada fosa nasal cada 12 horas. Niños de 6 a 10 años: 1 aspersión en cada fosa nasal cada 12 horas. No exceda la dosis recomendada ni acorte el intervalo entre administraciones; máximo dos dosis en 24 horas. Con la cabeza en posición vertical y sin inclinarla, coloque el aplicador en la fosa nasal, oprima con firmeza el centro del frasco y suéltelo rápidamente. El frasco tampoco debe inclinarse.
Presentación:
Frasco con 20 ml de solución en spray.
Advertencias:
No se use durante el embarazo ni la lactancia. No se use si es alérgico a los componentes de la fórmula ni si padece afecciones cardiacas o presión arterial elevada. No prolongue su uso por más tiempo del indicado en el empaque. Lea las instrucciones del empaque. Consulte a su médico. No se deje al alcance de los niños.</t>
  </si>
  <si>
    <t xml:space="preserve">MLM39455912</t>
  </si>
  <si>
    <t xml:space="preserve">Afrin</t>
  </si>
  <si>
    <t xml:space="preserve">Afrin Original</t>
  </si>
  <si>
    <t xml:space="preserve">Frasco con spray</t>
  </si>
  <si>
    <t xml:space="preserve">Oximetazolina (clorhidrato)</t>
  </si>
  <si>
    <t xml:space="preserve">0.050% (50 mg/100 ml)</t>
  </si>
  <si>
    <t xml:space="preserve">Nasal</t>
  </si>
  <si>
    <t xml:space="preserve">Niños mayores de 10 años y adultos</t>
  </si>
  <si>
    <t xml:space="preserve">Forma farmacéutica: Solución en spray; Efecto de hasta 12 horas; Venta libre</t>
  </si>
  <si>
    <t xml:space="preserve">https://raw.githubusercontent.com/zublimemx/marketplaces-product-images/main/products/7501050613453/images/7501050613453_1.jpg</t>
  </si>
  <si>
    <t xml:space="preserve">https://raw.githubusercontent.com/zublimemx/marketplaces-product-images/main/products/7501050613453/images/7501050613453_2.jpg</t>
  </si>
  <si>
    <t xml:space="preserve">https://raw.githubusercontent.com/zublimemx/marketplaces-product-images/main/products/7501050613453/images/7501050613453_3.jpg</t>
  </si>
  <si>
    <t xml:space="preserve">AFRIN ADUL SPRAY 36</t>
  </si>
  <si>
    <t xml:space="preserve">7501124103279</t>
  </si>
  <si>
    <t xml:space="preserve">Pramigel 10 mg/200 mg/200 mg/50 mg 20 Comprimidos</t>
  </si>
  <si>
    <t xml:space="preserve">Descripción:
Pramigel es un medicamento en comprimidos de Carnot Laboratorios que combina metoclopramida, hidróxido de aluminio, hidróxido de magnesio y simeticona. Está indicado en gastritis agudas y crónicas, esofagitis por reflujo gastroesofágico, úlcera gastroduodenal, hernia hiatal, dispepsias, aerofagia y meteorismo, en niños y adultos. La caja contiene 20 comprimidos de administración oral.
Características:
- Cuatro principios activos: metoclopramida, hidróxido de aluminio, hidróxido de magnesio y simeticona.
- Comprimidos para administración por vía oral.
- Caja con 20 comprimidos.
- Medicamento de venta con receta médica.
Fórmula:
Cada comprimido contiene clorhidrato de metoclopramida 10 mg, gel de hidróxido de aluminio equivalente a 200 mg, hidróxido de magnesio 200 mg y simeticona 50 mg; excipientes cbp 1 comprimido.
Modo de uso:
Vía oral. Mayores de 12 años y adultos: 1 comprimido cada 8 horas. Niños de 6 a 12 años: medio comprimido cada 8 horas.
Presentación:
Caja con 20 comprimidos.
Advertencias:
Su venta requiere receta médica. No se use en caso de hipersensibilidad a los componentes, sangrado gastrointestinal activo, oclusión intestinal, pancreatitis o apendicitis aguda, ni en insuficiencia renal o hepática. No se administre durante el primer ni el último trimestre del embarazo ni en la lactancia. Evite combinarlo con psicotrópicos, antihistamínicos o barbitúricos. Lea las instrucciones del empaque. Consulte a su médico. No se deje al alcance de los niños.</t>
  </si>
  <si>
    <t xml:space="preserve">MLM40172230</t>
  </si>
  <si>
    <t xml:space="preserve">Productos Científicos (Carnot Laboratorios)</t>
  </si>
  <si>
    <t xml:space="preserve">Metoclopramida, hidróxido de aluminio, hidróxido de magnesio y simeticona</t>
  </si>
  <si>
    <t xml:space="preserve">10 mg/200 mg/200 mg/50 mg</t>
  </si>
  <si>
    <t xml:space="preserve">87632 SSA IV</t>
  </si>
  <si>
    <t xml:space="preserve">Forma farmacéutica: Comprimido; Venta con receta médica</t>
  </si>
  <si>
    <t xml:space="preserve">https://raw.githubusercontent.com/zublimemx/marketplaces-product-images/main/products/7501124103279/images/7501124103279_1.jpg</t>
  </si>
  <si>
    <t xml:space="preserve">https://raw.githubusercontent.com/zublimemx/marketplaces-product-images/main/products/7501124103279/images/7501124103279_2.jpg</t>
  </si>
  <si>
    <t xml:space="preserve">PRAMIGEL 10 200 50 MG C 20 COMPR</t>
  </si>
  <si>
    <t xml:space="preserve">008400004574</t>
  </si>
  <si>
    <t xml:space="preserve">Grimal Hialuronato Oximetazolina Solución Oftálmica 10 ml</t>
  </si>
  <si>
    <t xml:space="preserve">Descripción:
Grimal es una solución oftálmica de Laboratorios GRIN que combina hialuronato de sodio y clorhidrato de oximetazolina. Se utiliza para aliviar la irritación y el enrojecimiento ocular causados por polvo, frío, viento, alergias al polen, contaminación y uso de lentes de contacto, y funciona también como lubricante ocular. Se presenta en frasco de 10 ml.
Características:
- Hialuronato de sodio 2 mg/ml y oximetazolina 0.25 mg/ml.
- Alivia irritación y enrojecimiento ocular.
- Lubricante ocular.
- Para adultos y niños mayores de 6 años.
- Frasco de 10 ml.
Fórmula:
Cada ml contiene hialuronato de sodio 2.00 mg, clorhidrato de oximetazolina 0.25 mg y vehículo cbp 1 ml.
Modo de uso:
Vía oftálmica, no ingerible. Aplique 1 o 2 gotas en el saco conjuntival del ojo afectado cada 6 a 8 horas.
Presentación:
Caja con frasco con 10 ml de solución.
Advertencias:
No se use en caso de hipersensibilidad a los componentes ni en pacientes con glaucoma, salvo indicación y supervisión médica. Suspenda el tratamiento y consulte a su médico si persiste la irritación, hay dolor, cambios en la visión o empeoramiento después de 72 horas. Consulte a su médico si utiliza antidepresivos tricíclicos o maprotilina. Conservar a no más de 30 °C, con el frasco bien cerrado; no usar después de 15 días de abierto. Lea las instrucciones del empaque. Consulte a su médico. No se deje al alcance de los niños.</t>
  </si>
  <si>
    <t xml:space="preserve">MLM41105975</t>
  </si>
  <si>
    <t xml:space="preserve">Grimal</t>
  </si>
  <si>
    <t xml:space="preserve">Laboratorios GRIN</t>
  </si>
  <si>
    <t xml:space="preserve">Hialuronato de sodio y oximetazolina</t>
  </si>
  <si>
    <t xml:space="preserve">2 mg/0.25 mg por ml</t>
  </si>
  <si>
    <t xml:space="preserve">509M2004 SSA IV</t>
  </si>
  <si>
    <t xml:space="preserve">Forma farmacéutica: Solución oftálmica; Lubricante ocular</t>
  </si>
  <si>
    <t xml:space="preserve">https://raw.githubusercontent.com/zublimemx/marketplaces-product-images/main/products/008400004574/images/008400004574_1.jpg</t>
  </si>
  <si>
    <t xml:space="preserve">https://raw.githubusercontent.com/zublimemx/marketplaces-product-images/main/products/008400004574/images/008400004574_2.jpg</t>
  </si>
  <si>
    <t xml:space="preserve">https://raw.githubusercontent.com/zublimemx/marketplaces-product-images/main/products/008400004574/images/008400004574_3.jpg</t>
  </si>
  <si>
    <t xml:space="preserve">GRIMAL 2MG SOL 10ML HIALURONATO OXIMETAZOLINA GRIN</t>
  </si>
  <si>
    <t xml:space="preserve">7501390912551</t>
  </si>
  <si>
    <t xml:space="preserve">Cholal Modificado Vitamina B12 y Minerales 10 Ampolletas</t>
  </si>
  <si>
    <t xml:space="preserve">Descripción:
Cholal Modificado es un suplemento alimenticio en solución oral de laboratorios Italmex, con extracto de hígado como fuente de vitamina B12 y con minerales (magnesio y potasio). Se presenta en una caja con 10 ampolletas de 5 ml, lista para disolverse en agua o leche.
Características:
- Suplemento alimenticio en solución oral.
- Con vitamina B12 y minerales.
- Ampolletas individuales de 5 ml.
- Caja con 10 ampolletas.
Ingredientes:
Agua, inositol, extracto de hígado, sorbitol, sulfato de magnesio, alcohol etílico, color caramelo, saborizante artificial, sulfato de sodio, cloruro de sodio, benzoato de sodio y nitrato de potasio.
- Porción: una ampolleta de 5 ml (10 porciones por envase).
- Por porción: 12.55 kJ (3.08 kcal), carbohidratos 0.77 g, sodio 12.38 mg, extracto de hígado equivalente a 3 µg de vitamina B12 (cianocobalamina), magnesio 11.66 mg, potasio 0.77 mg y sorbitol 357.14 mg.
Modo de uso:
Uso sugerido: tomar de 1 a 2 ampolletas al día. Disuelva el contenido de una ampolleta (5 ml) en medio vaso con agua o leche e ingiérase de inmediato. Si no se administra todo el producto, deséchese el sobrante.
Presentación:
Caja con 10 ampolletas de 5 ml.
Advertencias:
Suplemento alimenticio; no es un medicamento. No exceda la porción recomendada. Consulte a su médico o nutriólogo si tiene alguna enfermedad, sigue una dieta especial o está embarazada o en lactancia. Manténgase fuera del alcance de los niños.</t>
  </si>
  <si>
    <t xml:space="preserve">MLM24795678</t>
  </si>
  <si>
    <t xml:space="preserve">Cholal</t>
  </si>
  <si>
    <t xml:space="preserve">Cholal Modificado</t>
  </si>
  <si>
    <t xml:space="preserve">Vitamina B12 y minerales</t>
  </si>
  <si>
    <t xml:space="preserve">Caja con ampolletas</t>
  </si>
  <si>
    <t xml:space="preserve">Forma: Solución oral; Suplemento alimenticio; Porción: 1 ampolleta de 5 ml; Uso sugerido: 1 a 2 ampolletas al día</t>
  </si>
  <si>
    <t xml:space="preserve">https://raw.githubusercontent.com/zublimemx/marketplaces-product-images/main/products/7501390912551/images/7501390912551_1.jpg</t>
  </si>
  <si>
    <t xml:space="preserve">https://raw.githubusercontent.com/zublimemx/marketplaces-product-images/main/products/7501390912551/images/7501390912551_2.jpg</t>
  </si>
  <si>
    <t xml:space="preserve">https://raw.githubusercontent.com/zublimemx/marketplaces-product-images/main/products/7501390912551/images/7501390912551_4.jpg</t>
  </si>
  <si>
    <t xml:space="preserve">CHOLAL MOD SOL C 10 AMP</t>
  </si>
  <si>
    <t xml:space="preserve">7506339394733</t>
  </si>
  <si>
    <t xml:space="preserve">Adhesivo para Dentaduras Fixodent Plus Dual Power 35 ml</t>
  </si>
  <si>
    <t xml:space="preserve">Descripción:
Fixodent Plus es una pasta adhesiva para dentaduras de Procter &amp; Gamble, para prótesis completas y parciales. Su fórmula más avanzada Dual Power ofrece una sujeción más fuerte y de larga duración en comparación con el adhesivo Fixodent de sabor neutro, para comer y conversar con mayor seguridad. Se presenta en tubo de 35 ml.
Beneficios:
- Pasta adhesiva para prótesis completas y parciales.
- Fórmula más avanzada Dual Power.
- Sujeción más fuerte y de larga duración (comparado con el adhesivo Fixodent de sabor neutro).
- Ayuda a mantener la dentadura firme durante las actividades diarias.
Modo de uso:
Limpie y seque la dentadura antes de colocar el adhesivo. Aplique una pequeña cantidad de pasta sobre la superficie interna de la dentadura, colóquela en la boca y presione firmemente unos segundos. Al terminar el día, retire la dentadura y límpiela junto con las encías. Siga las instrucciones del empaque para obtener los mejores resultados.
Presentación:
Tubo con 35 ml de pasta adhesiva para dentaduras.
Advertencias:
Producto de uso externo en la dentadura; no lo ingiera. Suspenda su uso y consulte a su dentista si aparece irritación de las encías o si la dentadura deja de ajustar bien. Acuda a revisiones dentales periódicas. Manténgase fuera del alcance de los niños.</t>
  </si>
  <si>
    <t xml:space="preserve">MLM19766575</t>
  </si>
  <si>
    <t xml:space="preserve">Plus Dual Power</t>
  </si>
  <si>
    <t xml:space="preserve">Pasta adhesiva para dentaduras</t>
  </si>
  <si>
    <t xml:space="preserve">Uso: Para prótesis completas y parciales; Tipo: Pasta adhesiva; Fórmula Dual Power</t>
  </si>
  <si>
    <t xml:space="preserve">https://raw.githubusercontent.com/zublimemx/marketplaces-product-images/main/products/7506339394733/images/7506339394733_1.jpg</t>
  </si>
  <si>
    <t xml:space="preserve">https://raw.githubusercontent.com/zublimemx/marketplaces-product-images/main/products/7506339394733/images/7506339394733_2.jpg</t>
  </si>
  <si>
    <t xml:space="preserve">FIXODENT PLUS</t>
  </si>
  <si>
    <t xml:space="preserve">736085410600</t>
  </si>
  <si>
    <t xml:space="preserve">Zebesten Bromfenaco 0.9 mg/ml Solución Oftálmica 5 ml</t>
  </si>
  <si>
    <t xml:space="preserve">Descripción:
Zebesten es una solución oftálmica en gotas de Laboratorios Sophia cuyo principio activo es el bromfenaco, un antiinflamatorio no esteroideo de uso ocular, a una concentración de 0.9 mg por ml. Es un medicamento de uso exclusivo bajo indicación y supervisión de un médico. Se presenta en frasco gotero de 5 ml.
Características:
- Bromfenaco 0.9 mg por ml.
- Solución oftálmica en frasco gotero.
- Frasco de 5 ml.
- Medicamento de venta con receta médica.
Fórmula:
Cada ml contiene bromfenaco sódico (sesquihidratado) equivalente a 0.9 mg de bromfenaco y vehículo cbp 1.0 ml.
Modo de uso:
Vía oftálmica, no ingerible. La dosis es la que el médico señale. No modifique el orificio de salida del frasco gotero. Léase el instructivo anexo.
Presentación:
Caja con frasco gotero con 5 ml de solución.
Advertencias:
Su venta requiere receta médica. No se use en el embarazo ni en la lactancia. Conserve el frasco bien tapado a temperatura ambiente, a no más de 30 °C. Si persisten las molestias, consulte a su médico. Lea las instrucciones del empaque. Consulte a su médico. No se deje al alcance de los niños.</t>
  </si>
  <si>
    <t xml:space="preserve">MLM39474447</t>
  </si>
  <si>
    <t xml:space="preserve">Zebesten</t>
  </si>
  <si>
    <t xml:space="preserve">Frasco gotero</t>
  </si>
  <si>
    <t xml:space="preserve">Bromfenaco</t>
  </si>
  <si>
    <t xml:space="preserve">0.9 mg/ml</t>
  </si>
  <si>
    <t xml:space="preserve">108M2014 SSA IV</t>
  </si>
  <si>
    <t xml:space="preserve">Forma farmacéutica: Solución oftálmica; Antiinflamatorio no esteroideo; Venta con receta médica</t>
  </si>
  <si>
    <t xml:space="preserve">https://raw.githubusercontent.com/zublimemx/marketplaces-product-images/main/products/736085410600/images/736085410600_1.jpg</t>
  </si>
  <si>
    <t xml:space="preserve">https://raw.githubusercontent.com/zublimemx/marketplaces-product-images/main/products/736085410600/images/736085410600_2.jpg</t>
  </si>
  <si>
    <t xml:space="preserve">https://raw.githubusercontent.com/zublimemx/marketplaces-product-images/main/products/736085410600/images/736085410600_3.jpg</t>
  </si>
  <si>
    <t xml:space="preserve">https://raw.githubusercontent.com/zublimemx/marketplaces-product-images/main/products/736085410600/images/736085410600_4.jpg</t>
  </si>
  <si>
    <t xml:space="preserve">ZEBESTEN SOL 5ML</t>
  </si>
  <si>
    <t xml:space="preserve">7501033960499</t>
  </si>
  <si>
    <t xml:space="preserve">Ensure Advance con HMB Sabor Fresa 237 ml</t>
  </si>
  <si>
    <t xml:space="preserve">Descripción:
Ensure Advance de Abbott es una nutrición líquida lista para tomar, sabor fresa, que apoya la fuerza, la energía y la vitalidad. Es una dieta polimérica con HMB (beta-hidroxi-beta-metilbutirato) pensada para adultos con requerimientos especiales de nutrición, por ejemplo por pérdida natural de masa muscular debida a la edad o por condiciones que requieran recuperarla. Cada botella contiene 237 ml y su empaque señala que está avalado por el Colegio Mexicano de Nutrición Clínica y Terapia Nutricional.
Beneficios:
- Único con HMB, que apoya el mantenimiento y la recuperación de la masa muscular.
- 13 g de proteína por botella.
- 28 vitaminas y minerales.
- Con omega 3 y 6.
- 43% menos azúcar, según el empaque.
- Aporte de 1.0 kcal por ml.
Modo de uso:
Producto listo para tomar. Consulte el empaque para la porción recomendada, la información nutrimental y las instrucciones de conservación. Se recomienda consultar a un médico o nutriólogo antes de su uso.
Presentación:
Botella con 237 ml, sabor fresa.
Advertencias:
Consulte a su médico o nutriólogo antes de usarlo, especialmente si tiene alguna condición de salud o sigue una dieta especial. Producto para adultos. Consérvese en un lugar fresco y seco, y manténgase fuera del alcance de los niños.</t>
  </si>
  <si>
    <t xml:space="preserve">MLM26094897</t>
  </si>
  <si>
    <t xml:space="preserve">Advance</t>
  </si>
  <si>
    <t xml:space="preserve">Con HMB</t>
  </si>
  <si>
    <t xml:space="preserve">Proteína: 13 g por botella; Aporte: 1.0 kcal/ml; Contiene HMB, 28 vitaminas y minerales, omega 3 y 6; Formato de venta: Botella individual; Líquido listo para tomar; HMB como CaHMB; Contiene lactosa: Sí; Libre de gluten: Sí; Edad mínima recomendada: 14 años (según catálogo ML)</t>
  </si>
  <si>
    <t xml:space="preserve">https://raw.githubusercontent.com/zublimemx/marketplaces-product-images/main/products/7501033960499/images/7501033960499_2.jpg</t>
  </si>
  <si>
    <t xml:space="preserve">ENSURE ADV 237ML FRESA 16</t>
  </si>
  <si>
    <t xml:space="preserve">7501299310489</t>
  </si>
  <si>
    <t xml:space="preserve">Inhibitron Twit 40 mg/1100 mg 30 Cápsulas</t>
  </si>
  <si>
    <t xml:space="preserve">Descripción:
Inhibitron Twit 40 es un medicamento de Laboratorios Liomont que combina omeprazol 40 mg, un inhibidor de la bomba de protones que disminuye la producción de ácido gástrico, con bicarbonato de sodio 1100 mg, un antiácido. Se usa en condiciones de hiperacidez gástrica como úlcera gástrica y duodenal y enfermedad por reflujo gastroesofágico, siempre bajo indicación médica. La caja contiene 30 cápsulas para administración por vía oral.
Características:
- Omeprazol 40 mg y bicarbonato de sodio 1100 mg por cápsula.
- Administración por vía oral.
- Caja con 30 cápsulas.
- Medicamento de venta con receta médica.
Fórmula:
Cada cápsula contiene omeprazol 40 mg, bicarbonato de sodio 1100 mg y excipiente cbp 1 cápsula.
Modo de uso:
Vía oral. La dosis es la que el médico señale.
Presentación:
Caja con 30 cápsulas.
Advertencias:
Su venta requiere receta médica. No se use en el embarazo ni en la lactancia ni en menores de 18 años. No se use en caso de hipersensibilidad a los componentes ni antecedentes de alergia a otros inhibidores de la bomba de protones. Este medicamento contiene colorante azul no. 1, que puede producir reacciones de hipersensibilidad. Informe a su médico si tiene enfermedad del hígado o de los riñones o si toma otros medicamentos. Consérvese la caja bien cerrada y a no más de 30 °C. Lea las instrucciones del empaque. Consulte a su médico. No se deje al alcance de los niños.</t>
  </si>
  <si>
    <t xml:space="preserve">MLM40172925</t>
  </si>
  <si>
    <t xml:space="preserve">Twit 40</t>
  </si>
  <si>
    <t xml:space="preserve">Caja con cápsulas</t>
  </si>
  <si>
    <t xml:space="preserve">40 mg/1100 mg</t>
  </si>
  <si>
    <t xml:space="preserve">049M2022 SSA IV</t>
  </si>
  <si>
    <t xml:space="preserve">Forma farmacéutica: Cápsula; Contiene colorante azul no. 1; Venta con receta médica</t>
  </si>
  <si>
    <t xml:space="preserve">https://raw.githubusercontent.com/zublimemx/marketplaces-product-images/main/products/7501299310489/images/7501299310489_1.jpg</t>
  </si>
  <si>
    <t xml:space="preserve">https://raw.githubusercontent.com/zublimemx/marketplaces-product-images/main/products/7501299310489/images/7501299310489_2.jpg</t>
  </si>
  <si>
    <t xml:space="preserve">https://raw.githubusercontent.com/zublimemx/marketplaces-product-images/main/products/7501299310489/images/7501299310489_4.jpg</t>
  </si>
  <si>
    <t xml:space="preserve">INHIBITRON TWIT 40 40 1 100 C 30 CAP</t>
  </si>
  <si>
    <t xml:space="preserve">8020030053502</t>
  </si>
  <si>
    <t xml:space="preserve">Flonorm Rifaximina 400 mg 14 Tabletas</t>
  </si>
  <si>
    <t xml:space="preserve">Descripción:
Flonorm es un medicamento de Alfasigma cuyo principio activo es la rifaximina, un antibiótico que actúa localmente en el intestino e inhibe el crecimiento de bacterias patógenas. Se presenta en tabletas de 400 mg para administración por vía oral y se utiliza en infecciones intestinales causadas por bacterias sensibles a la rifaximina, siempre bajo indicación y supervisión médica. La caja contiene 14 tabletas.
Características:
- Principio activo: rifaximina 400 mg por tableta.
- Antibiótico de acción local en el intestino.
- Administración por vía oral.
- Caja con 14 tabletas.
- Medicamento de venta con receta médica.
Fórmula:
Cada tableta contiene rifaximina 400 mg y excipientes cbp 1 tableta.
Modo de uso:
Vía oral. La dosis, la frecuencia y la duración del tratamiento son las que indique su médico. Si no hay mejoría, suspenda el tratamiento y consulte a su médico.
Presentación:
Caja con 14 tabletas de 400 mg.
Advertencias:
Su venta requiere receta médica. No se use en caso de hipersensibilidad a la rifaximina o a alguno de los excipientes. Evite su uso si hay diarrea con sangre, fiebre alta o signos de deshidratación, y en caso de insuficiencia hepática grave. No debe utilizarse para tratar infecciones sistémicas. Lea las instrucciones del empaque. Consulte a su médico. No se deje al alcance de los niños.</t>
  </si>
  <si>
    <t xml:space="preserve">MLM40172303</t>
  </si>
  <si>
    <t xml:space="preserve">Forma farmacéutica: Tableta; Antibiótico de acción local intestinal; Venta con receta médica</t>
  </si>
  <si>
    <t xml:space="preserve">https://raw.githubusercontent.com/zublimemx/marketplaces-product-images/main/products/8020030053502/images/8020030053502_1.jpg</t>
  </si>
  <si>
    <t xml:space="preserve">https://raw.githubusercontent.com/zublimemx/marketplaces-product-images/main/products/8020030053502/images/8020030053502_3.jpg</t>
  </si>
  <si>
    <t xml:space="preserve">FLONORM 400MG TAB C14 AGOSTO 27</t>
  </si>
  <si>
    <t xml:space="preserve">7506425618200</t>
  </si>
  <si>
    <t xml:space="preserve">Toallitas Húmedas KleenBebé Suavelastic Vitta E 80 Piezas</t>
  </si>
  <si>
    <t xml:space="preserve">Descripción:
Toallitas húmedas KleenBebé Suavelastic Vitta E, en paquete de 80 piezas. Están pensadas para la limpieza suave de la piel del bebé en el cambio de pañal y en el aseo diario. Su doble textura ayuda a limpiar de manera eficaz desde la primera pasada sin dejar residuos, y el empaque destaca el lema "Piel limpia es piel sana".
Características:
- Hipoalergénicas
- Sin parabenos
- Sin alcohol
- Doble textura para una limpieza eficaz y suave
- Con ingredientes naturales que ayudan a mantener la humectación de la piel
- Con aloe vera, té verde y vitamina E
Presentación:
- Paquete con 80 toallitas húmedas desechables
- Línea Suavelastic, variante Vitta E
- Hecho en México
Advertencias:
Para evitar el riesgo de asfixia, mantenga las bolsas de plástico fuera del alcance de los bebés y de los niños. Producto de uso externo. Si observa irritación en la piel del bebé, suspenda su uso y consulte a su pediatra.</t>
  </si>
  <si>
    <t xml:space="preserve">MLM45002517</t>
  </si>
  <si>
    <t xml:space="preserve">Vitta E</t>
  </si>
  <si>
    <t xml:space="preserve">Hipoalergénicas; Sin parabenos; Sin alcohol; Con aloe vera, té verde y vitamina E; Hecho en México; Formato de venta: Unidad</t>
  </si>
  <si>
    <t xml:space="preserve">https://raw.githubusercontent.com/zublimemx/marketplaces-product-images/main/products/7506425618200/images/7506425618200_1.jpg</t>
  </si>
  <si>
    <t xml:space="preserve">https://raw.githubusercontent.com/zublimemx/marketplaces-product-images/main/products/7506425618200/images/7506425618200_2.jpg</t>
  </si>
  <si>
    <t xml:space="preserve">TAS HUM KBBS VITAE 70 10 C80</t>
  </si>
  <si>
    <t xml:space="preserve">7501033956331</t>
  </si>
  <si>
    <t xml:space="preserve">PediaSure Suplemento Infantil Sabor Fresa 237 ml</t>
  </si>
  <si>
    <t xml:space="preserve">Descripción:
PediaSure sabor fresa de Abbott es una fórmula líquida lista para beber, en envase de 237 ml. Se clasifica como fórmula para alimentación enteral (dieta polimérica con fibra) para niños de 1 a 10 años y está diseñada para complementar su alimentación. El empaque indica nueva fórmula con fosfopéptidos de caseína (CPP), L-arginina y vitamina K2.
Características:
- Marca: PediaSure, de Abbott
- Sabor a fresa
- Para niños de 1 a 10 años
- Dieta polimérica con fibra
- Con CPP, L-arginina y vitamina K2
- Listo para beber, sin preparación
Modo de uso:
Vía oral. La cantidad diaria la indica el médico o el nutriólogo, de acuerdo con las necesidades del niño.
Presentación:
- Envase individual de 237 ml
- Hecho en Estados Unidos
Advertencias:
Es un complemento de la alimentación y no debe sustituir una dieta variada y equilibrada. Consulte a su pediatra o nutriólogo antes de incluirlo en la dieta del niño. Conserve el envase cerrado y siga las indicaciones del empaque para su almacenamiento y consumo.</t>
  </si>
  <si>
    <t xml:space="preserve">MLM32092506</t>
  </si>
  <si>
    <t xml:space="preserve">Dieta polimérica con fibra con CPP, L-arginina y vitamina K2</t>
  </si>
  <si>
    <t xml:space="preserve">Fórmula para alimentación enteral; Hecho en Estados Unidos; Formato de venta: Unidad</t>
  </si>
  <si>
    <t xml:space="preserve">https://raw.githubusercontent.com/zublimemx/marketplaces-product-images/main/products/7501033956331/images/7501033956331_1.jpg</t>
  </si>
  <si>
    <t xml:space="preserve">https://raw.githubusercontent.com/zublimemx/marketplaces-product-images/main/products/7501033956331/images/7501033956331_2.jpg</t>
  </si>
  <si>
    <t xml:space="preserve">PEDIASURE 237ML FRESA</t>
  </si>
  <si>
    <t xml:space="preserve">7509546039152</t>
  </si>
  <si>
    <t xml:space="preserve">Crema Dental Colgate MFP Máxima Protección Anticaries 22 ml</t>
  </si>
  <si>
    <t xml:space="preserve">Descripción:
Crema dental Colgate MFP Máxima Protección Anticaries con flúor, en tubo de 22 ml, sabor original. Es un formato compacto y práctico para el cepillado diario, para llevar en el bolso, la oficina o de viaje. El empaque destaca la fórmula con Calci-Protect.
Características:
- Con flúor en forma de monofluorofosfato de sodio
- Máxima Protección Anticaries
- Rico sabor original
- Tubo de 22 ml en caja individual
- Hecho en México
Modo de uso:
Aplique una porción sobre el cepillo dental y cepille sus dientes. Escupa el exceso y no ingiera el producto. Su uso es recomendable en niños mayores de 6 años; en niños de 6 años y menores use una cantidad del tamaño de una gota (0.25 g) y supervise el cepillado para reducir la posibilidad de que la ingieran.
Presentación:
- Crema dental, tubo de 22 ml
Advertencias:
No ingerir. Si recibe flúor de otras fuentes, consulte a su odontólogo o médico. Mantenga fuera del alcance de los niños.</t>
  </si>
  <si>
    <t xml:space="preserve">MLM19805537</t>
  </si>
  <si>
    <t xml:space="preserve">Máxima Protección Anticaries</t>
  </si>
  <si>
    <t xml:space="preserve">MFP con flúor</t>
  </si>
  <si>
    <t xml:space="preserve">Monofluorofosfato de sodio</t>
  </si>
  <si>
    <t xml:space="preserve">Con flúor; Hecho en México; Formato de venta: Unidad</t>
  </si>
  <si>
    <t xml:space="preserve">https://raw.githubusercontent.com/zublimemx/marketplaces-product-images/main/products/7509546039152/images/7509546039152_1.jpg</t>
  </si>
  <si>
    <t xml:space="preserve">https://raw.githubusercontent.com/zublimemx/marketplaces-product-images/main/products/7509546039152/images/7509546039152_2.jpg</t>
  </si>
  <si>
    <t xml:space="preserve">C D COLGATE MFP 22 ML</t>
  </si>
  <si>
    <t xml:space="preserve">7501314704828</t>
  </si>
  <si>
    <t xml:space="preserve">Ulsen PCS Omeprazol 40 mg 14 Cápsulas</t>
  </si>
  <si>
    <t xml:space="preserve">Descripción:
Ulsen PCS es un medicamento de Laboratorios Senosiain cuyo principio activo es omeprazol, un inhibidor de la bomba de protones que reduce la secreción de ácido en el estómago. Se presenta en cápsulas de 40 mg, caja con 14 cápsulas. La literatura del fabricante para la familia Ulsen lo indica en úlcera péptica, gástrica y duodenal, esofagitis por reflujo, gastritis, prevención de gastritis asociada a antiinflamatorios no esteroideos, erradicación de H. pylori, síndrome de Zollinger-Ellison y otros estados de hipersecreción ácida en los que se requiera un bloqueador de la bomba de protones.
Composición:
- Omeprazol 40 mg por cápsula
Modo de uso:
Vía oral. La dosis y la duración del tratamiento son las que señale el médico.
Presentación:
- Cápsulas de administración oral
- Caja con 14 cápsulas de 40 mg
Advertencias:
No lo use si es alérgico a alguno de sus componentes. No debe administrarse junto con clopidogrel, ya que puede reducir su efecto. Consulte a su médico antes de usarlo si está embarazada o en periodo de lactancia. La literatura del fabricante indica que su venta requiere receta médica. Lea las instrucciones del empaque. Consulte a su médico. No se deje al alcance de los niños.</t>
  </si>
  <si>
    <t xml:space="preserve">MLM40170700</t>
  </si>
  <si>
    <t xml:space="preserve">Ulsen PCS</t>
  </si>
  <si>
    <t xml:space="preserve">Ulsen</t>
  </si>
  <si>
    <t xml:space="preserve">Omeprazol</t>
  </si>
  <si>
    <t xml:space="preserve">40 mg</t>
  </si>
  <si>
    <t xml:space="preserve">Inhibidor de la bomba de protones; Hecho en México; Formato de venta: Unidad</t>
  </si>
  <si>
    <t xml:space="preserve">https://raw.githubusercontent.com/zublimemx/marketplaces-product-images/main/products/7501314704828/images/7501314704828_2.jpg</t>
  </si>
  <si>
    <t xml:space="preserve">https://raw.githubusercontent.com/zublimemx/marketplaces-product-images/main/products/7501314704828/images/7501314704828_1.jpg</t>
  </si>
  <si>
    <t xml:space="preserve">ULSEN PCS 40MG CAP C 14 OMEPRAZOL</t>
  </si>
  <si>
    <t xml:space="preserve">7501314705313</t>
  </si>
  <si>
    <t xml:space="preserve">Afungil Fluconazol 150 mg 2 Cápsulas</t>
  </si>
  <si>
    <t xml:space="preserve">MLM194690</t>
  </si>
  <si>
    <t xml:space="preserve">Salud y Equipamiento Médico &gt; Cuidado de la Salud &gt; Farmacia &gt; Medicamentos de Venta Libre &gt; Antimicóticos</t>
  </si>
  <si>
    <t xml:space="preserve">Descripción:
Afungil es un antimicótico cuyo principio activo es fluconazol, en cápsulas de 150 mg de administración oral. Esta presentación incluye 2 cápsulas en total. Según la información del medicamento, se indica en dermatomicosis (tiña de los pies, del cuerpo, de la ingle, versicolor y de las uñas), criptococosis, incluida la meningitis, y candidiasis sistémica, de mucosas y vaginal aguda o recurrente.
Composición:
- Fluconazol 150 mg por cápsula
Modo de uso:
Vía oral. La dosis y el esquema de tratamiento los indica el médico según la infección que se trate.
Presentación:
- Cápsulas de 150 mg
- Presentación de 2 cápsulas
- Fabricado por Laboratorios Senosiain
Advertencias:
No lo use si es alérgico al fluconazol o a otros antimicóticos del grupo de los azoles. No debe tomarse junto con terfenadina ni cisaprida. Evite su uso durante el embarazo, salvo infecciones graves indicadas por el médico, y no se recomienda durante la lactancia. Su venta requiere receta médica. Lea las instrucciones del empaque. Consulte a su médico. No se deje al alcance de los niños.</t>
  </si>
  <si>
    <t xml:space="preserve">MLM67977181</t>
  </si>
  <si>
    <t xml:space="preserve">Afungil</t>
  </si>
  <si>
    <t xml:space="preserve">Fluconazol</t>
  </si>
  <si>
    <t xml:space="preserve">Antimicótico; Formato de venta: Unidad; El empaque indica caja con 1 cápsula en presentación 1+1</t>
  </si>
  <si>
    <t xml:space="preserve">https://raw.githubusercontent.com/zublimemx/marketplaces-product-images/main/products/7501314705313/images/7501314705313_1.jpg</t>
  </si>
  <si>
    <t xml:space="preserve">https://raw.githubusercontent.com/zublimemx/marketplaces-product-images/main/products/7501314705313/images/7501314705313_2.jpg</t>
  </si>
  <si>
    <t xml:space="preserve">AFUNGIL 150 MG C 1 TAB 1 1</t>
  </si>
  <si>
    <t xml:space="preserve">7501070600730</t>
  </si>
  <si>
    <t xml:space="preserve">Syncol Max 650 mg/60 mg/15 mg 12 Comprimidos</t>
  </si>
  <si>
    <t xml:space="preserve">Descripción:
Syncol Max de Sanfer es un medicamento con paracetamol, cafeína y maleato de pirilamina, en comprimidos de administración oral. Está indicado para mujeres con síndrome premenstrual (SPM) y dismenorrea secundaria, que se caracteriza por cólicos fuertes, fatiga o cansancio, retención de agua, tensión nerviosa, irritabilidad, dolor de cabeza, de espalda, de vientre y de ovarios.
Composición:
Cada comprimido contiene:
- Paracetamol 650 mg
- Cafeína 60 mg
- Maleato de pirilamina 15 mg
Modo de uso:
Vía oral. Dos comprimidos como dosis inicial al presentar las primeras molestias y, posteriormente, uno cada 6 horas durante uno a tres días. Conservar a no más de 30 °C.
Presentación:
- Caja con 12 comprimidos
Advertencias:
No se use en el embarazo, la lactancia ni en menores de 12 años. No debe tomarse con bebidas alcohólicas, sedantes ni tranquilizantes porque pueden aumentar la somnolencia. Las mujeres en lactancia o con daño hepático deben consultar a su médico antes de usarlo. Precaución al conducir o manejar maquinaria. Contiene azul No. 1, que puede producir reacciones alérgicas. Si persisten las molestias, consulte a su médico. Lea las instrucciones del empaque. Consulte a su médico. No se deje al alcance de los niños.</t>
  </si>
  <si>
    <t xml:space="preserve">MLM50954076</t>
  </si>
  <si>
    <t xml:space="preserve">Syncol Max</t>
  </si>
  <si>
    <t xml:space="preserve">Syncol</t>
  </si>
  <si>
    <t xml:space="preserve">Paracetamol, cafeína y maleato de pirilamina</t>
  </si>
  <si>
    <t xml:space="preserve">650 mg / 60 mg / 15 mg</t>
  </si>
  <si>
    <t xml:space="preserve">107M2002 SSA VI</t>
  </si>
  <si>
    <t xml:space="preserve">Venta libre; Hecho en México; Formato de venta: Unidad</t>
  </si>
  <si>
    <t xml:space="preserve">https://raw.githubusercontent.com/zublimemx/marketplaces-product-images/main/products/7501070600730/images/7501070600730_3.jpg</t>
  </si>
  <si>
    <t xml:space="preserve">https://raw.githubusercontent.com/zublimemx/marketplaces-product-images/main/products/7501070600730/images/7501070600730_5.jpg</t>
  </si>
  <si>
    <t xml:space="preserve">SYNCOL MAX C12 TABS SANFER</t>
  </si>
  <si>
    <t xml:space="preserve">7501001258030</t>
  </si>
  <si>
    <t xml:space="preserve">Pepto-Bismol Original 262.4 mg 24 Tabletas Masticables</t>
  </si>
  <si>
    <t xml:space="preserve">Descripción:
Pepto-Bismol es un medicamento de Procter &amp; Gamble con subsalicilato de bismuto, en tabletas masticables. Según la etiqueta, cubre, protege y alivia acidez, indigestión, malestar estomacal causado por sentirse pleno, náusea producto de indigestión y diarrea, que controla en 4 a 24 horas. En acidez actúa con una acción protectora sin causar estreñimiento.
Composición:
- Cada tableta contiene subsalicilato de bismuto 262.4 mg
Modo de uso:
Vía oral. Mastíquese antes de tragar. Adultos: 2 tabletas. Niños de 9 a 12 años: 1 tableta. Niños de 6 a 9 años: 2/3 de tableta. Repita la dosis según se requiera, máximo 8 dosis en 24 horas. Si las molestias persisten por más de 2 días, consulte a su médico.
Presentación:
- Caja con 24 tabletas masticables
- Conservar a no más de 40 °C
Advertencias:
No lo use si padece úlceras sangrantes, insuficiencia renal, hemofilia o hipersensibilidad a los salicilatos. No se administre a niños menores de 6 años. Contiene salicilato: no lo tome si es alérgico al ácido acetilsalicílico. No lo use para tratar náusea o vómito en niños o adolescentes que tengan o se recuperen de varicela o gripe, por el riesgo de síndrome de Reye. Puede oscurecer temporalmente la lengua y las evacuaciones. Consulte a su médico si tiene diabetes, gota o fiebre elevada, o si toma anticoagulantes o tetraciclina. En embarazo o lactancia, consulte a su médico. Lea las instrucciones del empaque. Consulte a su médico. No se deje al alcance de los niños.</t>
  </si>
  <si>
    <t xml:space="preserve">MLM39455658</t>
  </si>
  <si>
    <t xml:space="preserve">262.4 mg</t>
  </si>
  <si>
    <t xml:space="preserve">091M88 SSA VI</t>
  </si>
  <si>
    <t xml:space="preserve">https://raw.githubusercontent.com/zublimemx/marketplaces-product-images/main/products/7501001258030/images/7501001258030_2.jpg</t>
  </si>
  <si>
    <t xml:space="preserve">https://raw.githubusercontent.com/zublimemx/marketplaces-product-images/main/products/7501001258030/images/7501001258030_1.jpg</t>
  </si>
  <si>
    <t xml:space="preserve">PEPTO BISMOL C24 TABS ORIGINAL</t>
  </si>
  <si>
    <t xml:space="preserve">7501123011711</t>
  </si>
  <si>
    <t xml:space="preserve">Fitoestimulina Gasas Esterilizadas con Crema 10 Sobres</t>
  </si>
  <si>
    <t xml:space="preserve">Descripción:
Fitoestimulina de Grossman (Bausch + Lomb) en gasas esterilizadas impregnadas con crema. Cada caja contiene 10 sobres y cada sobre trae 1 gasa. La fórmula combina Triticum vulgare y fenoxietanol y es de aplicación tópica. Según la información del medicamento, se usa en el tratamiento tópico de alteraciones de la piel que requieren reactivar la formación de epitelio: quemaduras de cualquier grado y extensión, úlceras de decúbito, varicosas y crónicas, heridas tórpidas, cicatrización retardada de heridas, cirugía plástica y estética, dermatosis, ulceraciones del pezón durante la lactancia y dermatitis del pañal.
Composición:
- Triticum vulgare
- Fenoxietanol
- Gasa esterilizada impregnada con crema
Modo de uso:
Vía tópica. Aplique la gasa sobre la zona afectada según la indicación de su médico.
Presentación:
- Caja con 10 sobres, cada uno con 1 gasa esterilizada con crema
- Hecho en Italia
Advertencias:
No lo use si es alérgico a alguno de los componentes de la fórmula. Por vía tópica no existen restricciones de uso durante el embarazo y la lactancia. Uso externo. Lea las instrucciones del empaque. Consulte a su médico. No se deje al alcance de los niños.</t>
  </si>
  <si>
    <t xml:space="preserve">MLM45284058</t>
  </si>
  <si>
    <t xml:space="preserve">Grossman (Bausch + Lomb)</t>
  </si>
  <si>
    <t xml:space="preserve">Gasas esterilizadas con crema</t>
  </si>
  <si>
    <t xml:space="preserve">Triticum vulgare, fenoxietanol</t>
  </si>
  <si>
    <t xml:space="preserve">Cada sobre contiene 1 gasa esterilizada impregnada con crema; Hecho en Italia; Formato de venta: Unidad</t>
  </si>
  <si>
    <t xml:space="preserve">https://raw.githubusercontent.com/zublimemx/marketplaces-product-images/main/products/7501123011711/images/7501123011711_1.jpg</t>
  </si>
  <si>
    <t xml:space="preserve">https://raw.githubusercontent.com/zublimemx/marketplaces-product-images/main/products/7501123011711/images/7501123011711_2.jpg</t>
  </si>
  <si>
    <t xml:space="preserve">FITOESTIMULINA GASAS C 10</t>
  </si>
  <si>
    <t xml:space="preserve">7506425659265</t>
  </si>
  <si>
    <t xml:space="preserve">Pañales KleenBebé Absorsec Etapa 7 XXJ Unisex 40 Piezas</t>
  </si>
  <si>
    <t xml:space="preserve">Descripción:
Pañales desechables KleenBebé Absorsec Unisex talla XXJ (Extra Extra Jumbo), etapa 7, en paquete de 40 piezas. Están pensados para bebés de talla grande y cuentan con un núcleo absorbente con tecnología Blockgel que ayuda a mantener al bebé seco por más tiempo y a evitar filtraciones. El empaque destaca su mejor ajuste y su absorción.
Características:
- Línea Absorsec de KleenBebé
- Etapa 7, talla XXJ (Extra Extra Jumbo)
- Diseño unisex, para niños y niñas
- Núcleo absorbente con tecnología Blockgel
- Ajuste seguro para mayor libertad de movimiento
- Empaque con 40 pañales
Presentación:
- Paquete con 40 pañales desechables
- Etapa 7, talla XXJ
Advertencias:
Mantenga las bolsas de plástico fuera del alcance de los bebés y de los niños para evitar el riesgo de asfixia. Cambie el pañal con frecuencia para cuidar la piel del bebé. Consulte la guía de tallas y pesos del empaque antes de elegir la etapa.</t>
  </si>
  <si>
    <t xml:space="preserve">MLM48601886</t>
  </si>
  <si>
    <t xml:space="preserve">Etapa 7 XXJ Unisex</t>
  </si>
  <si>
    <t xml:space="preserve">XXJ (Extra Extra Jumbo)</t>
  </si>
  <si>
    <t xml:space="preserve">Núcleo absorbente con tecnología Blockgel; Formato de venta: Unidad</t>
  </si>
  <si>
    <t xml:space="preserve">https://raw.githubusercontent.com/zublimemx/marketplaces-product-images/main/products/7506425659265/images/7506425659265_1.jpg</t>
  </si>
  <si>
    <t xml:space="preserve">https://raw.githubusercontent.com/zublimemx/marketplaces-product-images/main/products/7506425659265/images/7506425659265_3.jpg</t>
  </si>
  <si>
    <t xml:space="preserve">https://raw.githubusercontent.com/zublimemx/marketplaces-product-images/main/products/7506425659265/images/7506425659265_4.jpg</t>
  </si>
  <si>
    <t xml:space="preserve">ABSOR XXJ 7 C/40 4</t>
  </si>
  <si>
    <t xml:space="preserve">7501033958717</t>
  </si>
  <si>
    <t xml:space="preserve">Ensure Advance Sabor Vainilla 237 ml</t>
  </si>
  <si>
    <t xml:space="preserve">Descripción:
Ensure Advance sabor vainilla de Abbott es una fórmula líquida lista para beber, en botella de 237 ml. Se clasifica como fórmula para alimentación enteral (dieta polimérica con HMB). Está diseñada con una fórmula especializada que combina vitaminas, minerales y proteínas de alta calidad, y contiene HMB, un componente recomendado para la recuperación muscular.
Características:
- Marca Ensure Advance, de Abbott
- Sabor vainilla
- Con vitaminas, minerales y proteínas de alta calidad
- Con HMB
- Listo para beber
- Hecho en México
Modo de uso:
Vía oral. La dosis de consumo la señala el médico tratante o el nutriólogo.
Presentación:
- Botella individual de 237 ml
Advertencias:
No se automedique. Consérvese a no más de 30 °C y mantenga el producto bien cerrado. Consulte a su médico o nutriólogo antes de incluirlo en su alimentación, en especial si tiene alguna enfermedad. No se deje al alcance de los niños.</t>
  </si>
  <si>
    <t xml:space="preserve">Ensure Advance</t>
  </si>
  <si>
    <t xml:space="preserve">Dieta polimérica con HMB</t>
  </si>
  <si>
    <t xml:space="preserve">Fórmula para alimentación enteral; Con HMB; Hecho en México; Formato de venta: Unidad</t>
  </si>
  <si>
    <t xml:space="preserve">https://raw.githubusercontent.com/zublimemx/marketplaces-product-images/main/products/7501033958717/images/7501033958717_1.jpg</t>
  </si>
  <si>
    <t xml:space="preserve">ENSURE ADV 237ML VAINILLA 16</t>
  </si>
  <si>
    <t xml:space="preserve">7501201400567</t>
  </si>
  <si>
    <t xml:space="preserve">Refresh Tears Solución Oftálmica Lubricante 10 ml</t>
  </si>
  <si>
    <t xml:space="preserve">Descripción:
Refresh Tears es una solución lubricante oftálmica con carboximetilcelulosa sódica al 0.5%, en frasco gotero de 10 ml. Es un auxiliar en la humectación ocular asociada a la disminución o ausencia de lágrimas. Alivia la resequedad, la irritación, el malestar, la visión borrosa o la comezón ocasionados por condiciones ambientales o por el uso de lentes de contacto. Se presenta como refrescante para ojos secos, irritados o con molestia ocular.
Composición:
- Carboximetilcelulosa sódica al 0.5%
Modo de uso:
Vía oftálmica. Aplique las gotas en el ojo según la indicación del empaque o de su médico. No es necesario retirar los lentes de contacto para usarlo; también puede usarse como lubricante protector colocando una gota sobre el lente antes de aplicarlo en el ojo.
Presentación:
- Caja con frasco gotero de 10 ml
Advertencias:
No lo use si es alérgico a alguno de los componentes de la fórmula. Evite tocar la punta del gotero con el ojo o con otras superficies para no contaminar la solución. Si el malestar persiste o empeora, suspenda su uso y consulte a su médico. Lea las instrucciones del empaque. Consulte a su médico. No se deje al alcance de los niños.</t>
  </si>
  <si>
    <t xml:space="preserve">MLM48930819</t>
  </si>
  <si>
    <t xml:space="preserve">Refresh Tears</t>
  </si>
  <si>
    <t xml:space="preserve">AbbVie (Allergan)</t>
  </si>
  <si>
    <t xml:space="preserve">Refresh</t>
  </si>
  <si>
    <t xml:space="preserve">Solución oftálmica con frasco gotero</t>
  </si>
  <si>
    <t xml:space="preserve">Carboximetilcelulosa sódica</t>
  </si>
  <si>
    <t xml:space="preserve">0.5%</t>
  </si>
  <si>
    <t xml:space="preserve">Lubricante ocular; Hecho en Brasil; Formato de venta: Unidad</t>
  </si>
  <si>
    <t xml:space="preserve">https://raw.githubusercontent.com/zublimemx/marketplaces-product-images/main/products/7501201400567/images/7501201400567_2.jpg</t>
  </si>
  <si>
    <t xml:space="preserve">https://raw.githubusercontent.com/zublimemx/marketplaces-product-images/main/products/7501201400567/images/7501201400567_3.jpg</t>
  </si>
  <si>
    <t xml:space="preserve">REFRESH TEARS 10ML</t>
  </si>
  <si>
    <t xml:space="preserve">7501287627957</t>
  </si>
  <si>
    <t xml:space="preserve">Dalacin C Clindamicina 300 mg 16 Cápsulas</t>
  </si>
  <si>
    <t xml:space="preserve">Descripción:
Dalacin C de Pfizer es un antibiótico cuyo principio activo es la clindamicina, en cápsulas de 300 mg, caja con 16 cápsulas. Según su información, es eficaz en infecciones causadas por bacterias anaerobias susceptibles, por cepas susceptibles de bacterias aerobias gram-positivas (estreptococos, estafilococos y neumococos) y por cepas susceptibles de Chlamydia trachomatis.
Indicaciones principales:
- Infecciones del tracto respiratorio superior e inferior
- Infecciones de la piel y tejidos blandos, incluido el acné
- Infecciones del hueso y de las articulaciones
- Infecciones ginecológicas e intraabdominales, en combinación con otro antibiótico cuando corresponda
- Infecciones dentales
- Otras indicaciones señaladas por el médico
Composición:
- Cada cápsula contiene clorhidrato de clindamicina equivalente a 300 mg de clindamicina
Modo de uso:
Vía oral. La dosis y la duración del tratamiento las determina el médico según el tipo y la gravedad de la infección.
Presentación:
- Caja con 16 cápsulas de 300 mg
Advertencias:
No lo use si es alérgico a la clindamicina o a la lincomicina. Si presenta diarrea persistente o intensa durante o después del tratamiento, suspenda su uso y consulte a su médico. El uso incorrecto de los antibióticos puede causar resistencia bacteriana. Su venta requiere receta médica. Lea las instrucciones del empaque. Consulte a su médico. No se deje al alcance de los niños.</t>
  </si>
  <si>
    <t xml:space="preserve">MLM39476469</t>
  </si>
  <si>
    <t xml:space="preserve">Dalacin C</t>
  </si>
  <si>
    <t xml:space="preserve">Dalacin</t>
  </si>
  <si>
    <t xml:space="preserve">Antibiótico; Hecho en México; Formato de venta: Unidad</t>
  </si>
  <si>
    <t xml:space="preserve">https://raw.githubusercontent.com/zublimemx/marketplaces-product-images/main/products/7501287627957/images/7501287627957_2.jpg</t>
  </si>
  <si>
    <t xml:space="preserve">https://raw.githubusercontent.com/zublimemx/marketplaces-product-images/main/products/7501287627957/images/7501287627957_3.jpg</t>
  </si>
  <si>
    <t xml:space="preserve">https://raw.githubusercontent.com/zublimemx/marketplaces-product-images/main/products/7501287627957/images/7501287627957_4.jpg</t>
  </si>
  <si>
    <t xml:space="preserve">DALACIN C 300MG C 16CAPS</t>
  </si>
  <si>
    <t xml:space="preserve">7501008499979</t>
  </si>
  <si>
    <t xml:space="preserve">Descripción:
Flanax 550 de Bayer es un analgésico y antiinflamatorio con naproxeno sódico, en tabletas de 550 mg de efecto de larga duración. Según la etiqueta, es auxiliar en el tratamiento del dolor y la inflamación de articulaciones, ligamentos, músculos y tendones por contracturas, torceduras, desgarres, esguinces y luxaciones, así como en el dolor de cuello, espalda y columna, los cólicos menstruales (dismenorrea primaria y secundaria) y los dolores dentales. El empaque de esta presentación incluye 12 tabletas en total (10 más 2 adicionales).
Composición:
- Cada tableta contiene naproxeno sódico 550 mg
Modo de uso:
Vía oral, junto con los alimentos. Una tableta cada 24 horas hasta por 5 días.
Presentación:
- Caja con 12 tabletas de 550 mg
- Conservar a no más de 30 °C, en la caja bien cerrada y protegido de la luz
Advertencias:
No lo use si es alérgico al naproxeno o a otros antiinflamatorios o analgésicos, ni si tiene úlcera péptica activa o sangrado gastrointestinal, insuficiencia cardiaca grave, renal o hepática. No se administre por más de 5 días ni a menores de 12 años. No debe usarse durante el embarazo ni la lactancia. Puede causar acidez, náusea, dolor de estómago, mareo o zumbido de oídos; si esto ocurre, suspéndalo y consulte a su médico. Consulte a su médico si toma medicamentos para epilepsia, ácido úrico, presión arterial o ciclosporinas. Si persisten las molestias, consulte a su médico. Lea las instrucciones del empaque. Consulte a su médico. No se deje al alcance de los niños.</t>
  </si>
  <si>
    <t xml:space="preserve">Flanax 550</t>
  </si>
  <si>
    <t xml:space="preserve">Venta libre; Efecto de larga duración; Formato de venta: Unidad</t>
  </si>
  <si>
    <t xml:space="preserve">https://raw.githubusercontent.com/zublimemx/marketplaces-product-images/main/products/7501008499979/images/7501008499979_1.jpg</t>
  </si>
  <si>
    <t xml:space="preserve">https://raw.githubusercontent.com/zublimemx/marketplaces-product-images/main/products/7501008499979/images/7501008499979_2.jpg</t>
  </si>
  <si>
    <t xml:space="preserve">https://raw.githubusercontent.com/zublimemx/marketplaces-product-images/main/products/7501008499979/images/7501008499979_3.jpg</t>
  </si>
  <si>
    <t xml:space="preserve">FLANAX 550MG 10TAB + 2TAB GTS</t>
  </si>
  <si>
    <t xml:space="preserve">650240001314</t>
  </si>
  <si>
    <t xml:space="preserve">Nikzon Tabletas Masticables 90 Piezas</t>
  </si>
  <si>
    <t xml:space="preserve">Descripción:
Nikzon es un medicamento en tabletas masticables de Genomma Lab, con extracto de Ruscus aculeatus, Lactobacillus sporogenes y vitamina C. Según la etiqueta, está indicado como auxiliar en el tratamiento de las hemorroides: posee un efecto flebo constrictor y antiinflamatorio venoso que alivia las várices hemorroidales. También se indica en el tratamiento de la insuficiencia venosa crónica; favorece el restablecimiento de la flora bacteriana normal, es coadyuvante en la disminución de la motilidad intestinal y funciona como antiflatulento.
Composición:
Cada tableta contiene:
- Extracto seco estandarizado de raíz de Ruscus aculeatus (rusco) 20.0 mg, equivalente a 2 mg de ruscogenina
- Lactobacillus sporogenes 8.3 mg, equivalentes a un mínimo de 50 millones de UFC
- Ácido ascórbico (vitamina C) 40.0 mg
Modo de uso:
Vía oral. La dosis recomendada es de 2 tabletas antes de cada alimento, con un máximo de 6 tabletas al día, acompañadas de abundante agua. Las tabletas son masticables: mastique y después degluta.
Presentación:
- Caja con 90 tabletas masticables
Advertencias:
No se administre a menores de 18 años. No lo use si tiene hipersensibilidad a los componentes de la fórmula, obstrucción intestinal, insuficiencia renal o litiasis renal. En raros casos puede causar molestias gástricas leves como diarrea, náusea, vómito, gastritis o esofagitis. Si padece úlcera gástrica o intestinal, consulte a su médico antes de consumirlo. Si presenta evacuaciones negras y fétidas, acuda de inmediato al médico. Lea las instrucciones del empaque. Consulte a su médico. No se deje al alcance de los niños.</t>
  </si>
  <si>
    <t xml:space="preserve">MLM39455607</t>
  </si>
  <si>
    <t xml:space="preserve">Ruscus aculeatus, Lactobacillus sporogenes y ácido ascórbico</t>
  </si>
  <si>
    <t xml:space="preserve">20 mg / 8.3 mg / 40 mg por tableta</t>
  </si>
  <si>
    <t xml:space="preserve">https://raw.githubusercontent.com/zublimemx/marketplaces-product-images/main/products/650240001314/images/650240001314_2.jpg</t>
  </si>
  <si>
    <t xml:space="preserve">https://raw.githubusercontent.com/zublimemx/marketplaces-product-images/main/products/650240001314/images/650240001314_1.jpg</t>
  </si>
  <si>
    <t xml:space="preserve">NIKZON C90 TABS</t>
  </si>
  <si>
    <t xml:space="preserve">7501318612082</t>
  </si>
  <si>
    <t xml:space="preserve">Thioctacid 600 HR Ácido Tióctico 600 mg 30 Tabletas</t>
  </si>
  <si>
    <t xml:space="preserve">Descripción:
Thioctacid 600 HR es un medicamento con ácido tióctico (ácido alfa lipoico) de 600 mg, en tabletas de administración oral. Está indicado para el tratamiento etiopatogénico y sintomático de la polineuropatía diabética periférica (sensitivo-motora). El ácido tióctico es una sustancia natural del organismo que participa como coenzima en el metabolismo energético de la mitocondria y se le describe como regulador metabólico y antioxidante.
Composición:
- Cada tableta contiene ácido tióctico 600 mg
Modo de uso:
Vía oral. La posología habitual descrita en la información del producto es una tableta al día, de preferencia en ayunas o 30 minutos antes de la comida principal, tragada entera con agua, sin triturar ni masticar. La dosis y la duración las determina el médico.
Presentación:
- Caja con frasco con 30 tabletas de 600 mg
- Elaborado en Alemania
Advertencias:
No lo use si es alérgico al ácido tióctico o a alguno de los componentes de la fórmula. No se cuenta con información clínica para su uso en niños y adolescentes. Se recomienda precaución en personas con hipotiroidismo no tratado y evitar su uso simultáneo con quelantes de metales. Lea las instrucciones del empaque. Consulte a su médico. No se deje al alcance de los niños.</t>
  </si>
  <si>
    <t xml:space="preserve">MLM40172275</t>
  </si>
  <si>
    <t xml:space="preserve">Thioctacid</t>
  </si>
  <si>
    <t xml:space="preserve">Meda Pharma (Viatris)</t>
  </si>
  <si>
    <t xml:space="preserve">Thioctacid 600 HR</t>
  </si>
  <si>
    <t xml:space="preserve">Ácido tióctico</t>
  </si>
  <si>
    <t xml:space="preserve">600 mg</t>
  </si>
  <si>
    <t xml:space="preserve">Hecho en Alemania; Formato de venta: Unidad</t>
  </si>
  <si>
    <t xml:space="preserve">https://raw.githubusercontent.com/zublimemx/marketplaces-product-images/main/products/7501318612082/images/7501318612082_1.jpg</t>
  </si>
  <si>
    <t xml:space="preserve">https://raw.githubusercontent.com/zublimemx/marketplaces-product-images/main/products/7501318612082/images/7501318612082_2.jpg</t>
  </si>
  <si>
    <t xml:space="preserve">THIOCTACID 600MG CPR C30</t>
  </si>
  <si>
    <t xml:space="preserve">7501314701513</t>
  </si>
  <si>
    <t xml:space="preserve">Aceler-Co Ácido Fusídico Betametasona Crema 2%-0.1% 15 g</t>
  </si>
  <si>
    <t xml:space="preserve">Descripción:
Aceler-Co de Itra es una crema de uso cutáneo que combina ácido fusídico al 2%, un antibiótico, con betametasona al 0.1%, un corticosteroide. Según la información del medicamento, está indicada en el tratamiento de infecciones cutáneas como impétigo, furunculosis, carbuncos, hidrosadenitis, paroniquias, eritrasma y sicosis de la barba, producidas por estafilococos, estreptococos y otros microorganismos sensibles, y como profilaxis en quemaduras.
Composición:
- Ácido fusídico 2%
- Betametasona 0.1%
Modo de uso:
Vía cutánea. Aplique sobre la zona afectada en la forma y por el tiempo que indique su médico.
Presentación:
- Tubo con 15 g de crema
Advertencias:
No lo use si es alérgico a alguno de los componentes de la fórmula ni en infecciones causadas por hongos o virus. Es de uso externo; evite el contacto con los ojos. Su venta requiere receta médica. Lea las instrucciones del empaque. Consulte a su médico. No se deje al alcance de los niños.</t>
  </si>
  <si>
    <t xml:space="preserve">MLM42117938</t>
  </si>
  <si>
    <t xml:space="preserve">Aceler-Co</t>
  </si>
  <si>
    <t xml:space="preserve">Itra</t>
  </si>
  <si>
    <t xml:space="preserve">Aceler</t>
  </si>
  <si>
    <t xml:space="preserve">Ácido fusídico y betametasona</t>
  </si>
  <si>
    <t xml:space="preserve">2% / 0.1%</t>
  </si>
  <si>
    <t xml:space="preserve">Antibiótico con corticosteroide; Hecho en México; Formato de venta: Unidad</t>
  </si>
  <si>
    <t xml:space="preserve">https://raw.githubusercontent.com/zublimemx/marketplaces-product-images/main/products/7501314701513/images/7501314701513_1.jpg</t>
  </si>
  <si>
    <t xml:space="preserve">https://raw.githubusercontent.com/zublimemx/marketplaces-product-images/main/products/7501314701513/images/7501314701513_2.jpg</t>
  </si>
  <si>
    <t xml:space="preserve">ACELER CO CRA 2% 15GR</t>
  </si>
  <si>
    <t xml:space="preserve">7501125155758</t>
  </si>
  <si>
    <t xml:space="preserve">Vitafusin Multivitamínico Adulto Solución Inyectable 5 ml</t>
  </si>
  <si>
    <t xml:space="preserve">MLM194677</t>
  </si>
  <si>
    <t xml:space="preserve">Salud y Equipamiento Médico &gt; Cuidado de la Salud &gt; Farmacia &gt; Medicamentos de Venta Libre &gt; Otros Medicamentos</t>
  </si>
  <si>
    <t xml:space="preserve">Descripción:
Vitafusin Adulto de Laboratorios PiSA es un multivitamínico en solución inyectable de administración intravenosa. Se presenta como frasco ámpula con liofilizado y ampolleta con diluyente de 5 ml. Según la información del medicamento, está indicado para adultos y niños mayores de 11 años que requieran un aporte adecuado de vitaminas, en especial pacientes con nutrición parenteral y quienes presentan deficiencias nutricionales severas.
Composición:
- Combinación de vitaminas liposolubles (A, D, E y K) e hidrosolubles (complejo B y vitamina C)
- Incluye retinol, colecalciferol y tocofersolán
Modo de uso:
Vía intravenosa. Debe prepararse y administrarse por personal de salud, con la dosis y esquema que indique el médico.
Presentación:
- Caja con 1 frasco ámpula con liofilizado y 1 ampolleta con diluyente de 5 ml
- Hecho en México por Laboratorios PiSA
Advertencias:
No lo use si es alérgico a alguno de los componentes de la fórmula. Si aparece enrojecimiento, comezón o dificultad para respirar, suspenda su uso y consulte de inmediato al médico. Durante el embarazo y la lactancia úselo solo bajo supervisión médica. Su venta requiere receta médica. Lea las instrucciones del empaque. Consulte a su médico. No se deje al alcance de los niños.</t>
  </si>
  <si>
    <t xml:space="preserve">MLM48944593</t>
  </si>
  <si>
    <t xml:space="preserve">Vitafusin</t>
  </si>
  <si>
    <t xml:space="preserve">Vitafusin Adulto</t>
  </si>
  <si>
    <t xml:space="preserve">Solución inyectable, frasco ámpula con liofilizado y ampolleta con diluyente</t>
  </si>
  <si>
    <t xml:space="preserve">Multivitamínico (retinol, colecalciferol, tocofersolán y otras vitaminas)</t>
  </si>
  <si>
    <t xml:space="preserve">Intravenosa</t>
  </si>
  <si>
    <t xml:space="preserve">Adultos y niños mayores de 11 años</t>
  </si>
  <si>
    <t xml:space="preserve">093M86 SSA IV</t>
  </si>
  <si>
    <t xml:space="preserve">Hecho en México; Formato de venta: Unidad</t>
  </si>
  <si>
    <t xml:space="preserve">https://raw.githubusercontent.com/zublimemx/marketplaces-product-images/main/products/7501125155758/images/7501125155758_1.jpg</t>
  </si>
  <si>
    <t xml:space="preserve">https://raw.githubusercontent.com/zublimemx/marketplaces-product-images/main/products/7501125155758/images/7501125155758_2.jpg</t>
  </si>
  <si>
    <t xml:space="preserve">https://raw.githubusercontent.com/zublimemx/marketplaces-product-images/main/products/7501125155758/images/7501125155758_3.jpg</t>
  </si>
  <si>
    <t xml:space="preserve">VITAFUSIN SOL INY AD MULTIVITAMINICO PISA</t>
  </si>
  <si>
    <t xml:space="preserve">300090556365</t>
  </si>
  <si>
    <t xml:space="preserve">Lincocin Lincomicina 600 mg/2 ml 6 Ampolletas Adultos</t>
  </si>
  <si>
    <t xml:space="preserve">Descripción:
Lincocin de Pfizer es un antibiótico inyectable con lincomicina, en solución de 600 mg por cada 2 ml, para uso en adultos. La lincomicina se utiliza en infecciones causadas por bacterias grampositivas aerobias y por bacterias anaerobias sensibles, siempre bajo indicación y vigilancia del médico.
Indicaciones:
- Infecciones de las vías respiratorias
- Infecciones de la piel y de los tejidos blandos
- Infecciones de huesos y articulaciones
- Septicemia y endocarditis
- Disentería bacilar
Composición:
- Cada ampolleta o jeringa de 2 ml contiene lincomicina 600 mg
Modo de uso:
Vía intramuscular o intravenosa según indicación médica. La dosis, la vía y la duración del tratamiento las determina el médico; no se aplique directamente en la vena sin diluir.
Presentación:
- Caja con 6 piezas de solución inyectable de 600 mg/2 ml
- Presentación para adultos
Advertencias:
No lo use si es alérgico a la lincomicina o a la clindamicina. El uso de antibióticos de este tipo puede causar colitis pseudomembranosa: si presenta diarrea intensa o persistente durante o después del tratamiento, suspéndalo y consulte de inmediato a su médico. Puede aumentar la sensibilidad de la piel al sol. Su venta requiere receta médica. El uso incorrecto de los antibióticos puede generar resistencia bacteriana. Lea las instrucciones del empaque. Consulte a su médico. No se deje al alcance de los niños.</t>
  </si>
  <si>
    <t xml:space="preserve">MLM39476433</t>
  </si>
  <si>
    <t xml:space="preserve">Lincocin</t>
  </si>
  <si>
    <t xml:space="preserve">Lincomicina</t>
  </si>
  <si>
    <t xml:space="preserve">600 mg/2 ml</t>
  </si>
  <si>
    <t xml:space="preserve">Intramuscular o intravenosa</t>
  </si>
  <si>
    <t xml:space="preserve">62014 SSA</t>
  </si>
  <si>
    <t xml:space="preserve">Antibiótico; Requiere receta médica; Formato de venta: Unidad; Presentación según empaque: caja con 6 jeringas prellenadas de 2 mL en envase de burbuja</t>
  </si>
  <si>
    <t xml:space="preserve">https://raw.githubusercontent.com/zublimemx/marketplaces-product-images/main/products/300090556365/images/300090556365_1.jpg</t>
  </si>
  <si>
    <t xml:space="preserve">https://raw.githubusercontent.com/zublimemx/marketplaces-product-images/main/products/300090556365/images/300090556365_2.jpg</t>
  </si>
  <si>
    <t xml:space="preserve">LINCOCIN 600MG 2ML C 6AMP ADULTO</t>
  </si>
  <si>
    <t xml:space="preserve">7501089804327</t>
  </si>
  <si>
    <t xml:space="preserve">Recoverón NC Ácido Acexámico Neomicina Crema 40 g</t>
  </si>
  <si>
    <t xml:space="preserve">Descripción:
Recoverón NC de Armstrong Laboratorios es una crema de uso cutáneo que combina ácido acexámico y neomicina. Está indicada como cicatrizante y regenerador de tejidos en heridas, y gracias a su componente antibiótico ayuda a eliminar o prevenir la presencia de gérmenes en lesiones de la piel susceptibles a la neomicina.
Indicaciones:
- Heridas superficiales y quemaduras superficiales
- Impétigo, ectima y foliculitis
- Eccemas infectados
- Úlceras, incluidas las varicosas, y escaras
- Episiotomías y grietas del pezón
Composición:
- Cada gramo de crema contiene ácido acexámico 0.05 g y neomicina 0.004 g
Modo de uso:
Aplique sobre la zona afectada limpia, en la frecuencia y por el tiempo que indique su médico.
Presentación:
- Tubo con 40 g de crema
Advertencias:
Solo para uso externo. No lo use si es alérgico a alguno de los componentes de la fórmula, en particular a la neomicina. Evite el contacto con los ojos. Si aparece irritación, enrojecimiento o no observa mejoría, suspenda su uso y consulte a su médico. Su venta requiere receta médica. Lea las instrucciones del empaque. Consulte a su médico. No se deje al alcance de los niños.</t>
  </si>
  <si>
    <t xml:space="preserve">MLM39474555</t>
  </si>
  <si>
    <t xml:space="preserve">Recoverón</t>
  </si>
  <si>
    <t xml:space="preserve">Armstrong Laboratorios</t>
  </si>
  <si>
    <t xml:space="preserve">Recoverón NC</t>
  </si>
  <si>
    <t xml:space="preserve">Ácido acexámico y neomicina</t>
  </si>
  <si>
    <t xml:space="preserve">Ácido acexámico 0.05 g y neomicina 0.004 g por gramo</t>
  </si>
  <si>
    <t xml:space="preserve">Cicatrizante con antibiótico; Requiere receta médica; Formato de venta: Unidad</t>
  </si>
  <si>
    <t xml:space="preserve">https://raw.githubusercontent.com/zublimemx/marketplaces-product-images/main/products/7501089804327/images/7501089804327_1.jpg</t>
  </si>
  <si>
    <t xml:space="preserve">https://raw.githubusercontent.com/zublimemx/marketplaces-product-images/main/products/7501089804327/images/7501089804327_3.jpg</t>
  </si>
  <si>
    <t xml:space="preserve">RECOVERON NC CRA40GR</t>
  </si>
  <si>
    <t xml:space="preserve">7501943454873</t>
  </si>
  <si>
    <t xml:space="preserve">Toallitas Huggies Cuidado Humectante Lavanda 80 Piezas</t>
  </si>
  <si>
    <t xml:space="preserve">Descripción:
Toallitas húmedas Huggies Cuidado Humectante con aroma a lavanda y vainilla, en paquete de 80 piezas. Están hechas con fibras naturales suaves y una crema enriquecida que ayuda a limpiar con delicadeza la piel del bebé en cada cambio de pañal, cuidando su humectación.
Características:
- Aroma a lavanda y vainilla
- Con crema enriquecida
- Fibras naturales suaves
- 0% alcohol
- Sin parabenos
- Hipoalergénicas
- Dermatológicamente probadas
Modo de uso:
Tome una toallita del paquete y limpie suavemente la zona del pañal del bebé. Vuelva a cerrar bien la tapa después de cada uso para conservar la humedad de las toallitas. No las deposite en el inodoro.
Presentación:
- Paquete con 80 toallitas húmedas desechables
- Hecho en México
Advertencias:
Para evitar el riesgo de asfixia, mantenga las bolsas de plástico fuera del alcance de los bebés y de los niños. Producto de uso externo. Si observa irritación en la piel del bebé, suspenda su uso y consulte a su pediatra.</t>
  </si>
  <si>
    <t xml:space="preserve">MLM19944909</t>
  </si>
  <si>
    <t xml:space="preserve">Cuidado Humectante</t>
  </si>
  <si>
    <t xml:space="preserve">Lavanda y vainilla</t>
  </si>
  <si>
    <t xml:space="preserve">Sin alcohol; Sin parabenos; Hipoalergénicas; Dermatológicamente probadas; Hecho en México; Formato de venta: Unidad</t>
  </si>
  <si>
    <t xml:space="preserve">https://raw.githubusercontent.com/zublimemx/marketplaces-product-images/main/products/7501943454873/images/7501943454873_1.jpg</t>
  </si>
  <si>
    <t xml:space="preserve">https://raw.githubusercontent.com/zublimemx/marketplaces-product-images/main/products/7501943454873/images/7501943454873_2.jpg</t>
  </si>
  <si>
    <t xml:space="preserve">TAS HUGG HUM LAVANDA C/80</t>
  </si>
  <si>
    <t xml:space="preserve">7501008409527</t>
  </si>
  <si>
    <t xml:space="preserve">Redoxon Vitamina C 1 g Naranja 10 Tabletas Efervescentes</t>
  </si>
  <si>
    <t xml:space="preserve">Descripción:
Redoxon de Bayer es un suplemento de vitamina C en tabletas efervescentes sabor naranja, con 1 g de ácido ascórbico por tableta. Según su etiqueta, se utiliza en el tratamiento y la prevención de las deficiencias de vitamina C, contribuye a la función del sistema inmunológico, ayuda en la prevención y el tratamiento de la gripe y el resfriado común, es coadyuvante en la cicatrización de heridas, fracturas y quemaduras, y favorece la absorción intestinal de hierro y la defensa antioxidante.
Composición:
- Cada tableta efervescente contiene ácido ascórbico 1 g
- Contiene sodio, aspartame y azúcar (aprox. 24.3 %)
Modo de uso:
Adultos: disuelva 1 o 2 tabletas al día en un vaso con agua y tome de inmediato.
Presentación:
- Tubo con 10 tabletas efervescentes sabor naranja
Advertencias:
No se recomienda en niños. No lo use si tiene hipersensibilidad a alguno de sus componentes, gastritis, úlcera péptica, diabetes, insuficiencia renal, gota, cistinuria, oxaluria, cálculos renales o hemocromatosis, ni si toma anticoagulantes. Contiene aspartame: las personas con fenilcetonuria deben considerar que contiene fenilalanina. Durante el embarazo y la lactancia úselo solo bajo supervisión médica. Lea las instrucciones del empaque. Consulte a su médico. No se deje al alcance de los niños.</t>
  </si>
  <si>
    <t xml:space="preserve">MLM45287778</t>
  </si>
  <si>
    <t xml:space="preserve">Redoxon</t>
  </si>
  <si>
    <t xml:space="preserve">Tabletas efervescentes</t>
  </si>
  <si>
    <t xml:space="preserve">Ácido ascórbico (vitamina C)</t>
  </si>
  <si>
    <t xml:space="preserve">1 g por tableta</t>
  </si>
  <si>
    <t xml:space="preserve">Con aspartame y azúcar; Venta libre; Formato de venta: Unidad</t>
  </si>
  <si>
    <t xml:space="preserve">https://raw.githubusercontent.com/zublimemx/marketplaces-product-images/main/products/7501008409527/images/7501008409527_2.jpg</t>
  </si>
  <si>
    <t xml:space="preserve">https://raw.githubusercontent.com/zublimemx/marketplaces-product-images/main/products/7501008409527/images/7501008409527_3.jpg</t>
  </si>
  <si>
    <t xml:space="preserve">https://raw.githubusercontent.com/zublimemx/marketplaces-product-images/main/products/7501008409527/images/7501008409527_1.jpg</t>
  </si>
  <si>
    <t xml:space="preserve">REDOXON 1 NJA 10 TABS 200</t>
  </si>
  <si>
    <t xml:space="preserve">75055813</t>
  </si>
  <si>
    <t xml:space="preserve">Latanoprost Solución Oftálmica 0.05 mg/ml Gotero 3 ml</t>
  </si>
  <si>
    <t xml:space="preserve">Descripción:
Latanoprost solución oftálmica de la línea Exakta (OPKO) es un medicamento en gotas para los ojos con un análogo de la prostaglandina F2α. Se utiliza para disminuir la presión intraocular elevada en pacientes con glaucoma de ángulo abierto o hipertensión ocular, siempre bajo indicación y vigilancia del oftalmólogo.
Composición:
- Cada mililitro contiene latanoprost 0.05 mg (0.005 %)
Modo de uso:
Vía oftálmica. La dosis es la que el médico señale. Evite tocar la punta del gotero con el ojo o con los dedos y cierre bien el frasco después de cada uso.
Presentación:
- Frasco gotero con 3 ml de solución oftálmica
- Conserve el producto según las indicaciones de la etiqueta
Advertencias:
No lo use si es alérgico al latanoprost o al cloruro de benzalconio, ni si tiene uveítis activa o glaucoma inflamatorio o neovascular. Puede causar visión borrosa pasajera: no conduzca ni maneje maquinaria hasta que se normalice. Durante el embarazo y la lactancia úselo solo si su médico lo indica. Su venta requiere receta médica. Lea las instrucciones del empaque. Consulte a su médico. No se deje al alcance de los niños.</t>
  </si>
  <si>
    <t xml:space="preserve">MLM53172416</t>
  </si>
  <si>
    <t xml:space="preserve">Pharmacos Exakta</t>
  </si>
  <si>
    <t xml:space="preserve">OPKO</t>
  </si>
  <si>
    <t xml:space="preserve">Solución oftálmica, frasco gotero</t>
  </si>
  <si>
    <t xml:space="preserve">Para glaucoma e hipertensión ocular; Requiere receta médica; Formato de venta: Unidad</t>
  </si>
  <si>
    <t xml:space="preserve">https://raw.githubusercontent.com/zublimemx/marketplaces-product-images/main/products/75055813/images/75055813_1.jpg</t>
  </si>
  <si>
    <t xml:space="preserve">https://raw.githubusercontent.com/zublimemx/marketplaces-product-images/main/products/75055813/images/75055813_2.jpg</t>
  </si>
  <si>
    <t xml:space="preserve">LATANOPROST SOL 0.05MG FRC 3ML PHARMACOS EXAKTA</t>
  </si>
  <si>
    <t xml:space="preserve">7501314704552</t>
  </si>
  <si>
    <t xml:space="preserve">Miccil Bumetanida 1 mg 20 Tabletas</t>
  </si>
  <si>
    <t xml:space="preserve">Descripción:
Miccil de IPAL es un diurético de asa que contiene bumetanida, en tabletas de 1 mg. Se utiliza para favorecer la eliminación de líquidos y sales por la orina, siempre bajo indicación y vigilancia del médico.
Indicaciones:
- Hipertensión arterial
- Edema por insuficiencia cardiaca congestiva
- Edema por cirrosis hepática descompensada
- Edema de origen renal, incluido el síndrome nefrótico
- Retención de líquidos en el síndrome premenstrual
Composición:
- Cada tableta contiene bumetanida 1 mg
Modo de uso:
Vía oral. La dosis y la duración del tratamiento las determina el médico según cada paciente.
Presentación:
- Caja con 20 tabletas de 1 mg
Advertencias:
No lo use si presenta coma hepático o hipersensibilidad a la bumetanida o a alguno de los componentes de la fórmula. Durante el embarazo, sobre todo en el primer trimestre, el médico debe valorar el riesgo y el beneficio; no se recomienda durante la lactancia. Puede alterar los niveles de sales en sangre, por lo que puede requerir seguimiento médico. Su venta requiere receta médica. Lea las instrucciones del empaque. Consulte a su médico. No se deje al alcance de los niños.</t>
  </si>
  <si>
    <t xml:space="preserve">MLM39474275</t>
  </si>
  <si>
    <t xml:space="preserve">Miccil</t>
  </si>
  <si>
    <t xml:space="preserve">Bumetanida</t>
  </si>
  <si>
    <t xml:space="preserve">1 mg</t>
  </si>
  <si>
    <t xml:space="preserve">Diurético; Requiere receta médica; Formato de venta: Unidad</t>
  </si>
  <si>
    <t xml:space="preserve">https://raw.githubusercontent.com/zublimemx/marketplaces-product-images/main/products/7501314704552/images/7501314704552_1.jpg</t>
  </si>
  <si>
    <t xml:space="preserve">MICCIL 1MG COMP C 20</t>
  </si>
  <si>
    <t xml:space="preserve">020800790253</t>
  </si>
  <si>
    <t xml:space="preserve">Metamucil Fibra Natural Psyllium Sabor Naranja 174 g</t>
  </si>
  <si>
    <t xml:space="preserve">Descripción:
Metamucil sabor naranja es un polvo de fibra natural elaborado con cáscara de semilla de Plantago Psyllium, sin azúcar. Ayuda a regularizar la función intestinal en casos de estreñimiento y, como parte de una dieta baja en grasas saturadas y colesterol y de la actividad física, puede coadyuvar a reducir el colesterol. La etiqueta indica 7 g de fibra soluble al día; la dosis para adultos aporta 2.4 g.
Composición:
- Polvo de cáscara de semilla de Plantago Psyllium
- Sabor naranja, sin azúcar
- Contiene aspartame
Modo de uso:
Adultos y niños mayores de 12 años: mezcle 1 cucharada (5.8 g) en 240 ml de agua o jugo, revuelva y tome de inmediato, hasta 3 veces al día. Niños de 6 a 12 años: media dosis. Tome otros medicamentos orales 2 horas antes o 2 horas después.
Presentación:
- Bote con 174 g de polvo, aproximadamente 30 dosis
Advertencias:
No se recomienda en menores de 6 años. Tómelo con suficiente agua para evitar atragantamiento. Contiene aspartame: las personas con fenilcetonuria deben considerar que contiene fenilalanina. No lo use si presenta obstrucción intestinal, impactación fecal, dolor abdominal agudo, estenosis, náusea, vómito, apendicitis o sangrado rectal sin diagnóstico. Lea las instrucciones del empaque. Consulte a su médico. No se deje al alcance de los niños.</t>
  </si>
  <si>
    <t xml:space="preserve">MLM45361991</t>
  </si>
  <si>
    <t xml:space="preserve">Metamucil</t>
  </si>
  <si>
    <t xml:space="preserve">Naranja sin azúcar</t>
  </si>
  <si>
    <t xml:space="preserve">Polvo</t>
  </si>
  <si>
    <t xml:space="preserve">Cáscara de semilla de Plantago Psyllium</t>
  </si>
  <si>
    <t xml:space="preserve">Sin azúcar; Con aspartame; Aprox. 30 dosis; Venta libre; Formato de venta: Unidad</t>
  </si>
  <si>
    <t xml:space="preserve">https://raw.githubusercontent.com/zublimemx/marketplaces-product-images/main/products/020800790253/images/020800790253_3.jpg</t>
  </si>
  <si>
    <t xml:space="preserve">https://raw.githubusercontent.com/zublimemx/marketplaces-product-images/main/products/020800790253/images/020800790253_2.jpg</t>
  </si>
  <si>
    <t xml:space="preserve">METAMUCIL POLVO 170 GR NARANJA</t>
  </si>
  <si>
    <t xml:space="preserve">7501125118289</t>
  </si>
  <si>
    <t xml:space="preserve">Fluoning Levofloxacino 750 mg 7 Tabletas</t>
  </si>
  <si>
    <t xml:space="preserve">Descripción:
Fluoning 750 de Laboratorios PiSA es un antibiótico del grupo de las fluoroquinolonas que contiene levofloxacino, en tabletas de 750 mg. Se utiliza en infecciones causadas por bacterias sensibles, únicamente con indicación y vigilancia del médico.
Indicaciones:
- Infecciones osteoarticulares y de la cavidad abdominal
- Infecciones genitourinarias: prostatitis bacteriana crónica, pielonefritis y uretritis gonocócica
- Neumonía adquirida en la comunidad o en el hospital
- Exacerbación aguda de bronquitis crónica
- Infecciones de la piel y de los tejidos blandos
- Sinusitis aguda
Composición:
- Cada tableta contiene levofloxacino hemihidratado equivalente a 750 mg de levofloxacino
Modo de uso:
Vía oral. La dosis y la duración del tratamiento son las que señale el médico.
Presentación:
- Caja con 7 tabletas de 750 mg
- Conservar a no más de 30 °C
Advertencias:
No lo use si es alérgico a las quinolonas, si tiene epilepsia o si ha tenido problemas de tendones relacionados con este tipo de antibióticos. No se use durante el embarazo, la lactancia ni en menores de 18 años. El uso incorrecto de este antibiótico puede generar resistencia bacteriana. Su venta requiere receta médica. Lea las instrucciones del empaque. Consulte a su médico. No se deje al alcance de los niños.</t>
  </si>
  <si>
    <t xml:space="preserve">MLM39476475</t>
  </si>
  <si>
    <t xml:space="preserve">Fluoning</t>
  </si>
  <si>
    <t xml:space="preserve">Fluoning 750</t>
  </si>
  <si>
    <t xml:space="preserve">Levofloxacino hemihidratado</t>
  </si>
  <si>
    <t xml:space="preserve">Antibiótico; Requiere receta médica; Formato de venta: Unidad</t>
  </si>
  <si>
    <t xml:space="preserve">https://raw.githubusercontent.com/zublimemx/marketplaces-product-images/main/products/7501125118289/images/7501125118289_2.jpg</t>
  </si>
  <si>
    <t xml:space="preserve">https://raw.githubusercontent.com/zublimemx/marketplaces-product-images/main/products/7501125118289/images/7501125118289_3.jpg</t>
  </si>
  <si>
    <t xml:space="preserve">https://raw.githubusercontent.com/zublimemx/marketplaces-product-images/main/products/7501125118289/images/7501125118289_1.jpg</t>
  </si>
  <si>
    <t xml:space="preserve">FLUONING 750MG T7</t>
  </si>
  <si>
    <t xml:space="preserve">7501089804082</t>
  </si>
  <si>
    <t xml:space="preserve">Recoverón Granulado Ácido Acexámico 10 Sobres de 12 g</t>
  </si>
  <si>
    <t xml:space="preserve">Descripción:
Recoverón es un medicamento en granulado oral de Armstrong Laboratorios de México cuyo principio activo es el ácido acexámico, presente como acexamato de calcio. Se presenta en caja con 10 sobres de granulado que se disuelve en agua para tomarse por vía oral. Es un medicamento de prescripción: su venta requiere receta médica.
Beneficios:
- Coadyuvante en la terapia para la osificación de fracturas por osteoporosis e hipocalcemia.
- Auxiliar en los procesos de cicatrización cutánea, como en quemaduras de primero y segundo grado y en el complejo vasculocutáneo de la pierna.
- Cada sobre aporta el equivalente a 520 mg de calcio.
Composición:
Cada sobre contiene acexamato de calcio equivalente a 4.740 g de ácido acexámico y excipiente cbp. Contiene el equivalente a 520 mg de calcio. Contiene 53 por ciento de azúcar y 0.3 por ciento de otros azúcares.
Modo de uso:
Vía oral. Disuelva previamente el contenido del sobre en medio vaso con agua. La dosis es la que el médico señale.
Presentación:
Caja con 10 sobres de granulado (12 g por sobre según la presentación comercial).
Advertencias:
Su venta requiere receta médica. Está contraindicado en pacientes con hipersensibilidad conocida al medicamento, con hipercalcemia o con litiasis renal. No existe información sobre su uso durante el embarazo y la lactancia, por lo que su uso queda bajo responsabilidad del médico. Conservar a no más de 30 °C y mantener la caja bien cerrada. Lea las instrucciones del empaque. Consulte a su médico. No se deje al alcance de los niños.</t>
  </si>
  <si>
    <t xml:space="preserve">MLM48926565</t>
  </si>
  <si>
    <t xml:space="preserve">Granulado (Gran)</t>
  </si>
  <si>
    <t xml:space="preserve">Ácido acexámico (como acexamato de calcio)</t>
  </si>
  <si>
    <t xml:space="preserve">4.740 g de ácido acexámico por sobre</t>
  </si>
  <si>
    <t xml:space="preserve">82886 SSA IV</t>
  </si>
  <si>
    <t xml:space="preserve">Forma farmacéutica: granulado oral; Aporta el equivalente a 520 mg de calcio por sobre; Formato de venta: caja con 10 sobres</t>
  </si>
  <si>
    <t xml:space="preserve">https://raw.githubusercontent.com/zublimemx/marketplaces-product-images/main/products/7501089804082/images/7501089804082_2.jpg</t>
  </si>
  <si>
    <t xml:space="preserve">https://raw.githubusercontent.com/zublimemx/marketplaces-product-images/main/products/7501089804082/images/7501089804082_3.jpg</t>
  </si>
  <si>
    <t xml:space="preserve">https://raw.githubusercontent.com/zublimemx/marketplaces-product-images/main/products/7501089804082/images/7501089804082_4.jpg</t>
  </si>
  <si>
    <t xml:space="preserve">https://raw.githubusercontent.com/zublimemx/marketplaces-product-images/main/products/7501089804082/images/7501089804082_6.jpg</t>
  </si>
  <si>
    <t xml:space="preserve">RECOVERON GRAN 12G SOB C10</t>
  </si>
  <si>
    <t xml:space="preserve">7501318646223</t>
  </si>
  <si>
    <t xml:space="preserve">Canesten V Clotrimazol 200 mg 3 Óvulos Vaginales</t>
  </si>
  <si>
    <t xml:space="preserve">Descripción:
Canesten V de Bayer es un antimicótico de amplio espectro en óvulos para aplicación vaginal, con clotrimazol como principio activo. Está indicado en infecciones vulvovaginales causadas por hongos y levaduras, en especial Candida albicans y Candida glabrata, y ayuda a aliviar la comezón, el ardor y la irritación de los genitales externos asociados con una infección vaginal. Es un esquema corto de 3 días y el empaque incluye 3 óvulos con instrucciones anexas.
Beneficios:
- Alivio de los síntomas de infección vaginal causada por hongos (candidiasis): comezón, ardor, irritación, flujo, inflamación y dolor.
- Tratamiento fácil de usar, en esquema de 3 días.
- Antimicótico de amplio espectro.
Composición:
Cada óvulo contiene 200 mg de clotrimazol y excipientes.
Modo de uso:
Vía vaginal. Introduzca el óvulo lo más profundo posible en la vagina, de preferencia por la noche al acostarse, durante el número de días indicado en el empaque. Siga las instrucciones anexas.
Presentación:
Caja con 3 óvulos vaginales de 200 mg.
Advertencias:
No lo use si es alérgica al clotrimazol o a alguno de los componentes de la fórmula. Durante el embarazo y la lactancia consulte a su médico antes de usarlo. Si los síntomas no mejoran después de 3 días o reaparecen, consulte a su médico. Conservar en un lugar fresco y seco. Lea las instrucciones del empaque. Consulte a su médico. No se deje al alcance de los niños.</t>
  </si>
  <si>
    <t xml:space="preserve">MLM39455854</t>
  </si>
  <si>
    <t xml:space="preserve">Bayer de México</t>
  </si>
  <si>
    <t xml:space="preserve">3 días</t>
  </si>
  <si>
    <t xml:space="preserve">óvulos vaginales</t>
  </si>
  <si>
    <t xml:space="preserve">200 mg por óvulo</t>
  </si>
  <si>
    <t xml:space="preserve">Esquema de tratamiento: 3 días; Formato de venta: unidad</t>
  </si>
  <si>
    <t xml:space="preserve">https://raw.githubusercontent.com/zublimemx/marketplaces-product-images/main/products/7501318646223/images/7501318646223_2.jpg</t>
  </si>
  <si>
    <t xml:space="preserve">CANESTEN V OVULOS C/3</t>
  </si>
  <si>
    <t xml:space="preserve">7501868901131</t>
  </si>
  <si>
    <t xml:space="preserve">Alcohol Etílico Dibar 71.5° G.L. 1 l Caja con 12 Piezas</t>
  </si>
  <si>
    <t xml:space="preserve">MLM458019</t>
  </si>
  <si>
    <t xml:space="preserve">Salud y Equipamiento Médico &gt; Cuidado de la Salud &gt; Farmacia &gt; Alcoholes Líquidos</t>
  </si>
  <si>
    <t xml:space="preserve">Descripción:
Alcohol etílico desnaturalizado de 71.5° G.L. de la marca Dibar, en botella de 1 litro (contenido neto 1000 ml). Esta presentación se ofrece en caja con 12 piezas, para quien requiere alcohol de uso externo en volumen.
Características:
- Alcohol etílico desnaturalizado con graduación de 71.5° G.L.
- Botella de 1 litro con tapa azul de rosca.
- Formato de caja con 12 botellas, con un total de 12 litros.
- Producto de uso externo.
Modo de uso:
Para uso externo. Humedezca una gasa o un algodón con una pequeña cantidad de alcohol y aplíquelo sobre la superficie que desee limpiar, siguiendo las indicaciones de la etiqueta. No lo use sobre heridas abiertas ni sobre mucosas.
Presentación:
Caja con 12 botellas de 1 litro (1000 ml) cada una.
Advertencias:
Solo para uso externo; no se ingiera, ya que está desnaturalizado. Producto inflamable: manténgase alejado del fuego, chispas y fuentes de calor. Evite el contacto con los ojos. Conserve la botella bien cerrada, en un lugar fresco y ventilado, lejos de la luz solar directa y fuera del alcance de los niños.</t>
  </si>
  <si>
    <t xml:space="preserve">botella</t>
  </si>
  <si>
    <t xml:space="preserve">71.5° G.L.</t>
  </si>
  <si>
    <t xml:space="preserve">Tipo: alcohol etílico desnaturalizado; Uso: externo; Formato de venta: caja con 12 piezas</t>
  </si>
  <si>
    <t xml:space="preserve">https://raw.githubusercontent.com/zublimemx/marketplaces-product-images/main/products/7501868901131/images/7501868901131_1.jpg</t>
  </si>
  <si>
    <t xml:space="preserve">ALCO A 1LT C12 PZAS DIBAR</t>
  </si>
  <si>
    <t xml:space="preserve">7501165010673</t>
  </si>
  <si>
    <t xml:space="preserve">Jarabe Histiacil FAM Adulto Sabor Fresa 140 ml</t>
  </si>
  <si>
    <t xml:space="preserve">Descripción:
Histiacil FAM Jarabe Adulto es un jarabe para la tos de sabor fresa, formulado con guaifenesina y oxolamina para adultos y mayores de 15 años. Su fórmula de acción 3 en 1 descongestiona las vías respiratorias, facilita la expulsión de las flemas y alivia la tos seca, irritativa y con flemas. Se presenta en frasco de 140 ml con vaso dosificador.
Beneficios:
- Acción 3 en 1: descongestiona, expulsa las flemas y alivia la tos.
- Rápido alivio de la tos a partir de 15 minutos.
- Ayuda a despejar las vías respiratorias y a fluidificar el moco.
- Sabor fresa e incluye vaso dosificador.
Composición:
Guaifenesina (2 g) y oxolamina (1 g), en jarabe sabor fresa.
Modo de uso:
Vía oral. Para adultos y mayores de 15 años. La dosis recomendada se toma cada 6 horas, medida con el vaso dosificador incluido. Siga las instrucciones del empaque.
Presentación:
Frasco con 140 ml de jarabe sabor fresa y vaso dosificador.
Advertencias:
No se use en menores de 15 años. Si los síntomas persisten, consulte a su médico. Lea las instrucciones del empaque. Consulte a su médico. No se deje al alcance de los niños.</t>
  </si>
  <si>
    <t xml:space="preserve">MLM39455377</t>
  </si>
  <si>
    <t xml:space="preserve">Histiacil FAM</t>
  </si>
  <si>
    <t xml:space="preserve">jarabe</t>
  </si>
  <si>
    <t xml:space="preserve">Guaifenesina, Oxolamina</t>
  </si>
  <si>
    <t xml:space="preserve">Guaifenesina 2 g; Oxolamina 1 g</t>
  </si>
  <si>
    <t xml:space="preserve">Adultos y mayores de 15 años</t>
  </si>
  <si>
    <t xml:space="preserve">Incluye vaso dosificador; Acción 3 en 1; Formato de venta: unidad</t>
  </si>
  <si>
    <t xml:space="preserve">https://raw.githubusercontent.com/zublimemx/marketplaces-product-images/main/products/7501165010673/images/7501165010673_3.jpg</t>
  </si>
  <si>
    <t xml:space="preserve">HISTIACIL FAM AD FRESA 140ML 42</t>
  </si>
  <si>
    <t xml:space="preserve">7501300408402</t>
  </si>
  <si>
    <t xml:space="preserve">Ampliron Amoxicilina 750 mg 12 Comprimidos</t>
  </si>
  <si>
    <t xml:space="preserve">Descripción:
Ampliron es un antibiótico bactericida de amplio espectro de Siegfried Rhein cuyo principio activo es la amoxicilina, una penicilina. Cada comprimido contiene 750 mg, concentración que permite un tratamiento completo de 6 días. Está indicado en infecciones causadas por bacterias sensibles, como las de garganta y dentales, y en infecciones de las vías respiratorias superiores e inferiores (amigdalitis, faringitis, sinusitis, otitis media y bronquitis), genitourinarias y de piel y tejidos blandos, siempre bajo indicación médica.
Beneficios:
- Antibiótico de amplio espectro con un adecuado perfil de seguridad.
- Rápida absorción y elevadas concentraciones en el foco infeccioso.
- Presentación de 750 mg con tratamiento completo para 6 días.
Composición:
Cada comprimido contiene 750 mg de amoxicilina.
Modo de uso:
Vía oral. La dosis y la duración del tratamiento las determina el médico; complete el tratamiento indicado aunque los síntomas mejoren.
Presentación:
Caja con 12 comprimidos de 750 mg.
Advertencias:
Antibiótico: su venta requiere receta médica, que se retiene al surtirse. El uso incorrecto puede causar resistencia bacteriana y no sirve contra resfriados ni influenza. Está contraindicado en personas alérgicas o con sensibilidad a las penicilinas o las cefalosporinas. Puede causar náusea, diarrea, vómito o erupción cutánea. Lea las instrucciones del empaque. Consulte a su médico. No se deje al alcance de los niños.</t>
  </si>
  <si>
    <t xml:space="preserve">MLM39473491</t>
  </si>
  <si>
    <t xml:space="preserve">Amoxicilina</t>
  </si>
  <si>
    <t xml:space="preserve">Antibiótico; Tratamiento completo de 6 días; Forma farmacéutica: comprimido</t>
  </si>
  <si>
    <t xml:space="preserve">https://raw.githubusercontent.com/zublimemx/marketplaces-product-images/main/products/7501300408402/images/7501300408402_4.jpg</t>
  </si>
  <si>
    <t xml:space="preserve">https://raw.githubusercontent.com/zublimemx/marketplaces-product-images/main/products/7501300408402/images/7501300408402_1.jpg</t>
  </si>
  <si>
    <t xml:space="preserve">https://raw.githubusercontent.com/zublimemx/marketplaces-product-images/main/products/7501300408402/images/7501300408402_2.jpg</t>
  </si>
  <si>
    <t xml:space="preserve">https://raw.githubusercontent.com/zublimemx/marketplaces-product-images/main/products/7501300408402/images/7501300408402_3.jpg</t>
  </si>
  <si>
    <t xml:space="preserve">AMPLIRON 750MG C 12 COMP MAYO 27 420</t>
  </si>
  <si>
    <t xml:space="preserve">7501300422750</t>
  </si>
  <si>
    <t xml:space="preserve">Dorixina Forte Clonixinato de Lisina 250 mg 20 Comprimidos</t>
  </si>
  <si>
    <t xml:space="preserve">Descripción:
Dorixina Forte es un analgésico en comprimidos de Siegfried Rhein cuyo principio activo es el clonixinato de lisina, en concentración de 250 mg por comprimido. Se emplea para aliviar el dolor agudo o crónico en diferentes áreas de la práctica médica, como cirugía, traumatología, ginecología, urología, odontología, proctología y medicina general, siempre bajo indicación médica.
Beneficios:
- Acción analgésica con clonixinato de lisina 250 mg por comprimido.
- Indicado para dolor agudo o crónico en cirugía, traumatología, ginecología, urología, odontología, proctología y medicina general.
- Presentación de 20 comprimidos.
Composición:
Cada comprimido contiene 250 mg de clonixinato de lisina y excipiente.
Modo de uso:
Vía oral, con abundante líquido. Adultos y niños mayores de 10 años: 1 a 2 comprimidos cada 6 a 8 horas, o la dosis que indique el médico.
Presentación:
Caja con 20 comprimidos de 250 mg.
Advertencias:
Su venta requiere receta médica. No se use durante el embarazo ni la lactancia. Está contraindicado en casos de hipersensibilidad, úlcera péptica activa y hemorragia gastrointestinal; adminístrese con cuidado en pacientes con antecedentes de úlcera péptica. Lea las instrucciones del empaque. Consulte a su médico. No se deje al alcance de los niños.</t>
  </si>
  <si>
    <t xml:space="preserve">MLM66900916</t>
  </si>
  <si>
    <t xml:space="preserve">Dorixina Forte</t>
  </si>
  <si>
    <t xml:space="preserve">Clonixinato de lisina</t>
  </si>
  <si>
    <t xml:space="preserve">250 mg</t>
  </si>
  <si>
    <t xml:space="preserve">Adultos y niños mayores de 10 años</t>
  </si>
  <si>
    <t xml:space="preserve">Forma farmacéutica: comprimido; Formato de venta: unidad</t>
  </si>
  <si>
    <t xml:space="preserve">https://raw.githubusercontent.com/zublimemx/marketplaces-product-images/main/products/7501300422750/images/7501300422750_1.jpg</t>
  </si>
  <si>
    <t xml:space="preserve">https://raw.githubusercontent.com/zublimemx/marketplaces-product-images/main/products/7501300422750/images/7501300422750_2.jpg</t>
  </si>
  <si>
    <t xml:space="preserve">DORIXINA FTE 250MG C20 CLONIXINATO DE LISINA</t>
  </si>
  <si>
    <t xml:space="preserve">7501095467264</t>
  </si>
  <si>
    <t xml:space="preserve">Sal de Uvas Picot Antiácido Efervescente 50 Sobres de 5 g</t>
  </si>
  <si>
    <t xml:space="preserve">Descripción:
Sal de Uvas Picot es un antiácido efervescente que ayuda a aliviar las agruras, la acidez y la indigestión. Su fórmula combina bicarbonato de sodio, ácido tartárico y ácido cítrico, y se presenta en sobres individuales de 5 g. Esta presentación es una caja (exhibidor) con 50 sobres, práctica para tener a la mano y usar en cualquier momento.
Beneficios:
- Rápido alivio contra agruras, acidez e indigestión.
- Actúa al instante, según indica el empaque.
- Sobres individuales de 5 g fáciles de transportar.
Composición:
Bicarbonato de sodio, ácido tartárico y ácido cítrico.
Modo de uso:
Vía oral. Disuelva el contenido de un sobre en agua, según las instrucciones del empaque.
Presentación:
Caja (exhibidor) con 50 sobres de 5 g cada uno.
Advertencias:
Si las molestias persisten, consulte a su médico. Lea las instrucciones del empaque. Consulte a su médico. No se deje al alcance de los niños.</t>
  </si>
  <si>
    <t xml:space="preserve">MLM39455892</t>
  </si>
  <si>
    <t xml:space="preserve">Sal de Uvas Picot</t>
  </si>
  <si>
    <t xml:space="preserve">Bicarbonato de sodio, ácido tartárico, ácido cítrico</t>
  </si>
  <si>
    <t xml:space="preserve">Forma farmacéutica: sal efervescente; Contenido por sobre: 5 g; Sobres por caja: 50; Formato de venta: caja (exhibidor)</t>
  </si>
  <si>
    <t xml:space="preserve">https://raw.githubusercontent.com/zublimemx/marketplaces-product-images/main/products/7501095467264/images/7501095467264_3.jpg</t>
  </si>
  <si>
    <t xml:space="preserve">SAL DE UVAS EXHIBIDOR C 50 SOBRES</t>
  </si>
  <si>
    <t xml:space="preserve">891671002277</t>
  </si>
  <si>
    <t xml:space="preserve">Norflex Plus Paracetamol Orfenadrina 450/35 mg 50 Tabletas</t>
  </si>
  <si>
    <t xml:space="preserve">Descripción:
Norflex Plus es un medicamento con acción analgésica y relajante muscular que combina 450 mg de paracetamol y 35 mg de citrato de orfenadrina por tableta. Está indicado en el manejo de las afecciones dolorosas agudas del sistema musculoesquelético asociadas con traumatismo muscular, esguinces y torceduras, prolapso de disco intervertebral, trauma cervical, tortícolis aguda y otras condiciones musculares dolorosas. Se presenta en caja de cartón con 50 tabletas.
Beneficios:
- Doble acción: el paracetamol alivia el dolor y la orfenadrina, un relajante muscular de acción central, ayuda a reducir los espasmos y las contracturas.
- Indicado en dolores musculares agudos como contracturas, tortícolis, esguinces y lesiones musculares.
- Presentación de 50 tabletas.
Composición:
Cada tableta contiene citrato de orfenadrina 35.0 mg, paracetamol 450.0 mg y excipiente cbp.
Modo de uso:
Vía oral. Adultos: 1 a 2 tabletas tres veces al día, o según indicación médica. No se recomienda en niños menores de 12 años.
Presentación:
Caja con 50 tabletas.
Advertencias:
No debe administrarse a pacientes con glaucoma, retención urinaria (por ejemplo por hipertrofia prostática u obstrucción del cuello de la vejiga), miastenia gravis, insuficiencia hepática o desórdenes obstructivos del tracto gastrointestinal. En personas de edad avanzada la orfenadrina puede causar confusión, por lo que se recomienda una dosis reducida. Debe tenerse precaución en pacientes con taquicardia. Lea las instrucciones del empaque. Consulte a su médico. No se deje al alcance de los niños.</t>
  </si>
  <si>
    <t xml:space="preserve">MLM39474685</t>
  </si>
  <si>
    <t xml:space="preserve">Norflex</t>
  </si>
  <si>
    <t xml:space="preserve">Norflex Plus</t>
  </si>
  <si>
    <t xml:space="preserve">Paracetamol, Citrato de orfenadrina</t>
  </si>
  <si>
    <t xml:space="preserve">Paracetamol 450 mg; Orfenadrina 35 mg</t>
  </si>
  <si>
    <t xml:space="preserve">Analgésico y relajante muscular; Forma farmacéutica: tableta; Formato de venta: caja con 50 tabletas</t>
  </si>
  <si>
    <t xml:space="preserve">https://raw.githubusercontent.com/zublimemx/marketplaces-product-images/main/products/891671002277/images/891671002277_1.jpg</t>
  </si>
  <si>
    <t xml:space="preserve">NORFLEX PLUS TAB50 JULIO 27</t>
  </si>
  <si>
    <t xml:space="preserve">7501088507922</t>
  </si>
  <si>
    <t xml:space="preserve">Koptin Azitromicina 500 mg 3 Tabletas</t>
  </si>
  <si>
    <t xml:space="preserve">Descripción:
Koptin es un antibiótico en tabletas de Chinoin cuyo principio activo es la azitromicina, en concentración de 500 mg por tableta. Pertenece al grupo de los macrólidos y se emplea en infecciones causadas por microorganismos sensibles a la azitromicina, siempre bajo prescripción y supervisión médica. Esta presentación contiene 3 tabletas para un tratamiento corto, conforme a la indicación del médico.
Beneficios:
- Antibiótico con azitromicina 500 mg por tableta.
- Presentación de 3 tabletas, práctica para esquemas cortos de tratamiento.
- Vía de administración oral.
Composición:
Cada tableta contiene azitromicina 500 mg y excipiente cbp.
Modo de uso:
Vía oral. La dosis y la duración del tratamiento las determina el médico; complete el tratamiento indicado aunque los síntomas mejoren.
Presentación:
Caja con 3 tabletas de 500 mg.
Advertencias:
Antibiótico: su venta requiere receta médica. El uso incorrecto de los antibióticos puede causar resistencia bacteriana y no sirven contra resfriados ni influenza. No lo use si es alérgico a la azitromicina o a otros macrólidos. Lea las instrucciones del empaque. Consulte a su médico. No se deje al alcance de los niños.</t>
  </si>
  <si>
    <t xml:space="preserve">MLM39473752</t>
  </si>
  <si>
    <t xml:space="preserve">Koptin</t>
  </si>
  <si>
    <t xml:space="preserve">Azitromicina</t>
  </si>
  <si>
    <t xml:space="preserve">Antibiótico macrólido; Forma farmacéutica: tableta; Formato de venta: unidad</t>
  </si>
  <si>
    <t xml:space="preserve">https://raw.githubusercontent.com/zublimemx/marketplaces-product-images/main/products/7501088507922/images/7501088507922_1.jpg</t>
  </si>
  <si>
    <t xml:space="preserve">https://raw.githubusercontent.com/zublimemx/marketplaces-product-images/main/products/7501088507922/images/7501088507922_2.jpg</t>
  </si>
  <si>
    <t xml:space="preserve">KOPTIN 500 MG C 3 TABS</t>
  </si>
  <si>
    <t xml:space="preserve">7501019064432</t>
  </si>
  <si>
    <t xml:space="preserve">Calzón Tena Pants Maxi Protect Ch/M Unisex 13 Piezas</t>
  </si>
  <si>
    <t xml:space="preserve">Descripción:
TENA Pants Maxi Protect es ropa interior desechable para incontinencia urinaria, unisex, en talla chica/mediana (Ch/M). Ofrece absorción abundante, con nivel 9 de 10 en la escala de absorción TENA, y cuenta con ProSkin, que cuida y protege la piel. Se presenta en paquete con 13 piezas.
Características:
- Talla chica/mediana, para hombre y mujer.
- Absorción abundante: nivel 9 de 10 en la escala TENA.
- Cuatro capas absorbentes con núcleo reforzado; según el empaque absorbe 20% más rápido.
- ProSkin: con vitamina E y aceite de algodón, para cuidar y proteger la piel y evitar irritaciones.
- Tela ultra suave, con materiales suaves y respirables.
- Red protectora y canales de distribución que ayudan a proteger de la humedad y a mantener la movilidad.
Presentación:
Paquete con 13 piezas de ropa interior desechable, talla chica/mediana.
Advertencias:
Producto desechable, de un solo uso. Consulte las instrucciones del empaque para elegir la talla, colocarlo y desecharlo. Manténgase fuera del alcance de los niños.</t>
  </si>
  <si>
    <t xml:space="preserve">MLM48929052</t>
  </si>
  <si>
    <t xml:space="preserve">ProSkin</t>
  </si>
  <si>
    <t xml:space="preserve">paquete</t>
  </si>
  <si>
    <t xml:space="preserve">Chico/Mediano (Ch/M)</t>
  </si>
  <si>
    <t xml:space="preserve">Tipo: ropa interior desechable para incontinencia; Absorción abundante (9 de 10 en la escala TENA); Formato de venta: paquete con 13 piezas</t>
  </si>
  <si>
    <t xml:space="preserve">https://raw.githubusercontent.com/zublimemx/marketplaces-product-images/main/products/7501019064432/images/7501019064432_1.jpg</t>
  </si>
  <si>
    <t xml:space="preserve">https://raw.githubusercontent.com/zublimemx/marketplaces-product-images/main/products/7501019064432/images/7501019064432_6.jpg</t>
  </si>
  <si>
    <t xml:space="preserve">https://raw.githubusercontent.com/zublimemx/marketplaces-product-images/main/products/7501019064432/images/7501019064432_2.jpg</t>
  </si>
  <si>
    <t xml:space="preserve">CALZON TENA PANTS MAXIPRO CH-M C/13</t>
  </si>
  <si>
    <t xml:space="preserve">7501314705573</t>
  </si>
  <si>
    <t xml:space="preserve">Lurmivi Tinidazol Clindamicina Fluconazol 4 Tabletas</t>
  </si>
  <si>
    <t xml:space="preserve">Descripción:
Lurmivi es un medicamento de patente en tabletas del laboratorio Itra que combina tinidazol, clindamicina y fluconazol, en concentración de 500 mg, 312.5 mg y 37.5 mg por tableta. Reúne en un mismo producto principios activos con acción antiprotozoaria, antibiótica y antifúngica, y se comercializa en el área de ginecología. Se presenta en caja con 4 tabletas. Su venta requiere receta médica, y el médico determina si está indicado y en qué dosis.
Composición:
Cada tableta contiene tinidazol 500 mg, clindamicina 312.5 mg y fluconazol 37.5 mg, y excipientes.
Modo de uso:
Vía oral. La dosis, la frecuencia y la duración del tratamiento son las que indique el médico.
Presentación:
Caja con 4 tabletas.
Advertencias:
Su venta requiere receta médica y debe surtirse en mostrador autorizado. Contiene un antibiótico, por lo que su uso incorrecto puede causar resistencia bacteriana. No lo use si es alérgico a alguno de los componentes de la fórmula. Consulte a su médico sobre su uso durante el embarazo y la lactancia. Lea las instrucciones del empaque. Consulte a su médico. No se deje al alcance de los niños.</t>
  </si>
  <si>
    <t xml:space="preserve">MLM39473294</t>
  </si>
  <si>
    <t xml:space="preserve">Lurmivi</t>
  </si>
  <si>
    <t xml:space="preserve">Tinidazol, Clindamicina, Fluconazol</t>
  </si>
  <si>
    <t xml:space="preserve">500 mg / 312.5 mg / 37.5 mg</t>
  </si>
  <si>
    <t xml:space="preserve">304M2016 SSA</t>
  </si>
  <si>
    <t xml:space="preserve">Medicamento de patente; Forma farmacéutica: tableta; Formato de venta: unidad; Receta requerida (simple); Fracción IV; Antibiótico: Sí</t>
  </si>
  <si>
    <t xml:space="preserve">https://raw.githubusercontent.com/zublimemx/marketplaces-product-images/main/products/7501314705573/images/7501314705573_1.jpg</t>
  </si>
  <si>
    <t xml:space="preserve">https://raw.githubusercontent.com/zublimemx/marketplaces-product-images/main/products/7501314705573/images/7501314705573_2.jpg</t>
  </si>
  <si>
    <t xml:space="preserve">LURMIVI 500/312.5/37.5MG TAB C4</t>
  </si>
  <si>
    <t xml:space="preserve">7503007704573</t>
  </si>
  <si>
    <t xml:space="preserve">Hidrasec Racecadotrilo 10 mg Granulado 18 Sobres</t>
  </si>
  <si>
    <t xml:space="preserve">Descripción:
Hidrasec granulado es un medicamento de Laboratorios Ferrer cuyo principio activo es el racecadotrilo, en concentración de 10 mg por sobre. Es un antidiarreico en granulado de administración oral, presentado en caja con 18 sobres individuales. Su venta requiere receta médica y la dosis es la que el médico señale.
Beneficios:
- Antidiarreico con racecadotrilo 10 mg por sobre.
- Granulado en sobres individuales, de administración oral.
- Caja con 18 sobres.
Composición:
Cada sobre contiene racecadotrilo 10 mg y excipiente cbp.
Modo de uso:
Vía oral. La dosis es la que el médico señale; lea el instructivo anexo.
Presentación:
Caja con 18 sobres de granulado de 10 mg.
Advertencias:
Su venta requiere receta médica. No se use durante el embarazo ni la lactancia. Conservar a no más de 30 °C y mantener la caja bien cerrada. Lea las instrucciones del empaque. Consulte a su médico. No se deje al alcance de los niños.</t>
  </si>
  <si>
    <t xml:space="preserve">MLM40172207</t>
  </si>
  <si>
    <t xml:space="preserve">10 mg por sobre</t>
  </si>
  <si>
    <t xml:space="preserve">Forma farmacéutica: granulado; Sobres por caja: 18; Antidiarreico; Formato de venta: unidad</t>
  </si>
  <si>
    <t xml:space="preserve">https://raw.githubusercontent.com/zublimemx/marketplaces-product-images/main/products/7503007704573/images/7503007704573_2.jpg</t>
  </si>
  <si>
    <t xml:space="preserve">https://raw.githubusercontent.com/zublimemx/marketplaces-product-images/main/products/7503007704573/images/7503007704573_3.jpg</t>
  </si>
  <si>
    <t xml:space="preserve">https://raw.githubusercontent.com/zublimemx/marketplaces-product-images/main/products/7503007704573/images/7503007704573_1.jpg</t>
  </si>
  <si>
    <t xml:space="preserve">HIDRASEC 10MG GRAN SOB C18</t>
  </si>
  <si>
    <t xml:space="preserve">7501070615123</t>
  </si>
  <si>
    <t xml:space="preserve">Pranosine Metisoprinol 500 mg 20 Tabletas</t>
  </si>
  <si>
    <t xml:space="preserve">Descripción:
Pranosine es un medicamento en tabletas de Sanfer cuyo principio activo es el metisoprinol (inosina pranobex), en concentración de 500 mg por tableta. Es un antiviral de uso sistémico indicado en herpes simple labial y facial, herpes genital, herpes zóster y virosis eruptivas de la infancia, siempre bajo prescripción médica. Se presenta en caja con 20 tabletas.
Beneficios:
- Antiviral con inosina pranobex (metisoprinol) 500 mg por tableta.
- Indicado en herpes simple labial y facial, herpes genital y herpes zóster.
- Caja con 20 tabletas de administración oral.
Composición:
Cada tableta contiene 500 mg de metisoprinol (inosina pranobex) y excipiente.
Modo de uso:
Vía oral. La dosis y la duración del tratamiento las determina el médico según la evolución del cuadro viral.
Presentación:
Caja con 20 tabletas de 500 mg.
Advertencias:
Su venta requiere receta médica. Está contraindicado en pacientes con hiperuricemia, gota, urolitiasis, nefrolitiasis o alteraciones renales, y durante el embarazo y la lactancia. Puede elevar el ácido úrico en sangre y orina. Lea las instrucciones del empaque. Consulte a su médico. No se deje al alcance de los niños.</t>
  </si>
  <si>
    <t xml:space="preserve">MLM39473778</t>
  </si>
  <si>
    <t xml:space="preserve">78650 SSA</t>
  </si>
  <si>
    <t xml:space="preserve">Antiviral; Forma farmacéutica: tableta; Formato de venta: unidad</t>
  </si>
  <si>
    <t xml:space="preserve">https://raw.githubusercontent.com/zublimemx/marketplaces-product-images/main/products/7501070615123/images/7501070615123_1.jpg</t>
  </si>
  <si>
    <t xml:space="preserve">https://raw.githubusercontent.com/zublimemx/marketplaces-product-images/main/products/7501070615123/images/7501070615123_2.jpg</t>
  </si>
  <si>
    <t xml:space="preserve">PRANOSINE 500MG C20 TABS MARZO 29 SANFER</t>
  </si>
  <si>
    <t xml:space="preserve">7509546657851</t>
  </si>
  <si>
    <t xml:space="preserve">Cepillo Dental Colgate Premier Clean Caja con 6 Piezas</t>
  </si>
  <si>
    <t xml:space="preserve">MLM167988</t>
  </si>
  <si>
    <t xml:space="preserve">Belleza y Cuidado Personal &gt; Higiene Personal &gt; Cuidado Bucal &gt; Cepillos Dentales</t>
  </si>
  <si>
    <t xml:space="preserve">Descripción:
Colgate Premier Clean es un cepillo dental manual de dureza media que se vende en caja con 6 piezas, una presentación práctica para toda la familia o para tener cepillos de repuesto en casa. Está fabricado con resinas termoplásticas y sus cerdas tienen la punta en relieve, pensadas para el cepillado diario de dientes y encías.
Características:
- Cerdas de dureza media con punta en relieve.
- Limpiador de lengua integrado en el cepillo.
- Cuerpo elaborado con resinas termoplásticas.
- Presentación con 6 cepillos en una sola caja.
Modo de uso:
Úselo con su crema dental habitual y cepille todas las superficies de los dientes, de las encías hacia afuera, además de la lengua con el limpiador integrado. Después de cada uso enjuáguelo con agua y déjelo secar al aire, con las cerdas hacia arriba. Cámbielo cada 3 meses o antes si las cerdas se desgastan o se abren.
Presentación:
Caja con 6 cepillos dentales de cerdas medias, de la línea Premier Clean de Colgate.
Advertencias:
Producto de higiene bucal de uso personal; no lo comparta con otras personas. Supervise el cepillado de los niños pequeños. Suspenda su uso si las cerdas se dañan o si nota molestias o sangrado en las encías, y consulte a su dentista.</t>
  </si>
  <si>
    <t xml:space="preserve">MLM35367133</t>
  </si>
  <si>
    <t xml:space="preserve">Premier Clean</t>
  </si>
  <si>
    <t xml:space="preserve">Dureza media</t>
  </si>
  <si>
    <t xml:space="preserve">caja</t>
  </si>
  <si>
    <t xml:space="preserve">Dureza de las cerdas: media; Incluye limpiador de lengua; Material: resinas termoplásticas; Formato de venta: caja con 6 cepillos</t>
  </si>
  <si>
    <t xml:space="preserve">https://raw.githubusercontent.com/zublimemx/marketplaces-product-images/main/products/7509546657851/images/7509546657851_2.jpg</t>
  </si>
  <si>
    <t xml:space="preserve">https://raw.githubusercontent.com/zublimemx/marketplaces-product-images/main/products/7509546657851/images/7509546657851_3.jpg</t>
  </si>
  <si>
    <t xml:space="preserve">CEP DENT COLGATE PREM-CLEAN C/6</t>
  </si>
  <si>
    <t xml:space="preserve">7501165003040</t>
  </si>
  <si>
    <t xml:space="preserve">ADerogyl Vitaminas A, C y D 5 Ampolletas de 3 ml</t>
  </si>
  <si>
    <t xml:space="preserve">Descripción:
ADerogyl es un suplemento con vitaminas A, C y D en solución para tomar, de Sanofi. Se presenta en caja con 5 ampolletas de 3 ml listas para ingerir, una por semana según el esquema indicado en el empaque. Combina retinol (vitamina A), ergocalciferol (vitamina D) y ácido ascórbico (vitamina C) en una sola ampolleta.
Composición:
Cada ampolleta de 3 ml contiene:
- Retinol (6,000 UI): 3.30 mg.
- Ergocalciferol (1,200 UI): 0.03 mg.
- Ácido ascórbico total: 499.65 mg.
Modo de uso:
Vía oral. Tome 1 ampolleta a la semana si consume al menos 5 porciones de frutas y verduras al día, o 2 ampolletas a la semana si consume menos, durante 5 a 6 semanas. El esquema puede repetirse a los 30 días. Siga siempre la indicación de su médico.
Presentación:
Caja con 5 ampolletas de 3 ml. En algunos puntos de venta la presentación aparece como Aderogyl 15.
Advertencias:
No se administre a menores de 12 años ni durante el embarazo o la lactancia. No lo use si tiene hipersensibilidad a alguno de los componentes, hipercalcemia, insuficiencia hepática o renal, gastritis, úlcera péptica, si está en hemodiálisis o si toma anticoagulantes. No exceda la dosis recomendada. Lea las instrucciones del empaque. Consulte a su médico. No se deje al alcance de los niños.</t>
  </si>
  <si>
    <t xml:space="preserve">MLM45361983</t>
  </si>
  <si>
    <t xml:space="preserve">ADerogyl</t>
  </si>
  <si>
    <t xml:space="preserve">Vitaminas A, C y D</t>
  </si>
  <si>
    <t xml:space="preserve">Retinol, ergocalciferol y ácido ascórbico</t>
  </si>
  <si>
    <t xml:space="preserve">Por ampolleta: retinol 3.30 mg (6,000 UI), ergocalciferol 0.03 mg (1,200 UI), ácido ascórbico 499.65 mg</t>
  </si>
  <si>
    <t xml:space="preserve">Forma farmacéutica: solución ingerible; Formato de venta: caja con 5 ampolletas de 3 ml</t>
  </si>
  <si>
    <t xml:space="preserve">https://raw.githubusercontent.com/zublimemx/marketplaces-product-images/main/products/7501165003040/images/7501165003040_3.jpg</t>
  </si>
  <si>
    <t xml:space="preserve">https://raw.githubusercontent.com/zublimemx/marketplaces-product-images/main/products/7501165003040/images/7501165003040_1.jpg</t>
  </si>
  <si>
    <t xml:space="preserve">https://raw.githubusercontent.com/zublimemx/marketplaces-product-images/main/products/7501165003040/images/7501165003040_2.jpg</t>
  </si>
  <si>
    <t xml:space="preserve">https://raw.githubusercontent.com/zublimemx/marketplaces-product-images/main/products/7501165003040/images/7501165003040_4.jpg</t>
  </si>
  <si>
    <t xml:space="preserve">https://raw.githubusercontent.com/zublimemx/marketplaces-product-images/main/products/7501165003040/images/7501165003040_5.jpg</t>
  </si>
  <si>
    <t xml:space="preserve">ADEROGYL C5 AMP ING 15 VIT A D C JUNIO 27 200</t>
  </si>
  <si>
    <t xml:space="preserve">736085400830</t>
  </si>
  <si>
    <t xml:space="preserve">Trazidex Ofteno Tobramicina 3 mg Dexametasona 1 mg 5 ml</t>
  </si>
  <si>
    <t xml:space="preserve">Descripción:
Trazidex Ofteno es una suspensión oftálmica estéril en gotas de Laboratorios Sophia que combina un antibiótico, la tobramicina, con un corticosteroide, la dexametasona. Se presenta en frasco gotero de 5 ml. Es un medicamento de prescripción: su venta requiere receta médica.
Indicaciones:
- Infecciones externas del ojo.
- Inflamación del ojo posterior a una cirugía o a un traumatismo.
Composición:
Cada mililitro de suspensión contiene 3 mg de tobramicina y 1 mg de dexametasona, con vehículo cbp.
Modo de uso:
Vía oftálmica. En casos leves a moderados se aplican 1 o 2 gotas en el ojo afectado cada 4 o 5 horas, o según la dosis que indique el médico. Agite bien el frasco antes de usarlo. Evite tocar el ojo o los párpados con la punta del gotero y mantenga el frasco bien cerrado después de cada aplicación.
Presentación:
Frasco gotero con 5 ml de suspensión oftálmica.
Advertencias:
Su venta requiere receta médica. No use el medicamento por más tiempo del indicado por su médico. Si los síntomas persisten, empeoran o aparece irritación, suspenda su uso y consulte a su médico. Lea las instrucciones del empaque. Consulte a su médico. No se deje al alcance de los niños.</t>
  </si>
  <si>
    <t xml:space="preserve">MLM39476411</t>
  </si>
  <si>
    <t xml:space="preserve">Trazidex</t>
  </si>
  <si>
    <t xml:space="preserve">Trazidex Ofteno</t>
  </si>
  <si>
    <t xml:space="preserve">Suspensión oftálmica</t>
  </si>
  <si>
    <t xml:space="preserve">frasco gotero</t>
  </si>
  <si>
    <t xml:space="preserve">Tobramicina y dexametasona</t>
  </si>
  <si>
    <t xml:space="preserve">Tobramicina 3 mg/ml y dexametasona 1 mg/ml</t>
  </si>
  <si>
    <t xml:space="preserve">Forma farmacéutica: suspensión oftálmica estéril (gotas); Formato de venta: frasco de 5 ml</t>
  </si>
  <si>
    <t xml:space="preserve">https://raw.githubusercontent.com/zublimemx/marketplaces-product-images/main/products/736085400830/images/736085400830_1.jpg</t>
  </si>
  <si>
    <t xml:space="preserve">https://raw.githubusercontent.com/zublimemx/marketplaces-product-images/main/products/736085400830/images/736085400830_2.jpg</t>
  </si>
  <si>
    <t xml:space="preserve">TRAZIDEX OFT SOL GTS 5ML</t>
  </si>
  <si>
    <t xml:space="preserve">7501089810038</t>
  </si>
  <si>
    <t xml:space="preserve">Shampoo Herklin Clásico Fenotrina 0.2% Antipiojos 120 ml</t>
  </si>
  <si>
    <t xml:space="preserve">Descripción:
Herklin Clásico es un shampoo de uso externo de Armstrong Laboratorios de México cuyo principio activo es la fenotrina al 0.2 por ciento. Se usa como pediculicida para el control de piojos en el cabello y viene en frasco de 120 ml. Está indicado a partir de los 2 años de edad.
Composición:
Cada 100 ml contienen 0.2 g de fenotrina y vehículo cbp.
Modo de uso:
- Aplique el producto sobre el cabello seco y distribúyalo bien.
- Déjelo actuar durante 10 minutos.
- Enjuague con abundante agua.
- Siga las instrucciones impresas en el empaque para repetir la aplicación si es necesario.
Presentación:
Frasco con 120 ml de shampoo antipiojos con fenotrina.
Advertencias:
Solo para uso externo. Evite el contacto con los ojos y las mucosas; si ocurre, enjuague de inmediato con agua abundante. No se use en menores de 2 años. Lea las instrucciones del empaque. Consulte a su médico. No se deje al alcance de los niños.</t>
  </si>
  <si>
    <t xml:space="preserve">MLM50953722</t>
  </si>
  <si>
    <t xml:space="preserve">Herklin</t>
  </si>
  <si>
    <t xml:space="preserve">Clásico</t>
  </si>
  <si>
    <t xml:space="preserve">frasco</t>
  </si>
  <si>
    <t xml:space="preserve">Fenotrina</t>
  </si>
  <si>
    <t xml:space="preserve">0.2 g por cada 100 ml</t>
  </si>
  <si>
    <t xml:space="preserve">Tópica (cabello y cuero cabelludo)</t>
  </si>
  <si>
    <t xml:space="preserve">A partir de 2 años</t>
  </si>
  <si>
    <t xml:space="preserve">Uso: pediculicida (antipiojos); Tiempo de acción: 10 minutos sobre cabello seco; Formato de venta: frasco de 120 ml</t>
  </si>
  <si>
    <t xml:space="preserve">https://raw.githubusercontent.com/zublimemx/marketplaces-product-images/main/products/7501089810038/images/7501089810038_1.jpg</t>
  </si>
  <si>
    <t xml:space="preserve">https://raw.githubusercontent.com/zublimemx/marketplaces-product-images/main/products/7501089810038/images/7501089810038_4.jpg</t>
  </si>
  <si>
    <t xml:space="preserve">HERKLIN 120 SHAMPO</t>
  </si>
  <si>
    <t xml:space="preserve">070942125352</t>
  </si>
  <si>
    <t xml:space="preserve">Kit de Ortodoncia GUM Orthodontic 6 Piezas</t>
  </si>
  <si>
    <t xml:space="preserve">Descripción:
El kit de ortodoncia GUM Orthodontic, de Sunstar, reúne en un estuche seis accesorios para la higiene diaria de personas que usan brackets y aparatos de ortodoncia. Incluye un cepillo especial para ortodoncia, cepillos interdentales Proxabrush, hilo dental y cera para proteger la boca de las rozaduras de los brackets.
Contenido del kit:
- 1 cepillo dental de ortodoncia.
- 3 cepillos interdentales Proxabrush en tres tamaños distintos.
- 1 hilo dental EasyThread, diseñado para pasarse por debajo de los alambres del aparato.
- 1 cera ortodóntica sabor menta.
Modo de uso:
Use el cepillo de ortodoncia con su crema dental después de cada comida, cepillando alrededor de brackets y alambres. Elija el tamaño de Proxabrush que entre cómodamente entre los dientes y los brackets, y límpielo con agua tras cada uso. Pase el hilo dental por debajo de los alambres. Cuando un bracket o un alambre roce la mejilla o los labios, aplique un poco de cera sobre la zona.
Presentación:
Estuche con 6 piezas: cepillo, 3 cepillos interdentales, hilo dental y cera ortodóntica menta.
Advertencias:
Producto de higiene bucal de uso personal; no lo comparta. Reemplace el cepillo y los cepillos interdentales cuando las cerdas se desgasten. Consulte a su ortodoncista ante cualquier molestia, sangrado o duda sobre el uso de la cera.</t>
  </si>
  <si>
    <t xml:space="preserve">MLM19104943</t>
  </si>
  <si>
    <t xml:space="preserve">GUM</t>
  </si>
  <si>
    <t xml:space="preserve">Sunstar</t>
  </si>
  <si>
    <t xml:space="preserve">Orthodontic</t>
  </si>
  <si>
    <t xml:space="preserve">Kit de ortodoncia</t>
  </si>
  <si>
    <t xml:space="preserve">kit</t>
  </si>
  <si>
    <t xml:space="preserve">Contenido: 1 cepillo de ortodoncia, 3 cepillos interdentales Proxabrush, 1 hilo dental EasyThread y 1 cera ortodóntica menta; Uso: higiene de brackets y aparatos de ortodoncia</t>
  </si>
  <si>
    <t xml:space="preserve">https://raw.githubusercontent.com/zublimemx/marketplaces-product-images/main/products/070942125352/images/070942125352_2.jpg</t>
  </si>
  <si>
    <t xml:space="preserve">https://raw.githubusercontent.com/zublimemx/marketplaces-product-images/main/products/070942125352/images/070942125352_3.jpg</t>
  </si>
  <si>
    <t xml:space="preserve">KIT DE ORTODONCIA GUM 6PZAS</t>
  </si>
  <si>
    <t xml:space="preserve">7506425638543</t>
  </si>
  <si>
    <t xml:space="preserve">Toallitas Húmedas Diapro con Manzanilla XG 49 Piezas</t>
  </si>
  <si>
    <t xml:space="preserve">MLM191653</t>
  </si>
  <si>
    <t xml:space="preserve">Belleza y Cuidado Personal &gt; Higiene Personal &gt; Toallas Húmedas</t>
  </si>
  <si>
    <t xml:space="preserve">Descripción:
Toallitas húmedas Diapro con manzanilla en presentación XG, de gran tamaño, pensadas para la higiene y el aseo de personas adultas. El paquete contiene 49 toallitas suaves y resistentes, humedecidas con una loción con glicerina y extracto de manzanilla.
Características:
- Tamaño extra grande de aproximadamente 23 x 22 cm por toallita.
- Con glicerina y manzanilla.
- Sin alcohol y sin parabenos.
- Hipoalergénicas.
- Paquete con 49 piezas.
Modo de uso:
Retire una toallita del paquete y páselo suavemente sobre la piel limpia, sin tallar. Utilice las toallitas que necesite y cierre bien la tapa o el sello adhesivo después de cada uso para que no se resequen.
Presentación:
Paquete con 49 toallitas húmedas XG con manzanilla, de la línea de cuidado para adulto Diapro.
Advertencias:
Producto de uso externo. Evite el contacto con los ojos. Suspenda su uso si aparece enrojecimiento o irritación en la piel. No arroje las toallitas al inodoro; deséchelas en la basura. Manténgalas fuera del alcance de los niños.</t>
  </si>
  <si>
    <t xml:space="preserve">Tamaño de la toallita: 23 x 22 cm; Con glicerina; Sin alcohol; Sin parabenos; Hipoalergénicas; Uso: higiene de adultos</t>
  </si>
  <si>
    <t xml:space="preserve">https://raw.githubusercontent.com/zublimemx/marketplaces-product-images/main/products/7506425638543/images/7506425638543_1.jpg</t>
  </si>
  <si>
    <t xml:space="preserve">TAS DIAPRO HUM C/MZNILLA C/49</t>
  </si>
  <si>
    <t xml:space="preserve">5997001328316</t>
  </si>
  <si>
    <t xml:space="preserve">Evra Parche Anticonceptivo Norelgestromina 3 Parches</t>
  </si>
  <si>
    <t xml:space="preserve">Descripción:
Evra es un parche transdérmico anticonceptivo de uso femenino que libera dos hormonas, norelgestromina y etinilestradiol, a través de la piel. La caja contiene 3 parches, que corresponden a un ciclo de tratamiento de 3 semanas. Es un medicamento de prescripción: su venta requiere receta médica.
Composición:
Cada parche contiene 6.00 mg de norelgestromina y 0.60 mg de etinilestradiol.
Modo de uso:
Vía transdérmica. Se coloca un parche una vez por semana durante 3 semanas seguidas, en el mismo día de la semana. Después se descansa una semana sin parche. El médico indicará cómo iniciar el esquema y en qué zonas del cuerpo debe colocarse; siga también el instructivo anexo.
Presentación:
Caja con 3 parches transdérmicos.
Advertencias:
Su venta requiere receta médica. No lo use si tiene o ha tenido tromboflebitis o tromboembolismo, enfermedad cerebrovascular o de las arterias coronarias, hipertensión severa, cáncer de mama, sangrado vaginal sin diagnosticar, ni durante el embarazo. Lea las instrucciones del empaque. Consulte a su médico. No se deje al alcance de los niños.</t>
  </si>
  <si>
    <t xml:space="preserve">MLM44887653</t>
  </si>
  <si>
    <t xml:space="preserve">Evra</t>
  </si>
  <si>
    <t xml:space="preserve">Gedeon Richter</t>
  </si>
  <si>
    <t xml:space="preserve">Parche transdérmico</t>
  </si>
  <si>
    <t xml:space="preserve">parches transdérmicos</t>
  </si>
  <si>
    <t xml:space="preserve">parches</t>
  </si>
  <si>
    <t xml:space="preserve">Norelgestromina y etinilestradiol</t>
  </si>
  <si>
    <t xml:space="preserve">6.00 mg de norelgestromina y 0.60 mg de etinilestradiol por parche</t>
  </si>
  <si>
    <t xml:space="preserve">Transdérmica</t>
  </si>
  <si>
    <t xml:space="preserve">381M2002 SSA IV</t>
  </si>
  <si>
    <t xml:space="preserve">Esquema: 1 parche por semana durante 3 semanas y 1 semana de descanso; Uso: anticonceptivo; Formato de venta: caja con 3 parches; Liberación prolongada; matriz activa de liberación controlada (según la caja)</t>
  </si>
  <si>
    <t xml:space="preserve">https://raw.githubusercontent.com/zublimemx/marketplaces-product-images/main/products/5997001328316/images/5997001328316_2.jpg</t>
  </si>
  <si>
    <t xml:space="preserve">https://raw.githubusercontent.com/zublimemx/marketplaces-product-images/main/products/5997001328316/images/5997001328316_1.jpg</t>
  </si>
  <si>
    <t xml:space="preserve">https://raw.githubusercontent.com/zublimemx/marketplaces-product-images/main/products/5997001328316/images/5997001328316_3.jpg</t>
  </si>
  <si>
    <t xml:space="preserve">EVRA ETINILESTRADIOL PARCHE C3 GEDEON RICHTER</t>
  </si>
  <si>
    <t xml:space="preserve">7501095452147</t>
  </si>
  <si>
    <t xml:space="preserve">Tempra Paracetamol 500 mg 20 Tabletas</t>
  </si>
  <si>
    <t xml:space="preserve">Descripción:
Tempra 500 mg es un analgésico y antipirético en tabletas para adultos y mayores de 12 años, cuyo principio activo es el paracetamol. Está indicado como auxiliar para aliviar el dolor y la fiebre, así como algunas molestias relacionadas con el catarro. Se presenta en caja con 20 tabletas.
Beneficios:
- Auxiliar para el alivio del dolor.
- Auxiliar para reducir la fiebre.
- Ayuda con algunas molestias del catarro.
- Tabletas de 500 mg para adultos y mayores de 12 años.
Composición:
Cada tableta contiene 500 mg de paracetamol y excipiente cbp.
Modo de uso:
Vía oral. Tome 1 o 2 tabletas por vez, sin exceder de 8 tabletas al día, y por un periodo máximo de 5 días. Si las molestias persisten, consulte a su médico.
Presentación:
Caja con 20 tabletas de 500 mg.
Advertencias:
No exceda la dosis recomendada ni el tiempo máximo de uso. No lo utilice si es alérgico al paracetamol o a alguno de los componentes. Si las molestias persisten, consulte a su médico. Lea las instrucciones del empaque. Consulte a su médico. No se deje al alcance de los niños.</t>
  </si>
  <si>
    <t xml:space="preserve">MLM39455458</t>
  </si>
  <si>
    <t xml:space="preserve">Adultos 500 mg</t>
  </si>
  <si>
    <t xml:space="preserve">Dosis máxima: 8 tabletas al día por un máximo de 5 días; Formato de venta: caja con 20 tabletas</t>
  </si>
  <si>
    <t xml:space="preserve">https://raw.githubusercontent.com/zublimemx/marketplaces-product-images/main/products/7501095452147/images/7501095452147_1.jpg</t>
  </si>
  <si>
    <t xml:space="preserve">https://raw.githubusercontent.com/zublimemx/marketplaces-product-images/main/products/7501095452147/images/7501095452147_4.jpg</t>
  </si>
  <si>
    <t xml:space="preserve">TEMPRA 500MG C20 TABS</t>
  </si>
  <si>
    <t xml:space="preserve">300090050139</t>
  </si>
  <si>
    <t xml:space="preserve">Provera Medroxiprogesterona 10 mg 10 Tabletas</t>
  </si>
  <si>
    <t xml:space="preserve">Descripción:
Provera 10 mg es un medicamento hormonal de Pfizer en tabletas, cuyo principio activo es la medroxiprogesterona, una progestina. Se usa para tratar trastornos menstruales, como los sangrados uterinos anormales, y para restablecer el periodo en mujeres que dejaron de menstruar durante varios meses (amenorrea). Se presenta en caja con 10 tabletas. Es un medicamento de prescripción: su venta requiere receta médica.
Beneficios:
- Tratamiento de hemorragias anormales del útero.
- Ayuda a restaurar los periodos menstruales normales en casos de amenorrea.
- Tabletas de 10 mg de toma diaria en los días del ciclo que indique el médico.
Composición:
Cada tableta contiene 10 mg de medroxiprogesterona (acetato) y excipiente cbp.
Modo de uso:
Vía oral. Se toma una tableta una vez al día, en los días del ciclo mensual que señale el médico. La duración y la dosis las determina el médico según cada caso.
Presentación:
Caja con 10 tabletas de 10 mg.
Advertencias:
Su venta requiere receta médica. No debe usarse durante el embarazo. No lo use si es alérgica a la medroxiprogesterona o a alguno de los componentes. Informe a su médico sobre cualquier reacción inesperada durante el tratamiento. Lea las instrucciones del empaque. Consulte a su médico. No se deje al alcance de los niños.</t>
  </si>
  <si>
    <t xml:space="preserve">MLM39476313</t>
  </si>
  <si>
    <t xml:space="preserve">Provera</t>
  </si>
  <si>
    <t xml:space="preserve">Medroxiprogesterona</t>
  </si>
  <si>
    <t xml:space="preserve">10 mg por tableta</t>
  </si>
  <si>
    <t xml:space="preserve">Forma farmacéutica: tableta; Formato de venta: caja con 10 tabletas</t>
  </si>
  <si>
    <t xml:space="preserve">https://raw.githubusercontent.com/zublimemx/marketplaces-product-images/main/products/300090050139/images/300090050139_2.jpg</t>
  </si>
  <si>
    <t xml:space="preserve">https://raw.githubusercontent.com/zublimemx/marketplaces-product-images/main/products/300090050139/images/300090050139_3.jpg</t>
  </si>
  <si>
    <t xml:space="preserve">PROVERA TABL 10MG C 10 TABL</t>
  </si>
  <si>
    <t xml:space="preserve">7501314704040</t>
  </si>
  <si>
    <t xml:space="preserve">Unival Sucralfato 1 g 40 Tabletas</t>
  </si>
  <si>
    <t xml:space="preserve">Descripción:
Unival es un medicamento gastrointestinal en tabletas de Laboratorios Senosiain cuyo principio activo es el sucralfato, un protector de la mucosa del estómago y del duodeno. La caja contiene 40 tabletas de 1 g. Es un medicamento de prescripción: su venta requiere receta médica.
Indicaciones:
- Úlcera duodenal y úlcera gástrica.
- Gastritis.
- Gastropatía provocada por antiinflamatorios no esteroideos (AINE).
- Prevención de hemorragia por úlceras de estrés.
Composición:
Cada tableta contiene 1 g de sucralfato y excipiente cbp.
Modo de uso:
Vía oral. La dosis es la que el médico señale.
Presentación:
Caja con 40 tabletas de 1 g.
Advertencias:
Su venta requiere receta médica. No se use durante el embarazo o la lactancia. Consérvese a temperatura ambiente a no más de 30 °C y en lugar seco. Lea las instrucciones del empaque. Consulte a su médico. No se deje al alcance de los niños.</t>
  </si>
  <si>
    <t xml:space="preserve">MLM40170784</t>
  </si>
  <si>
    <t xml:space="preserve">182M98 SSA IV</t>
  </si>
  <si>
    <t xml:space="preserve">Forma farmacéutica: tableta; Formato de venta: caja con 40 tabletas</t>
  </si>
  <si>
    <t xml:space="preserve">https://raw.githubusercontent.com/zublimemx/marketplaces-product-images/main/products/7501314704040/images/7501314704040_1.jpg</t>
  </si>
  <si>
    <t xml:space="preserve">https://raw.githubusercontent.com/zublimemx/marketplaces-product-images/main/products/7501314704040/images/7501314704040_2.jpg</t>
  </si>
  <si>
    <t xml:space="preserve">UNIVAL 1GR TAB C 40 SUCRALFATO</t>
  </si>
  <si>
    <t xml:space="preserve">7501298269009</t>
  </si>
  <si>
    <t xml:space="preserve">Novotiral Levotiroxina 100 mcg Liotironina 20 mcg 50 Tabs</t>
  </si>
  <si>
    <t xml:space="preserve">Descripción:
Novotiral 100 mcg / 20 mcg es un medicamento en tabletas de Merck para uso en endocrinología. Combina dos hormonas tiroideas, la levotiroxina sódica y la liotironina, en una sola tableta. Se presenta en caja con 50 tabletas para facilitar la continuidad del tratamiento. Es un medicamento de prescripción: su venta requiere receta médica.
Composición:
Cada tableta contiene 100 mcg de levotiroxina sódica y 20 mcg de liotironina sódica, con excipiente cbp.
Modo de uso:
Vía oral. La dosis es la que el médico señale. Lea el instructivo anexo que viene dentro de la caja antes de iniciar el tratamiento y no modifique la dosis por su cuenta. Tómelo exactamente como lo indique su médico.
Presentación:
Caja con 50 tabletas de levotiroxina sódica 100 mcg y liotironina 20 mcg.
Advertencias:
Su venta requiere receta médica. Este medicamento debe usarse únicamente bajo vigilancia médica; no suspenda ni cambie el tratamiento sin consultar a su médico. Informe a su médico sobre cualquier otra enfermedad que padezca, si está embarazada o en lactancia, o si toma otros medicamentos. Conservar en un lugar fresco y seco. Lea las instrucciones del empaque. Consulte a su médico. No se deje al alcance de los niños.</t>
  </si>
  <si>
    <t xml:space="preserve">MLM40292459</t>
  </si>
  <si>
    <t xml:space="preserve">Novotiral</t>
  </si>
  <si>
    <t xml:space="preserve">100 mcg / 20 mcg</t>
  </si>
  <si>
    <t xml:space="preserve">Levotiroxina sódica y liotironina sódica</t>
  </si>
  <si>
    <t xml:space="preserve">Levotiroxina 100 mcg y liotironina 20 mcg por tableta</t>
  </si>
  <si>
    <t xml:space="preserve">Forma farmacéutica: tableta; Formato de venta: caja con 50 tabletas</t>
  </si>
  <si>
    <t xml:space="preserve">https://raw.githubusercontent.com/zublimemx/marketplaces-product-images/main/products/7501298269009/images/7501298269009_1.jpg</t>
  </si>
  <si>
    <t xml:space="preserve">https://raw.githubusercontent.com/zublimemx/marketplaces-product-images/main/products/7501298269009/images/7501298269009_2.jpg</t>
  </si>
  <si>
    <t xml:space="preserve">NOVOTIRAL 100 MCG 20 MCG C 50 TABS</t>
  </si>
  <si>
    <t xml:space="preserve">7501033956294</t>
  </si>
  <si>
    <t xml:space="preserve">PediaSure Fórmula Especializada Vainilla 237 ml</t>
  </si>
  <si>
    <t xml:space="preserve">Descripción:
PediaSure es una fórmula de alimentación especializada de Abbott para niños de 1 a 10 años, elaborada como dieta polimérica con fibra para apoyar su nutrición. Esta presentación es una botella lista para beber de 237 ml sabor vainilla, en la medida exacta para una porción, sin necesidad de preparación.
Características:
- Formulada para niños de 1 a 10 años.
- Con fosfopéptidos de caseína (CPP), L-arginina y vitamina K2 según la etiqueta.
- Contiene fibra.
- Sabor vainilla.
- Lista para beber, en botella de 237 ml.
Ingredientes:
La mezcla de proteínas incluye concentrado de proteína de leche, proteína de suero y proteína de soya aislada, que aportan los aminoácidos esenciales recomendados para niños de esta edad.
Modo de uso:
Agite la botella antes de abrirla. Se toma directamente de la botella o en un vaso. Consulte con el pediatra o nutriólogo la cantidad diaria adecuada para su hijo.
Presentación:
Botella de plástico con 237 ml, sabor vainilla.
Advertencias:
Producto para niños de 1 a 10 años; no es apto para menores de 1 año. Contiene leche y soya. Una vez abierto, manténgalo refrigerado y consúmalo pronto. Consulte a su pediatra o nutriólogo antes de incluirlo en la dieta de su hijo.</t>
  </si>
  <si>
    <t xml:space="preserve">MLM33128669</t>
  </si>
  <si>
    <t xml:space="preserve">Listo para beber</t>
  </si>
  <si>
    <t xml:space="preserve">Niños de 1 a 10 años</t>
  </si>
  <si>
    <t xml:space="preserve">Tipo: fórmula de alimentación especializada (dieta polimérica con fibra); Con CPP, L-arginina y vitamina K2; Contiene leche y soya; Formato de venta: botella lista para beber de 237 ml</t>
  </si>
  <si>
    <t xml:space="preserve">https://raw.githubusercontent.com/zublimemx/marketplaces-product-images/main/products/7501033956294/images/7501033956294_1.jpg</t>
  </si>
  <si>
    <t xml:space="preserve">https://raw.githubusercontent.com/zublimemx/marketplaces-product-images/main/products/7501033956294/images/7501033956294_2.jpg</t>
  </si>
  <si>
    <t xml:space="preserve">https://raw.githubusercontent.com/zublimemx/marketplaces-product-images/main/products/7501033956294/images/7501033956294_3.jpg</t>
  </si>
  <si>
    <t xml:space="preserve">PEDIASURE 237ML VAINILLA MAYO 27</t>
  </si>
  <si>
    <t xml:space="preserve">7501123014101</t>
  </si>
  <si>
    <t xml:space="preserve">Firac Plus Clonixinato y Pargeverina 20 Tabletas</t>
  </si>
  <si>
    <t xml:space="preserve">Descripción:
Firac Plus es un medicamento de Laboratorios Grossman en tabletas que combina clonixinato de lisina, un analgésico, con clorhidrato de pargeverina, un antiespasmódico. De acuerdo con la ficha del producto, se emplea en el manejo del dolor y de los espasmos del músculo liso de los aparatos digestivo, genitourinario y hepatobiliar. Se presenta en una caja con 20 tabletas de administración oral.
Características:
- Combinación de analgésico y antiespasmódico en una sola tableta.
- Clonixinato de lisina 125 mg y clorhidrato de pargeverina 10 mg por tableta.
- Administración por vía oral.
- Caja con 20 tabletas.
Composición:
Cada tableta contiene: clonixinato de lisina 125 mg, clorhidrato de pargeverina 10 mg, excipiente cbp 1 tableta.
Modo de uso:
Vía oral. Ingiera las tabletas con un poco de agua, en la dosis y durante el tiempo que indique su médico o el instructivo del empaque.
Presentación:
Caja con 20 tabletas.
Advertencias:
No lo use si es alérgico a alguno de los componentes de la fórmula. Lea las instrucciones del empaque. Consulte a su médico. No se deje al alcance de los niños.</t>
  </si>
  <si>
    <t xml:space="preserve">MLM48931784</t>
  </si>
  <si>
    <t xml:space="preserve">Firac</t>
  </si>
  <si>
    <t xml:space="preserve">Clonixinato de lisina, clorhidrato de pargeverina</t>
  </si>
  <si>
    <t xml:space="preserve">125 mg / 10 mg por tableta</t>
  </si>
  <si>
    <t xml:space="preserve">Formato de venta: Caja; Clasificación: Antiespasmódico</t>
  </si>
  <si>
    <t xml:space="preserve">https://raw.githubusercontent.com/zublimemx/marketplaces-product-images/main/products/7501123014101/images/7501123014101_1.jpg</t>
  </si>
  <si>
    <t xml:space="preserve">https://raw.githubusercontent.com/zublimemx/marketplaces-product-images/main/products/7501123014101/images/7501123014101_2.jpg</t>
  </si>
  <si>
    <t xml:space="preserve">https://raw.githubusercontent.com/zublimemx/marketplaces-product-images/main/products/7501123014101/images/7501123014101_3.jpg</t>
  </si>
  <si>
    <t xml:space="preserve">FIRAC PLUS GRAG C 20</t>
  </si>
  <si>
    <t xml:space="preserve">7501017376995</t>
  </si>
  <si>
    <t xml:space="preserve">Pañales Kleenbebé Suavelastic Etapa 4 Grande 14 Piezas</t>
  </si>
  <si>
    <t xml:space="preserve">Descripción:
Pañales desechables Kleenbebé Suavelastic para bebé, etapa 4 (talla Grande), de Kimberly-Clark de México. Están pensados para ofrecer máxima sequedad y protección contra escurrimientos, con cintura elástica que se adapta a los movimientos del bebé. Esta presentación es un paquete con 14 pañales.
Características:
- Talla Grande, etapa 4, unisex.
- Cintura elástica para un mejor ajuste.
- Block Gel para máxima sequedad.
- Protección antiescurrimientos.
- Contiene vitamina E.
- Paquete con 14 piezas.
Modo de uso:
Limpie y seque la piel del bebé antes de colocar el pañal. Ajuste las cintas de modo que quede cómodo, sin apretar, y cámbielo con frecuencia o cuando esté húmedo o sucio. Después de usarlo, enróllelo y deséchelo en la basura, nunca en el inodoro.
Presentación:
Paquete con 14 pañales desechables talla Grande, etapa 4.
Advertencias:
Producto de un solo uso. Mantenga fuera del alcance de los niños las bolsas de plástico. Consulte en el empaque el rango de peso recomendado para esta talla.</t>
  </si>
  <si>
    <t xml:space="preserve">Desechables</t>
  </si>
  <si>
    <t xml:space="preserve">Formato de venta: Paquete; Tipo: Pañal desechable; Con cintura elástica, Block Gel y vitamina E</t>
  </si>
  <si>
    <t xml:space="preserve">https://raw.githubusercontent.com/zublimemx/marketplaces-product-images/main/products/7501017376995/images/7501017376995_1.jpg</t>
  </si>
  <si>
    <t xml:space="preserve">SUAVE GDE E4 C/14</t>
  </si>
  <si>
    <t xml:space="preserve">7501159580014</t>
  </si>
  <si>
    <t xml:space="preserve">Sinuberase Bacilos Lácticos 48 Comprimidos</t>
  </si>
  <si>
    <t xml:space="preserve">Descripción:
Sinuberase es un medicamento en comprimidos a base de bacilos lácticos (esporas de Lactobacillus sporogenes, también conocido como Bacillus coagulans), elaborado por Sanofi. Cada comprimido aporta 1x10^6 UFC. Según su etiqueta, restaura el equilibrio de la flora intestinal alterado por diarrea, infecciones intestinales, intoxicaciones, trastornos de la dieta, quimioterapia y uso de antibióticos. Se presenta en una caja con 48 comprimidos de administración oral.
Beneficios:
- Restaura el equilibrio de la flora intestinal alterado por diarrea, infecciones intestinales, intoxicaciones, trastornos de la dieta, quimioterapia y uso de antibióticos.
- Combate la diarrea causada por rotavirus y auxilia en la diarrea por desequilibrio de la flora intestinal.
- Reduce el tiempo y la aparición de los cuadros diarreicos.
- Contribuye a la absorción adecuada de nutrientes.
- Estimula las defensas naturales del organismo protegiendo contra ataques de microbios dañinos.
- Puede tomarse junto o después de los antibióticos.
Composición:
Cada comprimido contiene: Lactospore (Lactobacillus sporogenes) 1x10^6 UFC, excipiente cbp 1 comprimido.
Modo de uso:
Vía oral. Disuélvase lentamente en la boca. Dosis máxima: lactantes, 1 comprimido triturado 3 veces al día; niños, 2 comprimidos 3 a 4 veces al día; adultos, 4 comprimidos 4 a 6 veces al día.
Presentación:
Caja con 48 comprimidos.
Advertencias:
No debe administrarse cuando el paciente haya manifestado alergia a los componentes de la fórmula. No exceda la dosis recomendada. Si persisten las molestias consulte a su médico. Consérvese a no más de 30 °C y en lugar seco. Lea las instrucciones del empaque. Consulte a su médico. No se deje al alcance de los niños.</t>
  </si>
  <si>
    <t xml:space="preserve">MLM48947117</t>
  </si>
  <si>
    <t xml:space="preserve">Sanofi-Aventis Winthrop</t>
  </si>
  <si>
    <t xml:space="preserve">Bacilos lácticos</t>
  </si>
  <si>
    <t xml:space="preserve">Lactobacillus sporogenes (Lactospore)</t>
  </si>
  <si>
    <t xml:space="preserve">1x10^6 UFC por comprimido</t>
  </si>
  <si>
    <t xml:space="preserve">4391 SSA VI</t>
  </si>
  <si>
    <t xml:space="preserve">Formato de venta: Caja; Probiótico; Puede tomarse con antibióticos</t>
  </si>
  <si>
    <t xml:space="preserve">https://raw.githubusercontent.com/zublimemx/marketplaces-product-images/main/products/7501159580014/images/7501159580014_3.jpg</t>
  </si>
  <si>
    <t xml:space="preserve">https://raw.githubusercontent.com/zublimemx/marketplaces-product-images/main/products/7501159580014/images/7501159580014_1.jpg</t>
  </si>
  <si>
    <t xml:space="preserve">SINUBERASE C 48 COMPR 198</t>
  </si>
  <si>
    <t xml:space="preserve">7501298217611</t>
  </si>
  <si>
    <t xml:space="preserve">Neurobión DC 100 mg/100 mg/10 mg 5 Jeringas Prellenadas</t>
  </si>
  <si>
    <t xml:space="preserve">Descripción:
Neurobión DC es una solución inyectable en jeringa prellenada de doble cámara que combina tres vitaminas del complejo B: tiamina (B1), piridoxina (B6) y cianocobalamina (B12). Se emplea en el tratamiento de deficiencias de vitaminas del complejo B y de trastornos dolorosos como neuritis, neuralgias, lumbalgia, ciática y neuropatías. La presentación es una caja con 5 jeringas prellenadas de doble cámara de 2 mL.
Características:
- Jeringa prellenada de doble cámara: la vitamina B12 se mezcla con B1 y B6 al momento de aplicar.
- Tiamina 100 mg, piridoxina 100 mg y cianocobalamina 10 mg por jeringa.
- Solución inyectable para aplicación intramuscular.
- Caja con 5 jeringas de 2 mL.
Composición:
Cada jeringa contiene: Cámara I (solución clara): clorhidrato de tiamina 100 mg y clorhidrato de piridoxina 100 mg. Cámara II (solución roja): cianocobalamina 10 mg.
Modo de uso:
Vía intramuscular profunda. Dosis habitual: 2 mL cada 24 a 48 horas, o la que indique su médico. Mezcle la solución roja de la cámara II con la solución clara de la cámara I hasta obtener una mezcla homogénea y elimine el aire antes de inyectar.
Presentación:
Caja con 5 jeringas prellenadas de doble cámara con 2 mL cada una.
Advertencias:
Venta con receta médica. No lo use si es alérgico a alguno de los componentes de la fórmula ni en caso de policitemia vera. Contiene alcohol bencílico: evite su uso durante el embarazo, la lactancia y en recién nacidos. No se use en menores de 12 años. Dosis altas de piridoxina pueden causar neuropatía periférica. Lea las instrucciones del empaque. Consulte a su médico. No se deje al alcance de los niños.</t>
  </si>
  <si>
    <t xml:space="preserve">MLM40172178</t>
  </si>
  <si>
    <t xml:space="preserve">Procter &amp; Gamble México (Merck)</t>
  </si>
  <si>
    <t xml:space="preserve">Jeringas prellenadas</t>
  </si>
  <si>
    <t xml:space="preserve">Tiamina, piridoxina, cianocobalamina</t>
  </si>
  <si>
    <t xml:space="preserve">100 mg / 100 mg / 10 mg por jeringa</t>
  </si>
  <si>
    <t xml:space="preserve">Formato de venta: Caja; Volumen: 2 mL por jeringa; Solución inyectable de doble cámara</t>
  </si>
  <si>
    <t xml:space="preserve">https://raw.githubusercontent.com/zublimemx/marketplaces-product-images/main/products/7501298217611/images/7501298217611_1.jpg</t>
  </si>
  <si>
    <t xml:space="preserve">https://raw.githubusercontent.com/zublimemx/marketplaces-product-images/main/products/7501298217611/images/7501298217611_3.jpg</t>
  </si>
  <si>
    <t xml:space="preserve">NEUROBION 100MG 10MG C 5 JGA PRELL JULIO 27</t>
  </si>
  <si>
    <t xml:space="preserve">7501299300275</t>
  </si>
  <si>
    <t xml:space="preserve">Flagenase 400 Metronidazol 400 mg 30 Cápsulas</t>
  </si>
  <si>
    <t xml:space="preserve">Descripción:
Flagenase 400 es un medicamento de Laboratorios Liomont en cápsulas para administración oral que combina metronidazol 400 mg y diyodohidroxiquinoleína 200 mg. Se utiliza bajo prescripción médica en el tratamiento de infecciones gastrointestinales causadas por protozoarios y bacterias. La presentación es una caja con 30 cápsulas.
Características:
- Combinación de dos principios activos con acción antiparasitaria y antibacteriana.
- Metronidazol 400 mg y diyodohidroxiquinoleína 200 mg por cápsula.
- Administración por vía oral.
- Caja con 30 cápsulas.
Composición:
Cada cápsula contiene: metronidazol 400 mg, diyodohidroxiquinoleína 200 mg, excipiente cbp 1 cápsula.
Modo de uso:
Vía oral. La dosis y la duración del tratamiento deben ser indicadas por su médico. Ingiera las cápsulas completas con agua.
Presentación:
Caja con 30 cápsulas.
Advertencias:
Venta con receta médica. No lo use si es alérgico a alguno de los componentes de la fórmula. No suspenda ni modifique el tratamiento sin indicación médica. Lea las instrucciones del empaque. Consulte a su médico. No se deje al alcance de los niños.</t>
  </si>
  <si>
    <t xml:space="preserve">MLM39475303</t>
  </si>
  <si>
    <t xml:space="preserve">Flagenase</t>
  </si>
  <si>
    <t xml:space="preserve">Liomont</t>
  </si>
  <si>
    <t xml:space="preserve">400</t>
  </si>
  <si>
    <t xml:space="preserve">Metronidazol, diyodohidroxiquinoleína</t>
  </si>
  <si>
    <t xml:space="preserve">400 mg / 200 mg por cápsula</t>
  </si>
  <si>
    <t xml:space="preserve">63530 SSA IV</t>
  </si>
  <si>
    <t xml:space="preserve">Formato de venta: Caja; Requiere receta médica</t>
  </si>
  <si>
    <t xml:space="preserve">https://raw.githubusercontent.com/zublimemx/marketplaces-product-images/main/products/7501299300275/images/7501299300275_1.jpg</t>
  </si>
  <si>
    <t xml:space="preserve">https://raw.githubusercontent.com/zublimemx/marketplaces-product-images/main/products/7501299300275/images/7501299300275_2.jpg</t>
  </si>
  <si>
    <t xml:space="preserve">https://raw.githubusercontent.com/zublimemx/marketplaces-product-images/main/products/7501299300275/images/7501299300275_3.jpg</t>
  </si>
  <si>
    <t xml:space="preserve">https://raw.githubusercontent.com/zublimemx/marketplaces-product-images/main/products/7501299300275/images/7501299300275_4.jpg</t>
  </si>
  <si>
    <t xml:space="preserve">FLAGENASE 400 MG C 30 CAPS</t>
  </si>
  <si>
    <t xml:space="preserve">7501050603997</t>
  </si>
  <si>
    <t xml:space="preserve">Quadriderm NF Crema 30 g Betametasona/Clotrimazol</t>
  </si>
  <si>
    <t xml:space="preserve">Descripción:
Quadriderm NF es una crema de uso tópico de Organon que combina un corticosteroide (betametasona), un antimicótico (clotrimazol) y un antibiótico (gentamicina). Está indicada para afecciones de la piel que presentan inflamación, infección y comezón, como dermatitis por contacto, dermatitis atópica y eczema que requieren acción antiinflamatoria y antimicótica. Se presenta en una caja con un tubo de 30 g.
Características:
- Tres principios activos: betametasona, clotrimazol y gentamicina.
- Acción antiinflamatoria, antimicótica y antibacteriana.
- Para aplicación cutánea.
- Caja con tubo de 30 g.
Composición:
Cada 100 g de crema contienen: betametasona 0.05 g, clotrimazol 1 g, gentamicina 0.10 g, excipiente cbp.
Modo de uso:
Vía cutánea. Aplique una capa delgada sobre la zona afectada una o dos veces al día, o como lo indique su médico.
Presentación:
Caja con tubo con 30 g de crema.
Advertencias:
Venta con receta médica. No lo use en caso de hipersensibilidad a los componentes, infecciones virales, tuberculosis cutánea, rosácea, acné vulgar o lesiones de la piel sin diagnóstico. Evite aplicarlo en áreas extensas del cuerpo o en lesiones muy grandes y no lo ponga en contacto con los ojos ni con mucosas. Si los síntomas persisten o empeoran, consulte a su médico. Lea las instrucciones del empaque. Consulte a su médico. No se deje al alcance de los niños.</t>
  </si>
  <si>
    <t xml:space="preserve">MLM39475182</t>
  </si>
  <si>
    <t xml:space="preserve">Quadriderm</t>
  </si>
  <si>
    <t xml:space="preserve">Betametasona, clotrimazol, gentamicina</t>
  </si>
  <si>
    <t xml:space="preserve">0.05 g / 1 g / 0.10 g por 100 g</t>
  </si>
  <si>
    <t xml:space="preserve">Formato de venta: Caja con tubo; Requiere receta médica</t>
  </si>
  <si>
    <t xml:space="preserve">https://raw.githubusercontent.com/zublimemx/marketplaces-product-images/main/products/7501050603997/images/7501050603997_1.jpg</t>
  </si>
  <si>
    <t xml:space="preserve">https://raw.githubusercontent.com/zublimemx/marketplaces-product-images/main/products/7501050603997/images/7501050603997_2.jpg</t>
  </si>
  <si>
    <t xml:space="preserve">QUADRIDERM NF CRA 30G</t>
  </si>
  <si>
    <t xml:space="preserve">7501258215053</t>
  </si>
  <si>
    <t xml:space="preserve">Binotal Ampicilina 500 mg 30 Cápsulas</t>
  </si>
  <si>
    <t xml:space="preserve">Descripción:
Binotal 500 mg es un antibiótico de la familia de las penicilinas de Lakeside cuyo principio activo es la ampicilina, presente como trihidrato. Actúa interfiriendo con la formación de la pared celular de las bacterias y se prescribe en infecciones causadas por bacterias sensibles a la ampicilina, entre ellas infecciones respiratorias, urinarias y gastrointestinales. La presentación es una caja con 30 cápsulas de 500 mg.
Características:
- Antibiótico de amplio espectro del grupo de las penicilinas.
- Ampicilina 500 mg por cápsula.
- Administración por vía oral.
- Caja con 30 cápsulas.
Composición:
Cada cápsula contiene: ampicilina trihidratada equivalente a 500 mg de ampicilina, excipientes necesarios.
Modo de uso:
Vía oral. La dosis y la duración del tratamiento deben ser indicadas por su médico; respete el esquema completo que le indique.
Presentación:
Caja con 30 cápsulas.
Advertencias:
Venta con receta médica. No lo use si es alérgico a la ampicilina o a otros antibióticos del grupo de las penicilinas. Informe a su médico sobre sus antecedentes, en especial alergias y problemas de riñón o hígado. Si presenta diarrea intensa durante o después del tratamiento, suspenda su uso y consulte a su médico. Lea las instrucciones del empaque. Consulte a su médico. No se deje al alcance de los niños.</t>
  </si>
  <si>
    <t xml:space="preserve">MLM39475950</t>
  </si>
  <si>
    <t xml:space="preserve">Binotal</t>
  </si>
  <si>
    <t xml:space="preserve">Lakeside</t>
  </si>
  <si>
    <t xml:space="preserve">Ampicilina (trihidrato)</t>
  </si>
  <si>
    <t xml:space="preserve">Formato de venta: Caja; Antibiótico; Requiere receta médica</t>
  </si>
  <si>
    <t xml:space="preserve">https://raw.githubusercontent.com/zublimemx/marketplaces-product-images/main/products/7501258215053/images/7501258215053_1.jpg</t>
  </si>
  <si>
    <t xml:space="preserve">BINOTAL 500MG C30 CAPS AMPICILINA</t>
  </si>
  <si>
    <t xml:space="preserve">7501943433359</t>
  </si>
  <si>
    <t xml:space="preserve">Pañales Kleenbebé Absorsec Etapa 2 Chico 40 Piezas</t>
  </si>
  <si>
    <t xml:space="preserve">Descripción:
Pañales desechables Kleenbebé Absorsec talla Chico (etapa 2), de Kimberly-Clark. Cuentan con núcleo Absorgel con Blockgel para una mejor absorción y menos regreso de líquidos, cubiertas respirables y elástico en la cintura para un mayor ajuste. Contienen aloe, manzanilla y vitamina E. Esta presentación es una bolsa con 40 pañales.
Características:
- Talla Chico, etapa 2, unisex.
- Núcleo Absorgel con Blockgel para mejor absorción y menos regreso de líquidos.
- Cubiertas respirables.
- Elástico en la cintura con mayor ajuste.
- Contiene aloe, manzanilla y vitamina E.
- Paquete con 40 piezas.
Modo de uso:
Limpie y seque la piel del bebé antes de colocar el pañal. Ajuste las cintas de modo que quede cómodo, sin apretar, y cámbielo con frecuencia o cuando esté húmedo o sucio. Después de usarlo, enróllelo y deséchelo en la basura, nunca en el inodoro.
Presentación:
Paquete con 40 pañales desechables talla Chico, etapa 2.
Advertencias:
Producto de un solo uso. Mantenga fuera del alcance de los niños las bolsas de plástico. Consulte en el empaque el rango de peso recomendado para esta talla.</t>
  </si>
  <si>
    <t xml:space="preserve">MLM20870161</t>
  </si>
  <si>
    <t xml:space="preserve">Formato de venta: Paquete; Tipo: Pañal desechable; Núcleo Absorgel con Blockgel; Con aloe, manzanilla y vitamina E</t>
  </si>
  <si>
    <t xml:space="preserve">https://raw.githubusercontent.com/zublimemx/marketplaces-product-images/main/products/7501943433359/images/7501943433359_2.jpg</t>
  </si>
  <si>
    <t xml:space="preserve">https://raw.githubusercontent.com/zublimemx/marketplaces-product-images/main/products/7501943433359/images/7501943433359_3.jpg</t>
  </si>
  <si>
    <t xml:space="preserve">https://raw.githubusercontent.com/zublimemx/marketplaces-product-images/main/products/7501943433359/images/7501943433359_4.jpg</t>
  </si>
  <si>
    <t xml:space="preserve">ABSOR CH C/40</t>
  </si>
  <si>
    <t xml:space="preserve">3594450170064</t>
  </si>
  <si>
    <t xml:space="preserve">Elatec MPFF 1000 mg Diosmina Hesperidina 30 Sobres</t>
  </si>
  <si>
    <t xml:space="preserve">Descripción:
Elatec MPFF 1000 mg es una suspensión oral en sobres de Servier cuyo principio activo es una fracción flavonoide purificada y micronizada (MPFF) que aporta diosmina y hesperidina. Es un medicamento de uso circulatorio y vascular que se emplea bajo prescripción médica. Cada sobre contiene 10 mL de suspensión y la caja incluye 30 sobres.
Características:
- Fracción flavonoide purificada y micronizada: diosmina 900 mg y hesperidina 100 mg por sobre.
- Suspensión oral lista para tomar, en sobres de 10 mL.
- Administración por vía oral.
- Caja con 30 sobres.
Composición:
Cada sobre contiene: fracción flavonoide purificada y micronizada equivalente a diosmina 900 mg y flavonoides expresados en hesperidina 100 mg, excipiente cbp 10 mL.
Modo de uso:
Vía oral. Tome el contenido del sobre en la dosis y durante el tiempo que le indique su médico.
Presentación:
Caja con 30 sobres de 10 mL de suspensión.
Advertencias:
Venta con receta médica. No lo use si es alérgico a alguno de los componentes de la fórmula. Lea las instrucciones del empaque. Consulte a su médico. No se deje al alcance de los niños.</t>
  </si>
  <si>
    <t xml:space="preserve">MLM39474173</t>
  </si>
  <si>
    <t xml:space="preserve">Elatec</t>
  </si>
  <si>
    <t xml:space="preserve">Servier</t>
  </si>
  <si>
    <t xml:space="preserve">MPFF</t>
  </si>
  <si>
    <t xml:space="preserve">Sobres de suspensión oral</t>
  </si>
  <si>
    <t xml:space="preserve">Diosmina, hesperidina (fracción flavonoide purificada y micronizada)</t>
  </si>
  <si>
    <t xml:space="preserve">1000 mg por sobre de 10 mL (diosmina 900 mg, hesperidina 100 mg)</t>
  </si>
  <si>
    <t xml:space="preserve">485M2016 SSA IV</t>
  </si>
  <si>
    <t xml:space="preserve">https://raw.githubusercontent.com/zublimemx/marketplaces-product-images/main/products/3594450170064/images/3594450170064_1.jpg</t>
  </si>
  <si>
    <t xml:space="preserve">https://raw.githubusercontent.com/zublimemx/marketplaces-product-images/main/products/3594450170064/images/3594450170064_2.jpg</t>
  </si>
  <si>
    <t xml:space="preserve">https://raw.githubusercontent.com/zublimemx/marketplaces-product-images/main/products/3594450170064/images/3594450170064_3.jpg</t>
  </si>
  <si>
    <t xml:space="preserve">ELATEC MPFF 1000MG SOBRES C30</t>
  </si>
  <si>
    <t xml:space="preserve">7503002615133</t>
  </si>
  <si>
    <t xml:space="preserve">Someral Alfa Cetoanálogos de Aminoácidos 100 Tabletas</t>
  </si>
  <si>
    <t xml:space="preserve">Descripción:
Someral es un producto en tabletas de Laboratorio Nucitec elaborado a base de alfa cetoanálogos de aminoácidos. Se emplea como suplementación específica de aminoácidos en personas que la requieren, por ejemplo en casos de insuficiencia renal, insuficiencia hepática o desnutrición proteica, siempre bajo indicación médica. Se presenta en una caja con envase de burbuja con 100 tabletas.
Características:
- Alfa cetoanálogos de aminoácidos en tabletas.
- Suplementación específica de aminoácidos bajo supervisión médica.
- Administración por vía oral.
- Caja con 100 tabletas.
Modo de uso:
Vía oral. La dosis de consumo debe ser señalada por el médico tratante.
Presentación:
Caja con envase de burbuja con 100 tabletas.
Advertencias:
Venta con receta médica. Consérvese a no más de 30 °C y mantenga el envase bien cerrado. No se automedique y consulte a un profesional de la salud sobre su uso en el embarazo y la lactancia. Lea las instrucciones del empaque. Consulte a su médico. No se deje al alcance de los niños.</t>
  </si>
  <si>
    <t xml:space="preserve">MLM45424235</t>
  </si>
  <si>
    <t xml:space="preserve">Someral</t>
  </si>
  <si>
    <t xml:space="preserve">Nucitec</t>
  </si>
  <si>
    <t xml:space="preserve">Formato de venta: Caja con envase de burbuja; Requiere receta médica</t>
  </si>
  <si>
    <t xml:space="preserve">https://raw.githubusercontent.com/zublimemx/marketplaces-product-images/main/products/7503002615133/images/7503002615133_1.jpg</t>
  </si>
  <si>
    <t xml:space="preserve">https://raw.githubusercontent.com/zublimemx/marketplaces-product-images/main/products/7503002615133/images/7503002615133_2.jpg</t>
  </si>
  <si>
    <t xml:space="preserve">SOMERAL C100 ALFA CETOANALOGOS DE AMINOACIDOS</t>
  </si>
  <si>
    <t xml:space="preserve">7501868950702</t>
  </si>
  <si>
    <t xml:space="preserve">Vaso Recolector Dibar Estéril 100 ml 1 Pieza</t>
  </si>
  <si>
    <t xml:space="preserve">MLM438159</t>
  </si>
  <si>
    <t xml:space="preserve">Salud y Equipamiento Médico &gt; Equipamiento Médico &gt; Material de Laboratorio &gt; Otros</t>
  </si>
  <si>
    <t xml:space="preserve">Descripción:
Vaso recolector estéril Dibar de 100 mL para la recolección de muestras clínicas de orina, heces y otros fluidos biológicos en laboratorios, hospitales y clínicas. Es un envase desechable de polipropileno transparente de grado médico, con tapa de rosca y graduación visible, que se entrega en bolsa individual. Presentación de 1 pieza.
Características:
- Capacidad de 100 mL.
- Polipropileno transparente de grado médico.
- Tapa de rosca color azul con cierre hermético.
- Estéril, en empaque individual de polietileno.
- Superficie lisa, sin rebabas.
- Desechable, de un solo uso.
Modo de uso:
Retire la tapa sin tocar el interior del vaso ni de la tapa, deposite la muestra y cierre firmemente. Siga las indicaciones del laboratorio o del personal de salud para la toma y la entrega de la muestra.
Presentación:
1 vaso recolector estéril de 100 mL en bolsa individual.
Advertencias:
Producto de un solo uso. No lo utilice si la bolsa está abierta o dañada. Manténgase fuera del alcance de los niños.</t>
  </si>
  <si>
    <t xml:space="preserve">Vaso recolector</t>
  </si>
  <si>
    <t xml:space="preserve">Formato de venta: Pieza individual; Estéril; Material: polipropileno; Capacidad: 100 mL; Tapa de rosca azul; Hermético; Desechable; Código del fabricante: VE3; Empaque de fábrica: 100 piezas</t>
  </si>
  <si>
    <t xml:space="preserve">https://raw.githubusercontent.com/zublimemx/marketplaces-product-images/main/products/7501868950702/images/7501868950702_1.jpg</t>
  </si>
  <si>
    <t xml:space="preserve">VASO DIBAR 100ML ESTERIL</t>
  </si>
  <si>
    <t xml:space="preserve">3664798074680</t>
  </si>
  <si>
    <t xml:space="preserve">Enterogermina 2 Billones UFC 10 Ampolletas de 5 ml</t>
  </si>
  <si>
    <t xml:space="preserve">Descripción:
Enterogermina 2 Billones es una suspensión oral lista para beber, en ampolletas de 5 mL, que contiene 2 billones (2,000 millones) de esporas de Bacillus clausii con tecnología Inteli-Esporas, de Sanofi. Ayuda a restaurar el equilibrio de la flora intestinal alterado por diarrea, infecciones intestinales, intoxicaciones, trastornos de la dieta y uso de antibióticos. Se presenta en una caja con 10 ampolletas.
Beneficios:
- Reduce el tiempo y la aparición de la diarrea en niños y adultos.
- Restaura el equilibrio de la flora intestinal.
- Sus esporas resisten la acidez del estómago y la mayoría de los antibióticos; puede tomarse entre las dosis de un antibiótico.
- Presentación lista para beber, en ampolletas fáciles de llevar.
Composición:
Cada ampolleta de 5 mL contiene: esporas de Bacillus clausii (cepas SIN, O/C, T y N/R) 2,000 millones de UFC; excipiente: agua purificada.
Modo de uso:
Vía oral. Agite la ampolleta, ábrala y bébala directamente o agréguela a un alimento o bebida; puede tomarse en ayunas o después de comer. Bebés y niños: 1 a 2 ampolletas al día. Adultos: máximo 3 ampolletas al día.
Presentación:
Caja con 10 ampolletas de 5 mL.
Advertencias:
Uso exclusivo por vía oral; no se administre por ninguna otra vía. No lo use si es alérgico a alguno de los componentes de la fórmula. Consulte a su médico si tiene dolor de estómago, náuseas o vómito, o si nota un cambio en sus hábitos intestinales por más de 2 semanas. En personas inmunodeprimidas o gravemente enfermas, úselo solo bajo supervisión médica. En embarazo o lactancia consulte a su médico. Almacene en su caja a menos de 30 °C. Lea las instrucciones del empaque. Consulte a su médico. No se deje al alcance de los niños.</t>
  </si>
  <si>
    <t xml:space="preserve">MLM70068219</t>
  </si>
  <si>
    <t xml:space="preserve">2 Billones</t>
  </si>
  <si>
    <t xml:space="preserve">Ampolletas de suspensión oral</t>
  </si>
  <si>
    <t xml:space="preserve">Bacillus clausii (esporas)</t>
  </si>
  <si>
    <t xml:space="preserve">2 billones de UFC por ampolleta de 5 mL</t>
  </si>
  <si>
    <t xml:space="preserve">Formato de venta: Caja; Volumen: 5 mL por ampolleta; Probiótico</t>
  </si>
  <si>
    <t xml:space="preserve">https://raw.githubusercontent.com/zublimemx/marketplaces-product-images/main/products/3664798074680/images/3664798074680_1.jpg</t>
  </si>
  <si>
    <t xml:space="preserve">https://raw.githubusercontent.com/zublimemx/marketplaces-product-images/main/products/3664798074680/images/3664798074680_2.jpg</t>
  </si>
  <si>
    <t xml:space="preserve">ENTEROGERMINA 2 BILL C10AMP SUSP</t>
  </si>
  <si>
    <t xml:space="preserve">7501065010438</t>
  </si>
  <si>
    <t xml:space="preserve">Theraflu Daytime Frutos del Bosque 10 Sobres</t>
  </si>
  <si>
    <t xml:space="preserve">Descripción:
Theraflu Daytime sabor frutos del bosque es un medicamento en granulado para preparar una bebida caliente, de fórmula de día que no causa sueño. Es auxiliar en el alivio de los síntomas del resfriado severo, la gripe y la tos. Cada sobre combina paracetamol 650 mg, bromhidrato de dextrometorfano 20 mg y clorhidrato de fenilefrina 10 mg. Presentación: caja con 10 sobres.
Beneficios:
- Auxiliar en el alivio de los síntomas del resfriado y la influenza, incluyendo la tos.
- Alivia congestión nasal, dolores musculares, tos, dolor de cabeza, dolores menores, fiebre y dolor de garganta.
- Fórmula de día, sin causar sueño.
- Sabor frutos del bosque.
Composición:
Cada sobre contiene: paracetamol 650 mg, bromhidrato de dextrometorfano 20 mg, clorhidrato de fenilefrina 10 mg.
Modo de uso:
Vía oral. Disuelva el contenido de un sobre en agua caliente, mezcle bien y tome. Use solo como se indica en el empaque o como lo señale su médico.
Presentación:
Caja con 10 sobres de granulado sabor frutos del bosque.
Advertencias:
No se use durante el embarazo ni la lactancia. No usar en niños menores de 12 años. No exceda la dosis recomendada. Si persisten las molestias, consulte a su médico. Lea las instrucciones del empaque. Consulte a su médico. No se deje al alcance de los niños.</t>
  </si>
  <si>
    <t xml:space="preserve">MLM39455673</t>
  </si>
  <si>
    <t xml:space="preserve">Daytime</t>
  </si>
  <si>
    <t xml:space="preserve">Resfriado severo y tos</t>
  </si>
  <si>
    <t xml:space="preserve">Paracetamol, dextrometorfano, fenilefrina</t>
  </si>
  <si>
    <t xml:space="preserve">650 mg / 20 mg / 10 mg por sobre</t>
  </si>
  <si>
    <t xml:space="preserve">Frutos del bosque</t>
  </si>
  <si>
    <t xml:space="preserve">Formato de venta: Caja; Fórmula sin sueño</t>
  </si>
  <si>
    <t xml:space="preserve">https://raw.githubusercontent.com/zublimemx/marketplaces-product-images/main/products/7501065010438/images/7501065010438_1.jpg</t>
  </si>
  <si>
    <t xml:space="preserve">https://raw.githubusercontent.com/zublimemx/marketplaces-product-images/main/products/7501065010438/images/7501065010438_3.jpg</t>
  </si>
  <si>
    <t xml:space="preserve">THERAFLU DAYTIME C10 FRUTOS DEL BOSQUE JUNIO 27</t>
  </si>
  <si>
    <t xml:space="preserve">7891317047733</t>
  </si>
  <si>
    <t xml:space="preserve">Calcigenol Doble Fosfato de Calcio 1.8 g Suspensión 340 ml</t>
  </si>
  <si>
    <t xml:space="preserve">Descripción:
Calcigenol Doble es una suspensión oral de Eurofarma con fosfato de calcio (fosfato tricálcico) que aporta calcio y fósforo. Su etiqueta lo dirige a niños y adolescentes y señala que ayuda a tener un sano crecimiento en etapas de desarrollo. También se indica como complemento de los requerimientos diarios de calcio y fósforo y como coadyuvante en la prevención y el tratamiento de la osteoporosis. Presentación: frasco de 340 mL.
Beneficios:
- Complemento de los requerimientos diarios de calcio y fósforo.
- Ayuda a tener un sano crecimiento en etapas de desarrollo, en niños y adolescentes.
- Coadyuvante en la prevención y el tratamiento de la osteoporosis.
Composición:
Cada 100 mL de suspensión contienen: fosfato tricálcico 1.8 g, equivalente a calcio 0.718 g y fósforo 0.333 g.
Modo de uso:
Vía oral. Agite antes de usar. La dosis debe ser indicada por su médico o según el empaque.
Presentación:
Frasco con 340 mL de suspensión oral.
Advertencias:
Consérvese a temperatura ambiente no mayor a 25 °C y en su empaque. Lea las instrucciones del empaque. Consulte a su médico. No se deje al alcance de los niños.</t>
  </si>
  <si>
    <t xml:space="preserve">MLM75002623</t>
  </si>
  <si>
    <t xml:space="preserve">Calcigenol</t>
  </si>
  <si>
    <t xml:space="preserve">Doble</t>
  </si>
  <si>
    <t xml:space="preserve">Fosfato tricálcico (calcio y fósforo)</t>
  </si>
  <si>
    <t xml:space="preserve">1.8 g por 100 mL</t>
  </si>
  <si>
    <t xml:space="preserve">Niños y adolescentes</t>
  </si>
  <si>
    <t xml:space="preserve">Formato de venta: Frasco; Calcio 0.718 g y fósforo 0.333 g por 100 mL</t>
  </si>
  <si>
    <t xml:space="preserve">https://raw.githubusercontent.com/zublimemx/marketplaces-product-images/main/products/7891317047733/images/7891317047733_5.jpg</t>
  </si>
  <si>
    <t xml:space="preserve">https://raw.githubusercontent.com/zublimemx/marketplaces-product-images/main/products/7891317047733/images/7891317047733_6.jpg</t>
  </si>
  <si>
    <t xml:space="preserve">CALCIGENOL DODLE SUSP 340ML</t>
  </si>
  <si>
    <t xml:space="preserve">7501022140659</t>
  </si>
  <si>
    <t xml:space="preserve">Set para Bebé Ricitos de Oro Manzanilla 4 Piezas</t>
  </si>
  <si>
    <t xml:space="preserve">MLM189840</t>
  </si>
  <si>
    <t xml:space="preserve">Bebés &gt; Higiene y Cuidado del Bebé &gt; Sets de Cuidado para Bebés</t>
  </si>
  <si>
    <t xml:space="preserve">Descripción:
Mini kit para bebé Ricitos de Oro de Grisi, línea Manzanilla, con cuatro productos de higiene y cuidado en tamaños prácticos para el aseo diario del bebé, para llevar de viaje o para regalo. Todos los productos son hipoalergénicos y tienen aroma a manzanilla.
Beneficios:
- Hipoalergénico.
- El jabón suaviza y ayuda a desinflamar la piel del bebé.
- La crema corporal humecta, suaviza y protege la piel.
- El shampoo acondiciona el cabello del bebé.
- El agua de colonia deja un aroma suave y dulce.
Características:
- 1 shampoo de manzanilla de 100 mL.
- 1 jabón de manzanilla de 100 g.
- 1 crema corporal de manzanilla de 100 mL.
- 1 agua de colonia de manzanilla de 100 mL.
- Caja con ventana que muestra los productos.
Modo de uso:
Utilice cada producto según las instrucciones de su etiqueta.
Presentación:
Kit con 4 piezas: shampoo 100 mL, jabón 100 g, crema corporal 100 mL y agua de colonia 100 mL.
Advertencias:
Uso externo. Evite el contacto con los ojos; si ocurre, enjuague con agua. Suspenda su uso si aparece irritación. Manténgase fuera del alcance de los niños.</t>
  </si>
  <si>
    <t xml:space="preserve">MLM19694460</t>
  </si>
  <si>
    <t xml:space="preserve">Grisi</t>
  </si>
  <si>
    <t xml:space="preserve">Ricitos de Oro Manzanilla</t>
  </si>
  <si>
    <t xml:space="preserve">Mini kit</t>
  </si>
  <si>
    <t xml:space="preserve">Contenido: shampoo 100 mL, jabón 100 g, crema corporal 100 mL y agua de colonia 100 mL; Hipoalergénico</t>
  </si>
  <si>
    <t xml:space="preserve">https://raw.githubusercontent.com/zublimemx/marketplaces-product-images/main/products/7501022140659/images/7501022140659_1.jpg</t>
  </si>
  <si>
    <t xml:space="preserve">https://raw.githubusercontent.com/zublimemx/marketplaces-product-images/main/products/7501022140659/images/7501022140659_2.jpg</t>
  </si>
  <si>
    <t xml:space="preserve">https://raw.githubusercontent.com/zublimemx/marketplaces-product-images/main/products/7501022140659/images/7501022140659_4.jpg</t>
  </si>
  <si>
    <t xml:space="preserve">KIT RICITOS DE ORO MZLLA 4PZ</t>
  </si>
  <si>
    <t xml:space="preserve">7501871720675</t>
  </si>
  <si>
    <t xml:space="preserve">Tafirol Paracetamol 1 g 20 Tabletas</t>
  </si>
  <si>
    <t xml:space="preserve">Descripción:
Tafirol 1 g es un analgésico y antipirético de Asofarma cuyo principio activo es el paracetamol. Cada tableta contiene 1 g de paracetamol y se emplea para aliviar el dolor de diversas causas, como dolor de cabeza, dolor muscular, dolor de muelas y molestias posteriores a una cirugía, y para reducir la fiebre. La presentación es una caja con 20 tabletas de administración oral.
Características:
- Paracetamol 1 g por tableta.
- Analgésico y antipirético.
- Administración por vía oral.
- Caja con 20 tabletas.
Composición:
Cada tableta contiene: paracetamol 1 g, excipiente cbp 1 tableta.
Modo de uso:
Vía oral. Tome la dosis y con la frecuencia que le indique su médico o el instructivo del empaque. No exceda la dosis recomendada.
Presentación:
Caja con 20 tabletas de 1 g.
Advertencias:
No lo use si es alérgico al paracetamol o a alguno de los componentes de la fórmula, ni en caso de insuficiencia hepática grave. Evite el consumo de alcohol durante el tratamiento. Úselo con precaución si tiene enfermedad del hígado o del riñón. No exceda la dosis recomendada. Si presenta síntomas inusuales, suspenda su uso y consulte a su médico. Lea las instrucciones del empaque. Consulte a su médico. No se deje al alcance de los niños.</t>
  </si>
  <si>
    <t xml:space="preserve">MLM39474160</t>
  </si>
  <si>
    <t xml:space="preserve">Tafirol</t>
  </si>
  <si>
    <t xml:space="preserve">Formato de venta: Caja; Analgésico y antipirético</t>
  </si>
  <si>
    <t xml:space="preserve">https://raw.githubusercontent.com/zublimemx/marketplaces-product-images/main/products/7501871720675/images/7501871720675_2.jpg</t>
  </si>
  <si>
    <t xml:space="preserve">https://raw.githubusercontent.com/zublimemx/marketplaces-product-images/main/products/7501871720675/images/7501871720675_1.jpg</t>
  </si>
  <si>
    <t xml:space="preserve">TAFIROL 1 GR C 20 TABS</t>
  </si>
  <si>
    <t xml:space="preserve">7501390910991</t>
  </si>
  <si>
    <t xml:space="preserve">Italdermol Crema Triticum Vulgare 15 g/100 g 30 g</t>
  </si>
  <si>
    <t xml:space="preserve">Descripción:
Italdermol es una crema de uso tópico de Megalabs cuyo principio activo es Triticum vulgare (extracto de trigo) al 15 g por cada 100 g. La etiqueta lo identifica como medicamento herbolario y las fichas comerciales lo describen como crema cicatrizante para el cuidado de la piel en afecciones como dermatitis y eczema. Se presenta en una caja con un tubo de 30 g.
Características:
- Medicamento herbolario a base de Triticum vulgare.
- Crema de uso tópico, 15 g por cada 100 g.
- Uso externo.
- Caja con tubo de 30 g.
Composición:
Cada 100 g de crema contienen: Triticum vulgare 15 g, excipientes necesarios para su formulación.
Modo de uso:
Vía cutánea. Aplique sobre la zona afectada en la cantidad y con la frecuencia que indique su médico o el instructivo del empaque.
Presentación:
Caja con tubo con 30 g de crema.
Advertencias:
No lo use si es alérgico a alguno de los componentes de la fórmula. No lo aplique en heridas abiertas ni en mucosas y evite el contacto con los ojos. Suspenda su uso si aparece irritación y consulte a su médico. Lea las instrucciones del empaque. Consulte a su médico. No se deje al alcance de los niños.</t>
  </si>
  <si>
    <t xml:space="preserve">MLM39476137</t>
  </si>
  <si>
    <t xml:space="preserve">Megalabs</t>
  </si>
  <si>
    <t xml:space="preserve">15 g por 100 g</t>
  </si>
  <si>
    <t xml:space="preserve">Formato de venta: Caja con tubo; Medicamento herbolario</t>
  </si>
  <si>
    <t xml:space="preserve">https://raw.githubusercontent.com/zublimemx/marketplaces-product-images/main/products/7501390910991/images/7501390910991_2.jpg</t>
  </si>
  <si>
    <t xml:space="preserve">https://raw.githubusercontent.com/zublimemx/marketplaces-product-images/main/products/7501390910991/images/7501390910991_1.jpg</t>
  </si>
  <si>
    <t xml:space="preserve">ITALDERMOL CRA 30G</t>
  </si>
  <si>
    <t xml:space="preserve">7502216930599</t>
  </si>
  <si>
    <t xml:space="preserve">Avapena Cloropiramina 20 mg/2 ml 5 Ampolletas</t>
  </si>
  <si>
    <t xml:space="preserve">Descripción:
Avapena es una solución inyectable de Sandoz cuyo principio activo es la cloropiramina, un antihistamínico. Cada ampolleta de 2 mL contiene 20 mg de cloropiramina y se aplica por vía intravenosa o intramuscular. Se emplea en cuadros alérgicos como prurito, rinitis alérgica, fiebre del heno, conjuntivitis alérgica, edema angioneurótico, alergias agudas de la piel, urticaria, eczema agudo y alergias alimentarias, siempre bajo indicación médica. La presentación es una caja con 5 ampolletas de vidrio.
Características:
- Cloropiramina 20 mg en 2 mL por ampolleta.
- Solución inyectable de aplicación intravenosa o intramuscular.
- Antihistamínico de uso bajo prescripción médica.
- Caja con 5 ampolletas de vidrio con 2 mL cada una.
Composición:
Cada ampolleta contiene: clorhidrato de cloropiramina 20 mg, vehículo cbp 2 mL.
Modo de uso:
Vía intravenosa o intramuscular. La dosis es la que el médico señale. No se administre si la solución no es transparente o contiene partículas en suspensión; si no se usa todo el producto, deseche el sobrante.
Presentación:
Caja con 5 ampolletas de vidrio con 2 mL cada una.
Advertencias:
Venta con receta médica. No se administre a menores de 5 años. El empleo durante el embarazo queda bajo responsabilidad del médico y no debe darse durante la lactancia. No se administre junto con medicamentos tranquilizantes del sistema nervioso, bebidas alcohólicas ni en personas que manejen vehículos o aparatos de precisión. Consérvese a no más de 30 °C y con la caja bien cerrada. Lea las instrucciones del empaque. Consulte a su médico. No se deje al alcance de los niños.</t>
  </si>
  <si>
    <t xml:space="preserve">MLM39474705</t>
  </si>
  <si>
    <t xml:space="preserve">Ampolletas inyectables</t>
  </si>
  <si>
    <t xml:space="preserve">Cloropiramina</t>
  </si>
  <si>
    <t xml:space="preserve">20 mg por ampolleta de 2 mL</t>
  </si>
  <si>
    <t xml:space="preserve">Intravenosa o intramuscular</t>
  </si>
  <si>
    <t xml:space="preserve">36500 SSA IV</t>
  </si>
  <si>
    <t xml:space="preserve">Formato de venta: Caja; Volumen: 2 mL por ampolleta; Requiere receta médica; Elaborado por Lek Pharmaceuticals (Eslovenia)</t>
  </si>
  <si>
    <t xml:space="preserve">https://raw.githubusercontent.com/zublimemx/marketplaces-product-images/main/products/7502216930599/images/7502216930599_1.jpg</t>
  </si>
  <si>
    <t xml:space="preserve">https://raw.githubusercontent.com/zublimemx/marketplaces-product-images/main/products/7502216930599/images/7502216930599_2.jpg</t>
  </si>
  <si>
    <t xml:space="preserve">https://raw.githubusercontent.com/zublimemx/marketplaces-product-images/main/products/7502216930599/images/7502216930599_3.jpg</t>
  </si>
  <si>
    <t xml:space="preserve">AVAPENA 5 AMP 20ML 96</t>
  </si>
  <si>
    <t xml:space="preserve">7501088509810</t>
  </si>
  <si>
    <t xml:space="preserve">Antiflu-Des Pediátrico Solución Gotero 30 ml</t>
  </si>
  <si>
    <t xml:space="preserve">Descripción:
Antiflu-Des Pediátrico es una solución oral en gotero de Chinoin que combina amantadina, clorfenamina y paracetamol. Es un antigripal con acción antiviral específica contra el virus que causa la enfermedad y, a la vez, alivia los síntomas del resfriado común como fiebre, cuerpo cortado, estornudos y escurrimiento nasal. Se presenta en una caja con frasco gotero de 30 mL.
Características:
- Tres principios activos: amantadina, clorfenamina y paracetamol.
- Antigripal con acción antiviral específica.
- Solución oral con gotero para dosificar por peso.
- Frasco gotero de 30 mL.
Modo de uso:
Vía oral. Niños de 2 a 3 años: 2 gotas por kg de peso cada 8 horas desde el inicio de los síntomas. Para otras edades siga la dosificación indicada en el empaque o por su médico.
Presentación:
Caja con frasco gotero con 30 mL de solución.
Advertencias:
No se use en menores de 2 años. No lo use en personas con antecedentes de enfermedad mental o nerviosa, epilepsia o crisis convulsivas, ni con antecedentes de enfermedades graves del hígado o del riñón. No se use por más de 5 días, ya que el paracetamol puede causar daño en el hígado. Puede causar sueño, náusea, vómito, dolor abdominal, alucinaciones, confusión mental o boca seca. Si está tomando otro medicamento, consulte a su médico antes de usarlo. Contiene alcohol y sacarina sódica. Consérvese bien tapado a no más de 30 °C. Lea las instrucciones del empaque. Consulte a su médico. No se deje al alcance de los niños.</t>
  </si>
  <si>
    <t xml:space="preserve">MLM39455656</t>
  </si>
  <si>
    <t xml:space="preserve">Solución oral con gotero</t>
  </si>
  <si>
    <t xml:space="preserve">Niños de 2 años en adelante</t>
  </si>
  <si>
    <t xml:space="preserve">Formato de venta: Caja con frasco gotero; Antigripal con acción antiviral</t>
  </si>
  <si>
    <t xml:space="preserve">https://raw.githubusercontent.com/zublimemx/marketplaces-product-images/main/products/7501088509810/images/7501088509810_1.jpg</t>
  </si>
  <si>
    <t xml:space="preserve">https://raw.githubusercontent.com/zublimemx/marketplaces-product-images/main/products/7501088509810/images/7501088509810_2.jpg</t>
  </si>
  <si>
    <t xml:space="preserve">ANTIFLUDES PED GOTAS</t>
  </si>
  <si>
    <t xml:space="preserve">650240013775</t>
  </si>
  <si>
    <t xml:space="preserve">Unesia Bifonazol Ungüento 1 g/100 g 2 Tubos de 20 g</t>
  </si>
  <si>
    <t xml:space="preserve">Descripción:
Unesia es un ungüento antimicótico de Genomma Lab cuyo principio activo es el bifonazol al 1 g por cada 100 g. Está indicado para el tratamiento de las micosis en las uñas de los pies y de las manos causadas por hongos y levaduras, y ayuda a recuperar la dureza y la coloración de la uña. Esta presentación es un paquete de 2 cajas, cada una con un tubo de 20 g de ungüento.
Beneficios:
- Tratamiento de las micosis en las uñas de los pies y de las manos causadas por hongos y levaduras.
- Ayuda a recuperar la dureza y la coloración de la uña.
- Actúa contra la uña amarilla causada por hongos.
Composición:
Cada 100 g de ungüento contienen: bifonazol 1 g, excipiente cbp.
Modo de uso:
Vía cutánea, sobre la uña afectada. Siga las instrucciones del empaque y consulte a su profesional de la salud antes de usar este producto.
Presentación:
Paquete con 2 cajas, cada una con un tubo de 20 g de ungüento.
Advertencias:
No lo use si es alérgico al bifonazol o a alguno de los componentes de la fórmula. Suspenda su uso y consulte a su médico si aparece irritación o si no hay mejoría. Uso externo; evite el contacto con los ojos. Lea las instrucciones del empaque. Consulte a su médico. No se deje al alcance de los niños.</t>
  </si>
  <si>
    <t xml:space="preserve">MLM39455709</t>
  </si>
  <si>
    <t xml:space="preserve">Unesia</t>
  </si>
  <si>
    <t xml:space="preserve">Ungüento, paquete de 2 tubos</t>
  </si>
  <si>
    <t xml:space="preserve">Bifonazol</t>
  </si>
  <si>
    <t xml:space="preserve">1 g por 100 g</t>
  </si>
  <si>
    <t xml:space="preserve">010M2009 SSA</t>
  </si>
  <si>
    <t xml:space="preserve">Formato de venta: Paquete de 2 cajas con tubo de 20 g cada una; Antimicótico para uñas</t>
  </si>
  <si>
    <t xml:space="preserve">https://raw.githubusercontent.com/zublimemx/marketplaces-product-images/main/products/650240013775/images/650240013775_1.jpg</t>
  </si>
  <si>
    <t xml:space="preserve">https://raw.githubusercontent.com/zublimemx/marketplaces-product-images/main/products/650240013775/images/650240013775_2.jpg</t>
  </si>
  <si>
    <t xml:space="preserve">UNESIA 100G UNG TB20G 2 PACK FEBRERO 28</t>
  </si>
  <si>
    <t xml:space="preserve">7501318645295</t>
  </si>
  <si>
    <t xml:space="preserve">Canesten V Dual 3 Días 3 Óvulos 200 mg y Crema 10 g</t>
  </si>
  <si>
    <t xml:space="preserve">Descripción:
Canesten V Dual 3 Días es un tratamiento vaginal de Bayer que combina óvulos y crema de clotrimazol, un antimicótico de amplio espectro para infecciones vaginales causadas por hongos y levaduras (Cándida). La caja incluye 3 óvulos de 200 mg para aplicar una vez al día durante tres días y un tubo de crema tópica al 1% para aliviar los síntomas externos.
Beneficios:
- Alivia la comezón, el ardor o irritación, el flujo blanco o amarillento, las molestias al orinar, la inflamación y el coito doloroso asociados a infecciones vaginales por hongos.
- Presentación dual: óvulos para el interior y crema para los síntomas externos.
- Tratamiento de 3 días con un óvulo por noche.
Composición:
Cada óvulo contiene: clotrimazol 200 mg, excipiente cbp 1 óvulo. Cada gramo de crema contiene: clotrimazol 0.01 g, excipiente cbp 1 g.
Modo de uso:
Óvulos, vía vaginal: coloque un óvulo antes de acostarse durante tres días consecutivos. Crema, vía cutánea: para aliviar los síntomas externos, aplique una capa delgada una o dos veces al día hasta por 7 días consecutivos, si es necesario. Se recomienda que la pareja siga el mismo tratamiento con la crema tópica para evitar una reinfección.
Presentación:
Caja con 3 óvulos de 200 mg y un tubo con 10 g de crema al 1%.
Advertencias:
No lo use si es alérgico al clotrimazol. Puede reducir de forma temporal la efectividad y la seguridad de los productos de látex, como condones y diafragmas. No se recomienda durante el primer trimestre del embarazo ni durante la lactancia. En niñas menores de 12 años consulte a su médico. Si recibe medicamentos por trasplante de órganos, consulte a su médico. Contiene Amarillo No. 6, que puede producir reacciones de hipersensibilidad. Consérvese a no más de 30 °C. Si persisten las molestias, consulte a su médico. Lea las instrucciones del empaque. Consulte a su médico. No se deje al alcance de los niños.</t>
  </si>
  <si>
    <t xml:space="preserve">MLM53205972</t>
  </si>
  <si>
    <t xml:space="preserve">V Dual</t>
  </si>
  <si>
    <t xml:space="preserve">Óvulos y crema</t>
  </si>
  <si>
    <t xml:space="preserve">Óvulos de 200 mg y crema al 1%</t>
  </si>
  <si>
    <t xml:space="preserve">Vaginal y cutánea</t>
  </si>
  <si>
    <t xml:space="preserve">217M2002 SSA VI; 78664 SSA VI</t>
  </si>
  <si>
    <t xml:space="preserve">Formato de venta: Caja con 3 óvulos y tubo de crema de 10 g; Tratamiento de 3 días</t>
  </si>
  <si>
    <t xml:space="preserve">https://raw.githubusercontent.com/zublimemx/marketplaces-product-images/main/products/7501318645295/images/7501318645295_3.jpg</t>
  </si>
  <si>
    <t xml:space="preserve">https://raw.githubusercontent.com/zublimemx/marketplaces-product-images/main/products/7501318645295/images/7501318645295_1.jpg</t>
  </si>
  <si>
    <t xml:space="preserve">CANESTEN V DUAL 3 DIAS JULIO 27 24</t>
  </si>
  <si>
    <t xml:space="preserve">7501299300367</t>
  </si>
  <si>
    <t xml:space="preserve">Sensibit Loratadina 10 mg 10 Tabletas</t>
  </si>
  <si>
    <t xml:space="preserve">Descripción:
Sensibit es un antihistamínico de Laboratorios Liomont cuyo principio activo es la loratadina. Cada tableta contiene 10 mg y se emplea para el alivio de síntomas de alergias como urticaria, estornudos y reacciones por picaduras de insectos. Su empaque señala 24 horas de actividad antialérgica sin producir sueño con una sola toma al día. Se presenta en una caja con 10 tabletas de administración oral.
Beneficios:
- 24 horas de actividad antialérgica con una sola toma al día.
- Sin producir sueño.
- Alivio de urticaria, estornudos, picaduras de insectos y otras manifestaciones alérgicas.
Composición:
Cada tableta contiene: loratadina 10 mg, excipiente cbp 1 tableta.
Modo de uso:
Vía oral. Tome una tableta una vez al día, o según la dosis que indique su médico o el instructivo del empaque.
Presentación:
Caja con 10 tabletas de 10 mg.
Advertencias:
No lo use si es alérgico a la loratadina o a alguno de los componentes de la fórmula. Consulte a su médico antes de usarlo en el embarazo, la lactancia o en menores de 12 años. Si persisten los síntomas, consulte a su médico. Lea las instrucciones del empaque. Consulte a su médico. No se deje al alcance de los niños.</t>
  </si>
  <si>
    <t xml:space="preserve">MLM39455771</t>
  </si>
  <si>
    <t xml:space="preserve">Sensibit</t>
  </si>
  <si>
    <t xml:space="preserve">Loratadina</t>
  </si>
  <si>
    <t xml:space="preserve">129M91 SSA VI</t>
  </si>
  <si>
    <t xml:space="preserve">Formato de venta: Caja; Antihistamínico; Una toma al día</t>
  </si>
  <si>
    <t xml:space="preserve">https://raw.githubusercontent.com/zublimemx/marketplaces-product-images/main/products/7501299300367/images/7501299300367_1.jpg</t>
  </si>
  <si>
    <t xml:space="preserve">https://raw.githubusercontent.com/zublimemx/marketplaces-product-images/main/products/7501299300367/images/7501299300367_2.jpg</t>
  </si>
  <si>
    <t xml:space="preserve">SENSIBIT 10 MG C 10 TB</t>
  </si>
  <si>
    <t xml:space="preserve">736085401226</t>
  </si>
  <si>
    <t xml:space="preserve">Flumetol NF Ofteno Fluorometolona 1 mg/ml Gotero 5 ml</t>
  </si>
  <si>
    <t xml:space="preserve">Descripción:
Flumetol NF Ofteno es una suspensión oftálmica de Laboratorios Sophia cuyo principio activo es el acetato de fluorometolona, un corticosteroide de uso tópico. Se emplea en el tratamiento de condiciones inflamatorias del segmento anterior del ojo y de padecimientos alérgicos que responden a esteroides tópicos, siempre bajo prescripción médica. La presentación es una caja con frasco gotero de 5 mL.
Características:
- Fluorometolona 1 mg por mL.
- Suspensión oftálmica en frasco gotero.
- Corticosteroide de uso tópico ocular bajo receta.
- Frasco gotero de 5 mL.
Composición:
Cada mL de suspensión contiene: acetato de fluorometolona 1 mg, vehículo cbp 1 mL.
Modo de uso:
Vía oftálmica; no ingerible. La dosis es la que el médico señale; habitualmente se aplican 1 a 2 gotas en el saco conjuntival inferior, varias veces al día, y se reduce gradualmente la frecuencia antes de suspender.
Presentación:
Caja con frasco gotero de 5 mL.
Advertencias:
Venta con receta médica. Está contraindicado en queratitis por herpes simple, vacuna o varicela, otras enfermedades virales de la córnea y la conjuntiva, infecciones purulentas sin tratar y en caso de hipersensibilidad. El uso prolongado de esteroides oftálmicos puede aumentar la presión intraocular, favorecer cataratas, úlceras corneales por hongos y retrasar la cicatrización. No se use durante el embarazo y la lactancia. Consérvese el frasco bien cerrado a no más de 30 °C. Lea las instrucciones del empaque. Consulte a su médico. No se deje al alcance de los niños.</t>
  </si>
  <si>
    <t xml:space="preserve">MLM39475382</t>
  </si>
  <si>
    <t xml:space="preserve">Flumetol</t>
  </si>
  <si>
    <t xml:space="preserve">NF Ofteno</t>
  </si>
  <si>
    <t xml:space="preserve">Acetato de fluorometolona</t>
  </si>
  <si>
    <t xml:space="preserve">1 mg/mL</t>
  </si>
  <si>
    <t xml:space="preserve">346M98 SSA IV</t>
  </si>
  <si>
    <t xml:space="preserve">Formato de venta: Caja con frasco gotero; Requiere receta médica</t>
  </si>
  <si>
    <t xml:space="preserve">https://raw.githubusercontent.com/zublimemx/marketplaces-product-images/main/products/736085401226/images/736085401226_1.jpg</t>
  </si>
  <si>
    <t xml:space="preserve">https://raw.githubusercontent.com/zublimemx/marketplaces-product-images/main/products/736085401226/images/736085401226_2.jpg</t>
  </si>
  <si>
    <t xml:space="preserve">https://raw.githubusercontent.com/zublimemx/marketplaces-product-images/main/products/736085401226/images/736085401226_3.jpg</t>
  </si>
  <si>
    <t xml:space="preserve">FLUMETOL NF OFT GTS 5ML</t>
  </si>
  <si>
    <t xml:space="preserve">7501537103521</t>
  </si>
  <si>
    <t xml:space="preserve">Brunadol Paracetamol Naproxeno 300 mg/275 mg 10 Tabletas</t>
  </si>
  <si>
    <t xml:space="preserve">Descripción:
Brunadol es un analgésico en tabletas que combina paracetamol 300 mg y naproxeno sódico 275 mg, elaborado por Bruluagsa. Se utiliza en el tratamiento del dolor y la fiebre, incluyendo dolor de cabeza, dolor de oído, dolor posoperatorio y posparto y padecimientos musculoesqueléticos. Se presenta en una caja de cartón con 10 tabletas en envase de burbuja.
Características:
- Combinación de paracetamol y naproxeno sódico.
- Paracetamol 300 mg y naproxeno sódico 275 mg por tableta.
- Administración por vía oral.
- Caja con 10 tabletas en envase de burbuja.
Composición:
Cada tableta contiene: paracetamol 300 mg, naproxeno sódico 275 mg, excipiente cbp 1 tableta.
Modo de uso:
Vía oral. Dosis habitual: 2 tabletas al inicio del tratamiento y después 1 tableta cada 6 a 8 horas, o según indique su médico.
Presentación:
Caja con 10 tabletas de 300 mg/275 mg en envase de burbuja.
Advertencias:
Venta con receta médica. No lo use en caso de hipersensibilidad al paracetamol o al naproxeno, antecedentes de asma, rinitis o urticaria provocadas por aspirina u otros antiinflamatorios, úlcera péptica activa, insuficiencia hepática o renal, ni en ciertos trastornos de la sangre. No lo combine con otros productos que contengan paracetamol. Puede causar somnolencia. El uso prolongado se asocia con problemas renales y sangrado gastrointestinal. Lea las instrucciones del empaque. Consulte a su médico. No se deje al alcance de los niños.</t>
  </si>
  <si>
    <t xml:space="preserve">Brunadol</t>
  </si>
  <si>
    <t xml:space="preserve">Bruluagsa (Bruluart)</t>
  </si>
  <si>
    <t xml:space="preserve">Paracetamol, naproxeno sódico</t>
  </si>
  <si>
    <t xml:space="preserve">300 mg / 275 mg por tableta</t>
  </si>
  <si>
    <t xml:space="preserve">631M98 SSA IV</t>
  </si>
  <si>
    <t xml:space="preserve">https://raw.githubusercontent.com/zublimemx/marketplaces-product-images/main/products/7501537103521/images/7501537103521_1.jpg</t>
  </si>
  <si>
    <t xml:space="preserve">BRUNADOL PARACET/NAPROX 300MG/275MG C10 TAB BRULUART</t>
  </si>
  <si>
    <t xml:space="preserve">7501300408754</t>
  </si>
  <si>
    <t xml:space="preserve">Daxon Nitazoxanida 500 mg 6 Tabletas</t>
  </si>
  <si>
    <t xml:space="preserve">Descripción:
Daxon 500 mg es un medicamento antiparasitario de Siegfried Rhein cuyo principio activo es la nitazoxanida. Cada tableta contiene 500 mg y se emplea, bajo prescripción médica, en el tratamiento de infecciones intestinales causadas por parásitos y amebas, como la amebiasis. La presentación es una caja con 6 tabletas de administración oral.
Características:
- Nitazoxanida 500 mg por tableta.
- Antiparasitario de administración oral.
- Caja con 6 tabletas.
Composición:
Cada tableta contiene: nitazoxanida 500 mg, excipiente cbp 1 tableta.
Modo de uso:
Vía oral. La dosis y la duración del tratamiento deben ser indicadas por su médico; respete el esquema completo que le indique.
Presentación:
Caja con 6 tabletas de 500 mg.
Advertencias:
Venta con receta médica. No lo use si es alérgico a la nitazoxanida o a alguno de los componentes de la fórmula. No suspenda ni modifique el tratamiento sin indicación médica. Lea las instrucciones del empaque. Consulte a su médico. No se deje al alcance de los niños.</t>
  </si>
  <si>
    <t xml:space="preserve">MLM39474910</t>
  </si>
  <si>
    <t xml:space="preserve">Daxon</t>
  </si>
  <si>
    <t xml:space="preserve">Nitazoxanida</t>
  </si>
  <si>
    <t xml:space="preserve">135M96 SSA IV</t>
  </si>
  <si>
    <t xml:space="preserve">https://raw.githubusercontent.com/zublimemx/marketplaces-product-images/main/products/7501300408754/images/7501300408754_1.jpg</t>
  </si>
  <si>
    <t xml:space="preserve">https://raw.githubusercontent.com/zublimemx/marketplaces-product-images/main/products/7501300408754/images/7501300408754_2.jpg</t>
  </si>
  <si>
    <t xml:space="preserve">DAXON 500 MG C 6 TABL FEBRERO 27 100</t>
  </si>
  <si>
    <t xml:space="preserve">7501070903350</t>
  </si>
  <si>
    <t xml:space="preserve">Libertrim SDP Pediátrico Suspensión 30 ml Trimebutina</t>
  </si>
  <si>
    <t xml:space="preserve">Descripción:
Libertrim SDP Pediátrico es un medicamento de uso oral en suspensión, elaborado por Laboratorios Carnot, que combina trimebutina y simeticona. Se presenta como un sobre con trimebutina en polvo y un frasco con simeticona y vehículo, que se preparan juntos para obtener 30 ml de suspensión lista para administrarse con el dosificador. Una vez reconstituida, cada 100 ml de suspensión contienen 2.0 g de trimebutina y 2.0 g de simeticona.
Beneficios:
- Auxiliar en la regulación de la motilidad gastrointestinal.
- Actúa como normorregulador del tono y la motilidad gastroesofágica e intestinal y como antiflatulento.
- Indicado en población pediátrica (lactantes, preescolares, escolares y adolescentes) con cólico abdominal recurrente, síndrome dispéptico del lactante, reflujo gastroesofágico, dolor abdominal recurrente de causa funcional, náuseas, vómito, flatulencia y timpanización.
Composición:
- Trimebutina: 0.60 g por sobre.
- Simeticona: 0.600 g por frasco.
- Cada 100 ml de suspensión ya reconstituida: trimebutina 2.0 g y simeticona 2.0 g.
Modo de uso:
Vía oral. La dosis y la duración del tratamiento las determina el médico de acuerdo con la edad y el peso del paciente.
Presentación:
Caja con sobre y frasco para preparar 30 ml de suspensión pediátrica.
Advertencias:
- No usar en caso de oclusión intestinal, apendicitis o hipersensibilidad a los componentes de la fórmula.
- En raras ocasiones se han reportado dolor de cabeza o reacciones leves en la piel.
Lea las instrucciones del empaque. Consulte a su médico. No se deje al alcance de los niños.</t>
  </si>
  <si>
    <t xml:space="preserve">MLM40170246</t>
  </si>
  <si>
    <t xml:space="preserve">Laboratorios Carnot</t>
  </si>
  <si>
    <t xml:space="preserve">SDP</t>
  </si>
  <si>
    <t xml:space="preserve">Suspensión oral con sobre y frasco para preparar</t>
  </si>
  <si>
    <t xml:space="preserve">Trimebutina, simeticona</t>
  </si>
  <si>
    <t xml:space="preserve">Trimebutina 0.600 g / Simeticona 0.600 g (2 g de cada una por 100 ml de suspensión reconstituida)</t>
  </si>
  <si>
    <t xml:space="preserve">Pediátrico (lactantes, preescolares, escolares y adolescentes)</t>
  </si>
  <si>
    <t xml:space="preserve">Incluye dosificador; Formato de venta: Caja</t>
  </si>
  <si>
    <t xml:space="preserve">https://raw.githubusercontent.com/zublimemx/marketplaces-product-images/main/products/7501070903350/images/7501070903350_2.jpg</t>
  </si>
  <si>
    <t xml:space="preserve">https://raw.githubusercontent.com/zublimemx/marketplaces-product-images/main/products/7501070903350/images/7501070903350_1.jpg</t>
  </si>
  <si>
    <t xml:space="preserve">LIBERTRIM SDP SUSP PED30 ML</t>
  </si>
  <si>
    <t xml:space="preserve">7501299300794</t>
  </si>
  <si>
    <t xml:space="preserve">Cicloferon Aciclovir 400 mg 35 Tabletas</t>
  </si>
  <si>
    <t xml:space="preserve">Descripción:
Cicloferon 400 mg es un medicamento antiviral de uso oral de Laboratorios Liomont cuyo principio activo es aciclovir. Se presenta en caja con frasco de 35 tabletas de 400 mg, cantidad pensada para cubrir esquemas de tratamiento de varios días según lo indique el médico.
Beneficios:
- Antiviral indicado en infecciones causadas por el virus del herpes simple tipos 1 y 2, varicela y herpes zóster.
- El aciclovir bloquea la replicación del ADN viral dentro de las células infectadas.
- Tabletas de 400 mg para administración oral, con esquemas de tratamiento que define el médico.
Composición:
Cada tableta contiene aciclovir 400 mg. Excipiente cbp 1 tableta.
Modo de uso:
Vía oral. La dosis es la que el médico señale; se recomienda tomar las tabletas con un vaso de agua y respetar los horarios indicados.
Presentación:
Caja con frasco con 35 tabletas de 400 mg.
Advertencias:
- Su venta requiere receta médica.
- No use durante el embarazo ni la lactancia.
- Consérvese el frasco bien cerrado, a no más de 30 °C.
Lea las instrucciones del empaque. Consulte a su médico. No se deje al alcance de los niños.</t>
  </si>
  <si>
    <t xml:space="preserve">MLM39474779</t>
  </si>
  <si>
    <t xml:space="preserve">Cicloferon</t>
  </si>
  <si>
    <t xml:space="preserve">Cicloferon 400</t>
  </si>
  <si>
    <t xml:space="preserve">Tabletas 400 mg</t>
  </si>
  <si>
    <t xml:space="preserve">Caja con frasco con tabletas</t>
  </si>
  <si>
    <t xml:space="preserve">Aciclovir</t>
  </si>
  <si>
    <t xml:space="preserve">400 mg por tableta</t>
  </si>
  <si>
    <t xml:space="preserve">Formato de venta: Caja con frasco; Conservar a no más de 30 °C</t>
  </si>
  <si>
    <t xml:space="preserve">https://raw.githubusercontent.com/zublimemx/marketplaces-product-images/main/products/7501299300794/images/7501299300794_1.jpg</t>
  </si>
  <si>
    <t xml:space="preserve">https://raw.githubusercontent.com/zublimemx/marketplaces-product-images/main/products/7501299300794/images/7501299300794_2.jpg</t>
  </si>
  <si>
    <t xml:space="preserve">https://raw.githubusercontent.com/zublimemx/marketplaces-product-images/main/products/7501299300794/images/7501299300794_3.jpg</t>
  </si>
  <si>
    <t xml:space="preserve">https://raw.githubusercontent.com/zublimemx/marketplaces-product-images/main/products/7501299300794/images/7501299300794_4.jpg</t>
  </si>
  <si>
    <t xml:space="preserve">CICLOFERON 400MG T35</t>
  </si>
  <si>
    <t xml:space="preserve">7509546000350</t>
  </si>
  <si>
    <t xml:space="preserve">Crema Dental Colgate Triple Acción Menta 150 ml</t>
  </si>
  <si>
    <t xml:space="preserve">Descripción:
Crema dental Colgate Triple Acción con sabor a menta original, en tubo de 150 ml (empaque familiar). Su fórmula está adicionada con flúor, mineral que ayuda a combatir la caries y refuerza el esmalte natural de los dientes, y está pensada para brindar en cada cepillado una limpieza profunda para toda la familia.
Beneficios:
- Triple acción: protección anticaries, dientes más blancos y aliento fresco.
- Con flúor, que ayuda a combatir la caries y a reforzar el esmalte natural.
- Sabor a menta original para una sensación de frescura durante el día.
- Rendidor tubo de 150 ml para compartir entre todos los miembros de la familia.
Modo de uso:
Úsela en el cepillado diario, aplicando sobre el cepillo dental una porción adecuada para limpiar todos los dientes.
Presentación:
Tubo con 150 ml de crema dental.</t>
  </si>
  <si>
    <t xml:space="preserve">MLM18971626</t>
  </si>
  <si>
    <t xml:space="preserve">Triple Acción</t>
  </si>
  <si>
    <t xml:space="preserve">Menta original</t>
  </si>
  <si>
    <t xml:space="preserve">Empaque familiar; Con flúor; Formato de venta: Pieza</t>
  </si>
  <si>
    <t xml:space="preserve">https://raw.githubusercontent.com/zublimemx/marketplaces-product-images/main/products/7509546000350/images/7509546000350_2.jpg</t>
  </si>
  <si>
    <t xml:space="preserve">https://raw.githubusercontent.com/zublimemx/marketplaces-product-images/main/products/7509546000350/images/7509546000350_1.jpg</t>
  </si>
  <si>
    <t xml:space="preserve">C D COLGATE TRIPLE ACC 150ML FEB27</t>
  </si>
  <si>
    <t xml:space="preserve">7501008409503</t>
  </si>
  <si>
    <t xml:space="preserve">Redoxon Forte Vitamina C 2 g 10 Tabletas Efervescentes</t>
  </si>
  <si>
    <t xml:space="preserve">Descripción:
Redoxon Forte es un suplemento de vitamina C (ácido ascórbico) de Bayer en tabletas efervescentes de 2 g con sabor naranja. Se presenta en tubo con 10 tabletas y está dirigido a adultos y niños mayores de 12 años.
Beneficios:
- Aporta 2 g de vitamina C por tableta.
- La vitamina C tiene propiedades antioxidantes y contribuye a fortalecer las defensas del organismo.
- Puede tomarse como parte de la rutina diaria o cuando aparecen síntomas de resfriado común o gripe.
- Tabletas efervescentes que se disuelven en agua para tomarse en forma de bebida con sabor naranja.
Composición:
Cada tableta efervescente contiene ácido ascórbico (vitamina C) 2 g.
Modo de uso:
Vía oral. Disuelva una tableta en un vaso con agua y tómela una vez disuelta. Siga la dosis indicada en el empaque o por su médico.
Presentación:
Tubo con 10 comprimidos efervescentes.
Advertencias:
- Indicado para adultos y niños mayores de 12 años.
- No exceda la dosis recomendada.
Lea las instrucciones del empaque. Consulte a su médico. No se deje al alcance de los niños.</t>
  </si>
  <si>
    <t xml:space="preserve">MLM45287295</t>
  </si>
  <si>
    <t xml:space="preserve">Vitamina C 2 g sabor naranja</t>
  </si>
  <si>
    <t xml:space="preserve">Tubo con tabletas efervescentes</t>
  </si>
  <si>
    <t xml:space="preserve">2 g por tableta</t>
  </si>
  <si>
    <t xml:space="preserve">Formato de venta: Tubo</t>
  </si>
  <si>
    <t xml:space="preserve">https://raw.githubusercontent.com/zublimemx/marketplaces-product-images/main/products/7501008409503/images/7501008409503_2.jpg</t>
  </si>
  <si>
    <t xml:space="preserve">https://raw.githubusercontent.com/zublimemx/marketplaces-product-images/main/products/7501008409503/images/7501008409503_3.jpg</t>
  </si>
  <si>
    <t xml:space="preserve">REDOXON FTE 2 G EFER C 10 AGOSTO 27 200</t>
  </si>
  <si>
    <t xml:space="preserve">7501314704644</t>
  </si>
  <si>
    <t xml:space="preserve">Durater Famotidina 40 mg 10 Comprimidos</t>
  </si>
  <si>
    <t xml:space="preserve">Descripción:
Durater es un medicamento de la línea Exea (división de Senosiain) cuyo principio activo es famotidina, un antagonista de los receptores H2 de la histamina que disminuye la producción de ácido en el estómago. Se presenta en caja con 10 comprimidos de 40 mg para administración por vía oral.
Beneficios:
- Reduce la secreción de ácido gástrico.
- Indicado en padecimientos gastrointestinales relacionados con el exceso de acidez, según la valoración del médico.
- Comprimidos de 40 mg en presentación de 10 piezas.
Composición:
Cada comprimido contiene famotidina 40 mg. Excipiente cbp 1 comprimido. Contiene colorante amarillo No. 6, que puede provocar reacciones alérgicas.
Modo de uso:
Vía oral. La dosis es la que el médico señale.
Presentación:
Caja con 10 comprimidos.
Advertencias:
- Su venta requiere receta médica.
- Su uso en el embarazo queda bajo la responsabilidad del médico.
- Consérvese a temperatura ambiente, a no más de 30 °C y en lugar seco.
Lea las instrucciones del empaque. Consulte a su médico. No se deje al alcance de los niños.</t>
  </si>
  <si>
    <t xml:space="preserve">MLM40172032</t>
  </si>
  <si>
    <t xml:space="preserve">Durater</t>
  </si>
  <si>
    <t xml:space="preserve">Laboratorios Senosiain (división Exea)</t>
  </si>
  <si>
    <t xml:space="preserve">Comprimidos 40 mg</t>
  </si>
  <si>
    <t xml:space="preserve">Famotidina</t>
  </si>
  <si>
    <t xml:space="preserve">40 mg por comprimido</t>
  </si>
  <si>
    <t xml:space="preserve">072M87 SSA IV</t>
  </si>
  <si>
    <t xml:space="preserve">Contiene colorante amarillo No. 6; Formato de venta: Caja</t>
  </si>
  <si>
    <t xml:space="preserve">https://raw.githubusercontent.com/zublimemx/marketplaces-product-images/main/products/7501314704644/images/7501314704644_1.jpg</t>
  </si>
  <si>
    <t xml:space="preserve">https://raw.githubusercontent.com/zublimemx/marketplaces-product-images/main/products/7501314704644/images/7501314704644_2.jpg</t>
  </si>
  <si>
    <t xml:space="preserve">https://raw.githubusercontent.com/zublimemx/marketplaces-product-images/main/products/7501314704644/images/7501314704644_3.jpg</t>
  </si>
  <si>
    <t xml:space="preserve">DURATER 40MG COMP C 10</t>
  </si>
  <si>
    <t xml:space="preserve">7501249605634</t>
  </si>
  <si>
    <t xml:space="preserve">Postday Levonorgestrel 0.75 mg 2 Comprimidos</t>
  </si>
  <si>
    <t xml:space="preserve">Descripción:
Postday es un anticonceptivo de emergencia (postcoital) a base de levonorgestrel, un progestágeno de síntesis, elaborado por Investigación Farmacéutica. Se presenta en caja con 2 comprimidos de 0.75 mg y está indicado únicamente para usarse después de una relación sexual sin protección o cuando el método anticonceptivo pudo haber fallado.
Beneficios:
- Indicado después de un coito no protegido, incluyendo casos de rotura, deslizamiento o mal uso del condón, expulsión de un dispositivo intrauterino, falla del coito interrumpido u olvido de tres o más píldoras anticonceptivas en un ciclo.
- Puede usarse en cualquier momento del ciclo menstrual, a menos que haya retraso del sangrado menstrual.
- No requiere prueba de embarazo previa.
Composición:
Cada comprimido contiene levonorgestrel 0.75 mg. Excipiente cbp 1 comprimido.
Modo de uso:
Vía oral. Tome un comprimido tan pronto como sea posible y un segundo comprimido a las 12 horas, o bien los dos comprimidos en una sola toma, sin exceder 72 horas después de la relación sexual sin protección. Si vomita dentro de las 2 horas posteriores a tomarlo, debe repetirse la dosis.
Presentación:
Caja con 2 comprimidos de 0.75 mg.
Advertencias:
- Es un método de emergencia; no debe usarse como anticonceptivo de forma regular.
- No es recomendable en caso de embarazo, sangrado vaginal sin diagnóstico ni hipersensibilidad al levonorgestrel o a sus componentes.
- Puede ser menos eficaz en mujeres con sobrepeso u obesidad.
- Los efectos más frecuentes son dolor de cabeza, sangrado vaginal anormal y náuseas.
Lea las instrucciones del empaque. Consulte a su médico. No se deje al alcance de los niños.</t>
  </si>
  <si>
    <t xml:space="preserve">MLM39455616</t>
  </si>
  <si>
    <t xml:space="preserve">Investigación Farmacéutica</t>
  </si>
  <si>
    <t xml:space="preserve">0.75 mg</t>
  </si>
  <si>
    <t xml:space="preserve">0.75 mg por comprimido</t>
  </si>
  <si>
    <t xml:space="preserve">Mujeres (no recomendado en menores de 16 años)</t>
  </si>
  <si>
    <t xml:space="preserve">409M2002 SSA V</t>
  </si>
  <si>
    <t xml:space="preserve">Anticonceptivo de emergencia; Formato de venta: Caja</t>
  </si>
  <si>
    <t xml:space="preserve">https://raw.githubusercontent.com/zublimemx/marketplaces-product-images/main/products/7501249605634/images/7501249605634_3.jpg</t>
  </si>
  <si>
    <t xml:space="preserve">https://raw.githubusercontent.com/zublimemx/marketplaces-product-images/main/products/7501249605634/images/7501249605634_1.jpg</t>
  </si>
  <si>
    <t xml:space="preserve">POSTDAY 2 TABL</t>
  </si>
  <si>
    <t xml:space="preserve">7501298281209</t>
  </si>
  <si>
    <t xml:space="preserve">Sedalmerck Paracetamol Cafeína Fenilefrina 20 Tabletas</t>
  </si>
  <si>
    <t xml:space="preserve">Descripción:
Sedalmerck es un medicamento en tabletas de Merck que combina paracetamol, cafeína y clorhidrato de fenilefrina. Está indicado como auxiliar en el tratamiento sintomático de algunas molestias del resfriado común o gripe: dolor, fiebre y congestión nasal. Se presenta en caja con 20 tabletas.
Beneficios:
- Auxiliar en el alivio del dolor y la fiebre.
- Ayuda a aliviar la congestión nasal asociada al resfriado común o la gripe.
- Fórmula combinada en una sola tableta.
Composición:
Cada tableta contiene paracetamol al 90 % equivalente a 500.0 mg de paracetamol, cafeína 50 mg y clorhidrato de fenilefrina 5 mg. Excipiente cbp 1 tableta.
Modo de uso:
Vía oral. Adultos: tomar una tableta 3 veces al día (cada 8 horas).
Presentación:
Caja con 20 tabletas.
Advertencias:
- No exceda la dosis recomendada ni lo use por más de 5 días; el paracetamol usado por periodos prolongados puede ocasionar daño hepático.
- No se use en menores de 14 años ni durante el embarazo y la lactancia.
- No se use en personas con hipersensibilidad a los componentes, enfermedad cardiaca, gastritis, úlcera péptica, hipertensión arterial, glaucoma o hipertiroidismo.
- No se use en pacientes en tratamiento con inhibidores de la MAO o hasta 14 días después de suspenderlos.
- Puede causar insomnio, taquicardia, inquietud, arritmias cardiacas y vómito. No tome bebidas alcohólicas mientras lo use.
- Consérvese a no más de 30 °C, en lugar seco y protegido de la luz.
Lea las instrucciones del empaque. Consulte a su médico. No se deje al alcance de los niños.</t>
  </si>
  <si>
    <t xml:space="preserve">MLM39455378</t>
  </si>
  <si>
    <t xml:space="preserve">Paracetamol, cafeína, clorhidrato de fenilefrina</t>
  </si>
  <si>
    <t xml:space="preserve">Paracetamol 500 mg / Cafeína 50 mg / Fenilefrina 5 mg por tableta</t>
  </si>
  <si>
    <t xml:space="preserve">Adultos y mayores de 14 años</t>
  </si>
  <si>
    <t xml:space="preserve">https://raw.githubusercontent.com/zublimemx/marketplaces-product-images/main/products/7501298281209/images/7501298281209_1.jpg</t>
  </si>
  <si>
    <t xml:space="preserve">https://raw.githubusercontent.com/zublimemx/marketplaces-product-images/main/products/7501298281209/images/7501298281209_2.jpg</t>
  </si>
  <si>
    <t xml:space="preserve">https://raw.githubusercontent.com/zublimemx/marketplaces-product-images/main/products/7501298281209/images/7501298281209_3.jpg</t>
  </si>
  <si>
    <t xml:space="preserve">https://raw.githubusercontent.com/zublimemx/marketplaces-product-images/main/products/7501298281209/images/7501298281209_4.jpg</t>
  </si>
  <si>
    <t xml:space="preserve">SEDALMERCK C 20 TABS</t>
  </si>
  <si>
    <t xml:space="preserve">7501159551014</t>
  </si>
  <si>
    <t xml:space="preserve">Pulmonarom Lisados Bacterianos 10 Ampolletas 3 ml</t>
  </si>
  <si>
    <t xml:space="preserve">Descripción:
Pulmonarom es una solución de lisados bacterianos de uso oral, presentada en caja con 10 ampolletas de 3 ml cada una. Los lisados bacterianos funcionan como auxiliares en infecciones de las vías respiratorias, acortando el tiempo de tratamiento en niños y adultos.
Beneficios:
- Auxiliar en infecciones de las vías respiratorias.
- Ayuda a acortar el tiempo de tratamiento.
- Uso en niños y adultos.
- Ampolletas de 3 ml listas para su administración oral.
Composición:
Lisados bacterianos en solución.
Modo de uso:
Vía oral. La dosis y la duración del tratamiento son las que indique el médico o el instructivo del empaque.
Presentación:
Caja con 10 ampolletas de 3 ml cada una (30 ml en total).
Advertencias:
- Conservar a una temperatura no mayor de 30 °C.
Lea las instrucciones del empaque. Consulte a su médico. No se deje al alcance de los niños.</t>
  </si>
  <si>
    <t xml:space="preserve">MLM42117596</t>
  </si>
  <si>
    <t xml:space="preserve">Pulmonarom</t>
  </si>
  <si>
    <t xml:space="preserve">Sawaventis Nexo</t>
  </si>
  <si>
    <t xml:space="preserve">Solución oral</t>
  </si>
  <si>
    <t xml:space="preserve">Caja con ampolletas bebibles</t>
  </si>
  <si>
    <t xml:space="preserve">3 ml por ampolleta</t>
  </si>
  <si>
    <t xml:space="preserve">Formato de venta: Caja con 10 ampolletas</t>
  </si>
  <si>
    <t xml:space="preserve">https://raw.githubusercontent.com/zublimemx/marketplaces-product-images/main/products/7501159551014/images/7501159551014_1.jpg</t>
  </si>
  <si>
    <t xml:space="preserve">https://raw.githubusercontent.com/zublimemx/marketplaces-product-images/main/products/7501159551014/images/7501159551014_2.jpg</t>
  </si>
  <si>
    <t xml:space="preserve">PULMONAR OM C 10 AMP INGER 126</t>
  </si>
  <si>
    <t xml:space="preserve">3594455600153</t>
  </si>
  <si>
    <t xml:space="preserve">Elatec Diosmina Hesperidina 1000 mg 30 Tabletas</t>
  </si>
  <si>
    <t xml:space="preserve">Descripción:
Elatec 1000 mg es un medicamento en tabletas cuyo principio activo es una fracción flavonoide purificada y micronizada (diosmina y hesperidina). Es elaborado en Francia por Les Laboratoires Servier Industrie e importado y distribuido en México por Beckman Laboratories de México. Se presenta en caja con 30 tabletas.
Beneficios:
- Indicado en síndrome varicoso e insuficiencia venosa crónica, según la valoración del médico.
- También se emplea en el manejo de la enfermedad hemorroidal.
- Tabletas de 1000 mg con fracción flavonoide micronizada.
Composición:
Cada tableta contiene fracción flavonoide purificada y micronizada equivalente a diosmina 900 mg y flavonoides expresados en hesperidina 100 mg. Excipiente cbp 1 tableta.
Modo de uso:
Vía oral. La dosis y la duración del tratamiento las indica el médico.
Presentación:
Caja con 30 tabletas de 1000 mg.
Advertencias:
- Su venta requiere receta médica (registro SSA IV).
Lea las instrucciones del empaque. Consulte a su médico. No se deje al alcance de los niños.</t>
  </si>
  <si>
    <t xml:space="preserve">MLM39473363</t>
  </si>
  <si>
    <t xml:space="preserve">Servier / Beckman Laboratories de México</t>
  </si>
  <si>
    <t xml:space="preserve">Diosmina 900 mg / Hesperidina 100 mg por tableta</t>
  </si>
  <si>
    <t xml:space="preserve">066M2002 SSA IV</t>
  </si>
  <si>
    <t xml:space="preserve">Hecho en Francia; Formato de venta: Caja</t>
  </si>
  <si>
    <t xml:space="preserve">https://raw.githubusercontent.com/zublimemx/marketplaces-product-images/main/products/3594455600153/images/3594455600153_1.jpg</t>
  </si>
  <si>
    <t xml:space="preserve">https://raw.githubusercontent.com/zublimemx/marketplaces-product-images/main/products/3594455600153/images/3594455600153_2.jpg</t>
  </si>
  <si>
    <t xml:space="preserve">https://raw.githubusercontent.com/zublimemx/marketplaces-product-images/main/products/3594455600153/images/3594455600153_4.jpg</t>
  </si>
  <si>
    <t xml:space="preserve">ELATEC 1000MG TAB C30 TABS</t>
  </si>
  <si>
    <t xml:space="preserve">7501022141571</t>
  </si>
  <si>
    <t xml:space="preserve">Kit Ricitos de Oro Avena y Vainilla Bebé 4 Piezas</t>
  </si>
  <si>
    <t xml:space="preserve">Descripción:
Kit para bebé Ricitos de Oro, línea Avena y Vainilla, de Grisi. Reúne en una sola caja cuatro productos de higiene y cuidado diario, con fórmulas hipoalergénicas y un delicado aroma a avena y vainilla, ideal para regalar o para tener el cuidado del bebé completo.
Beneficios:
- Línea pensada para brindar suavidad y humectación a la piel del bebé.
- Productos hipoalergénicos.
- Jabón de avena coloidal que ayuda a calmar la sensación de irritación.
- Caja con espacio para escribir dedicatoria, práctica para obsequio.
Contenido del kit:
- 1 jabón líquido y shampoo Avena y Vainilla de 100 ml.
- 1 jabón de tocador de avena coloidal de 90 g.
- 1 agua de colonia Avena y Vainilla de 100 ml.
- 1 crema corporal Avena y Vainilla de 100 ml.
Presentación:
Caja con 4 piezas.
Advertencias:
Uso externo. Evite el contacto con los ojos. Suspenda su uso si observa alguna reacción desfavorable. Manténgase fuera del alcance de los niños.</t>
  </si>
  <si>
    <t xml:space="preserve">MLM26501112</t>
  </si>
  <si>
    <t xml:space="preserve">Ricitos de Oro</t>
  </si>
  <si>
    <t xml:space="preserve">Avena y Vainilla</t>
  </si>
  <si>
    <t xml:space="preserve">Kit para bebé</t>
  </si>
  <si>
    <t xml:space="preserve">Avena y vainilla</t>
  </si>
  <si>
    <t xml:space="preserve">Contenido: jabón líquido y shampoo 100 ml, jabón de avena coloidal 90 g, agua de colonia 100 ml y crema corporal 100 ml; Hipoalergénico; Formato de venta: Caja</t>
  </si>
  <si>
    <t xml:space="preserve">https://raw.githubusercontent.com/zublimemx/marketplaces-product-images/main/products/7501022141571/images/7501022141571_2.jpg</t>
  </si>
  <si>
    <t xml:space="preserve">https://raw.githubusercontent.com/zublimemx/marketplaces-product-images/main/products/7501022141571/images/7501022141571_3.jpg</t>
  </si>
  <si>
    <t xml:space="preserve">KIT RICITOS DE ORO AVE-VAIN C/4PZ</t>
  </si>
  <si>
    <t xml:space="preserve">7501033957871</t>
  </si>
  <si>
    <t xml:space="preserve">Serc Betahistina 24 mg 30 Tabletas</t>
  </si>
  <si>
    <t xml:space="preserve">Descripción:
Serc 24 mg es un medicamento en tabletas cuyo principio activo es el diclorhidrato de betahistina, de Abbott. Se utiliza en el tratamiento de los síntomas asociados al síndrome de Ménière, como vértigo, mareos y zumbido de oídos (tinnitus), y en trastornos del equilibrio de origen vestibular, siempre bajo supervisión médica. Se presenta en caja con 30 tabletas.
Beneficios:
- Tabletas de 24 mg con betahistina.
- Indicado en síntomas de vértigo asociados a trastornos del oído interno, según la valoración del médico.
- Presentación de 30 tabletas para cubrir tratamientos prolongados.
Composición:
Cada tableta contiene diclorhidrato de betahistina 24 mg. Excipiente cbp 1 tableta.
Modo de uso:
Vía oral. La dosis es la que el médico señale.
Presentación:
Caja con 30 tabletas de 24 mg.
Advertencias:
- Su venta requiere receta médica.
- No se use en menores de 18 años.
- No se use durante el embarazo y la lactancia.
- No usar en caso de hipersensibilidad a la betahistina o feocromocitoma.
- Consérvese a no más de 30 °C y protéjase de la luz.
Lea las instrucciones del empaque. Consulte a su médico. No se deje al alcance de los niños.</t>
  </si>
  <si>
    <t xml:space="preserve">MLM64540942</t>
  </si>
  <si>
    <t xml:space="preserve">Serc</t>
  </si>
  <si>
    <t xml:space="preserve">Abbott Laboratories de México</t>
  </si>
  <si>
    <t xml:space="preserve">24 mg</t>
  </si>
  <si>
    <t xml:space="preserve">Betahistina (diclorhidrato)</t>
  </si>
  <si>
    <t xml:space="preserve">24 mg por tableta</t>
  </si>
  <si>
    <t xml:space="preserve">75796 SSA IV</t>
  </si>
  <si>
    <t xml:space="preserve">https://raw.githubusercontent.com/zublimemx/marketplaces-product-images/main/products/7501033957871/images/7501033957871_1.jpg</t>
  </si>
  <si>
    <t xml:space="preserve">https://raw.githubusercontent.com/zublimemx/marketplaces-product-images/main/products/7501033957871/images/7501033957871_2.jpg</t>
  </si>
  <si>
    <t xml:space="preserve">https://raw.githubusercontent.com/zublimemx/marketplaces-product-images/main/products/7501033957871/images/7501033957871_3.jpg</t>
  </si>
  <si>
    <t xml:space="preserve">SERC 24 MG C 30 TABS</t>
  </si>
  <si>
    <t xml:space="preserve">7501035906341</t>
  </si>
  <si>
    <t xml:space="preserve">Crema Corporal Palmolive Neutro Balance 400 ml</t>
  </si>
  <si>
    <t xml:space="preserve">MLM178755</t>
  </si>
  <si>
    <t xml:space="preserve">Belleza y Cuidado Personal &gt; Cuidado de la Piel &gt; Cuidado Corporal</t>
  </si>
  <si>
    <t xml:space="preserve">Descripción:
Crema corporal líquida Palmolive Neutro Balance hidro-equilibrante con vitamina E, en presentación de 400 ml para piel normal. Su fórmula incluye un complejo hidro-equilibrante que ayuda a proteger la piel de los daños ocasionados por el ambiente y a mantener su humectación durante el día.
Beneficios:
- Humecta la piel y la deja suave y fresca de inmediato.
- Forma una capa protectora que evita que la humedad de la dermis se altere, manteniendo su balance natural.
- Con vitamina E y complejo hidro-equilibrante.
- Consistencia ligera que se absorbe rápidamente sin dejar sensación grasosa.
- Presentación rendidora de 400 ml para toda la familia.
Modo de uso:
Aplique diariamente sobre la piel limpia y seca del cuerpo, con un suave masaje hasta su completa absorción.
Presentación:
Envase con 400 ml de crema corporal líquida.</t>
  </si>
  <si>
    <t xml:space="preserve">MLM18977379</t>
  </si>
  <si>
    <t xml:space="preserve">Neutro Balance</t>
  </si>
  <si>
    <t xml:space="preserve">Hidro-equilibrante con vitamina E</t>
  </si>
  <si>
    <t xml:space="preserve">Envase con crema líquida</t>
  </si>
  <si>
    <t xml:space="preserve">Piel normal</t>
  </si>
  <si>
    <t xml:space="preserve">Con vitamina E; Formato de venta: Pieza</t>
  </si>
  <si>
    <t xml:space="preserve">https://raw.githubusercontent.com/zublimemx/marketplaces-product-images/main/products/7501035906341/images/7501035906341_1.jpg</t>
  </si>
  <si>
    <t xml:space="preserve">https://raw.githubusercontent.com/zublimemx/marketplaces-product-images/main/products/7501035906341/images/7501035906341_2.jpg</t>
  </si>
  <si>
    <t xml:space="preserve">CRA NEUTRO B LIQ HID 400ML</t>
  </si>
  <si>
    <t xml:space="preserve">37501023108895</t>
  </si>
  <si>
    <t xml:space="preserve">Cinta Micropore Nexcare Piel 2.5 cm x 5 m 12 Piezas</t>
  </si>
  <si>
    <t xml:space="preserve">MLM455821</t>
  </si>
  <si>
    <t xml:space="preserve">Salud y Equipamiento Médico &gt; Cuidado de la Salud &gt; Botiquín de Primeros Auxilios</t>
  </si>
  <si>
    <t xml:space="preserve">Descripción:
Cinta adhesiva de papel Nexcare Micropore, color piel, de 2.5 cm de ancho por 5 m de largo. Es una cinta microporosa con respaldo no tejido de fibras de rayón, ideal para fijar apósitos que requieren cambios frecuentes y especialmente diseñada para personas con piel delicada. Esta presentación incluye 12 rollos.
Beneficios:
- Permite la transpiración de la piel.
- Adhesivo hipoalergénico.
- Libre de látex.
- Ideal para aplicaciones discretas.
Características:
- Respaldo no tejido de fibras de rayón.
- Cinta de papel microporosa.
- Medidas por rollo: 2.5 cm de ancho x 5 m de largo.
- Color blanco / tono piel.
Modo de uso:
Limpie y seque la zona, corte la cantidad necesaria de cinta y péguela sobre el apósito o la gasa sin estirarla en exceso. Para retirarla, hágalo con suavidad.
Presentación:
12 rollos de cinta adhesiva de 2.5 cm x 5 m.</t>
  </si>
  <si>
    <t xml:space="preserve">Nexcare</t>
  </si>
  <si>
    <t xml:space="preserve">3M</t>
  </si>
  <si>
    <t xml:space="preserve">Micropore</t>
  </si>
  <si>
    <t xml:space="preserve">Piel</t>
  </si>
  <si>
    <t xml:space="preserve">Rollo de cinta adhesiva de papel</t>
  </si>
  <si>
    <t xml:space="preserve">m</t>
  </si>
  <si>
    <t xml:space="preserve">Ancho: 2.5 cm; Largo: 5 m por rollo; Respaldo no tejido de rayón; Adhesivo hipoalergénico; Libre de látex; Formato de venta: 12 rollos</t>
  </si>
  <si>
    <t xml:space="preserve">https://raw.githubusercontent.com/zublimemx/marketplaces-product-images/main/products/37501023108895/images/37501023108895_1.jpg</t>
  </si>
  <si>
    <t xml:space="preserve">NEXCARE PIEL 2 5CM C12</t>
  </si>
  <si>
    <t xml:space="preserve">7501008499818</t>
  </si>
  <si>
    <t xml:space="preserve">Aspirina 500 mg 80 Tabletas Caja Expendedora</t>
  </si>
  <si>
    <t xml:space="preserve">Descripción:
Aspirina de Bayer en tabletas de 500 mg de ácido acetilsalicílico, en caja expendedora con 80 tabletas (8 envases de burbuja con 10 tabletas cada uno). Es uno de los analgésicos más usados para aliviar el dolor de cabeza y los dolores corporales, y ayuda en el alivio de la fiebre.
Beneficios:
- Ayuda en el alivio del dolor y la fiebre.
- Ayuda en el alivio de dolores de cabeza, de cuello y hombros.
- Acción analgésica, antiinflamatoria y antipirética.
- Presentación de 80 tabletas en envases de burbuja de 10 tabletas, práctica para tener a la mano.
Composición:
Cada tableta contiene ácido acetilsalicílico 500 mg.
Modo de uso:
Vía oral. Niños de 14 años en adelante y adultos: tomar de 1 a 2 tabletas cada 4 a 8 horas, sin exceder 8 tabletas en 24 horas y por no más de 3 a 5 días. Adultos mayores: 1 tableta cada 6 horas, sin exceder 4 tabletas en 24 horas.
Presentación:
Caja expendedora con 80 tabletas (8 envases de burbuja con 10 tabletas cada uno).
Advertencias:
- Si persisten las molestias, consulte a su médico.
Lea las instrucciones del empaque. Consulte a su médico. No se deje al alcance de los niños.</t>
  </si>
  <si>
    <t xml:space="preserve">Caja expendedora con tabletas en envases de burbuja</t>
  </si>
  <si>
    <t xml:space="preserve">Adultos y niños de 14 años en adelante</t>
  </si>
  <si>
    <t xml:space="preserve">8 envases de burbuja con 10 tabletas cada uno; Formato de venta: Caja expendedora</t>
  </si>
  <si>
    <t xml:space="preserve">https://raw.githubusercontent.com/zublimemx/marketplaces-product-images/main/products/7501008499818/images/7501008499818_1.jpg</t>
  </si>
  <si>
    <t xml:space="preserve">ASPIRINA 500MG C80 TAB BAYER</t>
  </si>
  <si>
    <t xml:space="preserve">7501094916985</t>
  </si>
  <si>
    <t xml:space="preserve">Galvus Met 50 mg/1000 mg 30 Comprimidos</t>
  </si>
  <si>
    <t xml:space="preserve">Descripción:
Galvus Met es un medicamento de Novartis que combina vildagliptina y clorhidrato de metformina en un mismo comprimido. Está indicado en adultos con diabetes mellitus tipo 2 como complemento de la dieta y el ejercicio para mejorar el control glucémico. Esta presentación contiene 30 comprimidos de 50 mg/1000 mg.
Beneficios:
- Dos principios activos antidiabéticos en un solo comprimido.
- Puede usarse como tratamiento inicial cuando la dieta y el ejercicio no han sido suficientes.
- Indicado también en pacientes que no logran un control adecuado con metformina o vildagliptina en monoterapia, o que ya toman ambos fármacos por separado.
- Puede utilizarse en terapia combinada con otros medicamentos para la diabetes, incluida la insulina, según indicación médica.
Composición:
Cada comprimido contiene vildagliptina 50 mg y clorhidrato de metformina 1000 mg. Excipiente cbp 1 comprimido.
Modo de uso:
Vía oral. La dosis es la que el médico señale. Se recomienda administrarlo con alimentos para reducir los efectos gastrointestinales asociados a la metformina.
Presentación:
Caja con 30 comprimidos.
Advertencias:
- Su venta requiere receta médica.
- Contraindicado en pacientes con hipersensibilidad a vildagliptina, metformina o a los excipientes, y en insuficiencia renal con depuración de creatinina menor de 30 ml/min.
- No se use en el embarazo ni la lactancia. No se administre a menores de 18 años.
- Consérvese a no más de 30 °C y con la caja bien cerrada.
Lea las instrucciones del empaque. Consulte a su médico. No se deje al alcance de los niños.</t>
  </si>
  <si>
    <t xml:space="preserve">MLM40170252</t>
  </si>
  <si>
    <t xml:space="preserve">Galvus Met</t>
  </si>
  <si>
    <t xml:space="preserve">Galvus</t>
  </si>
  <si>
    <t xml:space="preserve">50 mg/1000 mg</t>
  </si>
  <si>
    <t xml:space="preserve">Vildagliptina, clorhidrato de metformina</t>
  </si>
  <si>
    <t xml:space="preserve">Vildagliptina 50 mg / Metformina 1000 mg por comprimido</t>
  </si>
  <si>
    <t xml:space="preserve">180M2008 SSA IV</t>
  </si>
  <si>
    <t xml:space="preserve">https://raw.githubusercontent.com/zublimemx/marketplaces-product-images/main/products/7501094916985/images/7501094916985_1.jpg</t>
  </si>
  <si>
    <t xml:space="preserve">https://raw.githubusercontent.com/zublimemx/marketplaces-product-images/main/products/7501094916985/images/7501094916985_2.jpg</t>
  </si>
  <si>
    <t xml:space="preserve">https://raw.githubusercontent.com/zublimemx/marketplaces-product-images/main/products/7501094916985/images/7501094916985_3.jpg</t>
  </si>
  <si>
    <t xml:space="preserve">GALVUS MET 1000MG 50MG C 30</t>
  </si>
  <si>
    <t xml:space="preserve">7501943488687</t>
  </si>
  <si>
    <t xml:space="preserve">Pañales Huggies All Around Unisex Etapa 6 40 Piezas</t>
  </si>
  <si>
    <t xml:space="preserve">Descripción:
Pañales desechables Huggies All Around, pañal autoajustable etapa 6 unisex, para bebés de 13.5 a 18 kg. Su tecnología de autoajuste total All Around acompaña los movimientos del bebé para darle comodidad y libertad al gatear, caminar y jugar. Bolsa con 40 pañales.
Características:
- Pañal autoajustable con tecnología de autoajuste total All Around.
- Suave cintura de ajuste perfecto y cobertura perfecta.
- Absorción Huggies con indicador de humedad.
- Se mantiene como recién puesto.
- Doble barrera de alta protección.
- Diseños con personajes de Disney.
- Unisex, para niños y niñas.
Modo de uso:
Siga las instrucciones de colocación impresas en el empaque y ajuste el pañal a la cintura del bebé. Cambie el pañal cuando el indicador de humedad lo señale.
Presentación:
Bolsa con 40 pañales etapa 6 unisex (13.5 a 18 kg).</t>
  </si>
  <si>
    <t xml:space="preserve">MLM17379838</t>
  </si>
  <si>
    <t xml:space="preserve">Pañal autoajustable</t>
  </si>
  <si>
    <t xml:space="preserve">Bolsa con pañales desechables</t>
  </si>
  <si>
    <t xml:space="preserve">Etapa 6 (13.5 a 18 kg)</t>
  </si>
  <si>
    <t xml:space="preserve">Peso del bebé: 13.5 a 18 kg; Con indicador de humedad; Tecnología de autoajuste total; Formato de venta: Bolsa</t>
  </si>
  <si>
    <t xml:space="preserve">https://raw.githubusercontent.com/zublimemx/marketplaces-product-images/main/products/7501943488687/images/7501943488687_1.jpg</t>
  </si>
  <si>
    <t xml:space="preserve">https://raw.githubusercontent.com/zublimemx/marketplaces-product-images/main/products/7501943488687/images/7501943488687_2.jpg</t>
  </si>
  <si>
    <t xml:space="preserve">https://raw.githubusercontent.com/zublimemx/marketplaces-product-images/main/products/7501943488687/images/7501943488687_3.jpg</t>
  </si>
  <si>
    <t xml:space="preserve">https://raw.githubusercontent.com/zublimemx/marketplaces-product-images/main/products/7501943488687/images/7501943488687_4.jpg</t>
  </si>
  <si>
    <t xml:space="preserve">HU ALL AROUND UNI E6 C/40</t>
  </si>
  <si>
    <t xml:space="preserve">7509546072074</t>
  </si>
  <si>
    <t xml:space="preserve">Shampoo Mennen Miel y Manzanilla 700 ml</t>
  </si>
  <si>
    <t xml:space="preserve">MLM430117</t>
  </si>
  <si>
    <t xml:space="preserve">Belleza y Cuidado Personal &gt; Cuidado del Cabello &gt; Shampoos y Acondicionadores</t>
  </si>
  <si>
    <t xml:space="preserve">Descripción:
Shampoo Mennen Suave enriquecido con miel y extracto de manzanilla, línea Protección y Suavidad, en presentación de 700 ml. Su fórmula limpia suavemente el cabello de toda la familia, lo cuida y lo protege dejándolo con brillo, lleno de vitalidad y con un agradable aroma.
Beneficios:
- Mayor suavidad en el cabello.
- Limpieza suave, apta para toda la familia.
- Enriquecido con miel y extracto de manzanilla.
- Deja el cabello con brillo, vitalidad y un agradable aroma.
- Presentación rendidora de 700 ml.
Ingredientes:
Aqua, Sodium Laureth Sulfate, Sodium Chloride, Cocamidopropyl Betaine, Sodium Benzoate, Parfum, Citric Acid, Hydroxypropyl Guar Hydroxypropyltrimonium Chloride, Tetrasodium EDTA, Sodium Phosphate, Benzophenone-3, Honey (miel), Chamomilla Recutita (Matricaria) Flower Extract (extracto de manzanilla), CI 19140, CI 14700.
Modo de uso:
Humedezca su cabello y aplique dando un suave masaje. Enjuague y repita la operación.
Presentación:
Botella con 700 ml de shampoo.
Advertencias:
Evite el contacto con los ojos. Si observa alguna reacción desfavorable, suspenda su uso. Manténgase fuera del alcance de los niños, cuando un adulto no supervise su manejo.</t>
  </si>
  <si>
    <t xml:space="preserve">MLM17795555</t>
  </si>
  <si>
    <t xml:space="preserve">Protección y Suavidad</t>
  </si>
  <si>
    <t xml:space="preserve">Miel y extracto de manzanilla</t>
  </si>
  <si>
    <t xml:space="preserve">Miel y manzanilla</t>
  </si>
  <si>
    <t xml:space="preserve">Para toda la familia; Formato de venta: Pieza</t>
  </si>
  <si>
    <t xml:space="preserve">https://raw.githubusercontent.com/zublimemx/marketplaces-product-images/main/products/7509546072074/images/7509546072074_1.jpg</t>
  </si>
  <si>
    <t xml:space="preserve">https://raw.githubusercontent.com/zublimemx/marketplaces-product-images/main/products/7509546072074/images/7509546072074_2.jpg</t>
  </si>
  <si>
    <t xml:space="preserve">SH MENNEN MIEL-MZA SVE 700ML</t>
  </si>
  <si>
    <t xml:space="preserve">354312225027</t>
  </si>
  <si>
    <t xml:space="preserve">Derman Crema Antimicótica 50 g</t>
  </si>
  <si>
    <t xml:space="preserve">Descripción:
Derman crema es un medicamento de uso cutáneo con efecto antimicótico (contra hongos) y antiséptico, a base de ácido undecilénico y undecilenato de zinc. Se presenta en tubo con 50 g y está indicado en el tratamiento de las dermatofitosis, infecciones por hongos que afectan piel, cabello y uñas, especialmente el pie de atleta.
Beneficios:
- Efecto antimicótico y antiséptico, que impide el desarrollo de microorganismos generadores de infecciones.
- Indicado en tiña pedis (hongos en los pies), tiña cruris (hongos en la ingle) y tiña corporis (hongos en otras partes del cuerpo).
- Ayuda a controlar el mal olor, la sudoración excesiva, la comezón y las grietas cutáneas propias del pie de atleta.
- Por su forma farmacéutica, humecta y suaviza la piel en la etapa de sequedad y descamación.
Composición:
Cada 100 g contienen ácido undecilénico y undecilenato de zinc equivalentes a 20.36 g de ácido undecilénico total. Excipiente cbp 100 g.
Modo de uso:
Vía cutánea. Lave y seque los pies, y aplique Derman sobre la piel afectada 3 veces al día durante 4 semanas. La aplicación debe continuar al menos una semana después de la desaparición de los signos y síntomas.
Presentación:
Caja con tubo con 50 g de crema.
Advertencias:
- No se aplique en mucosas ni por vía oftálmica. No ingerible.
- No usar en piel irritada, ampollas, heridas profundas y abiertas, ni en niños menores de 2 años. No se use en el embarazo ni la lactancia.
- Si provoca irritación excesiva, suspenda la aplicación. En pacientes con diabetes o mala circulación su uso debe ser bajo supervisión médica.
- Conservar a no más de 25 °C en su envase original.
Lea las instrucciones del empaque. Consulte a su médico. No se deje al alcance de los niños.</t>
  </si>
  <si>
    <t xml:space="preserve">MLM45287255</t>
  </si>
  <si>
    <t xml:space="preserve">Derman</t>
  </si>
  <si>
    <t xml:space="preserve">Derman F. F.</t>
  </si>
  <si>
    <t xml:space="preserve">Crema antimicótica, antiséptica y desodorante</t>
  </si>
  <si>
    <t xml:space="preserve">Tubo con crema</t>
  </si>
  <si>
    <t xml:space="preserve">Ácido undecilénico, undecilenato de zinc</t>
  </si>
  <si>
    <t xml:space="preserve">20.36 g de ácido undecilénico total por 100 g</t>
  </si>
  <si>
    <t xml:space="preserve">Mayores de 2 años</t>
  </si>
  <si>
    <t xml:space="preserve">38933 SSA VI</t>
  </si>
  <si>
    <t xml:space="preserve">Formato de venta: Caja con tubo; Conservar a no más de 25 °C</t>
  </si>
  <si>
    <t xml:space="preserve">https://raw.githubusercontent.com/zublimemx/marketplaces-product-images/main/products/354312225027/images/354312225027_1.jpg</t>
  </si>
  <si>
    <t xml:space="preserve">https://raw.githubusercontent.com/zublimemx/marketplaces-product-images/main/products/354312225027/images/354312225027_2.jpg</t>
  </si>
  <si>
    <t xml:space="preserve">https://raw.githubusercontent.com/zublimemx/marketplaces-product-images/main/products/354312225027/images/354312225027_3.jpg</t>
  </si>
  <si>
    <t xml:space="preserve">DERMAN CRA 50 GR</t>
  </si>
  <si>
    <t xml:space="preserve">7500435169035</t>
  </si>
  <si>
    <t xml:space="preserve">Mousse Herbal Essences Cabello Rizo 200 g</t>
  </si>
  <si>
    <t xml:space="preserve">Descripción:
Mousse modeladora Herbal Essences para cabello rizo, en presentación de 200 g. Está diseñada para definir y realzar los rizos naturales, controlando el frizz y dejando una textura ligera sin residuos. Proporciona una fijación moderada y duradera, con la fragancia fresca y agradable característica de la marca.
Beneficios:
- Define y realza los rizos naturales.
- Ayuda a controlar el frizz.
- Textura ligera sin residuos.
- Fijación moderada y duradera.
- Fragancia fresca y agradable.
- Adecuada para el uso diario.
Modo de uso:
Aplique una porción de mousse sobre el cabello húmedo, distribúyala de las puntas hacia la raíz y peine o moldee los rizos. No requiere enjuague.
Presentación:
Envase aerosol con 200 g de espuma modeladora.
Advertencias:
Producto de uso externo. Evite el contacto con los ojos. Envase a presión: manténgase alejado del calor y del fuego, y fuera del alcance de los niños.</t>
  </si>
  <si>
    <t xml:space="preserve">MLM57730609</t>
  </si>
  <si>
    <t xml:space="preserve">Herbal Essences</t>
  </si>
  <si>
    <t xml:space="preserve">Cabello rizo</t>
  </si>
  <si>
    <t xml:space="preserve">Espuma modeladora</t>
  </si>
  <si>
    <t xml:space="preserve">Envase aerosol</t>
  </si>
  <si>
    <t xml:space="preserve">Cabello rizado</t>
  </si>
  <si>
    <t xml:space="preserve">Fijación moderada; Se aplica en cabello húmedo, sin enjuague; Formato de venta: Pieza</t>
  </si>
  <si>
    <t xml:space="preserve">https://raw.githubusercontent.com/zublimemx/marketplaces-product-images/main/products/7500435169035/images/7500435169035_2.jpg</t>
  </si>
  <si>
    <t xml:space="preserve">MOUSSE HERBAL ESS RIZO 200G</t>
  </si>
  <si>
    <t xml:space="preserve">8400005861</t>
  </si>
  <si>
    <t xml:space="preserve">Imbalza Olopatadina 2 mg/ml Solución Oftálmica 2.5 ml</t>
  </si>
  <si>
    <t xml:space="preserve">Descripción:
Imbalza es una solución oftálmica (gotas para los ojos) de Laboratorios Grin cuyo principio activo es el clorhidrato de olopatadina, un antialérgico. Esta presentación contiene 2.5 ml con olopatadina al 0.2 % (2 mg/ml) en frasco con gotero.
Beneficios:
- Indicado para la prevención de la picazón o comezón ocular provocada por la conjuntivitis alérgica.
- Indicado en el tratamiento de los signos y síntomas oculares asociados con padecimientos alérgicos.
- La olopatadina es un agente antialérgico que bloquea los receptores de histamina H1 y estabiliza los mastocitos.
- Concentración de 0.2 %: una aplicación al día.
Composición:
Cada ml contiene clorhidrato de olopatadina equivalente a 2.0 mg de olopatadina. Vehículo cbp 1.0 ml.
Modo de uso:
Vía oftálmica. Aplicar una o dos gotas en el ojo o los ojos afectados, una vez al día, o según indique el médico.
Presentación:
Caja con frasco gotero de 2.5 ml.
Advertencias:
- Su venta requiere receta médica.
- No se use en niños menores de 3 años ni en caso de hipersensibilidad a la olopatadina o a los componentes.
- Uso oftálmico, no ingerible.
- El empleo durante el embarazo queda bajo la responsabilidad del médico.
Lea las instrucciones del empaque. Consulte a su médico. No se deje al alcance de los niños.</t>
  </si>
  <si>
    <t xml:space="preserve">MLM39473361</t>
  </si>
  <si>
    <t xml:space="preserve">Imbalza</t>
  </si>
  <si>
    <t xml:space="preserve">Olopatadina 0.2 %</t>
  </si>
  <si>
    <t xml:space="preserve">Olopatadina (clorhidrato)</t>
  </si>
  <si>
    <t xml:space="preserve">2 mg/ml (0.2 %)</t>
  </si>
  <si>
    <t xml:space="preserve">Adultos y niños mayores de 3 años</t>
  </si>
  <si>
    <t xml:space="preserve">036M2018 SSA IV</t>
  </si>
  <si>
    <t xml:space="preserve">https://raw.githubusercontent.com/zublimemx/marketplaces-product-images/main/products/8400005861/images/8400005861_1.jpg</t>
  </si>
  <si>
    <t xml:space="preserve">https://raw.githubusercontent.com/zublimemx/marketplaces-product-images/main/products/8400005861/images/8400005861_2.jpg</t>
  </si>
  <si>
    <t xml:space="preserve">https://raw.githubusercontent.com/zublimemx/marketplaces-product-images/main/products/8400005861/images/8400005861_3.jpg</t>
  </si>
  <si>
    <t xml:space="preserve">IMBALZA SOL AL 2% 2 5ML ALOPATADINA GRIN</t>
  </si>
  <si>
    <t xml:space="preserve">7501298215907</t>
  </si>
  <si>
    <t xml:space="preserve">Biconcor Bisoprolol Hidroclorotiazida 5/6.25 mg 30 Tabletas</t>
  </si>
  <si>
    <t xml:space="preserve">Descripción:
Biconcor es un medicamento de Merck que combina dos agentes antihipertensivos en una sola tableta: bisoprolol, un bloqueador adrenérgico beta 1 cardioselectivo, e hidroclorotiazida, un diurético. Está indicado para el tratamiento de la hipertensión arterial sistémica. Esta presentación contiene 30 tabletas de 5 mg/6.25 mg.
Beneficios:
- Dos mecanismos de acción antihipertensiva en una sola tableta.
- Bisoprolol: contribuye a disminuir el gasto cardiaco, inhibe la liberación de renina y reduce el flujo simpático.
- Hidroclorotiazida: reduce el volumen sanguíneo y la resistencia vascular periférica.
- Dosis de una tableta una vez al día, según indicación médica.
Composición:
Cada tableta contiene bisoprolol fumarato 5 mg e hidroclorotiazida 6.25 mg.
Modo de uso:
Vía oral. La dosis y el ajuste de dosis los determina el médico; si se planea suspender el tratamiento, debe hacerse de forma gradual durante 2 semanas.
Presentación:
Caja con 30 tabletas de 5 mg/6.25 mg.
Advertencias:
- Su venta requiere receta médica.
- Contraindicado en pacientes con hipersensibilidad al bisoprolol, a la hidroclorotiazida, a otras tiazidas, a sulfonamidas o a cualquiera de los excipientes.
- No se use en el embarazo ni en la lactancia.
Lea las instrucciones del empaque. Consulte a su médico. No se deje al alcance de los niños.</t>
  </si>
  <si>
    <t xml:space="preserve">MLM39473513</t>
  </si>
  <si>
    <t xml:space="preserve">Biconcor</t>
  </si>
  <si>
    <t xml:space="preserve">5 mg/6.25 mg</t>
  </si>
  <si>
    <t xml:space="preserve">Bisoprolol, hidroclorotiazida</t>
  </si>
  <si>
    <t xml:space="preserve">Bisoprolol 5 mg / Hidroclorotiazida 6.25 mg por tableta</t>
  </si>
  <si>
    <t xml:space="preserve">220M98 SSA</t>
  </si>
  <si>
    <t xml:space="preserve">https://raw.githubusercontent.com/zublimemx/marketplaces-product-images/main/products/7501298215907/images/7501298215907_1.jpg</t>
  </si>
  <si>
    <t xml:space="preserve">https://raw.githubusercontent.com/zublimemx/marketplaces-product-images/main/products/7501298215907/images/7501298215907_2.jpg</t>
  </si>
  <si>
    <t xml:space="preserve">BICONCOR 5 6 25MG C 30TAB</t>
  </si>
  <si>
    <t xml:space="preserve">070942302289</t>
  </si>
  <si>
    <t xml:space="preserve">Enjuague Bucal GUM Paroex Gingivitis 0.12% 300 ml</t>
  </si>
  <si>
    <t xml:space="preserve">Descripción:
Enjuague bucal GUM Paroex Gingivitis de Sunstar, formulado con digluconato de clorhexidina al 0.12% y sin alcohol, pensado para el cuidado de las encías cuando hay gingivitis. Su sabor refrescante lo hace agradable de usar dentro de la rutina diaria de higiene bucal.
Beneficios:
- Contribuye a la protección de las encías y al mantenimiento de la salud oral.
- Fórmula sin alcohol, con sabor refrescante.
- Pertenece a la línea Paroex de GUM, especializada en el cuidado de las encías.
- Presentación práctica de 300 ml.
Composición:
Digluconato de clorhexidina al 0.12%.
Presentación:
Frasco con 300 ml, una pieza.
Advertencias:
No se automedique. Consulte a su médico o a su dentista en caso de dudas sobre su uso o si los síntomas persisten. Lea las instrucciones del empaque. Consulte a su médico. No se deje al alcance de los niños.</t>
  </si>
  <si>
    <t xml:space="preserve">MLM33069146</t>
  </si>
  <si>
    <t xml:space="preserve">Paroex</t>
  </si>
  <si>
    <t xml:space="preserve">Frasco con 300 ml</t>
  </si>
  <si>
    <t xml:space="preserve">Digluconato de clorhexidina</t>
  </si>
  <si>
    <t xml:space="preserve">0.12%</t>
  </si>
  <si>
    <t xml:space="preserve">Uso bucal (enjuague)</t>
  </si>
  <si>
    <t xml:space="preserve">Sin alcohol; Sabor refrescante; Formato de venta: pieza</t>
  </si>
  <si>
    <t xml:space="preserve">https://raw.githubusercontent.com/zublimemx/marketplaces-product-images/main/products/070942302289/images/070942302289_2.jpg</t>
  </si>
  <si>
    <t xml:space="preserve">https://raw.githubusercontent.com/zublimemx/marketplaces-product-images/main/products/070942302289/images/070942302289_3.jpg</t>
  </si>
  <si>
    <t xml:space="preserve">ENJ BUC GUM PAROEX GING 300ML</t>
  </si>
  <si>
    <t xml:space="preserve">57891463003039</t>
  </si>
  <si>
    <t xml:space="preserve">Jeringas Desechables BD Plastipak 5 ml Caja con 100 Piezas</t>
  </si>
  <si>
    <t xml:space="preserve">MLM189428</t>
  </si>
  <si>
    <t xml:space="preserve">Salud y Equipamiento Médico &gt; Equipamiento Médico &gt; Instrumental Médico &gt; Jeringas</t>
  </si>
  <si>
    <t xml:space="preserve">Descripción:
Jeringa desechable estéril BD Plastipak de 5 ml, de tres piezas y de un solo uso, para la aplicación de inyecciones. Se presenta en caja con 100 piezas, una opción práctica para consultorios, clínicas, farmacias y botiquines que necesitan surtido constante de jeringas.
Características:
- Capacidad de 5 ml.
- Estéril y desechable, de un solo uso.
- Versión con aguja identificada con color verde (calibre 21 G x 32 mm, de uso intramuscular).
- Marca BD (Becton Dickinson), línea Plastipak.
- Caja con 100 piezas para uso médico y de curación.
Presentación:
Caja con 100 jeringas de 5 ml.
Advertencias:
Producto estéril de un solo uso: no reutilizar. No utilizar si el empaque individual está dañado o abierto. Deseche la jeringa y la aguja en un contenedor para objetos punzocortantes. Almacenar entre 15 y 30 °C. Su aplicación debe realizarse por personal capacitado. Lea las instrucciones del empaque. Consulte a su médico. No se deje al alcance de los niños.</t>
  </si>
  <si>
    <t xml:space="preserve">MLM75543444</t>
  </si>
  <si>
    <t xml:space="preserve">BD</t>
  </si>
  <si>
    <t xml:space="preserve">Becton Dickinson</t>
  </si>
  <si>
    <t xml:space="preserve">Plastipak</t>
  </si>
  <si>
    <t xml:space="preserve">Aguja verde 21 G x 40 mm</t>
  </si>
  <si>
    <t xml:space="preserve">Caja con 100 jeringas</t>
  </si>
  <si>
    <t xml:space="preserve">Capacidad: 5 ml; Estéril; Desechable, un solo uso; Calibre de aguja: 21 G x 40 mm (0.80 x 40 mm, 1 1/2"); Punta Luer lock; Aguja desmontable incluida; Formato de venta: caja con 100</t>
  </si>
  <si>
    <t xml:space="preserve">https://raw.githubusercontent.com/zublimemx/marketplaces-product-images/main/products/57891463003039/images/57891463003039_1.jpg</t>
  </si>
  <si>
    <t xml:space="preserve">https://raw.githubusercontent.com/zublimemx/marketplaces-product-images/main/products/57891463003039/images/57891463003039_2.jpg</t>
  </si>
  <si>
    <t xml:space="preserve">https://raw.githubusercontent.com/zublimemx/marketplaces-product-images/main/products/57891463003039/images/57891463003039_4.jpg</t>
  </si>
  <si>
    <t xml:space="preserve">PLASTIPAK 5ML C100 VERDE</t>
  </si>
  <si>
    <t xml:space="preserve">7501299309339</t>
  </si>
  <si>
    <t xml:space="preserve">Lodestar Duo Losartán Amlodipino 100 mg/5 mg 30 Cápsulas</t>
  </si>
  <si>
    <t xml:space="preserve">Descripción:
Lodestar-Duo, de Laboratorios Liomont, combina en una sola cápsula losartán de 100 mg y amlodipino de 5 mg. Está indicado para el tratamiento de la hipertensión arterial en pacientes que requieren el uso conjunto de dos fármacos para alcanzar un control adecuado de la presión arterial.
Características:
- Combinación en dosis fija de un antagonista de los receptores de angiotensina II (losartán) y un bloqueador de los canales de calcio (amlodipino).
- Una sola cápsula al día.
- Caja con 30 cápsulas, equivalente a un mes de tratamiento.
Composición:
Cada cápsula contiene losartán 100 mg y amlodipino 5 mg, con excipientes cbp 1 cápsula.
Modo de uso:
Vía oral. Una cápsula al día, preferentemente a la misma hora, con o sin alimentos, o según lo indique su médico.
Presentación:
Caja con 30 cápsulas.
Advertencias:
No se administre durante el embarazo ni la lactancia. No suspenda ni modifique el tratamiento sin indicación médica. Lea las instrucciones del empaque. Consulte a su médico. No se deje al alcance de los niños.</t>
  </si>
  <si>
    <t xml:space="preserve">MLM39473486</t>
  </si>
  <si>
    <t xml:space="preserve">Lodestar Duo</t>
  </si>
  <si>
    <t xml:space="preserve">Caja con 30 cápsulas</t>
  </si>
  <si>
    <t xml:space="preserve">Losartán, Amlodipino</t>
  </si>
  <si>
    <t xml:space="preserve">100 mg / 5 mg</t>
  </si>
  <si>
    <t xml:space="preserve">Forma farmacéutica: cápsula; Formato de venta: caja</t>
  </si>
  <si>
    <t xml:space="preserve">https://raw.githubusercontent.com/zublimemx/marketplaces-product-images/main/products/7501299309339/images/7501299309339_1.jpg</t>
  </si>
  <si>
    <t xml:space="preserve">https://raw.githubusercontent.com/zublimemx/marketplaces-product-images/main/products/7501299309339/images/7501299309339_2.jpg</t>
  </si>
  <si>
    <t xml:space="preserve">LODESTAR DUO 100 5 MG CAP C30</t>
  </si>
  <si>
    <t xml:space="preserve">7501050610674</t>
  </si>
  <si>
    <t xml:space="preserve">Celestone Soluspan Hypak Betametasona Inyectable 1 ml</t>
  </si>
  <si>
    <t xml:space="preserve">Descripción:
Celestone Soluspan Hypak es una suspensión inyectable de betametasona, un corticosteroide de uso médico, presentada en jeringa prellenada de 1 ml con aguja desechable. Combina acetato de betametasona y fosfato sódico de betametasona, lo que permite una acción sistémica o local según lo determine el médico.
Características:
- Está indicado en enfermedades reumáticas, del colágeno, alérgicas y dermatológicas que responden a corticosteroides.
- Se administra por vía intramuscular, intraarticular o intralesional, según indicación médica.
- Presentación Hypak: jeringa prellenada lista para aplicarse por personal de salud.
Composición:
Cada ml contiene acetato de betametasona equivalente a 2.71 mg de betametasona y fosfato sódico de betametasona equivalente a 3 mg de betametasona, con vehículo cbp 1 ml.
Modo de uso:
La dosis y la vía de administración las determina el médico según la enfermedad y la respuesta del paciente.
Presentación:
Caja con una jeringa prellenada de 1 ml con aguja desechable.
Advertencias:
No se administre por vía intravenosa ni subcutánea. Contraindicado en caso de hipersensibilidad a la betametasona o a algún componente de la fórmula y en micosis sistémicas. La administración epidural se ha asociado con eventos neurológicos graves. Precaución en embarazo, tuberculosis, herpes ocular y úlcera péptica. Lea las instrucciones del empaque. Consulte a su médico. No se deje al alcance de los niños.</t>
  </si>
  <si>
    <t xml:space="preserve">MLM39473641</t>
  </si>
  <si>
    <t xml:space="preserve">Celestone</t>
  </si>
  <si>
    <t xml:space="preserve">Soluspan</t>
  </si>
  <si>
    <t xml:space="preserve">Jeringa prellenada de 1 ml</t>
  </si>
  <si>
    <t xml:space="preserve">Betametasona (acetato y fosfato sódico)</t>
  </si>
  <si>
    <t xml:space="preserve">2.71 mg / 3 mg por ml</t>
  </si>
  <si>
    <t xml:space="preserve">Intramuscular, intraarticular, intralesional</t>
  </si>
  <si>
    <t xml:space="preserve">64063 SSA IV</t>
  </si>
  <si>
    <t xml:space="preserve">Forma farmacéutica: suspensión inyectable; Presentación con aguja desechable</t>
  </si>
  <si>
    <t xml:space="preserve">https://raw.githubusercontent.com/zublimemx/marketplaces-product-images/main/products/7501050610674/images/7501050610674_2.jpg</t>
  </si>
  <si>
    <t xml:space="preserve">https://raw.githubusercontent.com/zublimemx/marketplaces-product-images/main/products/7501050610674/images/7501050610674_1.jpg</t>
  </si>
  <si>
    <t xml:space="preserve">CELESTONE SOLUSPAN HYPAK</t>
  </si>
  <si>
    <t xml:space="preserve">7501092722373</t>
  </si>
  <si>
    <t xml:space="preserve">Dagla Itoprida 50 mg 30 Tabletas</t>
  </si>
  <si>
    <t xml:space="preserve">Descripción:
Dagla, de Takeda, contiene clorhidrato de itoprida de 50 mg por tableta. La itoprida pertenece al grupo de los procinéticos, medicamentos que favorecen la motilidad del aparato digestivo, y se utiliza en el manejo de síntomas gastrointestinales relacionados con alteraciones de la motilidad y con el reflujo gastroesofágico, siempre bajo indicación médica.
Características:
- Tabletas de administración oral.
- Caja con 30 tabletas.
- Laboratorio Takeda.
Composición:
Cada tableta contiene clorhidrato de itoprida 50 mg, equivalente a 45.4 mg de itoprida, con excipientes cbp 1 tableta.
Modo de uso:
Vía oral. La dosis y la duración del tratamiento las indica el médico.
Presentación:
Caja con 30 tabletas.
Advertencias:
Almacenar a temperatura ambiente controlada, entre 15 y 30 °C. No modifique la dosis ni suspenda el tratamiento sin consultar a su médico. Lea las instrucciones del empaque. Consulte a su médico. No se deje al alcance de los niños.</t>
  </si>
  <si>
    <t xml:space="preserve">MLM39474601</t>
  </si>
  <si>
    <t xml:space="preserve">Dagla</t>
  </si>
  <si>
    <t xml:space="preserve">Caja con 30 tabletas</t>
  </si>
  <si>
    <t xml:space="preserve">Clorhidrato de itoprida</t>
  </si>
  <si>
    <t xml:space="preserve">292M2009 SSA IV</t>
  </si>
  <si>
    <t xml:space="preserve">Forma farmacéutica: tableta; Clasificación ATC: A03FA07; Formato de venta: caja</t>
  </si>
  <si>
    <t xml:space="preserve">https://raw.githubusercontent.com/zublimemx/marketplaces-product-images/main/products/7501092722373/images/7501092722373_1.jpg</t>
  </si>
  <si>
    <t xml:space="preserve">https://raw.githubusercontent.com/zublimemx/marketplaces-product-images/main/products/7501092722373/images/7501092722373_2.jpg</t>
  </si>
  <si>
    <t xml:space="preserve">DAGLA 50MG C30 TABS</t>
  </si>
  <si>
    <t xml:space="preserve">7509546655062</t>
  </si>
  <si>
    <t xml:space="preserve">Toallitas Húmedas Palmolive Neutro Balance Baby 80 Piezas</t>
  </si>
  <si>
    <t xml:space="preserve">Descripción:
Toallitas húmedas Palmolive Neutro Balance Baby 0%, diseñadas para cuidar el balance natural de la piel de tu bebé. Sirven para limpiar tanto la cara como el cuerpo del pequeño.
Características:
- Fórmula 0% alcohol, 0% colorantes y 0% parabenos.
- Hipoalergénicas, para piel sensible de bebé.
- Paquete con tapa.
- Línea Neutro Balance Baby de Palmolive.
- Aptas para la limpieza facial y corporal del bebé.
Modo de uso:
Abra la tapa, tome una toallita y limpie suavemente la zona deseada. Cierre bien la tapa después de cada uso para conservar la humedad de las toallitas restantes.
Presentación:
Paquete con tapa que contiene 80 toallitas húmedas.
Advertencias:
Uso externo. Evite el contacto con los ojos. Las toallitas no deben desecharse en el inodoro. Mantenga el empaque cerrado después de cada uso. Mantener fuera del alcance de los niños sin supervisión de un adulto.</t>
  </si>
  <si>
    <t xml:space="preserve">MLM22031543</t>
  </si>
  <si>
    <t xml:space="preserve">Neutro Balance Baby</t>
  </si>
  <si>
    <t xml:space="preserve">0%</t>
  </si>
  <si>
    <t xml:space="preserve">Paquete con tapa</t>
  </si>
  <si>
    <t xml:space="preserve">Bebé</t>
  </si>
  <si>
    <t xml:space="preserve">Sin alcohol; Sin colorantes; Sin parabenos; Hipoalergénicas; Empaque con tapa; Formato de venta: paquete</t>
  </si>
  <si>
    <t xml:space="preserve">https://raw.githubusercontent.com/zublimemx/marketplaces-product-images/main/products/7509546655062/images/7509546655062_2.jpg</t>
  </si>
  <si>
    <t xml:space="preserve">TAS HUM PALMOL N-BAL BABY0% C/80</t>
  </si>
  <si>
    <t xml:space="preserve">7502250342747</t>
  </si>
  <si>
    <t xml:space="preserve">Emulsión Corporal Aclaradora Vitacilina Clarite 200 ml</t>
  </si>
  <si>
    <t xml:space="preserve">Descripción:
Vitacilina Clarite es una emulsión corporal hidratante y aclaradora de triple efecto, formulada con ingredientes avanzados para aclarar visiblemente y de inmediato el tono de la piel. Su fórmula, inspirada en rituales asiáticos, ayuda a reducir gradualmente la apariencia de las manchas y a iluminar la piel al instante.
Beneficios:
- Aclara de forma visible e inmediata el tono de la piel.
- Ayuda a reducir gradualmente la apariencia de manchas e hiperpigmentación.
- Ilumina la piel al instante.
- Hidrata el cuerpo con una textura de emulsión.
- Resultados visibles en 2 semanas, según la marca.
Ingredientes:
Contiene niacinamida al 3%, vitamina C y agua de regaliz como activos principales.
Presentación:
Frasco con 200 ml.
Advertencias:
Uso externo. Evite el contacto con los ojos; si esto ocurre, enjuague con abundante agua. Suspenda su uso si observa alguna reacción desfavorable. Mantener fuera del alcance de los niños.</t>
  </si>
  <si>
    <t xml:space="preserve">MLM67332968</t>
  </si>
  <si>
    <t xml:space="preserve">Vitacilina</t>
  </si>
  <si>
    <t xml:space="preserve">Clarite</t>
  </si>
  <si>
    <t xml:space="preserve">Triple efecto</t>
  </si>
  <si>
    <t xml:space="preserve">Tubo con 200 ml</t>
  </si>
  <si>
    <t xml:space="preserve">Fragancia neutra</t>
  </si>
  <si>
    <t xml:space="preserve">Todo tipo de piel</t>
  </si>
  <si>
    <t xml:space="preserve">Tipo de producto: emulsión corporal aclaradora hidratante; Activos: niacinamida 3%, vitamina C, agua de regaliz; Formato de venta: pieza; Libre de parabenos: Sí; Aplicación día y noche; Funciones: despigmentante, iluminador e hidratación; Sin protección solar</t>
  </si>
  <si>
    <t xml:space="preserve">https://raw.githubusercontent.com/zublimemx/marketplaces-product-images/main/products/7502250342747/images/7502250342747_1.jpg</t>
  </si>
  <si>
    <t xml:space="preserve">https://raw.githubusercontent.com/zublimemx/marketplaces-product-images/main/products/7502250342747/images/7502250342747_2.jpg</t>
  </si>
  <si>
    <t xml:space="preserve">VITACILINA EMULSION CORP HIDRAT CLARITE TRIP EFECTO 200ML</t>
  </si>
  <si>
    <t xml:space="preserve">7501070634810</t>
  </si>
  <si>
    <t xml:space="preserve">Posipen Dicloxacilina 500 mg 12 Cápsulas</t>
  </si>
  <si>
    <t xml:space="preserve">Descripción:
Posipen, de Sanfer, contiene dicloxacilina sódica de 500 mg por cápsula. La dicloxacilina es un antibiótico del grupo de las penicilinas resistente a la penicilinasa, indicado para el tratamiento de infecciones de la piel y de los tejidos blandos causadas por microorganismos sensibles, siempre bajo prescripción médica.
Características:
- Antibiótico de administración oral.
- Cápsulas de 500 mg.
- Caja con 12 cápsulas.
Composición:
Cada cápsula contiene dicloxacilina sódica equivalente a 500 mg de dicloxacilina.
Modo de uso:
Vía oral. La dosis y la duración del tratamiento las determina el médico; complete el tratamiento indicado aunque los síntomas mejoren. Si olvida una dosis, tómela en cuanto lo recuerde, sin duplicar la siguiente.
Presentación:
Caja con 12 cápsulas.
Advertencias:
No se administre a personas con alergia o sensibilidad a las penicilinas o a otros antibióticos betalactámicos. Durante el embarazo y la lactancia se debe valorar el riesgo con su médico. Evite el consumo de alcohol durante el tratamiento. En caso de sobredosis, acuda de inmediato a atención médica. La venta de este antibiótico requiere receta médica. Lea las instrucciones del empaque. Consulte a su médico. No se deje al alcance de los niños.</t>
  </si>
  <si>
    <t xml:space="preserve">MLM39473425</t>
  </si>
  <si>
    <t xml:space="preserve">Posipen</t>
  </si>
  <si>
    <t xml:space="preserve">Caja con 12 cápsulas</t>
  </si>
  <si>
    <t xml:space="preserve">Dicloxacilina sódica</t>
  </si>
  <si>
    <t xml:space="preserve">64531 SSA IV</t>
  </si>
  <si>
    <t xml:space="preserve">Forma farmacéutica: cápsula; Antibiótico; Formato de venta: caja</t>
  </si>
  <si>
    <t xml:space="preserve">https://raw.githubusercontent.com/zublimemx/marketplaces-product-images/main/products/7501070634810/images/7501070634810_2.jpg</t>
  </si>
  <si>
    <t xml:space="preserve">https://raw.githubusercontent.com/zublimemx/marketplaces-product-images/main/products/7501070634810/images/7501070634810_3.jpg</t>
  </si>
  <si>
    <t xml:space="preserve">https://raw.githubusercontent.com/zublimemx/marketplaces-product-images/main/products/7501070634810/images/7501070634810_4.jpg</t>
  </si>
  <si>
    <t xml:space="preserve">POSIPEN 500 MG C 12 CAPS</t>
  </si>
  <si>
    <t xml:space="preserve">7509546074511</t>
  </si>
  <si>
    <t xml:space="preserve">Shampoo Mennen Zero% Cabello Saludable 700 ml</t>
  </si>
  <si>
    <t xml:space="preserve">Descripción:
Shampoo Mennen Zero% Cabello Saludable, un shampoo suave para cuidado delicado del cabello, pensado para toda la familia. Su fórmula es 0% alcohol, 0% colorantes y 0% siliconas, y está pensado para el lavado del cabello con un cuidado delicado.
Beneficios:
- Cuidado delicado para el cabello de toda la familia.
- Fórmula 0% alcohol, 0% colorantes y 0% siliconas.
- Sin alcohol etílico intencionalmente agregado.
- Presentación familiar de 700 ml.
Ingredientes:
Aqua, Sodium Laureth Sulfate, Sodium Chloride, Cocamidopropyl Betaine, Sodium Benzoate, Citric Acid, Parfum, Hydroxypropyl Guar Hydroxypropyltrimonium Chloride, Tetrasodium EDTA, Sodium Phosphate.
Modo de uso:
Humedezca el cabello y aplique el producto. Masajee suavemente distribuyendo la espuma hasta las puntas y deje actuar durante unos minutos. Enjuague y repita si es necesario.
Presentación:
Frasco con 700 ml.
Advertencias:
Uso externo. Evite el contacto con los ojos; si esto sucede, enjuague con agua. Suspenda su uso si observa alguna reacción desfavorable. Manténgase fuera del alcance de los niños cuando un adulto no supervise su manejo.</t>
  </si>
  <si>
    <t xml:space="preserve">MLM18978104</t>
  </si>
  <si>
    <t xml:space="preserve">Zero%</t>
  </si>
  <si>
    <t xml:space="preserve">Cabello Saludable, cuidado delicado</t>
  </si>
  <si>
    <t xml:space="preserve">Frasco con 700 ml</t>
  </si>
  <si>
    <t xml:space="preserve">Para toda la familia</t>
  </si>
  <si>
    <t xml:space="preserve">0% alcohol; 0% colorantes; 0% siliconas; Sin alcohol etílico intencionalmente agregado; Formato de venta: pieza</t>
  </si>
  <si>
    <t xml:space="preserve">https://raw.githubusercontent.com/zublimemx/marketplaces-product-images/main/products/7509546074511/images/7509546074511_3.jpg</t>
  </si>
  <si>
    <t xml:space="preserve">SH MENNEN ZERO% SVE 700 ML</t>
  </si>
  <si>
    <t xml:space="preserve">7503006698323</t>
  </si>
  <si>
    <t xml:space="preserve">Microdacyn 60 Solución Antiséptica para Heridas 240 ml</t>
  </si>
  <si>
    <t xml:space="preserve">Descripción:
Microdacyn 60 solución antiséptica, de Sanfer, en frasco con atomizador de 240 ml. Está indicada como coadyuvante para la limpieza y curación de todo tipo de heridas (superficiales, agudas, crónicas o profundas). Su acción antiséptica actúa rápida y eficazmente sobre las superficies cutáneas y subcutáneas, y es ideal para desinfectar cortaduras, raspones, abrasiones, quemaduras e infecciones leves de la piel.
Beneficios:
- Antiséptica y germicida de amplio espectro, eficaz contra bacterias gram positivas y gram negativas, virus, hongos y esporas.
- No arde al aplicar, no es tóxico y no mancha ni daña la piel.
- Lista para usar, se aplica directamente sin diluir.
- Biodegradable.
Composición:
Sodio menor a 55 ppm y cloro menor a 80 ppm, con especies como ácido hipocloroso (HClO), hipoclorito (ClO), cloruro (Cl), peróxido de hidrógeno (H2O2), ozono (O3) y oxígeno (O2); la suma de estos iones combinados no pasa de 55 ppm.
Modo de uso:
1. Limpiar: limpie cuidadosamente la herida con agua y jabón y seque, preferentemente con una gasa estéril.
2. Desinfectar: aplique la solución directamente sobre toda la herida y déjela actuar hasta que seque por completo.
3. Proteger: si es necesario, coloque una vendita, gasa o compresa estéril. Repita el proceso 3 veces al día o como lo señale el médico.
Presentación:
Frasco con atomizador de 240 ml.
Advertencias:
En caso de irritación o malestar local, suspenda su uso. No mezcle con productos que contengan amoniaco. No use el producto si el sello de garantía está violado. Conservar en un lugar seco a no más de 30 °C, sin congelar y alejado de la luz solar directa. Si las molestias persisten, consulte a su médico. Lea las instrucciones del empaque. Consulte a su médico. No se deje al alcance de los niños.</t>
  </si>
  <si>
    <t xml:space="preserve">MLM20509747</t>
  </si>
  <si>
    <t xml:space="preserve">Microdacyn</t>
  </si>
  <si>
    <t xml:space="preserve">Microdacyn 60</t>
  </si>
  <si>
    <t xml:space="preserve">Solución antiséptica</t>
  </si>
  <si>
    <t xml:space="preserve">Frasco con atomizador</t>
  </si>
  <si>
    <t xml:space="preserve">Tópica (externa)</t>
  </si>
  <si>
    <t xml:space="preserve">1075C2003SSA</t>
  </si>
  <si>
    <t xml:space="preserve">Fabricado por Aerobal, S.A. de C.V.; Sodio menor a 55 ppm; Cloro menor a 80 ppm; Biodegradable; Formato de venta: pieza</t>
  </si>
  <si>
    <t xml:space="preserve">https://raw.githubusercontent.com/zublimemx/marketplaces-product-images/main/products/7503006698323/images/7503006698323_1.jpg</t>
  </si>
  <si>
    <t xml:space="preserve">https://raw.githubusercontent.com/zublimemx/marketplaces-product-images/main/products/7503006698323/images/7503006698323_2.jpg</t>
  </si>
  <si>
    <t xml:space="preserve">MICRODACYN 60 SOL 240ML AGOSTO 27</t>
  </si>
  <si>
    <t xml:space="preserve">7501089804013</t>
  </si>
  <si>
    <t xml:space="preserve">Recoverón Ungüento Ácido Acexámico 5 g/100 g 40 g</t>
  </si>
  <si>
    <t xml:space="preserve">Descripción:
Recoverón, de Armstrong, es un ungüento de uso tópico con ácido acexámico al 5 g por cada 100 g. Se presenta como cicatrizante regenerador tisular y se utiliza en heridas, quemaduras y grietas del pezón, aplicado directamente sobre la zona afectada.
Características:
- Ungüento de aplicación tópica (externa).
- Acción cicatrizante y regeneradora del tejido.
- Tubo de 40 g dentro de una caja individual.
- Almacenar a temperatura ambiente controlada, entre 15 y 30 °C.
Composición:
Cada 100 g de ungüento contienen ácido acexámico 5 g, con excipientes cbp 100 g.
Modo de uso:
Vía tópica. Aplique sobre la zona a tratar según las instrucciones del empaque o la indicación de su médico.
Presentación:
Caja con un tubo de 40 g.
Advertencias:
Uso externo. Suspenda su uso si aparece irritación o alguna reacción desfavorable. Lea las instrucciones del empaque. Consulte a su médico. No se deje al alcance de los niños.</t>
  </si>
  <si>
    <t xml:space="preserve">MLM39473727</t>
  </si>
  <si>
    <t xml:space="preserve">Caja con tubo de 40 g</t>
  </si>
  <si>
    <t xml:space="preserve">Ácido acexámico</t>
  </si>
  <si>
    <t xml:space="preserve">5 g / 100 g</t>
  </si>
  <si>
    <t xml:space="preserve">3309C2012SSA</t>
  </si>
  <si>
    <t xml:space="preserve">Forma farmacéutica: ungüento; Formato de venta: caja</t>
  </si>
  <si>
    <t xml:space="preserve">https://raw.githubusercontent.com/zublimemx/marketplaces-product-images/main/products/7501089804013/images/7501089804013_1.jpg</t>
  </si>
  <si>
    <t xml:space="preserve">https://raw.githubusercontent.com/zublimemx/marketplaces-product-images/main/products/7501089804013/images/7501089804013_3.jpg</t>
  </si>
  <si>
    <t xml:space="preserve">RECOVERON UNG 40GR</t>
  </si>
  <si>
    <t xml:space="preserve">7501298224176</t>
  </si>
  <si>
    <t xml:space="preserve">Gavindo N Gabapentina Tiamina Cianocobalamina 60 Cápsulas</t>
  </si>
  <si>
    <t xml:space="preserve">Descripción:
Gavindo N, de Merck, combina en una cápsula gabapentina de 300 mg, tiamina (vitamina B1) de 100 mg y cianocobalamina (vitamina B12) de 0.200 mg. Está indicado para el tratamiento del dolor neuropático periférico, bajo prescripción y vigilancia médica.
Características:
- Combinación de un medicamento para el dolor neuropático con vitaminas del complejo B relacionadas con el sistema nervioso.
- Cápsulas de administración oral.
- Caja con 60 cápsulas.
Composición:
Cada cápsula contiene gabapentina 300 mg, tiamina 100 mg y cianocobalamina 0.200 mg.
Modo de uso:
Vía oral. La dosis y la duración del tratamiento las determina el médico; no la modifique por cuenta propia.
Presentación:
Caja con 60 cápsulas.
Advertencias:
No se administre a personas con alergia o sensibilidad a la gabapentina, la tiamina o la cianocobalamina. Puede causar somnolencia y mareo: tenga precaución al conducir o manejar maquinaria. Evite el alcohol y la combinación con otros medicamentos que actúen sobre el sistema nervioso central. Durante el embarazo y la lactancia debe valorarse el riesgo con su médico. En caso de sobredosis, acuda de inmediato a atención médica. Lea las instrucciones del empaque. Consulte a su médico. No se deje al alcance de los niños.</t>
  </si>
  <si>
    <t xml:space="preserve">MLM40172367</t>
  </si>
  <si>
    <t xml:space="preserve">Gavindo N</t>
  </si>
  <si>
    <t xml:space="preserve">Caja con 60 cápsulas</t>
  </si>
  <si>
    <t xml:space="preserve">Gabapentina, Tiamina, Cianocobalamina</t>
  </si>
  <si>
    <t xml:space="preserve">300 mg / 100 mg / 0.200 mg</t>
  </si>
  <si>
    <t xml:space="preserve">005M2016 SSA</t>
  </si>
  <si>
    <t xml:space="preserve">https://raw.githubusercontent.com/zublimemx/marketplaces-product-images/main/products/7501298224176/images/7501298224176_3.jpg</t>
  </si>
  <si>
    <t xml:space="preserve">https://raw.githubusercontent.com/zublimemx/marketplaces-product-images/main/products/7501298224176/images/7501298224176_2.jpg</t>
  </si>
  <si>
    <t xml:space="preserve">GAVINDO N CAP C60 OCTUBRE 27</t>
  </si>
  <si>
    <t xml:space="preserve">7501001100001</t>
  </si>
  <si>
    <t xml:space="preserve">Metamucil Fibra Psyllium Sabor Naranja Sin Azúcar 425 g</t>
  </si>
  <si>
    <t xml:space="preserve">Descripción:
Metamucil Fibra Multibeneficios en polvo, sabor naranja y sin azúcar, elaborado con cáscara de semilla de Plantago psyllium, una fibra de origen 100% natural. Al retener líquidos, la fibra aumenta el volumen y disminuye la consistencia de las heces, y ayuda a regularizar el intestino sin estimulantes químicos.
Beneficios:
- Ayuda a regularizar el tránsito intestinal sin estimulantes químicos.
- Fibra de origen 100% natural.
- Ayuda a reducir el colesterol, acompañado de una dieta adecuada y ejercicio.
- Sin azúcar, endulzado con aspartame.
- Bote con 72 dosis.
Ingredientes:
Polvo de cáscara de semilla de Plantago psyllium. Contiene aspartame (fuente de fenilalanina).
Modo de uso:
Mezcle una dosis (1 cucharada, 5.8 g) en 240 ml de agua o jugo, revuelva hasta disolver y bébala de inmediato, seguida de un vaso adicional de agua. Adultos y niños mayores de 12 años: hasta 3 veces al día. Niños de 6 a 12 años: media dosis (2.9 g) hasta 3 veces al día. Inicie con una dosis diaria e incremente gradualmente.
Presentación:
Bote con 425 g de polvo, sabor naranja.
Advertencias:
No se administre a menores de 6 años. Contiene fenilalanina: no lo use si tiene fenilcetonuria. Tomarlo sin suficiente agua puede causar asfixia; no lo tome antes de acostarse. Suspenda su uso si presenta dolor en el pecho, vómito o dificultad para respirar. Tome otros medicamentos 2 horas antes o 2 horas después. Lea las instrucciones del empaque. Consulte a su médico. No se deje al alcance de los niños.</t>
  </si>
  <si>
    <t xml:space="preserve">MLM45362002</t>
  </si>
  <si>
    <t xml:space="preserve">Fibra Multibeneficios</t>
  </si>
  <si>
    <t xml:space="preserve">Sin azúcar</t>
  </si>
  <si>
    <t xml:space="preserve">Bote de polvo</t>
  </si>
  <si>
    <t xml:space="preserve">Cáscara de semilla de Plantago psyllium</t>
  </si>
  <si>
    <t xml:space="preserve">Sin azúcar (endulzado con aspartame); 72 dosis por bote; Dosis: 5.8 g; Formato de venta: bote</t>
  </si>
  <si>
    <t xml:space="preserve">https://raw.githubusercontent.com/zublimemx/marketplaces-product-images/main/products/7501001100001/images/7501001100001_1.jpg</t>
  </si>
  <si>
    <t xml:space="preserve">https://raw.githubusercontent.com/zublimemx/marketplaces-product-images/main/products/7501001100001/images/7501001100001_2.jpg</t>
  </si>
  <si>
    <t xml:space="preserve">METAMUCIL SBLE NJA 425 GR</t>
  </si>
  <si>
    <t xml:space="preserve">7501007459332</t>
  </si>
  <si>
    <t xml:space="preserve">Vick VapoRub Inhalador Nasal Alcanfor Mentol 0.5 ml</t>
  </si>
  <si>
    <t xml:space="preserve">Descripción:
Vick VapoRub Inhalador, de Procter &amp; Gamble, es un inhalador nasal individual con alcanfor y mentol en solución para inhalación, presentado en blíster con 1 pieza de 0.5 ml. Está indicado como auxiliar en el tratamiento de nariz tapada, catarro y gripe: descongestiona la nariz tapada ocasionada por la gripe y ayuda a respirar libremente.
Características:
- Inhalador individual de tamaño compacto.
- Se aplica directamente en la nariz, lo que da un efecto más rápido que otras presentaciones.
- Contiene alcanfor y mentol, principios activos de la línea Vick VapoRub.
- Blíster con 1 inhalador.
Composición:
Cada inhalador contiene alcanfor 197 mg y mentol 197 mg, en solución para inhalación.
Modo de uso:
Uso nasal por inhalación. Siga las instrucciones que vienen en el empaque.
Presentación:
Blíster con un inhalador de 0.5 ml.
Advertencias:
Solo para uso por inhalación nasal. No se use en personas alérgicas al alcanfor o al mentol. Consulte a su médico antes de usarlo durante el embarazo o la lactancia, o si los síntomas persisten. Lea las instrucciones del empaque. Consulte a su médico. No se deje al alcance de los niños.</t>
  </si>
  <si>
    <t xml:space="preserve">MLM39455799</t>
  </si>
  <si>
    <t xml:space="preserve">Inhalador</t>
  </si>
  <si>
    <t xml:space="preserve">Blíster con 1 inhalador</t>
  </si>
  <si>
    <t xml:space="preserve">Alcanfor, Mentol</t>
  </si>
  <si>
    <t xml:space="preserve">197 mg / 197 mg</t>
  </si>
  <si>
    <t xml:space="preserve">Nasal (inhalación)</t>
  </si>
  <si>
    <t xml:space="preserve">27919 SSA</t>
  </si>
  <si>
    <t xml:space="preserve">Forma farmacéutica: solución para inhalación; Formato de venta: blíster con 1 inhalador</t>
  </si>
  <si>
    <t xml:space="preserve">https://raw.githubusercontent.com/zublimemx/marketplaces-product-images/main/products/7501007459332/images/7501007459332_1.jpg</t>
  </si>
  <si>
    <t xml:space="preserve">https://raw.githubusercontent.com/zublimemx/marketplaces-product-images/main/products/7501007459332/images/7501007459332_2.jpg</t>
  </si>
  <si>
    <t xml:space="preserve">https://raw.githubusercontent.com/zublimemx/marketplaces-product-images/main/products/7501007459332/images/7501007459332_4.jpg</t>
  </si>
  <si>
    <t xml:space="preserve">VICK INHALADOR BLISTER 0 5ML JUNIO 27</t>
  </si>
  <si>
    <t xml:space="preserve">7501125104268</t>
  </si>
  <si>
    <t xml:space="preserve">Suero Rehidratante Electrolit Sabor Fresa 625 ml</t>
  </si>
  <si>
    <t xml:space="preserve">MLM431865</t>
  </si>
  <si>
    <t xml:space="preserve">Salud y Equipamiento Médico &gt; Cuidado de la Salud &gt; Farmacia &gt; Medicamentos de Venta Libre &gt; Rehidratantes Orales</t>
  </si>
  <si>
    <t xml:space="preserve">Descripción:
Electrolit suero rehidratante sabor fresa, de PiSA, en frasco de 625 ml. Es una solución esterilizada de electrolitos orales indicada para prevenir o tratar la deshidratación.
Características:
- Solución de electrolitos orales lista para beber.
- Sabor fresa.
- Presentación individual de 625 ml.
- Marca Electrolit de laboratorios PiSA.
- Producto de venta libre, sin necesidad de receta médica.
Modo de uso:
Vía oral. Siga las instrucciones que aparecen en el empaque o la indicación de su médico.
Presentación:
Frasco con 625 ml, sabor fresa.
Advertencias:
Almacenar a temperatura ambiente controlada, entre 15 y 30 °C. Si la deshidratación es intensa o los síntomas, como diarrea o vómito, continúan, acuda con su médico. Lea las instrucciones del empaque. Consulte a su médico. No se deje al alcance de los niños.</t>
  </si>
  <si>
    <t xml:space="preserve">MLM45287785</t>
  </si>
  <si>
    <t xml:space="preserve">Electrolit</t>
  </si>
  <si>
    <t xml:space="preserve">Suero rehidratante</t>
  </si>
  <si>
    <t xml:space="preserve">Frasco con 625 ml</t>
  </si>
  <si>
    <t xml:space="preserve">90127 SSA VI</t>
  </si>
  <si>
    <t xml:space="preserve">Solución esterilizada de electrolitos orales; Formato de venta: frasco</t>
  </si>
  <si>
    <t xml:space="preserve">https://raw.githubusercontent.com/zublimemx/marketplaces-product-images/main/products/7501125104268/images/7501125104268_1.jpg</t>
  </si>
  <si>
    <t xml:space="preserve">https://raw.githubusercontent.com/zublimemx/marketplaces-product-images/main/products/7501125104268/images/7501125104268_2.jpg</t>
  </si>
  <si>
    <t xml:space="preserve">ELECTROLIT 625ML FRESA MAYO 27 12</t>
  </si>
  <si>
    <t xml:space="preserve">7501258205221</t>
  </si>
  <si>
    <t xml:space="preserve">Cyrux Misoprostol 200 mcg 28 Tabletas</t>
  </si>
  <si>
    <t xml:space="preserve">Descripción:
Cyrux, de Laboratorios Serral, contiene misoprostol de 200 mcg por tableta. El misoprostol es un análogo sintético de la prostaglandina E1 indicado, según la información de la presentación, para la prevención de úlceras gástricas inducidas por antiinflamatorios, así como para usos en obstetricia (inducción del trabajo de parto a término, interrupción médica del embarazo dentro de las primeras 9 semanas y prevención de hemorragia posparto por atonía uterina), siempre bajo estricta supervisión médica.
Características:
- Tabletas de administración oral.
- Caja con 28 tabletas.
- Medicamento de prescripción médica.
Composición:
Cada tableta contiene misoprostol 200 mcg, con excipientes (lactosa, almidón, sílice y estearato de magnesio).
Modo de uso:
Vía oral. La dosis y la duración del tratamiento las indica exclusivamente el médico.
Presentación:
Caja con 28 tabletas de 200 mcg.
Advertencias:
No debe utilizarse en mujeres embarazadas que deseen continuar con el embarazo, por su acción abortiva. Contraindicado en personas con hipersensibilidad al misoprostol. Precaución en pacientes con antecedentes de enfermedades gastrointestinales o cardiovasculares. Requiere seguimiento médico durante el tratamiento. Almacenar entre 15 y 30 °C, protegido de la humedad y de la luz, en su envase original. Lea las instrucciones del empaque. Consulte a su médico. No se deje al alcance de los niños.</t>
  </si>
  <si>
    <t xml:space="preserve">MLM40655997</t>
  </si>
  <si>
    <t xml:space="preserve">Cyrux</t>
  </si>
  <si>
    <t xml:space="preserve">Laboratorios Serral</t>
  </si>
  <si>
    <t xml:space="preserve">Caja con 28 tabletas</t>
  </si>
  <si>
    <t xml:space="preserve">Forma farmacéutica: tableta; Formato de venta: caja</t>
  </si>
  <si>
    <t xml:space="preserve">https://raw.githubusercontent.com/zublimemx/marketplaces-product-images/main/products/7501258205221/images/7501258205221_1.jpg</t>
  </si>
  <si>
    <t xml:space="preserve">https://raw.githubusercontent.com/zublimemx/marketplaces-product-images/main/products/7501258205221/images/7501258205221_2.jpg</t>
  </si>
  <si>
    <t xml:space="preserve">https://raw.githubusercontent.com/zublimemx/marketplaces-product-images/main/products/7501258205221/images/7501258205221_3.jpg</t>
  </si>
  <si>
    <t xml:space="preserve">CYRUX 200MG C28 TABS MISOPROSTOL SERRAL 132</t>
  </si>
  <si>
    <t xml:space="preserve">7501369200016</t>
  </si>
  <si>
    <t xml:space="preserve">Estomaquil Polvo 20 Sobres de 3 g</t>
  </si>
  <si>
    <t xml:space="preserve">Descripción:
Estomaquil polvo, de Laboratorios Higia, es el alivio rápido contra la indigestión, agruras, acidez y síntomas de gastritis. Combina subsalicilato de bismuto, hidróxido de magnesio y carbonato de calcio en sobres individuales de polvo, fáciles de llevar y de dosificar.
Características:
- Presentación en polvo, en sobres individuales de 3 g.
- Caja con 20 sobres.
- Combinación de bismuto, magnesio y calcio en una sola fórmula.
Composición:
Cada sobre contiene subsalicilato de bismuto 0.300 g, hidróxido de magnesio 1.100 g y carbonato de calcio 1.600 g.
Modo de uso:
Vía oral. Siga las instrucciones del empaque o la indicación de su médico.
Presentación:
Caja con 20 sobres de polvo de 3 g cada uno.
Advertencias:
No se administre a personas con alergia o sensibilidad a alguno de los ingredientes (contiene un salicilato). Evite el consumo de alcohol durante el tratamiento. Durante el embarazo y la lactancia úselo solo con supervisión médica. Si los síntomas persisten, consulte a su médico. Lea las instrucciones del empaque. Consulte a su médico. No se deje al alcance de los niños.</t>
  </si>
  <si>
    <t xml:space="preserve">MLM39455402</t>
  </si>
  <si>
    <t xml:space="preserve">Estomaquil</t>
  </si>
  <si>
    <t xml:space="preserve">Laboratorios Higia</t>
  </si>
  <si>
    <t xml:space="preserve">Caja con 20 sobres</t>
  </si>
  <si>
    <t xml:space="preserve">Subsalicilato de bismuto, Hidróxido de magnesio, Carbonato de calcio</t>
  </si>
  <si>
    <t xml:space="preserve">0.300 g / 1.100 g / 1.600 g por sobre</t>
  </si>
  <si>
    <t xml:space="preserve">14446 SSA VI</t>
  </si>
  <si>
    <t xml:space="preserve">Forma farmacéutica: polvo; Peso por sobre: 3 g; Formato de venta: caja</t>
  </si>
  <si>
    <t xml:space="preserve">https://raw.githubusercontent.com/zublimemx/marketplaces-product-images/main/products/7501369200016/images/7501369200016_1.jpg</t>
  </si>
  <si>
    <t xml:space="preserve">https://raw.githubusercontent.com/zublimemx/marketplaces-product-images/main/products/7501369200016/images/7501369200016_2.jpg</t>
  </si>
  <si>
    <t xml:space="preserve">https://raw.githubusercontent.com/zublimemx/marketplaces-product-images/main/products/7501369200016/images/7501369200016_3.jpg</t>
  </si>
  <si>
    <t xml:space="preserve">ESTOMAQUIL PVO C 20 SOBRES</t>
  </si>
  <si>
    <t xml:space="preserve">7501089809452</t>
  </si>
  <si>
    <t xml:space="preserve">Kaomycin Suspensión Neomicina Caolín Pectina 180 ml</t>
  </si>
  <si>
    <t xml:space="preserve">Descripción:
Kaomycin suspensión, de Armstrong Laboratorios de México, es un antiséptico intestinal y antidiarreico indicado en procesos diarreicos con o sin infección, en niños y adultos, incluyendo la diarrea alimenticia y la diarrea del viajero. Combina neomicina, caolín y pectina, y viene en frasco de 180 ml con vaso dosificador.
Características:
- Rápida acción contra todo tipo de diarrea, con o sin infección.
- Suspensión de administración oral.
- Incluye vaso dosificador.
- Actividad frente a bacterias gram positivas y gram negativas.
Composición:
Cada 100 ml contienen sulfato de neomicina 0.71 g, caolín 20.00 g y pectina 1.00 g.
Modo de uso:
Vía oral. La dosis es la que indique el médico. Agite antes de usar.
Presentación:
Frasco con 180 ml y vaso dosificador.
Advertencias:
No lo utilice por más de cinco días consecutivos. Si la diarrea continúa o empeora, acuda con su médico. Lea las instrucciones del empaque. Consulte a su médico. No se deje al alcance de los niños.</t>
  </si>
  <si>
    <t xml:space="preserve">MLM39455638</t>
  </si>
  <si>
    <t xml:space="preserve">Kaomycin</t>
  </si>
  <si>
    <t xml:space="preserve">Verde</t>
  </si>
  <si>
    <t xml:space="preserve">Frasco con vaso dosificador</t>
  </si>
  <si>
    <t xml:space="preserve">Sulfato de neomicina, Caolín, Pectina</t>
  </si>
  <si>
    <t xml:space="preserve">0.71 g / 20.00 g / 1.00 g por 100 ml</t>
  </si>
  <si>
    <t xml:space="preserve">Forma farmacéutica: suspensión; Incluye vaso dosificador; Formato de venta: frasco</t>
  </si>
  <si>
    <t xml:space="preserve">https://raw.githubusercontent.com/zublimemx/marketplaces-product-images/main/products/7501089809452/images/7501089809452_1.jpg</t>
  </si>
  <si>
    <t xml:space="preserve">https://raw.githubusercontent.com/zublimemx/marketplaces-product-images/main/products/7501089809452/images/7501089809452_2.jpg</t>
  </si>
  <si>
    <t xml:space="preserve">KAOMYCIN VERDE COMP SUSP</t>
  </si>
  <si>
    <t xml:space="preserve">020800753050</t>
  </si>
  <si>
    <t xml:space="preserve">Pepto-Bismol Suspensión Sabor Original 236 ml</t>
  </si>
  <si>
    <t xml:space="preserve">Descripción:
Pepto-Bismol suspensión sabor original, de Procter &amp; Gamble, en frasco de 236 ml. Contiene subsalicilato de bismuto y alivia los síntomas de la acidez, la indigestión, el malestar estomacal, la náusea y la diarrea.
Beneficios:
- Alivia 5 síntomas digestivos: acidez, indigestión, malestar estomacal, náusea y diarrea.
- Suspensión líquida de administración oral.
- Sabor original.
- Presentación de 236 ml.
Composición:
Subsalicilato de bismuto 1.75 g por cada 100 ml de suspensión.
Modo de uso:
Vía oral. Siga las instrucciones de dosificación que aparecen en el empaque o las que indique su médico.
Presentación:
Frasco con 236 ml de suspensión sabor original.
Advertencias:
No se administre a personas con alergia al bismuto, a los salicilatos o a cualquier componente de la fórmula. Evite el consumo de alcohol durante el tratamiento. Durante el embarazo y la lactancia consulte a su médico antes de usarlo. Puede oscurecer temporalmente la lengua y las heces. Si los síntomas persisten, consulte a su médico. Lea las instrucciones del empaque. Consulte a su médico. No se deje al alcance de los niños.</t>
  </si>
  <si>
    <t xml:space="preserve">MLM40170776</t>
  </si>
  <si>
    <t xml:space="preserve">Sabor original</t>
  </si>
  <si>
    <t xml:space="preserve">Frasco con suspensión</t>
  </si>
  <si>
    <t xml:space="preserve">1.75 g / 100 ml</t>
  </si>
  <si>
    <t xml:space="preserve">30310 SSA VI</t>
  </si>
  <si>
    <t xml:space="preserve">Forma farmacéutica: suspensión; Formato de venta: frasco</t>
  </si>
  <si>
    <t xml:space="preserve">https://raw.githubusercontent.com/zublimemx/marketplaces-product-images/main/products/020800753050/images/020800753050_1.jpg</t>
  </si>
  <si>
    <t xml:space="preserve">https://raw.githubusercontent.com/zublimemx/marketplaces-product-images/main/products/020800753050/images/020800753050_2.jpg</t>
  </si>
  <si>
    <t xml:space="preserve">PEPTO BISMOL 236ML ORIGINAL</t>
  </si>
  <si>
    <t xml:space="preserve">7501300409584</t>
  </si>
  <si>
    <t xml:space="preserve">Aminoefedrison NF Jarabe Ambroxol Teofilina 150 ml</t>
  </si>
  <si>
    <t xml:space="preserve">Descripción:
Aminoefedrison NF jarabe, de Siegfried Rhein, combina ambroxol y teofilina. Es un broncodilatador y mucolítico en jarabe utilizado para aliviar la tos productiva, la congestión bronquial y las manifestaciones de asma y enfermedad pulmonar obstructiva crónica (EPOC): dilata los bronquios y fluidifica el moco para facilitar su expulsión y mejorar la respiración.
Características:
- Jarabe de administración oral.
- Frasco de 150 ml con pipeta dosificadora.
- Combina un mucolítico (ambroxol) y un broncodilatador (teofilina).
Composición:
Cada 100 ml contienen ambroxol 0.150 g y teofilina 0.700 g.
Modo de uso:
Vía oral. Utilice la pipeta dosificadora incluida y siga las instrucciones del empaque o la dosis que indique su médico.
Presentación:
Caja con un frasco de 150 ml y pipeta dosificadora.
Advertencias:
No exceda la dosis recomendada. Si la tos o la dificultad para respirar persisten o empeoran, suspenda su uso y consulte a su médico. Lea las instrucciones del empaque. Consulte a su médico. No se deje al alcance de los niños.</t>
  </si>
  <si>
    <t xml:space="preserve">MLM39474864</t>
  </si>
  <si>
    <t xml:space="preserve">Aminoefedrison</t>
  </si>
  <si>
    <t xml:space="preserve">Frasco con pipeta dosificadora</t>
  </si>
  <si>
    <t xml:space="preserve">Ambroxol, Teofilina</t>
  </si>
  <si>
    <t xml:space="preserve">0.150 g / 0.700 g por 100 ml</t>
  </si>
  <si>
    <t xml:space="preserve">8591 SSA VI</t>
  </si>
  <si>
    <t xml:space="preserve">Forma farmacéutica: jarabe; Incluye pipeta dosificadora; Formato de venta: caja</t>
  </si>
  <si>
    <t xml:space="preserve">https://raw.githubusercontent.com/zublimemx/marketplaces-product-images/main/products/7501300409584/images/7501300409584_4.jpg</t>
  </si>
  <si>
    <t xml:space="preserve">https://raw.githubusercontent.com/zublimemx/marketplaces-product-images/main/products/7501300409584/images/7501300409584_1.jpg</t>
  </si>
  <si>
    <t xml:space="preserve">https://raw.githubusercontent.com/zublimemx/marketplaces-product-images/main/products/7501300409584/images/7501300409584_2.jpg</t>
  </si>
  <si>
    <t xml:space="preserve">https://raw.githubusercontent.com/zublimemx/marketplaces-product-images/main/products/7501300409584/images/7501300409584_3.jpg</t>
  </si>
  <si>
    <t xml:space="preserve">AMINOEFEDRISON NF JBE 150ML 86</t>
  </si>
  <si>
    <t xml:space="preserve">7501008443026</t>
  </si>
  <si>
    <t xml:space="preserve">Alka-Seltzer Tabletas Efervescentes Caja con 100</t>
  </si>
  <si>
    <t xml:space="preserve">Descripción:
Alka-Seltzer, de Bayer, en tabletas efervescentes que combinan bicarbonato de sodio, ácido cítrico y ácido acetilsalicílico. Está indicado para el alivio de la acidez, las agruras, la indigestión y el dolor de cabeza asociados al malestar estomacal. Al disolverse en agua, la tableta forma una solución efervescente lista para beber.
Características:
- Tabletas efervescentes, se disuelven en agua antes de tomarse.
- Alivio de acidez, agruras, indigestión y dolor de cabeza.
- Presentación en caja con 100 tabletas.
- Marca Bayer.
Composición:
Bicarbonato de sodio, ácido cítrico y ácido acetilsalicílico.
Modo de uso:
Vía oral. Disuelva la tableta en un vaso con agua y tome la solución una vez que termine la efervescencia. Siga las instrucciones del empaque.
Presentación:
Caja con 100 tabletas efervescentes.
Advertencias:
Contiene ácido acetilsalicílico: no lo use si es alérgico a la aspirina o a otros antiinflamatorios. Consulte a su médico antes de usarlo si está embarazada, en periodo de lactancia o si toma anticoagulantes. Si los síntomas persisten, consulte a su médico. Lea las instrucciones del empaque. Consulte a su médico. No se deje al alcance de los niños.</t>
  </si>
  <si>
    <t xml:space="preserve">MLM39455589</t>
  </si>
  <si>
    <t xml:space="preserve">Alka-Seltzer</t>
  </si>
  <si>
    <t xml:space="preserve">Caja con 100 tabletas</t>
  </si>
  <si>
    <t xml:space="preserve">Bicarbonato de sodio, Ácido cítrico, Ácido acetilsalicílico</t>
  </si>
  <si>
    <t xml:space="preserve">Ácido acetilsalicílico 324 mg / Bicarbonato de sodio 1.976 g / Ácido cítrico 1 g (por tableta)</t>
  </si>
  <si>
    <t xml:space="preserve">17518 SSA</t>
  </si>
  <si>
    <t xml:space="preserve">Forma farmacéutica: tableta efervescente; Formato de venta: caja con 100 tabletas</t>
  </si>
  <si>
    <t xml:space="preserve">https://raw.githubusercontent.com/zublimemx/marketplaces-product-images/main/products/7501008443026/images/7501008443026_2.jpg</t>
  </si>
  <si>
    <t xml:space="preserve">https://raw.githubusercontent.com/zublimemx/marketplaces-product-images/main/products/7501008443026/images/7501008443026_3.jpg</t>
  </si>
  <si>
    <t xml:space="preserve">https://raw.githubusercontent.com/zublimemx/marketplaces-product-images/main/products/7501008443026/images/7501008443026_5.jpg</t>
  </si>
  <si>
    <t xml:space="preserve">ALKA SELTZER EXH C100 GRATIS 1 ALKA DEFENSE 500MG C50 ENERO 28 20</t>
  </si>
  <si>
    <t xml:space="preserve">7501125100130</t>
  </si>
  <si>
    <t xml:space="preserve">Solución Cloruro de Sodio 0.9% PiSA Solución CS 1000 ml</t>
  </si>
  <si>
    <t xml:space="preserve">MLM457891</t>
  </si>
  <si>
    <t xml:space="preserve">Salud y Equipamiento Médico &gt; Cuidado de la Salud &gt; Farmacia &gt; Soluciones Fisiológicas</t>
  </si>
  <si>
    <t xml:space="preserve">Descripción:
Solución CS de PiSA, solución inyectable de cloruro de sodio al 0.9% (solución salina isotónica) para administración intravenosa, en envase de plástico de 1000 ml. Es un electrolito intravenoso que se utiliza bajo supervisión médica.
Características:
- Está indicada en deshidratación hipotónica e isotónica, alcalosis hipoclorémica e hipovolemia.
- También se emplea como vehículo para la administración de medicamentos y electrolitos.
- Envase de plástico de 1000 ml.
- Se administra bajo supervisión médica.
Composición:
Cloruro de sodio 0.9 g por cada 100 ml (9 g por litro).
Modo de uso:
Vía intravenosa. La dosis y la velocidad de administración se ajustan en cada caso según las necesidades del paciente, por indicación médica.
Presentación:
Envase de plástico con 1000 ml.
Advertencias:
Contraindicada en caso de hipersensibilidad, hipercloremia, hipernatremia, hiperhidratación o intoxicación hídrica, hipocaliemia, acidosis y estados edematosos. Antes de usarla, revise que la solución esté transparente y que el envase esté íntegro. Lea las instrucciones del empaque. Consulte a su médico. No se deje al alcance de los niños.</t>
  </si>
  <si>
    <t xml:space="preserve">MLM39473969</t>
  </si>
  <si>
    <t xml:space="preserve">Solución CS</t>
  </si>
  <si>
    <t xml:space="preserve">Cloruro de sodio 0.9%</t>
  </si>
  <si>
    <t xml:space="preserve">Envase de plástico de 1000 ml</t>
  </si>
  <si>
    <t xml:space="preserve">Cloruro de sodio</t>
  </si>
  <si>
    <t xml:space="preserve">0.9%</t>
  </si>
  <si>
    <t xml:space="preserve">82175 SSA</t>
  </si>
  <si>
    <t xml:space="preserve">Forma farmacéutica: solución inyectable; Formato de venta: envase</t>
  </si>
  <si>
    <t xml:space="preserve">https://raw.githubusercontent.com/zublimemx/marketplaces-product-images/main/products/7501125100130/images/7501125100130_1.jpg</t>
  </si>
  <si>
    <t xml:space="preserve">https://raw.githubusercontent.com/zublimemx/marketplaces-product-images/main/products/7501125100130/images/7501125100130_2.jpg</t>
  </si>
  <si>
    <t xml:space="preserve">SOL CS 1000ML PLAS PISA</t>
  </si>
  <si>
    <t xml:space="preserve">7501300450203</t>
  </si>
  <si>
    <t xml:space="preserve">Bactrim Sulfametoxazol Trimetoprima 400/80 mg 30 Tabletas</t>
  </si>
  <si>
    <t xml:space="preserve">Descripción:
Bactrim tabletas, de Weser Pharma, combina sulfametoxazol de 400 mg y trimetoprima de 80 mg. Es un antibiótico indicado para el tratamiento de infecciones causadas por bacterias sensibles, siempre bajo prescripción médica.
Características:
- Combinación de dos antibacterianos (sulfametoxazol y trimetoprima).
- Tabletas de administración oral.
- Caja con 30 tabletas.
- Indicado en infecciones respiratorias y del oído (bronquitis crónica, otitis media, neumonía), del tracto urogenital y gastrointestinales (fiebre tifoidea, diarrea del viajero, cólera), y en otras como brucelosis, osteomielitis y toxoplasmosis, según criterio médico.
Composición:
Cada tableta contiene sulfametoxazol 400 mg y trimetoprima 80 mg.
Modo de uso:
Vía oral. La dosis y la duración del tratamiento las determina el médico; complete el tratamiento indicado aunque los síntomas mejoren.
Presentación:
Caja con 30 tabletas.
Advertencias:
No se administre a personas con alergia a las sulfonamidas, a la trimetoprima o a algún componente de la fórmula. Evite la automedicación. Este antibiótico requiere receta médica. Lea las instrucciones del empaque. Consulte a su médico. No se deje al alcance de los niños.</t>
  </si>
  <si>
    <t xml:space="preserve">MLM39885134</t>
  </si>
  <si>
    <t xml:space="preserve">Sulfametoxazol, Trimetoprima</t>
  </si>
  <si>
    <t xml:space="preserve">400 mg / 80 mg</t>
  </si>
  <si>
    <t xml:space="preserve">Forma farmacéutica: tableta; Antibiótico; Formato de venta: caja</t>
  </si>
  <si>
    <t xml:space="preserve">https://raw.githubusercontent.com/zublimemx/marketplaces-product-images/main/products/7501300450203/images/7501300450203_1.jpg</t>
  </si>
  <si>
    <t xml:space="preserve">https://raw.githubusercontent.com/zublimemx/marketplaces-product-images/main/products/7501300450203/images/7501300450203_2.jpg</t>
  </si>
  <si>
    <t xml:space="preserve">https://raw.githubusercontent.com/zublimemx/marketplaces-product-images/main/products/7501300450203/images/7501300450203_3.jpg</t>
  </si>
  <si>
    <t xml:space="preserve">BACTRIM 400 80MG C30 TAB 130</t>
  </si>
  <si>
    <t xml:space="preserve">736085413601</t>
  </si>
  <si>
    <t xml:space="preserve">Krytantek PF Ofteno Dorzolamida Timolol Brimonidina 5 ml</t>
  </si>
  <si>
    <t xml:space="preserve">Descripción:
Krytantek PF Ofteno, de Laboratorios Sophia, es una solución oftálmica que combina dorzolamida, timolol y brimonidina en un frasco gotero de 5 ml. PF significa libre de conservadores. Está indicada para disminuir la presión intraocular a largo plazo en pacientes con glaucoma de ángulo abierto o hipertensión ocular.
Características:
- Combinación de tres principios activos en un solo frasco.
- Producto libre de conservadores (PF).
- Frasco gotero con dispositivo dosificador de 5 ml.
Composición:
Cada ml contiene dorzolamida (como clorhidrato) 20 mg, timolol (como maleato) 5 mg y brimonidina (como tartrato) 2 mg, con vehículo cbp 1 ml.
Modo de uso:
Vía oftálmica (tópica). La dosis habitual es 1 gota en el ojo o los ojos afectados cada 12 horas, o la que indique su médico.
Presentación:
Caja con frasco gotero con dispositivo dosificador de 5 ml.
Advertencias:
Contraindicado en alergia a los componentes de la fórmula, asma bronquial, EPOC, bradicardia sinusal, insuficiencia cardiaca congestiva, bloqueo auriculoventricular de segundo y tercer grado, y con el uso de inhibidores de la MAO. Precaución en daño hepático o renal, depresión, insuficiencia cerebrovascular, fenómeno de Raynaud e hipotensión ortostática. No se recomienda en el embarazo ni en la lactancia. Lea las instrucciones del empaque. Consulte a su médico. No se deje al alcance de los niños.</t>
  </si>
  <si>
    <t xml:space="preserve">MLM39476129</t>
  </si>
  <si>
    <t xml:space="preserve">Frasco gotero de 5 ml</t>
  </si>
  <si>
    <t xml:space="preserve">Dorzolamida, Timolol, Brimonidina</t>
  </si>
  <si>
    <t xml:space="preserve">20 mg / 5 mg / 2 mg por ml</t>
  </si>
  <si>
    <t xml:space="preserve">Forma farmacéutica: solución oftálmica; Libre de conservadores; Formato de venta: caja</t>
  </si>
  <si>
    <t xml:space="preserve">https://raw.githubusercontent.com/zublimemx/marketplaces-product-images/main/products/736085413601/images/736085413601_1.jpg</t>
  </si>
  <si>
    <t xml:space="preserve">https://raw.githubusercontent.com/zublimemx/marketplaces-product-images/main/products/736085413601/images/736085413601_2.jpg</t>
  </si>
  <si>
    <t xml:space="preserve">https://raw.githubusercontent.com/zublimemx/marketplaces-product-images/main/products/736085413601/images/736085413601_3.jpg</t>
  </si>
  <si>
    <t xml:space="preserve">https://raw.githubusercontent.com/zublimemx/marketplaces-product-images/main/products/736085413601/images/736085413601_4.jpg</t>
  </si>
  <si>
    <t xml:space="preserve">KRYTANTEK PF OFTENO 20 5 2 MG 5ML DORZOLAMIDA TIMOLOL BRIMONIDINA</t>
  </si>
  <si>
    <t xml:space="preserve">7502009740992</t>
  </si>
  <si>
    <t xml:space="preserve">Clamoxin Amoxicilina Ác. Clavulánico 500/125 mg 10 Tabletas</t>
  </si>
  <si>
    <t xml:space="preserve">Descripción:
Clamoxin, de Laboratorios Maver, combina amoxicilina de 500 mg y ácido clavulánico de 125 mg. Es un antibiótico de amplio espectro indicado en infecciones del tracto respiratorio (otitis media, sinusitis, faringoamigdalitis, bronquitis, neumonía), del tracto urinario (cistitis, uretritis, pielonefritis) y de la piel y los tejidos blandos causadas por microorganismos sensibles, siempre bajo prescripción médica.
Características:
- Combinación de una penicilina (amoxicilina) con un inhibidor de betalactamasas (ácido clavulánico).
- Tabletas de administración oral.
- Caja con frasco con 10 tabletas.
Composición:
Cada tableta contiene amoxicilina 500 mg y ácido clavulánico 125 mg.
Modo de uso:
Vía oral. La dosis y la duración del tratamiento las determina el médico; complete el tratamiento indicado aunque los síntomas mejoren.
Presentación:
Caja con un frasco con 10 tabletas de 500 mg/125 mg.
Advertencias:
No se administre a personas con alergia a las penicilinas o a otros antibióticos betalactámicos. Evite la automedicación. Este antibiótico requiere receta médica. Lea las instrucciones del empaque. Consulte a su médico. No se deje al alcance de los niños.</t>
  </si>
  <si>
    <t xml:space="preserve">MLM44887672</t>
  </si>
  <si>
    <t xml:space="preserve">Maver</t>
  </si>
  <si>
    <t xml:space="preserve">Caja con frasco con 10 tabletas</t>
  </si>
  <si>
    <t xml:space="preserve">Amoxicilina, Ácido clavulánico</t>
  </si>
  <si>
    <t xml:space="preserve">500 mg / 125 mg</t>
  </si>
  <si>
    <t xml:space="preserve">https://raw.githubusercontent.com/zublimemx/marketplaces-product-images/main/products/7502009740992/images/7502009740992_1.jpg</t>
  </si>
  <si>
    <t xml:space="preserve">https://raw.githubusercontent.com/zublimemx/marketplaces-product-images/main/products/7502009740992/images/7502009740992_2.jpg</t>
  </si>
  <si>
    <t xml:space="preserve">https://raw.githubusercontent.com/zublimemx/marketplaces-product-images/main/products/7502009740992/images/7502009740992_3.jpg</t>
  </si>
  <si>
    <t xml:space="preserve">CLAMOXIN 500 125 MG C10 AMOXI A CLAV MAVER</t>
  </si>
  <si>
    <t xml:space="preserve">736085904727</t>
  </si>
  <si>
    <t xml:space="preserve">Sophixin DX Ofteno Ciprofloxacino Dexametasona 5 ml</t>
  </si>
  <si>
    <t xml:space="preserve">Descripción:
Sophixin DX Ofteno es una solución oftálmica estéril en gotas de Laboratorios Sophia que combina un antibiótico de la familia de las fluoroquinolonas (ciprofloxacino) con un corticosteroide antiinflamatorio (dexametasona). Esta presentación contiene un frasco gotero con 5 ml de solución con 3 mg de ciprofloxacino y 1 mg de dexametasona por mililitro.
Beneficios:
- Indicado para tratar inflamaciones oculares que cursan con infección bacteriana o con riesgo de infección por bacterias sensibles al ciprofloxacino.
- Al reunir dos principios activos, atiende al mismo tiempo el componente infeccioso y el inflamatorio del ojo, siempre bajo indicación médica.
- Formato de solución en gotas de aplicación directa sobre el ojo.
Composición:
Cada ml de solución contiene ciprofloxacino 3 mg y dexametasona 1 mg, con vehículo c.s.p. 1 ml.
Modo de uso:
Vía oftálmica. La dosis, la frecuencia y la duración del tratamiento las determina el médico. No prolongue el tratamiento ni lo suspenda sin indicación médica.
Presentación:
Caja con frasco gotero de 5 ml de solución oftálmica.
Advertencias:
Su venta requiere receta médica. No lo use si es alérgico al ciprofloxacino, a la dexametasona o a cualquier componente de la fórmula, ni en infecciones virales o por hongos del ojo. Evite el uso prolongado, ya que puede favorecer infecciones secundarias. Consulte a su médico antes de usarlo durante el embarazo o la lactancia. Conservar a temperatura ambiente entre 15 y 30 °C, protegido de la luz. Lea las instrucciones del empaque. Consulte a su médico. No se deje al alcance de los niños.</t>
  </si>
  <si>
    <t xml:space="preserve">MLM39475438</t>
  </si>
  <si>
    <t xml:space="preserve">Sophixin</t>
  </si>
  <si>
    <t xml:space="preserve">Sophixin DX Ofteno</t>
  </si>
  <si>
    <t xml:space="preserve">Ciprofloxacino / Dexametasona</t>
  </si>
  <si>
    <t xml:space="preserve">3 mg/ml / 1 mg/ml</t>
  </si>
  <si>
    <t xml:space="preserve">Grupo terapéutico: antibiótico y corticosteroide oftálmico; Venta con receta médica; Formato de venta: Unidad</t>
  </si>
  <si>
    <t xml:space="preserve">https://raw.githubusercontent.com/zublimemx/marketplaces-product-images/main/products/736085904727/images/736085904727_1.jpg</t>
  </si>
  <si>
    <t xml:space="preserve">https://raw.githubusercontent.com/zublimemx/marketplaces-product-images/main/products/736085904727/images/736085904727_2.jpg</t>
  </si>
  <si>
    <t xml:space="preserve">https://raw.githubusercontent.com/zublimemx/marketplaces-product-images/main/products/736085904727/images/736085904727_3.jpg</t>
  </si>
  <si>
    <t xml:space="preserve">SOPHIXIN DX OFT 5ML</t>
  </si>
  <si>
    <t xml:space="preserve">7501125104411</t>
  </si>
  <si>
    <t xml:space="preserve">Electrolit Suero Rehidratante Sabor Coco 625 ml</t>
  </si>
  <si>
    <t xml:space="preserve">Descripción:
Electrolit es un suero rehidratante oral listo para beber, en solución electrolizada, que repone los líquidos y electrolitos que el cuerpo pierde. Esta presentación es la botella de 625 ml sabor coco, con tapa azul y etiqueta blanca con verde.
Beneficios:
- Previene o trata la deshidratación mediante la reposición de líquidos y de los electrolitos contenidos en su fórmula.
- Aporta glucosa, que resulta una fuente útil de calorías; su aporte energético es de 20 kcal por cada 100 ml.
- Útil cuando se pierden líquidos por gastroenteritis aguda, actividad física intensa o exposición a ambientes extremadamente cálidos.
- Indicado para la prevención y el tratamiento por vía oral del desequilibrio por deshidratación en mayores de 6 años.
Ingredientes:
Cloruro de sodio, cloruro de potasio, cloruro de calcio dihidratado, cloruro de magnesio hexahidratado, lactato de sodio, glucosa y vehículo cbp. Sabor coco.
Modo de uso:
Vía oral. Consulte la forma de uso en el empaque o siga la indicación de su médico.
Presentación:
Botella de 625 ml, sabor coco.
Advertencias:
Su uso está indicado en mayores de 6 años. Las personas con diabetes deben ajustar su consumo a sus intercambios alimenticios y a sus medicamentos, y quienes tengan enfermedad renal deben consultarlo con su médico. Lea las instrucciones del empaque. Consulte a su médico. No se deje al alcance de los niños.</t>
  </si>
  <si>
    <t xml:space="preserve">MLM45287504</t>
  </si>
  <si>
    <t xml:space="preserve">Coco</t>
  </si>
  <si>
    <t xml:space="preserve">Mayores de 6 años</t>
  </si>
  <si>
    <t xml:space="preserve">90127 SSA</t>
  </si>
  <si>
    <t xml:space="preserve">Aporte energético: 20 kcal por 100 ml; Formato de venta: Unidad</t>
  </si>
  <si>
    <t xml:space="preserve">https://raw.githubusercontent.com/zublimemx/marketplaces-product-images/main/products/7501125104411/images/7501125104411_2.jpg</t>
  </si>
  <si>
    <t xml:space="preserve">https://raw.githubusercontent.com/zublimemx/marketplaces-product-images/main/products/7501125104411/images/7501125104411_3.jpg</t>
  </si>
  <si>
    <t xml:space="preserve">ELECTROLIT 625ML COCO 12</t>
  </si>
  <si>
    <t xml:space="preserve">7501124819200</t>
  </si>
  <si>
    <t xml:space="preserve">Entresto Sacubitrilo Valsartán 50 mg 30 Comprimidos</t>
  </si>
  <si>
    <t xml:space="preserve">Descripción:
Entresto es un medicamento cardiovascular de Novartis cuyo principio activo es la combinación sacubitrilo/valsartán (sacubitrilo valsartán sódico hidratado). Esta presentación es la caja con 30 comprimidos de 50 mg para administración por vía oral.
Beneficios:
- Está indicado para el tratamiento de la insuficiencia cardíaca crónica en adultos con fracción de eyección reducida, con el fin de disminuir el riesgo de hospitalización por insuficiencia cardíaca.
- Combina dos principios activos, sacubitrilo y valsartán, en un solo comprimido.
- Debe usarse con seguimiento médico para valorar la respuesta y ajustar el tratamiento.
Composición:
Cada comprimido contiene sacubitrilo valsartán sódico hidratado equivalente a 50 mg de sacubitrilo valsartán, según la concentración que indica el empaque.
Modo de uso:
Vía oral. La dosis y su ajuste los determina el médico según la respuesta y la tolerancia; no modifique ni suspenda el tratamiento por su cuenta.
Presentación:
Caja con 30 comprimidos de 50 mg.
Advertencias:
Su venta requiere receta médica. No lo use si es alérgico al sacubitrilo, al valsartán o a algún componente de la fórmula, si ha tenido angioedema con inhibidores de la ECA o tiene antecedentes de angioedema hereditario o idiopático. No se use durante el embarazo ni la lactancia. Su médico deberá vigilar la presión arterial, la función renal y los niveles de potasio durante el tratamiento. Almacenar entre 15 y 30 °C, lejos de la luz directa. Lea las instrucciones del empaque. Consulte a su médico. No se deje al alcance de los niños.</t>
  </si>
  <si>
    <t xml:space="preserve">MLM39473783</t>
  </si>
  <si>
    <t xml:space="preserve">Entresto</t>
  </si>
  <si>
    <t xml:space="preserve">Sacubitrilo / Valsartán</t>
  </si>
  <si>
    <t xml:space="preserve">Grupo terapéutico: cardiovascular (insuficiencia cardíaca); Venta con receta médica; Formato de venta: Unidad</t>
  </si>
  <si>
    <t xml:space="preserve">https://raw.githubusercontent.com/zublimemx/marketplaces-product-images/main/products/7501124819200/images/7501124819200_1.jpg</t>
  </si>
  <si>
    <t xml:space="preserve">https://raw.githubusercontent.com/zublimemx/marketplaces-product-images/main/products/7501124819200/images/7501124819200_2.jpg</t>
  </si>
  <si>
    <t xml:space="preserve">ENTRESTO 50MG CPR C30</t>
  </si>
  <si>
    <t xml:space="preserve">7502009749155</t>
  </si>
  <si>
    <t xml:space="preserve">Trimebutina Simeticona 200 mg/75 mg Maver 24 Comprimidos</t>
  </si>
  <si>
    <t xml:space="preserve">Descripción:
Trimebutina/Simeticona de Laboratorios Maver es un medicamento en comprimidos de uso gastrointestinal que combina trimebutina 200 mg y simeticona 75 mg. Está formulado para apoyar el cuidado del sistema digestivo y el manejo de molestias gastrointestinales. Esta presentación es la caja con 24 comprimidos para administración oral.
Beneficios:
- La trimebutina contribuye a regular la función intestinal.
- La simeticona ayuda a disminuir la distensión abdominal.
- Dos principios activos en un solo comprimido de 200 mg/75 mg.
Composición:
Cada comprimido contiene trimebutina 200 mg y simeticona 75 mg.
Modo de uso:
Vía oral. La dosis y la duración del tratamiento deben ser indicadas por el médico tratante.
Presentación:
Caja con 24 comprimidos de 200 mg/75 mg.
Advertencias:
No se automedique. Conservar a no más de 30 °C y mantener el envase bien cerrado. Consulte a su médico si está embarazada o en periodo de lactancia, o ante cualquier efecto no deseado. Lea las instrucciones del empaque. Consulte a su médico. No se deje al alcance de los niños.</t>
  </si>
  <si>
    <t xml:space="preserve">MLM62152576</t>
  </si>
  <si>
    <t xml:space="preserve">Genérico</t>
  </si>
  <si>
    <t xml:space="preserve">Trimebutina / Simeticona</t>
  </si>
  <si>
    <t xml:space="preserve">200 mg / 75 mg</t>
  </si>
  <si>
    <t xml:space="preserve">Grupo terapéutico: digestivo, antiespasmódico y antiflatulento; Formato de venta: Unidad</t>
  </si>
  <si>
    <t xml:space="preserve">https://raw.githubusercontent.com/zublimemx/marketplaces-product-images/main/products/7502009749155/images/7502009749155_1.jpg</t>
  </si>
  <si>
    <t xml:space="preserve">https://raw.githubusercontent.com/zublimemx/marketplaces-product-images/main/products/7502009749155/images/7502009749155_2.jpg</t>
  </si>
  <si>
    <t xml:space="preserve">TRIMEBUTINA /SIMETICONA 200MG/75MG C/24 TAB MAVER</t>
  </si>
  <si>
    <t xml:space="preserve">7501019064760</t>
  </si>
  <si>
    <t xml:space="preserve">Pañales Tena Pants Maxi Protect Mujer Talla G 14 Piezas</t>
  </si>
  <si>
    <t xml:space="preserve">Descripción:
TENA Pants Maxi Protect Mujer es ropa interior desechable absorbente diseñada para mujeres con pérdidas de orina, con la comodidad y el ajuste de una prenda íntima. Esta presentación es el paquete con 14 piezas en talla Grande (G), con absorción abundante.
Características:
- Tecnología Proskin con vitamina E y extracto de semilla de algodón para cuidar la piel y ayudar a evitar irritaciones.
- Gel superabsorbente que absorbe en segundos y neutraliza los olores.
- Doble barrera anti-escurrimiento para mayor protección contra fugas.
- Material ultrasuave y ajuste perfecto para moverse con libertad y sentirse segura.
- Corte alto y diseño femenino que se adapta mejor al cuerpo.
Modo de uso:
Colóquese como una prenda interior, siguiendo las instrucciones del empaque, y cámbiela cuando sea necesario. Elija la talla según la medida de cintura y cadera indicada en el paquete.
Presentación:
Paquete con 14 piezas, talla Grande (G), para mujer.
Advertencias:
Producto desechable de un solo uso. Después de usarlo, envuélvalo y deséchelo en la basura; no lo tire al inodoro. Si presenta irritación o pérdidas frecuentes, consulte a su médico. Manténgase fuera del alcance de los niños.</t>
  </si>
  <si>
    <t xml:space="preserve">MLM48929128</t>
  </si>
  <si>
    <t xml:space="preserve">Tena</t>
  </si>
  <si>
    <t xml:space="preserve">Ropa interior desechable</t>
  </si>
  <si>
    <t xml:space="preserve">G (Grande)</t>
  </si>
  <si>
    <t xml:space="preserve">Nivel de absorción: abundante; Tecnología: Proskin con vitamina E; Producto desechable; Formato de venta: Paquete</t>
  </si>
  <si>
    <t xml:space="preserve">https://raw.githubusercontent.com/zublimemx/marketplaces-product-images/main/products/7501019064760/images/7501019064760_1.jpg</t>
  </si>
  <si>
    <t xml:space="preserve">https://raw.githubusercontent.com/zublimemx/marketplaces-product-images/main/products/7501019064760/images/7501019064760_3.jpg</t>
  </si>
  <si>
    <t xml:space="preserve">TENA CALZ PANTS MAXIPRO MUJER G C/14</t>
  </si>
  <si>
    <t xml:space="preserve">785118753825</t>
  </si>
  <si>
    <t xml:space="preserve">Figral Sildenafil 100 mg 4 Tabletas</t>
  </si>
  <si>
    <t xml:space="preserve">Descripción:
Figral es un medicamento de Mavi Farmacéutica cuyo principio activo es el sildenafil, en tabletas de 100 mg. Está indicado para el tratamiento de la disfunción eréctil, que es la incapacidad para lograr o mantener una erección suficiente para tener un rendimiento sexual satisfactorio. Esta presentación es la caja con 4 tabletas para administración oral.
Beneficios:
- Ayuda a lograr y mantener la erección cuando existe disfunción eréctil.
- Para que el medicamento sea efectivo se requiere estimulación sexual.
Composición:
Cada tableta contiene sildenafil 100 mg.
Modo de uso:
Vía oral. La dosis la determina el médico. Como referencia, la dosis habitual es de 50 mg aproximadamente una hora antes de la actividad sexual, que según la eficacia y la tolerancia puede ajustarse entre 25 y 100 mg; la dosis máxima diaria es de 100 mg.
Presentación:
Caja con 4 tabletas de 100 mg.
Advertencias:
Su venta requiere receta médica. No lo use si es alérgico al sildenafil o a cualquier componente de la fórmula. Está contraindicado su uso junto con nitratos, nitroglicerina o donadores de óxido nítrico en cualquier forma, porque puede potenciar sus efectos para bajar la presión arterial. Informe a su médico si tiene enfermedades del corazón o presión arterial baja. Lea las instrucciones del empaque. Consulte a su médico. No se deje al alcance de los niños.</t>
  </si>
  <si>
    <t xml:space="preserve">MLM69171029</t>
  </si>
  <si>
    <t xml:space="preserve">Figral</t>
  </si>
  <si>
    <t xml:space="preserve">Mavi Farmacéutica</t>
  </si>
  <si>
    <t xml:space="preserve">Sildenafil</t>
  </si>
  <si>
    <t xml:space="preserve">Grupo terapéutico: disfunción eréctil; Venta con receta médica; Formato de venta: Unidad</t>
  </si>
  <si>
    <t xml:space="preserve">https://raw.githubusercontent.com/zublimemx/marketplaces-product-images/main/products/785118753825/images/785118753825_3.jpg</t>
  </si>
  <si>
    <t xml:space="preserve">https://raw.githubusercontent.com/zublimemx/marketplaces-product-images/main/products/785118753825/images/785118753825_1.jpg</t>
  </si>
  <si>
    <t xml:space="preserve">https://raw.githubusercontent.com/zublimemx/marketplaces-product-images/main/products/785118753825/images/785118753825_2.jpg</t>
  </si>
  <si>
    <t xml:space="preserve">https://raw.githubusercontent.com/zublimemx/marketplaces-product-images/main/products/785118753825/images/785118753825_4.jpg</t>
  </si>
  <si>
    <t xml:space="preserve">https://raw.githubusercontent.com/zublimemx/marketplaces-product-images/main/products/785118753825/images/785118753825_5.jpg</t>
  </si>
  <si>
    <t xml:space="preserve">FIGRAL 100 C4 TABS SILDENAFIL MAVI 280</t>
  </si>
  <si>
    <t xml:space="preserve">7501314702701</t>
  </si>
  <si>
    <t xml:space="preserve">Rezplen Claritromicina Ambroxol 500 mg/45 mg 10 Tabletas</t>
  </si>
  <si>
    <t xml:space="preserve">Descripción:
Rezplen es un medicamento de Laboratorios Senosiain que combina el antibiótico claritromicina con el mucolítico ambroxol en una sola tableta de 500 mg/45 mg. Está indicado para infecciones de las vías respiratorias causadas por microorganismos sensibles a la claritromicina, en particular cuando se presenta mucosidad espesa. Esta presentación es la caja con 10 tabletas por vía oral.
Beneficios:
- La claritromicina actúa contra las bacterias sensibles responsables de infecciones respiratorias como bronquitis, sinusitis y neumonía.
- El ambroxol es un mucolítico que ayuda a facilitar la expulsión de las secreciones en enfermedades respiratorias con mucosidad espesa.
- Dos principios activos en una sola tableta.
Composición:
Cada tableta contiene claritromicina 500 mg y clorhidrato de ambroxol 45 mg, con excipiente cbp 1 tableta.
Modo de uso:
Vía oral. Dosis: la que indique el médico. Complete todo el tratamiento aunque los síntomas mejoren.
Presentación:
Caja con 10 tabletas de 500 mg/45 mg.
Advertencias:
Su venta requiere receta médica. Es un antibiótico: su uso incorrecto puede generar resistencia bacteriana. No lo use si es alérgico a la claritromicina, al ambroxol o a algún componente de la fórmula. No se use durante el embarazo ni la lactancia. Precaución en personas con enfermedades del hígado o de los riñones. Conservar a no más de 30 °C y en lugar seco. Lea las instrucciones del empaque. Consulte a su médico. No se deje al alcance de los niños.</t>
  </si>
  <si>
    <t xml:space="preserve">MLM39473476</t>
  </si>
  <si>
    <t xml:space="preserve">Rezplen</t>
  </si>
  <si>
    <t xml:space="preserve">Claritromicina / Ambroxol</t>
  </si>
  <si>
    <t xml:space="preserve">500 mg / 45 mg</t>
  </si>
  <si>
    <t xml:space="preserve">Grupo terapéutico: antibiótico y mucolítico; Venta con receta médica; Formato de venta: Unidad</t>
  </si>
  <si>
    <t xml:space="preserve">https://raw.githubusercontent.com/zublimemx/marketplaces-product-images/main/products/7501314702701/images/7501314702701_1.jpg</t>
  </si>
  <si>
    <t xml:space="preserve">https://raw.githubusercontent.com/zublimemx/marketplaces-product-images/main/products/7501314702701/images/7501314702701_2.jpg</t>
  </si>
  <si>
    <t xml:space="preserve">https://raw.githubusercontent.com/zublimemx/marketplaces-product-images/main/products/7501314702701/images/7501314702701_3.jpg</t>
  </si>
  <si>
    <t xml:space="preserve">REZPLEN 500MG 45MG TAB C10</t>
  </si>
  <si>
    <t xml:space="preserve">7509546674018</t>
  </si>
  <si>
    <t xml:space="preserve">Crema Dental Colgate Luminous White Carbón Activado 66 ml</t>
  </si>
  <si>
    <t xml:space="preserve">Descripción:
Colgate Luminous White Carbón Activado es una crema dental blanqueadora anticaries con flúor, formulada con la tecnología del carbón activado para lograr una sonrisa visiblemente más luminosa. Tiene sabor mentolado (dazzling mint) que deja una sensación de frescura y ayuda a mantener el buen aliento. Se presenta en tubo de 66 ml.
Beneficios:
- Blanquea los dientes de manera visible gracias al carbón activado.
- Remueve las manchas superficiales del esmalte.
- Contiene flúor para una acción anticaries.
- Sabor mentolado que aporta frescura y ayuda a mantener el buen aliento.
- Se complementa con los cepillos, enjuagues y otros productos de la línea Luminous White.
Modo de uso:
Cepille sus dientes con una cantidad adecuada de crema dental, cuidando todas las superficies, y enjuague la boca con agua. Utilícela como parte de su higiene bucal diaria, según las instrucciones del empaque.
Presentación:
Tubo con 66 ml de crema dental.
Advertencias:
Producto de uso bucal; no se ingiera. Los niños pequeños deben cepillarse con la supervisión de un adulto y usar una cantidad mínima de crema dental. Manténgase fuera del alcance de los niños.</t>
  </si>
  <si>
    <t xml:space="preserve">MLM28358825</t>
  </si>
  <si>
    <t xml:space="preserve">Carbón Activado</t>
  </si>
  <si>
    <t xml:space="preserve">Crema dental en tubo</t>
  </si>
  <si>
    <t xml:space="preserve">Tipo: blanqueadora anticaries con flúor; Ingrediente destacado: carbón activado; Formato de venta: Unidad</t>
  </si>
  <si>
    <t xml:space="preserve">https://raw.githubusercontent.com/zublimemx/marketplaces-product-images/main/products/7509546674018/images/7509546674018_1.jpg</t>
  </si>
  <si>
    <t xml:space="preserve">https://raw.githubusercontent.com/zublimemx/marketplaces-product-images/main/products/7509546674018/images/7509546674018_2.jpg</t>
  </si>
  <si>
    <t xml:space="preserve">https://raw.githubusercontent.com/zublimemx/marketplaces-product-images/main/products/7509546674018/images/7509546674018_3.jpg</t>
  </si>
  <si>
    <t xml:space="preserve">C D COLGATE LUMIN WHIT CARBON 66ML</t>
  </si>
  <si>
    <t xml:space="preserve">7501298223728</t>
  </si>
  <si>
    <t xml:space="preserve">Dolo-Neurobión Diclofenaco Vitaminas B 50 mg 5 Tabletas</t>
  </si>
  <si>
    <t xml:space="preserve">Descripción:
Dolo-Neurobión es un medicamento de Merck que combina diclofenaco con vitaminas del complejo B (B1, B6 y B12). Es un analgésico, antineurítico y antiinflamatorio para el alivio del dolor y la inflamación de músculos, articulaciones y fibras nerviosas. Esta presentación es la caja con 5 tabletas para administración oral.
Beneficios:
- Alivia el dolor y la inflamación de músculos, articulaciones y fibras nerviosas.
- Reúne en una sola tableta un analgésico antiinflamatorio (diclofenaco) y tres vitaminas del complejo B.
- Mayor potencia analgésica y antiinflamatoria por la combinación de sus principios activos.
Composición:
Cada tableta contiene diclofenaco sódico 50 mg, mononitrato de tiamina (vitamina B1) 50 mg, clorhidrato de piridoxina (vitamina B6) 50 mg y cianocobalamina (vitamina B12) 1.0 mg, con excipiente cbp 1 tableta.
Modo de uso:
Vía oral. Tomar 1 tableta dos a tres veces al día, de preferencia después de los alimentos. La dosis máxima recomendada es de 3 tabletas al día.
Presentación:
Caja con 5 tabletas.
Advertencias:
No se administre durante el embarazo ni la lactancia ni en menores de 12 años. Como otros antiinflamatorios, puede afectar el estómago, los riñones y el corazón; consulte a su médico si tiene úlcera, gastritis, asma o enfermedades del corazón, del hígado o de los riñones, o si es alérgico a algún antiinflamatorio. No lo use por más tiempo del indicado. Lea las instrucciones del empaque. Consulte a su médico. No se deje al alcance de los niños.</t>
  </si>
  <si>
    <t xml:space="preserve">MLM40172082</t>
  </si>
  <si>
    <t xml:space="preserve">Diclofenaco sódico / Tiamina / Piridoxina / Cianocobalamina</t>
  </si>
  <si>
    <t xml:space="preserve">Grupo terapéutico: analgésico, antineurítico y antiinflamatorio; Formato de venta: Unidad</t>
  </si>
  <si>
    <t xml:space="preserve">https://raw.githubusercontent.com/zublimemx/marketplaces-product-images/main/products/7501298223728/images/7501298223728_2.jpg</t>
  </si>
  <si>
    <t xml:space="preserve">https://raw.githubusercontent.com/zublimemx/marketplaces-product-images/main/products/7501298223728/images/7501298223728_1.jpg</t>
  </si>
  <si>
    <t xml:space="preserve">DOLO NEUROBION TAB C5</t>
  </si>
  <si>
    <t xml:space="preserve">7501125100123</t>
  </si>
  <si>
    <t xml:space="preserve">Solución CS PiSA Cloruro de Sodio 0.9% 500 ml</t>
  </si>
  <si>
    <t xml:space="preserve">Descripción:
Solución CS de PiSA es una solución estéril de cloruro de sodio al 0.9% para administración intravenosa, en frasco de 500 ml. Es una solución cristaloide que se usa para reponer líquidos y sodio y para preparar y administrar medicamentos por venoclisis, bajo supervisión médica.
Beneficios:
- Tratamiento de la depleción del volumen extracelular, la deshidratación y la falta de sodio por diuresis excesiva, gastroenteritis o restricción de sodio.
- Se emplea en el manejo de la alcalosis hipoclorémica y de la alcalosis metabólica, durante y después de la cirugía.
- Útil para disolver y aplicar medicamentos por venoclisis.
- Ayuda a recuperar o mantener el balance hidroelectrolítico.
Composición:
Cloruro de sodio 0.9 g por cada 100 ml de solución (solución al 0.9%).
Modo de uso:
Vía intravenosa. La dosis, el volumen y la velocidad de administración los determina el médico según el estado clínico del paciente.
Presentación:
Frasco con 500 ml de solución inyectable.
Advertencias:
Medicamento que se dispensa con fórmula médica y debe administrarse por personal de salud capacitado. Conservar en ambiente controlado entre 15 y 30 °C. No lo use si el envase está dañado o la solución no está transparente. Lea las instrucciones del empaque. Consulte a su médico. No se deje al alcance de los niños.</t>
  </si>
  <si>
    <t xml:space="preserve">MLM39473695</t>
  </si>
  <si>
    <t xml:space="preserve">Solución inyectable en frasco</t>
  </si>
  <si>
    <t xml:space="preserve">0.9 %</t>
  </si>
  <si>
    <t xml:space="preserve">Grupo terapéutico: solución fisiológica; Venta con receta médica (fracción IV); Formato de venta: Unidad</t>
  </si>
  <si>
    <t xml:space="preserve">https://raw.githubusercontent.com/zublimemx/marketplaces-product-images/main/products/7501125100123/images/7501125100123_2.jpg</t>
  </si>
  <si>
    <t xml:space="preserve">https://raw.githubusercontent.com/zublimemx/marketplaces-product-images/main/products/7501125100123/images/7501125100123_3.jpg</t>
  </si>
  <si>
    <t xml:space="preserve">SOL CS 500ML</t>
  </si>
  <si>
    <t xml:space="preserve">7501088505829</t>
  </si>
  <si>
    <t xml:space="preserve">Troferit Flow Jarabe Dropropizina Ambroxol 3 mg/ml 120 ml</t>
  </si>
  <si>
    <t xml:space="preserve">Descripción:
Troferit Flow es un jarabe de Chinoin para el aparato respiratorio que combina dropropizina, un antitusivo, con ambroxol, un mucolítico expectorante. Cada mililitro contiene 3 mg de dropropizina y 3 mg de clorhidrato de ambroxol. Esta presentación es el frasco de 120 ml para administración oral.
Beneficios:
- La dropropizina actúa como antitusivo para calmar la tos.
- El ambroxol ayuda a fluidificar las secreciones y facilita su expulsión.
- Dos principios activos en un solo jarabe para el manejo de la tos con secreciones.
Composición:
Cada 100 ml de jarabe contienen dropropizina 0.300 g y clorhidrato de ambroxol 0.300 g, con vehículo cbp 100 ml.
Modo de uso:
Vía oral. La dosis y la duración del tratamiento las indica el médico; consulte las instrucciones anexas en el empaque.
Presentación:
Frasco con 120 ml de jarabe.
Advertencias:
No lo use si es alérgico a la dropropizina, al ambroxol o a algún componente de la fórmula. Consulte a su médico antes de usarlo durante el embarazo o la lactancia, o en niños. Si la tos persiste o se acompaña de fiebre o dificultad para respirar, acuda con su médico. Lea las instrucciones del empaque. Consulte a su médico. No se deje al alcance de los niños.</t>
  </si>
  <si>
    <t xml:space="preserve">MLM39476143</t>
  </si>
  <si>
    <t xml:space="preserve">Troferit</t>
  </si>
  <si>
    <t xml:space="preserve">Troferit Flow</t>
  </si>
  <si>
    <t xml:space="preserve">Dropropizina / Ambroxol</t>
  </si>
  <si>
    <t xml:space="preserve">3 mg/ml / 3 mg/ml</t>
  </si>
  <si>
    <t xml:space="preserve">Grupo terapéutico: antitusivo y mucolítico; Formato de venta: Unidad</t>
  </si>
  <si>
    <t xml:space="preserve">https://raw.githubusercontent.com/zublimemx/marketplaces-product-images/main/products/7501088505829/images/7501088505829_2.jpg</t>
  </si>
  <si>
    <t xml:space="preserve">https://raw.githubusercontent.com/zublimemx/marketplaces-product-images/main/products/7501088505829/images/7501088505829_1.jpg</t>
  </si>
  <si>
    <t xml:space="preserve">https://raw.githubusercontent.com/zublimemx/marketplaces-product-images/main/products/7501088505829/images/7501088505829_3.jpg</t>
  </si>
  <si>
    <t xml:space="preserve">TROFERIT FLOW JBE 120ML</t>
  </si>
  <si>
    <t xml:space="preserve">7703331157506</t>
  </si>
  <si>
    <t xml:space="preserve">Yasmin Drospirenona Etinilestradiol 3/0.03 mg 21 Grageas</t>
  </si>
  <si>
    <t xml:space="preserve">Descripción:
Yasmin es un anticonceptivo oral combinado de Bayer que contiene drospirenona 3 mg y etinilestradiol 0.03 mg por comprimido. Esta presentación es la caja con 21 comprimidos (grageas) para administración por vía oral, con un esquema de 21 días de toma seguidos de 7 días de descanso.
Beneficios:
- Anticonceptivo oral para la prevención del embarazo cuando se toma de forma correcta y constante.
- También está indicado para el tratamiento del acné vulgar moderado en mujeres que eligen utilizar anticoncepción oral.
- Se utiliza para tratar los síntomas del trastorno disfórico premenstrual en mujeres que eligen utilizar anticoncepción hormonal.
Composición:
Cada comprimido contiene drospirenona 3.00 mg y etinilestradiol 0.03 mg.
Modo de uso:
Vía oral. Se toma un comprimido al día, aproximadamente a la misma hora, con un poco de líquido si es necesario, durante 21 días; después se descansa 7 días antes de iniciar el siguiente paquete. Siga las indicaciones de su médico.
Presentación:
Caja con 21 comprimidos (grageas).
Advertencias:
Su venta requiere receta médica. Los anticonceptivos con estrógenos aumentan el riesgo de trombosis. No lo use si tiene o ha tenido coágulos en venas o arterias, enfermedad grave del hígado, insuficiencia renal grave, tumores que dependen de hormonas o sospecha de embarazo, ni si es alérgica a algún componente. No protege contra infecciones de transmisión sexual. Lea las instrucciones del empaque. Consulte a su médico. No se deje al alcance de los niños.</t>
  </si>
  <si>
    <t xml:space="preserve">MLM57827144</t>
  </si>
  <si>
    <t xml:space="preserve">Yasmin</t>
  </si>
  <si>
    <t xml:space="preserve">Comprimidos (grageas)</t>
  </si>
  <si>
    <t xml:space="preserve">Drospirenona / Etinilestradiol</t>
  </si>
  <si>
    <t xml:space="preserve">3 mg / 0.03 mg</t>
  </si>
  <si>
    <t xml:space="preserve">Mujeres adultas</t>
  </si>
  <si>
    <t xml:space="preserve">Grupo terapéutico: anticonceptivo hormonal combinado; Venta con receta médica; Formato de venta: Unidad</t>
  </si>
  <si>
    <t xml:space="preserve">https://raw.githubusercontent.com/zublimemx/marketplaces-product-images/main/products/7703331157506/images/7703331157506_2.jpg</t>
  </si>
  <si>
    <t xml:space="preserve">YASMIN 21 GRAGEAS</t>
  </si>
  <si>
    <t xml:space="preserve">7501298223773</t>
  </si>
  <si>
    <t xml:space="preserve">Iliadin Adulto Oximetazolina 0.05% Spray Nasal 20 ml</t>
  </si>
  <si>
    <t xml:space="preserve">Descripción:
Iliadin Adulto es un descongestivo nasal en spray de Merck cuyo principio activo es el clorhidrato de oximetazolina al 0.05%. Ofrece rápido efecto con hasta 12 horas de acción para el alivio temporal de la congestión nasal. Esta presentación es la caja con un frasco de 20 ml de solución en atomizador para vía nasal.
Beneficios:
- Alivio temporal de la congestión nasal asociada al resfriado común, la fiebre del heno, las reacciones alérgicas, la sinusitis y otras infecciones de las vías respiratorias superiores.
- Útil en rinitis aguda, vasomotora y alérgica.
- Rápido efecto y hasta 12 horas de acción.
- Formato en spray de fácil aplicación.
Composición:
Cada 100 ml de solución contienen clorhidrato de oximetazolina 50 mg, con vehículo cbp 100 ml.
Modo de uso:
Vía nasal, en adultos y mayores de 6 años: aplicar 2 a 3 atomizaciones en cada fosa nasal, 2 veces al día. No exceda la dosis indicada ni use el producto por periodos prolongados.
Presentación:
Caja con frasco de 20 ml.
Advertencias:
No se administre a pacientes con antecedentes de hipersensibilidad a la oximetazolina o a los componentes de la fórmula, ni en quienes tengan rinitis atrófica. No se use en el embarazo ni en la lactancia. Si las molestias persisten, consulte a su médico. Lea las instrucciones del empaque. Consulte a su médico. No se deje al alcance de los niños.</t>
  </si>
  <si>
    <t xml:space="preserve">MLM45287765</t>
  </si>
  <si>
    <t xml:space="preserve">Iliadin</t>
  </si>
  <si>
    <t xml:space="preserve">Iliadin Adulto</t>
  </si>
  <si>
    <t xml:space="preserve">Solución en spray nasal</t>
  </si>
  <si>
    <t xml:space="preserve">Oximetazolina</t>
  </si>
  <si>
    <t xml:space="preserve">0.05 %</t>
  </si>
  <si>
    <t xml:space="preserve">Adultos y mayores de 6 años</t>
  </si>
  <si>
    <t xml:space="preserve">Grupo terapéutico: descongestivo nasal; Duración: hasta 12 horas; Formato de venta: Unidad</t>
  </si>
  <si>
    <t xml:space="preserve">https://raw.githubusercontent.com/zublimemx/marketplaces-product-images/main/products/7501298223773/images/7501298223773_2.jpg</t>
  </si>
  <si>
    <t xml:space="preserve">https://raw.githubusercontent.com/zublimemx/marketplaces-product-images/main/products/7501298223773/images/7501298223773_1.jpg</t>
  </si>
  <si>
    <t xml:space="preserve">ILIADIN SPY AD 20 ML</t>
  </si>
  <si>
    <t xml:space="preserve">7501095451096</t>
  </si>
  <si>
    <t xml:space="preserve">Sal de Uvas Picot Antiácido Efervescente 10 Sobres</t>
  </si>
  <si>
    <t xml:space="preserve">Descripción:
Sal de Uvas Picot es un antiácido en polvo efervescente que alivia de manera rápida las agruras, la acidez y la indigestión. Esta presentación es la caja con 10 sobres de polvo efervescente para tomarse por vía oral, disuelto en agua.
Beneficios:
- Rápido alivio de las agruras, la acidez y la indigestión.
- Antiácido en polvo efervescente de fácil preparación.
- Formato práctico en sobres individuales.
Composición:
Cada sobre contiene bicarbonato de sodio 2.485 g, ácido tartárico 0.2165 g y ácido cítrico 1.9485 g.
Modo de uso:
Vía oral. Disuelva el contenido de un sobre en agua, según las instrucciones del empaque, y tómelo una vez disuelto. No exceda la dosis indicada.
Presentación:
Caja con 10 sobres de polvo efervescente.
Advertencias:
Si las molestias persisten, consulte a su médico. No lo use por periodos prolongados sin indicación médica. Contiene sodio: quienes sigan una dieta baja en sodio o tengan hipertensión o enfermedad renal deben consultar a su médico antes de usarlo. Lea las instrucciones del empaque. Consulte a su médico. No se deje al alcance de los niños.</t>
  </si>
  <si>
    <t xml:space="preserve">MLM40169848</t>
  </si>
  <si>
    <t xml:space="preserve">Picot</t>
  </si>
  <si>
    <t xml:space="preserve">RB Health México</t>
  </si>
  <si>
    <t xml:space="preserve">Sal de Uvas</t>
  </si>
  <si>
    <t xml:space="preserve">Polvo efervescente en sobres</t>
  </si>
  <si>
    <t xml:space="preserve">Bicarbonato de sodio / Ácido tartárico / Ácido cítrico</t>
  </si>
  <si>
    <t xml:space="preserve">2.485 g / 0.2165 g / 1.9485 g por sobre</t>
  </si>
  <si>
    <t xml:space="preserve">Grupo terapéutico: antiácido; Formato de venta: Caja</t>
  </si>
  <si>
    <t xml:space="preserve">https://raw.githubusercontent.com/zublimemx/marketplaces-product-images/main/products/7501095451096/images/7501095451096_3.jpg</t>
  </si>
  <si>
    <t xml:space="preserve">https://raw.githubusercontent.com/zublimemx/marketplaces-product-images/main/products/7501095451096/images/7501095451096_2.jpg</t>
  </si>
  <si>
    <t xml:space="preserve">SAL DE UVAS PICOT C 10</t>
  </si>
  <si>
    <t xml:space="preserve">7501086311057</t>
  </si>
  <si>
    <t xml:space="preserve">Ferricol Hierro Aminoquelado Ácido Fólico 30 Tabletas</t>
  </si>
  <si>
    <t xml:space="preserve">Descripción:
Ferricol es un medicamento antianémico de Columbia que combina hierro aminoquelado con ácido fólico en tabletas de 30 mg/0.500 mg. Está indicado para la prevención y el tratamiento de la anemia por deficiencia de hierro y de ácido fólico. Esta presentación es la caja con 30 tabletas para administración oral.
Beneficios:
- Aporta hierro en forma de quelato de aminoácidos junto con ácido fólico en una sola tableta.
- Útil en grupos con mayor riesgo de deficiencia, como mujeres embarazadas y en lactancia o personas con una alimentación inadecuada, según valoración médica.
- Puede ser útil en casos de pérdidas crónicas de sangre o cuando se requiere aumentar la producción de glóbulos rojos.
Composición:
Cada tableta contiene hierro aminoquelado 30 mg y ácido fólico 500 mcg (0.500 mg).
Modo de uso:
Vía oral. La dosis y la duración del tratamiento las indica el médico.
Presentación:
Caja con 30 tabletas de 30 mg/0.500 mg.
Advertencias:
No lo use si es alérgico a algún componente de la fórmula, ni si tiene hemocromatosis, hemosiderosis u otra condición de sobrecarga de hierro. No se recomienda en anemias que no sean por falta de hierro. Precaución en personas con enfermedades gastrointestinales o que toman otros suplementos de hierro. Conservar en lugar fresco y seco, protegido de la luz y la humedad. Lea las instrucciones del empaque. Consulte a su médico. No se deje al alcance de los niños.</t>
  </si>
  <si>
    <t xml:space="preserve">MLM40655854</t>
  </si>
  <si>
    <t xml:space="preserve">Ferricol</t>
  </si>
  <si>
    <t xml:space="preserve">Hierro aminoquelado / Ácido fólico</t>
  </si>
  <si>
    <t xml:space="preserve">30 mg / 500 mcg</t>
  </si>
  <si>
    <t xml:space="preserve">Grupo terapéutico: antianémico; Una ficha de farmacia indica que requiere receta médica; Formato de venta: Unidad</t>
  </si>
  <si>
    <t xml:space="preserve">https://raw.githubusercontent.com/zublimemx/marketplaces-product-images/main/products/7501086311057/images/7501086311057_1.jpg</t>
  </si>
  <si>
    <t xml:space="preserve">https://raw.githubusercontent.com/zublimemx/marketplaces-product-images/main/products/7501086311057/images/7501086311057_2.jpg</t>
  </si>
  <si>
    <t xml:space="preserve">https://raw.githubusercontent.com/zublimemx/marketplaces-product-images/main/products/7501086311057/images/7501086311057_4.jpg</t>
  </si>
  <si>
    <t xml:space="preserve">FERRICOL 30MG 500MCG TAB 30</t>
  </si>
  <si>
    <t xml:space="preserve">7502009746055</t>
  </si>
  <si>
    <t xml:space="preserve">Clamoxin 12h Amoxicilina 875/125 mg 14 Tabletas</t>
  </si>
  <si>
    <t xml:space="preserve">Descripción:
Clamoxin 12H es un antibiótico de Laboratorios Maver que combina amoxicilina 875 mg con ácido clavulánico 125 mg en tabletas, para tomarse cada 12 horas según indicación médica. Esta presentación es la caja con un frasco con 14 tabletas para administración por vía oral.
Beneficios:
- Indicado en infecciones bacterianas causadas por cepas resistentes productoras de betalactamasas.
- Entre sus usos se incluyen la sinusitis bacteriana aguda, la otitis media aguda, la amigdalitis, la exacerbación aguda de bronquitis crónica, la neumonía adquirida en la comunidad, la cistitis y la pielonefritis.
- El ácido clavulánico ayuda a que la amoxicilina siga siendo eficaz frente a bacterias productoras de betalactamasas.
Composición:
Cada tableta contiene amoxicilina 875 mg y ácido clavulánico 125 mg.
Modo de uso:
Vía oral. La dosis y la duración las indica el médico; se recomienda tomarlo al inicio de las comidas. Complete todo el tratamiento aunque los síntomas mejoren.
Presentación:
Caja con frasco con 14 tabletas de 875 mg/125 mg.
Advertencias:
Su venta requiere receta médica. Es un antibiótico: su uso incorrecto puede generar resistencia bacteriana. No lo use si es alérgico a la amoxicilina, al ácido clavulánico o a otros antibióticos betalactámicos (penicilinas, cefalosporinas), ni si tiene mononucleosis infecciosa o insuficiencia hepática grave. Su médico puede ajustar la dosis en caso de insuficiencia renal. Lea las instrucciones del empaque. Consulte a su médico. No se deje al alcance de los niños.</t>
  </si>
  <si>
    <t xml:space="preserve">MLM39475660</t>
  </si>
  <si>
    <t xml:space="preserve">Clamoxin 12H</t>
  </si>
  <si>
    <t xml:space="preserve">Amoxicilina / Ácido clavulánico</t>
  </si>
  <si>
    <t xml:space="preserve">Grupo terapéutico: antibiótico; Venta con receta médica; Formato de venta: Unidad</t>
  </si>
  <si>
    <t xml:space="preserve">https://raw.githubusercontent.com/zublimemx/marketplaces-product-images/main/products/7502009746055/images/7502009746055_2.jpg</t>
  </si>
  <si>
    <t xml:space="preserve">https://raw.githubusercontent.com/zublimemx/marketplaces-product-images/main/products/7502009746055/images/7502009746055_1.jpg</t>
  </si>
  <si>
    <t xml:space="preserve">CLAMOXIN 12H 875 125MG C14T AMOXICILINA AC CLAV</t>
  </si>
  <si>
    <t xml:space="preserve">7501058715494</t>
  </si>
  <si>
    <t xml:space="preserve">Graneodin F Flurbiprofeno 8.75 mg Miel Limón 16 Pastillas</t>
  </si>
  <si>
    <t xml:space="preserve">Descripción:
Graneodin F es una pastilla para chupar de doble acción con flurbiprofeno 8.75 mg, un antiinflamatorio analgésico, de Reckitt. Es auxiliar en el alivio del dolor de garganta y su efecto puede durar hasta 4 horas. Esta presentación es la caja con 16 pastillas de sabor miel limón.
Beneficios:
- Auxiliar en el alivio del dolor de garganta.
- Alivia hasta por 4 horas.
- Doble acción: analgésica y antiinflamatoria localizada en la garganta.
- Sabor miel limón en formato de pastilla.
Composición:
Cada pastilla contiene flurbiprofeno 8.75 mg.
Modo de uso:
Vía oral. Deje que la pastilla se disuelva lentamente en la boca. Use la dosis que señale el empaque o la que le indique su médico; no exceda la dosis máxima diaria.
Presentación:
Caja con 16 pastillas, sabor miel limón.
Advertencias:
No lo use si es alérgico al flurbiprofeno, a otros antiinflamatorios no esteroideos o a algún componente de la fórmula. Si el dolor de garganta persiste, se acompaña de fiebre o empeora, consulte a su médico. Conservar a no más de 30 °C y mantener bien cerrado. Lea las instrucciones del empaque. Consulte a su médico. No se deje al alcance de los niños.</t>
  </si>
  <si>
    <t xml:space="preserve">MLM39455845</t>
  </si>
  <si>
    <t xml:space="preserve">Graneodin</t>
  </si>
  <si>
    <t xml:space="preserve">Graneodin F</t>
  </si>
  <si>
    <t xml:space="preserve">Miel Limón</t>
  </si>
  <si>
    <t xml:space="preserve">Flurbiprofeno</t>
  </si>
  <si>
    <t xml:space="preserve">8.75 mg</t>
  </si>
  <si>
    <t xml:space="preserve">Miel limón</t>
  </si>
  <si>
    <t xml:space="preserve">Grupo terapéutico: analgésico y antiinflamatorio para dolor de garganta; Formato de venta: Unidad</t>
  </si>
  <si>
    <t xml:space="preserve">https://raw.githubusercontent.com/zublimemx/marketplaces-product-images/main/products/7501058715494/images/7501058715494_1.jpg</t>
  </si>
  <si>
    <t xml:space="preserve">https://raw.githubusercontent.com/zublimemx/marketplaces-product-images/main/products/7501058715494/images/7501058715494_2.jpg</t>
  </si>
  <si>
    <t xml:space="preserve">https://raw.githubusercontent.com/zublimemx/marketplaces-product-images/main/products/7501058715494/images/7501058715494_5.jpg</t>
  </si>
  <si>
    <t xml:space="preserve">GRANEODIN F 8 75MG MIEL LIM C16 PASTILLAS</t>
  </si>
  <si>
    <t xml:space="preserve">7501070613440</t>
  </si>
  <si>
    <t xml:space="preserve">Amoxil Amoxicilina 500 mg 12 Cápsulas</t>
  </si>
  <si>
    <t xml:space="preserve">Descripción:
Amoxil es un antibiótico cuyo principio activo es la amoxicilina, una penicilina de amplio espectro. Esta presentación es la caja con 12 cápsulas de 500 mg para administración por vía oral.
Beneficios:
- Indicado en el tratamiento de infecciones bacterianas, entre ellas las infecciones respiratorias agudas y crónicas como sinusitis, otitis media y faringitis.
- También se usa en infecciones del tracto urinario y de la piel y los tejidos blandos.
- La amoxicilina es efectiva contra una amplia variedad de microorganismos sensibles, como algunas cepas de Streptococcus pneumoniae, Haemophilus influenzae y Escherichia coli.
- Puede utilizarse en combinación con otros medicamentos para el tratamiento de la infección por Helicobacter pylori en pacientes con úlceras pépticas.
Composición:
Cada cápsula contiene amoxicilina (como trihidrato) equivalente a 500 mg y excipientes.
Modo de uso:
Vía oral. La dosis y la duración del tratamiento las determina el médico según el tipo de infección. Complete todo el tratamiento aunque los síntomas mejoren.
Presentación:
Caja con 12 cápsulas de 500 mg.
Advertencias:
Su venta requiere receta médica. Es un antibiótico: su uso incorrecto puede generar resistencia bacteriana. No lo use si es alérgico a la amoxicilina, a otras penicilinas o a algún componente de la fórmula. Precaución en personas con antecedentes de enfermedades gastrointestinales como colitis, asma o insuficiencia renal, y ante cualquier erupción en la piel durante el tratamiento. Lea las instrucciones del empaque. Consulte a su médico. No se deje al alcance de los niños.</t>
  </si>
  <si>
    <t xml:space="preserve">MLM39473674</t>
  </si>
  <si>
    <t xml:space="preserve">Amoxil</t>
  </si>
  <si>
    <t xml:space="preserve">https://raw.githubusercontent.com/zublimemx/marketplaces-product-images/main/products/7501070613440/images/7501070613440_4.jpg</t>
  </si>
  <si>
    <t xml:space="preserve">https://raw.githubusercontent.com/zublimemx/marketplaces-product-images/main/products/7501070613440/images/7501070613440_1.jpg</t>
  </si>
  <si>
    <t xml:space="preserve">https://raw.githubusercontent.com/zublimemx/marketplaces-product-images/main/products/7501070613440/images/7501070613440_2.jpg</t>
  </si>
  <si>
    <t xml:space="preserve">AMOXIL 500 MG 12 CAPS 300</t>
  </si>
  <si>
    <t xml:space="preserve">7501008485408</t>
  </si>
  <si>
    <t xml:space="preserve">Tabcin 500 mg Efervescente Antigripal 12 Tabletas</t>
  </si>
  <si>
    <t xml:space="preserve">Descripción:
Tabcin Efervescente es un antigripal en tabletas efervescentes de Bayer que combina ácido acetilsalicílico, fenilefrina y clorfenamina para el alivio de los síntomas de la gripe. Cada tableta contiene 500 mg de ácido acetilsalicílico, 8 mg de fenilefrina y 2 mg de clorfenamina. Esta presentación es la caja con 12 tabletas para disolver en agua y tomar por vía oral.
Beneficios:
- Alivio de los síntomas de la gripe.
- Combina un analgésico y antipirético (ácido acetilsalicílico), un descongestivo nasal (fenilefrina) y un antihistamínico (clorfenamina).
- Formato efervescente que se disuelve en agua.
Composición:
Cada tableta efervescente contiene ácido acetilsalicílico 500 mg, fenilefrina 8 mg y clorfenamina 2 mg.
Modo de uso:
Vía oral. Disuelva una tableta en agua y tómela una vez terminada la efervescencia, siguiendo la dosis y los intervalos que indica el empaque. No exceda la dosis máxima diaria.
Presentación:
Caja con 12 tabletas efervescentes de 500 mg/8 mg/2 mg.
Advertencias:
No lo use si es alérgico al ácido acetilsalicílico, a otros antiinflamatorios o a algún componente de la fórmula. La clorfenamina puede causar somnolencia; evite conducir u operar maquinaria. No se use durante el embarazo ni la lactancia sin consultar a su médico. Si los síntomas persisten por más de 3 días o se acompañan de fiebre alta, consulte a su médico. Lea las instrucciones del empaque. Consulte a su médico. No se deje al alcance de los niños.</t>
  </si>
  <si>
    <t xml:space="preserve">MLM39455550</t>
  </si>
  <si>
    <t xml:space="preserve">Tabcin Efervescente</t>
  </si>
  <si>
    <t xml:space="preserve">Ácido acetilsalicílico / Fenilefrina / Clorfenamina</t>
  </si>
  <si>
    <t xml:space="preserve">500 mg / 8 mg / 2 mg</t>
  </si>
  <si>
    <t xml:space="preserve">Grupo terapéutico: antigripal; Formato de venta: Caja</t>
  </si>
  <si>
    <t xml:space="preserve">https://raw.githubusercontent.com/zublimemx/marketplaces-product-images/main/products/7501008485408/images/7501008485408_1.jpg</t>
  </si>
  <si>
    <t xml:space="preserve">https://raw.githubusercontent.com/zublimemx/marketplaces-product-images/main/products/7501008485408/images/7501008485408_4.jpg</t>
  </si>
  <si>
    <t xml:space="preserve">TABCIN 500 MG EFERV C 12 150</t>
  </si>
  <si>
    <t xml:space="preserve">7501050623766</t>
  </si>
  <si>
    <t xml:space="preserve">Afrin No Drip Congestión Severa Oximetazolina 15 ml</t>
  </si>
  <si>
    <t xml:space="preserve">Descripción:
Afrin No Drip Congestión Severa (CSE) es un descongestivo nasal en spray de Bayer cuyo principio activo es la oximetazolina. Alivia de manera temporal la congestión nasal severa y la resequedad provocadas por el resfriado común, la sinusitis, la rinitis alérgica o las alergias del tracto respiratorio superior. Su fórmula no escurre por la nariz ni llega a la garganta. Esta presentación es el frasco de 15 ml en caja verde.
Beneficios:
- Empieza a actuar en segundos y puede durar hasta 12 horas.
- Fórmula sin escurrimiento (No Drip) que no gotea por la nariz ni pasa a la garganta.
- Con la potencia y el aroma del mentol.
- Alivio local y temporal de la congestión nasal en resfriados, rinitis y sinusitis.
Composición:
Cada 100 ml contienen clorhidrato de oximetazolina 50.0 mg (0.50 mg por ml), en suspensión nasal.
Modo de uso:
Vía nasal. Adultos y mayores de 10 años: aplicar 2 aspersiones en cada fosa nasal cada 12 horas. Niños de 6 a 10 años: 1 aspersión en cada fosa nasal cada 12 horas. No use más de dos dosis en 24 horas.
Presentación:
Frasco de 15 ml.
Advertencias:
No se use durante el embarazo ni la lactancia. No lo use en niños menores de 6 años, salvo por prescripción médica. Tenga precaución si padece problemas del corazón, presión arterial elevada, diabetes o trastornos de la tiroides, y consulte a su médico antes de usarlo. No lo use por más de 3 días seguidos. Lea las instrucciones del empaque. Consulte a su médico. No se deje al alcance de los niños.</t>
  </si>
  <si>
    <t xml:space="preserve">MLM45409379</t>
  </si>
  <si>
    <t xml:space="preserve">Afrin No Drip</t>
  </si>
  <si>
    <t xml:space="preserve">Congestión Severa (CSE)</t>
  </si>
  <si>
    <t xml:space="preserve">Suspensión nasal en spray</t>
  </si>
  <si>
    <t xml:space="preserve">0.50 mg/ml (0.05 %)</t>
  </si>
  <si>
    <t xml:space="preserve">Mentol</t>
  </si>
  <si>
    <t xml:space="preserve">https://raw.githubusercontent.com/zublimemx/marketplaces-product-images/main/products/7501050623766/images/7501050623766_4.jpg</t>
  </si>
  <si>
    <t xml:space="preserve">https://raw.githubusercontent.com/zublimemx/marketplaces-product-images/main/products/7501050623766/images/7501050623766_3.jpg</t>
  </si>
  <si>
    <t xml:space="preserve">AFRIN NO DRIP SOL 15ML CSE CONGESTION SEVERA VERDE 36</t>
  </si>
  <si>
    <t xml:space="preserve">7501314701926</t>
  </si>
  <si>
    <t xml:space="preserve">Adel Claritromicina 500 mg 10 Tabletas</t>
  </si>
  <si>
    <t xml:space="preserve">Descripción:
Adel es un antibiótico de la familia de los macrólidos cuyo principio activo es la claritromicina, en tabletas de 500 mg. Se emplea para tratar infecciones bacterianas causadas por microorganismos sensibles a la claritromicina. Esta presentación es la caja con 10 tabletas para administración por vía oral.
Beneficios:
- Indicado en infecciones del tracto respiratorio superior e inferior, como faringitis, sinusitis, bronquitis aguda y neumonía.
- También se usa en infecciones de la piel y los tejidos blandos.
- Forma parte de los esquemas para erradicar Helicobacter pylori en pacientes con úlceras pépticas.
- La claritromicina actúa inhibiendo la síntesis de proteínas de las bacterias sensibles.
Composición:
Cada tableta contiene claritromicina 500 mg y excipientes.
Modo de uso:
Vía oral. La dosis y la duración del tratamiento las indica el médico. Complete todo el tratamiento aunque los síntomas mejoren.
Presentación:
Caja con 10 tabletas de 500 mg.
Advertencias:
Su venta requiere receta médica. Es un antibiótico: su uso incorrecto puede generar resistencia bacteriana. No lo use si es alérgico a la claritromicina o a algún componente de la fórmula, ni si tiene antecedentes de ictericia colestásica o disfunción hepática grave. Precaución en pacientes con insuficiencia renal o hepática o con antecedentes de arritmias cardíacas; puede interactuar con otros medicamentos. Conservar a no más de 30 °C. Lea las instrucciones del empaque. Consulte a su médico. No se deje al alcance de los niños.</t>
  </si>
  <si>
    <t xml:space="preserve">MLM39475922</t>
  </si>
  <si>
    <t xml:space="preserve">Adel</t>
  </si>
  <si>
    <t xml:space="preserve">Claritromicina</t>
  </si>
  <si>
    <t xml:space="preserve">Grupo terapéutico: antibiótico macrólido; Venta con receta médica; Formato de venta: Unidad</t>
  </si>
  <si>
    <t xml:space="preserve">https://raw.githubusercontent.com/zublimemx/marketplaces-product-images/main/products/7501314701926/images/7501314701926_2.jpg</t>
  </si>
  <si>
    <t xml:space="preserve">ADEL 500MG TAB C10 JUNIO 27 CLARITROMICINA</t>
  </si>
  <si>
    <t xml:space="preserve">7501314703685</t>
  </si>
  <si>
    <t xml:space="preserve">Jarsix Loratadina Betametasona Solución 100/5 mg 60 ml</t>
  </si>
  <si>
    <t xml:space="preserve">Descripción:
Jarsix es una solución oral de Laboratorios Senosiain que combina un antihistamínico de segunda generación (loratadina) con un corticosteroide (betametasona). Cada 100 ml de solución contienen 100 mg de loratadina y 5 mg de betametasona, es decir, 1 mg de loratadina y 0.05 mg de betametasona por mililitro. Esta presentación es la caja con frasco de 60 ml y pipeta dosificadora.
Beneficios:
- Indicado para afecciones alérgicas como rinitis alérgica estacional y perenne, urticaria crónica y otras manifestaciones alérgicas de la piel.
- También se emplea en condiciones inflamatorias que responden a corticoides.
- La combinación permite aliviar los síntomas alérgicos y reducir la inflamación asociada.
- Incluye pipeta dosificadora.
Composición:
Cada 100 ml de solución contienen loratadina 100 mg y betametasona 5 mg, con vehículo cbp 100 ml.
Modo de uso:
Vía oral. La dosis y la duración del tratamiento las determina el médico; use la pipeta dosificadora para medir la cantidad indicada y evite el uso prolongado sin supervisión médica.
Presentación:
Caja con frasco de 60 ml y pipeta dosificadora.
Advertencias:
Su venta requiere receta médica. No se use en el embarazo ni en la lactancia. No lo use si es alérgico a la loratadina, a la betametasona o a algún componente de la fórmula. Precaución en personas con antecedentes de úlcera gástrica, infecciones que no estén controladas, enfermedades del hígado o de los riñones, o que usen otros corticoides. Conservar a no más de 30 °C. Lea las instrucciones del empaque. Consulte a su médico. No se deje al alcance de los niños.</t>
  </si>
  <si>
    <t xml:space="preserve">MLM39475855</t>
  </si>
  <si>
    <t xml:space="preserve">Jarsix</t>
  </si>
  <si>
    <t xml:space="preserve">Loratadina / Betametasona</t>
  </si>
  <si>
    <t xml:space="preserve">100 mg / 5 mg por 100 ml (1 mg / 0.05 mg por ml)</t>
  </si>
  <si>
    <t xml:space="preserve">Grupo terapéutico: antihistamínico y corticosteroide; Incluye pipeta dosificadora; Venta con receta médica; Formato de venta: Unidad</t>
  </si>
  <si>
    <t xml:space="preserve">https://raw.githubusercontent.com/zublimemx/marketplaces-product-images/main/products/7501314703685/images/7501314703685_2.jpg</t>
  </si>
  <si>
    <t xml:space="preserve">https://raw.githubusercontent.com/zublimemx/marketplaces-product-images/main/products/7501314703685/images/7501314703685_3.jpg</t>
  </si>
  <si>
    <t xml:space="preserve">https://raw.githubusercontent.com/zublimemx/marketplaces-product-images/main/products/7501314703685/images/7501314703685_4.jpg</t>
  </si>
  <si>
    <t xml:space="preserve">JARSIX 100/5MG SOL 60ML</t>
  </si>
  <si>
    <t xml:space="preserve">7501590211232</t>
  </si>
  <si>
    <t xml:space="preserve">Postinor Unidosis Levonorgestrel 1.5 mg 1 Tableta</t>
  </si>
  <si>
    <t xml:space="preserve">Descripción:
Postinor Unidosis es un anticonceptivo de emergencia de Gedeon Richter, conocido como pastilla del día siguiente, cuyo principio activo es el levonorgestrel. Cada caja contiene una tableta de 1.5 mg en una sola dosis (unidosis) para administración por vía oral.
Beneficios:
- Anticonceptivo de emergencia de una sola tableta.
- Formato unidosis: una tableta de 1.5 mg de levonorgestrel por caja.
- Se toma por vía oral.
Composición:
Cada tableta contiene levonorgestrel 1.5 mg.
Modo de uso:
Vía oral, en una sola toma. Debe tomarse lo antes posible después de una relación sexual sin protección o de una falla del método anticonceptivo. Lea el instructivo anexo para conocer el tiempo límite de uso.
Presentación:
Caja con 1 tableta unidosis de 1.5 mg.
Advertencias:
No es un método anticonceptivo de uso regular ni sustituye a los métodos anticonceptivos habituales. No protege contra infecciones de transmisión sexual. No lo use si es alérgica al levonorgestrel o a algún componente de la fórmula, ni si está embarazada. Consulte a su médico si tiene dolor abdominal intenso, retraso de la menstruación o dudas sobre su uso. Lea las instrucciones del empaque. Consulte a su médico. No se deje al alcance de los niños.</t>
  </si>
  <si>
    <t xml:space="preserve">MLM64566320</t>
  </si>
  <si>
    <t xml:space="preserve">Postinor</t>
  </si>
  <si>
    <t xml:space="preserve">Postinor Unidosis</t>
  </si>
  <si>
    <t xml:space="preserve">Tableta unidosis</t>
  </si>
  <si>
    <t xml:space="preserve">Grupo terapéutico: anticonceptivo de emergencia; Formato de venta: Unidad</t>
  </si>
  <si>
    <t xml:space="preserve">https://raw.githubusercontent.com/zublimemx/marketplaces-product-images/main/products/7501590211232/images/7501590211232_2.jpg</t>
  </si>
  <si>
    <t xml:space="preserve">POSTINOR TAB UNIDOSIS 1 5MG LEVONOGESTREL GEDEON RICHTER 192</t>
  </si>
  <si>
    <t xml:space="preserve">7501089810021</t>
  </si>
  <si>
    <t xml:space="preserve">Herklin Clásico Shampoo Anti Piojos Fenotrina 0.2% 60 ml</t>
  </si>
  <si>
    <t xml:space="preserve">MLM432657</t>
  </si>
  <si>
    <t xml:space="preserve">Salud y Equipamiento Médico &gt; Cuidado de la Salud &gt; Tratamientos para Piojos &gt; Shampoos y Acondicionadores</t>
  </si>
  <si>
    <t xml:space="preserve">Descripción:
Herklin Clásico es un shampoo en solución con fenotrina al 0.2% para matar y eliminar piojos y liendres. Elimina los piojos de la cabeza y del cuerpo a partir de los 2 meses de edad. Se aplica en cabello seco, actúa en 10 minutos y está pensado para cabello corto o escaso. Esta presentación es el frasco de 60 ml.
Beneficios:
- Mata y elimina piojos y liendres.
- Solo 10 minutos de aplicación.
- Puede utilizarse desde los 2 meses de edad.
- Aplicación en el cabello seco.
Composición:
Solución de fenotrina al 0.2%.
Modo de uso:
- Aplique en cabello completamente seco, asegurándose de que todo el cabello quede impregnado con la solución, especialmente en la nuca y detrás de las orejas.
- Deje actuar por 10 minutos.
- Enjuague con abundante agua.
- Desenrede el cabello húmedo con un peine o cepillo común.
- Con el cabello todavía húmedo, retire con un peine lendrera los piojos y liendres muertos.
- Repita el tratamiento una semana después.
Presentación:
Frasco con 60 ml de shampoo en solución.
Advertencias:
Solo para uso externo. Evite el contacto con los ojos y las mucosas; si ocurre, enjuague con abundante agua. No se ingiera. No lo use si es alérgico a la fenotrina o a algún componente de la fórmula. Lea las instrucciones del empaque. Consulte a su médico. No se deje al alcance de los niños.</t>
  </si>
  <si>
    <t xml:space="preserve">MLM46402471</t>
  </si>
  <si>
    <t xml:space="preserve">Herklin Clásico</t>
  </si>
  <si>
    <t xml:space="preserve">Shampoo en solución</t>
  </si>
  <si>
    <t xml:space="preserve">Desde 2 meses de edad</t>
  </si>
  <si>
    <t xml:space="preserve">Cabello corto o escaso</t>
  </si>
  <si>
    <t xml:space="preserve">Tiempo de acción: 10 minutos; Repetir el tratamiento una semana después; Formato de venta: Unidad</t>
  </si>
  <si>
    <t xml:space="preserve">https://raw.githubusercontent.com/zublimemx/marketplaces-product-images/main/products/7501089810021/images/7501089810021_3.jpg</t>
  </si>
  <si>
    <t xml:space="preserve">https://raw.githubusercontent.com/zublimemx/marketplaces-product-images/main/products/7501089810021/images/7501089810021_4.jpg</t>
  </si>
  <si>
    <t xml:space="preserve">HERKLIN 60 SHAMPO</t>
  </si>
  <si>
    <t xml:space="preserve">7501070635756</t>
  </si>
  <si>
    <t xml:space="preserve">Stadium Dexketoprofeno 25 mg 10 Tabletas</t>
  </si>
  <si>
    <t xml:space="preserve">Descripción:
Stadium es un analgésico antiinflamatorio no esteroideo de Laboratorios Sanfer cuyo principio activo es el dexketoprofeno (trometamol), en tabletas de 25 mg. Se utiliza para el tratamiento sintomático a corto plazo del dolor agudo de intensidad leve a moderada. Esta presentación es la caja con 10 tabletas para administración por vía oral.
Beneficios:
- Alivia el dolor agudo de intensidad leve a moderada, como el musculoesquelético, la dismenorrea y el dolor dental.
- Uso a corto plazo, con una dosis de 25 mg por tableta.
- Formato de 10 tabletas.
Composición:
Cada tableta contiene dexketoprofeno (como trometamol) 25 mg, con excipiente cbp 1 tableta.
Modo de uso:
Vía oral. En general, la dosis recomendada es de una tableta de 25 mg cada 8 horas, sin sobrepasar las 3 tabletas al día (75 mg). Use la dosis eficaz más baja durante el menor tiempo posible y siga la indicación de su médico.
Presentación:
Caja con 10 tabletas de 25 mg.
Advertencias:
No se use durante el embarazo ni la lactancia, ni en menores de 18 años. No lo use si es alérgico al dexketoprofeno, a otros antiinflamatorios o a algún componente de la fórmula. Como otros antiinflamatorios, puede afectar el estómago, los riñones y el corazón; consulte a su médico si tiene úlcera, gastritis o enfermedades del corazón, del hígado o de los riñones. Consérvese a no más de 25 °C y protegido de la luz. Lea las instrucciones del empaque. Consulte a su médico. No se deje al alcance de los niños.</t>
  </si>
  <si>
    <t xml:space="preserve">MLM39473956</t>
  </si>
  <si>
    <t xml:space="preserve">Stadium</t>
  </si>
  <si>
    <t xml:space="preserve">Dexketoprofeno (trometamol)</t>
  </si>
  <si>
    <t xml:space="preserve">Grupo terapéutico: analgésico antiinflamatorio no esteroideo; Dosis máxima diaria: 75 mg; Formato de venta: Unidad</t>
  </si>
  <si>
    <t xml:space="preserve">https://raw.githubusercontent.com/zublimemx/marketplaces-product-images/main/products/7501070635756/images/7501070635756_3.jpg</t>
  </si>
  <si>
    <t xml:space="preserve">https://raw.githubusercontent.com/zublimemx/marketplaces-product-images/main/products/7501070635756/images/7501070635756_1.jpg</t>
  </si>
  <si>
    <t xml:space="preserve">https://raw.githubusercontent.com/zublimemx/marketplaces-product-images/main/products/7501070635756/images/7501070635756_2.jpg</t>
  </si>
  <si>
    <t xml:space="preserve">STADIUM 25MG C10 TABS ABRIL 27</t>
  </si>
  <si>
    <t xml:space="preserve">7501008497593</t>
  </si>
  <si>
    <t xml:space="preserve">Alka-Seltzer Boost 10 Tabletas Efervescentes</t>
  </si>
  <si>
    <t xml:space="preserve">Descripción:
Alka-Seltzer Boost, de Bayer, son tabletas efervescentes que combinan ácido acetilsalicílico y cafeína. Según su etiqueta, están indicadas para las agruras, la acidez y la indigestión ácida, así como para las molestias ocasionadas por exceso en las comidas y bebidas alcohólicas, como fuertes dolores de cabeza, fatiga y cansancio. Se disuelven en agua antes de tomarse.
Composición:
Cada tableta contiene ácido acetilsalicílico 0.500 g y cafeína anhidra 0.065 g, con excipiente cbp 1 tableta. Contiene sodio, lo que podría influir en personas con restricciones en su dieta de ese elemento.
Modo de uso:
Vía oral, efervescente. Adultos y mayores de 14 años: 2 tabletas disueltas en agua, repitiendo en caso necesario hasta un máximo de 8 tabletas en 24 horas. Disuelva la tableta previamente en agua y tome también el residuo que queda en el vaso.
Presentación:
Caja con 10 tabletas efervescentes.
Advertencias:
- No se use en caso de hipersensibilidad a los salicilatos, sangrado gastrointestinal, úlcera péptica, gastritis, tendencia a hemorragias, enfermedad del riñón o del hígado ni asma bronquial.
- No se use en el embarazo ni en la lactancia. No se administre a menores de 14 años ni en influenza o varicela por el riesgo de síndrome de Reye.
- No se administre junto con anticoagulantes, corticosteroides, antirreumáticos, sulfonilureas, metotrexato, alcohol o fármacos antigota.
- En caso de sobredosis puede presentarse vértigo y zumbido de oídos. Conserve a no más de 25 °C y en lugar seco.
Lea las instrucciones del empaque. Consulte a su médico. No se deje al alcance de los niños.</t>
  </si>
  <si>
    <t xml:space="preserve">MLM45287876</t>
  </si>
  <si>
    <t xml:space="preserve">Boost</t>
  </si>
  <si>
    <t xml:space="preserve">Caja con 10 tabletas efervescentes</t>
  </si>
  <si>
    <t xml:space="preserve">Ácido acetilsalicílico 500 mg y cafeína anhidra 65 mg por tableta</t>
  </si>
  <si>
    <t xml:space="preserve">206M2011 SSA VI</t>
  </si>
  <si>
    <t xml:space="preserve">Tabletas efervescentes; Contiene sodio; Formato de venta: Caja</t>
  </si>
  <si>
    <t xml:space="preserve">https://raw.githubusercontent.com/zublimemx/marketplaces-product-images/main/products/7501008497593/images/7501008497593_2.jpg</t>
  </si>
  <si>
    <t xml:space="preserve">https://raw.githubusercontent.com/zublimemx/marketplaces-product-images/main/products/7501008497593/images/7501008497593_3.jpg</t>
  </si>
  <si>
    <t xml:space="preserve">https://raw.githubusercontent.com/zublimemx/marketplaces-product-images/main/products/7501008497593/images/7501008497593_4.jpg</t>
  </si>
  <si>
    <t xml:space="preserve">ALKA S BOOST C10 TBS 150</t>
  </si>
  <si>
    <t xml:space="preserve">7503002163023</t>
  </si>
  <si>
    <t xml:space="preserve">Gel Fijador Xtreme Professional Transparente 250 g</t>
  </si>
  <si>
    <t xml:space="preserve">Descripción:
Gel fijador para el cabello Xtreme Professional, de Henkel, en presentación transparente de 250 g. Está pensado para dar control y fijación al peinado con un gel para todos, y su empaque destaca una fijación de hasta 24 horas y un nivel de fijación 10X.
Características:
- Sin alcohol.
- Sin residuos.
- Con sábila.
- Control extremo del peinado por más de 24 horas, según el empaque.
- Textura de gel transparente en frasco de boca ancha, fácil de tomar con la mano.
Modo de uso:
Aplique la cantidad necesaria de gel sobre la palma de las manos. Distribuya el gel de manera uniforme en el cabello húmedo y limpio y péinelo hasta lograr el look deseado.
Presentación:
Frasco con 250 g (8.81 oz) de gel fijador transparente.
Advertencias:
- En caso de ingestión consulte a su médico.
- Evite el contacto con los ojos.
- Manténgase fuera del alcance de los niños. No usar en niños menores de 3 años.
- Conserve el producto en un lugar fresco, seco y protegido de la luz solar.</t>
  </si>
  <si>
    <t xml:space="preserve">MLM19504375</t>
  </si>
  <si>
    <t xml:space="preserve">Xtreme</t>
  </si>
  <si>
    <t xml:space="preserve">Henkel</t>
  </si>
  <si>
    <t xml:space="preserve">Xtreme Professional</t>
  </si>
  <si>
    <t xml:space="preserve">Transparente</t>
  </si>
  <si>
    <t xml:space="preserve">Frasco de gel fijador</t>
  </si>
  <si>
    <t xml:space="preserve">Sin alcohol; Sin residuos; Con sábila; Fijación de más de 24 horas; Nivel de fijación 10X; Peso neto: 250 g (8.81 oz); Formato de venta: Unidad</t>
  </si>
  <si>
    <t xml:space="preserve">https://raw.githubusercontent.com/zublimemx/marketplaces-product-images/main/products/7503002163023/images/7503002163023_3.jpg</t>
  </si>
  <si>
    <t xml:space="preserve">https://raw.githubusercontent.com/zublimemx/marketplaces-product-images/main/products/7503002163023/images/7503002163023_4.jpg</t>
  </si>
  <si>
    <t xml:space="preserve">GEL X-TREME TRANSP 250 G</t>
  </si>
  <si>
    <t xml:space="preserve">650240013928</t>
  </si>
  <si>
    <t xml:space="preserve">Crema Teatrical Rosas y Lanolina 400 g</t>
  </si>
  <si>
    <t xml:space="preserve">Descripción:
Crema Teatrical con rosas y lanolina en tarro de 400 g. Es la crema de tocador clásica de la marca Teatrical, con una fórmula a base de lanolina y extracto de rosas que brinda humectación y cuidado a la piel. Su tarro de gran tamaño la hace práctica para el uso diario en rostro, cuello y cuerpo.
Beneficios:
- Ayuda a humectar y cuidar la piel de manera intensiva.
- Fórmula con lanolina y extracto de rosas.
- Textura cremosa en tarro de 400 g de rendimiento prolongado.
Modo de uso:
Aplique diariamente sobre la piel limpia del rostro y cuello, o sobre las zonas del cuerpo que necesiten humectación, y extienda con un ligero masaje hasta su absorción.
Presentación:
Tarro con 400 g de crema con rosas y lanolina. Uso tópico.
Advertencias:
- Uso externo. Evite el contacto con los ojos.
- Suspenda su uso si aparece irritación o enrojecimiento en la piel.
- Manténgase fuera del alcance de los niños.
- Consérvese en un lugar fresco (15 a 30 °C), con el tarro bien cerrado.</t>
  </si>
  <si>
    <t xml:space="preserve">MLM23021149</t>
  </si>
  <si>
    <t xml:space="preserve">Teatrical</t>
  </si>
  <si>
    <t xml:space="preserve">Crema de tocador</t>
  </si>
  <si>
    <t xml:space="preserve">Rosas y lanolina</t>
  </si>
  <si>
    <t xml:space="preserve">Tarro</t>
  </si>
  <si>
    <t xml:space="preserve">Con lanolina y extracto de rosas; Uso en rostro, cuello y cuerpo; Formato de venta: Unidad</t>
  </si>
  <si>
    <t xml:space="preserve">https://raw.githubusercontent.com/zublimemx/marketplaces-product-images/main/products/650240013928/images/650240013928_1.jpg</t>
  </si>
  <si>
    <t xml:space="preserve">https://raw.githubusercontent.com/zublimemx/marketplaces-product-images/main/products/650240013928/images/650240013928_2.jpg</t>
  </si>
  <si>
    <t xml:space="preserve">https://raw.githubusercontent.com/zublimemx/marketplaces-product-images/main/products/650240013928/images/650240013928_3.jpg</t>
  </si>
  <si>
    <t xml:space="preserve">CRA TEATRICA SOL LAN ROS 400G</t>
  </si>
  <si>
    <t xml:space="preserve">7501089808936</t>
  </si>
  <si>
    <t xml:space="preserve">Adimod Pidotimod 400 mg/7 ml Solución 10 Frascos</t>
  </si>
  <si>
    <t xml:space="preserve">Descripción:
Adimod es una solución oral de pidotimod de 400 mg en 7 ml, de Armstrong Laboratorios de México, en caja con 10 frascos monodosis. Pidotimod es un inmunoestimulante que, según la información del medicamento, actúa sobre la inmunidad celular y humoral, y se emplea en trastornos de los linfocitos T, en estados de inmunodeficiencia primaria o secundaria y en infecciones de las vías respiratorias, siempre por indicación médica.
Composición:
Cada frasco monodosis de 7 ml contiene pidotimod 400 mg.
Modo de uso:
Vía oral. La dosis y la duración del tratamiento las determina el médico; en la literatura del medicamento se describen esquemas de fase aguda y de fase preventiva, tomados dos horas antes o después de los alimentos.
Presentación:
Caja con 10 frascos monodosis de 7 ml (400 mg/7 ml) cada uno.
Advertencias:
- Su venta requiere receta médica.
- No se administre junto con tratamientos inmunosupresores ni en personas con hipersensibilidad al producto.
- Evite su uso durante el primer trimestre del embarazo y en la lactancia salvo indicación médica.
Lea las instrucciones del empaque. Consulte a su médico. No se deje al alcance de los niños.</t>
  </si>
  <si>
    <t xml:space="preserve">MLM39989916</t>
  </si>
  <si>
    <t xml:space="preserve">400 mg/7 ml</t>
  </si>
  <si>
    <t xml:space="preserve">Caja con 10 frascos monodosis de 7 ml; Formato de venta: Caja</t>
  </si>
  <si>
    <t xml:space="preserve">https://raw.githubusercontent.com/zublimemx/marketplaces-product-images/main/products/7501089808936/images/7501089808936_1.jpg</t>
  </si>
  <si>
    <t xml:space="preserve">https://raw.githubusercontent.com/zublimemx/marketplaces-product-images/main/products/7501089808936/images/7501089808936_2.jpg</t>
  </si>
  <si>
    <t xml:space="preserve">ADIMOD 400 MG 7 ML SOL AGOSTO 27</t>
  </si>
  <si>
    <t xml:space="preserve">7501070600556</t>
  </si>
  <si>
    <t xml:space="preserve">Syncol Paracetamol Pamabrom Pirilamina 24 Comprimidos</t>
  </si>
  <si>
    <t xml:space="preserve">Descripción:
Syncol es un medicamento de Laboratorios Sanfer en comprimidos que combina paracetamol (analgésico y antipirético), pamabrom (diurético suave) y maleato de pirilamina (antihistamínico). Según su etiqueta, es auxiliar en el tratamiento del síndrome premenstrual, caracterizado por cólicos, aumento en la retención de agua, dolor de cabeza, espalda y vientre.
Composición:
Cada comprimido contiene paracetamol al 90 % equivalente a 500 mg de paracetamol, pamabrom 25 mg y maleato de pirilamina 15 mg, con excipiente cbp 1 comprimido.
Modo de uso:
Vía oral. Dos comprimidos como dosis inicial al presentar las primeras molestias y posteriormente uno cada 6 horas de uno a tres días, o la que indique su médico.
Presentación:
Caja con 24 comprimidos.
Advertencias:
- Contraindicado en embarazo y en menores de 12 años, en hipersensibilidad a los componentes de la fórmula, enfermedades hepáticas, trastornos de la coagulación y úlcera péptica.
- No se administre junto con anticoagulantes, bebidas alcohólicas, sedantes o tranquilizantes.
- Los pacientes con daño hepático deben consultar a su médico antes de usarlo. Conserve a no más de 30 °C y en lugar seco.
Lea las instrucciones del empaque. Consulte a su médico. No se deje al alcance de los niños.</t>
  </si>
  <si>
    <t xml:space="preserve">MLM39455897</t>
  </si>
  <si>
    <t xml:space="preserve">Grimann para Laboratorios Sanfer</t>
  </si>
  <si>
    <t xml:space="preserve">Caja con 24 comprimidos</t>
  </si>
  <si>
    <t xml:space="preserve">Paracetamol, pamabrom y maleato de pirilamina</t>
  </si>
  <si>
    <t xml:space="preserve">500 mg / 25 mg / 15 mg</t>
  </si>
  <si>
    <t xml:space="preserve">016M93 SSA VI</t>
  </si>
  <si>
    <t xml:space="preserve">https://raw.githubusercontent.com/zublimemx/marketplaces-product-images/main/products/7501070600556/images/7501070600556_1.jpg</t>
  </si>
  <si>
    <t xml:space="preserve">https://raw.githubusercontent.com/zublimemx/marketplaces-product-images/main/products/7501070600556/images/7501070600556_3.jpg</t>
  </si>
  <si>
    <t xml:space="preserve">https://raw.githubusercontent.com/zublimemx/marketplaces-product-images/main/products/7501070600556/images/7501070600556_5.jpg</t>
  </si>
  <si>
    <t xml:space="preserve">SYNCOL C24 500 25 15MG SANFER</t>
  </si>
  <si>
    <t xml:space="preserve">7501298205038</t>
  </si>
  <si>
    <t xml:space="preserve">Concor Bisoprolol 5 mg 30 Tabletas</t>
  </si>
  <si>
    <t xml:space="preserve">Descripción:
Concor es un medicamento de Merck cuyo principio activo es el fumarato de bisoprolol, un betabloqueador cardioselectivo. Según la información del medicamento, se emplea en el tratamiento de la hipertensión arterial, de la cardiopatía coronaria con angina de pecho y de la insuficiencia cardíaca crónica estable, siempre bajo indicación y vigilancia médica. Esta presentación contiene 30 tabletas de 5 mg.
Composición:
Cada tableta contiene fumarato de bisoprolol 5.0 mg, con excipiente cbp 1 tableta.
Modo de uso:
Vía oral. La dosis es la que el médico señale; no suspenda el tratamiento de forma repentina sin consultar a su médico.
Presentación:
Caja con 30 tabletas de 5.0 mg.
Advertencias:
- Su venta requiere receta médica.
- No se use en el embarazo ni en la lactancia.
- Se contraindica en insuficiencia cardíaca aguda, choque cardiogénico, bloqueos auriculoventriculares de segundo o tercer grado, bradicardia sintomática, hipotensión y asma severa.
- En personas con diabetes puede enmascarar síntomas de hipoglucemia. Conserve a no más de 30 °C.
Lea las instrucciones del empaque. Consulte a su médico. No se deje al alcance de los niños.</t>
  </si>
  <si>
    <t xml:space="preserve">MLM39474068</t>
  </si>
  <si>
    <t xml:space="preserve">Bisoprolol (fumarato)</t>
  </si>
  <si>
    <t xml:space="preserve">5 mg por tableta</t>
  </si>
  <si>
    <t xml:space="preserve">519M99 SSA IV</t>
  </si>
  <si>
    <t xml:space="preserve">Hecho en Alemania por Merck KGaA; Acondicionado y distribuido en México por Merck; Formato de venta: Caja</t>
  </si>
  <si>
    <t xml:space="preserve">https://raw.githubusercontent.com/zublimemx/marketplaces-product-images/main/products/7501298205038/images/7501298205038_1.jpg</t>
  </si>
  <si>
    <t xml:space="preserve">https://raw.githubusercontent.com/zublimemx/marketplaces-product-images/main/products/7501298205038/images/7501298205038_2.jpg</t>
  </si>
  <si>
    <t xml:space="preserve">https://raw.githubusercontent.com/zublimemx/marketplaces-product-images/main/products/7501298205038/images/7501298205038_3.jpg</t>
  </si>
  <si>
    <t xml:space="preserve">https://raw.githubusercontent.com/zublimemx/marketplaces-product-images/main/products/7501298205038/images/7501298205038_4.jpg</t>
  </si>
  <si>
    <t xml:space="preserve">CONCOR 5MG GRAG C30</t>
  </si>
  <si>
    <t xml:space="preserve">7501314701889</t>
  </si>
  <si>
    <t xml:space="preserve">Ciproflox DM Ciprofloxacino 1 g 7 Tabletas</t>
  </si>
  <si>
    <t xml:space="preserve">Descripción:
Ciproflox DM es un antibiótico de Laboratorios Senosiain (línea Altia) cuyo principio activo es el ciprofloxacino, de la familia de las fluoroquinolonas. Se presenta en tabletas de liberación prolongada de 1 g, en caja con 7 tabletas. Los antibióticos sirven para tratar infecciones causadas por bacterias, y su indicación, dosis y duración deben ser determinadas por un médico.
Composición:
Cada tableta de liberación prolongada contiene clorhidrato de ciprofloxacino equivalente a 1 g de ciprofloxacino, con excipiente cbp 1 tableta.
Modo de uso:
Vía oral. La dosis es la que el médico señale. Complete el tratamiento indicado aunque se sienta mejor.
Presentación:
Caja con 7 tabletas de liberación prolongada de 1 g.
Advertencias:
- Su venta requiere receta médica.
- Antibiótico: el uso incorrecto de este producto puede causar resistencia bacteriana.
- No se use en el embarazo ni en la lactancia, ni en menores de 18 años.
- Conserve a no más de 30 °C y en lugar seco.
Lea las instrucciones del empaque. Consulte a su médico. No se deje al alcance de los niños.</t>
  </si>
  <si>
    <t xml:space="preserve">MLM39475065</t>
  </si>
  <si>
    <t xml:space="preserve">Ciproflox DM</t>
  </si>
  <si>
    <t xml:space="preserve">Caja con 7 tabletas de liberación prolongada</t>
  </si>
  <si>
    <t xml:space="preserve">Ciprofloxacino (como clorhidrato)</t>
  </si>
  <si>
    <t xml:space="preserve">1 g por tableta de liberación prolongada</t>
  </si>
  <si>
    <t xml:space="preserve">086M2013 SSA IV</t>
  </si>
  <si>
    <t xml:space="preserve">Tabletas de liberación prolongada; Antibiótico; Formato de venta: Caja</t>
  </si>
  <si>
    <t xml:space="preserve">https://raw.githubusercontent.com/zublimemx/marketplaces-product-images/main/products/7501314701889/images/7501314701889_1.jpg</t>
  </si>
  <si>
    <t xml:space="preserve">https://raw.githubusercontent.com/zublimemx/marketplaces-product-images/main/products/7501314701889/images/7501314701889_2.jpg</t>
  </si>
  <si>
    <t xml:space="preserve">https://raw.githubusercontent.com/zublimemx/marketplaces-product-images/main/products/7501314701889/images/7501314701889_3.jpg</t>
  </si>
  <si>
    <t xml:space="preserve">https://raw.githubusercontent.com/zublimemx/marketplaces-product-images/main/products/7501314701889/images/7501314701889_4.jpg</t>
  </si>
  <si>
    <t xml:space="preserve">CIPROFLOX DM 1G C7 TABS</t>
  </si>
  <si>
    <t xml:space="preserve">7509546000985</t>
  </si>
  <si>
    <t xml:space="preserve">Crema Dental Colgate Triple Acción Menta Original 75 ml</t>
  </si>
  <si>
    <t xml:space="preserve">Descripción:
Crema dental con flúor Colgate Triple Acción sabor menta original, en tubo de 75 ml. Es una pasta dental para toda la familia con tres beneficios en una sola fórmula: protección anticaries, dientes blancos y aliento fresco, según se indica en su empaque.
Beneficios:
- Protección anticaries gracias a su contenido de flúor, que ayuda a fortalecer los dientes desde la primera aplicación, según la información del producto.
- Ayuda a mantener los dientes blancos.
- Aliento fresco por más tiempo con su sabor menta original.
- Sensación de frescura y limpieza bucal después de cada cepillado.
Modo de uso:
Aplique sobre el cepillo dental una cantidad de crema del tamaño de un chícharo y cepille todos los dientes, las encías y la lengua durante dos minutos, al menos dos veces al día. Escupa el exceso y enjuague la boca con agua.
Presentación:
Caja con un tubo de 75 ml (99 g).
Advertencias:
- No se ingiera. Supervise el cepillado de los niños pequeños y use solo una cantidad mínima de crema.
- Manténgase fuera del alcance de los niños.
- Visite a su dentista al menos dos veces al año.</t>
  </si>
  <si>
    <t xml:space="preserve">MLM20923955</t>
  </si>
  <si>
    <t xml:space="preserve">Tubo de crema dental</t>
  </si>
  <si>
    <t xml:space="preserve">Crema dental con flúor; Peso neto: 99 g; Protección anticaries, dientes blancos y aliento fresco; Formato de venta: Unidad</t>
  </si>
  <si>
    <t xml:space="preserve">https://raw.githubusercontent.com/zublimemx/marketplaces-product-images/main/products/7509546000985/images/7509546000985_1.jpg</t>
  </si>
  <si>
    <t xml:space="preserve">https://raw.githubusercontent.com/zublimemx/marketplaces-product-images/main/products/7509546000985/images/7509546000985_3.jpg</t>
  </si>
  <si>
    <t xml:space="preserve">C D COLGATE TRIP-AC75ML PESP NOV26</t>
  </si>
  <si>
    <t xml:space="preserve">7501314705542</t>
  </si>
  <si>
    <t xml:space="preserve">Afumix Fluconazol Tinidazol 4 Tabletas</t>
  </si>
  <si>
    <t xml:space="preserve">Descripción:
Afumix es un medicamento de Laboratorios Senosiain (línea Altia) que combina fluconazol, un antimicótico, y tinidazol, un antiprotozoario y antibacteriano, en una sola tableta. Según las fichas del producto, está indicado para infecciones causadas por hongos y protozoarios, como candidiasis vaginal, orofaríngea o esofágica, amebiasis intestinal, giardiasis e infecciones por bacterias anaerobias, siempre por indicación médica.
Composición:
Cada tableta contiene fluconazol y tinidazol; las fichas de farmacia reportan 37.5 mg de fluconazol y 500 mg de tinidazol por tableta. Confirme las concentraciones en el empaque.
Modo de uso:
Vía oral. La dosis y la duración del tratamiento las determina el médico.
Presentación:
Caja con 4 tabletas.
Advertencias:
- Su venta requiere receta médica.
- Evite el alcohol durante el tratamiento.
- Úselo con precaución en personas con enfermedad del hígado o del riñón.
- No se recomienda durante el embarazo ni la lactancia, salvo que el médico lo indique. No lo use si es alérgico a los antimicóticos azólicos o a los nitroimidazoles.
Lea las instrucciones del empaque. Consulte a su médico. No se deje al alcance de los niños.</t>
  </si>
  <si>
    <t xml:space="preserve">MLM47436230</t>
  </si>
  <si>
    <t xml:space="preserve">Afumix</t>
  </si>
  <si>
    <t xml:space="preserve">Caja con 4 tabletas</t>
  </si>
  <si>
    <t xml:space="preserve">Fluconazol y tinidazol</t>
  </si>
  <si>
    <t xml:space="preserve">Fluconazol 37.5 mg y tinidazol 500 mg por tableta (según fichas de farmacia)</t>
  </si>
  <si>
    <t xml:space="preserve">https://raw.githubusercontent.com/zublimemx/marketplaces-product-images/main/products/7501314705542/images/7501314705542_1.jpg</t>
  </si>
  <si>
    <t xml:space="preserve">https://raw.githubusercontent.com/zublimemx/marketplaces-product-images/main/products/7501314705542/images/7501314705542_2.jpg</t>
  </si>
  <si>
    <t xml:space="preserve">AFUMIX TAB C 4 TABS</t>
  </si>
  <si>
    <t xml:space="preserve">7501314704187</t>
  </si>
  <si>
    <t xml:space="preserve">Supositorios Senosiain Bebé Glicerol 1478 mg 10 Piezas</t>
  </si>
  <si>
    <t xml:space="preserve">Descripción:
Supositorios Senosiain Bebé son supositorios rectales de glicerol de Laboratorios Senosiain, de uso pediátrico. Según su etiqueta, funcionan como evacuante intestinal y ofrecen alivio del estreñimiento ocasional. Se presentan en caja con 10 supositorios.
Composición:
Cada supositorio contiene glicerol 1478 mg, con excipiente cbp 1 supositorio.
Modo de uso:
Vía rectal. La dosis que indica la etiqueta es de 1 o 2 supositorios al día, o la que señale su médico o pediatra.
Presentación:
Caja con 10 supositorios.
Advertencias:
- Contraindicado en oclusión intestinal, apendicitis aguda e hipersensibilidad a los componentes de la fórmula.
- No lo emplee en padecimientos anorrectales.
- Si las molestias persisten, consulte a su médico. Conserve a no más de 30 °C.
Lea las instrucciones del empaque. Consulte a su médico. No se deje al alcance de los niños.</t>
  </si>
  <si>
    <t xml:space="preserve">MLM40170543</t>
  </si>
  <si>
    <t xml:space="preserve">Caja con 10 supositorios</t>
  </si>
  <si>
    <t xml:space="preserve">1478 mg por supositorio</t>
  </si>
  <si>
    <t xml:space="preserve">Bebés y niños</t>
  </si>
  <si>
    <t xml:space="preserve">Evacuante intestinal; Formato de venta: Caja</t>
  </si>
  <si>
    <t xml:space="preserve">https://raw.githubusercontent.com/zublimemx/marketplaces-product-images/main/products/7501314704187/images/7501314704187_1.jpg</t>
  </si>
  <si>
    <t xml:space="preserve">https://raw.githubusercontent.com/zublimemx/marketplaces-product-images/main/products/7501314704187/images/7501314704187_2.jpg</t>
  </si>
  <si>
    <t xml:space="preserve">https://raw.githubusercontent.com/zublimemx/marketplaces-product-images/main/products/7501314704187/images/7501314704187_3.jpg</t>
  </si>
  <si>
    <t xml:space="preserve">SENOSIAIN BEBE C 10</t>
  </si>
  <si>
    <t xml:space="preserve">4015630082988</t>
  </si>
  <si>
    <t xml:space="preserve">Kit Glucómetro Accu-Chek Active Roche</t>
  </si>
  <si>
    <t xml:space="preserve">Descripción:
Accu-Chek Active Kit, de Roche, es un sistema de medición de glucosa en sangre con un medidor flexible y práctico, pensado para el automonitoreo de la glucosa. El medidor cuenta con tecnología sin codificación y solo puede usarse con tiras reactivas Accu-Chek Active.
Características:
- Tecnología sin codificación: no requiere programar códigos al cambiar de caja de tiras.
- Memoria para consultar resultados de hasta 90 días.
- Avisa cuando la tira está dañada o cuando la gota de sangre fue insuficiente, con oportunidad de agregar sangre (redosificar) dentro de los siguientes 10 segundos.
- Recordatorios para pruebas antes y después de los alimentos.
- Pantalla grande de fácil lectura y muestra de sangre pequeña, con la tira dentro o fuera del medidor.
Modo de uso:
Inserte una tira reactiva Accu-Chek Active en el medidor, obtenga una gota de sangre con el punzador y acérquela al campo de dosificación de la tira; el resultado aparece en pantalla en unos segundos. Siga las instrucciones del manual incluido.
Presentación:
Kit con medidor de glucosa Accu-Chek Active. Verifique en el empaque los accesorios incluidos.
Advertencias:
- Lea las instrucciones de uso. Consulte a su médico, quien es el único facultado para interpretar los resultados y ajustar su tratamiento.
- El medidor solo debe usarse con tiras reactivas Accu-Chek Active. Mantenga el tubo de tiras bien cerrado después de cada uso.</t>
  </si>
  <si>
    <t xml:space="preserve">MLM45672901</t>
  </si>
  <si>
    <t xml:space="preserve">Kit con medidor de glucosa</t>
  </si>
  <si>
    <t xml:space="preserve">Tecnología sin codificación; Memoria de resultados hasta 90 días; Compatible solo con tiras reactivas Accu-Chek Active; Formato de venta: Kit</t>
  </si>
  <si>
    <t xml:space="preserve">https://raw.githubusercontent.com/zublimemx/marketplaces-product-images/main/products/4015630082988/images/4015630082988_3.jpg</t>
  </si>
  <si>
    <t xml:space="preserve">https://raw.githubusercontent.com/zublimemx/marketplaces-product-images/main/products/4015630082988/images/4015630082988_1.jpg</t>
  </si>
  <si>
    <t xml:space="preserve">ACCU CHEK EQ ACTIVE</t>
  </si>
  <si>
    <t xml:space="preserve">7501385420061</t>
  </si>
  <si>
    <t xml:space="preserve">Danzen Serratiopeptidasa 5 mg 30 Tabletas</t>
  </si>
  <si>
    <t xml:space="preserve">Descripción:
Danzen es un medicamento cuyo principio activo es la serratiopeptidasa, una enzima antiinflamatoria descubierta por Takeda Chemical Industries. Según la información del medicamento, actúa por mecanismos proteolíticos y fibrinolíticos y neutraliza la bradicinina, con lo que ayuda a reducir la inflamación y a facilitar el drenaje de los tejidos. Se emplea en procesos inflamatorios y con secreción purulenta en otorrinolaringología, neumología, cirugía, traumatología, ortopedia y ginecología, por indicación médica. Se presenta en tabletas con capa entérica de 5 mg.
Composición:
Cada tableta contiene serratiopeptidasa 5 mg, con excipiente cbp 1 tableta.
Modo de uso:
Vía oral. La dosis es la que el médico señale. Conserve la caja bien cerrada a no más de 30 °C.
Presentación:
Caja con 30 tabletas de 5 mg con capa entérica.
Advertencias:
- Su venta requiere receta médica.
- El empleo de este medicamento durante el embarazo queda bajo la responsabilidad del médico.
- Se contraindica en discrasias sanguíneas, hipoprotrombinemia, insuficiencia hepática grave y pancreatitis aguda. Tenga precaución si toma anticoagulantes o padece problemas de coagulación, del riñón o del hígado.
Lea las instrucciones del empaque. Consulte a su médico. No se deje al alcance de los niños.</t>
  </si>
  <si>
    <t xml:space="preserve">MLM39473993</t>
  </si>
  <si>
    <t xml:space="preserve">Laboratorios Sanfer (Hormona Laboratorios, según la versión del empaque)</t>
  </si>
  <si>
    <t xml:space="preserve">Caja con 30 tabletas con capa entérica</t>
  </si>
  <si>
    <t xml:space="preserve">76248 SSA IV</t>
  </si>
  <si>
    <t xml:space="preserve">Tabletas con capa entérica; Formato de venta: Caja</t>
  </si>
  <si>
    <t xml:space="preserve">https://raw.githubusercontent.com/zublimemx/marketplaces-product-images/main/products/7501385420061/images/7501385420061_1.jpg</t>
  </si>
  <si>
    <t xml:space="preserve">https://raw.githubusercontent.com/zublimemx/marketplaces-product-images/main/products/7501385420061/images/7501385420061_2.jpg</t>
  </si>
  <si>
    <t xml:space="preserve">https://raw.githubusercontent.com/zublimemx/marketplaces-product-images/main/products/7501385420061/images/7501385420061_3.jpg</t>
  </si>
  <si>
    <t xml:space="preserve">DANZEN 5MG C30 TABS</t>
  </si>
  <si>
    <t xml:space="preserve">7501086310418</t>
  </si>
  <si>
    <t xml:space="preserve">Dalvear Dropropizina Bromhexina Jarabe Adulto 200 ml</t>
  </si>
  <si>
    <t xml:space="preserve">Descripción:
Dalvear Adulto es un jarabe de Siegfried con dropropizina y bromhexina, sabor miel, lima y limón, en frasco de 200 ml con vaso dosificador. Es un antitusígeno no narcótico de acción periférica con efecto mucolítico y expectorante. Según la información del medicamento, se emplea en la tos de cualquier origen y como coadyuvante en padecimientos con secreción bronquial anormal, como faringitis, laringitis, bronquitis y enfermedades broncopulmonares crónicas, siempre por indicación médica.
Composición:
Cada 100 ml contienen dropropizina 300 mg y bromhexina 160 mg, con vehículo cbp 100 ml. Contiene 60 por ciento de azúcar y colorante Amarillo No. 6, que puede producir reacciones de hipersensibilidad.
Modo de uso:
Vía oral. La dosis es la que el médico señale.
Presentación:
Caja con frasco de 200 ml de jarabe adulto sabor miel, lima y limón, con vaso dosificador.
Advertencias:
- Su venta requiere receta médica.
- No se administre a menores de 2 años. No se use en el embarazo, la lactancia ni por periodos prolongados.
- Se contraindica en úlcera gástrica activa, gastritis e insuficiencia hepática o renal; use con precaución en personas con diabetes por su contenido de azúcar.
- Conserve el frasco bien tapado a no más de 30 °C.
Lea las instrucciones del empaque. Consulte a su médico. No se deje al alcance de los niños.</t>
  </si>
  <si>
    <t xml:space="preserve">MLM40269773</t>
  </si>
  <si>
    <t xml:space="preserve">Dalvear</t>
  </si>
  <si>
    <t xml:space="preserve">Miel, lima y limón</t>
  </si>
  <si>
    <t xml:space="preserve">Jarabe en frasco con vaso dosificador</t>
  </si>
  <si>
    <t xml:space="preserve">Dropropizina y bromhexina</t>
  </si>
  <si>
    <t xml:space="preserve">300 mg / 160 mg por 100 ml</t>
  </si>
  <si>
    <t xml:space="preserve">Contiene azúcar (60 %) y colorante Amarillo No. 6; No se administre a menores de 2 años; Formato de venta: Caja</t>
  </si>
  <si>
    <t xml:space="preserve">https://raw.githubusercontent.com/zublimemx/marketplaces-product-images/main/products/7501086310418/images/7501086310418_1.jpg</t>
  </si>
  <si>
    <t xml:space="preserve">https://raw.githubusercontent.com/zublimemx/marketplaces-product-images/main/products/7501086310418/images/7501086310418_2.jpg</t>
  </si>
  <si>
    <t xml:space="preserve">https://raw.githubusercontent.com/zublimemx/marketplaces-product-images/main/products/7501086310418/images/7501086310418_3.jpg</t>
  </si>
  <si>
    <t xml:space="preserve">https://raw.githubusercontent.com/zublimemx/marketplaces-product-images/main/products/7501086310418/images/7501086310418_4.jpg</t>
  </si>
  <si>
    <t xml:space="preserve">DALVEAR 200ML AD MIEL LIMON 108</t>
  </si>
  <si>
    <t xml:space="preserve">7501080111455</t>
  </si>
  <si>
    <t xml:space="preserve">Tinte Just For Men Barba y Bigote Negro B-55</t>
  </si>
  <si>
    <t xml:space="preserve">MLM430110</t>
  </si>
  <si>
    <t xml:space="preserve">Belleza y Cuidado Personal &gt; Cuidado del Cabello &gt; Tintes y Decolorantes</t>
  </si>
  <si>
    <t xml:space="preserve">Descripción:
Tinte colorante en gel Just For Men para barba y bigote en tono Negro B-55. Fórmula libre de amoniaco con aloe vera que cubre las canas en 5 minutos y deja una apariencia natural y abundante. Incluye cepillo de fácil aplicación y rinde para múltiples aplicaciones.
Beneficios:
- Cubre 100 % de las canas en 5 minutos, según el empaque.
- Penetra hasta las canas más difíciles y recupera el color original para una apariencia más abundante y gruesa.
- Formulado con aloe vera, en una fórmula acondicionante que no es agresiva con la barba.
- Gel antiescurrimientos y cepillo diseñado para distribuir el color de manera uniforme; use solo lo que necesite y guarde el resto.
- De larga duración: no se deslava, según el empaque.
Modo de uso:
1. Cepille el producto sobre la barba y el bigote.
2. Espere 5 minutos.
3. Enjuague y lave con shampoo.
Realice siempre una prueba de alergia 48 horas antes de utilizarlo.
Presentación:
Kit de tinte en gel para barba y bigote, tono Negro B-55, con cepillo aplicador.
Advertencias:
- Uso externo. Lea las instrucciones del empaque antes de usar y realice la prueba de alergia 48 horas antes.
- Evite el contacto con los ojos. No lo use si tiene irritación o lesiones en la piel.
- Manténgase fuera del alcance de los niños.</t>
  </si>
  <si>
    <t xml:space="preserve">MLM19875476</t>
  </si>
  <si>
    <t xml:space="preserve">Just For Men</t>
  </si>
  <si>
    <t xml:space="preserve">Combe</t>
  </si>
  <si>
    <t xml:space="preserve">Barba y Bigote</t>
  </si>
  <si>
    <t xml:space="preserve">Negro B-55</t>
  </si>
  <si>
    <t xml:space="preserve">Kit de tinte en gel con cepillo</t>
  </si>
  <si>
    <t xml:space="preserve">Barba y bigote con canas</t>
  </si>
  <si>
    <t xml:space="preserve">Tono: Negro B-55; Libre de amoniaco; Con aloe vera; Tiempo de aplicación: 5 minutos; Incluye cepillo aplicador; Formato de venta: Kit</t>
  </si>
  <si>
    <t xml:space="preserve">https://raw.githubusercontent.com/zublimemx/marketplaces-product-images/main/products/7501080111455/images/7501080111455_1.jpg</t>
  </si>
  <si>
    <t xml:space="preserve">https://raw.githubusercontent.com/zublimemx/marketplaces-product-images/main/products/7501080111455/images/7501080111455_2.jpg</t>
  </si>
  <si>
    <t xml:space="preserve">https://raw.githubusercontent.com/zublimemx/marketplaces-product-images/main/products/7501080111455/images/7501080111455_3.jpg</t>
  </si>
  <si>
    <t xml:space="preserve">TIN JUST F-MEN BARBA/B NEGRO</t>
  </si>
  <si>
    <t xml:space="preserve">7501385410055</t>
  </si>
  <si>
    <t xml:space="preserve">Hemosin-K Solución Inyectable 10 mg/10 mg 3 Aplicaciones</t>
  </si>
  <si>
    <t xml:space="preserve">Descripción:
Hemosin-K es una solución inyectable de dos componentes que combina carbazocromo y bisulfito sódico de menadiona (vitamina K3). Según la información de farmacia, es un medicamento hemostático indicado para prevenir y tratar diversos tipos de hemorragias, incluso antes, durante y después de procedimientos quirúrgicos, siempre por indicación médica. La presentación incluye 3 frascos ámpula con la solución A y 3 ampolletas con la solución B, que se mezclan antes de aplicar.
Composición:
- Cada frasco ámpula con solución A contiene sulfonato sódico de carbazocromo 10 mg, vehículo cbp 2 ml.
- Cada ampolleta con solución B contiene bisulfito sódico de menadiona (vitamina K3) 10 mg, vehículo cbp 2 ml.
- Hecha la mezcla, el frasco ámpula contiene carbazocromo 10 mg y bisulfito sódico de menadiona 10 mg en 4 ml.
Modo de uso:
Vía intramuscular o intravenosa, con la dosis que el médico señale. Después de limpiar con alcohol el tapón del frasco ámpula con solución A y de abrir la ampolleta con solución B, con aguja y jeringa esterilizadas aspire el contenido de la ampolleta y viértalo dentro del frasco ámpula, perforando el tapón. Aspire con la jeringa la solución preparada antes de inyectarla. Hecha la mezcla, adminístrese de inmediato y deseche el sobrante.
Presentación:
Caja con 3 frascos ámpula de 2 ml (solución A) y 3 ampolletas de 2 ml (solución B).
Advertencias:
- Su venta requiere receta médica.
- No se use en el embarazo.
- Conserve a temperatura ambiente a no más de 30 °C.
Lea las instrucciones del empaque. Consulte a su médico. No se deje al alcance de los niños.</t>
  </si>
  <si>
    <t xml:space="preserve">MLM28753051</t>
  </si>
  <si>
    <t xml:space="preserve">Caja con 3 frascos ámpula y 3 ampolletas</t>
  </si>
  <si>
    <t xml:space="preserve">Carbazocromo (sulfonato sódico) y bisulfito sódico de menadiona (vitamina K3)</t>
  </si>
  <si>
    <t xml:space="preserve">10 mg / 10 mg</t>
  </si>
  <si>
    <t xml:space="preserve">64810 SSA IV</t>
  </si>
  <si>
    <t xml:space="preserve">Solución A (frasco ámpula de 2 ml) y solución B (ampolleta de 2 ml) para mezclar antes de aplicar; Formato de venta: Caja</t>
  </si>
  <si>
    <t xml:space="preserve">https://raw.githubusercontent.com/zublimemx/marketplaces-product-images/main/products/7501385410055/images/7501385410055_1.jpg</t>
  </si>
  <si>
    <t xml:space="preserve">https://raw.githubusercontent.com/zublimemx/marketplaces-product-images/main/products/7501385410055/images/7501385410055_2.jpg</t>
  </si>
  <si>
    <t xml:space="preserve">https://raw.githubusercontent.com/zublimemx/marketplaces-product-images/main/products/7501385410055/images/7501385410055_3.jpg</t>
  </si>
  <si>
    <t xml:space="preserve">HEMOSIN K FA C3 AMP 10MG HORMONA</t>
  </si>
  <si>
    <t xml:space="preserve">7501035908116</t>
  </si>
  <si>
    <t xml:space="preserve">Talco para Bebé Mennen Baby Magic Azul 100 g</t>
  </si>
  <si>
    <t xml:space="preserve">MLM455894</t>
  </si>
  <si>
    <t xml:space="preserve">Bebés &gt; Higiene y Cuidado del Bebé &gt; Talcos para Bebés</t>
  </si>
  <si>
    <t xml:space="preserve">Descripción:
Talco para bebés Baby Magic de Mennen, versión azul hipoalergénica, en frasco de 100 g. Su suave fórmula cuida la piel del bebé rechazando el paso de la humedad, con lo que ayuda a prevenir las rozaduras, además de mantenerla fresca y perfumada.
Beneficios:
- Fórmula hipoalergénica que protege la piel del bebé.
- Ayuda a prevenir las rozaduras al rechazar la humedad.
- Ayuda a mantener la piel fresca y con el aroma característico de Baby Magic.
- Frasco de 100 g con tapa dosificadora.
Ingredientes:
Talco, estearato de magnesio, carbonato de magnesio y fragancia (Talc, Magnesium Stearate, Magnesium Carbonate, Parfum).
Modo de uso:
Ponga un poco de talco en la palma de la mano y aplíquelo en el área del pañal del bebé. Puede usarse sobre todo el cuerpo para mantenerlo fresco.
Presentación:
Frasco con 100 g de talco para bebé.
Advertencias:
- Manténgase fuera del alcance de los niños.
- Durante su aplicación, evite el contacto con la nariz, la boca y los ojos del bebé.
- No lo use en piel irritada o lastimada. Suspenda su uso en caso de irritación, enrojecimiento o molestia.</t>
  </si>
  <si>
    <t xml:space="preserve">MLM28293367</t>
  </si>
  <si>
    <t xml:space="preserve">Azul hipoalergénico</t>
  </si>
  <si>
    <t xml:space="preserve">Frasco de talco</t>
  </si>
  <si>
    <t xml:space="preserve">Piel de bebé</t>
  </si>
  <si>
    <t xml:space="preserve">Hipoalergénico; Ingredientes: Talc, Magnesium Stearate, Magnesium Carbonate, Parfum; Peso neto: 100 g; Formato de venta: Unidad</t>
  </si>
  <si>
    <t xml:space="preserve">https://raw.githubusercontent.com/zublimemx/marketplaces-product-images/main/products/7501035908116/images/7501035908116_2.jpg</t>
  </si>
  <si>
    <t xml:space="preserve">https://raw.githubusercontent.com/zublimemx/marketplaces-product-images/main/products/7501035908116/images/7501035908116_4.jpg</t>
  </si>
  <si>
    <t xml:space="preserve">https://raw.githubusercontent.com/zublimemx/marketplaces-product-images/main/products/7501035908116/images/7501035908116_5.jpg</t>
  </si>
  <si>
    <t xml:space="preserve">TCO MENNEN AZUL 100G</t>
  </si>
  <si>
    <t xml:space="preserve">7506442706096</t>
  </si>
  <si>
    <t xml:space="preserve">Dapagliflozina 10 mg 28 Tabletas Camber</t>
  </si>
  <si>
    <t xml:space="preserve">Descripción:
Dapagliflozina Camber es un medicamento de prescripción cuyo principio activo es la dapagliflozina, un inhibidor del cotransportador de sodio y glucosa tipo 2 (SGLT2). Se presenta en tabletas de 10 mg, en caja con un frasco con 28 tabletas e instructivo anexo. Su indicación, dosis y duración del tratamiento deben ser determinadas por un médico.
Composición:
Cada tableta contiene dapagliflozina 10 mg. Este medicamento contiene lactosa.
Modo de uso:
Vía oral. La dosis es la que el médico señale. Lea el instructivo anexo.
Presentación:
Caja con un frasco con 28 tabletas de 10 mg e instructivo anexo.
Advertencias:
- Su venta requiere receta médica y está prohibida la venta fraccionada del producto.
- No se administre a menores de 18 años.
- No se use durante el embarazo ni la lactancia.
- Este medicamento contiene lactosa. Conserve la caja bien cerrada a no más de 25 °C.
Lea las instrucciones del empaque. Consulte a su médico. No se deje al alcance de los niños.</t>
  </si>
  <si>
    <t xml:space="preserve">MLM54426843</t>
  </si>
  <si>
    <t xml:space="preserve">Camber</t>
  </si>
  <si>
    <t xml:space="preserve">Hetero Labs Limited (India), para Camber</t>
  </si>
  <si>
    <t xml:space="preserve">Caja con frasco de 28 tabletas</t>
  </si>
  <si>
    <t xml:space="preserve">Dapagliflozina</t>
  </si>
  <si>
    <t xml:space="preserve">042M2025 SSA IV</t>
  </si>
  <si>
    <t xml:space="preserve">Contiene lactosa; Incluye instructivo anexo; Formato de venta: Caja</t>
  </si>
  <si>
    <t xml:space="preserve">https://raw.githubusercontent.com/zublimemx/marketplaces-product-images/main/products/7506442706096/images/7506442706096_3.jpg</t>
  </si>
  <si>
    <t xml:space="preserve">https://raw.githubusercontent.com/zublimemx/marketplaces-product-images/main/products/7506442706096/images/7506442706096_1.jpg</t>
  </si>
  <si>
    <t xml:space="preserve">https://raw.githubusercontent.com/zublimemx/marketplaces-product-images/main/products/7506442706096/images/7506442706096_2.jpg</t>
  </si>
  <si>
    <t xml:space="preserve">DAPAGLIFLOZINA 10MG FRS C28 TAB CAMBER</t>
  </si>
  <si>
    <t xml:space="preserve">7506306215764</t>
  </si>
  <si>
    <t xml:space="preserve">Crema Facial Pond's Clarant B3 FPS 30 200 g</t>
  </si>
  <si>
    <t xml:space="preserve">MLM178705</t>
  </si>
  <si>
    <t xml:space="preserve">Belleza y Cuidado Personal &gt; Cuidado de la Piel &gt; Cuidado Facial</t>
  </si>
  <si>
    <t xml:space="preserve">Descripción:
Crema facial Pond's Clarant B3 con protección solar FPS 30, en tubo de 200 g. Desarrollada por el Pond's Institute y dermatológicamente probada, combina humectación diaria con protección contra los rayos UVA y UVB, y contiene vitaminas B3 (niacinamida) y B6. Su empaque indica que ayuda a aclarar la piel y su textura es ultraligera.
Beneficios:
- Humectante de uso diario.
- Protege de los rayos UVA/UVB con FPS 30.
- Con vitamina B3 (niacinamida) y vitamina B6.
- Ayuda a aclarar la piel, según el empaque.
- Sensación ultraligera en la piel.
Ingredientes:
Entre sus ingredientes principales figuran agua, salicilato de etilhexilo, niacinamida, glicerina, butil metoxidibenzoilmetano, ácido fenilbencimidazol sulfónico, dimeticona, octocrileno, dióxido de titanio, vitamina B6, vitamina C y acetato de vitamina E. Consulte la lista completa en el empaque.
Modo de uso:
Después de lavar la cara con un limpiador facial, aplique una generosa cantidad en el rostro y cuello. Úsela diariamente.
Presentación:
Tubo con 200 g de crema facial con protección solar FPS 30.
Advertencias:
- Uso externo. Evite el contacto con los ojos; si esto ocurre, enjuague con abundante agua.
- Suspenda su uso si aparece irritación o enrojecimiento en la piel.
- Manténgase fuera del alcance de los niños.</t>
  </si>
  <si>
    <t xml:space="preserve">MLM19922324</t>
  </si>
  <si>
    <t xml:space="preserve">Pond's</t>
  </si>
  <si>
    <t xml:space="preserve">Unilever</t>
  </si>
  <si>
    <t xml:space="preserve">Clarant B3</t>
  </si>
  <si>
    <t xml:space="preserve">Crema facial con protección solar FPS 30</t>
  </si>
  <si>
    <t xml:space="preserve">Tubo de crema facial</t>
  </si>
  <si>
    <t xml:space="preserve">FPS 30; Protege contra rayos UVA y UVB; Con niacinamida (vitamina B3) y vitamina B6; Dermatológicamente probada; Formato de venta: Unidad</t>
  </si>
  <si>
    <t xml:space="preserve">https://raw.githubusercontent.com/zublimemx/marketplaces-product-images/main/products/7506306215764/images/7506306215764_1.jpg</t>
  </si>
  <si>
    <t xml:space="preserve">https://raw.githubusercontent.com/zublimemx/marketplaces-product-images/main/products/7506306215764/images/7506306215764_2.jpg</t>
  </si>
  <si>
    <t xml:space="preserve">CRA PONDS CLARANB3 FPS30 FAC200G</t>
  </si>
  <si>
    <t xml:space="preserve">7501125104343</t>
  </si>
  <si>
    <t xml:space="preserve">Suero Rehidratante Electrolit Manzana 625 ml</t>
  </si>
  <si>
    <t xml:space="preserve">Descripción:
Electrolit sabor manzana es una solución esterilizada de electrolitos orales, lista para beber, indicada para la prevención y el tratamiento por vía oral del desequilibrio causado por deshidratación en personas mayores de 6 años. Ayuda a reponer los líquidos y electrolitos que el cuerpo pierde por gastroenteritis aguda, actividad física intensa, trabajo pesado o exposición a ambientes muy cálidos, y aporta glucosa como fuente útil de calorías.
Beneficios:
- Repone líquidos y electrolitos perdidos por sudoración o gastroenteritis aguda
- Aporta 20 kcal por cada 100 ml
- Solución lista para tomar, sin preparación
- Sabor manzana en botella individual de 625 ml
Composición:
Cloruro de sodio, cloruro de potasio, cloruro de calcio dihidratado, cloruro de magnesio hexahidratado, lactato de sodio, glucosa y vehículo cbp. Sabor manzana.
Modo de uso:
Vía oral. La cantidad por tomar depende del grado de deshidratación; siga las indicaciones del empaque o de su médico.
Presentación:
Botella de plástico con 625 ml de suero rehidratante sabor manzana.
Advertencias:
Si tiene diabetes o alguna enfermedad renal, consulte a su médico antes de consumirlo, ya que debe ajustarse a su plan de alimentación y tratamiento. Conservar a temperatura ambiente controlada (15 a 30 °C). Lea las instrucciones del empaque. Consulte a su médico. No se deje al alcance de los niños.</t>
  </si>
  <si>
    <t xml:space="preserve">MLM45287493</t>
  </si>
  <si>
    <t xml:space="preserve">Manzana</t>
  </si>
  <si>
    <t xml:space="preserve">Botella de 625 ml</t>
  </si>
  <si>
    <t xml:space="preserve">Electrolitos orales (sodio, potasio, calcio, magnesio) y glucosa</t>
  </si>
  <si>
    <t xml:space="preserve">Solución esterilizada de electrolitos orales; Aporte energético: 20 kcal por 100 ml; Origen: México</t>
  </si>
  <si>
    <t xml:space="preserve">https://raw.githubusercontent.com/zublimemx/marketplaces-product-images/main/products/7501125104343/images/7501125104343_2.jpg</t>
  </si>
  <si>
    <t xml:space="preserve">https://raw.githubusercontent.com/zublimemx/marketplaces-product-images/main/products/7501125104343/images/7501125104343_1.jpg</t>
  </si>
  <si>
    <t xml:space="preserve">ELECTROLIT 625ML MANZANA FEBRERO 27 12</t>
  </si>
  <si>
    <t xml:space="preserve">7501868900714</t>
  </si>
  <si>
    <t xml:space="preserve">Gasa Estéril Dibar Monarca 10 x 10 cm 8 Capas 100 Piezas</t>
  </si>
  <si>
    <t xml:space="preserve">Descripción:
Gasa Monarca de Dibar: gasa simple estéril de 100 % algodón para la aplicación de antisépticos y la absorción de fluidos durante la curación de heridas. Cada pieza mide 10 x 10 cm, con tejido 18 x 24 y 8 capas, y el producto está esterilizado con óxido de etileno. Se vende en presentación con 100 piezas, práctica para consultorios, botiquines y uso en casa.
Características:
- 100 % algodón
- Estéril, esterilizada con óxido de etileno
- Medida de 10 x 10 cm
- Tejido 18 x 24 en 8 capas
- Marca Dibar, línea Monarca
Modo de uso:
Sirve para aplicar antisépticos y absorber fluidos en la limpieza y curación de heridas. Abra el empaque justo al momento de usarla, evite tocar la gasa con las manos sucias, colóquela sobre la zona a cubrir o utilícela para aplicar el antiséptico y deséchela después de usarla.
Presentación:
Caja o exhibidor con 100 piezas de gasa estéril de 10 x 10 cm.
Advertencias:
Producto estéril de un solo uso: no lo utilice si el empaque está abierto o dañado. Es un material de curación de uso externo. Manténgase fuera del alcance de los niños.</t>
  </si>
  <si>
    <t xml:space="preserve">MLM25586380</t>
  </si>
  <si>
    <t xml:space="preserve">Monarca</t>
  </si>
  <si>
    <t xml:space="preserve">Gasa simple estéril 10 x 10 cm, 8 capas</t>
  </si>
  <si>
    <t xml:space="preserve">Caja con 100 piezas</t>
  </si>
  <si>
    <t xml:space="preserve">Material: 100% algodón; Medidas: 10 cm x 10 cm; Capas: 8; Tejido: 18 x 24; Estéril con óxido de etileno; Formato de venta: caja o exhibidor con 100 piezas; Empaque individual: cada gasa en su sobre</t>
  </si>
  <si>
    <t xml:space="preserve">https://raw.githubusercontent.com/zublimemx/marketplaces-product-images/main/products/7501868900714/images/7501868900714_2.jpg</t>
  </si>
  <si>
    <t xml:space="preserve">https://raw.githubusercontent.com/zublimemx/marketplaces-product-images/main/products/7501868900714/images/7501868900714_1.jpg</t>
  </si>
  <si>
    <t xml:space="preserve">DIBAR GASA MONARCA C100</t>
  </si>
  <si>
    <t xml:space="preserve">7501058368126</t>
  </si>
  <si>
    <t xml:space="preserve">Condones Sico Sensitive Delgados de Látex 3 Piezas</t>
  </si>
  <si>
    <t xml:space="preserve">MLM167992</t>
  </si>
  <si>
    <t xml:space="preserve">Salud y Equipamiento Médico &gt; Cuidado de la Salud &gt; Farmacia &gt; Cuidado Sexual &gt; Condones</t>
  </si>
  <si>
    <t xml:space="preserve">Descripción:
Condones Sico Sensitive de látex natural, de pared delgada y diseño anatómico que facilita la colocación y permite mayor sensibilidad durante el uso. Están lubricados con silicona y tienen un ancho nominal de 56 ± 2 mm, con la promesa de más conexión y la misma protección. La cartera incluye 3 piezas, ideal para llevar contigo.
Beneficios:
- Grosor delgado para una mayor sensación
- Diseño anatómico que facilita la colocación
- Lubricados con silicona
- Látex natural, color natural
- Presentación práctica de 3 piezas
Modo de uso:
- Revise la fecha de caducidad; si está caduco, use otro
- Abra el empaque con cuidado, sin usar objetos filosos
- Saque el aire de la punta y coloque el condón sobre el pene firme, desenrollando hacia abajo
- Al terminar, retírelo deslizándolo desde la base hacia la punta, envuélvalo en papel y tírelo a la basura; nunca al escusado
Presentación:
Cartera con 3 condones.
Advertencias:
Algunas personas pueden ser sensibles al látex. Consulte a su médico antes de usarlo si tiene dudas y suspenda el uso si presenta molestias. Lea las instrucciones de uso.</t>
  </si>
  <si>
    <t xml:space="preserve">MLM18978733</t>
  </si>
  <si>
    <t xml:space="preserve">Sico</t>
  </si>
  <si>
    <t xml:space="preserve">Reckitt (RB Health México)</t>
  </si>
  <si>
    <t xml:space="preserve">Sensitive</t>
  </si>
  <si>
    <t xml:space="preserve">Delgado</t>
  </si>
  <si>
    <t xml:space="preserve">Cartera con 3 condones</t>
  </si>
  <si>
    <t xml:space="preserve">Material: látex natural; Lubricante: silicona; Ancho: 56 ± 2 mm; Grosor: delgado; Color: natural; Diseño anatómico</t>
  </si>
  <si>
    <t xml:space="preserve">https://raw.githubusercontent.com/zublimemx/marketplaces-product-images/main/products/7501058368126/images/7501058368126_1.jpg</t>
  </si>
  <si>
    <t xml:space="preserve">https://raw.githubusercontent.com/zublimemx/marketplaces-product-images/main/products/7501058368126/images/7501058368126_3.jpg</t>
  </si>
  <si>
    <t xml:space="preserve">SICO ROJO SENS C3</t>
  </si>
  <si>
    <t xml:space="preserve">7501098611329</t>
  </si>
  <si>
    <t xml:space="preserve">Nexium Mups Esomeprazol 40 mg 14 Tabletas</t>
  </si>
  <si>
    <t xml:space="preserve">Descripción:
Nexium Mups 40 mg es un medicamento de AstraZeneca cuyo principio activo es el esomeprazol, un inhibidor de la bomba de protones que reduce la producción de ácido en el estómago. Se presenta en tabletas MUPS de 40 mg, en caja con 14 tabletas, para administración por vía oral y uso bajo indicación médica.
Beneficios:
- Manejo de la enfermedad por reflujo gastroesofágico (ERGE), acidez y lesiones del esófago causadas por el reflujo
- Prevención de úlceras gástricas y duodenales en pacientes que requieren antiinflamatorios no esteroideos
- Coadyuvante, combinado con antibióticos, en la erradicación de Helicobacter pylori
Composición:
Cada tableta contiene esomeprazol 40 mg (como esomeprazol magnésico).
Modo de uso:
Vía oral. Trague la tableta con líquido, sin masticarla ni triturarla. La dosis y la duración del tratamiento las determina su médico.
Presentación:
Caja con 14 tabletas de 40 mg.
Advertencias:
Su venta requiere receta médica. No lo use si es alérgico al esomeprazol, a alguno de sus componentes o a otros inhibidores de la bomba de protones. Precaución en pacientes con enfermedad hepática grave o en tratamientos prolongados; si los síntomas persisten, consulte a su médico. Conservar entre 15 y 30 °C. Lea las instrucciones del empaque. Consulte a su médico. No se deje al alcance de los niños.</t>
  </si>
  <si>
    <t xml:space="preserve">MLM40170172</t>
  </si>
  <si>
    <t xml:space="preserve">Nexium</t>
  </si>
  <si>
    <t xml:space="preserve">Mups</t>
  </si>
  <si>
    <t xml:space="preserve">Caja con 14 tabletas</t>
  </si>
  <si>
    <t xml:space="preserve">Esomeprazol</t>
  </si>
  <si>
    <t xml:space="preserve">106M2001 SSA IV</t>
  </si>
  <si>
    <t xml:space="preserve">Forma farmacéutica: tabletas MUPS; Requiere receta médica</t>
  </si>
  <si>
    <t xml:space="preserve">https://raw.githubusercontent.com/zublimemx/marketplaces-product-images/main/products/7501098611329/images/7501098611329_1.jpg</t>
  </si>
  <si>
    <t xml:space="preserve">https://raw.githubusercontent.com/zublimemx/marketplaces-product-images/main/products/7501098611329/images/7501098611329_2.jpg</t>
  </si>
  <si>
    <t xml:space="preserve">NEXIUM MUPS 40MG 14 TAB 80</t>
  </si>
  <si>
    <t xml:space="preserve">7501043162074</t>
  </si>
  <si>
    <t xml:space="preserve">Enjuague Bucal Lacer Perioxidin Clorhexidina 0.12% 200 ml</t>
  </si>
  <si>
    <t xml:space="preserve">Descripción:
Perioxidin de Lacer es un enjuague bucal con digluconato de clorhexidina al 0.12 %, adicionado con xilitol y sin alcohol, de sabor agradable. Está formulado para mantener y controlar la salud bucodental, prevenir la gingivitis y la formación de placa dental bacteriana, y se usa como coadyuvante en el tratamiento de la enfermedad periodontal (gingivitis y periodontitis).
Beneficios:
- Control activo de la placa dental
- Coadyuvante en el tratamiento de gingivitis y periodontitis
- Fórmula sin alcohol
- Con xilitol y sabor agradable
- Frasco de 200 ml
Composición:
Digluconato de clorhexidina al 0.12 % y xilitol, en solución sin alcohol.
Modo de uso:
Después del cepillado dental, enjuague la boca durante un minuto con 15 ml del producto sin diluir.
Presentación:
Frasco con 200 ml de enjuague bucal.
Advertencias:
No se ingiera. Manténgase fuera del alcance de los niños. Conservar a menos de 30 °C.</t>
  </si>
  <si>
    <t xml:space="preserve">MLM24546712</t>
  </si>
  <si>
    <t xml:space="preserve">Lacer</t>
  </si>
  <si>
    <t xml:space="preserve">Perioxidin</t>
  </si>
  <si>
    <t xml:space="preserve">Frasco con 200 ml</t>
  </si>
  <si>
    <t xml:space="preserve">Bucal (enjuague)</t>
  </si>
  <si>
    <t xml:space="preserve">Agradable</t>
  </si>
  <si>
    <t xml:space="preserve">2256C2024 SSA</t>
  </si>
  <si>
    <t xml:space="preserve">Sin alcohol; Con xilitol; Importado y distribuido en México por Digrimex, S.A. de C.V.</t>
  </si>
  <si>
    <t xml:space="preserve">https://raw.githubusercontent.com/zublimemx/marketplaces-product-images/main/products/7501043162074/images/7501043162074_1.jpg</t>
  </si>
  <si>
    <t xml:space="preserve">https://raw.githubusercontent.com/zublimemx/marketplaces-product-images/main/products/7501043162074/images/7501043162074_2.jpg</t>
  </si>
  <si>
    <t xml:space="preserve">PERIOXIDIN COLUTORIO 200ML</t>
  </si>
  <si>
    <t xml:space="preserve">7501008499023</t>
  </si>
  <si>
    <t xml:space="preserve">Redoxon AOX Vitamina C, D y Zinc 10 Tabletas Efervescentes</t>
  </si>
  <si>
    <t xml:space="preserve">Descripción:
Redoxon AOX Sin Azúcar es un suplemento vitamínico efervescente de Bayer que combina vitamina C, vitamina D y zinc. Según su empaque, contribuye a la función del sistema inmune en la prevención y el tratamiento de la gripe y el resfriado común. Se disuelve en agua para tomarse como bebida, con sabor naranja.
Beneficios:
- Combina vitamina C, vitamina D y zinc en una sola tableta
- Fórmula sin azúcar
- Efervescente: se disuelve en agua
- Sabor naranja
- 1 tableta al día
- Apto para adultos y niños mayores de 12 años
Composición:
Cada tableta efervescente contiene ácido ascórbico (vitamina C) 1000 mg, colecalciferol (vitamina D) 400 UI y zinc 10 mg.
Modo de uso:
Disuelva 1 tableta efervescente en un vaso con agua y tómela una vez al día.
Presentación:
Caja con 1 tubo con 10 tabletas efervescentes sabor naranja.
Advertencias:
No exceda la dosis recomendada. Lea las instrucciones del empaque. Consulte a su médico. No se deje al alcance de los niños.</t>
  </si>
  <si>
    <t xml:space="preserve">MLM45383437</t>
  </si>
  <si>
    <t xml:space="preserve">AOX</t>
  </si>
  <si>
    <t xml:space="preserve">Tubo con 10 tabletas efervescentes</t>
  </si>
  <si>
    <t xml:space="preserve">Ácido ascórbico, colecalciferol y zinc</t>
  </si>
  <si>
    <t xml:space="preserve">Vitamina C 1000 mg; vitamina D 400 UI; zinc 10 mg</t>
  </si>
  <si>
    <t xml:space="preserve">007V2018 SSA</t>
  </si>
  <si>
    <t xml:space="preserve">Sin azúcar; Efervescente; Dosis: 1 tableta al día</t>
  </si>
  <si>
    <t xml:space="preserve">https://raw.githubusercontent.com/zublimemx/marketplaces-product-images/main/products/7501008499023/images/7501008499023_2.jpg</t>
  </si>
  <si>
    <t xml:space="preserve">https://raw.githubusercontent.com/zublimemx/marketplaces-product-images/main/products/7501008499023/images/7501008499023_1.jpg</t>
  </si>
  <si>
    <t xml:space="preserve">REDOXON A0X C10</t>
  </si>
  <si>
    <t xml:space="preserve">7502221012303</t>
  </si>
  <si>
    <t xml:space="preserve">Toallitas Desmaquillantes Claris Aloe Vera 40 Piezas</t>
  </si>
  <si>
    <t xml:space="preserve">MLM179203</t>
  </si>
  <si>
    <t xml:space="preserve">Belleza y Cuidado Personal &gt; Cuidado de la Piel &gt; Limpieza Facial &gt; Desmaquillantes</t>
  </si>
  <si>
    <t xml:space="preserve">Descripción:
Toallitas húmedas desmaquillantes Claris con extracto de aloe vera, para todo tipo de piel. Remueven el maquillaje de cara, cuello y contorno de ojos con una sola toallita y dejan la piel limpia. Cada paquete incluye 40 toallitas y cuenta con tapa de plástico para cerrarlo después de cada uso.
Beneficios:
- Remueve el maquillaje con solo una toallita
- Con extracto de aloe vera
- Sin parabenos y sin alcohol
- Libre de crueldad animal
- Para todo tipo de piel
Ingredientes:
Water, glycerin, PEG-12 dimethicone, aloe barbadensis leaf extract (extracto de aloe vera), polysorbate 20, methylisothiazolinone, iodopropynyl butylcarbamate, citric acid, fragrance.
Modo de uso:
- Levante la tapa de plástico
- Saque una toallita húmeda del paquete
- Limpie suavemente su rostro y cuello para remover maquillaje y suciedad
- Vuelva a cerrar la tapa de plástico
Presentación:
Paquete con 40 toallitas desmaquillantes.
Advertencias:
Evite el contacto con los ojos. Manténgase fuera del alcance de los niños. Si observa algún tipo de reacción adversa, suspenda su uso y consulte a su médico.</t>
  </si>
  <si>
    <t xml:space="preserve">MLM19566736</t>
  </si>
  <si>
    <t xml:space="preserve">Claris</t>
  </si>
  <si>
    <t xml:space="preserve">Betone, S.A. de C.V.</t>
  </si>
  <si>
    <t xml:space="preserve">Toallitas desmaquillantes</t>
  </si>
  <si>
    <t xml:space="preserve">Aloe vera</t>
  </si>
  <si>
    <t xml:space="preserve">Paquete con 40 toallitas</t>
  </si>
  <si>
    <t xml:space="preserve">Sin parabenos; Sin alcohol; Libre de crueldad animal; Con tapa de plástico; Hecho en México</t>
  </si>
  <si>
    <t xml:space="preserve">https://raw.githubusercontent.com/zublimemx/marketplaces-product-images/main/products/7502221012303/images/7502221012303_1.jpg</t>
  </si>
  <si>
    <t xml:space="preserve">https://raw.githubusercontent.com/zublimemx/marketplaces-product-images/main/products/7502221012303/images/7502221012303_2.jpg</t>
  </si>
  <si>
    <t xml:space="preserve">https://raw.githubusercontent.com/zublimemx/marketplaces-product-images/main/products/7502221012303/images/7502221012303_3.jpg</t>
  </si>
  <si>
    <t xml:space="preserve">TAS HUM CLARIS DESMAQ ALOE C/40</t>
  </si>
  <si>
    <t xml:space="preserve">7501125174797</t>
  </si>
  <si>
    <t xml:space="preserve">Suero Rehidratante Electrolit Mora Azul 625 ml</t>
  </si>
  <si>
    <t xml:space="preserve">Descripción:
Electrolit sabor mora azul es una solución esterilizada de electrolitos orales, lista para beber, indicada para la prevención y el tratamiento por vía oral del desequilibrio causado por deshidratación en personas mayores de 6 años. Ayuda a reponer los líquidos y electrolitos que el cuerpo pierde por gastroenteritis aguda, actividad física intensa, trabajo pesado o exposición a ambientes muy cálidos, y aporta glucosa como fuente útil de calorías.
Beneficios:
- Repone líquidos y electrolitos perdidos por sudoración o gastroenteritis aguda
- Aporta 20 kcal por cada 100 ml
- Solución lista para tomar, sin preparación
- Sabor mora azul en botella individual de 625 ml
Composición:
Solución esterilizada de electrolitos orales (sodio, potasio, calcio y magnesio) con glucosa. Sabor mora azul.
Modo de uso:
Vía oral. La cantidad por tomar depende del grado de deshidratación; siga las indicaciones del empaque o de su médico.
Presentación:
Botella de plástico con 625 ml de suero rehidratante sabor mora azul.
Advertencias:
Si tiene diabetes o alguna enfermedad renal, consulte a su médico antes de consumirlo, ya que debe ajustarse a su plan de alimentación y tratamiento. Conservar a temperatura ambiente controlada (15 a 30 °C). Lea las instrucciones del empaque. Consulte a su médico. No se deje al alcance de los niños.</t>
  </si>
  <si>
    <t xml:space="preserve">MLM50963026</t>
  </si>
  <si>
    <t xml:space="preserve">Mora Azul</t>
  </si>
  <si>
    <t xml:space="preserve">Mora azul</t>
  </si>
  <si>
    <t xml:space="preserve">https://raw.githubusercontent.com/zublimemx/marketplaces-product-images/main/products/7501125174797/images/7501125174797_1.jpg</t>
  </si>
  <si>
    <t xml:space="preserve">https://raw.githubusercontent.com/zublimemx/marketplaces-product-images/main/products/7501125174797/images/7501125174797_2.jpg</t>
  </si>
  <si>
    <t xml:space="preserve">https://raw.githubusercontent.com/zublimemx/marketplaces-product-images/main/products/7501125174797/images/7501125174797_3.jpg</t>
  </si>
  <si>
    <t xml:space="preserve">ELECTROLIT 625ML MORA AZUL 12</t>
  </si>
  <si>
    <t xml:space="preserve">013117019971</t>
  </si>
  <si>
    <t xml:space="preserve">Pañales Bbtips Sensitive Etapa 6 Unisex 40 Piezas</t>
  </si>
  <si>
    <t xml:space="preserve">Descripción:
Pañales desechables Bbtips Sensitive Etapa 6 (XL-Grande) diseñados para la piel delicada del bebé. Cuentan con núcleo Ultrasafe que brinda hasta 12 horas de protección y ayuda a mantener la piel seca y sana. Son para bebés de 13 a 16 kg, aproximadamente entre 27 y 28 meses de edad. El paquete incluye 40 pañales.
Características:
- Cubierta Extra Soft, suave al tacto
- Fórmula Pro-Derm y materiales hipoalergénicos para cuidar la piel sensible
- Núcleo Ultrasafe con microperlas absorbentes que ayudan a evitar fugas
- Hasta 12 horas de protección
- Cintas adhesivas ajustables para un ajuste cómodo
- Unisex, para niño y niña
Presentación:
Paquete con 40 pañales desechables, Etapa 6 (XL-Grande), para bebés de 13 a 16 kg.
Advertencias:
Los pañales desechables son inflamables si se exponen al fuego; mantenga a los niños alejados de cualquier flama. Mantenga la bolsa de plástico fuera del alcance del bebé o de los niños. Para desechar el pañal, enróllelo y péguelo con sus mismas cintas y tírelo a la basura, no al inodoro.</t>
  </si>
  <si>
    <t xml:space="preserve">MLM17379873</t>
  </si>
  <si>
    <t xml:space="preserve">Bbtips</t>
  </si>
  <si>
    <t xml:space="preserve">Productos Internacionales Mabe</t>
  </si>
  <si>
    <t xml:space="preserve">Extra Soft</t>
  </si>
  <si>
    <t xml:space="preserve">Paquete con 40 pañales</t>
  </si>
  <si>
    <t xml:space="preserve">Etapa 6 (13 a 16 kg)</t>
  </si>
  <si>
    <t xml:space="preserve">XL-Grande</t>
  </si>
  <si>
    <t xml:space="preserve">Protección de hasta 12 horas; Núcleo Ultrasafe; Fórmula Pro-Derm; Hipoalergénico; Peso del bebé: 13 a 16 kg</t>
  </si>
  <si>
    <t xml:space="preserve">https://raw.githubusercontent.com/zublimemx/marketplaces-product-images/main/products/013117019971/images/013117019971_1.jpg</t>
  </si>
  <si>
    <t xml:space="preserve">https://raw.githubusercontent.com/zublimemx/marketplaces-product-images/main/products/013117019971/images/013117019971_2.jpg</t>
  </si>
  <si>
    <t xml:space="preserve">https://raw.githubusercontent.com/zublimemx/marketplaces-product-images/main/products/013117019971/images/013117019971_3.jpg</t>
  </si>
  <si>
    <t xml:space="preserve">BBTIPS T6 40PZ</t>
  </si>
  <si>
    <t xml:space="preserve">5033439034211</t>
  </si>
  <si>
    <t xml:space="preserve">Avamys 2A Furoato de Fluticasona 27.5 mcg 120 Dosis</t>
  </si>
  <si>
    <t xml:space="preserve">Descripción:
Avamys 2A es una suspensión para aplicación nasal con furoato de fluticasona (27.5 µg por dosis), un corticosteroide de uso nasal de GlaxoSmithKline que se utiliza para tratar los síntomas de la rinitis alérgica estacional y perenne. Se presenta en frasco con atomizador con 120 disparos (dosis).
Características:
- Furoato de fluticasona micronizado en suspensión de uso nasal
- Concentración de 27.5 µg por dosis (27.5 µg / 50 µl)
- Frasco con atomizador con 120 disparos
- Indicado en adultos, adolescentes y niños mayores de 6 años según la ficha de la farmacia; la etiqueta indica no usarlo en menores de 2 años
Fórmula:
Cada g contiene furoato de fluticasona (micronizado) 0.5 mg; vehículo cbp 1 g.
Modo de uso:
Vía nasal, para inhalación. Agítese antes de usarse. No ingerible. La dosis es la que el médico señale. Léase el instructivo anexo.
Presentación:
Caja con un frasco atomizador con 120 disparos.
Advertencias:
Su venta requiere receta médica. El empleo de este medicamento durante el embarazo y la lactancia queda bajo la responsabilidad del médico. No se use en menores de 2 años. Evite el contacto con los ojos. Conservar a no más de 30 °C y mantener el frasco bien cerrado. Lea las instrucciones del empaque. Consulte a su médico. No se deje al alcance de los niños.</t>
  </si>
  <si>
    <t xml:space="preserve">MLM40655956</t>
  </si>
  <si>
    <t xml:space="preserve">Avamys</t>
  </si>
  <si>
    <t xml:space="preserve">GlaxoSmithKline México</t>
  </si>
  <si>
    <t xml:space="preserve">2A</t>
  </si>
  <si>
    <t xml:space="preserve">Frasco atomizador con 120 disparos</t>
  </si>
  <si>
    <t xml:space="preserve">Furoato de fluticasona</t>
  </si>
  <si>
    <t xml:space="preserve">27.5 µg por dosis</t>
  </si>
  <si>
    <t xml:space="preserve">Adultos, adolescentes y niños mayores de 6 años (según ficha de farmacia)</t>
  </si>
  <si>
    <t xml:space="preserve">Forma farmacéutica: suspensión para atomizador nasal; Requiere receta médica</t>
  </si>
  <si>
    <t xml:space="preserve">https://raw.githubusercontent.com/zublimemx/marketplaces-product-images/main/products/5033439034211/images/5033439034211_2.jpg</t>
  </si>
  <si>
    <t xml:space="preserve">https://raw.githubusercontent.com/zublimemx/marketplaces-product-images/main/products/5033439034211/images/5033439034211_3.jpg</t>
  </si>
  <si>
    <t xml:space="preserve">https://raw.githubusercontent.com/zublimemx/marketplaces-product-images/main/products/5033439034211/images/5033439034211_1.jpg</t>
  </si>
  <si>
    <t xml:space="preserve">AVAMYS 2A 120DIS SPY</t>
  </si>
  <si>
    <t xml:space="preserve">7501165011649</t>
  </si>
  <si>
    <t xml:space="preserve">Buscapina Butilhioscina 10 mg 24 Tabletas</t>
  </si>
  <si>
    <t xml:space="preserve">Descripción:
Buscapina tabletas contiene hioscina (butilhioscina o butilbromuro de hioscina) 10 mg, un antiespasmódico que actúa directamente sobre el músculo liso de la panza, en la zona del espasmo, para aliviar los cólicos estomacales e intestinales y el retortijón. Comienza a actuar a partir de los 15 minutos y su efecto puede durar hasta 8 horas.
Beneficios:
- Auxiliar en el alivio de las molestias causadas por espasmos estomacales e intestinales
- Acción antiespasmódica directa en la zona del dolor
- Comienza a actuar a partir de los 15 minutos
- Para adultos y niños mayores de 6 años
Composición:
Cada tableta contiene hioscina (butilhioscina) 10 mg.
Modo de uso:
Vía oral. Adultos y niños mayores de 6 años: 1 o 2 tabletas de 3 a 5 veces al día, sin exceder 10 tabletas al día. Tome las tabletas enteras con suficiente líquido; no se deben masticar. No las use por más de 3 días.
Presentación:
Caja con 24 tabletas de 10 mg.
Advertencias:
No tomar durante el primer trimestre del embarazo. No dar a menores de 6 años. No usar en caso de hipersensibilidad a los componentes, miastenia gravis, megacolon, obstrucción mecánica del tracto gastrointestinal o íleo paralítico. Si presenta fiebre o si las molestias persisten por más de 3 días, consulte a su médico. Conservar entre 15 y 30 °C. Lea las instrucciones del empaque. Consulte a su médico. No se deje al alcance de los niños.</t>
  </si>
  <si>
    <t xml:space="preserve">MLM39455492</t>
  </si>
  <si>
    <t xml:space="preserve">Sanofi (Opella)</t>
  </si>
  <si>
    <t xml:space="preserve">Caja con 24 tabletas</t>
  </si>
  <si>
    <t xml:space="preserve">Hioscina (butilhioscina)</t>
  </si>
  <si>
    <t xml:space="preserve">39657 SSA VI</t>
  </si>
  <si>
    <t xml:space="preserve">Forma farmacéutica: tabletas (grageas); Clasificación ATC: A03BB01; Venta libre</t>
  </si>
  <si>
    <t xml:space="preserve">https://raw.githubusercontent.com/zublimemx/marketplaces-product-images/main/products/7501165011649/images/7501165011649_1.jpg</t>
  </si>
  <si>
    <t xml:space="preserve">https://raw.githubusercontent.com/zublimemx/marketplaces-product-images/main/products/7501165011649/images/7501165011649_2.jpg</t>
  </si>
  <si>
    <t xml:space="preserve">BUSCAPINA 10MG C24 TAB 192</t>
  </si>
  <si>
    <t xml:space="preserve">7501318608788</t>
  </si>
  <si>
    <t xml:space="preserve">Xarelto Rivaroxabán 20 mg 28 Comprimidos</t>
  </si>
  <si>
    <t xml:space="preserve">Descripción:
Xarelto 20 mg de Bayer es un anticoagulante oral cuyo principio activo es el rivaroxabán (micronizado). Cada comprimido contiene 20 mg de rivaroxabán. Es un medicamento de prescripción: su médico lo indica, entre otros usos, para la prevención de eventos cardiovasculares y del embolismo sistémico, de acuerdo con las necesidades de cada paciente. Se presenta en caja con 28 comprimidos.
Composición:
Cada comprimido contiene rivaroxabán 20 mg; excipiente cbp 1 comprimido.
Modo de uso:
Vía oral. La dosis y la duración del tratamiento las determina su médico; no suspenda ni modifique el tratamiento sin indicación médica.
Presentación:
Caja con 28 comprimidos de 20 mg.
Advertencias:
Su venta requiere receta médica. Los anticoagulantes pueden aumentar el riesgo de sangrado; informe a su médico y a su odontólogo que toma este medicamento y consulte de inmediato si presenta sangrados inusuales. Conservar entre 15 y 30 °C. Lea las instrucciones del empaque. Consulte a su médico. No se deje al alcance de los niños.</t>
  </si>
  <si>
    <t xml:space="preserve">MLM39475611</t>
  </si>
  <si>
    <t xml:space="preserve">Xarelto</t>
  </si>
  <si>
    <t xml:space="preserve">Caja con 28 comprimidos</t>
  </si>
  <si>
    <t xml:space="preserve">Rivaroxabán</t>
  </si>
  <si>
    <t xml:space="preserve">20 mg</t>
  </si>
  <si>
    <t xml:space="preserve">357M2008 SSA IV</t>
  </si>
  <si>
    <t xml:space="preserve">Forma farmacéutica: comprimidos; Anticoagulante; Requiere receta médica</t>
  </si>
  <si>
    <t xml:space="preserve">https://raw.githubusercontent.com/zublimemx/marketplaces-product-images/main/products/7501318608788/images/7501318608788_3.jpg</t>
  </si>
  <si>
    <t xml:space="preserve">https://raw.githubusercontent.com/zublimemx/marketplaces-product-images/main/products/7501318608788/images/7501318608788_1.jpg</t>
  </si>
  <si>
    <t xml:space="preserve">XARELTO 20 MG C 28 JUNIO 27 RIVAROXABAN</t>
  </si>
  <si>
    <t xml:space="preserve">383017678531</t>
  </si>
  <si>
    <t xml:space="preserve">Jeringa Insulina BD Ultra-Fine 0.3 ml 31G 6 mm 30 Piezas</t>
  </si>
  <si>
    <t xml:space="preserve">Descripción:
Jeringa para insulina BD Ultra-Fine de 0.3 ml (30 unidades) con aguja fija (integrada) de 6 mm de largo y calibre 31G (0.25 mm), para uso con insulina U-100. Cuenta con escala graduada de 0.5 en 0.5 unidad y capacidad de hasta 30 unidades de insulina. Las jeringas son estériles y de un solo uso, y la caja contiene 30 piezas.
Características:
- Capacidad de 0.3 ml / 30 UI
- Aguja fija de 6 mm de longitud y calibre 31G
- Escala graduada de 0.5 en 0.5 unidad
- Para insulina U-100
- Jeringas estériles de un solo uso
Presentación:
Caja con 30 jeringas para insulina.
Advertencias:
Producto de un solo uso; no reutilice ni comparta las jeringas. Deséchelas en un contenedor adecuado para objetos punzocortantes. Úselas únicamente con insulina U-100 y siga las indicaciones de su médico.</t>
  </si>
  <si>
    <t xml:space="preserve">Embecta (antes BD)</t>
  </si>
  <si>
    <t xml:space="preserve">Ultra-Fine</t>
  </si>
  <si>
    <t xml:space="preserve">Caja con 30 jeringas</t>
  </si>
  <si>
    <t xml:space="preserve">Capacidad: 0.3 ml (30 UI); Aguja: fija de 6 mm, calibre 31G (0.25 mm); Escala: 0.5 unidad; Para insulina U-100; Estéril y de un solo uso; El empaque actual muestra la marca embecta; Referencia 326785</t>
  </si>
  <si>
    <t xml:space="preserve">https://raw.githubusercontent.com/zublimemx/marketplaces-product-images/main/products/383017678531/images/383017678531_2.jpg</t>
  </si>
  <si>
    <t xml:space="preserve">BD JGA ULTRA-FINE INSUL 0.3ML/30UI 31G/6MM C30</t>
  </si>
  <si>
    <t xml:space="preserve">7501065004000</t>
  </si>
  <si>
    <t xml:space="preserve">Centrum Gender Adulto Mujer +50 Multivitamínico 60 Tabletas</t>
  </si>
  <si>
    <t xml:space="preserve">Descripción:
Centrum Gender Adulto para Mujeres (presentado anteriormente como Centrum Gender +50 Mujer) es un multivitamínico en tabletas con una fórmula balanceada desarrollada para complementar las necesidades nutrimentales de la mujer mayor de 50 años. Es un auxiliar en la deficiencia de vitaminas, minerales y antioxidantes. Su empaque destaca que contiene vitaminas C y E, calcio, hierro y retinol, entre otros nutrientes.
Beneficios:
- Fórmula balanceada para mujeres mayores de 50 años
- Auxiliar en la deficiencia de vitaminas, minerales y antioxidantes
- Una tableta al día, preferentemente con los alimentos
- Frasco con 60 tabletas, suficiente para 60 días de uso
Composición:
Multivitamínico y multimineral con, entre otros: vitaminas C y E, calcio, hierro y retinol (vitamina A).
Modo de uso:
Vía oral. Adultos: una tableta al día, preferentemente con los alimentos. No exceda la dosis diaria recomendada.
Presentación:
Frasco con 60 tabletas.
Advertencias:
En caso de embarazo y lactancia, consulte a su médico antes de usarlo. No lo use si tiene hipersensibilidad a alguno de los componentes de la fórmula. Contiene hierro que, a dosis altas, puede ser dañino en niños; no se recomienda su uso pediátrico. Si toma otro complemento, lea su etiqueta, ya que podría contener el mismo ingrediente. Puede causar malestar abdominal, constipación, diarrea, náusea o malestar estomacal. Contiene un desecante no ingerible; consérvelo dentro del envase, bien cerrado, protegido de la luz y a no más de 30 °C. Lea las instrucciones del empaque. Consulte a su médico. No se deje al alcance de los niños.</t>
  </si>
  <si>
    <t xml:space="preserve">MLM45287590</t>
  </si>
  <si>
    <t xml:space="preserve">Centrum</t>
  </si>
  <si>
    <t xml:space="preserve">Haleon (GSK Consumer Healthcare México)</t>
  </si>
  <si>
    <t xml:space="preserve">Gender Adulto</t>
  </si>
  <si>
    <t xml:space="preserve">Mujer +50</t>
  </si>
  <si>
    <t xml:space="preserve">Frasco con 60 tabletas</t>
  </si>
  <si>
    <t xml:space="preserve">Mujeres mayores de 50 años</t>
  </si>
  <si>
    <t xml:space="preserve">003V2017 SSA</t>
  </si>
  <si>
    <t xml:space="preserve">Multivitamínico y multimineral; Dosis: 1 tableta al día; Contiene vitaminas C y E, calcio, hierro y retinol; Contiene desecante no ingerible</t>
  </si>
  <si>
    <t xml:space="preserve">https://raw.githubusercontent.com/zublimemx/marketplaces-product-images/main/products/7501065004000/images/7501065004000_2.jpg</t>
  </si>
  <si>
    <t xml:space="preserve">https://raw.githubusercontent.com/zublimemx/marketplaces-product-images/main/products/7501065004000/images/7501065004000_3.jpg</t>
  </si>
  <si>
    <t xml:space="preserve">CENTRUM GENDER MUJER C/60 TABS 50 MAS VIT Y MIN</t>
  </si>
  <si>
    <t xml:space="preserve">7509546007083</t>
  </si>
  <si>
    <t xml:space="preserve">Crema Dental Colgate Total 12 Clean Mint 50 ml</t>
  </si>
  <si>
    <t xml:space="preserve">Descripción:
Colgate Total 12 Clean Mint es una crema dental anticaries con flúor, en presentación de 50 ml, que ofrece salud bucal completa con su nueva fórmula. Según su empaque, ayuda a reducir las bacterias en los dientes, la lengua, las mejillas y las encías, y cuida aspectos como caries, esmalte, placa, encías, mal aliento, sarro, blanqueamiento y sensibilidad. Con sabor menta fresca (Clean Mint).
Beneficios:
- Crema dental anticaries con flúor
- Reduce las bacterias en dientes, lengua, mejillas y encías
- Cuidado de caries, esmalte, placa, encías y sarro
- Ayuda contra el mal aliento
- Sabor Clean Mint
- Tamaño de 50 ml, práctico para llevar
Modo de uso:
Coloque una porción de crema dental sobre el cepillo y cepille dientes, encías y lengua; después enjuague la boca con agua. Se recomienda cepillarse después de cada comida o, al menos, dos veces al día.
Presentación:
Tubo de 50 ml en caja.
Advertencias:
Uso exclusivo para higiene bucal; no se ingiera. En niños pequeños use solo una pequeña cantidad y supervise el cepillado para evitar que la traguen. Manténgase fuera del alcance de los niños.</t>
  </si>
  <si>
    <t xml:space="preserve">MLM19541765</t>
  </si>
  <si>
    <t xml:space="preserve">Total 12</t>
  </si>
  <si>
    <t xml:space="preserve">Clean Mint</t>
  </si>
  <si>
    <t xml:space="preserve">Tubo de 50 ml</t>
  </si>
  <si>
    <t xml:space="preserve">Menta (Clean Mint)</t>
  </si>
  <si>
    <t xml:space="preserve">Crema dental anticaries con flúor; Salud bucal completa; Nueva fórmula</t>
  </si>
  <si>
    <t xml:space="preserve">https://raw.githubusercontent.com/zublimemx/marketplaces-product-images/main/products/7509546007083/images/7509546007083_2.jpg</t>
  </si>
  <si>
    <t xml:space="preserve">C D COLGATE TOTAL12 CLEAN MINT 50ML</t>
  </si>
  <si>
    <t xml:space="preserve">7503006698316</t>
  </si>
  <si>
    <t xml:space="preserve">Microdacyn 60 Solución Antiséptica 120 ml</t>
  </si>
  <si>
    <t xml:space="preserve">Descripción:
Microdacyn es una solución antiséptica de Sanfer, lista para usar, indicada como coadyuvante en la limpieza y curación de todo tipo de heridas (superficiales, agudas, crónicas y otras). Su acción antiséptica y germicida de amplio espectro es eficaz contra bacterias gram positivas y gram negativas, virus, hongos y esporas, por lo que resulta ideal para desinfectar cortaduras, raspones, abrasiones, quemaduras e infecciones de la piel. Se presenta en frasco de 120 ml.
Beneficios:
- No arde al aplicar
- Rápido y eficaz contra bacterias, virus, hongos y esporas
- No es tóxico
- No mancha ni daña la piel
- Listo para usar: se aplica directamente, sin diluir
- Biodegradable
Modo de uso:
- Limpiar: lave cuidadosamente la herida con agua y jabón y séquela, de preferencia con gasa estéril
- Desinfectar: aplique la solución directamente sobre toda la herida y déjela actuar hasta que seque por completo
- Proteger: si es necesario, cubra la herida con una vendita, gasa o compresa limpia
- Repita el proceso 3 veces al día o como lo indique su médico
Presentación:
Frasco de 120 ml.
Advertencias:
En caso de irritación o malestar local, suspenda el uso. No la mezcle con productos que contengan amoníaco. Si las molestias persisten, consulte a su médico. Conservar en un lugar seco a no más de 30 °C, sin congelar y alejada de la luz solar directa. Lea las instrucciones del empaque. Consulte a su médico. No se deje al alcance de los niños.</t>
  </si>
  <si>
    <t xml:space="preserve">MLM19848580</t>
  </si>
  <si>
    <t xml:space="preserve">Frasco de 120 ml</t>
  </si>
  <si>
    <t xml:space="preserve">Solución antiséptica y germicida de amplio espectro; Se aplica sin diluir; Biodegradable; No mezclar con productos con amoníaco; Frasco con atomizador</t>
  </si>
  <si>
    <t xml:space="preserve">https://raw.githubusercontent.com/zublimemx/marketplaces-product-images/main/products/7503006698316/images/7503006698316_1.jpg</t>
  </si>
  <si>
    <t xml:space="preserve">https://raw.githubusercontent.com/zublimemx/marketplaces-product-images/main/products/7503006698316/images/7503006698316_2.jpg</t>
  </si>
  <si>
    <t xml:space="preserve">MICRODACYN 60 SOL 120 M</t>
  </si>
  <si>
    <t xml:space="preserve">7501124184797</t>
  </si>
  <si>
    <t xml:space="preserve">Ki-Cab Tegoprazán 50 mg 30 Tabletas</t>
  </si>
  <si>
    <t xml:space="preserve">Descripción:
Ki-Cab contiene tegoprazán 50 mg, un medicamento gastrointestinal de Laboratorios Carnot para el manejo de trastornos relacionados con la acidez gástrica. Se presenta en caja con 30 tabletas de administración oral y se usa bajo indicación médica.
Beneficios:
- Enfermedad por reflujo gastroesofágico erosiva y no erosiva
- Úlcera gástrica
- Coadyuvante en la erradicación de Helicobacter pylori
- Una sola tableta al día, con o sin alimentos, según indicación médica
Composición:
Cada tableta contiene tegoprazán 50 mg.
Modo de uso:
Vía oral. Se recomienda una tableta al día, con o sin alimentos, según indicación médica. Complete el tratamiento indicado por su médico.
Presentación:
Caja con 30 tabletas de 50 mg.
Advertencias:
Su venta requiere receta médica. No lo use si es hipersensible al tegoprazán o a los componentes de la fórmula. No se recomienda durante el embarazo ni la lactancia, salvo indicación médica estricta. Puede causar dolor abdominal, náusea, diarrea o dolor de cabeza; en casos raros, reacciones alérgicas en la piel o aumento de enzimas hepáticas. Precaución en pacientes con antecedentes de enfermedad hepática o renal. No se automedique. Lea las instrucciones del empaque. Consulte a su médico. No se deje al alcance de los niños.</t>
  </si>
  <si>
    <t xml:space="preserve">MLM40170247</t>
  </si>
  <si>
    <t xml:space="preserve">Ki-Cab</t>
  </si>
  <si>
    <t xml:space="preserve">Tegoprazán</t>
  </si>
  <si>
    <t xml:space="preserve">Forma farmacéutica: tabletas; Requiere receta médica</t>
  </si>
  <si>
    <t xml:space="preserve">https://raw.githubusercontent.com/zublimemx/marketplaces-product-images/main/products/7501124184797/images/7501124184797_1.jpg</t>
  </si>
  <si>
    <t xml:space="preserve">https://raw.githubusercontent.com/zublimemx/marketplaces-product-images/main/products/7501124184797/images/7501124184797_2.jpg</t>
  </si>
  <si>
    <t xml:space="preserve">KI CAB 50MG TEGOPRAZAN 30TAB</t>
  </si>
  <si>
    <t xml:space="preserve">7896116838995</t>
  </si>
  <si>
    <t xml:space="preserve">Diane 2 mg/0.035 mg Ciproterona Etinilestradiol 21 Tabletas</t>
  </si>
  <si>
    <t xml:space="preserve">Descripción:
Diane es un medicamento de Bayer en tabletas que combina acetato de ciproterona 2 mg (un progestágeno) y etinilestradiol 0.035 mg (un estrógeno sintético). Se utiliza para el tratamiento del acné androgénico moderado o grave (con o sin secreciones en la piel) y/o del hirsutismo (desarrollo excesivo de vello en la mujer) en mujeres en edad fértil. Se presenta en caja con 21 tabletas para administración oral.
Composición:
Cada tableta contiene acetato de ciproterona 2 mg y etinilestradiol 0.035 mg.
Modo de uso:
Vía oral. La forma de administración y la duración del tratamiento las determina su médico.
Presentación:
Caja con 21 tabletas.
Advertencias:
Su venta requiere receta médica. No debe usarse durante el embarazo ni la lactancia, ni en casos de antecedentes de trombosis venosa o arterial, enfermedad cardiovascular, cáncer de mama, enfermedad hepática grave o hipersensibilidad a los componentes. Precaución en mujeres fumadoras y con antecedentes familiares de trombosis. Lea las instrucciones del empaque. Consulte a su médico. No se deje al alcance de los niños.</t>
  </si>
  <si>
    <t xml:space="preserve">Diane</t>
  </si>
  <si>
    <t xml:space="preserve">Caja con 21 tabletas</t>
  </si>
  <si>
    <t xml:space="preserve">Acetato de ciproterona y etinilestradiol</t>
  </si>
  <si>
    <t xml:space="preserve">2 mg / 0.035 mg</t>
  </si>
  <si>
    <t xml:space="preserve">Forma farmacéutica: tabletas; Requiere receta médica; Para mujeres en edad fértil</t>
  </si>
  <si>
    <t xml:space="preserve">https://raw.githubusercontent.com/zublimemx/marketplaces-product-images/main/products/7896116838995/images/7896116838995_1.jpg</t>
  </si>
  <si>
    <t xml:space="preserve">DIANE 2MG/0.035MG C21 TABS CIPROTERONA/ETINILESTRADIOL BAYER</t>
  </si>
  <si>
    <t xml:space="preserve">7501065060891</t>
  </si>
  <si>
    <t xml:space="preserve">Contac Ultra Antigripal 12 Tabletas 500 mg/5 mg/2 mg</t>
  </si>
  <si>
    <t xml:space="preserve">Descripción:
Contac Ultra es un antigripal en tabletas que combina paracetamol 500 mg, fenilefrina 5 mg y clorfenamina 2 mg para brindar alivio eficaz y rápido de los síntomas de la gripe. El paracetamol actúa como analgésico y antipirético, la fenilefrina como descongestionante nasal y la clorfenamina como antihistamínico. Cada caja contiene 6 sobres con 2 tabletas cada uno, para un total de 12 tabletas.
Beneficios:
- Fiebre y cuerpo cortado
- Dolor de cabeza y garganta
- Congestión y escurrimiento nasal
- Estornudos y ojos llorosos
- Presentación práctica en sobres de 2 tabletas
Composición:
Cada tableta contiene paracetamol 500 mg, fenilefrina 5 mg y clorfenamina 2 mg.
Modo de uso:
Vía oral. Siga la dosis indicada en el empaque o por su médico.
Presentación:
Caja con 12 tabletas (6 sobres con 2 tabletas cada uno).
Advertencias:
No lo use si es hipersensible a los componentes de la fórmula, si tiene enfermedad hepática grave, presión arterial elevada o si toma inhibidores de la monoaminooxidasa (IMAO). Precaución en caso de cardiopatía, diabetes, hipertiroidismo o glaucoma. Puede producir somnolencia. No se recomienda durante el embarazo y la lactancia salvo indicación médica. Lea las instrucciones del empaque. Consulte a su médico. No se deje al alcance de los niños.</t>
  </si>
  <si>
    <t xml:space="preserve">MLM39455906</t>
  </si>
  <si>
    <t xml:space="preserve">Contac</t>
  </si>
  <si>
    <t xml:space="preserve">Haleon (GSK)</t>
  </si>
  <si>
    <t xml:space="preserve">Caja con 12 tabletas (6 sobres de 2 tabletas)</t>
  </si>
  <si>
    <t xml:space="preserve">500 mg / 5 mg / 2 mg</t>
  </si>
  <si>
    <t xml:space="preserve">Forma farmacéutica: tabletas; Presentación: 6 sobres con 2 tabletas cada uno; Antigripal</t>
  </si>
  <si>
    <t xml:space="preserve">https://raw.githubusercontent.com/zublimemx/marketplaces-product-images/main/products/7501065060891/images/7501065060891_1.jpg</t>
  </si>
  <si>
    <t xml:space="preserve">https://raw.githubusercontent.com/zublimemx/marketplaces-product-images/main/products/7501065060891/images/7501065060891_2.jpg</t>
  </si>
  <si>
    <t xml:space="preserve">CONTAC ULTRA C12 TBS</t>
  </si>
  <si>
    <t xml:space="preserve">7501868900578</t>
  </si>
  <si>
    <t xml:space="preserve">Tela Adhesiva Dibar 2.5 cm x 5 m 9 Carretes</t>
  </si>
  <si>
    <t xml:space="preserve">MLM178504</t>
  </si>
  <si>
    <t xml:space="preserve">Salud y Equipamiento Médico &gt; Cuidado de la Salud &gt; Farmacia &gt; Vendas</t>
  </si>
  <si>
    <t xml:space="preserve">Descripción:
Tela adhesiva Dibar en carrete: banda de tela elaborada con fibras de acetato de color blanco, con revestimiento adhesivo en una de sus caras. Es un material de curación de uso externo que se emplea para fijar gasas, apósitos y otros materiales sobre la piel. Cada carrete mide 2.5 cm de ancho por 5 m de largo.
Características:
- Tela de fibras de acetato, color blanco
- Revestimiento adhesivo en una de sus caras
- Medida de 2.5 cm x 5 m por carrete
- Presentación en carrete
- Marca Dibar
Modo de uso:
Corte la longitud necesaria de tela adhesiva y colóquela sobre gasas, apósitos u otros materiales de curación para fijarlos a la piel limpia y seca. Retire con cuidado al cambiar el vendaje.
Presentación:
Empaque con 9 carretes de tela adhesiva de 2.5 cm x 5 m.
Advertencias:
Material de curación de uso externo. Suspenda su uso si observa irritación o enrojecimiento de la piel. Manténgase fuera del alcance de los niños.</t>
  </si>
  <si>
    <t xml:space="preserve">Tela adhesiva</t>
  </si>
  <si>
    <t xml:space="preserve">En carrete</t>
  </si>
  <si>
    <t xml:space="preserve">Empaque con 9 carretes</t>
  </si>
  <si>
    <t xml:space="preserve">carretes</t>
  </si>
  <si>
    <t xml:space="preserve">Material: fibras de acetato, color blanco; Adhesivo en una cara; Medida por carrete: 2.5 cm x 5 m; Formato de venta: empaque con 9 carretes</t>
  </si>
  <si>
    <t xml:space="preserve">https://raw.githubusercontent.com/zublimemx/marketplaces-product-images/main/products/7501868900578/images/7501868900578_1.jpg</t>
  </si>
  <si>
    <t xml:space="preserve">DIBAR TEL ADH 2 5 X 5M C 9 4</t>
  </si>
  <si>
    <t xml:space="preserve">7501070613044</t>
  </si>
  <si>
    <t xml:space="preserve">Andantol Jalea Isotipendilo 0.75 g/100 g 25 g</t>
  </si>
  <si>
    <t xml:space="preserve">Descripción:
Andantol Jalea es un producto de uso tópico de Sanfer que contiene isotipendilo (0.75 g por cada 100 g), un antihistamínico. Brinda alivio efectivo de la comezón, incluida la causada por picaduras de insectos y salpullido, y se emplea en casos de irritación y urticaria de la piel. Su presentación en jalea se aplica directamente sobre la piel afectada.
Beneficios:
- Alivio efectivo de la comezón
- Para picaduras de insectos
- Para salpullido
- Textura de jalea de uso tópico
- Tubo de 25 g
Composición:
Cada 100 g de jalea contienen isotipendilo 0.75 g.
Modo de uso:
Vía tópica (uso externo). Aplique sobre la piel afectada.
Presentación:
Caja con tubo de 25 g de jalea.
Advertencias:
Uso externo. Suspenda su uso si presenta irritación o alguna reacción en la piel. Conservar entre 15 y 30 °C. Lea las instrucciones del empaque. Consulte a su médico. No se deje al alcance de los niños.</t>
  </si>
  <si>
    <t xml:space="preserve">MLM45356628</t>
  </si>
  <si>
    <t xml:space="preserve">Andantol</t>
  </si>
  <si>
    <t xml:space="preserve">Caja con tubo de 25 g</t>
  </si>
  <si>
    <t xml:space="preserve">Isotipendilo</t>
  </si>
  <si>
    <t xml:space="preserve">0.75 g / 100 g</t>
  </si>
  <si>
    <t xml:space="preserve">49817 SSA VI</t>
  </si>
  <si>
    <t xml:space="preserve">Forma farmacéutica: jalea; Antihistamínico de uso tópico; Venta libre</t>
  </si>
  <si>
    <t xml:space="preserve">https://raw.githubusercontent.com/zublimemx/marketplaces-product-images/main/products/7501070613044/images/7501070613044_3.jpg</t>
  </si>
  <si>
    <t xml:space="preserve">https://raw.githubusercontent.com/zublimemx/marketplaces-product-images/main/products/7501070613044/images/7501070613044_1.jpg</t>
  </si>
  <si>
    <t xml:space="preserve">https://raw.githubusercontent.com/zublimemx/marketplaces-product-images/main/products/7501070613044/images/7501070613044_2.jpg</t>
  </si>
  <si>
    <t xml:space="preserve">https://raw.githubusercontent.com/zublimemx/marketplaces-product-images/main/products/7501070613044/images/7501070613044_4.jpg</t>
  </si>
  <si>
    <t xml:space="preserve">ANDANTOL 25GR JALEA</t>
  </si>
  <si>
    <t xml:space="preserve">7501017376971</t>
  </si>
  <si>
    <t xml:space="preserve">Pañales KleenBebé Suavelastic Etapa 3 Mediano 14 Piezas</t>
  </si>
  <si>
    <t xml:space="preserve">Descripción:
Pañales desechables KleenBebé Suavelastic Etapa 3, talla Mediano (M), para bebés de 7 a 10 kg. Bajo el lema "pompis secas son pompis sanas", ofrecen maxi sequedad con Blockgel 4D, maxi cuidado con protección dermatológicamente certificada y maxi ajuste con 4 puntos de agarre y cintas estirables. El paquete incluye 14 pañales, una presentación práctica para probar o para llevar.
Características:
- Etapa 3, talla Mediano (M), para bebés de 7 a 10 kg
- Maxi sequedad con Blockgel 4D
- Maxi cuidado: dermatológicamente certificado
- Maxi ajuste con 4 puntos de agarre y cintas estirables
- Diseño unisex
Modo de uso:
Coloque el pañal ajustando las cintas estirables a la cintura del bebé para que quede cómodo y sin apretar. Cámbielo con frecuencia y siempre que esté mojado o sucio; después de usarlo, envuélvalo y deséchelo en la basura.
Presentación:
Paquete con 14 pañales desechables Etapa 3 Mediano.
Advertencias:
Mantenga el producto y sus empaques fuera del alcance de los niños. No deje al bebé sin supervisión durante el cambio de pañal. No arroje el pañal usado al inodoro.</t>
  </si>
  <si>
    <t xml:space="preserve">MLM19872058</t>
  </si>
  <si>
    <t xml:space="preserve">Paquete con 14 pañales</t>
  </si>
  <si>
    <t xml:space="preserve">Mediano (M)</t>
  </si>
  <si>
    <t xml:space="preserve">Blockgel 4D; Dermatológicamente certificado; 4 puntos de agarre y cintas estirables; Peso del bebé: 7 a 10 kg</t>
  </si>
  <si>
    <t xml:space="preserve">https://raw.githubusercontent.com/zublimemx/marketplaces-product-images/main/products/7501017376971/images/7501017376971_1.jpg</t>
  </si>
  <si>
    <t xml:space="preserve">https://raw.githubusercontent.com/zublimemx/marketplaces-product-images/main/products/7501017376971/images/7501017376971_2.jpg</t>
  </si>
  <si>
    <t xml:space="preserve">https://raw.githubusercontent.com/zublimemx/marketplaces-product-images/main/products/7501017376971/images/7501017376971_3.jpg</t>
  </si>
  <si>
    <t xml:space="preserve">SUAVE MED E3 C/14</t>
  </si>
  <si>
    <t xml:space="preserve">7896009400148</t>
  </si>
  <si>
    <t xml:space="preserve">Ultra Corega Crema Adhesiva Sabor Menta 40 g</t>
  </si>
  <si>
    <t xml:space="preserve">Descripción:
Ultra Corega Crema Sabor Menta es una crema adhesiva para prótesis dentales de Haleon, diseñada para fijar firmemente la prótesis y mantenerla libre de restos de comida, para que pueda comer, hablar y sonreír con confianza. Ofrece fijación firme hasta por 12 horas y forma un sello que ayuda a impedir la entrada de alimentos entre la prótesis y la encía, lo que ayuda a prevenir la irritación de las encías y mejora el ajuste y la comodidad de la prótesis. Fórmula sin zinc, con sabor menta. Contenido neto de 40 g.
Beneficios:
- Fijación firme hasta por 12 horas
- Sello que ayuda a impedir que se acumulen restos de comida
- Mejora el ajuste y la comodidad de la prótesis
- Fórmula libre de zinc
- Sabor menta
Modo de uso:
- La primera vez utilice una pequeña cantidad y agregue más si es necesario; demasiado adhesivo puede desbordar
- Limpie y seque su prótesis
- Aplique el producto en pequeñas tiras, no muy cerca de los bordes de la prótesis
- Enjuague su boca antes de colocarse la prótesis y presiónela firmemente por unos segundos para asegurar la fijación
- Para remover: enjuague su boca con agua, quite la prótesis suavemente y retire los residuos de adhesivo con agua tibia y un cepillo suave
- Aplique una vez por día para una fijación segura
Presentación:
Tubo con 40 g de crema adhesiva sabor menta.
Advertencias:
Ingerir pequeñas cantidades de este producto, utilizado según lo indicado, puede ocurrir y no es perjudicial. Las prótesis mal adaptadas pueden afectar su salud; visite periódicamente a su odontólogo. Si necesita aplicar más de una vez al día, consulte a su odontólogo. Uso personal. Mantenga la tapa y la boquilla secas y vuelva a colocar la tapa después de usarlo.</t>
  </si>
  <si>
    <t xml:space="preserve">MLM20043133</t>
  </si>
  <si>
    <t xml:space="preserve">Ultra Corega</t>
  </si>
  <si>
    <t xml:space="preserve">Sabor menta</t>
  </si>
  <si>
    <t xml:space="preserve">Tubo de 40 g</t>
  </si>
  <si>
    <t xml:space="preserve">0594C2008 SSA</t>
  </si>
  <si>
    <t xml:space="preserve">Crema adhesiva para prótesis dentales; Fórmula libre de zinc; Fijación firme hasta por 12 horas; Uso personal</t>
  </si>
  <si>
    <t xml:space="preserve">https://raw.githubusercontent.com/zublimemx/marketplaces-product-images/main/products/7896009400148/images/7896009400148_1.jpg</t>
  </si>
  <si>
    <t xml:space="preserve">https://raw.githubusercontent.com/zublimemx/marketplaces-product-images/main/products/7896009400148/images/7896009400148_2.jpg</t>
  </si>
  <si>
    <t xml:space="preserve">https://raw.githubusercontent.com/zublimemx/marketplaces-product-images/main/products/7896009400148/images/7896009400148_3.jpg</t>
  </si>
  <si>
    <t xml:space="preserve">COREGA 40G MTA OCTUBRE 27</t>
  </si>
  <si>
    <t xml:space="preserve">7501007528427</t>
  </si>
  <si>
    <t xml:space="preserve">Crema Corporal Lubriderm Reparación Intensiva 400 ml</t>
  </si>
  <si>
    <t xml:space="preserve">Descripción:
Crema corporal Lubriderm Reparación Intensiva, formulada para restaurar la piel severamente deshidratada, áspera y seca, evitando la pérdida de agua y humectando hasta 3 veces más la barrera de la piel en una hora (comparado con la piel sin producto). Cuenta con la tecnología Pro-Ceramidas, que ayuda a equilibrar y estimular la producción natural de ceramidas de la piel, y con la tecnología Dermastage, que penetra las capas celulares de la piel para una hidratación profunda. Ofrece una hidratación intensa y duradera hasta por 48 horas. Frasco de 400 ml.
Beneficios:
- Humecta profundamente la piel áspera y extra seca
- Fórmula de liberación continua de manteca de karité (shea butter) durante más de 48 horas
- Complejo multimineral con cobre, zinc y magnesio que ayuda a reparar y proteger la barrera de la piel
- Clínica y dermatológicamente probada
- Fórmula hipoalergénica
- La piel se ve y se siente más suave durante todo el día
Ingredientes:
Aqua, Paraffinum Liquidum, Glycerin, Carbomer, Potassium Cetyl Phosphate, Phenoxyethanol, Cetyl Alcohol, Sodium Polyacrylate, Caprylyl Glycol, Hydrogenated Palm Glycerides, Sodium Hydroxide, Butyrospermum Parkii Butter, Parfum, Disodium EDTA, Avena Sativa Kernel Oil, Magnesium Aspartate, Zinc Gluconate, Copper Gluconate.
Modo de uso:
Aplíquela diariamente en todo el cuerpo y cara, masajeando circularmente.
Presentación:
Frasco de 400 ml.
Advertencias:
Sólo para uso externo. Evite el contacto con los ojos. Si observa alguna reacción desfavorable, suspenda su uso y, si persiste, consulte al médico. Manténgase fuera del alcance de los niños. Conservar en un lugar fresco, protegido de la luz solar directa.</t>
  </si>
  <si>
    <t xml:space="preserve">MLM17331947</t>
  </si>
  <si>
    <t xml:space="preserve">Lubriderm</t>
  </si>
  <si>
    <t xml:space="preserve">Reparación Intensiva</t>
  </si>
  <si>
    <t xml:space="preserve">Piel áspera y extra seca</t>
  </si>
  <si>
    <t xml:space="preserve">Frasco de 400 ml</t>
  </si>
  <si>
    <t xml:space="preserve">Piel severamente seca, áspera y deshidratada</t>
  </si>
  <si>
    <t xml:space="preserve">Tecnología Pro-Ceramidas y Dermastage; Con manteca de karité; Hipoalergénica; Dermatológicamente probada; Hidratación hasta por 48 horas; Uso: cuerpo y cara</t>
  </si>
  <si>
    <t xml:space="preserve">https://raw.githubusercontent.com/zublimemx/marketplaces-product-images/main/products/7501007528427/images/7501007528427_3.jpg</t>
  </si>
  <si>
    <t xml:space="preserve">https://raw.githubusercontent.com/zublimemx/marketplaces-product-images/main/products/7501007528427/images/7501007528427_1.jpg</t>
  </si>
  <si>
    <t xml:space="preserve">CRA LUBRID REP/INT SENS 400ML</t>
  </si>
  <si>
    <t xml:space="preserve">7502227426715</t>
  </si>
  <si>
    <t xml:space="preserve">Algidol Ibuprofeno 600 mg 10 Cápsulas</t>
  </si>
  <si>
    <t xml:space="preserve">Descripción:
Algidol 600 mg es un medicamento en cápsulas de gel cuyo principio activo es el ibuprofeno, un antiinflamatorio no esteroideo (AINE) con acción analgésica. Está indicado en adultos y mayores de 12 años para el alivio del dolor en padecimientos articulares como artritis reumatoide, osteoartritis y gota, en afecciones reumáticas no articulares como tendinitis, bursitis y dolor lumbar, y en la dismenorrea primaria (dolor menstrual). Es fabricado por Gelpharma.
Beneficios:
- Alivia el dolor y la inflamación de origen articular y reumático
- Indicado en dolor lumbar, tendinitis y bursitis
- Auxiliar en el dolor menstrual (dismenorrea primaria)
- Cada cápsula contiene 600 mg de ibuprofeno, lo que permite una dosificación práctica
Composición:
Cada cápsula contiene ibuprofeno 600 mg.
Modo de uso:
Vía oral. Adultos y mayores de 12 años: una cápsula de 3 a 4 veces al día, o según la indicación de su médico. Se recomienda tomar la cápsula con un vaso de agua y, de preferencia, con alimentos.
Presentación:
Caja con 10 cápsulas de 600 mg.
Advertencias:
No se administre en caso de hipersensibilidad al ibuprofeno u otros antiinflamatorios no esteroideos, durante el último trimestre del embarazo, en menores de 12 años ni en personas con antecedentes de úlcera gastrointestinal. Use con precaución si tiene insuficiencia renal o hepática severa, hipertensión, asma o enfermedad inflamatoria intestinal. Puede causar molestias gastrointestinales, dolor de cabeza, vértigo o erupción en la piel. Lea las instrucciones del empaque. Consulte a su médico. No se deje al alcance de los niños.</t>
  </si>
  <si>
    <t xml:space="preserve">Algidol</t>
  </si>
  <si>
    <t xml:space="preserve">Gelpharma, S.A. de C.V.</t>
  </si>
  <si>
    <t xml:space="preserve">Caja con 10 cápsulas</t>
  </si>
  <si>
    <t xml:space="preserve">343M2014 SSA</t>
  </si>
  <si>
    <t xml:space="preserve">Forma farmacéutica: cápsulas de gel; Clasificación: antiinflamatorio no esteroideo (AINE); Requiere receta médica según las fichas consultadas</t>
  </si>
  <si>
    <t xml:space="preserve">https://raw.githubusercontent.com/zublimemx/marketplaces-product-images/main/products/7502227426715/images/7502227426715_1.jpg</t>
  </si>
  <si>
    <t xml:space="preserve">https://raw.githubusercontent.com/zublimemx/marketplaces-product-images/main/products/7502227426715/images/7502227426715_2.jpg</t>
  </si>
  <si>
    <t xml:space="preserve">ALGIDOL 600MG C10 CAPS IBUPROFENO GELPHARMA 294</t>
  </si>
  <si>
    <t xml:space="preserve">7509546072043</t>
  </si>
  <si>
    <t xml:space="preserve">Shampoo Mennen 2 en 1 Enriquecido con Proteína 700 ml</t>
  </si>
  <si>
    <t xml:space="preserve">Descripción:
Shampoo 2 en 1 de la marca Mennen, enriquecido con proteína, de la línea Fuerza y Manejabilidad. Su fórmula limpia y acondiciona suavemente el cabello en un solo paso, dejándolo manejable, fácil de peinar y lleno de vitalidad. Está pensado para toda la familia y se presenta en una botella de 700 ml, práctica para el uso diario y para rendir por más tiempo.
Beneficios:
- Limpia y acondiciona en un solo paso gracias a su fórmula 2 en 1
- Enriquecido con proteína para dar fuerza al cabello
- Deja el cabello manejable, fácil de peinar y con vitalidad
- Apto para uso familiar
- Botella de 700 ml
Ingredientes:
Aqua, Sodium Laureth Sulfate, Cocamide MEA, Glycol Distearate, Sodium Chloride, Parfum, Cocamidopropyl Betaine, Sodium Benzoate, Dimethiconol, Decyl Glucoside, Citric Acid, Guar Hydroxypropyltrimonium Chloride, Tetrasodium EDTA, Jojoba Wax PEG-120 Esters, Bis-Cetearyl Amodimethicone, Sodium Hydroxide, Laurdimonium Hydroxypropyl Hydrolyzed Wheat Protein, entre otros.
Modo de uso:
Humedezca el cabello y aplique el producto. Masajee suavemente distribuyendo la espuma hasta las puntas y deje actuar durante unos minutos. Enjuague y repita si es necesario.
Presentación:
Botella de 700 ml.
Advertencias:
Evite el contacto con los ojos; si sucede, enjuague con agua. Suspenda su uso si observa alguna reacción desfavorable. Manténgase fuera del alcance de los niños cuando un adulto no supervise su manejo.</t>
  </si>
  <si>
    <t xml:space="preserve">MLM17795631</t>
  </si>
  <si>
    <t xml:space="preserve">Fuerza y Manejabilidad</t>
  </si>
  <si>
    <t xml:space="preserve">Enriquecido con Proteína</t>
  </si>
  <si>
    <t xml:space="preserve">Fórmula: Shampoo 2 en 1 (shampoo y acondicionador); Uso: familiar</t>
  </si>
  <si>
    <t xml:space="preserve">https://raw.githubusercontent.com/zublimemx/marketplaces-product-images/main/products/7509546072043/images/7509546072043_1.jpg</t>
  </si>
  <si>
    <t xml:space="preserve">https://raw.githubusercontent.com/zublimemx/marketplaces-product-images/main/products/7509546072043/images/7509546072043_2.jpg</t>
  </si>
  <si>
    <t xml:space="preserve">SH MENNEN 2EN1 PROTEINA 700ML</t>
  </si>
  <si>
    <t xml:space="preserve">7501054558675</t>
  </si>
  <si>
    <t xml:space="preserve">Crema Nivea Creme Lata 20 ml Exhibidor 12 Piezas</t>
  </si>
  <si>
    <t xml:space="preserve">Descripción:
Nivea Creme es la crema humectante de cuidado integral de la piel para toda la familia, en su clásica lata azul de 20 ml. Esta presentación corresponde a un exhibidor con 12 latas pequeñas, práctico para llevar en el bolso, la mochila o el botiquín y tener a la mano para el cuidado diario de la piel.
Beneficios:
- Ayuda a mantener la piel tersa, suave e hidratada
- Ayuda a suavizar las zonas del cuerpo más propensas a resecarse, como rodillas, codos, pies y manos
- Crema multiusos apta para toda la familia
- Formato de lata compacto de 20 ml, fácil de transportar
Modo de uso:
Aplique una pequeña cantidad sobre la piel limpia y seca y extienda con un suave masaje hasta su completa absorción. Use las veces que sea necesario.
Presentación:
Exhibidor con 12 latas de crema de 20 ml cada una.
Advertencias:
Uso externo. Evite el contacto con los ojos. Suspenda su uso si aparece irritación. Manténgase fuera del alcance de los niños.</t>
  </si>
  <si>
    <t xml:space="preserve">Nivea</t>
  </si>
  <si>
    <t xml:space="preserve">Beiersdorf</t>
  </si>
  <si>
    <t xml:space="preserve">Creme</t>
  </si>
  <si>
    <t xml:space="preserve">Crema humectante multiusos</t>
  </si>
  <si>
    <t xml:space="preserve">Lata</t>
  </si>
  <si>
    <t xml:space="preserve">Formato de venta: exhibidor con 12 latas de 20 ml; Uso: corporal, familiar</t>
  </si>
  <si>
    <t xml:space="preserve">https://raw.githubusercontent.com/zublimemx/marketplaces-product-images/main/products/7501054558675/images/7501054558675_2.jpg</t>
  </si>
  <si>
    <t xml:space="preserve">CRA NIVEA LATA 20MLC/10+2GTS</t>
  </si>
  <si>
    <t xml:space="preserve">7501035908130</t>
  </si>
  <si>
    <t xml:space="preserve">Talco para Bebé Mennen Baby Magic Hipoalergénico 200 g</t>
  </si>
  <si>
    <t xml:space="preserve">Descripción:
Talco para bebés Baby Magic de Mennen en presentación de 200 g. Ayuda a mantener la piel del bebé seca y protegida, controlando la humedad y previniendo las rozaduras en las zonas de pliegues y del área del pañal. Su formulación es hipoalergénica y se puede usar después del baño y en cada cambio de pañal.
Beneficios:
- Ayuda a controlar la humedad y a mantener la piel seca
- Ayuda a evitar rozaduras
- Formulación hipoalergénica que protege la piel del bebé
- Envase de 200 g
Ingredientes:
Talco, meticona y sílice hidratada, entre otros.
Modo de uso:
Después del baño y con la piel seca, aplique una pequeña cantidad de talco sobre el cuerpo del bebé. Uso externo. Se recomienda verter el talco primero en la mano, lejos de la cara del bebé, y después aplicarlo sobre la piel.
Presentación:
Frasco de 200 g.
Advertencias:
Uso externo. Evite que el bebé inhale el polvo y el contacto con los ojos. Manténgase fuera del alcance de los niños. Consulte a su pediatra ante cualquier duda.</t>
  </si>
  <si>
    <t xml:space="preserve">MLM34113226</t>
  </si>
  <si>
    <t xml:space="preserve">Hipoalergénico</t>
  </si>
  <si>
    <t xml:space="preserve">Hipoalergénico: sí; Color del envase: azul</t>
  </si>
  <si>
    <t xml:space="preserve">https://raw.githubusercontent.com/zublimemx/marketplaces-product-images/main/products/7501035908130/images/7501035908130_1.jpg</t>
  </si>
  <si>
    <t xml:space="preserve">https://raw.githubusercontent.com/zublimemx/marketplaces-product-images/main/products/7501035908130/images/7501035908130_2.jpg</t>
  </si>
  <si>
    <t xml:space="preserve">TCO MENNEN AZUL 200G</t>
  </si>
  <si>
    <t xml:space="preserve">7501022112106</t>
  </si>
  <si>
    <t xml:space="preserve">Pomada Excelsior Ácido Salicílico 0.4 g/g 8 g</t>
  </si>
  <si>
    <t xml:space="preserve">Descripción:
Excelsior es una pomada (ungüento) de uso tópico a base de ácido salicílico, de la línea de cuidado de los pies. Actúa como queratolítico, ayudando a eliminar el exceso de piel endurecida en callosidades y callos, y se utiliza también como antiverrugoso en verrugas plantares y vulgares. Se presenta en tubo aplicador con 8 g de producto.
Beneficios:
- Queratolítico: ayuda a reblandecer y eliminar la piel endurecida
- Indicado en hiperqueratosis (callosidades y callos)
- Antiverrugoso para verrugas plantares y vulgares
- Tubo aplicador práctico de 8 g
Composición:
Ácido salicílico 0.4 g por cada gramo de ungüento.
Modo de uso:
Uso tópico (externo). Aplique sobre la zona afectada según las instrucciones del empaque o las indicaciones de su médico.
Presentación:
Tubo aplicador con 8 g de ungüento.
Advertencias:
Uso externo. Evite el contacto con los ojos, las mucosas y la piel sana circundante. No lo aplique sobre heridas ni piel irritada. No lo use si es alérgico al ácido salicílico. Suspenda su uso si aparece irritación. Lea las instrucciones del empaque. Consulte a su médico. No se deje al alcance de los niños.</t>
  </si>
  <si>
    <t xml:space="preserve">MLM45287898</t>
  </si>
  <si>
    <t xml:space="preserve">Excelsior</t>
  </si>
  <si>
    <t xml:space="preserve">Pies</t>
  </si>
  <si>
    <t xml:space="preserve">Pomada callicida</t>
  </si>
  <si>
    <t xml:space="preserve">Tubo aplicador</t>
  </si>
  <si>
    <t xml:space="preserve">Ácido salicílico</t>
  </si>
  <si>
    <t xml:space="preserve">0.4 g/g</t>
  </si>
  <si>
    <t xml:space="preserve">3790 SSA</t>
  </si>
  <si>
    <t xml:space="preserve">Forma farmacéutica: ungüento; Uso: callicida y antiverrugoso</t>
  </si>
  <si>
    <t xml:space="preserve">https://raw.githubusercontent.com/zublimemx/marketplaces-product-images/main/products/7501022112106/images/7501022112106_2.jpg</t>
  </si>
  <si>
    <t xml:space="preserve">EXCELSIOR POM 8G</t>
  </si>
  <si>
    <t xml:space="preserve">7501050604000</t>
  </si>
  <si>
    <t xml:space="preserve">Quadriderm NF Crema 0.05/1/0.10 g Tubo con 15 g</t>
  </si>
  <si>
    <t xml:space="preserve">Descripción:
Quadriderm NF es una crema de uso dermatológico que combina un corticosteroide (betametasona), un antimicótico (clotrimazol) y un antibiótico (gentamicina). Está indicada para aliviar las manifestaciones inflamatorias de las dermatosis cuando existen infecciones cutáneas causadas por bacterias y hongos sensibles. Se presenta en caja con un tubo de 15 g.
Beneficios:
- Reduce la inflamación de la piel gracias a la betametasona
- Combate las infecciones por hongos con clotrimazol
- Actúa contra bacterias sensibles con gentamicina
- Tratamiento combinado en una sola crema de uso tópico
Composición:
Cada 100 g de crema contiene: betametasona 0.05 g, clotrimazol 1.0 g y gentamicina 0.10 g.
Modo de uso:
Uso tópico. Aplique una capa delgada sobre la zona afectada de la piel de 1 a 2 veces al día, según la gravedad y la indicación médica. La duración del tratamiento generalmente es de 2 a 4 semanas y debe ser determinada por su médico.
Presentación:
Caja con tubo de 15 g de crema.
Advertencias:
Medicamento que requiere receta médica. No lo use si es alérgico a alguno de sus componentes ni en infecciones virales de la piel, tuberculosis cutánea, rosácea o dermatitis perioral. Consulte a su médico si está embarazada o en periodo de lactancia. No exceda el tiempo de tratamiento indicado. Lea las instrucciones del empaque. Consulte a su médico. No se deje al alcance de los niños.</t>
  </si>
  <si>
    <t xml:space="preserve">MLM39475701</t>
  </si>
  <si>
    <t xml:space="preserve">0.05 g / 1.0 g / 0.10 g</t>
  </si>
  <si>
    <t xml:space="preserve">Forma farmacéutica: crema; Condición de venta: con receta médica (fracción IV); El empaque de la foto muestra Schering-Plough</t>
  </si>
  <si>
    <t xml:space="preserve">https://raw.githubusercontent.com/zublimemx/marketplaces-product-images/main/products/7501050604000/images/7501050604000_2.jpg</t>
  </si>
  <si>
    <t xml:space="preserve">https://raw.githubusercontent.com/zublimemx/marketplaces-product-images/main/products/7501050604000/images/7501050604000_1.jpg</t>
  </si>
  <si>
    <t xml:space="preserve">QUADRIDERM NF 15G</t>
  </si>
  <si>
    <t xml:space="preserve">7501836009661</t>
  </si>
  <si>
    <t xml:space="preserve">Dualgos Paracetamol 325 mg Ibuprofeno 200 mg 20 Tabletas</t>
  </si>
  <si>
    <t xml:space="preserve">Descripción:
Dualgos es un analgésico y antipirético que combina paracetamol e ibuprofeno en cada tableta. Está indicado para el alivio del dolor de intensidad leve a moderada, como el dolor de cabeza, de espalda, muscular, de garganta, de dientes y el cólico menstrual, y ayuda a bajar la fiebre. Se presenta en caja con 20 tabletas.
Beneficios:
- Doble acción: analgésico (paracetamol) y antiinflamatorio (ibuprofeno)
- Alivia el dolor de cabeza, espalda, muscular, garganta, dientes y cólico menstrual
- Ayuda a bajar la fiebre
- Caja con 20 tabletas
Composición:
Cada tableta contiene: paracetamol 325 mg e ibuprofeno 200 mg.
Presentación:
Caja con 20 tabletas para administración oral.
Advertencias:
Administre con precaución si tiene antecedentes de enfermedades gastrointestinales, hepáticas o renales, o si consume alcohol en exceso. No lo use si es alérgico al paracetamol, al ibuprofeno o a otros antiinflamatorios, ni en caso de úlcera péptica activa, trastornos de la coagulación o insuficiencia hepática o renal grave. No exceda la dosis indicada. Lea las instrucciones del empaque. Consulte a su médico. No se deje al alcance de los niños.</t>
  </si>
  <si>
    <t xml:space="preserve">MLM39455867</t>
  </si>
  <si>
    <t xml:space="preserve">Dualgos</t>
  </si>
  <si>
    <t xml:space="preserve">Liferpal</t>
  </si>
  <si>
    <t xml:space="preserve">Caja</t>
  </si>
  <si>
    <t xml:space="preserve">Paracetamol, ibuprofeno</t>
  </si>
  <si>
    <t xml:space="preserve">325 mg / 200 mg</t>
  </si>
  <si>
    <t xml:space="preserve">Forma farmacéutica: tabletas; Tipo: medicamento genérico intercambiable</t>
  </si>
  <si>
    <t xml:space="preserve">https://raw.githubusercontent.com/zublimemx/marketplaces-product-images/main/products/7501836009661/images/7501836009661_2.jpg</t>
  </si>
  <si>
    <t xml:space="preserve">https://raw.githubusercontent.com/zublimemx/marketplaces-product-images/main/products/7501836009661/images/7501836009661_3.jpg</t>
  </si>
  <si>
    <t xml:space="preserve">https://raw.githubusercontent.com/zublimemx/marketplaces-product-images/main/products/7501836009661/images/7501836009661_4.jpg</t>
  </si>
  <si>
    <t xml:space="preserve">DUALGOS 325 200MG C20 TABS PARACET IBUPROFENO LIFERPAL</t>
  </si>
  <si>
    <t xml:space="preserve">7501065044822</t>
  </si>
  <si>
    <t xml:space="preserve">Senokot-F Senósidos A-B 17.2 mg 30 Tabletas</t>
  </si>
  <si>
    <t xml:space="preserve">Descripción:
Senokot-F (Forte) es un laxante natural de origen vegetal en tabletas, elaborado con concentrado de sen estandarizado a 17.2 mg de senósidos A y B. Está indicado para el alivio del estreñimiento leve causado por malos hábitos alimenticios, falta de ejercicio e ingesta insuficiente de fibra, y facilita la evacuación por la mañana. También se emplea para el estreñimiento durante el embarazo y el posparto bajo indicación médica.
Beneficios:
- Laxante natural de origen vegetal
- Suave con el estómago
- Actúa durante la noche para favorecer la evacuación al despertar
- Caja con 30 tabletas en envase de burbuja
Composición:
Cada tableta contiene concentrado de sen estandarizado a 17.2 mg de senósidos A y B (374 mg de concentrado de sen).
Modo de uso:
Vía oral. Adolescentes y adultos: una tableta antes de dormir, o según indicación médica.
Presentación:
Caja con 30 tabletas en envase de burbuja.
Advertencias:
No lo use en presencia de dolor abdominal intenso ni obstrucción intestinal. El uso en niños requiere vigilancia médica. Puede presentar gases intestinales. No lo use por periodos prolongados sin supervisión médica. Lea las instrucciones del empaque. Consulte a su médico. No se deje al alcance de los niños.</t>
  </si>
  <si>
    <t xml:space="preserve">MLM53154667</t>
  </si>
  <si>
    <t xml:space="preserve">Senokot</t>
  </si>
  <si>
    <t xml:space="preserve">Senokot-F Forte</t>
  </si>
  <si>
    <t xml:space="preserve">Caja con tabletas en envase de burbuja</t>
  </si>
  <si>
    <t xml:space="preserve">Senósidos A y B (concentrado de sen)</t>
  </si>
  <si>
    <t xml:space="preserve">17.2 mg</t>
  </si>
  <si>
    <t xml:space="preserve">093M91 SSA VI</t>
  </si>
  <si>
    <t xml:space="preserve">Forma farmacéutica: tabletas; Condición de venta: sin receta obligatoria</t>
  </si>
  <si>
    <t xml:space="preserve">https://raw.githubusercontent.com/zublimemx/marketplaces-product-images/main/products/7501065044822/images/7501065044822_1.jpg</t>
  </si>
  <si>
    <t xml:space="preserve">https://raw.githubusercontent.com/zublimemx/marketplaces-product-images/main/products/7501065044822/images/7501065044822_3.jpg</t>
  </si>
  <si>
    <t xml:space="preserve">SENOKOT-F SENOSIDOS A-B 17.2MG C30 TAB</t>
  </si>
  <si>
    <t xml:space="preserve">7501089809957</t>
  </si>
  <si>
    <t xml:space="preserve">Adimod Pidotimod 800 mg 20 Tabletas</t>
  </si>
  <si>
    <t xml:space="preserve">Descripción:
Adimod es un medicamento inmunoestimulante cuyo principio activo es el pidotimod, indicado en casos de inmunodeficiencia primaria y secundaria, alteración en la maduración del sistema inmune e infecciones del sistema respiratorio. Se presenta en caja con 20 tabletas de 800 mg y su uso es bajo prescripción médica.
Beneficios:
- Inmunoestimulante que actúa sobre las defensas del organismo
- Indicado en infecciones del sistema respiratorio
- Indicado en inmunodeficiencia primaria y secundaria
- Concentración de 800 mg por tableta
Composición:
Cada tableta contiene pidotimod 800 mg.
Presentación:
Caja con 20 tabletas para administración oral.
Advertencias:
Medicamento de venta con receta médica. La dosis y la duración del tratamiento deben ser determinadas por su médico. Informe a su médico si está embarazada, en periodo de lactancia o si es alérgico a algún componente de la fórmula. Lea las instrucciones del empaque. Consulte a su médico. No se deje al alcance de los niños.</t>
  </si>
  <si>
    <t xml:space="preserve">MLM39989943</t>
  </si>
  <si>
    <t xml:space="preserve">800 mg</t>
  </si>
  <si>
    <t xml:space="preserve">445M94 SSA IV</t>
  </si>
  <si>
    <t xml:space="preserve">Forma farmacéutica: tabletas; Clasificación ATC: L03AX05; Condición de venta: con receta médica</t>
  </si>
  <si>
    <t xml:space="preserve">https://raw.githubusercontent.com/zublimemx/marketplaces-product-images/main/products/7501089809957/images/7501089809957_1.jpg</t>
  </si>
  <si>
    <t xml:space="preserve">https://raw.githubusercontent.com/zublimemx/marketplaces-product-images/main/products/7501089809957/images/7501089809957_3.jpg</t>
  </si>
  <si>
    <t xml:space="preserve">https://raw.githubusercontent.com/zublimemx/marketplaces-product-images/main/products/7501089809957/images/7501089809957_4.jpg</t>
  </si>
  <si>
    <t xml:space="preserve">ADIMOD TAB 800MG C20</t>
  </si>
  <si>
    <t xml:space="preserve">7506425607808</t>
  </si>
  <si>
    <t xml:space="preserve">Toallitas Huggies Supreme Protección Delicada 80 Piezas</t>
  </si>
  <si>
    <t xml:space="preserve">Descripción:
Toallitas húmedas para bebé Huggies Supreme, con suavidad superior gracias a su textura algodonosa y cuidado superior con aceite de almendra. Están dermatológicamente probadas e hipoalergénicas, pensadas para limpiar con delicadeza la piel del bebé en cada cambio de pañal. Se presentan en paquete con tapa de 80 toallitas.
Beneficios:
- Textura suave tipo algodón para una limpieza delicada
- Con aceite de almendra para el cuidado de la piel del bebé
- Dermatológicamente probadas
- Hipoalergénicas
- Paquete con tapa para conservar la humedad de las toallitas
Modo de uso:
Tome una toallita del paquete y limpie suavemente la piel del bebé. Cierre bien la tapa después de cada uso para conservar la humedad de las toallitas.
Presentación:
Paquete con 80 toallitas húmedas.
Advertencias:
Uso externo. No tire las toallitas al inodoro. Manténgase fuera del alcance de los niños. Suspenda su uso si observa irritación en la piel del bebé.</t>
  </si>
  <si>
    <t xml:space="preserve">MLM19981142</t>
  </si>
  <si>
    <t xml:space="preserve">Protección Delicada (antes Pure &amp; Natural)</t>
  </si>
  <si>
    <t xml:space="preserve">Piel delicada de bebé</t>
  </si>
  <si>
    <t xml:space="preserve">Dermatológicamente probadas: sí; Hipoalergénicas: sí; Con aceite de almendra</t>
  </si>
  <si>
    <t xml:space="preserve">https://raw.githubusercontent.com/zublimemx/marketplaces-product-images/main/products/7506425607808/images/7506425607808_1.jpg</t>
  </si>
  <si>
    <t xml:space="preserve">https://raw.githubusercontent.com/zublimemx/marketplaces-product-images/main/products/7506425607808/images/7506425607808_2.jpg</t>
  </si>
  <si>
    <t xml:space="preserve">TAS HUM HUGG SUPREM P-N C/80</t>
  </si>
  <si>
    <t xml:space="preserve">785118753962</t>
  </si>
  <si>
    <t xml:space="preserve">Figral Sildenafil 100 mg 10 Tabletas</t>
  </si>
  <si>
    <t xml:space="preserve">Descripción:
Figral es un medicamento a base de sildenafilo, un inhibidor de la fosfodiesterasa tipo 5, indicado para el tratamiento de la disfunción eréctil en hombres adultos. Cada tableta contiene 100 mg de sildenafilo y la caja incluye 10 tabletas. Es un medicamento de prescripción médica: su médico determinará la dosis adecuada según su respuesta y tolerancia.
Beneficios:
- Tratamiento de la disfunción eréctil
- Concentración de 100 mg por tableta
- Caja con 10 tabletas de administración oral
Composición:
Cada tableta contiene sildenafilo 100 mg.
Modo de uso:
Vía oral. En disfunción eréctil, la dosis inicial habitual es de 50 mg tomada aproximadamente una hora antes de la actividad sexual; según la eficacia y la tolerancia, su médico puede ajustarla a 100 mg o reducirla a 25 mg. La dosis máxima es de 100 mg una vez al día.
Presentación:
Caja con 10 tabletas.
Advertencias:
Medicamento de venta con receta médica. No lo use con nitratos ni donadores de óxido nítrico, ni si tiene hipotensión, insuficiencia hepática grave, disfunciones cardiovasculares graves o hipersensibilidad al sildenafilo. Puede causar mareos y alteraciones visuales. Si la erección dura más de 4 horas, solicite atención médica de inmediato. Lea las instrucciones del empaque. Consulte a su médico. No se deje al alcance de los niños.</t>
  </si>
  <si>
    <t xml:space="preserve">MLM39476486</t>
  </si>
  <si>
    <t xml:space="preserve">Mavi</t>
  </si>
  <si>
    <t xml:space="preserve">Sildenafilo</t>
  </si>
  <si>
    <t xml:space="preserve">032M2012 SSA</t>
  </si>
  <si>
    <t xml:space="preserve">Forma farmacéutica: tabletas; Clasificación ATC: G04BE03; Condición de venta: con receta médica</t>
  </si>
  <si>
    <t xml:space="preserve">https://raw.githubusercontent.com/zublimemx/marketplaces-product-images/main/products/785118753962/images/785118753962_2.jpg</t>
  </si>
  <si>
    <t xml:space="preserve">https://raw.githubusercontent.com/zublimemx/marketplaces-product-images/main/products/785118753962/images/785118753962_1.jpg</t>
  </si>
  <si>
    <t xml:space="preserve">FIGRAL 100 C10 SILDENAFIL MAVI</t>
  </si>
  <si>
    <t xml:space="preserve">7501125144851</t>
  </si>
  <si>
    <t xml:space="preserve">Electrolit Suero Rehidratante Sabor Uva 625 ml</t>
  </si>
  <si>
    <t xml:space="preserve">Descripción:
Electrolit sabor uva es un suero rehidratante en solución oral de Laboratorios Pisa, formulado con electrolitos y glucosa para ayudar a reponer los líquidos y las sales que el cuerpo pierde por deshidratación, por ejemplo durante episodios de diarrea o vómito, calor intenso o actividad física. Se presenta en botella de 625 ml lista para beber.
Beneficios:
- Solución oral con electrolitos para hidratación rápida
- Ayuda a reponer líquidos y sales minerales perdidos
- Sabor uva
- Botella de 625 ml lista para tomar
Composición:
Cloruro de sodio, cloruro de potasio, cloruro de calcio dihidratado, cloruro de magnesio hexahidratado, lactato de sodio, glucosa y vehículo c.b.p.
Modo de uso:
Vía oral. Siga las indicaciones del empaque o de su médico; se recomienda tomarlo en pequeños sorbos frecuentes hasta reponer los líquidos perdidos.
Presentación:
Botella de 625 ml.
Advertencias:
Consulte a su médico antes de usarlo en personas con enfermedades renales, cardiacas o que sigan una dieta con control de sodio o potasio. No se recomienda en menores de 3 años sin indicación médica. Lea las instrucciones del empaque. Consulte a su médico. No se deje al alcance de los niños.</t>
  </si>
  <si>
    <t xml:space="preserve">MLM50961966</t>
  </si>
  <si>
    <t xml:space="preserve">Laboratorios Pisa</t>
  </si>
  <si>
    <t xml:space="preserve">Forma farmacéutica: solución oral; Tipo: suero rehidratante</t>
  </si>
  <si>
    <t xml:space="preserve">https://raw.githubusercontent.com/zublimemx/marketplaces-product-images/main/products/7501125144851/images/7501125144851_1.jpg</t>
  </si>
  <si>
    <t xml:space="preserve">https://raw.githubusercontent.com/zublimemx/marketplaces-product-images/main/products/7501125144851/images/7501125144851_2.jpg</t>
  </si>
  <si>
    <t xml:space="preserve">ELECTROLIT 625ML UVA 12</t>
  </si>
  <si>
    <t xml:space="preserve">7501303457513</t>
  </si>
  <si>
    <t xml:space="preserve">Yasmin 24/4 Anticonceptivo 3 mg/0.02 mg 28 Comprimidos</t>
  </si>
  <si>
    <t xml:space="preserve">Descripción:
Yasmin 24/4 es un anticonceptivo oral combinado de Bayer que contiene drospirenona 3 mg y etinilestradiol 0.02 mg. Se toma en un régimen de 24 comprimidos activos con hormonas seguidos de 4 comprimidos inactivos (blancos, sin hormonas) en una caja de 28 comprimidos. La drospirenona tiene propiedades antimineralocorticoides y antiandrogénicas.
Beneficios:
- Anticonceptivo oral combinado de uso diario
- Esquema 24/4: 24 comprimidos activos y 4 inactivos
- En mujeres que eligen anticoncepción oral, también está indicado para el tratamiento del acné vulgar moderado y de los síntomas del trastorno disfórico premenstrual
- Caja con 28 comprimidos
Composición:
Cada comprimido activo contiene drospirenona 3 mg y etinilestradiol 0.02 mg. La caja incluye 4 comprimidos inactivos sin hormonas.
Modo de uso:
Vía oral. Se toma un comprimido diario durante 28 días consecutivos, aproximadamente a la misma hora y en el orden indicado en el blíster, sin interrupción entre un empaque y el siguiente.
Presentación:
Caja con 28 comprimidos (24 activos y 4 inactivos).
Advertencias:
Medicamento de venta con receta médica. No lo use si tiene o ha tenido eventos trombóticos o tromboembólicos venosos o arteriales, insuficiencia renal o hepática grave, ni durante el embarazo. Fumar aumenta el riesgo de efectos cardiovasculares graves. No protege contra infecciones de transmisión sexual. Lea las instrucciones del empaque. Consulte a su médico. No se deje al alcance de los niños.</t>
  </si>
  <si>
    <t xml:space="preserve">MLM65116373</t>
  </si>
  <si>
    <t xml:space="preserve">24/4</t>
  </si>
  <si>
    <t xml:space="preserve">Caja con blíster</t>
  </si>
  <si>
    <t xml:space="preserve">Drospirenona, etinilestradiol</t>
  </si>
  <si>
    <t xml:space="preserve">3 mg / 0.02 mg</t>
  </si>
  <si>
    <t xml:space="preserve">322M2002 SSA IV</t>
  </si>
  <si>
    <t xml:space="preserve">Esquema: 24 comprimidos activos y 4 inactivos; Condición de venta: con receta médica</t>
  </si>
  <si>
    <t xml:space="preserve">https://raw.githubusercontent.com/zublimemx/marketplaces-product-images/main/products/7501303457513/images/7501303457513_2.jpg</t>
  </si>
  <si>
    <t xml:space="preserve">https://raw.githubusercontent.com/zublimemx/marketplaces-product-images/main/products/7501303457513/images/7501303457513_3.jpg</t>
  </si>
  <si>
    <t xml:space="preserve">https://raw.githubusercontent.com/zublimemx/marketplaces-product-images/main/products/7501303457513/images/7501303457513_4.jpg</t>
  </si>
  <si>
    <t xml:space="preserve">YASMIN 24 4 C 28 COMP</t>
  </si>
  <si>
    <t xml:space="preserve">7506460100111</t>
  </si>
  <si>
    <t xml:space="preserve">Condones Sico Piel con Piel Sin Látex 3 Piezas</t>
  </si>
  <si>
    <t xml:space="preserve">Descripción:
Preservativos masculinos Sico Piel con Piel, fabricados sin látex, diseñados para ofrecer una sensación más cercana al contacto natural y mayor sensibilidad. Vienen en una caja con 3 piezas, ideal para llevar contigo. Son una alternativa para quienes buscan un preservativo sin látex.
Beneficios:
- Fabricados sin látex
- Diseñados para brindar mayor sensibilidad, con sensación piel con piel
- Método de barrera para ayudar a prevenir el embarazo y reducir el riesgo de infecciones de transmisión sexual
- Caja compacta con 3 piezas
Modo de uso:
Uso tópico externo. Abra el empaque con cuidado sin usar las uñas ni objetos filosos, coloque el preservativo cuando el pene esté erecto, desenrolle hasta la base y, después de la relación, retírelo sujetándolo por la base. Use un preservativo nuevo en cada relación y deséchelo en la basura.
Presentación:
Caja con 3 preservativos.
Advertencias:
No reutilice el preservativo. Revise la fecha de caducidad y no lo use si el empaque está dañado. Almacene en un lugar fresco y seco, entre 15 y 30 grados centígrados. Manténgase fuera del alcance de los niños.</t>
  </si>
  <si>
    <t xml:space="preserve">MLM18978726</t>
  </si>
  <si>
    <t xml:space="preserve">Piel con Piel</t>
  </si>
  <si>
    <t xml:space="preserve">Sin látex</t>
  </si>
  <si>
    <t xml:space="preserve">Material: sin látex; Producto: preservativo masculino; Almacenamiento: 15 a 30 °C</t>
  </si>
  <si>
    <t xml:space="preserve">https://raw.githubusercontent.com/zublimemx/marketplaces-product-images/main/products/7506460100111/images/7506460100111_3.jpg</t>
  </si>
  <si>
    <t xml:space="preserve">SICO PIEL CON PIEL C3</t>
  </si>
  <si>
    <t xml:space="preserve">7502009340161</t>
  </si>
  <si>
    <t xml:space="preserve">Penprocilina Bencilpenicilina 800 000 U Frasco Ámpula</t>
  </si>
  <si>
    <t xml:space="preserve">Descripción:
Penprocilina es un antibiótico inyectable a base de bencilpenicilina (penicilina) en suspensión, con concentración de 800 000 U por frasco ámpula, de Laboratorios Lakeside. Se administra por vía intramuscular bajo prescripción médica y está indicado para infecciones causadas por bacterias sensibles a la penicilina.
Beneficios:
- Antibiótico de la familia de las penicilinas
- Indicado en amigdalitis, faringitis, neumonías y bronconeumonías
- Indicado en endocarditis bacteriana, meningitis bacteriana, estomatitis, gonorrea y sífilis
- Útil en las demás infecciones causadas por bacterias sensibles
- Presentación individual en frasco ámpula
Composición:
Bencilpenicilina procaínica y bencilpenicilina en suspensión inyectable, 800 000 U por frasco ámpula.
Modo de uso:
Vía parenteral (intramuscular). La dosis y la duración del tratamiento las determina el médico según el tipo y la gravedad de la infección; siga las indicaciones del empaque.
Presentación:
Caja con 1 frasco ámpula de suspensión inyectable de 800 000 U.
Advertencias:
Medicamento antibiótico de venta con receta médica. No lo use si es alérgico a la penicilina o a otros antibióticos betalactámicos. Informe a su médico si tiene antecedentes de alergias o asma, o si está embarazada o en periodo de lactancia. Suspenda su uso y busque atención médica si presenta reacciones alérgicas. Lea las instrucciones del empaque. Consulte a su médico. No se deje al alcance de los niños.</t>
  </si>
  <si>
    <t xml:space="preserve">MLM39475231</t>
  </si>
  <si>
    <t xml:space="preserve">Penprocilina</t>
  </si>
  <si>
    <t xml:space="preserve">Caja con frasco ámpula</t>
  </si>
  <si>
    <t xml:space="preserve">Bencilpenicilina procaínica y bencilpenicilina</t>
  </si>
  <si>
    <t xml:space="preserve">800 000 U</t>
  </si>
  <si>
    <t xml:space="preserve">Forma farmacéutica: suspensión inyectable; Condición de venta: antibiótico con receta médica</t>
  </si>
  <si>
    <t xml:space="preserve">https://raw.githubusercontent.com/zublimemx/marketplaces-product-images/main/products/7502009340161/images/7502009340161_1.jpg</t>
  </si>
  <si>
    <t xml:space="preserve">https://raw.githubusercontent.com/zublimemx/marketplaces-product-images/main/products/7502009340161/images/7502009340161_2.jpg</t>
  </si>
  <si>
    <t xml:space="preserve">PENPROCILINA 800 000 U</t>
  </si>
  <si>
    <t xml:space="preserve">7501846501100</t>
  </si>
  <si>
    <t xml:space="preserve">Cera Modeladora Xiomara Wax &amp; Shine Classic 60 g</t>
  </si>
  <si>
    <t xml:space="preserve">Descripción:
Cera modeladora para el cabello Xiomara Wax &amp; Shine Classic, de fijación normal y duradera con efecto de estilo profesional. Acentúa los detalles del peinado, proporciona brillo y una fijación con estilo, y humecta y acondiciona el cabello sin dejar sensación pegajosa. Es apta para todo tipo de cabello y se presenta en un práctico frasco de 60 g.
Beneficios:
- Fijación normal y duradera para peinados con estilo profesional
- Da brillo al cabello y acentúa los detalles del peinado
- Humecta y acondiciona sin sensación pegajosa
- Para todo tipo de cabello
- Frasco de 60 g fácil de llevar
Modo de uso:
Tome una pequeña cantidad de cera, frótela entre las palmas de las manos y aplíquela sobre el cabello seco o ligeramente húmedo. Peine o modele hasta lograr el estilo deseado.
Presentación:
Frasco de 60 g.
Advertencias:
Uso externo, solo para el cabello. Evite el contacto con los ojos; si esto sucede, enjuague con abundante agua. Suspenda su uso si aparece irritación. Manténgase fuera del alcance de los niños.</t>
  </si>
  <si>
    <t xml:space="preserve">MLM18985271</t>
  </si>
  <si>
    <t xml:space="preserve">Xiomara</t>
  </si>
  <si>
    <t xml:space="preserve">Wax &amp; Shine</t>
  </si>
  <si>
    <t xml:space="preserve">Classic</t>
  </si>
  <si>
    <t xml:space="preserve">Tipo: cera modeladora; Fijación: normal y duradera; Acabado: brillo, sin sensación pegajosa</t>
  </si>
  <si>
    <t xml:space="preserve">https://raw.githubusercontent.com/zublimemx/marketplaces-product-images/main/products/7501846501100/images/7501846501100_1.jpg</t>
  </si>
  <si>
    <t xml:space="preserve">CERA MOD XIOMARA WAX&amp;S 60 G</t>
  </si>
  <si>
    <t xml:space="preserve">7506425603404</t>
  </si>
  <si>
    <t xml:space="preserve">Toallitas Húmedas Escudo Antibacterial 50 Piezas</t>
  </si>
  <si>
    <t xml:space="preserve">MLM167968</t>
  </si>
  <si>
    <t xml:space="preserve">Hogar, Muebles y Jardín &gt; Cuidado del Hogar y Lavanderia &gt; Productos de Limpieza &gt; Toallitas Desinfectantes</t>
  </si>
  <si>
    <t xml:space="preserve">Descripción:
Toallitas húmedas antibacteriales Escudo, portátiles y prácticas para la limpieza e higiene de las manos en cualquier lugar, cuando no tienes agua y jabón a la mano. Se presentan en un paquete con 50 toallitas, ideal para llevar en el bolso, la mochila, el auto o la oficina.
Beneficios:
- Elimina el 99.9% de bacterias
- Fórmula sin alcohol
- Sin parabenos ni triclosán, para cuidar tu piel
- Formato práctico para llevar contigo
- Paquete con 50 toallitas
Modo de uso:
Tome una toallita del paquete y frótela por ambas manos, cubriendo toda la superficie, hasta que se sequen. Cierre bien el paquete después de cada uso para conservar la humedad de las toallitas.
Presentación:
Paquete con 50 toallitas húmedas antibacteriales.
Advertencias:
Uso externo. No las use en los ojos ni en heridas abiertas. Suspenda su uso si aparece irritación. No tire las toallitas al inodoro. Manténgase fuera del alcance de los niños.</t>
  </si>
  <si>
    <t xml:space="preserve">MLM19541036</t>
  </si>
  <si>
    <t xml:space="preserve">Escudo</t>
  </si>
  <si>
    <t xml:space="preserve">Antibacterial</t>
  </si>
  <si>
    <t xml:space="preserve">Uso: limpieza de manos; Sin alcohol; Sin parabenos ni triclosán; Toallitas húmedas antibacteriales</t>
  </si>
  <si>
    <t xml:space="preserve">https://raw.githubusercontent.com/zublimemx/marketplaces-product-images/main/products/7506425603404/images/7506425603404_1.jpg</t>
  </si>
  <si>
    <t xml:space="preserve">https://raw.githubusercontent.com/zublimemx/marketplaces-product-images/main/products/7506425603404/images/7506425603404_2.jpg</t>
  </si>
  <si>
    <t xml:space="preserve">https://raw.githubusercontent.com/zublimemx/marketplaces-product-images/main/products/7506425603404/images/7506425603404_3.jpg</t>
  </si>
  <si>
    <t xml:space="preserve">https://raw.githubusercontent.com/zublimemx/marketplaces-product-images/main/products/7506425603404/images/7506425603404_4.jpg</t>
  </si>
  <si>
    <t xml:space="preserve">TAS HUM ESCUDO ANTBAC C/50</t>
  </si>
  <si>
    <t xml:space="preserve">7501088504365</t>
  </si>
  <si>
    <t xml:space="preserve">Meteospasmyl Alverina 60 mg Simeticona 300 mg 40 Cápsulas</t>
  </si>
  <si>
    <t xml:space="preserve">Descripción:
Meteospasmyl es un medicamento de Mayoly Spindler que combina citrato de alverina, un antiespasmódico, con simeticona, un antiflatulento. Está indicado para el alivio de las molestias digestivas asociadas al exceso de gas y a los espasmos intestinales, como distensión abdominal, meteorismo, flatulencia, eructos, dolor abdominal, náuseas, trastornos dispépticos y síndrome de intestino irritable. Se presenta en caja con 40 cápsulas.
Beneficios:
- Antiespasmódico y antiflatulento en una sola cápsula
- Ayuda a aliviar la distensión abdominal y el meteorismo
- Ayuda en el manejo del dolor por espasmo intestinal y de la flatulencia
- Útil en molestias dispépticas, eructos y síndrome de intestino irritable
- Caja con 40 cápsulas
Composición:
Cada cápsula contiene: citrato de alverina 60 mg y simeticona 300 mg.
Presentación:
Caja con 40 cápsulas para administración oral.
Advertencias:
No lo use si es alérgico a alguno de los componentes. Informe a su médico si está embarazada o en periodo de lactancia. La dosis y la duración del tratamiento deben ser indicadas por su médico. Almacene a temperatura ambiente controlada. Lea las instrucciones del empaque. Consulte a su médico. No se deje al alcance de los niños.</t>
  </si>
  <si>
    <t xml:space="preserve">MLM40172182</t>
  </si>
  <si>
    <t xml:space="preserve">Meteospasmyl</t>
  </si>
  <si>
    <t xml:space="preserve">Mayoly Spindler</t>
  </si>
  <si>
    <t xml:space="preserve">Citrato de alverina, simeticona</t>
  </si>
  <si>
    <t xml:space="preserve">60 mg / 300 mg</t>
  </si>
  <si>
    <t xml:space="preserve">046M2002 SSA IV</t>
  </si>
  <si>
    <t xml:space="preserve">Forma farmacéutica: cápsulas; Clasificación ATC: A03AX58</t>
  </si>
  <si>
    <t xml:space="preserve">https://raw.githubusercontent.com/zublimemx/marketplaces-product-images/main/products/7501088504365/images/7501088504365_1.jpg</t>
  </si>
  <si>
    <t xml:space="preserve">https://raw.githubusercontent.com/zublimemx/marketplaces-product-images/main/products/7501088504365/images/7501088504365_2.jpg</t>
  </si>
  <si>
    <t xml:space="preserve">METEOSPASMYL CAPS 40</t>
  </si>
  <si>
    <t xml:space="preserve">7791293025797</t>
  </si>
  <si>
    <t xml:space="preserve">Desodorante Axe Dark Temptation Spray Hombre 150 ml</t>
  </si>
  <si>
    <t xml:space="preserve">MLM167989</t>
  </si>
  <si>
    <t xml:space="preserve">Belleza y Cuidado Personal &gt; Higiene Personal &gt; Desodorantes</t>
  </si>
  <si>
    <t xml:space="preserve">Descripción:
Desodorante corporal en aerosol Axe Dark Temptation para hombre, con la fragancia Dark Temptation, una fragancia intensa y seductora pensada para acompañar tu día y tus noches. Su fórmula ayuda a combatir el mal olor corporal y ofrece hasta 48 horas de fragancia de máxima duración en un envase de 150 ml.
Beneficios:
- Fragancia Dark Temptation de larga duración, hasta 48 horas
- Ayuda a combatir el mal olor corporal
- Aerosol práctico de 150 ml, fácil de aplicar
- Para uso diario en hombres
Modo de uso:
Agite el envase antes de usar. Aplique a una distancia aproximada de 15 centímetros sobre la piel limpia y seca, en axilas y cuerpo.
Presentación:
Aerosol de 150 ml.
Advertencias:
Contenido a presión. Producto inflamable; manténgalo alejado del fuego, de las llamas y de fuentes de calor. No lo perfore ni lo incinere, aun vacío. No lo exponga a temperaturas superiores a 50 grados centígrados. Evite el contacto con los ojos y no lo inhale de forma intencional. Úselo en áreas ventiladas. Manténgase fuera del alcance de los niños.</t>
  </si>
  <si>
    <t xml:space="preserve">MLM17018368</t>
  </si>
  <si>
    <t xml:space="preserve">Axe</t>
  </si>
  <si>
    <t xml:space="preserve">Men</t>
  </si>
  <si>
    <t xml:space="preserve">Dark Temptation</t>
  </si>
  <si>
    <t xml:space="preserve">Formato: spray corporal en aerosol; Duración de la fragancia: 48 horas</t>
  </si>
  <si>
    <t xml:space="preserve">https://raw.githubusercontent.com/zublimemx/marketplaces-product-images/main/products/7791293025797/images/7791293025797_1.jpg</t>
  </si>
  <si>
    <t xml:space="preserve">DESOD AXE MEN DARK TEMP SPY150ML</t>
  </si>
  <si>
    <t xml:space="preserve">7502208895196</t>
  </si>
  <si>
    <t xml:space="preserve">KY6 Clorfenamina Compuesta 10 Tabletas</t>
  </si>
  <si>
    <t xml:space="preserve">Descripción:
KY6 clorfenamina compuesta es un medicamento en tabletas de Laboratorios Bruluart para el alivio de las molestias del resfriado común, como dolor de cabeza, fiebre, congestión nasal, cuerpo cortado, estornudos, escurrimiento nasal y ojos llorosos. Contiene clorfenamina, un antihistamínico que ayuda a reducir los estornudos, la comezón y el escurrimiento nasal. Se presenta en caja con 10 tabletas.
Beneficios:
- Alivia las molestias del resfriado común
- Ayuda con dolor de cabeza, fiebre y cuerpo cortado
- Ayuda con congestión nasal, estornudos, escurrimiento nasal y ojos llorosos
- Caja con 10 tabletas
Presentación:
Caja con 10 tabletas para administración oral.
Advertencias:
Puede causar somnolencia; evite conducir u operar maquinaria durante su uso. No lo use si es alérgico a la clorfenamina o a alguno de los componentes de la fórmula, ni junto con otros medicamentos para el resfriado sin consultar a su médico. Consulte a su médico si tiene glaucoma, retención urinaria o si está embarazada o en periodo de lactancia. Lea las instrucciones del empaque. Consulte a su médico. No se deje al alcance de los niños.</t>
  </si>
  <si>
    <t xml:space="preserve">KY6</t>
  </si>
  <si>
    <t xml:space="preserve">Clorfenamina compuesta</t>
  </si>
  <si>
    <t xml:space="preserve">Forma farmacéutica: tabletas; Uso: alivio de síntomas del resfriado común</t>
  </si>
  <si>
    <t xml:space="preserve">https://raw.githubusercontent.com/zublimemx/marketplaces-product-images/main/products/7502208895196/images/7502208895196_1.jpg</t>
  </si>
  <si>
    <t xml:space="preserve">KY6 C10 CLORFENAMINA COMP BRULUART</t>
  </si>
  <si>
    <t xml:space="preserve">036000456103</t>
  </si>
  <si>
    <t xml:space="preserve">Calzones Goodnites Unisex para Dormir Talla L/XL 11 Piezas</t>
  </si>
  <si>
    <t xml:space="preserve">Descripción:
Goodnites es la ropa interior desechable para dormir de Kimberly-Clark, diseñada para niños y adolescentes que necesitan protección confiable durante la noche. En talla grande y extragrande (L/XL), unisex, ofrece un diseño discreto que se parece a la ropa interior normal, para que duerman con comodidad y confianza. Cada paquete contiene 11 calzones.
Beneficios:
- 5 capas de protección con alta capacidad de absorción
- Laterales superelásticos y suaves para un ajuste cómodo
- Doble barrera en las piernas y barreras antifugas
- Absorbe los olores y ayuda a mantener la piel seca y cómoda
- Cubierta externa impermeable y discreta
- No contiene látex
Modo de uso:
Elija la talla de acuerdo con el peso y la edad del niño. Colóquelo como ropa interior antes de dormir y, por la mañana, deséchelo enrollándolo y sellándolo con las cintas adhesivas. No lo tire al inodoro.
Presentación:
Paquete con 11 calzones desechables, talla L/XL, unisex.
Advertencias:
Manténgase fuera del alcance de los niños pequeños. Consulte a su pediatra si el niño presenta problemas frecuentes de enuresis nocturna.</t>
  </si>
  <si>
    <t xml:space="preserve">MLM24841527</t>
  </si>
  <si>
    <t xml:space="preserve">Goodnites</t>
  </si>
  <si>
    <t xml:space="preserve">L/XL</t>
  </si>
  <si>
    <t xml:space="preserve">Tipo: calzón desechable para dormir; Sin látex; 5 capas de protección</t>
  </si>
  <si>
    <t xml:space="preserve">https://raw.githubusercontent.com/zublimemx/marketplaces-product-images/main/products/036000456103/images/036000456103_4.jpg</t>
  </si>
  <si>
    <t xml:space="preserve">GOODNITES UNISEX L-XL C/11</t>
  </si>
  <si>
    <t xml:space="preserve">7501065008336</t>
  </si>
  <si>
    <t xml:space="preserve">Procto-Glyvenol Crema Tribenósido Lidocaína 5%/2% 30 g</t>
  </si>
  <si>
    <t xml:space="preserve">Descripción:
Procto-Glyvenol crema combina tribenósido, un venotónico y antiinflamatorio, con lidocaína, un anestésico local. Está indicada para el tratamiento sintomático de las hemorroides internas y externas y de las fisuras anales, ayudando a aliviar el dolor, la comezón, el ardor y la inflamación de la zona. Se presenta en tubo con 30 g de crema.
Beneficios:
- Alivia el dolor y la inflamación causados por las hemorroides
- Acción anestésica local para el alivio de la comezón y el ardor
- Acción venotónica que ayuda a mejorar la circulación local
- Indicada en hemorroides internas y externas y en fisuras anales
Composición:
Cada 100 g de crema contiene: tribenósido 5 g y lidocaína 2 g.
Modo de uso:
Uso tópico (rectal y anal). Siga las instrucciones del empaque y las indicaciones de su médico sobre la frecuencia de aplicación y la duración del tratamiento.
Presentación:
Tubo con 30 g de crema.
Advertencias:
Evite el contacto con los ojos y las mucosas distintas del área tratada. No lo aplique sobre heridas abiertas sin supervisión médica. No lo use si es alérgico a alguno de los componentes de la fórmula. Úselo con precaución si tiene enfermedades del sistema nervioso central o antecedentes de convulsiones. Suspenda su uso si presenta reacciones adversas. Lea las instrucciones del empaque. Consulte a su médico. No se deje al alcance de los niños.</t>
  </si>
  <si>
    <t xml:space="preserve">MLM48590630</t>
  </si>
  <si>
    <t xml:space="preserve">Procto-Glyvenol</t>
  </si>
  <si>
    <t xml:space="preserve">Tribenósido, lidocaína</t>
  </si>
  <si>
    <t xml:space="preserve">5% / 2%</t>
  </si>
  <si>
    <t xml:space="preserve">Tópica (rectal/anal)</t>
  </si>
  <si>
    <t xml:space="preserve">Forma farmacéutica: crema; Uso: hemorroides y fisuras anales</t>
  </si>
  <si>
    <t xml:space="preserve">https://raw.githubusercontent.com/zublimemx/marketplaces-product-images/main/products/7501065008336/images/7501065008336_1.jpg</t>
  </si>
  <si>
    <t xml:space="preserve">https://raw.githubusercontent.com/zublimemx/marketplaces-product-images/main/products/7501065008336/images/7501065008336_2.jpg</t>
  </si>
  <si>
    <t xml:space="preserve">https://raw.githubusercontent.com/zublimemx/marketplaces-product-images/main/products/7501065008336/images/7501065008336_3.jpg</t>
  </si>
  <si>
    <t xml:space="preserve">PROCTO GLYVENOL CRA 30G</t>
  </si>
  <si>
    <t xml:space="preserve">17502224240656</t>
  </si>
  <si>
    <t xml:space="preserve">Guantes Ambiderm Látex Estériles Talla Mediana 100 Piezas</t>
  </si>
  <si>
    <t xml:space="preserve">MLM178496</t>
  </si>
  <si>
    <t xml:space="preserve">Salud y Equipamiento Médico &gt; Equipamiento Médico &gt; Instrumental Médico &gt; Indumentaria Quirúrgica &gt; Guantes Desechables</t>
  </si>
  <si>
    <t xml:space="preserve">Descripción:
Guantes de látex para exploración, estériles, marca Ambiderm, en talla mediana. Son de hule látex natural, confortables, seguros y desechables, con alta sensibilidad al tacto, ambidiestros y atóxicos. Cada guante viene en empaque individual de polietileno y están ligeramente lubricados con polvo absorbente permitido por la USP. Caja con 100 guantes.
Características:
- Guante estéril de látex natural para exploración
- Ajuste perfecto, seguro y confortable
- Alta sensibilidad al tacto
- Ambidiestro y atóxico
- Desechable, con empaque individual de polietileno
- Lubricado con polvo absorbente permitido por la USP
- Producto bajo en proteínas
- Nivel de calidad aceptable AQL 1.5
Presentación:
Caja con 100 guantes, talla mediana.
Advertencias:
Contiene látex natural, que puede causar reacciones alérgicas en personas sensibles al látex; no lo use si es alérgico. Producto de un solo uso: deséchelo después de utilizarlo. No lo use si el empaque individual está dañado o abierto. Almacene en un lugar fresco y seco, lejos de la luz solar directa.</t>
  </si>
  <si>
    <t xml:space="preserve">MLM18604944</t>
  </si>
  <si>
    <t xml:space="preserve">Ambiderm</t>
  </si>
  <si>
    <t xml:space="preserve">Material: látex natural; Estéril; Ambidiestro; Lubricado con polvo absorbente; Uso: exploración; AQL 1.5</t>
  </si>
  <si>
    <t xml:space="preserve">https://raw.githubusercontent.com/zublimemx/marketplaces-product-images/main/products/17502224240656/images/17502224240656_1.jpg</t>
  </si>
  <si>
    <t xml:space="preserve">https://raw.githubusercontent.com/zublimemx/marketplaces-product-images/main/products/17502224240656/images/17502224240656_2.jpg</t>
  </si>
  <si>
    <t xml:space="preserve">https://raw.githubusercontent.com/zublimemx/marketplaces-product-images/main/products/17502224240656/images/17502224240656_4.jpg</t>
  </si>
  <si>
    <t xml:space="preserve">AMBIDERM MED GUANTE EST C100</t>
  </si>
  <si>
    <t xml:space="preserve">7509546053875</t>
  </si>
  <si>
    <t xml:space="preserve">Pasta Dental Colgate Luminous White Brilliant 125 ml</t>
  </si>
  <si>
    <t xml:space="preserve">Descripción:
Pasta dental blanqueadora Colgate Luminous White Brilliant, formulada para remover las manchas superficiales de los dientes y ayudar a lograr una sonrisa más blanca y luminosa. Además de su acción blanqueadora, brinda aliento fresco durante el cepillado. Se presenta en tubo de 125 ml.
Beneficios:
- Remueve hasta el 100% de las manchas superficiales de los dientes
- Ayuda a devolver la blancura natural de los dientes
- Brinda aliento fresco
- Tubo de 125 ml
Modo de uso:
Aplique una cantidad de pasta del tamaño de un chícharo sobre el cepillo dental y cepille los dientes al menos dos veces al día, después de cada comida, durante dos minutos. Escupa el exceso y enjuague la boca.
Presentación:
Tubo de 125 ml.
Advertencias:
Los niños menores de 6 años deben usar una cantidad muy pequeña de pasta y ser supervisados para evitar que la traguen. En caso de ingestión accidental, busque ayuda médica. Manténgase fuera del alcance de los niños.</t>
  </si>
  <si>
    <t xml:space="preserve">MLM19991718</t>
  </si>
  <si>
    <t xml:space="preserve">Tipo: pasta dental blanqueadora; Acción: remueve manchas superficiales</t>
  </si>
  <si>
    <t xml:space="preserve">https://raw.githubusercontent.com/zublimemx/marketplaces-product-images/main/products/7509546053875/images/7509546053875_1.jpg</t>
  </si>
  <si>
    <t xml:space="preserve">C D COLGATE LUMIN WHITE 125ML</t>
  </si>
  <si>
    <t xml:space="preserve">7501056360429</t>
  </si>
  <si>
    <t xml:space="preserve">Talco Desodorante para Pies Rexona Efficient 200 g</t>
  </si>
  <si>
    <t xml:space="preserve">MLM191691</t>
  </si>
  <si>
    <t xml:space="preserve">Belleza y Cuidado Personal &gt; Higiene Personal &gt; Talcos</t>
  </si>
  <si>
    <t xml:space="preserve">Descripción:
Talco desodorante para pies Rexona Efficient Original, de 200 g. Ayuda a mantener los pies secos y a combatir las bacterias que causan el mal olor por la sudoración, ofreciendo frescura y protección desodorante durante todo el día. Es un producto de uso unisex, ideal para aplicar en los pies y dentro del calzado.
Beneficios:
- Mantiene los pies secos y frescos
- Ayuda a evitar las bacterias causantes del mal olor por sudoración
- Protección desodorante a lo largo de la jornada
- Uso unisex
- Frasco de 200 g
Modo de uso:
Después del baño y con los pies bien secos, aplique una pequeña cantidad de talco sobre los pies, entre los dedos y, si lo desea, dentro del calzado.
Presentación:
Frasco de 200 g.
Advertencias:
Uso externo. Evite el contacto con los ojos y no lo inhale. No lo aplique sobre heridas ni piel irritada. Suspenda su uso si aparece irritación. Manténgase fuera del alcance de los niños.</t>
  </si>
  <si>
    <t xml:space="preserve">MLM28066472</t>
  </si>
  <si>
    <t xml:space="preserve">Rexona</t>
  </si>
  <si>
    <t xml:space="preserve">Efficient</t>
  </si>
  <si>
    <t xml:space="preserve">Tipo: talco desodorante para pies</t>
  </si>
  <si>
    <t xml:space="preserve">https://raw.githubusercontent.com/zublimemx/marketplaces-product-images/main/products/7501056360429/images/7501056360429_1.jpg</t>
  </si>
  <si>
    <t xml:space="preserve">https://raw.githubusercontent.com/zublimemx/marketplaces-product-images/main/products/7501056360429/images/7501056360429_2.jpg</t>
  </si>
  <si>
    <t xml:space="preserve">TCO DESOD EFICC PIES 200 G</t>
  </si>
  <si>
    <t xml:space="preserve">7501122963707</t>
  </si>
  <si>
    <t xml:space="preserve">Espacil Compuesto 125 mg/10 mg 20 Cápsulas</t>
  </si>
  <si>
    <t xml:space="preserve">Descripción:
Espacil Compuesto es un medicamento que combina clonixinato de lisina, un analgésico antiinflamatorio, con butilhioscina (bromuro de hioscina), un antiespasmódico. Está indicado para el manejo del dolor visceral de tipo cólico, como el cólico renal, ureteral y vesical, la urolitiasis, el dolor posquirúrgico, el enteroespasmo, la colitis, el síndrome de colon irritable y otros padecimientos de origen genitourinario. Se presenta en caja con 20 cápsulas.
Beneficios:
- Doble acción: analgésica y antiespasmódica
- Alivia el dolor tipo cólico de origen digestivo y genitourinario
- Indicado en cólico renal, urolitiasis, colitis y colon irritable
- Caja con 20 cápsulas
Composición:
Cada cápsula contiene: clonixinato de lisina 125 mg y butilhioscina (bromuro de hioscina) 10 mg.
Presentación:
Caja con 20 cápsulas para administración oral.
Advertencias:
Medicamento de venta con receta médica. No lo use si es alérgico a alguno de sus componentes ni si tiene glaucoma de ángulo cerrado, obstrucción intestinal o retención urinaria. La dosis y la duración del tratamiento deben ser indicadas por su médico. Almacene a temperatura ambiente controlada. Lea las instrucciones del empaque. Consulte a su médico. No se deje al alcance de los niños.</t>
  </si>
  <si>
    <t xml:space="preserve">MLM40172656</t>
  </si>
  <si>
    <t xml:space="preserve">Espacil</t>
  </si>
  <si>
    <t xml:space="preserve">Valeant</t>
  </si>
  <si>
    <t xml:space="preserve">Clonixinato de lisina, butilhioscina (bromuro de hioscina)</t>
  </si>
  <si>
    <t xml:space="preserve">125 mg / 10 mg</t>
  </si>
  <si>
    <t xml:space="preserve">73540 SSA IV</t>
  </si>
  <si>
    <t xml:space="preserve">Forma farmacéutica: cápsulas; Condición de venta: con receta médica</t>
  </si>
  <si>
    <t xml:space="preserve">https://raw.githubusercontent.com/zublimemx/marketplaces-product-images/main/products/7501122963707/images/7501122963707_1.jpg</t>
  </si>
  <si>
    <t xml:space="preserve">https://raw.githubusercontent.com/zublimemx/marketplaces-product-images/main/products/7501122963707/images/7501122963707_2.jpg</t>
  </si>
  <si>
    <t xml:space="preserve">ESPACIL COMP CAPS C 20</t>
  </si>
  <si>
    <t xml:space="preserve">7506306257597</t>
  </si>
  <si>
    <t xml:space="preserve">Talco para Pies Rexona Efficient Original 100 g</t>
  </si>
  <si>
    <t xml:space="preserve">Descripción:
Talco desodorante para pies Rexona Efficient Original con protección antibacterial, en bote de 100 g. Está pensado para el cuidado diario de los pies, una zona que transpira de forma intensa y que suele pasar buena parte del día encerrada en el calzado. Según la marca, los pies transpiran hasta cuatro veces más que las axilas, por eso es importante mantenerlos secos y frescos. Su fórmula en polvo es adecuada para la higiene personal de toda la familia.
Beneficios:
- Talco desodorante con protección antibacterial para los pies.
- Ayuda a mantener los pies secos y con sensación de frescura.
- Se puede aplicar directamente sobre la piel o en el interior del calzado.
- Apto para toda la familia.
- Presentación práctica de 100 g.
Ingredientes:
Talc, Zea Mays Starch, Zinc Oxide, Parfum, Benzalkonium Chloride, Disodium EDTA, Benzyl Salicylate, Coumarin, Limonene, Linalool.
Modo de uso:
Aplicar directamente sobre los pies limpios y secos, incluyendo el espacio entre los dedos, y espolvorear también en el interior del calzado.
Presentación:
Bote con 100 g de talco.
Advertencias:
Producto de uso externo. Evite el contacto con los ojos y no inhale el polvo. Manténgase fuera del alcance de los niños.</t>
  </si>
  <si>
    <t xml:space="preserve">Bote de talco</t>
  </si>
  <si>
    <t xml:space="preserve">Tipo: talco desodorante para pies; Protección antibacterial; Uso: toda la familia</t>
  </si>
  <si>
    <t xml:space="preserve">https://raw.githubusercontent.com/zublimemx/marketplaces-product-images/main/products/7506306257597/images/7506306257597_1.jpg</t>
  </si>
  <si>
    <t xml:space="preserve">https://raw.githubusercontent.com/zublimemx/marketplaces-product-images/main/products/7506306257597/images/7506306257597_2.jpg</t>
  </si>
  <si>
    <t xml:space="preserve">REXONA 100GR TCO PIES EFFICIENT ORIG</t>
  </si>
  <si>
    <t xml:space="preserve">7506306249356</t>
  </si>
  <si>
    <t xml:space="preserve">Vaselina Vaseline Original Pure Skin Jelly 42 g</t>
  </si>
  <si>
    <t xml:space="preserve">Descripción:
La Vaselina Vaseline Original Pure Skin Jelly es un básico del cuidado personal que ayuda a proteger y restaurar la piel seca, manteniéndola suave, hidratada y con una sensación de confort duradero. Su fórmula de petrolato puro forma una barrera protectora sobre la piel que ayuda a retener la humedad natural y favorece su recuperación. Viene en un frasco compacto de 42 g, fácil de llevar en el bolso, la mochila o el botiquín, y de textura suave que se extiende con facilidad.
Beneficios:
- Ayuda a proteger la piel seca y a retener su humedad natural.
- Forma una barrera protectora sobre la piel.
- Deja la piel suave e hidratada.
- Fórmula sencilla de petrolato puro.
- Frasco de 42 g práctico para transportar.
Ingredientes:
Petrolato (Petrolatum).
Modo de uso:
Aplicar una capa delgada sobre la piel limpia y seca, en las zonas que lo necesiten, las veces que sea necesario.
Presentación:
Frasco con 42 g.
Advertencias:
Producto de uso externo. Evite el contacto con los ojos. Suspenda su uso si aparece irritación. Manténgase fuera del alcance de los niños.</t>
  </si>
  <si>
    <t xml:space="preserve">MLM35736451</t>
  </si>
  <si>
    <t xml:space="preserve">Vaseline</t>
  </si>
  <si>
    <t xml:space="preserve">Pure Skin Jelly</t>
  </si>
  <si>
    <t xml:space="preserve">Piel seca</t>
  </si>
  <si>
    <t xml:space="preserve">Ingrediente principal: petrolato; Tipo: vaselina de petrolato puro</t>
  </si>
  <si>
    <t xml:space="preserve">https://raw.githubusercontent.com/zublimemx/marketplaces-product-images/main/products/7506306249356/images/7506306249356_1.jpg</t>
  </si>
  <si>
    <t xml:space="preserve">https://raw.githubusercontent.com/zublimemx/marketplaces-product-images/main/products/7506306249356/images/7506306249356_2.jpg</t>
  </si>
  <si>
    <t xml:space="preserve">VASELINE PETRO PURO ORIGINAL 42G</t>
  </si>
  <si>
    <t xml:space="preserve">759684391255</t>
  </si>
  <si>
    <t xml:space="preserve">Pomada Labial Jaloma Sabores Surtidos 60 Piezas</t>
  </si>
  <si>
    <t xml:space="preserve">MLM172339</t>
  </si>
  <si>
    <t xml:space="preserve">Belleza y Cuidado Personal &gt; Cuidado de la Piel &gt; Bálsamos Labiales</t>
  </si>
  <si>
    <t xml:space="preserve">Descripción:
Pomada labial Jaloma en vitrolero con 60 piezas, en cuatro sabores surtidos. Cada pieza es una pomada para labios pensada para hidratar y proteger, ayudando a prevenir la resequedad y las grietas, con un toque de sabor en cada aplicación. La presentación en vitrolero es práctica para tener producto siempre a la mano, para compartir o para surtir un punto de venta, y cada pomada es pequeña y fácil de llevar en el bolso o el bolsillo.
Beneficios:
- Hidrata y protege los labios.
- Ayuda a prevenir la resequedad y las grietas.
- Cuatro sabores surtidos en un mismo vitrolero.
- Pomadas individuales de tamaño compacto y fáciles de transportar.
- Presentación con 60 piezas.
Modo de uso:
Aplicar directamente sobre los labios limpios y secos, las veces que sea necesario.
Presentación:
Vitrolero con 60 pomadas labiales (piezas) en sabores surtidos.
Advertencias:
Producto de uso externo, exclusivo para los labios. Suspenda su uso si aparece irritación. Manténgase fuera del alcance de los niños.</t>
  </si>
  <si>
    <t xml:space="preserve">MLM20714462</t>
  </si>
  <si>
    <t xml:space="preserve">Jaloma</t>
  </si>
  <si>
    <t xml:space="preserve">Pomada para labios</t>
  </si>
  <si>
    <t xml:space="preserve">Sabores surtidos</t>
  </si>
  <si>
    <t xml:space="preserve">Vitrolero</t>
  </si>
  <si>
    <t xml:space="preserve">Surtido (4 sabores)</t>
  </si>
  <si>
    <t xml:space="preserve">Formato de venta: vitrolero con 60 pomadas labiales</t>
  </si>
  <si>
    <t xml:space="preserve">https://raw.githubusercontent.com/zublimemx/marketplaces-product-images/main/products/759684391255/images/759684391255_2.jpg</t>
  </si>
  <si>
    <t xml:space="preserve">https://raw.githubusercontent.com/zublimemx/marketplaces-product-images/main/products/759684391255/images/759684391255_3.jpg</t>
  </si>
  <si>
    <t xml:space="preserve">POM LAB JALOMA V/SABO VITROL C/60</t>
  </si>
  <si>
    <t xml:space="preserve">7501943471337</t>
  </si>
  <si>
    <t xml:space="preserve">Toallitas Húmedas KleenBebé Absorsec 90 Piezas</t>
  </si>
  <si>
    <t xml:space="preserve">Descripción:
Toallitas húmedas KleenBebé Absorsec para la limpieza diaria del bebé, en paquete con 90 piezas. Son hipoalergénicas, no contienen parabenos ni alcohol y se elaboran con fibras naturales, vitamina E y un suave aroma a manzanilla, para limpiar con delicadeza la piel del bebé en cada cambio de pañal. El paquete de 90 piezas es ideal para tener siempre a la mano en casa, en la pañalera o de viaje.
Beneficios:
- Hipoalergénicas, sin parabenos y sin alcohol.
- Con vitamina E y fibras naturales.
- Suave aroma a manzanilla.
- Limpieza delicada en cada cambio de pañal.
- Paquete con 90 toallitas húmedas.
Ingredientes:
Con manzanilla, aloe vera y vitamina E, según la ficha técnica del producto.
Modo de uso:
Extraiga una toallita del paquete y limpie suavemente la piel del bebé. Después de cada uso cierre bien el empaque para conservar la humedad de las toallitas.
Presentación:
Paquete con 90 toallitas húmedas.
Advertencias:
Producto de uso externo. No arroje las toallitas al inodoro. Manténgase fuera del alcance de los niños.</t>
  </si>
  <si>
    <t xml:space="preserve">MLM20903120</t>
  </si>
  <si>
    <t xml:space="preserve">Hipoalergénicas; Sin parabenos; Sin alcohol; Con vitamina E y fibras naturales</t>
  </si>
  <si>
    <t xml:space="preserve">https://raw.githubusercontent.com/zublimemx/marketplaces-product-images/main/products/7501943471337/images/7501943471337_1.jpg</t>
  </si>
  <si>
    <t xml:space="preserve">https://raw.githubusercontent.com/zublimemx/marketplaces-product-images/main/products/7501943471337/images/7501943471337_3.jpg</t>
  </si>
  <si>
    <t xml:space="preserve">TAS HUM KBB ABSORSEC C/90</t>
  </si>
  <si>
    <t xml:space="preserve">7501943488663</t>
  </si>
  <si>
    <t xml:space="preserve">Pañales Huggies All Around Unisex Etapa 5 40 Piezas</t>
  </si>
  <si>
    <t xml:space="preserve">Descripción:
Pañales Huggies All Around Unisex Etapa 5, paquete con 40 piezas. Son pañales autoajustables pensados para acompañar a los bebés más activos en cada movimiento: la tecnología All Around ofrece un ajuste perfecto y libertad de movimiento, mientras que su cubierta interna brinda máxima absorbencia para mantener la comodidad del bebé. La línea cuenta con pruebas dermatológicas certificadas por Dermatest. Su diseño unisex es apto para niño o niña, y la Etapa 5 corresponde a bebés de 11 a 14.5 kg según el empaque.
Características:
- Pañal autoajustable con tecnología All Around para un ajuste perfecto.
- Cubierta interna con máxima absorbencia en cada movimiento.
- Probado dermatológicamente (Dermatest).
- Diseño unisex.
- Etapa 5, para bebés de 11 a 14.5 kg.
- Paquete con 40 pañales.
Presentación:
Paquete con 40 pañales desechables Etapa 5.
Advertencias:
Verifique que la etapa corresponda al peso del bebé. Deseche el pañal usado en la basura, no en el inodoro. Manténgase fuera del alcance de los niños.</t>
  </si>
  <si>
    <t xml:space="preserve">MLM17379834</t>
  </si>
  <si>
    <t xml:space="preserve">Etapa 5 (11 a 14.5 kg)</t>
  </si>
  <si>
    <t xml:space="preserve">Pañal autoajustable; Tecnología All Around; Probado dermatológicamente (Dermatest)</t>
  </si>
  <si>
    <t xml:space="preserve">https://raw.githubusercontent.com/zublimemx/marketplaces-product-images/main/products/7501943488663/images/7501943488663_2.jpg</t>
  </si>
  <si>
    <t xml:space="preserve">https://raw.githubusercontent.com/zublimemx/marketplaces-product-images/main/products/7501943488663/images/7501943488663_3.jpg</t>
  </si>
  <si>
    <t xml:space="preserve">HU ALL AROUND UNI E5 C/40</t>
  </si>
  <si>
    <t xml:space="preserve">7501417006133</t>
  </si>
  <si>
    <t xml:space="preserve">Pasta de Lassar Óxido de Zinc Coyoacán 145 g</t>
  </si>
  <si>
    <t xml:space="preserve">Descripción:
Pasta de Lassar con óxido de zinc en tarro de 145 g. Es una pasta de uso tópico, de textura espesa, elaborada con óxido de zinc, almidón, lanolina y vaselina. Al aplicarse forma una capa sobre la piel que actúa como emoliente y protector cutáneo, por lo que se utiliza en zonas irritadas o sometidas a fricción. Su presentación en tarro permite tomar la cantidad necesaria con facilidad y conservar el producto bien cerrado entre aplicaciones.
Beneficios:
- Emoliente y protector de la piel de uso tópico.
- Fórmula a base de óxido de zinc con almidón, lanolina y vaselina.
- Textura espesa que se adhiere a la zona de aplicación.
- Tarro de 145 g.
Composición:
Óxido de zinc, almidón, lanolina y vaselina.
Modo de uso:
Aplicar una capa delgada sobre la zona limpia y seca, las veces que indique su médico o el instructivo del empaque.
Presentación:
Tarro con 145 g.
Advertencias:
Uso externo. No aplicar en los ojos ni en heridas abiertas. Si hay irritación o los síntomas persisten, suspenda su uso y consulte a su médico. Lea las instrucciones del empaque. Consulte a su médico. No se deje al alcance de los niños.</t>
  </si>
  <si>
    <t xml:space="preserve">MLM45231910</t>
  </si>
  <si>
    <t xml:space="preserve">Coyoacán</t>
  </si>
  <si>
    <t xml:space="preserve">Pasta de Lassar</t>
  </si>
  <si>
    <t xml:space="preserve">Óxido de zinc</t>
  </si>
  <si>
    <t xml:space="preserve">Composición: almidón, lanolina, vaselina y óxido de zinc; Formato de venta: tarro</t>
  </si>
  <si>
    <t xml:space="preserve">https://raw.githubusercontent.com/zublimemx/marketplaces-product-images/main/products/7501417006133/images/7501417006133_1.jpg</t>
  </si>
  <si>
    <t xml:space="preserve">https://raw.githubusercontent.com/zublimemx/marketplaces-product-images/main/products/7501417006133/images/7501417006133_2.jpg</t>
  </si>
  <si>
    <t xml:space="preserve">PASTA LASSAR 145G COYOACAN XIDO DE ZINC QUIMICA 72</t>
  </si>
  <si>
    <t xml:space="preserve">7501088508929</t>
  </si>
  <si>
    <t xml:space="preserve">Anara Picosulfato Sódico 5 mg 20 Tabletas</t>
  </si>
  <si>
    <t xml:space="preserve">Descripción:
Anara es un laxante de contacto de Chinoin cuyo principio activo es el picosulfato sódico, en tabletas de 5 mg. De acuerdo con la ficha del producto, actúa con gran efectividad y prácticamente sin absorberse a través de la pared intestinal. En el empaque se presenta como auxiliar en el alivio rápido del estreñimiento y está indicado para el tratamiento del estreñimiento agudo o crónico, incluido el que se produce por cambios en la dieta o en el régimen alimenticio. La caja contiene 20 tabletas de administración oral.
Beneficios:
- Laxante de contacto con picosulfato sódico 5 mg por tableta.
- Auxiliar en el alivio rápido del estreñimiento.
- Indicado en estreñimiento agudo o crónico.
- Nula absorción a través de la pared intestinal, según la ficha del producto.
- Caja con 20 tabletas.
Composición:
Cada tableta contiene picosulfato sódico 5 mg.
Modo de uso:
Vía oral. Tome las tabletas con agua, en la dosis y durante el tiempo que indique su médico o el instructivo del empaque.
Presentación:
Caja con 20 tabletas.
Advertencias:
No lo use si es alérgico al picosulfato sódico o a alguno de los componentes de la fórmula. Si el estreñimiento persiste, suspenda su uso y consulte a su médico. Lea las instrucciones del empaque. Consulte a su médico. No se deje al alcance de los niños.</t>
  </si>
  <si>
    <t xml:space="preserve">MLM39455720</t>
  </si>
  <si>
    <t xml:space="preserve">Anara</t>
  </si>
  <si>
    <t xml:space="preserve">Picosulfato sódico</t>
  </si>
  <si>
    <t xml:space="preserve">Clasificación: laxante de contacto; Formato de venta: caja</t>
  </si>
  <si>
    <t xml:space="preserve">https://raw.githubusercontent.com/zublimemx/marketplaces-product-images/main/products/7501088508929/images/7501088508929_1.jpg</t>
  </si>
  <si>
    <t xml:space="preserve">https://raw.githubusercontent.com/zublimemx/marketplaces-product-images/main/products/7501088508929/images/7501088508929_2.jpg</t>
  </si>
  <si>
    <t xml:space="preserve">ANARA 5 MG C 20 TABS</t>
  </si>
  <si>
    <t xml:space="preserve">7503053829022</t>
  </si>
  <si>
    <t xml:space="preserve">Argliptin-D Sitagliptina/Metformina 50/850 mg 56 Tabletas</t>
  </si>
  <si>
    <t xml:space="preserve">Descripción:
Argliptin-D es un antidiabético oral combinado de Mexar Pharma que reúne sitagliptina 50 mg y metformina 850 mg en cada tableta. Está indicado en adultos con diabetes mellitus tipo 2 como complemento de la dieta y el ejercicio, en particular cuando la metformina sola no logra un control adecuado de la glucosa o como parte de esquemas combinados indicados por el médico. La sitagliptina es un inhibidor de la enzima DPP-4 que favorece la liberación de insulina y reduce la producción hepática de glucosa; la metformina mejora la sensibilidad a la insulina y disminuye la absorción intestinal de glucosa. La caja contiene 56 tabletas de administración oral.
Beneficios:
- Dos principios activos con acciones complementarias en una sola tableta.
- Coadyuvante en el control de la glucosa en sangre en diabetes mellitus tipo 2.
- Vía oral, para tomarse con los alimentos.
- Caja con 56 tabletas para tratamientos prolongados.
Composición:
Cada tableta contiene sitagliptina 50 mg y metformina 850 mg.
Modo de uso:
Vía oral, con las comidas. La dosis inicial habitual es de una tableta dos veces al día, pero debe ajustarla su médico según la respuesta y la función renal; la dosis máxima diaria de sitagliptina es de 100 mg.
Presentación:
Caja con 56 tabletas de 50 mg/850 mg.
Advertencias:
Medicamento de prescripción médica. Contraindicado en caso de hipersensibilidad a los componentes, acidosis metabólica aguda, insuficiencia renal grave y lactancia. Puede asociarse con pancreatitis, acidosis láctica e hipoglucemia; use con precaución en personas de edad avanzada o con la función renal disminuida. Lea las instrucciones del empaque. Consulte a su médico. No se deje al alcance de los niños.</t>
  </si>
  <si>
    <t xml:space="preserve">Argliptin-D</t>
  </si>
  <si>
    <t xml:space="preserve">Mexar Pharma</t>
  </si>
  <si>
    <t xml:space="preserve">Sitagliptina, metformina</t>
  </si>
  <si>
    <t xml:space="preserve">50 mg / 850 mg por tableta</t>
  </si>
  <si>
    <t xml:space="preserve">298M2024 SSA</t>
  </si>
  <si>
    <t xml:space="preserve">Clasificación: antidiabético oral combinado; Formato de venta: caja</t>
  </si>
  <si>
    <t xml:space="preserve">https://raw.githubusercontent.com/zublimemx/marketplaces-product-images/main/products/7503053829022/images/7503053829022_1.jpg</t>
  </si>
  <si>
    <t xml:space="preserve">ARGLIPTIN-D 50/850MG C56 TABS SITAGLIPTINA/METFORMINA MEXAR PHARMA</t>
  </si>
  <si>
    <t xml:space="preserve">7501088579615</t>
  </si>
  <si>
    <t xml:space="preserve">Topron Nifuroxazida 400 mg 16 Cápsulas</t>
  </si>
  <si>
    <t xml:space="preserve">Descripción:
Topron es un antidiarreico intestinal de Chinoin cuyo principio activo es la nifuroxazida, en cápsulas de 400 mg. En el empaque se indica para el tratamiento de la diarrea. La nifuroxazida es un antiséptico intestinal que actúa de manera local en el tubo digestivo. Se administra por vía oral y la caja contiene 16 cápsulas, suficientes para un esquema corto de tratamiento según la indicación médica.
Beneficios:
- Nifuroxazida 400 mg por cápsula.
- Indicado para el tratamiento de la diarrea.
- Acción local en el intestino.
- Vía oral.
- Caja con 16 cápsulas.
Composición:
Cada cápsula contiene nifuroxazida 400 mg.
Modo de uso:
Vía oral. Ingiera las cápsulas con agua, en la dosis y durante el tiempo que indique su médico o el instructivo del empaque.
Presentación:
Caja con 16 cápsulas de 400 mg.
Advertencias:
No lo use si es alérgico a la nifuroxazida o a algún componente de la fórmula. Si la diarrea dura más de 48 horas, hay sangre en las evacuaciones, fiebre alta o signos de deshidratación, suspenda su uso y acuda al médico. Lea las instrucciones del empaque. Consulte a su médico. No se deje al alcance de los niños.</t>
  </si>
  <si>
    <t xml:space="preserve">MLM40170291</t>
  </si>
  <si>
    <t xml:space="preserve">Topron</t>
  </si>
  <si>
    <t xml:space="preserve">Nifuroxazida</t>
  </si>
  <si>
    <t xml:space="preserve">400 mg por cápsula</t>
  </si>
  <si>
    <t xml:space="preserve">Clasificación: antidiarreico intestinal; Formato de venta: caja</t>
  </si>
  <si>
    <t xml:space="preserve">https://raw.githubusercontent.com/zublimemx/marketplaces-product-images/main/products/7501088579615/images/7501088579615_1.jpg</t>
  </si>
  <si>
    <t xml:space="preserve">https://raw.githubusercontent.com/zublimemx/marketplaces-product-images/main/products/7501088579615/images/7501088579615_2.jpg</t>
  </si>
  <si>
    <t xml:space="preserve">TOPRON CAP 400 MG C16</t>
  </si>
  <si>
    <t xml:space="preserve">7501314704965</t>
  </si>
  <si>
    <t xml:space="preserve">Lactulax Lactulosa Jarabe 10 g/15 ml 250 ml</t>
  </si>
  <si>
    <t xml:space="preserve">Descripción:
Lactulax es un jarabe de lactulosa de Senosiain, presentado en frasco de 250 ml con vaso dosificador. Cada 15 ml contienen 10 g de lactulosa, un azúcar sintético que no se absorbe en el intestino y actúa como laxante osmótico: retiene agua en el colon, ablanda las heces y facilita la evacuación. Se utiliza para el tratamiento del estreñimiento y es de administración oral, con un vaso que permite medir la dosis con precisión.
Beneficios:
- Laxante osmótico con lactulosa 10 g por cada 15 ml.
- Ayuda a ablandar las heces y a facilitar la evacuación.
- Incluye vaso dosificador para medir la dosis.
- Frasco de 250 ml para tratamientos de varios días.
Composición:
Cada 15 ml de jarabe contienen 10 g de lactulosa.
Modo de uso:
Vía oral. Mida la dosis con el vaso dosificador incluido, según la indicación de su médico o el instructivo del empaque.
Presentación:
Frasco con 250 ml de jarabe y vaso dosificador.
Advertencias:
No lo use si es alérgico a la lactulosa, si tiene obstrucción intestinal o galactosemia. Las personas con diabetes deben consultar a su médico antes de usarlo. Si aparece diarrea persistente o deshidratación, suspenda su uso. Lea las instrucciones del empaque. Consulte a su médico. No se deje al alcance de los niños.</t>
  </si>
  <si>
    <t xml:space="preserve">MLM40172264</t>
  </si>
  <si>
    <t xml:space="preserve">Clasificación: laxante osmótico; Incluye vaso dosificador; Formato de venta: frasco</t>
  </si>
  <si>
    <t xml:space="preserve">https://raw.githubusercontent.com/zublimemx/marketplaces-product-images/main/products/7501314704965/images/7501314704965_1.jpg</t>
  </si>
  <si>
    <t xml:space="preserve">https://raw.githubusercontent.com/zublimemx/marketplaces-product-images/main/products/7501314704965/images/7501314704965_2.jpg</t>
  </si>
  <si>
    <t xml:space="preserve">LACTULAX JBE 250 ML</t>
  </si>
  <si>
    <t xml:space="preserve">7501035908123</t>
  </si>
  <si>
    <t xml:space="preserve">Talco para Bebé Mennen Baby Magic Rosa 100 g</t>
  </si>
  <si>
    <t xml:space="preserve">Descripción:
Talco para bebés Mennen Baby Magic Rosa de 100 g, hipoalergénico y elaborado por Colgate-Palmolive. Está formulado para el cuidado de la piel del bebé: en el empaque se presenta como un talco que protege su piel, con una sensación de frescura y un aroma suave y delicado que acompaña el momento del baño y del cambio de pañal. El frasco de 100 g es práctico para usarlo en casa o llevarlo en la pañalera.
Beneficios:
- Talco hipoalergénico para bebés.
- Ayuda a proteger la piel del bebé.
- Deja una agradable sensación de frescura.
- Aroma suave y delicado.
- Frasco de 100 g fácil de usar y de transportar.
Modo de uso:
Aplicar una pequeña cantidad sobre la piel seca del bebé después del baño y en los cambios de pañal, manteniendo el frasco lejos de su cara para evitar que inhale el polvo.
Presentación:
Frasco con 100 g de talco.
Advertencias:
Producto de uso externo. No lo aplique directamente sobre el rostro ni permita que el bebé inhale el polvo. Evite el contacto con los ojos. Manténgase fuera del alcance de los niños.</t>
  </si>
  <si>
    <t xml:space="preserve">MLM18984624</t>
  </si>
  <si>
    <t xml:space="preserve">Rosa</t>
  </si>
  <si>
    <t xml:space="preserve">420M2014SSAIV</t>
  </si>
  <si>
    <t xml:space="preserve">Hipoalergénico; Tipo: talco para bebés</t>
  </si>
  <si>
    <t xml:space="preserve">https://raw.githubusercontent.com/zublimemx/marketplaces-product-images/main/products/7501035908123/images/7501035908123_1.jpg</t>
  </si>
  <si>
    <t xml:space="preserve">TCO MENNEN RSA 100G</t>
  </si>
  <si>
    <t xml:space="preserve">7501314705153</t>
  </si>
  <si>
    <t xml:space="preserve">Isox 15D Itraconazol 100 mg 15 Cápsulas</t>
  </si>
  <si>
    <t xml:space="preserve">Descripción:
Isox 15D es un antimicótico de Senosiain cuyo principio activo es el itraconazol, en cápsulas de 100 mg. El itraconazol es un antifúngico de amplio espectro, de la familia de los triazoles, que se utiliza en infecciones causadas por hongos y levaduras. Las fichas del producto lo relacionan con el tratamiento de candidiasis, esporotricosis, paracoccidioidomicosis, cromomicosis y coccidioidomicosis. Se administra por vía oral y la caja contiene 15 cápsulas. Es un medicamento que requiere receta médica.
Beneficios:
- Itraconazol 100 mg por cápsula.
- Antifúngico para infecciones por hongos y levaduras.
- Vía oral.
- Caja con 15 cápsulas.
Composición:
Cada cápsula contiene itraconazol 100 mg.
Modo de uso:
Vía oral. Tome las cápsulas en la dosis y durante el tiempo que le indique su médico; por lo general se toman junto con alimentos, salvo otra indicación médica.
Presentación:
Caja con 15 cápsulas de 100 mg.
Advertencias:
Medicamento de prescripción médica. No lo use si es alérgico al itraconazol o a algún componente de la fórmula. Informe a su médico todos los medicamentos que toma, porque el itraconazol puede interactuar con muchos de ellos. Lea las instrucciones del empaque. Consulte a su médico. No se deje al alcance de los niños.</t>
  </si>
  <si>
    <t xml:space="preserve">MLM39475570</t>
  </si>
  <si>
    <t xml:space="preserve">Isox</t>
  </si>
  <si>
    <t xml:space="preserve">15D</t>
  </si>
  <si>
    <t xml:space="preserve">Itraconazol</t>
  </si>
  <si>
    <t xml:space="preserve">100 mg por cápsula</t>
  </si>
  <si>
    <t xml:space="preserve">315M89SSAIV</t>
  </si>
  <si>
    <t xml:space="preserve">Clasificación: antimicótico sistémico; Formato de venta: caja</t>
  </si>
  <si>
    <t xml:space="preserve">https://raw.githubusercontent.com/zublimemx/marketplaces-product-images/main/products/7501314705153/images/7501314705153_1.jpg</t>
  </si>
  <si>
    <t xml:space="preserve">https://raw.githubusercontent.com/zublimemx/marketplaces-product-images/main/products/7501314705153/images/7501314705153_2.jpg</t>
  </si>
  <si>
    <t xml:space="preserve">ISOX 15D 100MG CAPS C15 ITRACONAZOL</t>
  </si>
  <si>
    <t xml:space="preserve">7509546000343</t>
  </si>
  <si>
    <t xml:space="preserve">Crema Dental Colgate Triple Acción Menta Original 100 ml</t>
  </si>
  <si>
    <t xml:space="preserve">Descripción:
Crema dental Colgate Triple Acción sabor menta original en presentación familiar de 100 ml. Está diseñada para la limpieza profunda diaria y, gracias a su fórmula con flúor, ayuda a fortalecer el esmalte y a combatir la caries. Además ayuda a blanquear los dientes y deja un aliento fresco, por eso combina tres acciones en una sola crema dental para la higiene bucal de toda la familia.
Beneficios:
- Fórmula con flúor que fortalece el esmalte dental.
- Ayuda a combatir la caries.
- Ayuda a blanquear los dientes.
- Aliento fresco con sabor a menta original.
- Presentación de 100 ml.
Modo de uso:
Cepille sus dientes tres veces al día, después de cada comida. Enjuague la boca con agua después de cepillarse y no ingiera la crema dental.
Presentación:
Tubo con 100 ml de crema dental.
Advertencias:
En niños de 6 años o menos, use una cantidad del tamaño de una gota (0.25 g) y supervise el cepillado. No la ingiera. Si recibe flúor de otras fuentes, consulte a su dentista. Manténgase fuera del alcance de los niños.</t>
  </si>
  <si>
    <t xml:space="preserve">MLM25742393</t>
  </si>
  <si>
    <t xml:space="preserve">Con flúor; Presentación familiar; Tipo: crema dental anticaries</t>
  </si>
  <si>
    <t xml:space="preserve">https://raw.githubusercontent.com/zublimemx/marketplaces-product-images/main/products/7509546000343/images/7509546000343_2.jpg</t>
  </si>
  <si>
    <t xml:space="preserve">https://raw.githubusercontent.com/zublimemx/marketplaces-product-images/main/products/7509546000343/images/7509546000343_4.jpg</t>
  </si>
  <si>
    <t xml:space="preserve">C D COLGATE TRIPLE ACC 100ML</t>
  </si>
  <si>
    <t xml:space="preserve">7501314704934</t>
  </si>
  <si>
    <t xml:space="preserve">Spasmopriv Fenoverina 200 mg 24 Cápsulas</t>
  </si>
  <si>
    <t xml:space="preserve">Descripción:
Spasmopriv es un antiespasmódico cuyo principio activo es la fenoverina, en cápsulas de 200 mg de la marca Olix. Según la ficha del producto, está indicado para el tratamiento de los espasmos gastrointestinales y biliares, es decir, de las contracciones dolorosas del músculo liso del aparato digestivo y de las vías biliares. Se administra por vía oral y la caja contiene 24 cápsulas. Es un medicamento que requiere prescripción médica.
Beneficios:
- Fenoverina 200 mg por cápsula.
- Antiespasmódico para espasmos gastrointestinales y biliares.
- Vía oral.
- Caja con 24 cápsulas.
Composición:
Cada cápsula contiene fenoverina 200 mg.
Modo de uso:
Vía oral. Ingiera las cápsulas con agua, en la dosis y durante el tiempo que le indique su médico o el instructivo del empaque.
Presentación:
Caja con 24 cápsulas de 200 mg.
Advertencias:
Medicamento de prescripción médica. No lo use si es alérgico a la fenoverina o a algún componente de la fórmula. Evite el alcohol durante el tratamiento. No se recomienda en el embarazo ni en la lactancia sin supervisión médica. Lea las instrucciones del empaque. Consulte a su médico. No se deje al alcance de los niños.</t>
  </si>
  <si>
    <t xml:space="preserve">MLM40170271</t>
  </si>
  <si>
    <t xml:space="preserve">Spasmopriv</t>
  </si>
  <si>
    <t xml:space="preserve">Olix</t>
  </si>
  <si>
    <t xml:space="preserve">Fenoverina</t>
  </si>
  <si>
    <t xml:space="preserve">200 mg por cápsula</t>
  </si>
  <si>
    <t xml:space="preserve">538M89 SSA</t>
  </si>
  <si>
    <t xml:space="preserve">Clasificación: antiespasmódico; Formato de venta: caja</t>
  </si>
  <si>
    <t xml:space="preserve">https://raw.githubusercontent.com/zublimemx/marketplaces-product-images/main/products/7501314704934/images/7501314704934_1.jpg</t>
  </si>
  <si>
    <t xml:space="preserve">https://raw.githubusercontent.com/zublimemx/marketplaces-product-images/main/products/7501314704934/images/7501314704934_2.jpg</t>
  </si>
  <si>
    <t xml:space="preserve">SPASMOPRIV 200MG CAP C24</t>
  </si>
  <si>
    <t xml:space="preserve">7501065054029</t>
  </si>
  <si>
    <t xml:space="preserve">Tums Antiácido 750 mg Sabores Surtidos 48 Tabletas</t>
  </si>
  <si>
    <t xml:space="preserve">Descripción:
Tums es un antiácido en tabletas masticables de carbonato de calcio 750 mg, en frasco con 48 tabletas de sabores surtidos de frutas. Está indicado como antiácido para el tratamiento sintomático de las condiciones relacionadas con la acidez estomacal, incluyendo el ardor de estómago, las agruras, la indigestión ácida, la pesadez y el malestar estomacal. Por su presentación masticable y su sabor agradable es fácil de llevar y de tomar en cualquier momento del día.
Beneficios:
- Antiácido con carbonato de calcio 750 mg por tableta.
- Alivio sintomático de acidez, ardor de estómago, agruras e indigestión ácida.
- Tabletas masticables de sabores surtidos de frutas.
- Frasco con 48 tabletas.
Composición:
Cada tableta masticable contiene carbonato de calcio 750 mg.
Modo de uso:
Vía oral. Mastique bien la tableta antes de tragarla, en la dosis que indique el instructivo del empaque o su médico.
Presentación:
Frasco con 48 tabletas masticables, sabores surtidos.
Advertencias:
No lo use si es alérgico al carbonato de calcio o a algún componente de la fórmula. Si los síntomas persisten por más de dos semanas o empeoran, suspenda su uso y consulte a su médico. Lea las instrucciones del empaque. Consulte a su médico. No se deje al alcance de los niños.</t>
  </si>
  <si>
    <t xml:space="preserve">MLM40170389</t>
  </si>
  <si>
    <t xml:space="preserve">Tums</t>
  </si>
  <si>
    <t xml:space="preserve">Carbonato de calcio</t>
  </si>
  <si>
    <t xml:space="preserve">750 mg por tableta</t>
  </si>
  <si>
    <t xml:space="preserve">Frutas surtidas</t>
  </si>
  <si>
    <t xml:space="preserve">Clasificación: antiácido; Tabletas masticables; Formato de venta: frasco</t>
  </si>
  <si>
    <t xml:space="preserve">https://raw.githubusercontent.com/zublimemx/marketplaces-product-images/main/products/7501065054029/images/7501065054029_1.jpg</t>
  </si>
  <si>
    <t xml:space="preserve">TUMS FCO SURT 750MG C48 TABS</t>
  </si>
  <si>
    <t xml:space="preserve">3664798067101</t>
  </si>
  <si>
    <t xml:space="preserve">Sinuberase Colitis Probiótico 4 Billones 10 Ampolletas</t>
  </si>
  <si>
    <t xml:space="preserve">Descripción:
Sinuberase Colitis es un probiótico en suspensión oral de Sanofi (Opella) que contiene esporas de Bacillus clausii, 4 billones de UFC por ampolleta de 5 ml, en caja con 10 ampolletas. De acuerdo con la información técnica consultada, se utiliza para restaurar la flora intestinal alterada, en el manejo de alteraciones digestivas y de síntomas de colitis, y como apoyo para la absorción de nutrientes y la estimulación del sistema inmune. Las esporas resisten el calor y se administran directamente por vía oral.
Beneficios:
- Esporas de Bacillus clausii, 4 billones de UFC por ampolleta.
- Ayuda a restaurar la flora intestinal alterada.
- Una ampolleta al día a cualquier edad, según la información técnica.
- Ampolletas de 5 ml listas para tomar.
- Caja con 10 ampolletas.
Composición:
Cada ampolleta de 5 ml contiene esporas de Bacillus clausii, 4 billones de UFC.
Modo de uso:
Vía oral. Tome el contenido de la ampolleta tal como se presenta o diluido en agua u otra bebida. La dosis habitual de la presentación de 4 billones es una ampolleta al día, o la que indique su médico.
Presentación:
Caja con 10 ampolletas de 5 ml, 4 billones de UFC cada una.
Advertencias:
No se inyecte el contenido. No lo use si es alérgico a algún componente de la fórmula. No exceda la dosis recomendada. En personas con las defensas disminuidas, consulte a su médico antes de usarlo. Lea las instrucciones del empaque. Consulte a su médico. No se deje al alcance de los niños.</t>
  </si>
  <si>
    <t xml:space="preserve">Ampolletas</t>
  </si>
  <si>
    <t xml:space="preserve">Clasificación: probiótico en suspensión; Volumen por ampolleta: 5 ml; Formato de venta: caja</t>
  </si>
  <si>
    <t xml:space="preserve">https://raw.githubusercontent.com/zublimemx/marketplaces-product-images/main/products/3664798067101/images/3664798067101_1.jpg</t>
  </si>
  <si>
    <t xml:space="preserve">SINUBERASE COLITIS 4 BILL 5ML AMP C10</t>
  </si>
  <si>
    <t xml:space="preserve">7501070903749</t>
  </si>
  <si>
    <t xml:space="preserve">Despamen LBD Testosterona Estradiol 50/2.5 mg Jeringa</t>
  </si>
  <si>
    <t xml:space="preserve">Descripción:
Despamen LBD es una solución inyectable de Laboratorios Carnot que combina un andrógeno y un estrógeno: enantato de testosterona 50 mg y valerato de estradiol 2.5 mg en 0.5 ml. Se presenta en una jeringa prellenada de 0.5 ml, lista para su aplicación por vía intramuscular, con aguja estéril desechable. Es un medicamento hormonal de prescripción; las fichas de farmacia lo relacionan con síntomas del climaterio y la menopausia. La indicación, la dosis y la frecuencia de aplicación deben ser determinadas por el médico.
Beneficios:
- Combinación de testosterona y estradiol en una sola solución inyectable.
- Jeringa prellenada de 0.5 ml, lista para aplicar.
- Incluye aguja estéril desechable.
- Vía intramuscular.
Composición:
Cada jeringa prellenada con 0.5 ml contiene enantato de testosterona 50 mg y valerato de estradiol 2.5 mg.
Modo de uso:
Vía intramuscular. Debe aplicarlo un profesional de la salud o seguir estrictamente la indicación de su médico en cuanto a dosis y frecuencia.
Presentación:
Caja con una jeringa prellenada con 0.5 ml y una aguja estéril desechable.
Advertencias:
Medicamento de prescripción médica. No lo use si es alérgico a alguno de los componentes de la fórmula ni durante el embarazo o la lactancia, salvo indicación de su médico. Requiere vigilancia médica durante el tratamiento. Lea las instrucciones del empaque. Consulte a su médico. No se deje al alcance de los niños.</t>
  </si>
  <si>
    <t xml:space="preserve">MLM39474079</t>
  </si>
  <si>
    <t xml:space="preserve">Despamen</t>
  </si>
  <si>
    <t xml:space="preserve">Carnot</t>
  </si>
  <si>
    <t xml:space="preserve">LBD</t>
  </si>
  <si>
    <t xml:space="preserve">Jeringa prellenada</t>
  </si>
  <si>
    <t xml:space="preserve">Enantato de testosterona, valerato de estradiol</t>
  </si>
  <si>
    <t xml:space="preserve">50 mg / 2.5 mg en 0.5 ml</t>
  </si>
  <si>
    <t xml:space="preserve">45667SSAIV</t>
  </si>
  <si>
    <t xml:space="preserve">Clasificación: hormonal inyectable; Incluye aguja estéril desechable; Formato de venta: caja con 1 jeringa</t>
  </si>
  <si>
    <t xml:space="preserve">https://raw.githubusercontent.com/zublimemx/marketplaces-product-images/main/products/7501070903749/images/7501070903749_1.jpg</t>
  </si>
  <si>
    <t xml:space="preserve">https://raw.githubusercontent.com/zublimemx/marketplaces-product-images/main/products/7501070903749/images/7501070903749_2.jpg</t>
  </si>
  <si>
    <t xml:space="preserve">https://raw.githubusercontent.com/zublimemx/marketplaces-product-images/main/products/7501070903749/images/7501070903749_3.jpg</t>
  </si>
  <si>
    <t xml:space="preserve">DESPAMEN LBD PRELLE 50 2 5MG</t>
  </si>
  <si>
    <t xml:space="preserve">7501065001337</t>
  </si>
  <si>
    <t xml:space="preserve">Caltrate 600+D Carbonato de Calcio Vitamina D 30 Tabletas</t>
  </si>
  <si>
    <t xml:space="preserve">Descripción:
Caltrate 600+D es un suplemento de calcio con vitamina D en tabletas, en frasco con 30 tabletas. Cada tableta aporta 600 mg de calcio (como carbonato de calcio) y 400 UI de vitamina D3 (colecalciferol), dos nutrientes que trabajan en conjunto: la vitamina D ayuda a la absorción del calcio. De acuerdo con el empaque, es útil para el tratamiento de los requerimientos aumentados de calcio y vitamina D en niños, adolescentes, embarazo y lactancia, como parte del tratamiento de la menopausia y el climaterio, y en la prevención y como coadyuvante del tratamiento de la osteopenia y la osteoporosis.
Beneficios:
- 600 mg de calcio y 400 UI de vitamina D3 en cada tableta.
- El calcio contribuye a mantener huesos sanos y fuertes.
- Coadyuvante en la prevención de la osteopenia y la osteoporosis.
- Frasco con 30 tabletas.
Fórmula:
Cada tableta contiene: carbonato de calcio 1666.7 mg (equivalente a 600 mg de calcio), colecalciferol (vitamina D3) 400 UI, excipiente cbp 1 tableta.
Modo de uso:
Vía oral. Niños mayores de 8 años: 1 tableta al día con los alimentos. Adolescentes y adultos: 1 tableta dos veces al día, junto con los alimentos.
Presentación:
Frasco con 30 tabletas.
Advertencias:
No exceda la dosis recomendada. Si tiene cálculos renales, exceso de calcio en sangre o toma otros medicamentos, consulte a su médico antes de usarlo. Lea las instrucciones del empaque. Consulte a su médico. No se deje al alcance de los niños.</t>
  </si>
  <si>
    <t xml:space="preserve">MLM45287795</t>
  </si>
  <si>
    <t xml:space="preserve">Caltrate</t>
  </si>
  <si>
    <t xml:space="preserve">600+D</t>
  </si>
  <si>
    <t xml:space="preserve">Carbonato de calcio, colecalciferol (vitamina D3)</t>
  </si>
  <si>
    <t xml:space="preserve">600 mg de calcio / 400 UI de vitamina D3 por tableta</t>
  </si>
  <si>
    <t xml:space="preserve">Clasificación: suplemento de calcio con vitamina D; Formato de venta: frasco</t>
  </si>
  <si>
    <t xml:space="preserve">https://raw.githubusercontent.com/zublimemx/marketplaces-product-images/main/products/7501065001337/images/7501065001337_1.jpg</t>
  </si>
  <si>
    <t xml:space="preserve">https://raw.githubusercontent.com/zublimemx/marketplaces-product-images/main/products/7501065001337/images/7501065001337_2.jpg</t>
  </si>
  <si>
    <t xml:space="preserve">CALTRATE 600 D C30 TABS</t>
  </si>
  <si>
    <t xml:space="preserve">7501094917012</t>
  </si>
  <si>
    <t xml:space="preserve">Galvus Met Vildagliptina/Metformina 50/850 mg 60 Comprimidos</t>
  </si>
  <si>
    <t xml:space="preserve">Descripción:
Galvus Met es un antidiabético oral de Novartis que combina vildagliptina 50 mg y metformina 850 mg en un mismo comprimido. Se utiliza en adultos con diabetes mellitus tipo 2 como complemento de la dieta y el ejercicio para ayudar a controlar la glucosa en sangre. La vildagliptina es un inhibidor de la enzima DPP-4 que favorece la acción de la insulina, y la metformina reduce la producción de glucosa en el hígado y mejora la sensibilidad a la insulina. Se administra por vía oral y la caja contiene 60 comprimidos, lo que permite un tratamiento de varias semanas.
Beneficios:
- Dos principios activos complementarios en un solo comprimido.
- Coadyuvante en el control de la glucosa en diabetes mellitus tipo 2.
- Vía oral, para tomarse con los alimentos.
- Caja con 60 comprimidos.
Composición:
Cada comprimido contiene vildagliptina 50 mg y metformina 850 mg.
Modo de uso:
Vía oral, con los alimentos. La dosis y la frecuencia deben ser indicadas por su médico según su respuesta al tratamiento y su función renal.
Presentación:
Caja con 60 comprimidos de 50 mg/850 mg.
Advertencias:
Medicamento de prescripción médica. No lo use si es alérgico a la vildagliptina, a la metformina o a algún componente de la fórmula, ni si tiene insuficiencia renal grave o acidosis metabólica. Puede asociarse con acidosis láctica; suspenda su uso y acuda al médico si aparece dolor muscular intenso, malestar general o dificultad para respirar. Lea las instrucciones del empaque. Consulte a su médico. No se deje al alcance de los niños.</t>
  </si>
  <si>
    <t xml:space="preserve">MLM40615066</t>
  </si>
  <si>
    <t xml:space="preserve">Vildagliptina, metformina</t>
  </si>
  <si>
    <t xml:space="preserve">50 mg / 850 mg por comprimido</t>
  </si>
  <si>
    <t xml:space="preserve">180M2008SSAIV</t>
  </si>
  <si>
    <t xml:space="preserve">https://raw.githubusercontent.com/zublimemx/marketplaces-product-images/main/products/7501094917012/images/7501094917012_2.jpg</t>
  </si>
  <si>
    <t xml:space="preserve">https://raw.githubusercontent.com/zublimemx/marketplaces-product-images/main/products/7501094917012/images/7501094917012_1.jpg</t>
  </si>
  <si>
    <t xml:space="preserve">GALVUS MET 50 850 MG C60 COMPR</t>
  </si>
  <si>
    <t xml:space="preserve">7502001162426</t>
  </si>
  <si>
    <t xml:space="preserve">Ardosons Indometacina/Betametasona/Metocarbamol 20 Cápsulas</t>
  </si>
  <si>
    <t xml:space="preserve">Descripción:
Ardosons es un medicamento de Laboratorios Sons en cápsulas que combina tres principios activos: indometacina 25 mg (antiinflamatorio no esteroideo), betametasona 0.75 mg (corticoesteroide) y metocarbamol 215 mg (relajante muscular). De acuerdo con las fichas consultadas, se emplea en el manejo de padecimientos reumáticos, procesos inflamatorios y dolorosos, y en el dolor agudo y crónico asociado a inflamación y tensión muscular. Se administra por vía oral y la caja contiene 20 cápsulas. Es un medicamento que requiere receta médica.
Beneficios:
- Combinación de antiinflamatorio, corticoesteroide y relajante muscular en una sola cápsula.
- Indicado en procesos inflamatorios y dolorosos.
- Vía oral.
- Caja con 20 cápsulas.
Composición:
Cada cápsula contiene indometacina 25 mg, betametasona 0.75 mg y metocarbamol 215 mg.
Modo de uso:
Vía oral. Ingiera las cápsulas con agua, junto con alimentos, en la dosis y durante el tiempo que le indique su médico.
Presentación:
Caja con 20 cápsulas.
Advertencias:
Medicamento de prescripción médica. No lo use si es alérgico a alguno de los componentes de la fórmula, si tiene úlcera gástrica o duodenal activa o insuficiencia renal grave. No se recomienda durante el embarazo ni la lactancia sin indicación médica. El uso prolongado requiere vigilancia médica. Lea las instrucciones del empaque. Consulte a su médico. No se deje al alcance de los niños.</t>
  </si>
  <si>
    <t xml:space="preserve">MLM39474312</t>
  </si>
  <si>
    <t xml:space="preserve">Ardosons</t>
  </si>
  <si>
    <t xml:space="preserve">Sons</t>
  </si>
  <si>
    <t xml:space="preserve">Indometacina, betametasona, metocarbamol</t>
  </si>
  <si>
    <t xml:space="preserve">25 mg / 0.75 mg / 215 mg por cápsula</t>
  </si>
  <si>
    <t xml:space="preserve">Clasificación: antiinflamatorio con corticoesteroide y relajante muscular; Formato de venta: caja</t>
  </si>
  <si>
    <t xml:space="preserve">https://raw.githubusercontent.com/zublimemx/marketplaces-product-images/main/products/7502001162426/images/7502001162426_1.jpg</t>
  </si>
  <si>
    <t xml:space="preserve">https://raw.githubusercontent.com/zublimemx/marketplaces-product-images/main/products/7502001162426/images/7502001162426_2.jpg</t>
  </si>
  <si>
    <t xml:space="preserve">ARDOSONS C20 CAPS INDOMETA BETAMET METOCARB SONS</t>
  </si>
  <si>
    <t xml:space="preserve">7501868920156</t>
  </si>
  <si>
    <t xml:space="preserve">Gel Antibacterial Dibar Aroma Limón 1 Litro</t>
  </si>
  <si>
    <t xml:space="preserve">MLM168014</t>
  </si>
  <si>
    <t xml:space="preserve">Salud y Equipamiento Médico &gt; Cuidado de la Salud &gt; Farmacia &gt; Geles Antibacteriales</t>
  </si>
  <si>
    <t xml:space="preserve">Descripción:
Gel antibacterial Dibar en botella de 1 litro con bomba dosificadora, con aroma a limón. Es un gel antiséptico transparente, de uso tópico, para la higiene de manos, formulado con alcohol etílico al 75 % v/v ± 5 % y enriquecido con humectantes y emolientes que favorecen su uso frecuente sin resecar la piel. Es hipoalergénico, de rápida evaporación y no requiere enjuague. Su formato de un litro con dosificador es práctico para el hogar, la oficina, escuelas y comercios.
Beneficios:
- Gel antibacterial con alcohol etílico al 75 % v/v.
- Con humectantes y emolientes para uso frecuente.
- Hipoalergénico y de rápida evaporación.
- No requiere enjuague.
- Botella de 1 litro con bomba dosificadora.
Ingredientes:
Alcohol etílico al 75 % v/v ± 5 %, humectantes y emolientes.
Modo de uso:
Aplique una cantidad suficiente de gel en las palmas de las manos limpias y frote hasta cubrir toda la superficie de las manos y los dedos, durante al menos 30 segundos o hasta que se seque. No requiere enjuague.
Presentación:
Botella de 1 litro con bomba dosificadora.
Advertencias:
Producto inflamable: manténgase alejado del fuego y de fuentes de calor. Uso externo; evite el contacto con los ojos. Conserve el envase bien cerrado, en un lugar fresco, seco y ventilado, alejado de la luz solar directa. Manténgase fuera del alcance de los niños.</t>
  </si>
  <si>
    <t xml:space="preserve">Gel antibacterial</t>
  </si>
  <si>
    <t xml:space="preserve">Botella con bomba dosificadora</t>
  </si>
  <si>
    <t xml:space="preserve">Alcohol etílico al 75 % v/v; Hipoalergénico; No requiere enjuague; Uso: higiene de manos</t>
  </si>
  <si>
    <t xml:space="preserve">https://raw.githubusercontent.com/zublimemx/marketplaces-product-images/main/products/7501868920156/images/7501868920156_1.jpg</t>
  </si>
  <si>
    <t xml:space="preserve">DIBAR GEL 1LT ANTIBACTERIAL 6</t>
  </si>
  <si>
    <t xml:space="preserve">7501082212143</t>
  </si>
  <si>
    <t xml:space="preserve">Cialis Tadalafilo 20 mg 1 Tableta</t>
  </si>
  <si>
    <t xml:space="preserve">Descripción:
Cialis es un medicamento de Eli Lilly cuyo principio activo es el tadalafilo, en tabletas de 20 mg. Está indicado para el tratamiento de la disfunción eréctil en hombres adultos. Se administra por vía oral, con o sin alimentos, y la caja contiene una tableta. Según la información técnica, la dosis recomendada de 20 mg se toma antes de la actividad sexual, entre 30 minutos y 36 horas antes, y la dosis máxima es de una tableta al día. Es un medicamento que requiere receta médica.
Beneficios:
- Tadalafilo 20 mg por tableta.
- Indicado para el tratamiento de la disfunción eréctil.
- Se puede tomar con o sin alimentos.
- Caja con 1 tableta.
Composición:
Cada tableta contiene tadalafilo 20 mg.
Modo de uso:
Vía oral. La dosis recomendada es de una tableta de 20 mg antes de la actividad sexual, sin exceder una tableta al día, y siempre según la indicación de su médico.
Presentación:
Caja con 1 tableta de 20 mg.
Advertencias:
Medicamento de prescripción médica. No lo use junto con nitratos orgánicos ni si es alérgico al tadalafilo. No se recomienda en menores de 18 años. Suspenda su uso y acuda al médico si tiene una erección que dure más de 4 horas o pérdida súbita de la visión en uno o ambos ojos. Consulte a su médico si toma bloqueadores alfa o si tiene problemas del corazón. Lea las instrucciones del empaque. Consulte a su médico. No se deje al alcance de los niños.</t>
  </si>
  <si>
    <t xml:space="preserve">MLM39475988</t>
  </si>
  <si>
    <t xml:space="preserve">Cialis</t>
  </si>
  <si>
    <t xml:space="preserve">Eli Lilly</t>
  </si>
  <si>
    <t xml:space="preserve">Tadalafilo</t>
  </si>
  <si>
    <t xml:space="preserve">20 mg por tableta</t>
  </si>
  <si>
    <t xml:space="preserve">Clasificación: inhibidor de la fosfodiesterasa tipo 5; Formato de venta: caja</t>
  </si>
  <si>
    <t xml:space="preserve">https://raw.githubusercontent.com/zublimemx/marketplaces-product-images/main/products/7501082212143/images/7501082212143_1.jpg</t>
  </si>
  <si>
    <t xml:space="preserve">https://raw.githubusercontent.com/zublimemx/marketplaces-product-images/main/products/7501082212143/images/7501082212143_2.jpg</t>
  </si>
  <si>
    <t xml:space="preserve">CIALIS 20MG C1 TAB</t>
  </si>
  <si>
    <t xml:space="preserve">7501050610018</t>
  </si>
  <si>
    <t xml:space="preserve">Celestamine NS Loratadina/Betametasona 5/0.25 mg 10 Tabletas</t>
  </si>
  <si>
    <t xml:space="preserve">Descripción:
Celestamine NS es un medicamento de Bayer en tabletas que combina loratadina 5 mg, un antihistamínico, y betametasona 0.25 mg, un corticoesteroide. De acuerdo con la ficha del producto, está indicado para el alivio de las manifestaciones inflamatorias y pruriginosas de algunas dermatosis atópicas, angioedema, urticaria, rinitis alérgica estacional y perenne, reacciones alérgicas alimentarias y medicamentosas, dermatitis seborreica, neurodermatitis y asma alérgica. Se administra por vía oral y la caja contiene 10 tabletas. Su uso debe ser indicado por un médico.
Beneficios:
- Combinación de antihistamínico y corticoesteroide en una sola tableta.
- Alivio de manifestaciones alérgicas, inflamatorias y con comezón.
- Vía oral.
- Caja con 10 tabletas.
Composición:
Cada tableta contiene loratadina 5.0 mg y betametasona 0.25 mg.
Modo de uso:
Vía oral. Tome las tabletas en la dosis y durante el tiempo que le indique su médico o el instructivo del empaque.
Presentación:
Caja con 10 tabletas de 5.0 mg/0.25 mg.
Advertencias:
No lo use si es alérgico a alguno de los componentes de la fórmula ni si tiene infecciones sistémicas no controladas, como micosis sistémicas. Puede requerir vigilancia en personas con hipertensión o diabetes. Consulte a su médico si está embarazada o en lactancia. Lea las instrucciones del empaque. Consulte a su médico. No se deje al alcance de los niños.</t>
  </si>
  <si>
    <t xml:space="preserve">MLM39474296</t>
  </si>
  <si>
    <t xml:space="preserve">Celestamine</t>
  </si>
  <si>
    <t xml:space="preserve">NS</t>
  </si>
  <si>
    <t xml:space="preserve">Loratadina, betametasona</t>
  </si>
  <si>
    <t xml:space="preserve">5.0 mg / 0.25 mg por tableta</t>
  </si>
  <si>
    <t xml:space="preserve">Clasificación: antihistamínico con corticoesteroide; Formato de venta: caja</t>
  </si>
  <si>
    <t xml:space="preserve">https://raw.githubusercontent.com/zublimemx/marketplaces-product-images/main/products/7501050610018/images/7501050610018_2.jpg</t>
  </si>
  <si>
    <t xml:space="preserve">https://raw.githubusercontent.com/zublimemx/marketplaces-product-images/main/products/7501050610018/images/7501050610018_1.jpg</t>
  </si>
  <si>
    <t xml:space="preserve">https://raw.githubusercontent.com/zublimemx/marketplaces-product-images/main/products/7501050610018/images/7501050610018_3.jpg</t>
  </si>
  <si>
    <t xml:space="preserve">https://raw.githubusercontent.com/zublimemx/marketplaces-product-images/main/products/7501050610018/images/7501050610018_4.jpg</t>
  </si>
  <si>
    <t xml:space="preserve">CELESTAMINE NS 5 0 25 MG C 10 JUNIO 27 240</t>
  </si>
  <si>
    <t xml:space="preserve">7501287631206</t>
  </si>
  <si>
    <t xml:space="preserve">Vibramicina Doxiciclina 100 mg 10 Cápsulas</t>
  </si>
  <si>
    <t xml:space="preserve">Descripción:
Vibramicina es un antibiótico de Pfizer cuyo principio activo es la doxiciclina (como hiclato), en cápsulas de 100 mg. La doxiciclina es una tetraciclina de amplio espectro que se utiliza en infecciones causadas por diversos microorganismos, entre ellos ricketsias, clamidias, micoplasmas y bacterias grampositivas y gramnegativas. También se indica en el tratamiento de la malaria, la leptospirosis, el cólera y en la profilaxis del ántrax inhalado. Se administra por vía oral y la caja contiene 10 cápsulas. Es un medicamento que requiere receta médica.
Beneficios:
- Doxiciclina 100 mg por cápsula.
- Antibiótico de amplio espectro de la familia de las tetraciclinas.
- Vía oral.
- Caja con 10 cápsulas.
Composición:
Cada cápsula contiene hiclato de doxiciclina equivalente a 100 mg de doxiciclina.
Modo de uso:
Vía oral. En adultos, la dosis habitual comienza con 200 mg el primer día y continúa con 100 mg al día, pero debe ajustarla y supervisarla su médico. Tome las cápsulas con un vaso lleno de agua.
Presentación:
Caja con 10 cápsulas de 100 mg.
Advertencias:
Medicamento de prescripción médica. No lo use si es alérgico a la doxiciclina. Puede causar decoloración permanente de los dientes en menores de 8 años; evítelo durante el embarazo y la lactancia. Suspenda su uso y consulte al médico si aparece diarrea intensa, dolor de cabeza persistente o reacciones graves en la piel. Lea las instrucciones del empaque. Consulte a su médico. No se deje al alcance de los niños.</t>
  </si>
  <si>
    <t xml:space="preserve">MLM39475289</t>
  </si>
  <si>
    <t xml:space="preserve">Vibramicina</t>
  </si>
  <si>
    <t xml:space="preserve">Doxiciclina (hiclato)</t>
  </si>
  <si>
    <t xml:space="preserve">Clasificación: antibiótico (tetraciclina); Formato de venta: caja</t>
  </si>
  <si>
    <t xml:space="preserve">https://raw.githubusercontent.com/zublimemx/marketplaces-product-images/main/products/7501287631206/images/7501287631206_1.jpg</t>
  </si>
  <si>
    <t xml:space="preserve">https://raw.githubusercontent.com/zublimemx/marketplaces-product-images/main/products/7501287631206/images/7501287631206_2.jpg</t>
  </si>
  <si>
    <t xml:space="preserve">VIBRAMICINA 100MG CAP C10</t>
  </si>
  <si>
    <t xml:space="preserve">7506425648610</t>
  </si>
  <si>
    <t xml:space="preserve">Pañales KleenBebé Suavelastic Etapa 2 Chico 16 Piezas</t>
  </si>
  <si>
    <t xml:space="preserve">Descripción:
Pañales desechables KleenBebé Suavelastic Etapa 2 Chico, paquete con 16 piezas, para bebés de aproximadamente 5 a 7 kg. Están diseñados para ofrecer suavidad y protección a la piel del bebé durante el día y la noche. Cuentan con cubierta transpirable Maxi Suave para mayor comodidad, una fórmula botánica con aloe vera, vitamina E y manzanilla, la tecnología BlockGel 3D de máxima absorbencia para ayudar a mantener la piel seca por más tiempo y un diseño con bolsillo posterior para reducir las fugas. Su tamaño de 16 piezas es práctico para llevar en la pañalera.
Características:
- Etapa 2, talla Chico, para bebés de 5 a 7 kg aproximadamente.
- Cubierta transpirable Maxi Suave para mayor suavidad.
- Fórmula botánica con aloe vera, vitamina E y manzanilla.
- Tecnología BlockGel 3D de máxima absorbencia.
- Bolsillo posterior para reducir fugas.
- Diseño unisex.
- Paquete con 16 pañales.
Presentación:
Paquete con 16 pañales desechables Etapa 2 Chico.
Advertencias:
Verifique que la talla corresponda al peso del bebé. Deseche el pañal usado en la basura, no en el inodoro. Manténgase fuera del alcance de los niños.</t>
  </si>
  <si>
    <t xml:space="preserve">Etapa 2 (5 a 7 kg)</t>
  </si>
  <si>
    <t xml:space="preserve">Cubierta transpirable Maxi Suave; BlockGel 3D; Bolsillo posterior anti fugas; Fórmula con aloe vera, vitamina E y manzanilla</t>
  </si>
  <si>
    <t xml:space="preserve">https://raw.githubusercontent.com/zublimemx/marketplaces-product-images/main/products/7506425648610/images/7506425648610_2.jpg</t>
  </si>
  <si>
    <t xml:space="preserve">SUAVE CH E2 C/16</t>
  </si>
  <si>
    <t xml:space="preserve">7501070903688</t>
  </si>
  <si>
    <t xml:space="preserve">Libertrim SII 100 mg/37.5 mg 20 Comprimidos</t>
  </si>
  <si>
    <t xml:space="preserve">Descripción:
Libertrim SII es un medicamento en comprimidos que combina maleato de trimebutina (100 mg) y simeticona (37.5 mg). La trimebutina regula el tono y la motilidad gastroesofágica e intestinal, y la simeticona, un agente antiespumante que no se absorbe, ayuda a eliminar los gases del tracto digestivo. Es un producto de Carnot Laboratorios, elaborado por Productos Científicos, S.A. de C.V.
Beneficios:
- Indicado en el tratamiento del síndrome de intestino irritable (colon irritable)
- Alivia el dolor abdominal tipo cólico, la distensión abdominal, la flatulencia y la aerofagia
- Regula la evacuación en caso de constipación y/o diarrea
- Indicado también en colitis agudas y crónicas, colitis espasmódicas, colopatías funcionales, duodenitis, reflujo gastroesofágico y esofagitis
Fórmula:
Cada comprimido contiene: maleato de trimebutina 100 mg y simeticona 37.5 mg; excipiente cbp 1 comprimido.
Modo de uso:
Vía oral. Adolescentes: 1 comprimido cada 8 horas. Adultos: 1 a 2 comprimidos cada 8 horas. Se recomienda tomarlo de 15 a 30 minutos antes de los alimentos, durante un periodo mínimo de 4 a 8 semanas, a criterio del médico.
Presentación:
Caja con 20 comprimidos de 100 mg/37.5 mg.
Advertencias:
- Su venta requiere receta médica.
- Contiene amarillo No. 5 y 6, que pueden producir reacciones alérgicas.
- No se use en caso de hipersensibilidad a alguno de los componentes de la fórmula.
- No se use durante el embarazo y la lactancia.
- Consérvese a no más de 30 °C en su envase original.
Lea las instrucciones del empaque. Consulte a su médico. No se deje al alcance de los niños.</t>
  </si>
  <si>
    <t xml:space="preserve">MLM39472421</t>
  </si>
  <si>
    <t xml:space="preserve">Productos Científicos, S.A. de C.V. (Carnot Laboratorios)</t>
  </si>
  <si>
    <t xml:space="preserve">100 mg/37.5 mg</t>
  </si>
  <si>
    <t xml:space="preserve">Caja con 20 comprimidos</t>
  </si>
  <si>
    <t xml:space="preserve">Maleato de trimebutina; Simeticona</t>
  </si>
  <si>
    <t xml:space="preserve">100 mg/37.5 mg por comprimido</t>
  </si>
  <si>
    <t xml:space="preserve">410M2008 SSA IV</t>
  </si>
  <si>
    <t xml:space="preserve">Forma farmacéutica: comprimido; Venta con receta médica</t>
  </si>
  <si>
    <t xml:space="preserve">https://raw.githubusercontent.com/zublimemx/marketplaces-product-images/main/products/7501070903688/images/7501070903688_1.jpg</t>
  </si>
  <si>
    <t xml:space="preserve">https://raw.githubusercontent.com/zublimemx/marketplaces-product-images/main/products/7501070903688/images/7501070903688_2.jpg</t>
  </si>
  <si>
    <t xml:space="preserve">https://raw.githubusercontent.com/zublimemx/marketplaces-product-images/main/products/7501070903688/images/7501070903688_3.jpg</t>
  </si>
  <si>
    <t xml:space="preserve">LIBERTRIM SII 100 37 5 MG C 20 COMPR</t>
  </si>
  <si>
    <t xml:space="preserve">7506346600469</t>
  </si>
  <si>
    <t xml:space="preserve">Vaso Recolector Kohn Coprológico 120 ml 1 Pieza</t>
  </si>
  <si>
    <t xml:space="preserve">Descripción:
Vaso recolector desechable Kohn, con capacidad de 120 ml y tapa, conocido como vaso copro o vaso coprológico. Está diseñado para recolectar y transportar muestras de orina y de heces que se entregan a laboratorios, clínicas y hospitales para su análisis. Se vende por pieza, en empaque individual.
Beneficios:
- Capacidad de 120 ml
- Vaso transparente con tapa roja
- Elaborado con polipropileno 100 % virgen
- Desechable, de un solo uso
- Se entrega en bolsa individual
- El empaque lo identifica como vaso recolector desechable de 120 ml
Modo de uso:
Recolecte la muestra en el vaso, ciérrelo bien con la tapa y entréguelo siguiendo las indicaciones de su médico o del laboratorio.
Presentación:
1 pieza en bolsa individual.
Advertencias:
- Producto desechable: no se reutilice.
- No se indica que el envase sea estéril; si su estudio lo requiere, consulte con su laboratorio.
- Mantenga fuera del alcance de los niños.</t>
  </si>
  <si>
    <t xml:space="preserve">Kohn</t>
  </si>
  <si>
    <t xml:space="preserve">1 pieza en bolsa individual</t>
  </si>
  <si>
    <t xml:space="preserve">Material: polipropileno; Color: transparente con tapa roja; Uso: muestras de orina y heces; Desechable</t>
  </si>
  <si>
    <t xml:space="preserve">https://raw.githubusercontent.com/zublimemx/marketplaces-product-images/main/products/7506346600469/images/7506346600469_1.jpg</t>
  </si>
  <si>
    <t xml:space="preserve">https://raw.githubusercontent.com/zublimemx/marketplaces-product-images/main/products/7506346600469/images/7506346600469_3.jpg</t>
  </si>
  <si>
    <t xml:space="preserve">KOHN VASO COPRO</t>
  </si>
  <si>
    <t xml:space="preserve">7501300407283</t>
  </si>
  <si>
    <t xml:space="preserve">Tri-Vi-Sol Pediátrico Gotas Vitaminas A, D y C 50 ml</t>
  </si>
  <si>
    <t xml:space="preserve">Descripción:
Tri-Vi-Sol Pediátrico es una solución en gotas con retinol (vitamina A), colecalciferol (vitamina D3) y ácido ascórbico (vitamina C), para bebés y niños desde el nacimiento hasta los 6 años. Se administra con el gotero graduado incluido en el envase. Es un producto de Siegfried Rhein con la marca NutriBaby.
Beneficios:
- Para la prevención y el tratamiento de las deficiencias de las vitaminas A, D y C
- Fórmula pensada para cubrir las recomendaciones actuales de ingesta diaria de estas vitaminas
- Frasco con gotero graduado para dosificar con facilidad
Fórmula:
Cada 100 mL contiene: retinol (vitamina A) 150,000 UI, colecalciferol (vitamina D3) 40,000 UI, ácido ascórbico (vitamina C) 3.0 g, vehículo cbp 100 mL. Cada mL equivale a 20 gotas.
Modo de uso:
Vía oral. Administrar exclusivamente con el gotero del envase original. No mezclar con otros medicamentos no indicados por su médico.
- Dosis preventiva: recién nacidos a 1 año, 6 gotas (0.3 mL) al día; de 1 a 3 años, 12 gotas (0.6 mL) al día; de 3 a 6 años, 12 gotas (0.6 mL) dos veces al día.
- Dosis terapéutica (calculada en función de la vitamina A): 0 a 6 meses, 1 a 1.5 mL al día; 6 a 12 meses, 1.5 mL al día; 1 a 3 años, 1.5 mL al día; 4 a 6 años, 2 mL al día.
Presentación:
Caja con frasco de 50 mL con gotero graduado.
Advertencias:
- Un exceso de vitamina A durante el embarazo puede provocar malformaciones congénitas en el feto.
- El exceso en el aporte de vitamina D puede resultar en calcificación de tejidos blandos.
- Si persisten las molestias consulte a su médico.
Lea las instrucciones del empaque. Consulte a su médico. No se deje al alcance de los niños.</t>
  </si>
  <si>
    <t xml:space="preserve">MLM39455631</t>
  </si>
  <si>
    <t xml:space="preserve">Tri-Vi-Sol</t>
  </si>
  <si>
    <t xml:space="preserve">NutriBaby Pediátrico</t>
  </si>
  <si>
    <t xml:space="preserve">Gotas</t>
  </si>
  <si>
    <t xml:space="preserve">Caja con frasco con gotero</t>
  </si>
  <si>
    <t xml:space="preserve">Retinol (vitamina A); Colecalciferol (vitamina D3); Ácido ascórbico (vitamina C)</t>
  </si>
  <si>
    <t xml:space="preserve">Por cada 100 mL: 150,000 UI de vitamina A, 40,000 UI de vitamina D3 y 3.0 g de vitamina C</t>
  </si>
  <si>
    <t xml:space="preserve">Del nacimiento a los 6 años</t>
  </si>
  <si>
    <t xml:space="preserve">166M82 SSA VI</t>
  </si>
  <si>
    <t xml:space="preserve">Forma farmacéutica: solución; Cada mL equivale a 20 gotas; Venta sin receta</t>
  </si>
  <si>
    <t xml:space="preserve">https://raw.githubusercontent.com/zublimemx/marketplaces-product-images/main/products/7501300407283/images/7501300407283_1.jpg</t>
  </si>
  <si>
    <t xml:space="preserve">https://raw.githubusercontent.com/zublimemx/marketplaces-product-images/main/products/7501300407283/images/7501300407283_2.jpg</t>
  </si>
  <si>
    <t xml:space="preserve">https://raw.githubusercontent.com/zublimemx/marketplaces-product-images/main/products/7501300407283/images/7501300407283_3.jpg</t>
  </si>
  <si>
    <t xml:space="preserve">https://raw.githubusercontent.com/zublimemx/marketplaces-product-images/main/products/7501300407283/images/7501300407283_4.jpg</t>
  </si>
  <si>
    <t xml:space="preserve">TRI VI SOL PED GTS 50ML 84</t>
  </si>
  <si>
    <t xml:space="preserve">7501019064524</t>
  </si>
  <si>
    <t xml:space="preserve">Ropa Interior Tena Pants Nocturno Talla G 10 Piezas</t>
  </si>
  <si>
    <t xml:space="preserve">Descripción:
TENA Pants Nocturno es ropa interior desechable tipo calzón, unisex, para hombres y mujeres con pérdidas de orina durante la noche. Está diseñada para estar acostado, con un ajuste anatómico en la cintura que da mayor descanso, y es tan fácil de poner y quitar como la ropa interior habitual. Presentación en talla G (grande).
Características:
- Absorción súper abundante gracias a su doble núcleo absorbente reforzado
- Gel súper absorbente que gelatiniza los líquidos y neutraliza los olores; absorbe los escapes de orina en segundos
- Doble barrera anti-escurrimiento reforzada que ayuda a prevenir accidentes nocturnos
- Red protectora que reduce el regreso de la humedad durante la noche
- Ingredientes con ácido glucónico y glicerina de origen natural que cuidan la piel
- Materiales respirables que mantienen la piel fresca
- Diseño ergonómico que se adapta al cuerpo durante la noche
Presentación:
Paquete con 10 piezas, talla G (grande).</t>
  </si>
  <si>
    <t xml:space="preserve">MLM48929058</t>
  </si>
  <si>
    <t xml:space="preserve">Pants Nocturno</t>
  </si>
  <si>
    <t xml:space="preserve">Nocturno</t>
  </si>
  <si>
    <t xml:space="preserve">Paquete con 10 piezas</t>
  </si>
  <si>
    <t xml:space="preserve">Tipo: ropa interior desechable para incontinencia urinaria; Absorción: súper abundante; Uso: nocturno</t>
  </si>
  <si>
    <t xml:space="preserve">https://raw.githubusercontent.com/zublimemx/marketplaces-product-images/main/products/7501019064524/images/7501019064524_1.jpg</t>
  </si>
  <si>
    <t xml:space="preserve">https://raw.githubusercontent.com/zublimemx/marketplaces-product-images/main/products/7501019064524/images/7501019064524_2.jpg</t>
  </si>
  <si>
    <t xml:space="preserve">TENA CALZ PANTS NOCT G C/10</t>
  </si>
  <si>
    <t xml:space="preserve">3664798062229</t>
  </si>
  <si>
    <t xml:space="preserve">Pharmaton Complete con Ginseng G115 30 Tabletas</t>
  </si>
  <si>
    <t xml:space="preserve">Descripción:
Pharmaton Complete es un suplemento alimenticio para adultos que combina extracto de Ginseng G115 con vitaminas y minerales. Cada tableta es de 773 mg y el envase trae 30 tabletas, suficientes para un mes con una tableta al día.
Beneficios:
- Complementa la alimentación diaria con 12 vitaminas (A, B1, B2, B3, B5, B6, B7, B9, B12, C, D y E) y minerales como magnesio, zinc, selenio, manganeso, cobre y hierro
- Incluye Ginseng G115, extracto estandarizado de raíz de Panax ginseng (40 mg)
- Formulado para incrementar, complementar o suplir las deficiencias de vitaminas y minerales de la dieta
- Presentación práctica: una tableta al día
Modo de uso:
Ingerir una tableta al día, por vía oral.
Presentación:
Caja con 30 tabletas de 773 mg.
Advertencias:
- No se automedique. Consulte a su médico en caso de dudas.
- Los pacientes bajo tratamiento con anticoagulantes deben consultar a su médico antes de tomar este producto.
- Si los síntomas persisten, consulte a su médico.
- No se deje al alcance de los niños.</t>
  </si>
  <si>
    <t xml:space="preserve">Pharmaton</t>
  </si>
  <si>
    <t xml:space="preserve">Sanofi-Aventis de México, S.A. de C.V.</t>
  </si>
  <si>
    <t xml:space="preserve">Complete</t>
  </si>
  <si>
    <t xml:space="preserve">Con Ginseng G115, vitaminas y minerales</t>
  </si>
  <si>
    <t xml:space="preserve">Ginseng G115; vitaminas y minerales</t>
  </si>
  <si>
    <t xml:space="preserve">Tableta de 773 mg; Ginseng G115 40 mg</t>
  </si>
  <si>
    <t xml:space="preserve">Forma: tabletas; Dosis: 1 tableta al día; Suplemento alimenticio</t>
  </si>
  <si>
    <t xml:space="preserve">https://raw.githubusercontent.com/zublimemx/marketplaces-product-images/main/products/3664798062229/images/3664798062229_1.jpg</t>
  </si>
  <si>
    <t xml:space="preserve">https://raw.githubusercontent.com/zublimemx/marketplaces-product-images/main/products/3664798062229/images/3664798062229_2.jpg</t>
  </si>
  <si>
    <t xml:space="preserve">https://raw.githubusercontent.com/zublimemx/marketplaces-product-images/main/products/3664798062229/images/3664798062229_3.jpg</t>
  </si>
  <si>
    <t xml:space="preserve">PHARMATON COMPLETE SUPLEM ALIM C/GINSENG G115+VIT Y MIN 773MG C30 BIOFARMA</t>
  </si>
  <si>
    <t xml:space="preserve">7502276040603</t>
  </si>
  <si>
    <t xml:space="preserve">Talco Mexsana Polvo Desodorante Corporal 160 g</t>
  </si>
  <si>
    <t xml:space="preserve">Descripción:
Mexsana Polvo Desodorante, de Bayer, en presentación de 160 g. Es un talco desodorante de uso externo que ayuda a refrescar la piel, absorber la humedad y controlar el sudor en las zonas donde más se acumula, como pies, axilas y áreas de roce. Su textura fina en polvo ayuda a mantener la piel seca y cómoda durante el día y a reducir la molestia por rozaduras, y su fragancia con notas de alcanfor, romero y cítricos de naranja deja una sensación de frescura.
Beneficios:
- Ayuda a controlar el olor y la humedad en pies, axilas y zonas propensas a la fricción
- Contribuye a prevenir rozaduras y a mantener la piel seca
- En calzado cerrado, ayuda a aliviar la comezón y el olor de los pies asociados a la humedad
- Producto hipoalergénico y probado dermatológicamente
- Fragancia con notas de alcanfor, romero y cítricos de naranja
Presentación:
Envase tipo botella con 160 g de polvo.
Advertencias:
- Uso externo.
- Consulte en el empaque las indicaciones de uso, las precauciones y la edad a partir de la cual puede aplicarse.
- Manténgase fuera del alcance de los niños.</t>
  </si>
  <si>
    <t xml:space="preserve">MLM22264352</t>
  </si>
  <si>
    <t xml:space="preserve">Mexsana</t>
  </si>
  <si>
    <t xml:space="preserve">Polvo desodorante corporal</t>
  </si>
  <si>
    <t xml:space="preserve">Envase con 160 g</t>
  </si>
  <si>
    <t xml:space="preserve">Alcanfor, romero y cítricos de naranja</t>
  </si>
  <si>
    <t xml:space="preserve">Uso: cuerpo y pies; Formato: talco en polvo; Envase: botella; Hipoalergénico; Dermatológicamente probado</t>
  </si>
  <si>
    <t xml:space="preserve">https://raw.githubusercontent.com/zublimemx/marketplaces-product-images/main/products/7502276040603/images/7502276040603_1.jpg</t>
  </si>
  <si>
    <t xml:space="preserve">https://raw.githubusercontent.com/zublimemx/marketplaces-product-images/main/products/7502276040603/images/7502276040603_4.jpg</t>
  </si>
  <si>
    <t xml:space="preserve">TCO MEXSANA MED 160G</t>
  </si>
  <si>
    <t xml:space="preserve">7891317019426</t>
  </si>
  <si>
    <t xml:space="preserve">Incresina Duo 12.5 mg/850 mg 56 Tabletas</t>
  </si>
  <si>
    <t xml:space="preserve">Descripción:
Incresina Duo combina en una sola tableta alogliptina (12.5 mg), un inhibidor selectivo de la DPP-4, y clorhidrato de metformina (850 mg), de la clase de las biguanidas. Son dos antihiperglucemiantes con mecanismos de acción complementarios, de Eurofarma.
Beneficios:
- Indicado como tratamiento complementario a la dieta y el ejercicio para mejorar el control glucémico en adultos con diabetes mellitus tipo 2
- Puede usarse en pacientes que no han logrado el control con la monoterapia
Fórmula:
Cada tableta contiene: benzoato de alogliptina equivalente a 12.5 mg de alogliptina y clorhidrato de metformina 850 mg.
Modo de uso:
Vía oral. Debe tomarse dos veces al día con alimentos. El médico individualiza la dosis según el tratamiento del paciente y la escala de forma gradual para reducir los efectos gastrointestinales de la metformina. No parta las tabletas antes de ingerirlas. La dosis diaria máxima recomendada es de 25 mg de alogliptina y 2000 mg de metformina.
Presentación:
Caja con 56 tabletas de 12.5 mg/850 mg.
Advertencias:
- Su venta requiere receta médica. Prohibida la venta fraccionada.
- Contraindicado en acidosis metabólica aguda o crónica (incluida la cetoacidosis diabética), diabetes tipo 1, disfunción renal e hipersensibilidad grave a alguno de sus componentes.
- La metformina puede causar acidosis láctica, una complicación rara pero grave.
- No se use en el embarazo, lactancia ni en menores de 18 años.
Lea las instrucciones del empaque. Consulte a su médico. No se deje al alcance de los niños.</t>
  </si>
  <si>
    <t xml:space="preserve">MLM42269401</t>
  </si>
  <si>
    <t xml:space="preserve">Incresina</t>
  </si>
  <si>
    <t xml:space="preserve">Caja con 56 tabletas</t>
  </si>
  <si>
    <t xml:space="preserve">Alogliptina; Clorhidrato de metformina</t>
  </si>
  <si>
    <t xml:space="preserve">12.5 mg/850 mg por tableta</t>
  </si>
  <si>
    <t xml:space="preserve">269M2014 SSA IV</t>
  </si>
  <si>
    <t xml:space="preserve">Forma farmacéutica: tableta; Venta con receta médica; No partir las tabletas</t>
  </si>
  <si>
    <t xml:space="preserve">https://raw.githubusercontent.com/zublimemx/marketplaces-product-images/main/products/7891317019426/images/7891317019426_1.jpg</t>
  </si>
  <si>
    <t xml:space="preserve">https://raw.githubusercontent.com/zublimemx/marketplaces-product-images/main/products/7891317019426/images/7891317019426_2.jpg</t>
  </si>
  <si>
    <t xml:space="preserve">INCRESINA DUO 12.5 850MG C56 TABS ALOGLIPTINA/ METFORMINA EUROFARMA</t>
  </si>
  <si>
    <t xml:space="preserve">5000174003963</t>
  </si>
  <si>
    <t xml:space="preserve">Pasta Adhesiva Fixodent Fresh para Dentadura 40 ml</t>
  </si>
  <si>
    <t xml:space="preserve">Descripción:
Fixodent Fresh es una pasta adhesiva para prótesis dentales y dentaduras postizas, de Procter &amp; Gamble, con fijación extra fuerte pensada para durar todo el día. Su fórmula con sabor a menta deja una sensación de frescura y limpieza en la boca sin alterar el sabor de los alimentos, para que quien usa dentadura coma, hable y sonría con mayor seguridad y comodidad.
Beneficios:
- Fijación extra fuerte, pensada para durar todo el día
- Sujeción sólida y ajuste cómodo de la prótesis
- Sabor a menta que aporta una sensación fresca y limpia
- No interfiere con el sabor de los alimentos
Presentación:
Tubo con 40 ml (47 g) de pasta adhesiva de la línea Fresh.
Advertencias:
- Siga las instrucciones de uso y consulte la lista de ingredientes que aparecen en el empaque.
- Si la dentadura no ajusta bien o siente molestias en las encías, consulte a su dentista.
- Mantenga el producto fuera del alcance de los niños.</t>
  </si>
  <si>
    <t xml:space="preserve">Fresh</t>
  </si>
  <si>
    <t xml:space="preserve">Tubo de 40 ml (47 g)</t>
  </si>
  <si>
    <t xml:space="preserve">Tipo: pasta adhesiva para dentaduras; Fijación extra fuerte; Peso neto: 47 g</t>
  </si>
  <si>
    <t xml:space="preserve">https://raw.githubusercontent.com/zublimemx/marketplaces-product-images/main/products/5000174003963/images/5000174003963_1.jpg</t>
  </si>
  <si>
    <t xml:space="preserve">FIXODENT FRESH PAST 40ML</t>
  </si>
  <si>
    <t xml:space="preserve">7501298219608</t>
  </si>
  <si>
    <t xml:space="preserve">Dabex Metformina 850 mg 30 Tabletas</t>
  </si>
  <si>
    <t xml:space="preserve">Descripción:
Dabex es un medicamento de Merck cuyo principio activo es el clorhidrato de metformina, un antihiperglucemiante oral de la clase de las biguanidas. Cada tableta contiene 850 mg.
Beneficios:
- Indicado como monoterapia en el tratamiento de la diabetes mellitus estable del adulto, especialmente del obeso, como coadyuvante de la dieta y el ejercicio en el control de la glucemia en pacientes con diabetes tipo 2
- Puede usarse junto con sulfonilureas o insulina para mejorar el control de la glucemia en adultos (o mayores de 16 años)
Fórmula:
Cada tableta contiene: clorhidrato de metformina 850 mg; excipiente cbp 1 tableta.
Modo de uso:
Vía oral, en dosis divididas con las comidas. No existe un régimen fijo: se recomienda iniciar con 500 mg al día e ir aumentando de manera paulatina según la respuesta del paciente, sin exceder la dosis máxima recomendada de 2,550 mg al día en adultos y 2,000 mg en pacientes jóvenes mayores de 16 años. La dosis la individualiza el médico.
Presentación:
Caja con 30 tabletas de 850 mg.
Advertencias:
- Su venta requiere receta médica. Literatura exclusiva para médicos.
- Contraindicado en enfermedad o disfunción renal, insuficiencia cardiaca congestiva que requiera tratamiento, acidosis metabólica (incluida la cetoacidosis diabética), insuficiencia hepática, intoxicación alcohólica e hipersensibilidad a la metformina.
- No se administre durante el embarazo y la lactancia.
- Existe riesgo de acidosis láctica, sobre todo con daño de la función renal.
Lea las instrucciones del empaque. Consulte a su médico. No se deje al alcance de los niños.</t>
  </si>
  <si>
    <t xml:space="preserve">MLM40170683</t>
  </si>
  <si>
    <t xml:space="preserve">850 mg</t>
  </si>
  <si>
    <t xml:space="preserve">850 mg por tableta</t>
  </si>
  <si>
    <t xml:space="preserve">Adultos y mayores de 16 años</t>
  </si>
  <si>
    <t xml:space="preserve">Forma farmacéutica: tableta; Venta con receta médica</t>
  </si>
  <si>
    <t xml:space="preserve">https://raw.githubusercontent.com/zublimemx/marketplaces-product-images/main/products/7501298219608/images/7501298219608_1.jpg</t>
  </si>
  <si>
    <t xml:space="preserve">https://raw.githubusercontent.com/zublimemx/marketplaces-product-images/main/products/7501298219608/images/7501298219608_2.jpg</t>
  </si>
  <si>
    <t xml:space="preserve">https://raw.githubusercontent.com/zublimemx/marketplaces-product-images/main/products/7501298219608/images/7501298219608_3.jpg</t>
  </si>
  <si>
    <t xml:space="preserve">DABEX 850MG C30 TABS AGOSTO 27</t>
  </si>
  <si>
    <t xml:space="preserve">4046222301613</t>
  </si>
  <si>
    <t xml:space="preserve">Hepa-Merz Granulado 3 g L-Ornitina L-Aspartato 30 Sobres</t>
  </si>
  <si>
    <t xml:space="preserve">Descripción:
Hepa-Merz es un medicamento en granulado cuyo principio activo es la L-ornitina L-aspartato, una combinación de dos aminoácidos. Cada sobre contiene 3 g. Es un producto de Merz Pharma, elaborado en Alemania.
Beneficios:
- Indicado en la encefalopatía hepática latente y manifiesta, como la que se presenta en estados de hiperamonemia
- Se usa en casos como hepatopatía crónica difusa, cirrosis hepática e hígado graso
Fórmula:
Cada sobre contiene: granulado de L-ornitina L-aspartato 3 g; excipiente cbp 1 sobre de granulado.
Modo de uso:
Vía oral. Disolver el contenido de 1 a 2 sobres en abundante líquido (un vaso de agua, té o jugo) y tomarlo hasta 3 veces al día, con o después de los alimentos. La dosis y la duración las indica el médico.
Presentación:
Caja con 30 sobres de granulado de 3 g.
Advertencias:
- Su venta requiere receta médica. Literatura exclusiva para médicos.
- Contiene fructosa (1.13 g por sobre): no lo deben tomar personas con intolerancia hereditaria a la fructosa; debe considerarse en pacientes con diabetes mellitus.
- Contiene aspartamo, fuente de fenilalanina, que puede ser nocivo para personas con fenilcetonuria.
- Contiene colorante amarillo No. 6, que puede producir reacciones de hipersensibilidad.
- Contraindicado en hipersensibilidad a sus componentes y en insuficiencia renal severa.
- No se use durante el embarazo y la lactancia; no hay datos de uso en niños.
Lea las instrucciones del empaque. Consulte a su médico. No se deje al alcance de los niños.</t>
  </si>
  <si>
    <t xml:space="preserve">MLM40172305</t>
  </si>
  <si>
    <t xml:space="preserve">Hepa-Merz</t>
  </si>
  <si>
    <t xml:space="preserve">Merz Pharma GmbH &amp; Co. KGaA</t>
  </si>
  <si>
    <t xml:space="preserve">Granulado 3 g</t>
  </si>
  <si>
    <t xml:space="preserve">Caja con 30 sobres</t>
  </si>
  <si>
    <t xml:space="preserve">L-ornitina L-aspartato</t>
  </si>
  <si>
    <t xml:space="preserve">3 g por sobre</t>
  </si>
  <si>
    <t xml:space="preserve">Forma farmacéutica: granulado; Venta con receta médica; Hecho en Alemania</t>
  </si>
  <si>
    <t xml:space="preserve">https://raw.githubusercontent.com/zublimemx/marketplaces-product-images/main/products/4046222301613/images/4046222301613_1.jpg</t>
  </si>
  <si>
    <t xml:space="preserve">HEPA MERZ C30 SOBRES</t>
  </si>
  <si>
    <t xml:space="preserve">7501019053283</t>
  </si>
  <si>
    <t xml:space="preserve">Pañal para Adulto Tena Slip Nocturno Talla G 8 Piezas</t>
  </si>
  <si>
    <t xml:space="preserve">Descripción:
TENA Slip Nocturno es un pañal para adulto con cintas adhesivas, unisex, en talla G (grande), diseñado para dar máxima protección durante la noche a personas con pérdidas de orina abundantes. Está pensado para usarse acostado y busca ofrecer más horas de descanso sin interrupciones, con un ajuste anatómico y una cubierta suave tipo tela.
Beneficios:
- Absorción súper abundante gracias a un gel absorbente que atrapa el líquido y ayuda a neutralizar el olor
- Doble barrera anti-escurrimiento reforzada, que ayuda a prevenir fugas durante la noche
- Cintas ajustables multiajuste, que pueden despegarse y volver a pegarse, y elásticos al frente y atrás para un ajuste cómodo y seguro
- Ayuda a mantener la piel seca y cuenta con ingredientes para su cuidado, como vitamina E
- Libre de látex y desechable
- Fácil de colocar y retirar, incluso en personas con nula movilidad
Presentación:
Paquete con 8 piezas, talla G (grande). El diseño del empaque puede variar.
Advertencias:
- Producto desechable, de un solo uso.
- Consulte a un profesional de la salud si presenta irritación en la piel o si necesita orientación sobre el nivel de absorción que requiere.
- Mantenga el producto fuera del alcance de los niños.</t>
  </si>
  <si>
    <t xml:space="preserve">MLM15995537</t>
  </si>
  <si>
    <t xml:space="preserve">Slip Nocturno</t>
  </si>
  <si>
    <t xml:space="preserve">Paquete con 8 piezas</t>
  </si>
  <si>
    <t xml:space="preserve">Tipo: pañal para adulto con cintas adhesivas; Absorción: súper abundante; Uso: nocturno; Con gel absorbente; Doble barrera anti-escurrimiento; Cubierta suave tipo tela; Libre de látex; Desechable</t>
  </si>
  <si>
    <t xml:space="preserve">https://raw.githubusercontent.com/zublimemx/marketplaces-product-images/main/products/7501019053283/images/7501019053283_3.jpg</t>
  </si>
  <si>
    <t xml:space="preserve">https://raw.githubusercontent.com/zublimemx/marketplaces-product-images/main/products/7501019053283/images/7501019053283_1.jpg</t>
  </si>
  <si>
    <t xml:space="preserve">TENA SLIP NOCT GDE C/8</t>
  </si>
  <si>
    <t xml:space="preserve">7501868900264</t>
  </si>
  <si>
    <t xml:space="preserve">Alcohol Etílico Dibar 96° 125 ml Caja con 48 Piezas</t>
  </si>
  <si>
    <t xml:space="preserve">Descripción:
Alcohol etílico Dibar de 96° GL en frasco de 125 ml con tapa roja. Es un líquido transparente y volátil de uso general en laboratorios, clínicas, análisis químicos y aplicaciones industriales que requieren un agente desinfectante, disolvente o antiséptico. Esta presentación es la caja con 48 frascos de 125 ml.
Características:
- Alcohol etílico de 96° GL (grados Gay-Lussac)
- Frasco de 125 ml con tapa roja
- Marca Dibar
- Presentación de venta: caja con 48 piezas
Presentación:
Caja con 48 frascos de 125 ml.
Advertencias:
- No debe ingerirse ni aplicarse sobre piel lesionada. Producto no apto para consumo humano.
- No respire los vapores.
- Guárdese en un lugar fresco, seco y bien ventilado, con el envase bien cerrado y protegido de la luz solar directa y de fuentes de calor.</t>
  </si>
  <si>
    <t xml:space="preserve">Alco-R</t>
  </si>
  <si>
    <t xml:space="preserve">Alcohol etílico 96° GL</t>
  </si>
  <si>
    <t xml:space="preserve">Caja con 48 frascos de 125 ml</t>
  </si>
  <si>
    <t xml:space="preserve">Formato de venta: caja con 48 piezas de 125 ml (según nombre del sistema); Tapa roja</t>
  </si>
  <si>
    <t xml:space="preserve">https://raw.githubusercontent.com/zublimemx/marketplaces-product-images/main/products/7501868900264/images/7501868900264_2.jpg</t>
  </si>
  <si>
    <t xml:space="preserve">ALCO R 125ML C48 PZAS DIBAR</t>
  </si>
  <si>
    <t xml:space="preserve">7501019051647</t>
  </si>
  <si>
    <t xml:space="preserve">Pañal para Adulto Tena Slip Comfort Talla G 10 Piezas</t>
  </si>
  <si>
    <t xml:space="preserve">Descripción:
TENA Slip Comfort es un pañal para adulto con cintas adhesivas, unisex, en talla G (grande), pensado para la incontinencia urinaria abundante en el adulto mayor. Ofrece una absorción más rápida gracias a su gel súper absorbente y combina doble zona absorbente, doble barrera anti-escurrimiento y una cubierta suave tipo tela para brindar comodidad y protección durante todo el día.
Beneficios:
- Absorción más rápida, con gel súper absorbente que ayuda a neutralizar el olor y a mantener la piel seca
- Doble zona absorbente y doble barrera anti-escurrimiento para una protección más segura
- Cubierta suave tipo tela y materiales respirables
- Cintas ajustables y elásticos al frente y atrás para un ajuste cómodo
- Corte anatómico, libre de látex y desechable
- Fácil de colocar y retirar, incluso en personas con nula movilidad
Presentación:
Paquete con 10 piezas, talla G (grande).
Advertencias:
- Producto desechable, de un solo uso.
- Consulte a un profesional de la salud si presenta irritación en la piel o si necesita orientación sobre el nivel de absorción que requiere.
- Mantenga el producto fuera del alcance de los niños.</t>
  </si>
  <si>
    <t xml:space="preserve">MLM15995535</t>
  </si>
  <si>
    <t xml:space="preserve">Slip Comfort</t>
  </si>
  <si>
    <t xml:space="preserve">Comfort</t>
  </si>
  <si>
    <t xml:space="preserve">Tipo: pañal para adulto con cintas adhesivas; Absorción: abundante; Cubierta tipo tela; Gel súper absorbente; Doble zona absorbente; Doble barrera anti-escurrimiento; Libre de látex; Desechable</t>
  </si>
  <si>
    <t xml:space="preserve">https://raw.githubusercontent.com/zublimemx/marketplaces-product-images/main/products/7501019051647/images/7501019051647_1.jpg</t>
  </si>
  <si>
    <t xml:space="preserve">https://raw.githubusercontent.com/zublimemx/marketplaces-product-images/main/products/7501019051647/images/7501019051647_2.jpg</t>
  </si>
  <si>
    <t xml:space="preserve">TENA SLIP COMFORT GDE C/10</t>
  </si>
  <si>
    <t xml:space="preserve">7502208894557</t>
  </si>
  <si>
    <t xml:space="preserve">Ceftriaxona 1 g Solución Inyectable Bruluagsa</t>
  </si>
  <si>
    <t xml:space="preserve">Descripción:
Ceftriaxona 1 g en solución inyectable de Laboratorios Bruluagsa. Es un antibiótico de amplio espectro, una cefalosporina de tercera generación, que actúa inhibiendo el crecimiento de las bacterias. Se presenta como frasco ámpula con polvo y ampolleta con 3.5 mL de diluyente con lidocaína, para su preparación antes de aplicarse.
Beneficios:
- Se usa para tratar infecciones provocadas por bacterias, según el criterio del médico
- Presentación de una sola dosis de 1 g, con diluyente incluido
Fórmula:
Cada frasco ámpula con polvo contiene ceftriaxona sódica equivalente a 1 g de ceftriaxona. La ampolleta trae 3.5 mL de diluyente con lidocaína.
Modo de uso:
Uso inyectable. La dosis, la vía de administración y la duración del tratamiento las indica el médico tratante.
Presentación:
Caja con 1 frasco ámpula con 1 g de ceftriaxona y 1 ampolleta con 3.5 mL de diluyente.
Advertencias:
- Su venta requiere receta médica vigente. No se automedique.
- Consérvese a no más de 30 °C.
Lea las instrucciones del empaque. Consulte a su médico. No se deje al alcance de los niños.</t>
  </si>
  <si>
    <t xml:space="preserve">MLM56203415</t>
  </si>
  <si>
    <t xml:space="preserve">Bruluagsa</t>
  </si>
  <si>
    <t xml:space="preserve">1 g con diluyente de 3.5 mL</t>
  </si>
  <si>
    <t xml:space="preserve">Caja con 1 frasco ámpula y 1 ampolleta con diluyente</t>
  </si>
  <si>
    <t xml:space="preserve">Ceftriaxona sódica</t>
  </si>
  <si>
    <t xml:space="preserve">1 g por frasco ámpula</t>
  </si>
  <si>
    <t xml:space="preserve">Inyectable (intramuscular, según indicación médica)</t>
  </si>
  <si>
    <t xml:space="preserve">226M2001 SSA IV</t>
  </si>
  <si>
    <t xml:space="preserve">Forma farmacéutica: solución inyectable; Diluyente: 3.5 mL con lidocaína; Venta con receta médica</t>
  </si>
  <si>
    <t xml:space="preserve">https://raw.githubusercontent.com/zublimemx/marketplaces-product-images/main/products/7502208894557/images/7502208894557_1.jpg</t>
  </si>
  <si>
    <t xml:space="preserve">https://raw.githubusercontent.com/zublimemx/marketplaces-product-images/main/products/7502208894557/images/7502208894557_2.jpg</t>
  </si>
  <si>
    <t xml:space="preserve">https://raw.githubusercontent.com/zublimemx/marketplaces-product-images/main/products/7502208894557/images/7502208894557_3.jpg</t>
  </si>
  <si>
    <t xml:space="preserve">https://raw.githubusercontent.com/zublimemx/marketplaces-product-images/main/products/7502208894557/images/7502208894557_4.jpg</t>
  </si>
  <si>
    <t xml:space="preserve">CEFTRIAXONA 1G SOL INY BRULUAGSA 72</t>
  </si>
  <si>
    <t xml:space="preserve">7501088575600</t>
  </si>
  <si>
    <t xml:space="preserve">Topron Nifuroxazida Suspensión 4.4 g/100 ml 120 ml</t>
  </si>
  <si>
    <t xml:space="preserve">Descripción:
Topron es una suspensión oral cuyo principio activo es la nifuroxazida, un agente antibacteriano de amplio espectro que actúa a nivel local en el intestino. Su mínima absorción reduce los efectos sistémicos y no modifica la flora bacteriana. Es un producto de Chinoin.
Beneficios:
- Indicado para la diarrea de cualquier etiología
- Actividad contra agentes infecciosos como E. coli, Shigella spp, Salmonella spp y Campylobacter jejuni
Fórmula:
Cada 100 mL de suspensión contienen: nifuroxazida 4.4 g; vehículo cbp 100 mL.
Modo de uso:
Vía oral. Niños de 6 meses a 6 años: 1 1/2 cucharaditas (7.5 mL) cada 12 horas. Niños mayores de 6 años: 2 cucharaditas (10 mL) cada 12 horas. Se recomienda un tratamiento de no más de 4 días.
Presentación:
Frasco con 120 mL de suspensión.
Advertencias:
- No se administre por un periodo mayor de 4 días. No se deben ingerir bebidas alcohólicas durante el tratamiento.
- Si la diarrea se prolonga más de 4 días o se acompaña de fiebre alta, dolor abdominal severo, vómito o moco y sangre en las evacuaciones, consulte al médico de inmediato.
- Contraindicado en insuficiencia renal grave, hipersensibilidad a los nitrofuranos o a la fórmula, embarazo y lactancia, y en menores de 6 meses.
Lea las instrucciones del empaque. Consulte a su médico. No se deje al alcance de los niños.</t>
  </si>
  <si>
    <t xml:space="preserve">MLM39455879</t>
  </si>
  <si>
    <t xml:space="preserve">Productos Farmacéuticos, S.A. de C.V. (Chinoin)</t>
  </si>
  <si>
    <t xml:space="preserve">Suspensión 4.4 g/100 mL</t>
  </si>
  <si>
    <t xml:space="preserve">Frasco con 120 mL</t>
  </si>
  <si>
    <t xml:space="preserve">4.4 g/100 mL</t>
  </si>
  <si>
    <t xml:space="preserve">Niños desde 6 meses y adultos</t>
  </si>
  <si>
    <t xml:space="preserve">434M93 SSA VI</t>
  </si>
  <si>
    <t xml:space="preserve">Forma farmacéutica: suspensión; Venta sin receta</t>
  </si>
  <si>
    <t xml:space="preserve">https://raw.githubusercontent.com/zublimemx/marketplaces-product-images/main/products/7501088575600/images/7501088575600_1.jpg</t>
  </si>
  <si>
    <t xml:space="preserve">https://raw.githubusercontent.com/zublimemx/marketplaces-product-images/main/products/7501088575600/images/7501088575600_2.jpg</t>
  </si>
  <si>
    <t xml:space="preserve">https://raw.githubusercontent.com/zublimemx/marketplaces-product-images/main/products/7501088575600/images/7501088575600_3.jpg</t>
  </si>
  <si>
    <t xml:space="preserve">TOPRON SUSP 4 4 G 120 ML</t>
  </si>
  <si>
    <t xml:space="preserve">7501165010727</t>
  </si>
  <si>
    <t xml:space="preserve">Histiacil Fam Infantil Jarabe Sabor Fresa 140 ml</t>
  </si>
  <si>
    <t xml:space="preserve">Descripción:
Histiacil Fam Infantil es un jarabe sabor fresa para la tos que combina guaifenesina y citrato de oxolamina. Disminuye la frecuencia y la intensidad de la tos y, al mismo tiempo, fluidifica el moco y facilita la expulsión de las flemas. Incluye vaso dosificador. Es un producto de Sanofi.
Beneficios:
- Alivia la tos irritativa, seca o con flemas
- Fluidifica el moco y facilita la expulsión de las flemas
- Sabor fresa
Fórmula:
Cada 100 mL contienen: guaifenesina 2.0 g, citrato de oxolamina 1.0 g, vehículo cbp 100 mL.
Modo de uso:
Vía oral, con el vaso dosificador. Niños de 2 a 7 años: 5 mL cada 6 horas. Niños de 7 a 15 años: 10 mL cada 6 horas. Mayores de 15 años: 15 mL cada 6 horas.
Presentación:
Frasco con 140 mL de jarabe, sabor fresa.
Advertencias:
- No se use en menores de 2 años. No se use en el embarazo y la lactancia.
- Contraindicado en hipersensibilidad a los componentes, úlcera péptica activa y tos crónica causada por asma, bronquitis crónica o enfisema.
- No se administre junto con anticoagulantes.
- Contiene 55 por ciento de azúcar y 7 por ciento de otros azúcares.
Lea las instrucciones del empaque. Consulte a su médico. No se deje al alcance de los niños.</t>
  </si>
  <si>
    <t xml:space="preserve">MLM39455427</t>
  </si>
  <si>
    <t xml:space="preserve">FAM Infantil</t>
  </si>
  <si>
    <t xml:space="preserve">Sabor fresa</t>
  </si>
  <si>
    <t xml:space="preserve">Frasco con 140 mL</t>
  </si>
  <si>
    <t xml:space="preserve">Guaifenesina; Citrato de oxolamina</t>
  </si>
  <si>
    <t xml:space="preserve">Guaifenesina 2.0 g y citrato de oxolamina 1.0 g por cada 100 mL</t>
  </si>
  <si>
    <t xml:space="preserve">Niños de 2 a 15 años</t>
  </si>
  <si>
    <t xml:space="preserve">297M2015 SSA IV</t>
  </si>
  <si>
    <t xml:space="preserve">Forma farmacéutica: jarabe; Incluye vaso dosificador; Venta sin receta</t>
  </si>
  <si>
    <t xml:space="preserve">https://raw.githubusercontent.com/zublimemx/marketplaces-product-images/main/products/7501165010727/images/7501165010727_1.jpg</t>
  </si>
  <si>
    <t xml:space="preserve">https://raw.githubusercontent.com/zublimemx/marketplaces-product-images/main/products/7501165010727/images/7501165010727_2.jpg</t>
  </si>
  <si>
    <t xml:space="preserve">https://raw.githubusercontent.com/zublimemx/marketplaces-product-images/main/products/7501165010727/images/7501165010727_3.jpg</t>
  </si>
  <si>
    <t xml:space="preserve">HISTIACIL FAM INF 140ML 42</t>
  </si>
  <si>
    <t xml:space="preserve">75001872</t>
  </si>
  <si>
    <t xml:space="preserve">Brillantina Palmolive Líquida con Aceite de Oliva 52 ml</t>
  </si>
  <si>
    <t xml:space="preserve">Descripción:
Brillantina líquida Palmolive con aceite de oliva, en botella de 52 ml. Es un producto para el arreglo del cabello que ayuda a mantener el peinado y aporta brillo, suavidad y un acabado sedoso sin sensación pesada. Su textura líquida se aplica de forma pareja con muy poca cantidad de producto y sin sensación pesada.
Beneficios:
- Ayuda a mantener el peinado durante el día
- Aporta brillo natural al cabello
- Suaviza el cabello y lo deja más manejable y fácil de peinar
- Ayuda a controlar el frizz y mejora la apariencia del cabello seco o maltratado
- Enriquecida con aceite de oliva y con aroma floral
- Fórmula libre de gluten
- Botella de 52 ml, práctica para llevar a cualquier lugar
Presentación:
Botella transparente con tapa negra, de 52 ml de contenido neto.
Advertencias:
- Producto de uso externo para el cabello.
- Lea la etiqueta del empaque antes de usarlo.
- Manténgase fuera del alcance de los niños.</t>
  </si>
  <si>
    <t xml:space="preserve">MLM34498691</t>
  </si>
  <si>
    <t xml:space="preserve">Frasco de 52 ml</t>
  </si>
  <si>
    <t xml:space="preserve">Floral</t>
  </si>
  <si>
    <t xml:space="preserve">Formato: brillantina líquida; Ingrediente destacado: aceite de oliva; Libre de gluten</t>
  </si>
  <si>
    <t xml:space="preserve">https://raw.githubusercontent.com/zublimemx/marketplaces-product-images/main/products/75001872/images/75001872_4.jpg</t>
  </si>
  <si>
    <t xml:space="preserve">BRILL PALMOL LIQ 52ML</t>
  </si>
  <si>
    <t xml:space="preserve">7501289511421</t>
  </si>
  <si>
    <t xml:space="preserve">Pasta Lassar Andrómaco Óxido de Zinc 25% Tarro 30 g</t>
  </si>
  <si>
    <t xml:space="preserve">Descripción:
Pasta Lassar Andrómaco es una preparación dermatológica de uso tópico con óxido de zinc al 25 %, elaborada por Industria Farmacéutica Andrómaco. Su consistencia de pasta se extiende sobre la piel y forma una capa que la protege y ayuda a calmar las irritaciones leves. Se presenta en tarro de 30 g.
Beneficios:
- Forma una barrera protectora sobre la piel
- Ayuda a aliviar el ardor y la comezón en irritaciones leves
- Ayuda a prevenir irritaciones cutáneas y favorece la cicatrización
- Indicada en rozaduras, escoceduras, quemaduras superficiales, heridas leves y piquetes de insectos
Fórmula:
Óxido de zinc al 25 % (25 g por cada 100 g de producto).
Modo de uso:
Uso tópico. Se aplica y se extiende sobre la zona afectada de la piel; siga las indicaciones del empaque o de su médico.
Presentación:
Tarro con 30 g de pasta.
Advertencias:
- Uso externo.
- Mantenga el envase bien cerrado, a no más de 30 °C y en un lugar seco.
- Si la irritación persiste o empeora, suspenda su uso y consulte a su médico.
Lea las instrucciones del empaque. Consulte a su médico. No se deje al alcance de los niños.</t>
  </si>
  <si>
    <t xml:space="preserve">MLM19895679</t>
  </si>
  <si>
    <t xml:space="preserve">Andrómaco</t>
  </si>
  <si>
    <t xml:space="preserve">Industria Farmacéutica Andrómaco, S.A. de C.V.</t>
  </si>
  <si>
    <t xml:space="preserve">Pasta Lassar con óxido de zinc 25%</t>
  </si>
  <si>
    <t xml:space="preserve">Tarro de 30 g</t>
  </si>
  <si>
    <t xml:space="preserve">25%</t>
  </si>
  <si>
    <t xml:space="preserve">Forma farmacéutica: pasta (pomada); Uso externo; Venta sin receta</t>
  </si>
  <si>
    <t xml:space="preserve">https://raw.githubusercontent.com/zublimemx/marketplaces-product-images/main/products/7501289511421/images/7501289511421_1.jpg</t>
  </si>
  <si>
    <t xml:space="preserve">https://raw.githubusercontent.com/zublimemx/marketplaces-product-images/main/products/7501289511421/images/7501289511421_2.jpg</t>
  </si>
  <si>
    <t xml:space="preserve">PASTA LASSAR 30GR TARRO ANDROMACO</t>
  </si>
  <si>
    <t xml:space="preserve">7501390912209</t>
  </si>
  <si>
    <t xml:space="preserve">Uroclasio NF Solución Citrato de Potasio 150 ml</t>
  </si>
  <si>
    <t xml:space="preserve">Descripción:
Uroclasio NF es una solución oral a base de citrato de potasio y ácido cítrico que actúa como alcalinizante urinario. Se presenta en frasco de 150 mL con dosificador.
Beneficios:
- Indicado en nefrolitiasis cálcica hipocitratúrica
- Indicado en litiasis por ácido úrico, con o sin nefrolitiasis cálcica
- Profiláctico para evitar la recurrencia en la formación de cálculos urinarios en pacientes ya tratados
- Alcalinizante urinario
Fórmula:
Cada 100 mL contienen: citrato de potasio monohidratado 30.0 g; ácido cítrico anhidro equivalente a 5.0 g de ácido cítrico monohidratado; vehículo cbp 100 mL.
Modo de uso:
Vía oral. Cada 5 mL de solución deben disolverse en un vaso de agua (200 mL). Administrar de 5 a 10 mL, tres veces al día, junto con los alimentos y de preferencia después de las comidas. No debe rebasarse la dosis de 36 mL al día. El médico puede ajustar la dosis según el pH urinario.
Presentación:
Frasco con 150 mL de solución.
Advertencias:
- Su venta requiere receta médica. Debe administrarse bajo estricta supervisión médica.
- Contraindicado en insuficiencia renal severa, dietas restringidas en sodio, enfermedad de Addison sin tratamiento, deshidratación aguda, hipercalemia, infección urinaria activa y otras condiciones señaladas en el instructivo.
- Disuelva bien en agua para minimizar el riesgo de daño gastrointestinal.
- No se utilice durante el embarazo o la lactancia.
Lea las instrucciones del empaque. Consulte a su médico. No se deje al alcance de los niños.</t>
  </si>
  <si>
    <t xml:space="preserve">MLM39476017</t>
  </si>
  <si>
    <t xml:space="preserve">Uroclasio</t>
  </si>
  <si>
    <t xml:space="preserve">Solución</t>
  </si>
  <si>
    <t xml:space="preserve">Frasco con 150 mL</t>
  </si>
  <si>
    <t xml:space="preserve">Citrato de potasio; Ácido cítrico</t>
  </si>
  <si>
    <t xml:space="preserve">Citrato de potasio 30 g y ácido cítrico 5 g por cada 100 mL</t>
  </si>
  <si>
    <t xml:space="preserve">Forma farmacéutica: solución; Venta con receta médica; Incluye dosificador</t>
  </si>
  <si>
    <t xml:space="preserve">https://raw.githubusercontent.com/zublimemx/marketplaces-product-images/main/products/7501390912209/images/7501390912209_1.jpg</t>
  </si>
  <si>
    <t xml:space="preserve">https://raw.githubusercontent.com/zublimemx/marketplaces-product-images/main/products/7501390912209/images/7501390912209_2.jpg</t>
  </si>
  <si>
    <t xml:space="preserve">UROCLASIO NF JBE150 ML</t>
  </si>
  <si>
    <t xml:space="preserve">7509546077253</t>
  </si>
  <si>
    <t xml:space="preserve">Desodorante en Aerosol Stefano Royal Hombre 159 ml</t>
  </si>
  <si>
    <t xml:space="preserve">Descripción:
Desodorante en aerosol Stefano Royal para hombre, con fragancia Oriental Fougère elaborada a base de lavanda, vainilla y ámbar. Está pensado para las axilas: ayuda a neutralizar el mal olor que resulta de la mezcla de sudor y bacterias y deja una sensación de limpieza a lo largo del día. Se presenta en aerosol de 159 ml (113 g), práctico para el uso diario.
Beneficios:
- Protección contra el mal olor durante todo el día
- Fragancia masculina Oriental Fougère con notas de lavanda, vainilla y ámbar
- No deja sensación pegajosa en la piel
- No mancha la ropa con residuos blancos
- Dermatológicamente probado
- Formato práctico para llevar al trabajo, la escuela, el gimnasio o de viaje
Presentación:
Una pieza de aerosol de 159 ml (113 g).
Advertencias:
- Producto en aerosol de uso externo: lea las precauciones que aparecen en el envase antes de usarlo.
- Manténgase fuera del alcance de los niños.</t>
  </si>
  <si>
    <t xml:space="preserve">MLM21341971</t>
  </si>
  <si>
    <t xml:space="preserve">Stefano</t>
  </si>
  <si>
    <t xml:space="preserve">Royal</t>
  </si>
  <si>
    <t xml:space="preserve">Royal Hombre</t>
  </si>
  <si>
    <t xml:space="preserve">Aerosol de 159 ml (113 g)</t>
  </si>
  <si>
    <t xml:space="preserve">Oriental Fougère: lavanda, vainilla y ámbar</t>
  </si>
  <si>
    <t xml:space="preserve">Formato: aerosol; Peso neto: 113 g</t>
  </si>
  <si>
    <t xml:space="preserve">https://raw.githubusercontent.com/zublimemx/marketplaces-product-images/main/products/7509546077253/images/7509546077253_1.jpg</t>
  </si>
  <si>
    <t xml:space="preserve">https://raw.githubusercontent.com/zublimemx/marketplaces-product-images/main/products/7509546077253/images/7509546077253_2.jpg</t>
  </si>
  <si>
    <t xml:space="preserve">DESOD STEFANO ROY MEN SPY 113G</t>
  </si>
  <si>
    <t xml:space="preserve">7501088505836</t>
  </si>
  <si>
    <t xml:space="preserve">Troferit Flow Dropropizina/Ambroxol 30 mg/30 mg 15 Tabletas</t>
  </si>
  <si>
    <t xml:space="preserve">Descripción:
Troferit Flow es un medicamento en tabletas que combina dropropizina (30 mg), un antitusígeno no narcótico de acción periférica, y ambroxol (30 mg). Es un producto de Chinoin.
Beneficios:
- Auxiliar en el alivio de la tos de diversos padecimientos respiratorios
- Combina dropropizina y ambroxol en una sola tableta
Fórmula:
Cada tableta contiene: dropropizina 30 mg y clorhidrato de ambroxol 30 mg; excipiente cbp 1 tableta.
Modo de uso:
Vía oral. La dosis y la duración del tratamiento las indica el médico; consulte también el instructivo del empaque.
Presentación:
Caja con 15 tabletas de 30 mg/30 mg.
Advertencias:
- No se use en niños menores de 12 años.
- Úsese con precaución en pacientes con antecedentes de enfermedad hepática o renal o de úlcera gástrica.
- Para su uso durante el embarazo y la lactancia debe evaluarse la relación riesgo-beneficio con el médico.
Lea las instrucciones del empaque. Consulte a su médico. No se deje al alcance de los niños.</t>
  </si>
  <si>
    <t xml:space="preserve">MLM39473929</t>
  </si>
  <si>
    <t xml:space="preserve">Flow</t>
  </si>
  <si>
    <t xml:space="preserve">30 mg/30 mg</t>
  </si>
  <si>
    <t xml:space="preserve">Caja con 15 tabletas</t>
  </si>
  <si>
    <t xml:space="preserve">Dropropizina; Clorhidrato de ambroxol</t>
  </si>
  <si>
    <t xml:space="preserve">30 mg/30 mg por tableta</t>
  </si>
  <si>
    <t xml:space="preserve">Mayores de 12 años y adultos</t>
  </si>
  <si>
    <t xml:space="preserve">291M2018 SSA</t>
  </si>
  <si>
    <t xml:space="preserve">Forma farmacéutica: tableta; Condición de venta: con receta médica (fracción IV, según catálogo ML)</t>
  </si>
  <si>
    <t xml:space="preserve">https://raw.githubusercontent.com/zublimemx/marketplaces-product-images/main/products/7501088505836/images/7501088505836_1.jpg</t>
  </si>
  <si>
    <t xml:space="preserve">https://raw.githubusercontent.com/zublimemx/marketplaces-product-images/main/products/7501088505836/images/7501088505836_2.jpg</t>
  </si>
  <si>
    <t xml:space="preserve">TROFERIT FLOW 30 30MG TAB C15</t>
  </si>
  <si>
    <t xml:space="preserve">7502009745898</t>
  </si>
  <si>
    <t xml:space="preserve">Flausiver Diosmina/Hesperidina 450 mg/50 mg 20 Tabletas</t>
  </si>
  <si>
    <t xml:space="preserve">Descripción:
Flausiver es un medicamento en tabletas de Maver que contiene una fracción flavonoica purificada y micronizada de diosmina (450 mg) y hesperidina (50 mg). Actúa sobre la pared venosa aumentando el tono venoso y se usa en los trastornos de la circulación venosa de las piernas y en las hemorroides.
Beneficios:
- Indicado en insuficiencia venosa: várices, síndrome varicoso, flebalgias, piernas pesadas, edemas estáticos de las piernas y secuelas postflebíticas
- También indicado en estados preulcerosos, hemorroides y hemorragias por fragilidad capilar
Fórmula:
Cada tableta contiene: fracción flavonoica purificada y micronizada 500 mg (equivalente a 450 mg de diosmina y 50 mg de hesperidina); excipiente cbp 1 tableta.
Modo de uso:
Vía oral. Várices y hemorroides: 2 tabletas juntas al día, durante semanas o meses según el criterio del médico. Crisis hemorroidal: 6 tabletas diarias durante los primeros 4 días y 4 tabletas diarias los 3 días siguientes; después, dosis de sostén de 2 tabletas diarias el tiempo que el médico juzgue necesario.
Presentación:
Caja con 20 tabletas de 450 mg/50 mg.
Advertencias:
- Su venta requiere receta médica. Literatura exclusiva para médicos.
- Contraindicado en hipersensibilidad a cualquiera de los componentes de la fórmula.
- Se han reportado ocasionalmente náuseas y molestias gastrointestinales que desaparecen al suspender el tratamiento.
- Pregunte a su médico sobre su uso durante el embarazo y la lactancia.
Lea las instrucciones del empaque. Consulte a su médico. No se deje al alcance de los niños.</t>
  </si>
  <si>
    <t xml:space="preserve">MLM39476663</t>
  </si>
  <si>
    <t xml:space="preserve">Flausiver</t>
  </si>
  <si>
    <t xml:space="preserve">Caja con 20 tabletas</t>
  </si>
  <si>
    <t xml:space="preserve">Diosmina; Hesperidina</t>
  </si>
  <si>
    <t xml:space="preserve">450 mg/50 mg por tableta</t>
  </si>
  <si>
    <t xml:space="preserve">https://raw.githubusercontent.com/zublimemx/marketplaces-product-images/main/products/7502009745898/images/7502009745898_4.jpg</t>
  </si>
  <si>
    <t xml:space="preserve">https://raw.githubusercontent.com/zublimemx/marketplaces-product-images/main/products/7502009745898/images/7502009745898_1.jpg</t>
  </si>
  <si>
    <t xml:space="preserve">https://raw.githubusercontent.com/zublimemx/marketplaces-product-images/main/products/7502009745898/images/7502009745898_2.jpg</t>
  </si>
  <si>
    <t xml:space="preserve">https://raw.githubusercontent.com/zublimemx/marketplaces-product-images/main/products/7502009745898/images/7502009745898_3.jpg</t>
  </si>
  <si>
    <t xml:space="preserve">FLAUSIVER 450MG 50MG C20 TABS DIOSMINA HESPERIDINA MAVER</t>
  </si>
  <si>
    <t xml:space="preserve">7791293025810</t>
  </si>
  <si>
    <t xml:space="preserve">Desodorante en Aerosol Axe Fusion Men 150 ml</t>
  </si>
  <si>
    <t xml:space="preserve">Descripción:
Desodorante en aerosol AXE Fusion para hombre, en presentación de 150 ml. Está formulado para dar protección contra el sudor y el mal olor por hasta 48 horas, con una fragancia intensa de fresh citrus y pimienta que combina notas frescas con toques picantes para lograr un aroma masculino y sofisticado. Incluye destructores del mal olor y se presenta en una lata de aluminio reciclable.
Beneficios:
- Protección contra el sudor y el mal olor por hasta 48 horas
- Destructores del mal olor para una protección de larga duración
- Fórmula con 0 % de sales de aluminio
- Aroma fresco e intenso de fresh citrus y pimienta, con toques picantes
- Lata de aluminio reciclable
Modo de uso:
Aplique directamente en las axilas, a una distancia no menor de 15 cm de la piel.
Presentación:
Aerosol de 150 ml.
Advertencias:
- Evite aplicarlo sobre piel excesivamente húmeda, irritada o lastimada.
- Producto en aerosol: lea las precauciones que aparecen en el envase y manténgalo fuera del alcance de los niños.</t>
  </si>
  <si>
    <t xml:space="preserve">AXE</t>
  </si>
  <si>
    <t xml:space="preserve">Fusion</t>
  </si>
  <si>
    <t xml:space="preserve">Fusion Men</t>
  </si>
  <si>
    <t xml:space="preserve">Aerosol de 150 ml</t>
  </si>
  <si>
    <t xml:space="preserve">Fresh citrus y pimienta</t>
  </si>
  <si>
    <t xml:space="preserve">Formato: aerosol; Protección: 48 horas; 0% sales de aluminio; Lata de aluminio reciclable</t>
  </si>
  <si>
    <t xml:space="preserve">https://raw.githubusercontent.com/zublimemx/marketplaces-product-images/main/products/7791293025810/images/7791293025810_1.jpg</t>
  </si>
  <si>
    <t xml:space="preserve">DESOD AXE MEN FUSION SPY 150ML</t>
  </si>
  <si>
    <t xml:space="preserve">7502214982965</t>
  </si>
  <si>
    <t xml:space="preserve">Condones Prudence Clásico Lubricados Vitrolero 100 Piezas</t>
  </si>
  <si>
    <t xml:space="preserve">Descripción:
Condones Prudence Clásico, preservativos masculinos de hule látex con lubricante a base de silicón, en presentación de vitrolero (bote) con 100 piezas. Cada condón viene en su envoltura individual y discreta, y tiene un ligero aroma a vainilla que ayuda a disimular el olor a látex. El vitrolero permite guardar y tener a la mano las piezas de manera práctica, por lo que es una presentación cómoda para uso continuo.
Beneficios:
- Condón masculino de hule látex, lubricado con silicón
- Ligero aroma a vainilla
- Dimensiones: ancho de 52 mm (±2 mm), largo mínimo de 160 mm y espesor de 0.08 mm (±0.015 mm)
- Cada pieza en envoltura individual y discreta
- Vitrolero con 100 piezas para un almacenamiento cómodo
Presentación:
Vitrolero con 100 condones masculinos lubricados.
Advertencias:
- Contiene látex: no lo use si es alérgico al látex.
- Producto de un solo uso: use un condón nuevo cada vez y no lo reutilice.
- Revise la fecha de caducidad y que la envoltura esté íntegra antes de usarlo.
- Consulte a su médico si tiene dudas sobre su uso.</t>
  </si>
  <si>
    <t xml:space="preserve">MLM19543731</t>
  </si>
  <si>
    <t xml:space="preserve">Prudence</t>
  </si>
  <si>
    <t xml:space="preserve">Clásico lubricado</t>
  </si>
  <si>
    <t xml:space="preserve">Vitrolero con 100 condones</t>
  </si>
  <si>
    <t xml:space="preserve">condones</t>
  </si>
  <si>
    <t xml:space="preserve">Vainilla (ligero)</t>
  </si>
  <si>
    <t xml:space="preserve">Material: hule látex; Lubricado con silicón; Ancho: 52 mm (±2 mm); Largo mínimo: 160 mm; Espesor: 0.08 mm (±0.015 mm); Formato de venta: vitrolero (bote) con 100 piezas</t>
  </si>
  <si>
    <t xml:space="preserve">https://raw.githubusercontent.com/zublimemx/marketplaces-product-images/main/products/7502214982965/images/7502214982965_1.jpg</t>
  </si>
  <si>
    <t xml:space="preserve">https://raw.githubusercontent.com/zublimemx/marketplaces-product-images/main/products/7502214982965/images/7502214982965_2.jpg</t>
  </si>
  <si>
    <t xml:space="preserve">PRUDENCE VITRO C100 CLASICO</t>
  </si>
  <si>
    <t xml:space="preserve">7501314705535</t>
  </si>
  <si>
    <t xml:space="preserve">Evipress Lercanidipino 10 mg 30 Tabletas</t>
  </si>
  <si>
    <t xml:space="preserve">Descripción:
Evipress es un medicamento en tabletas cuyo principio activo es el clorhidrato de lercanidipino, un calcio antagonista del grupo de las dihidropiridinas. Cada tableta contiene 10 mg.
Beneficios:
- Indicado para el tratamiento de la hipertensión arterial leve o moderada
- Se toma una vez al día
Fórmula:
Cada tableta contiene: clorhidrato de lercanidipino 10 mg; excipiente cbp 1 tableta. Contiene lactosa.
Modo de uso:
Vía oral. La dosis recomendada es de 10 mg una vez al día, por lo menos 15 minutos antes de las comidas. El médico puede aumentarla a 20 mg según la respuesta del paciente; el aumento debe ser gradual, ya que el efecto antihipertensivo máximo puede tardar cerca de 2 semanas.
Presentación:
Caja con 30 tabletas de 10 mg.
Advertencias:
- Su venta requiere receta médica. Literatura exclusiva para médicos.
- No se use en el embarazo y la lactancia, ni en mujeres en edad fértil sin un método anticonceptivo eficaz.
- Contraindicado en hipersensibilidad a las dihidropiridinas o a la fórmula, insuficiencia cardiaca congestiva no tratada, angina de pecho inestable y disfunción renal o hepática severa.
- No se administre con inhibidores potentes de CYP3A4, ciclosporina ni jugo de toronja.
Lea las instrucciones del empaque. Consulte a su médico. No se deje al alcance de los niños.</t>
  </si>
  <si>
    <t xml:space="preserve">MLM39474239</t>
  </si>
  <si>
    <t xml:space="preserve">Evipress</t>
  </si>
  <si>
    <t xml:space="preserve">Clorhidrato de lercanidipino</t>
  </si>
  <si>
    <t xml:space="preserve">Forma farmacéutica: tableta; Venta con receta médica; Contiene lactosa</t>
  </si>
  <si>
    <t xml:space="preserve">https://raw.githubusercontent.com/zublimemx/marketplaces-product-images/main/products/7501314705535/images/7501314705535_1.jpg</t>
  </si>
  <si>
    <t xml:space="preserve">https://raw.githubusercontent.com/zublimemx/marketplaces-product-images/main/products/7501314705535/images/7501314705535_2.jpg</t>
  </si>
  <si>
    <t xml:space="preserve">EVIPRESS 10MG C30</t>
  </si>
  <si>
    <t xml:space="preserve">7350012552138</t>
  </si>
  <si>
    <t xml:space="preserve">BioGaia Protectis Probiótico en Gotas 5 ml</t>
  </si>
  <si>
    <t xml:space="preserve">Descripción:
BioGaia Protectis es un suplemento alimenticio a base de probióticos en gotas, elaborado con la cepa Lactobacillus reuteri Protectis (DSM 17938). Se presenta en un frasco gotero de 5 ml que facilita la dosificación y su uso diario, y está pensado para apoyar el bienestar digestivo de bebés, niños y adultos.
Características:
- Suplemento alimenticio a base de probióticos en formato de gotas orales.
- Contiene Lactobacillus reuteri Protectis, una cepa probiótica de origen humano.
- Aporta alrededor de 100 millones de UFC (unidades formadoras de colonias) por dosis.
- Ayuda a mantener el equilibrio de la flora intestinal y el bienestar digestivo.
- Frasco gotero de 5 ml, fácil de dosificar y de llevar a cualquier lugar.
Ingredientes:
Lactobacillus reuteri Protectis (DSM 17938).
Modo de uso:
Administre las gotas por vía oral, directamente o mezcladas con una pequeña cantidad de líquido o alimento, en la dosis indicada en el empaque o por su médico o pediatra. Úselo de forma regular para obtener mejores resultados.
Presentación:
Caja con 1 frasco gotero de 5 ml. Contenido neto: 5 ml.
Advertencias:
Este producto no es un medicamento. Consulte a su médico antes de usarlo durante el embarazo, la lactancia o si tiene una condición médica. Consérvese en un lugar fresco y seco, protegido de la luz solar directa. No se deje al alcance de los niños.</t>
  </si>
  <si>
    <t xml:space="preserve">MLM58615322</t>
  </si>
  <si>
    <t xml:space="preserve">BioGaia</t>
  </si>
  <si>
    <t xml:space="preserve">BioGaia AB</t>
  </si>
  <si>
    <t xml:space="preserve">Protectis</t>
  </si>
  <si>
    <t xml:space="preserve">Lactobacillus reuteri Protectis</t>
  </si>
  <si>
    <t xml:space="preserve">Lactobacillus reuteri Protectis (DSM 17938)</t>
  </si>
  <si>
    <t xml:space="preserve">100 millones de UFC por dosis</t>
  </si>
  <si>
    <t xml:space="preserve">Formato: gotas orales; Tipo: suplemento alimenticio a base de probióticos; Distribuido en México por Abbott</t>
  </si>
  <si>
    <t xml:space="preserve">https://raw.githubusercontent.com/zublimemx/marketplaces-product-images/main/products/7350012552138/images/7350012552138_1.jpg</t>
  </si>
  <si>
    <t xml:space="preserve">https://raw.githubusercontent.com/zublimemx/marketplaces-product-images/main/products/7350012552138/images/7350012552138_2.jpg</t>
  </si>
  <si>
    <t xml:space="preserve">BIOGAIA PROTECTIS GOTAS 5ML JUNIO 27</t>
  </si>
  <si>
    <t xml:space="preserve">7501070903473</t>
  </si>
  <si>
    <t xml:space="preserve">Ciprolisina Solución Oral 220 ml Ciproheptadina</t>
  </si>
  <si>
    <t xml:space="preserve">Descripción:
Ciprolisina es una solución oral de laboratorios Carnot que combina ciproheptadina y cianocobalamina (vitamina B12). Se clasifica como estimulante del apetito y se presenta en frasco de 220 ml con dosificador, lo que facilita medir la dosis indicada por el médico.
Características:
- Solución oral con ciproheptadina y cianocobalamina (vitamina B12).
- Estimulante del apetito, de uso oral.
- Frasco de 220 ml con dosificador incluido.
- Concentración indicada en el empaque: 40 mg de ciproheptadina y 300 mcg de cianocobalamina.
Ingredientes:
- Ciproheptadina (clorhidrato)
- Cianocobalamina (vitamina B12)
Modo de uso:
Vía de administración oral. Tome o administre la dosis con el vaso dosificador, en la cantidad y con la frecuencia que indique su médico. No exceda la dosis recomendada ni prolongue el tratamiento sin supervisión médica.
Presentación:
Caja con frasco de 220 ml de solución y vaso dosificador.
Advertencias:
No lo use si es alérgico a la ciproheptadina o a la cianocobalamina. Evite su uso durante el embarazo y la lactancia salvo indicación médica. Puede causar somnolencia; evite el consumo de alcohol durante el tratamiento. Lea las instrucciones del empaque. Consulte a su médico. No se deje al alcance de los niños.</t>
  </si>
  <si>
    <t xml:space="preserve">MLM40655856</t>
  </si>
  <si>
    <t xml:space="preserve">Ciprolisina</t>
  </si>
  <si>
    <t xml:space="preserve">Solución oral con frasco dosificador</t>
  </si>
  <si>
    <t xml:space="preserve">Ciproheptadina, Cianocobalamina</t>
  </si>
  <si>
    <t xml:space="preserve">40 mg / 300 mcg (según empaque)</t>
  </si>
  <si>
    <t xml:space="preserve">Formato: solución; Incluye vaso dosificador</t>
  </si>
  <si>
    <t xml:space="preserve">https://raw.githubusercontent.com/zublimemx/marketplaces-product-images/main/products/7501070903473/images/7501070903473_2.jpg</t>
  </si>
  <si>
    <t xml:space="preserve">https://raw.githubusercontent.com/zublimemx/marketplaces-product-images/main/products/7501070903473/images/7501070903473_3.jpg</t>
  </si>
  <si>
    <t xml:space="preserve">CIPROLISINA 220 ML</t>
  </si>
  <si>
    <t xml:space="preserve">7501314701742</t>
  </si>
  <si>
    <t xml:space="preserve">Fosfocil Fosfomicina Suspensión 250 mg/5 ml 60 ml</t>
  </si>
  <si>
    <t xml:space="preserve">Descripción:
Fosfocil es un antibiótico en polvo para preparar suspensión oral, con fosfomicina cálcica como principio activo. Lo elaboran Laboratorios Senosiain (línea Cetus) y se presenta en frasco con polvo para preparar 60 ml de suspensión con vaso dosificador, en concentración de 250 mg por cada 5 ml.
Indicaciones:
Está indicado por el médico para el tratamiento de infecciones causadas por bacterias sensibles a la fosfomicina, como infecciones respiratorias, urinarias, gastrointestinales, ginecobstétricas y de piel y tejidos blandos.
Composición:
Fosfomicina cálcica monohidratada equivalente a 5 g por cada 100 ml de suspensión preparada (250 mg por cada 5 ml).
Modo de uso:
Vía oral. Preparación: invierta y golpee el frasco hasta que el polvo quede suelto, agregue agua hervida y fría en pequeñas porciones agitando después de cada adición y complete con más agua hasta la marca indicada en el frasco. Agite antes de cada uso. La dosis y la duración del tratamiento las determina el médico.
Presentación:
Caja con frasco con polvo para preparar 60 ml de suspensión (3 g de fosfomicina) y vaso dosificador.
Advertencias:
No lo use si es alérgico a alguno de los componentes de la fórmula. Puede causar heces blandas o diarrea. Su venta requiere receta médica. El uso incorrecto de los antibióticos puede generar resistencia bacteriana. Lea las instrucciones del empaque. Consulte a su médico. No se deje al alcance de los niños.</t>
  </si>
  <si>
    <t xml:space="preserve">MLM39475838</t>
  </si>
  <si>
    <t xml:space="preserve">Cetus</t>
  </si>
  <si>
    <t xml:space="preserve">Polvo para preparar suspensión oral</t>
  </si>
  <si>
    <t xml:space="preserve">Fosfomicina cálcica</t>
  </si>
  <si>
    <t xml:space="preserve">84970 SSA IV</t>
  </si>
  <si>
    <t xml:space="preserve">Formato: frasco con polvo para preparar suspensión; Incluye vaso dosificador; Total de fosfomicina por frasco: 3 g</t>
  </si>
  <si>
    <t xml:space="preserve">https://raw.githubusercontent.com/zublimemx/marketplaces-product-images/main/products/7501314701742/images/7501314701742_1.jpg</t>
  </si>
  <si>
    <t xml:space="preserve">https://raw.githubusercontent.com/zublimemx/marketplaces-product-images/main/products/7501314701742/images/7501314701742_2.jpg</t>
  </si>
  <si>
    <t xml:space="preserve">FOSFOCIL SUSP 250MG 60ML</t>
  </si>
  <si>
    <t xml:space="preserve">7501165001725</t>
  </si>
  <si>
    <t xml:space="preserve">Allegra Fexofenadina 180 mg 10 Tabletas</t>
  </si>
  <si>
    <t xml:space="preserve">Descripción:
Allegra 180 mg es un antialérgico de Sanofi cuyo principio activo es el clorhidrato de fexofenadina, un antihistamínico indicado para adultos y niños mayores de 12 años. Se toma una sola vez al día y está formulado para aliviar los síntomas de la alergia sin causar sueño.
Beneficios:
- Alivia el escurrimiento nasal, los estornudos, los ojos llorosos y la comezón de nariz y garganta.
- Ayuda a aliviar las ronchas y la comezón de la piel (urticaria).
- Antihistamínico que no causa somnolencia.
- Una tableta cada 24 horas.
- El alivio comienza aproximadamente a la media hora.
Ingredientes:
Cada tableta contiene clorhidrato de fexofenadina 180 mg.
Modo de uso:
Vía oral. Adultos y niños mayores de 12 años: una tableta cada 24 horas. Ingiera la tableta completa con un poco de agua.
Presentación:
Caja con 10 tabletas de 180 mg.
Advertencias:
Si los síntomas persisten, consulte a su médico. No se automedique. Lea las instrucciones del empaque. Consulte a su médico. No se deje al alcance de los niños.</t>
  </si>
  <si>
    <t xml:space="preserve">MLM39455707</t>
  </si>
  <si>
    <t xml:space="preserve">Allegra</t>
  </si>
  <si>
    <t xml:space="preserve">Caja con 10 tabletas</t>
  </si>
  <si>
    <t xml:space="preserve">Fexofenadina (clorhidrato)</t>
  </si>
  <si>
    <t xml:space="preserve">180 mg por tableta</t>
  </si>
  <si>
    <t xml:space="preserve">Formato: tableta; Dosis: 1 tableta cada 24 horas; No causa somnolencia</t>
  </si>
  <si>
    <t xml:space="preserve">https://raw.githubusercontent.com/zublimemx/marketplaces-product-images/main/products/7501165001725/images/7501165001725_1.jpg</t>
  </si>
  <si>
    <t xml:space="preserve">https://raw.githubusercontent.com/zublimemx/marketplaces-product-images/main/products/7501165001725/images/7501165001725_2.jpg</t>
  </si>
  <si>
    <t xml:space="preserve">ALLEGRA 180 MG C 10 COMPR JULIO 27</t>
  </si>
  <si>
    <t xml:space="preserve">7501314703661</t>
  </si>
  <si>
    <t xml:space="preserve">Jarsix Loratadina Betametasona 5 mg/0.25 mg 10 Tabletas</t>
  </si>
  <si>
    <t xml:space="preserve">Descripción:
Jarsix es un medicamento en tabletas que combina loratadina, un antihistamínico, con betametasona, un corticosteroide. Lo elabora Laboratorios Senosiain (línea Altia) y está destinado a padecimientos de origen alérgico que el médico considere que requieren esta combinación.
Características:
- Combinación de un antihistamínico y un corticosteroide en una sola tableta.
- Concentración: loratadina 5 mg y betametasona 0.25 mg por tableta.
- Presentación oral en tabletas, de fácil administración.
- Se utiliza bajo prescripción médica.
Composición:
Cada tableta contiene loratadina 5 mg y betametasona 0.25 mg.
Modo de uso:
Vía oral. La dosis, la frecuencia y la duración del tratamiento deben ser las indicadas por su médico; no las modifique por cuenta propia.
Presentación:
Caja con 10 tabletas.
Advertencias:
Su venta requiere receta médica. No lo use si es alérgico a la loratadina, a la betametasona o a algún componente de la fórmula. Informe a su médico si está embarazada o en periodo de lactancia. No suspenda el tratamiento bruscamente sin consultar a su médico. Lea las instrucciones del empaque. Consulte a su médico. No se deje al alcance de los niños.</t>
  </si>
  <si>
    <t xml:space="preserve">MLM39473478</t>
  </si>
  <si>
    <t xml:space="preserve">Loratadina, Betametasona</t>
  </si>
  <si>
    <t xml:space="preserve">5 mg / 0.25 mg por tableta</t>
  </si>
  <si>
    <t xml:space="preserve">073M2019 SSA IV</t>
  </si>
  <si>
    <t xml:space="preserve">Formato: tableta; Venta con receta médica</t>
  </si>
  <si>
    <t xml:space="preserve">https://raw.githubusercontent.com/zublimemx/marketplaces-product-images/main/products/7501314703661/images/7501314703661_1.jpg</t>
  </si>
  <si>
    <t xml:space="preserve">https://raw.githubusercontent.com/zublimemx/marketplaces-product-images/main/products/7501314703661/images/7501314703661_2.jpg</t>
  </si>
  <si>
    <t xml:space="preserve">JARSIX 5.0/0.25MG TAB C10</t>
  </si>
  <si>
    <t xml:space="preserve">7501088507908</t>
  </si>
  <si>
    <t xml:space="preserve">Suma-B Solución Inyectable 2 ml 5 Ampolletas con Jeringas</t>
  </si>
  <si>
    <t xml:space="preserve">Descripción:
Suma-B es una solución inyectable que combina tres vitaminas del complejo B: tiamina (B1), piridoxina (B6) e hidroxocobalamina (B12). Se clasifica como complemento vitamínico y se presenta en una caja con 5 ampolletas de 2 ml y 5 jeringas desechables con aguja, listas para su aplicación por vía intramuscular.
Características:
- Complemento vitamínico inyectable con vitaminas B1, B6 y B12.
- Clasificado como antineurítico y hematopoyético.
- Cada caja incluye 5 ampolletas de 2 ml y 5 jeringas desechables con aguja.
- Vía de administración intramuscular.
Fórmula:
- Tiamina (vitamina B1): 100 mg por ampolleta de 2 ml
- Piridoxina (vitamina B6): 50 mg por ampolleta de 2 ml
- Hidroxocobalamina equivalente a 10,000 mcg (10 mg) de vitamina B12 por ampolleta de 2 ml
Modo de uso:
Vía intramuscular profunda. Debe aplicarlo personal de salud capacitado, con la dosis y la frecuencia indicadas por el médico.
Presentación:
Caja con 5 ampolletas de 2 ml y 5 jeringas desechables con aguja.
Advertencias:
Uso exclusivo por vía intramuscular. No lo use si es alérgico a alguno de los componentes de la fórmula. Consulte a su médico antes de usarlo durante el embarazo o la lactancia. Lea las instrucciones del empaque. Consulte a su médico. No se deje al alcance de los niños.</t>
  </si>
  <si>
    <t xml:space="preserve">MLM48919088</t>
  </si>
  <si>
    <t xml:space="preserve">Suma-B</t>
  </si>
  <si>
    <t xml:space="preserve">Solución inyectable, caja con 5 ampolletas y 5 jeringas desechables</t>
  </si>
  <si>
    <t xml:space="preserve">Tiamina, Piridoxina, Hidroxocobalamina</t>
  </si>
  <si>
    <t xml:space="preserve">100 mg / 50 mg / 10,000 mcg por ampolleta de 2 ml</t>
  </si>
  <si>
    <t xml:space="preserve">Contenido: 5 ampolletas de 2 ml y 5 jeringas desechables con aguja; Vitaminas B1, B6 y B12</t>
  </si>
  <si>
    <t xml:space="preserve">https://raw.githubusercontent.com/zublimemx/marketplaces-product-images/main/products/7501088507908/images/7501088507908_1.jpg</t>
  </si>
  <si>
    <t xml:space="preserve">https://raw.githubusercontent.com/zublimemx/marketplaces-product-images/main/products/7501088507908/images/7501088507908_2.jpg</t>
  </si>
  <si>
    <t xml:space="preserve">SUMA B SOL INY</t>
  </si>
  <si>
    <t xml:space="preserve">7501008443033</t>
  </si>
  <si>
    <t xml:space="preserve">Alka-Seltzer Antiácido Analgésico 12 Tabletas Efervescentes</t>
  </si>
  <si>
    <t xml:space="preserve">Descripción:
Alka-Seltzer es un medicamento de venta libre de Bayer en tabletas efervescentes que se disuelven en agua. Combina ácido acetilsalicílico, bicarbonato de sodio y ácido cítrico para proporcionar alivio rápido del malestar estomacal: acidez, agruras e indigestión, además del dolor de cabeza.
Beneficios:
- Alivio rápido de la acidez, las agruras y la indigestión.
- Alivia el dolor de cabeza gracias a su contenido de ácido acetilsalicílico.
- Tabletas efervescentes que se toman disueltas en agua.
- Presentación práctica de 12 tabletas.
Fórmula:
- Ácido acetilsalicílico: 324 mg por tableta
- Ácido cítrico: 1,000 mg por tableta
- Bicarbonato de sodio: 1,976 mg por tableta
Modo de uso:
Vía oral. Disuelva la tableta completamente en un vaso con agua y bébala de inmediato. Respete la dosis y la frecuencia indicadas en el instructivo del empaque.
Presentación:
Caja con 12 tabletas efervescentes.
Advertencias:
Contiene ácido acetilsalicílico y bicarbonato de sodio; no lo use si es alérgico a los salicilatos o si tiene restricción de sodio en su dieta, salvo indicación médica. Si los síntomas persisten, consulte a su médico. No se automedique. Lea las instrucciones del empaque. Consulte a su médico. No se deje al alcance de los niños.</t>
  </si>
  <si>
    <t xml:space="preserve">MLM39455662</t>
  </si>
  <si>
    <t xml:space="preserve">Caja con 12 tabletas efervescentes</t>
  </si>
  <si>
    <t xml:space="preserve">Ácido acetilsalicílico, Bicarbonato de sodio, Ácido cítrico</t>
  </si>
  <si>
    <t xml:space="preserve">324 mg / 1,976 mg / 1,000 mg por tableta</t>
  </si>
  <si>
    <t xml:space="preserve">Formato: tableta efervescente; Uso: acidez, agruras, indigestión y dolor de cabeza</t>
  </si>
  <si>
    <t xml:space="preserve">https://raw.githubusercontent.com/zublimemx/marketplaces-product-images/main/products/7501008443033/images/7501008443033_3.jpg</t>
  </si>
  <si>
    <t xml:space="preserve">https://raw.githubusercontent.com/zublimemx/marketplaces-product-images/main/products/7501008443033/images/7501008443033_4.jpg</t>
  </si>
  <si>
    <t xml:space="preserve">ALKA SELTZER C 12 TABS 150</t>
  </si>
  <si>
    <t xml:space="preserve">7506425625574</t>
  </si>
  <si>
    <t xml:space="preserve">Tampones Kotex Unika Súper Plus 12 Piezas</t>
  </si>
  <si>
    <t xml:space="preserve">MLM187666</t>
  </si>
  <si>
    <t xml:space="preserve">Belleza y Cuidado Personal &gt; Higiene Personal &gt; Higiene Femenina &gt; Tampones</t>
  </si>
  <si>
    <t xml:space="preserve">Descripción:
Los tampones digitales Kotex Unika Súper Plus están diseñados para flujo súper abundante. Son tampones sin aplicador, con curvas anatómicas que se adaptan al cuerpo, lo que facilita su inserción y ofrece una protección cómoda durante los días de mayor flujo. Vienen en caja con 12 piezas.
Características:
- Absorbencia Súper Plus, para flujo súper abundante.
- Tampones digitales sin aplicador, con menos residuos plásticos.
- Tecnología Blue Protection con fibras superabsorbentes.
- Curvas anatómicas que se adaptan al cuerpo.
- Cubierta suave que facilita una inserción fácil.
- Cordón de retiro incluido en cada tampón.
Modo de uso:
Lávese las manos, retire el envoltorio, sostenga el tampón por la base e insértelo con el dedo, en la posición cómoda que prefiera, hasta que quede bien colocado. Para retirarlo, jale suavemente el cordón. Siga el instructivo ilustrado que viene dentro de la caja.
Presentación:
Caja con 12 tampones digitales, absorbencia Súper Plus.
Advertencias:
Cambie el tampón con la frecuencia que indica el instructivo y use la absorbencia mínima necesaria para su flujo. El uso prolongado de tampones se asocia con el síndrome de choque tóxico; si presenta fiebre alta, malestar o erupciones en la piel, retírelo y consulte a un médico de inmediato.</t>
  </si>
  <si>
    <t xml:space="preserve">MLM19560789</t>
  </si>
  <si>
    <t xml:space="preserve">Kotex</t>
  </si>
  <si>
    <t xml:space="preserve">Unika</t>
  </si>
  <si>
    <t xml:space="preserve">Súper Plus</t>
  </si>
  <si>
    <t xml:space="preserve">Caja con 12 tampones digitales</t>
  </si>
  <si>
    <t xml:space="preserve">Absorbencia: Súper Plus (flujo súper abundante); Sin aplicador; Tecnología Blue Protection</t>
  </si>
  <si>
    <t xml:space="preserve">https://raw.githubusercontent.com/zublimemx/marketplaces-product-images/main/products/7506425625574/images/7506425625574_1.jpg</t>
  </si>
  <si>
    <t xml:space="preserve">TAMPONES KOTEX UNIK SUPERPLUSC/12</t>
  </si>
  <si>
    <t xml:space="preserve">7509546029153</t>
  </si>
  <si>
    <t xml:space="preserve">Desodorante Lady Speed Stick 24/7 Gel Floral Fresh 65 g</t>
  </si>
  <si>
    <t xml:space="preserve">Descripción:
Lady Speed Stick 24/7 Gel Floral Fresh es un desodorante antitranspirante en gel para mujer, de 65 g. Su fórmula en gel se desliza con suavidad, se seca rápido y ayuda a mantener las axilas frescas y protegidas durante el día con una fragancia floral suave.
Beneficios:
- Protección antitranspirante de larga duración, de hasta 48 horas según el empaque.
- Fórmula en gel de aplicación suave y sensación de piel seca.
- Fragancia Floral Fresh, floral y fresca.
- Envase de 65 g fácil de aplicar y de llevar en el bolso.
Modo de uso:
Gire la base para levantar el gel y aplíquelo sobre las axilas limpias y secas. Deje secar unos segundos antes de vestirse y cierre bien el envase después de cada uso.
Presentación:
Barra de gel de 65 g. Fragancia Floral Fresh.
Advertencias:
Para uso externo. Evite el contacto con los ojos. No lo aplique sobre piel irritada o lastimada; suspenda su uso si aparece irritación. Manténgase fuera del alcance de los niños.</t>
  </si>
  <si>
    <t xml:space="preserve">MLM17017725</t>
  </si>
  <si>
    <t xml:space="preserve">Lady Speed Stick</t>
  </si>
  <si>
    <t xml:space="preserve">24/7</t>
  </si>
  <si>
    <t xml:space="preserve">Floral Fresh</t>
  </si>
  <si>
    <t xml:space="preserve">Barra de gel</t>
  </si>
  <si>
    <t xml:space="preserve">Formato: gel antitranspirante; Duración indicada en el empaque: 48 horas</t>
  </si>
  <si>
    <t xml:space="preserve">https://raw.githubusercontent.com/zublimemx/marketplaces-product-images/main/products/7509546029153/images/7509546029153_1.jpg</t>
  </si>
  <si>
    <t xml:space="preserve">DESOD LADYSS FLORAL FRESH GEL 65GN</t>
  </si>
  <si>
    <t xml:space="preserve">7501868901124</t>
  </si>
  <si>
    <t xml:space="preserve">Alcohol Etílico Dibar 500 ml Caja con 24 Piezas</t>
  </si>
  <si>
    <t xml:space="preserve">Descripción:
Alcohol etílico desnaturalizado Dibar de 71.5° G.L., en botella de plástico de 500 ml con tapa de rosca. Es un producto de curación de uso externo que se emplea para la limpieza de la piel y de superficies. Esta presentación corresponde a una caja con 24 botellas, práctica para consultorios, escuelas, oficinas y negocios que lo consumen con frecuencia.
Características:
- Alcohol etílico desnaturalizado a 71.5° G.L.
- Botella de 500 ml con tapa de rosca que facilita su dosificación.
- Marca Dibar, de amplio uso en material de curación.
- Caja con 24 piezas, ideal para abasto y reventa.
Composición:
Alcohol etílico desnaturalizado, 71.5° G.L.
Modo de uso:
Solo para uso externo. Aplique una pequeña cantidad sobre una gasa o algodón y frote la zona o superficie que desee limpiar. Cierre bien el envase después de cada uso.
Presentación:
Caja con 24 botellas de 500 ml cada una (12 litros en total).
Advertencias:
Producto inflamable: manténgase alejado del fuego, de las chispas y de fuentes de calor. Solo para uso externo; no se ingiera. Evite el contacto con los ojos y con heridas abiertas profundas. Manténgase fuera del alcance de los niños en un lugar fresco y ventilado.</t>
  </si>
  <si>
    <t xml:space="preserve">Caja con 24 botellas de 500 ml</t>
  </si>
  <si>
    <t xml:space="preserve">Alcohol etílico desnaturalizado</t>
  </si>
  <si>
    <t xml:space="preserve">Uso externo</t>
  </si>
  <si>
    <t xml:space="preserve">Neutra</t>
  </si>
  <si>
    <t xml:space="preserve">Formato de venta: caja con 24 piezas; Envase: botella de plástico con tapa de rosca; Sin dosificador</t>
  </si>
  <si>
    <t xml:space="preserve">https://raw.githubusercontent.com/zublimemx/marketplaces-product-images/main/products/7501868901124/images/7501868901124_1.jpg</t>
  </si>
  <si>
    <t xml:space="preserve">https://raw.githubusercontent.com/zublimemx/marketplaces-product-images/main/products/7501868901124/images/7501868901124_3.jpg</t>
  </si>
  <si>
    <t xml:space="preserve">ALCO A 500ML C24 PZAS DIBAR</t>
  </si>
  <si>
    <t xml:space="preserve">7891317027513</t>
  </si>
  <si>
    <t xml:space="preserve">Keflex Cefalexina 500 mg 12 Tabletas</t>
  </si>
  <si>
    <t xml:space="preserve">Descripción:
Keflex es un antibiótico cuyo principio activo es la cefalexina, una cefalosporina de primera generación. Se distribuye en México por Laboratorios Eurofarma y se presenta en caja con 12 tabletas de 500 mg para administración oral, siempre bajo prescripción médica.
Indicaciones:
Está indicado para el tratamiento de infecciones causadas por microorganismos sensibles a la cefalexina, como infecciones de vías respiratorias, sinusitis, otitis media, infecciones de la piel y tejidos blandos, óseas, genitourinarias y dentales.
Composición:
Cada tableta contiene cefalexina monohidratada equivalente a 500 mg de cefalexina.
Modo de uso:
Vía oral. La dosis y la duración del tratamiento las determina el médico según el tipo y la gravedad de la infección; en infecciones por estreptococo beta hemolítico el tratamiento debe durar por lo menos 10 días. Complete siempre el esquema indicado.
Presentación:
Caja con 12 tabletas de 500 mg.
Advertencias:
Su venta requiere receta médica. No lo use si tiene antecedentes de alergia a las cefalosporinas; informe a su médico si es alérgico a las penicilinas o si tiene insuficiencia renal. Puede causar náuseas, vómito, diarrea o reacciones alérgicas. El uso incorrecto de los antibióticos puede generar resistencia bacteriana. Lea las instrucciones del empaque. Consulte a su médico. No se deje al alcance de los niños.</t>
  </si>
  <si>
    <t xml:space="preserve">MLM47286353</t>
  </si>
  <si>
    <t xml:space="preserve">Keflex</t>
  </si>
  <si>
    <t xml:space="preserve">Laboratorios Eurofarma</t>
  </si>
  <si>
    <t xml:space="preserve">Caja con 12 tabletas</t>
  </si>
  <si>
    <t xml:space="preserve">72727 SSA IV</t>
  </si>
  <si>
    <t xml:space="preserve">https://raw.githubusercontent.com/zublimemx/marketplaces-product-images/main/products/7891317027513/images/7891317027513_1.jpg</t>
  </si>
  <si>
    <t xml:space="preserve">https://raw.githubusercontent.com/zublimemx/marketplaces-product-images/main/products/7891317027513/images/7891317027513_2.jpg</t>
  </si>
  <si>
    <t xml:space="preserve">KEFLEX 500MG C12 TABS CEFALEXINA EUROFARMA</t>
  </si>
  <si>
    <t xml:space="preserve">7501035911567</t>
  </si>
  <si>
    <t xml:space="preserve">Crema Dental Colgate Máxima Protección Anticaries 50 ml</t>
  </si>
  <si>
    <t xml:space="preserve">Descripción:
Colgate Máxima Protección Anticaries es una crema dental con flúor, en su versión de sabor original mentolado y con fórmula Calci-Protect. Ayuda a proteger el esmalte contra las caries y deja una sensación de aliento fresco después del cepillado. Viene en tubo práctico de 50 ml, ideal para llevar de viaje o para uso personal.
Beneficios:
- Protección anticaries diaria gracias a su contenido de flúor.
- Fórmula Calci-Protect para reforzar la protección del esmalte.
- Sabor original mentolado que deja un aliento fresco.
- Tubo de 50 ml fácil de guardar y de transportar.
Ingredientes:
Contiene monofluorofosfato de sodio (MFP) como fuente de flúor. Consulte la lista completa de ingredientes en el empaque.
Modo de uso:
Aplique una porción de crema dental sobre el cepillo y cepille todos los dientes y encías, de preferencia después de cada alimento o según las indicaciones de su odontólogo. Escupa el exceso y enjuague la boca.
Presentación:
Tubo de 50 ml.
Advertencias:
No se ingiera. Los niños pequeños deben cepillarse con supervisión de un adulto y usar solo una pequeña cantidad de crema dental. Si se ingiere accidentalmente más de lo usado para el cepillado, busque ayuda médica. Manténgase fuera del alcance de los niños.</t>
  </si>
  <si>
    <t xml:space="preserve">MLM19678224</t>
  </si>
  <si>
    <t xml:space="preserve">Tecnología: Calci-Protect; Uso: protección anticaries; Nombre del sistema: MFP II</t>
  </si>
  <si>
    <t xml:space="preserve">https://raw.githubusercontent.com/zublimemx/marketplaces-product-images/main/products/7501035911567/images/7501035911567_2.jpg</t>
  </si>
  <si>
    <t xml:space="preserve">https://raw.githubusercontent.com/zublimemx/marketplaces-product-images/main/products/7501035911567/images/7501035911567_3.jpg</t>
  </si>
  <si>
    <t xml:space="preserve">C D COLGATE MFP II 50ML</t>
  </si>
  <si>
    <t xml:space="preserve">75017255</t>
  </si>
  <si>
    <t xml:space="preserve">Solutina F Gotas Oftálmicas Feniramina Nafazolina 15 ml</t>
  </si>
  <si>
    <t xml:space="preserve">Descripción:
Solutina F es una solución oftálmica en gotas de Alcon que combina feniramina (un antihistamínico) y nafazolina (un vasoconstrictor). Se utiliza para aliviar el enrojecimiento, la irritación y el malestar ocular. Se presenta en frasco gotero de 15 ml, en empaque blíster.
Beneficios:
- Ayuda a aliviar el ojo rojo y el ojo irritado.
- Alivia el malestar ocular causado por irritantes o por alergias leves.
- Fórmula con dos activos: feniramina y nafazolina.
- Frasco gotero de 15 ml de fácil aplicación.
Composición:
Solución oftálmica con feniramina 0.300 g y nafazolina 0.016 g, según indica el empaque.
Modo de uso:
Vía oftálmica. Aplique las gotas en el ojo afectado en la cantidad y con la frecuencia que indique el instructivo o su médico. No toque la punta del gotero con los dedos ni con el ojo y cierre bien el frasco después de cada uso.
Presentación:
Envase blíster con frasco gotero con 15 ml de solución.
Advertencias:
Para uso oftálmico exclusivo; no se ingiera. No lo use si es alérgico a alguno de sus componentes ni si tiene glaucoma de ángulo cerrado, salvo indicación médica. Suspenda su uso y consulte a su médico si el enrojecimiento o la irritación persisten o empeoran. Lea las instrucciones del empaque. Consulte a su médico. No se deje al alcance de los niños.</t>
  </si>
  <si>
    <t xml:space="preserve">MLM39455629</t>
  </si>
  <si>
    <t xml:space="preserve">Solutina F</t>
  </si>
  <si>
    <t xml:space="preserve">Alcon</t>
  </si>
  <si>
    <t xml:space="preserve">Solución oftálmica en frasco gotero, empaque blíster</t>
  </si>
  <si>
    <t xml:space="preserve">Feniramina, Nafazolina</t>
  </si>
  <si>
    <t xml:space="preserve">0.300 g / 0.016 g (según empaque)</t>
  </si>
  <si>
    <t xml:space="preserve">Formato: gotas oftálmicas; Uso: ojo rojo, ojo irritado y malestar ocular; GTIN de 8 dígitos (EAN-8)</t>
  </si>
  <si>
    <t xml:space="preserve">https://raw.githubusercontent.com/zublimemx/marketplaces-product-images/main/products/75017255/images/75017255_1.jpg</t>
  </si>
  <si>
    <t xml:space="preserve">https://raw.githubusercontent.com/zublimemx/marketplaces-product-images/main/products/75017255/images/75017255_2.jpg</t>
  </si>
  <si>
    <t xml:space="preserve">https://raw.githubusercontent.com/zublimemx/marketplaces-product-images/main/products/75017255/images/75017255_3.jpg</t>
  </si>
  <si>
    <t xml:space="preserve">https://raw.githubusercontent.com/zublimemx/marketplaces-product-images/main/products/75017255/images/75017255_4.jpg</t>
  </si>
  <si>
    <t xml:space="preserve">SOLUTINA F GOTAS 15 ML BLISTER JULIO 27</t>
  </si>
  <si>
    <t xml:space="preserve">7891317019747</t>
  </si>
  <si>
    <t xml:space="preserve">Nene-Dent Gel Pediátrico Lidocaína Polidocanol 10 g</t>
  </si>
  <si>
    <t xml:space="preserve">Descripción:
Nene-Dent es un gel pediátrico de Eurofarma que combina lidocaína y polidocanol, ambos con efecto anestésico local. Está indicado como auxiliar en las molestias que aparecen durante la erupción de los primeros dientes del bebé. Se presenta en tubo de 10 g.
Beneficios:
- Auxiliar en las molestias de la erupción dental del bebé.
- Fórmula pediátrica con lidocaína y polidocanol.
- Presentación en gel de aplicación local sobre la encía.
- Tubo de 10 g fácil de dosificar.
Fórmula:
Cada gramo de gel contiene lidocaína 3.4 mg y polidocanol 3.2 mg.
Modo de uso:
Uso bucal tópico. Con el dedo limpio, aplique una pequeña cantidad de gel sobre la encía donde va a salir el diente, con la frecuencia que indique el pediatra o el instructivo del empaque. No exceda la dosis recomendada.
Presentación:
Caja con un tubo de gel de 10 g.
Advertencias:
Solo para uso bucal tópico en la encía. No lo use si el bebé es alérgico a la lidocaína, al polidocanol o a algún componente de la fórmula. Suspenda su uso y consulte al pediatra si aparece irritación, si el malestar persiste o si observa cualquier reacción inusual. Lea las instrucciones del empaque. Consulte a su médico. No se deje al alcance de los niños.</t>
  </si>
  <si>
    <t xml:space="preserve">MLM47286405</t>
  </si>
  <si>
    <t xml:space="preserve">Nene-Dent</t>
  </si>
  <si>
    <t xml:space="preserve">Gel, tubo de 10 g</t>
  </si>
  <si>
    <t xml:space="preserve">Lidocaína, Polidocanol</t>
  </si>
  <si>
    <t xml:space="preserve">3.4 mg / 3.2 mg por gramo</t>
  </si>
  <si>
    <t xml:space="preserve">Bucal tópico</t>
  </si>
  <si>
    <t xml:space="preserve">Bebés (erupción dental)</t>
  </si>
  <si>
    <t xml:space="preserve">Formato: gel; Uso: auxiliar en las molestias de la erupción dental</t>
  </si>
  <si>
    <t xml:space="preserve">https://raw.githubusercontent.com/zublimemx/marketplaces-product-images/main/products/7891317019747/images/7891317019747_2.jpg</t>
  </si>
  <si>
    <t xml:space="preserve">https://raw.githubusercontent.com/zublimemx/marketplaces-product-images/main/products/7891317019747/images/7891317019747_3.jpg</t>
  </si>
  <si>
    <t xml:space="preserve">NENE DENT 10 G AGOSTO 27</t>
  </si>
  <si>
    <t xml:space="preserve">7501125149221</t>
  </si>
  <si>
    <t xml:space="preserve">Electrolit Suero Rehidratante Fresa Kiwi 625 ml</t>
  </si>
  <si>
    <t xml:space="preserve">Descripción:
Electrolit Fresa Kiwi es un suero oral rehidratante de PiSA que ayuda a recuperar y mantener los líquidos y electrolitos que el cuerpo pierde en situaciones como diarrea y desgaste físico. Su sabor fresa kiwi lo hace fácil de tomar tanto para adultos como para niños. Viene listo para beber en botella de 625 ml.
Beneficios:
- Ayuda a reponer líquidos y electrolitos perdidos por deshidratación.
- Útil en casos de diarrea y desgaste físico.
- Solución lista para beber, sin necesidad de preparación.
- Sabor fresa kiwi agradable.
- Botella de 625 ml con tapa de rosca.
Composición:
Solución electrolítica oral con sodio, potasio, cloruro, citrato y glucosa, y sabor fresa kiwi. Consulte la tabla de composición completa en la etiqueta.
Modo de uso:
Vía oral. Tome pequeños sorbos frecuentes a lo largo del día, según la necesidad de hidratación o las recomendaciones de su médico. Una vez abierta la botella, consúmala en el menor tiempo posible.
Presentación:
Botella de 625 ml, sabor fresa kiwi.
Advertencias:
Si presenta diarrea intensa, vómito continuo, fiebre alta o signos de deshidratación severa, acuda al médico. Personas con enfermedad renal, hipertensión o diabetes deben consultar a su médico antes de consumirla. Lea las instrucciones del empaque. Consulte a su médico. No se deje al alcance de los niños.</t>
  </si>
  <si>
    <t xml:space="preserve">MLM50960205</t>
  </si>
  <si>
    <t xml:space="preserve">Fresa Kiwi</t>
  </si>
  <si>
    <t xml:space="preserve">Electrolitos (sodio, potasio, cloruro, citrato) y glucosa</t>
  </si>
  <si>
    <t xml:space="preserve">Fresa kiwi</t>
  </si>
  <si>
    <t xml:space="preserve">Formato: solución lista para beber; Uso: rehidratación oral</t>
  </si>
  <si>
    <t xml:space="preserve">https://raw.githubusercontent.com/zublimemx/marketplaces-product-images/main/products/7501125149221/images/7501125149221_1.jpg</t>
  </si>
  <si>
    <t xml:space="preserve">https://raw.githubusercontent.com/zublimemx/marketplaces-product-images/main/products/7501125149221/images/7501125149221_2.jpg</t>
  </si>
  <si>
    <t xml:space="preserve">ELECTROLIT 625ML FKIWI</t>
  </si>
  <si>
    <t xml:space="preserve">7502214980824</t>
  </si>
  <si>
    <t xml:space="preserve">Condones Prudence 2 Pack Extra Time y Zero 6 Piezas</t>
  </si>
  <si>
    <t xml:space="preserve">Descripción:
Paquete doble de condones Prudence que reúne dos de sus variedades más populares: una caja de Extra Time con 3 condones y una caja de Zero con 3 condones, para un total de 6 piezas. Todos son condones masculinos lubricados de hule látex natural, pensados para combinar protección con una experiencia más placentera.
Características:
- Extra Time: condón lubricado con lubricante especial que ayuda temporalmente a retardar el clímax masculino y prolongar el placer.
- Zero: condón lubricado de látex natural, el más delgado de Prudence, para máxima sensibilidad.
- Hule látex natural, lubricados.
- 2 cajas con 3 condones cada una.
Modo de uso:
Abra el empaque individual con cuidado, sin usar dientes ni objetos filosos. Coloque el condón sobre el pene erecto antes de cualquier contacto, desenrollándolo hasta la base. Retírelo después de la eyaculación sosteniéndolo por la base, deséchelo en la basura y use uno nuevo en cada relación sexual.
Presentación:
Paquete con 2 cajas: Prudence Extra Time con 3 condones y Prudence Zero con 3 condones (6 piezas en total).
Advertencias:
Verifique la fecha de caducidad antes de usarlo. No use lubricantes a base de aceite, ya que pueden dañar el látex. No reutilice el condón. Si es alérgico al látex, no lo utilice. Conserve en un lugar fresco y seco, lejos de la luz directa del sol.</t>
  </si>
  <si>
    <t xml:space="preserve">MLM45994780</t>
  </si>
  <si>
    <t xml:space="preserve">DKT</t>
  </si>
  <si>
    <t xml:space="preserve">Extra Time y Zero</t>
  </si>
  <si>
    <t xml:space="preserve">Pack Extra Time + Zero</t>
  </si>
  <si>
    <t xml:space="preserve">Paquete con 2 cajas de 3 condones</t>
  </si>
  <si>
    <t xml:space="preserve">Material: hule látex natural; Lubricados; Contenido: 3 Extra Time (retardante) y 3 Zero (ultra delgado)</t>
  </si>
  <si>
    <t xml:space="preserve">https://raw.githubusercontent.com/zublimemx/marketplaces-product-images/main/products/7502214980824/images/7502214980824_2.jpg</t>
  </si>
  <si>
    <t xml:space="preserve">https://raw.githubusercontent.com/zublimemx/marketplaces-product-images/main/products/7502214980824/images/7502214980824_1.jpg</t>
  </si>
  <si>
    <t xml:space="preserve">PRUDENCE 2 PACK PROMO EXTRATIME Y ZERO C3 OFERTADO 25%</t>
  </si>
  <si>
    <t xml:space="preserve">7791293025803</t>
  </si>
  <si>
    <t xml:space="preserve">Desodorante Axe Excite Aerosol para Hombre 150 ml</t>
  </si>
  <si>
    <t xml:space="preserve">Descripción:
Axe Excite es un desodorante en aerosol (body spray) para hombre de 150 ml, con una fragancia intensa y fresca de larga duración. Está pensado para acompañarte durante todo el día con un aroma masculino que destaca y ayuda a combatir el mal olor corporal.
Beneficios:
- Fragancia Excite, intensa y fresca, de larga duración.
- Ayuda a combatir el mal olor corporal durante el día.
- Formato aerosol de aplicación rápida y práctica.
- Lata de 150 ml.
Modo de uso:
Agite el envase, sostenga el aerosol a no menos de 15 cm de distancia y aplique sobre las axilas limpias y secas. No lo aplique sobre piel húmeda, irritada o lastimada.
Presentación:
Aerosol de 150 ml.
Advertencias:
Contenido bajo presión, extremadamente inflamable. No lo use cerca de fuentes de calor, llamas o mientras fuma. No lo exponga al sol ni a temperaturas superiores a 50 °C, no lo perfore ni lo arroje al fuego, incluso vacío. Evite el contacto con los ojos y no inhale directamente. Use en áreas ventiladas y manténgase fuera del alcance de los niños.</t>
  </si>
  <si>
    <t xml:space="preserve">MLM17017491</t>
  </si>
  <si>
    <t xml:space="preserve">Excite</t>
  </si>
  <si>
    <t xml:space="preserve">Formato: desodorante en aerosol (body spray)</t>
  </si>
  <si>
    <t xml:space="preserve">https://raw.githubusercontent.com/zublimemx/marketplaces-product-images/main/products/7791293025803/images/7791293025803_1.jpg</t>
  </si>
  <si>
    <t xml:space="preserve">https://raw.githubusercontent.com/zublimemx/marketplaces-product-images/main/products/7791293025803/images/7791293025803_2.jpg</t>
  </si>
  <si>
    <t xml:space="preserve">DESOD AXE MEN EXCITE SPY 150ML</t>
  </si>
  <si>
    <t xml:space="preserve">7501124819224</t>
  </si>
  <si>
    <t xml:space="preserve">Entresto Sacubitrilo/Valsartán 100 mg 60 Comprimidos</t>
  </si>
  <si>
    <t xml:space="preserve">Descripción:
Entresto es un medicamento de Novartis que combina sacubitrilo y valsartán en un solo comprimido. Está indicado para reducir el riesgo de muerte cardiovascular y de hospitalización por insuficiencia cardiaca en pacientes adultos con insuficiencia cardiaca crónica. Esta presentación contiene 60 comprimidos de 100 mg.
Indicaciones:
Tratamiento de pacientes adultos con insuficiencia cardiaca crónica, para reducir el riesgo de muerte cardiovascular y de hospitalización por insuficiencia cardiaca.
Composición:
Cada comprimido contiene sacubitrilo valsartán sódico hidratado equivalente a 100 mg.
Modo de uso:
Vía oral, con o sin alimentos. La dosis inicial habitual es de 100 mg dos veces al día, que el médico ajusta según la tolerancia; no exceda la dosis máxima indicada. Tome el medicamento todos los días, sin suspenderlo por cuenta propia.
Presentación:
Caja con 60 comprimidos de 100 mg.
Advertencias:
Su venta requiere receta médica. No lo use durante el embarazo, si toma inhibidores de la ECA (espere 36 horas tras suspenderlos), si ha tenido angioedema o si es alérgico a alguno de sus componentes. Su médico vigilará la presión arterial, la función renal y el potasio en sangre. Puede causar hipotensión, mareo y tos. Lea las instrucciones del empaque. Consulte a su médico. No se deje al alcance de los niños.</t>
  </si>
  <si>
    <t xml:space="preserve">MLM39475155</t>
  </si>
  <si>
    <t xml:space="preserve">Caja con 60 comprimidos</t>
  </si>
  <si>
    <t xml:space="preserve">Sacubitrilo, Valsartán</t>
  </si>
  <si>
    <t xml:space="preserve">100 mg por comprimido</t>
  </si>
  <si>
    <t xml:space="preserve">521M2015 SSA IV</t>
  </si>
  <si>
    <t xml:space="preserve">Formato: comprimido; Venta con receta médica</t>
  </si>
  <si>
    <t xml:space="preserve">https://raw.githubusercontent.com/zublimemx/marketplaces-product-images/main/products/7501124819224/images/7501124819224_1.jpg</t>
  </si>
  <si>
    <t xml:space="preserve">https://raw.githubusercontent.com/zublimemx/marketplaces-product-images/main/products/7501124819224/images/7501124819224_2.jpg</t>
  </si>
  <si>
    <t xml:space="preserve">https://raw.githubusercontent.com/zublimemx/marketplaces-product-images/main/products/7501124819224/images/7501124819224_3.jpg</t>
  </si>
  <si>
    <t xml:space="preserve">ENTRESTO 100MG CPR C60</t>
  </si>
  <si>
    <t xml:space="preserve">7501273500134</t>
  </si>
  <si>
    <t xml:space="preserve">Remexa Oleoderm Crema Corporal para Piel Seca 225 ml</t>
  </si>
  <si>
    <t xml:space="preserve">Descripción:
Remexa Oleoderm Crema es una crema corporal formulada para el cuidado de la piel seca. Combina aceite de almendras dulces e hidróxido de calcio en una textura ligera que ayuda a hidratar y proteger la epidermis, especialmente en zonas con resequedad. Se presenta en frasco de 225 ml.
Beneficios:
- Ayuda a combatir la resequedad de la piel.
- Hidrata y protege la epidermis en zonas secas del cuerpo.
- Con aceite de almendras dulces, conocido por su efecto suavizante.
- Textura de crema fácil de extender.
- Frasco de 225 ml para uso diario.
Ingredientes:
Aceite de almendras dulces e hidróxido de calcio. Consulte la lista completa de ingredientes en la etiqueta del producto.
Modo de uso:
Aplique sobre la piel limpia y seca, en las zonas con resequedad, dando un ligero masaje hasta su completa absorción. Úsela diariamente y las veces que sea necesario.
Presentación:
Frasco con 225 ml de crema.
Advertencias:
Para uso externo. Evite el contacto con los ojos y las mucosas. Suspenda su uso si aparece irritación o enrojecimiento. Manténgase fuera del alcance de los niños.</t>
  </si>
  <si>
    <t xml:space="preserve">MLM19629341</t>
  </si>
  <si>
    <t xml:space="preserve">Remexa</t>
  </si>
  <si>
    <t xml:space="preserve">Oleoderm</t>
  </si>
  <si>
    <t xml:space="preserve">Frasco de crema</t>
  </si>
  <si>
    <t xml:space="preserve">Ingredientes principales: aceite de almendras dulces e hidróxido de calcio; Uso: corporal</t>
  </si>
  <si>
    <t xml:space="preserve">https://raw.githubusercontent.com/zublimemx/marketplaces-product-images/main/products/7501273500134/images/7501273500134_1.jpg</t>
  </si>
  <si>
    <t xml:space="preserve">https://raw.githubusercontent.com/zublimemx/marketplaces-product-images/main/products/7501273500134/images/7501273500134_3.jpg</t>
  </si>
  <si>
    <t xml:space="preserve">OLEODERM CREMA 225ML</t>
  </si>
  <si>
    <t xml:space="preserve">7501125118296</t>
  </si>
  <si>
    <t xml:space="preserve">Fluoning Levofloxacino 500 mg 7 Tabletas</t>
  </si>
  <si>
    <t xml:space="preserve">Descripción:
Fluoning es un antibiótico de PiSA cuyo principio activo es el levofloxacino, una fluoroquinolona de amplio espectro. Se presenta en caja con 7 tabletas de 500 mg para administración oral, y debe usarse únicamente bajo prescripción médica.
Indicaciones:
El médico lo indica para el tratamiento de infecciones causadas por bacterias sensibles al levofloxacino, según el diagnóstico y el criterio clínico.
Fórmula:
Cada tableta contiene levofloxacino hemihidratado equivalente a 500 mg de levofloxacino, excipiente cbp 1 tableta.
Modo de uso:
Vía oral. La dosis y la duración del tratamiento las señala el médico; complete el esquema completo aunque los síntomas mejoren. Conserve a no más de 30 °C, en un lugar seco.
Presentación:
Caja con 7 tabletas de 500 mg.
Advertencias:
Su venta requiere receta médica. No se recomienda durante el embarazo ni la lactancia, ni en menores de 18 años. Antibiótico: el uso incorrecto de este producto puede causar resistencia bacteriana. Reporte cualquier sospecha de reacción adversa a su médico. Lea las instrucciones del empaque. Consulte a su médico. No se deje al alcance de los niños.</t>
  </si>
  <si>
    <t xml:space="preserve">MLM39474834</t>
  </si>
  <si>
    <t xml:space="preserve">Caja con 7 tabletas</t>
  </si>
  <si>
    <t xml:space="preserve">Levofloxacino</t>
  </si>
  <si>
    <t xml:space="preserve">Adultos (no en menores de 18 años)</t>
  </si>
  <si>
    <t xml:space="preserve">https://raw.githubusercontent.com/zublimemx/marketplaces-product-images/main/products/7501125118296/images/7501125118296_2.jpg</t>
  </si>
  <si>
    <t xml:space="preserve">https://raw.githubusercontent.com/zublimemx/marketplaces-product-images/main/products/7501125118296/images/7501125118296_3.jpg</t>
  </si>
  <si>
    <t xml:space="preserve">FLUONING 500MGTAB7</t>
  </si>
  <si>
    <t xml:space="preserve">7502224228060</t>
  </si>
  <si>
    <t xml:space="preserve">Kitoscell Gel de Pirfenidona para Piel Tubo 3.5 g</t>
  </si>
  <si>
    <t xml:space="preserve">Descripción:
Kitoscell es un gel de pirfenidona de aplicación tópica, formulado como auxiliar en el tratamiento de la cicatrización de lesiones de la piel. Se presenta en caja con un tubo de 3.5 g de gel, de fácil aplicación sobre la zona que se desea tratar.
Características:
- Gel de pirfenidona de uso tópico.
- Auxiliar en el tratamiento de la cicatrización de lesiones de la piel.
- Presentación en tubo de 3.5 g, práctico y fácil de guardar.
- Su uso está orientado a zonas con cicatrices o lesiones cutáneas bajo la indicación de un profesional de la salud.
Ingredientes:
Pirfenidona en gel. Consulte la lista completa de ingredientes en el empaque.
Modo de uso:
Uso tópico. Aplique una capa delgada sobre la zona limpia y seca, en la cantidad y con la frecuencia que indique el médico tratante. Lávese las manos antes y después de aplicarlo.
Presentación:
Caja con un tubo con 3.5 g de gel.
Advertencias:
Para uso externo. No se automedique. Consulte a su médico antes de usarlo en caso de embarazo o lactancia, o si tiene alguna alergia a los componentes. Suspenda su uso y consulte al médico si aparece irritación. Consérvese a no más de 30 °C. Lea las instrucciones del empaque. Consulte a su médico. No se deje al alcance de los niños.</t>
  </si>
  <si>
    <t xml:space="preserve">MLM19689233</t>
  </si>
  <si>
    <t xml:space="preserve">Kitoscell</t>
  </si>
  <si>
    <t xml:space="preserve">Cell Pharma</t>
  </si>
  <si>
    <t xml:space="preserve">Gel, tubo de 3.5 g</t>
  </si>
  <si>
    <t xml:space="preserve">Pirfenidona</t>
  </si>
  <si>
    <t xml:space="preserve">Formato: gel; Uso: auxiliar en la cicatrización de lesiones de la piel</t>
  </si>
  <si>
    <t xml:space="preserve">https://raw.githubusercontent.com/zublimemx/marketplaces-product-images/main/products/7502224228060/images/7502224228060_1.jpg</t>
  </si>
  <si>
    <t xml:space="preserve">https://raw.githubusercontent.com/zublimemx/marketplaces-product-images/main/products/7502224228060/images/7502224228060_2.jpg</t>
  </si>
  <si>
    <t xml:space="preserve">KITOSCELL 3 5GR GEL</t>
  </si>
  <si>
    <t xml:space="preserve">7501072600172</t>
  </si>
  <si>
    <t xml:space="preserve">Cepillo Dental Clinic Inter-Ortho Mediano 38 Caja 12 Piezas</t>
  </si>
  <si>
    <t xml:space="preserve">Descripción:
El cepillo dental Clinic Inter-Ortho está diseñado para personas que usan ortodoncia (brackets y aparatos fijos). Su diseño ayuda a limpiar alrededor de los brackets y entre los dientes, y cuenta con cerdas de dureza media (mediano, número 38) para una limpieza eficaz sin lastimar las encías. Esta presentación es una caja con 12 piezas, ideal para consultorios, clínicas dentales, familias o reventa.
Características:
- Cepillo dental para ortodoncia, línea Inter Ortho de Clinic.
- Cerdas de dureza media (Med), número 38.
- Mango transparente y cabezal diseñado para limpiar alrededor de brackets y alambres.
- Colores surtidos según disponibilidad.
- Caja con 12 piezas.
Modo de uso:
Humedezca el cepillo, aplique crema dental y cepille dientes, brackets y encías con movimientos suaves después de cada comida, con una duración aproximada de dos minutos. Enjuague el cepillo después de cada uso y déjelo secar al aire.
Presentación:
Caja con 12 cepillos dentales Inter Ortho mediano 38.
Advertencias:
Reemplace el cepillo cada tres meses o antes si las cerdas se desgastan. Suspenda su uso y consulte a su odontólogo si observa sangrado o dolor persistente en las encías. Manténgase fuera del alcance de los niños pequeños.</t>
  </si>
  <si>
    <t xml:space="preserve">Clinic</t>
  </si>
  <si>
    <t xml:space="preserve">Inter Ortho</t>
  </si>
  <si>
    <t xml:space="preserve">Mediano 38</t>
  </si>
  <si>
    <t xml:space="preserve">Caja con 12 cepillos</t>
  </si>
  <si>
    <t xml:space="preserve">Niños desde 8 años y adultos hasta 55 años</t>
  </si>
  <si>
    <t xml:space="preserve">Dureza: media; Número: 38; Uso: ortodoncia (brackets); Colores surtidos; Cerdas en forma de V; Mango de copolímero de estireno acrilonitrilo</t>
  </si>
  <si>
    <t xml:space="preserve">https://raw.githubusercontent.com/zublimemx/marketplaces-product-images/main/products/7501072600172/images/7501072600172_1.jpg</t>
  </si>
  <si>
    <t xml:space="preserve">https://raw.githubusercontent.com/zublimemx/marketplaces-product-images/main/products/7501072600172/images/7501072600172_2.jpg</t>
  </si>
  <si>
    <t xml:space="preserve">https://raw.githubusercontent.com/zublimemx/marketplaces-product-images/main/products/7501072600172/images/7501072600172_3.jpg</t>
  </si>
  <si>
    <t xml:space="preserve">CEP DENT CLINIC INTER ORTHO MED38 C12</t>
  </si>
  <si>
    <t xml:space="preserve">020800790222</t>
  </si>
  <si>
    <t xml:space="preserve">Metamucil Fibra en Polvo Sabor Natural 210 g</t>
  </si>
  <si>
    <t xml:space="preserve">Descripción:
Metamucil es un suplemento de fibra de origen natural elaborado con cáscara de psyllium (Plantago psyllium), en polvo para suspensión. Restaura y mantiene la regularidad intestinal y auxilia en el tratamiento del estreñimiento. Esta presentación de 210 g, con sabor natural, rinde 30 dosis.
Beneficios:
- Fibra de origen natural.
- Restaura y mantiene la regularidad intestinal.
- Auxilia en el tratamiento del estreñimiento.
- Sabor natural, para preparar con agua.
- Presentación de 210 g con 30 dosis.
Ingredientes:
Plantago psyllium (cáscara de semilla) en polvo. Consulte la lista completa de ingredientes en la etiqueta.
Modo de uso:
Vía oral. Mezcle una dosis con un vaso de agua u otro líquido, agite bien y tómelo de inmediato, siguiendo la dosis y la frecuencia indicadas en el empaque. Beba siempre con abundante líquido durante el día.
Presentación:
Frasco con 210 g de polvo, sabor natural (30 dosis).
Advertencias:
Tómelo siempre con suficiente líquido para evitar dificultad para tragar o atragantamiento. No lo use si tiene dificultad para tragar, obstrucción intestinal o dolor abdominal sin causa conocida. Si los síntomas persisten o cambian sus hábitos intestinales, consulte a su médico. Consérvese en un lugar fresco y seco. Lea las instrucciones del empaque. Consulte a su médico. No se deje al alcance de los niños.</t>
  </si>
  <si>
    <t xml:space="preserve">MLM45284490</t>
  </si>
  <si>
    <t xml:space="preserve">Sabor natural</t>
  </si>
  <si>
    <t xml:space="preserve">Frasco de polvo</t>
  </si>
  <si>
    <t xml:space="preserve">Plantago psyllium</t>
  </si>
  <si>
    <t xml:space="preserve">Natural</t>
  </si>
  <si>
    <t xml:space="preserve">0258M80 SSA VI</t>
  </si>
  <si>
    <t xml:space="preserve">Formato: polvo para suspensión; Dosis por envase: 30; Fibra de origen natural</t>
  </si>
  <si>
    <t xml:space="preserve">https://raw.githubusercontent.com/zublimemx/marketplaces-product-images/main/products/020800790222/images/020800790222_2.jpg</t>
  </si>
  <si>
    <t xml:space="preserve">https://raw.githubusercontent.com/zublimemx/marketplaces-product-images/main/products/020800790222/images/020800790222_1.jpg</t>
  </si>
  <si>
    <t xml:space="preserve">https://raw.githubusercontent.com/zublimemx/marketplaces-product-images/main/products/020800790222/images/020800790222_3.jpg</t>
  </si>
  <si>
    <t xml:space="preserve">METAMUCIL PVO NAT 210G</t>
  </si>
  <si>
    <t xml:space="preserve">7506460101514</t>
  </si>
  <si>
    <t xml:space="preserve">Sico SoftLube Original Gel Lubricante Íntimo 56.7 g</t>
  </si>
  <si>
    <t xml:space="preserve">MLM167991</t>
  </si>
  <si>
    <t xml:space="preserve">Salud y Equipamiento Médico &gt; Cuidado de la Salud &gt; Farmacia &gt; Cuidado Sexual &gt; Lubricantes</t>
  </si>
  <si>
    <t xml:space="preserve">Descripción:
Sico SoftLube Original es un gel lubricante íntimo a base de agua que ofrece suavidad y confort durante la intimidad. Su textura de gel ayuda a reducir la fricción y la resequedad íntima. Se presenta en un envase de 56.7 g, discreto y fácil de usar.
Beneficios:
- Lubricante íntimo en gel a base de agua.
- Suavidad y confort en cada aplicación.
- Ayuda a disminuir la fricción y la sensación de resequedad.
- Envase de 56.7 g, discreto y fácil de llevar.
Modo de uso:
Aplique una pequeña cantidad de gel sobre la zona íntima o sobre el condón antes de la relación, y reaplique si lo desea. Cierre bien el envase después de usarlo.
Presentación:
Envase con 56.7 g de gel lubricante íntimo, versión Original.
Advertencias:
Para uso externo. Evite el contacto con los ojos. Suspenda su uso si aparece irritación o comezón y consulte a su médico. Verifique la fecha de caducidad antes de usarlo. Manténgase fuera del alcance de los niños.</t>
  </si>
  <si>
    <t xml:space="preserve">MLM52688702</t>
  </si>
  <si>
    <t xml:space="preserve">SoftLube</t>
  </si>
  <si>
    <t xml:space="preserve">Gel en envase</t>
  </si>
  <si>
    <t xml:space="preserve">Base: agua; Uso: lubricante íntimo; Claim del empaque: suavidad y confort</t>
  </si>
  <si>
    <t xml:space="preserve">https://raw.githubusercontent.com/zublimemx/marketplaces-product-images/main/products/7506460101514/images/7506460101514_2.jpg</t>
  </si>
  <si>
    <t xml:space="preserve">SICO SOFTLUBE GEL LUBR INTIM SUAVIDAD Y CONFORT ORIGINAL 56.7G</t>
  </si>
  <si>
    <t xml:space="preserve">7501070612993</t>
  </si>
  <si>
    <t xml:space="preserve">Clavulin 12h Amoxicilina Clavulanato 875/125 mg 15 Tabletas</t>
  </si>
  <si>
    <t xml:space="preserve">Descripción:
Clavulin 12h es un antibiótico de Laboratorios Sanfer que combina amoxicilina y ácido clavulánico en tabletas de 875 mg/125 mg, con una toma cada 12 horas. El ácido clavulánico ayuda a que la amoxicilina sea eficaz contra bacterias resistentes. Se presenta en frasco con 15 tabletas y debe usarse únicamente bajo prescripción médica.
Indicaciones:
Tratamiento de infecciones causadas por bacterias sensibles, como infecciones de las vías respiratorias superiores e inferiores, del tracto genitourinario, de la piel y tejidos blandos, y osteomielitis.
Composición:
Cada tableta contiene amoxicilina trihidratada equivalente a 875 mg de amoxicilina y clavulanato de potasio equivalente a 125 mg de ácido clavulánico.
Modo de uso:
Vía oral. Adultos: una tableta de 875/125 mg cada 12 horas, con los alimentos, durante siete a diez días o el tiempo que indique el médico. Complete siempre el tratamiento; en insuficiencia renal la dosis requiere ajuste médico.
Presentación:
Caja con frasco que contiene 15 tabletas de 875 mg/125 mg.
Advertencias:
Su venta requiere receta médica. No lo use si tiene antecedentes de alergia a las penicilinas, cefalosporinas u otros betalactámicos. Puede causar diarrea, náuseas, vómito y reacciones alérgicas. El uso incorrecto de los antibióticos puede generar resistencia bacteriana. Lea las instrucciones del empaque. Consulte a su médico. No se deje al alcance de los niños.</t>
  </si>
  <si>
    <t xml:space="preserve">MLM39476257</t>
  </si>
  <si>
    <t xml:space="preserve">Clavulin</t>
  </si>
  <si>
    <t xml:space="preserve">12h</t>
  </si>
  <si>
    <t xml:space="preserve">Caja con frasco de 15 tabletas</t>
  </si>
  <si>
    <t xml:space="preserve">875 mg / 125 mg por tableta</t>
  </si>
  <si>
    <t xml:space="preserve">066M98 SSA IV</t>
  </si>
  <si>
    <t xml:space="preserve">Formato: tableta; Toma cada 12 horas; Venta con receta médica</t>
  </si>
  <si>
    <t xml:space="preserve">https://raw.githubusercontent.com/zublimemx/marketplaces-product-images/main/products/7501070612993/images/7501070612993_1.jpg</t>
  </si>
  <si>
    <t xml:space="preserve">https://raw.githubusercontent.com/zublimemx/marketplaces-product-images/main/products/7501070612993/images/7501070612993_3.jpg</t>
  </si>
  <si>
    <t xml:space="preserve">CLAVULIN 12H 875 125MG C15</t>
  </si>
  <si>
    <t xml:space="preserve">7501201401458</t>
  </si>
  <si>
    <t xml:space="preserve">Refresh Fusion Solución Oftálmica Lubricante 10 ml</t>
  </si>
  <si>
    <t xml:space="preserve">Descripción:
Refresh Fusion es una solución oftálmica estéril en gotas que combina carboximetilcelulosa sódica, glicerina y hialuronato de sodio. Está indicada como lubricante ocular para el tratamiento del ojo seco. Se presenta en un frasco con gotero de 10 ml, listo para usarse, y es un producto de la marca Refresh, de AbbVie (Allergan).
Beneficios:
- Lubrica y humecta la superficie del ojo para aliviar la sensación de resequedad.
- Su fórmula reúne tres agentes lubricantes: carboximetilcelulosa sódica, glicerina y hialuronato de sodio.
- Solución estéril en frasco con gotero, práctica para llevar y aplicar en cualquier momento.
- Puede utilizarse con lentes de contacto, según la ficha de farmacia consultada.
Composición:
Carboximetilcelulosa sódica, glicerina y hialuronato de sodio, en solución oftálmica estéril.
Modo de uso:
Instile 1 o 2 gotas en el ojo afectado según sea necesario. Si utiliza otros productos oftálmicos, espere al menos 5 minutos entre una aplicación y otra. Evite tocar la punta del gotero con los dedos o con cualquier superficie para no contaminar la solución.
Presentación:
Caja con frasco gotero de 10 ml.
Advertencias:
Suspenda su uso y consulte a su médico si presenta dolor ocular. No se automedique; ante cualquier duda solicite orientación a su médico o a su químico farmacéutico. Mantenga el frasco bien cerrado después de cada uso. Lea las instrucciones del empaque. Consulte a su médico. No se deje al alcance de los niños.</t>
  </si>
  <si>
    <t xml:space="preserve">MLM50891507</t>
  </si>
  <si>
    <t xml:space="preserve">Solución oftálmica estéril en gotas, frasco gotero</t>
  </si>
  <si>
    <t xml:space="preserve">Carboximetilcelulosa sódica, glicerina, hialuronato de sodio</t>
  </si>
  <si>
    <t xml:space="preserve">Uso: lubricante ocular para ojo seco; Estéril; Apto para lentes de contacto (según ficha de farmacia); Condición de venta: sin receta</t>
  </si>
  <si>
    <t xml:space="preserve">https://raw.githubusercontent.com/zublimemx/marketplaces-product-images/main/products/7501201401458/images/7501201401458_1.jpg</t>
  </si>
  <si>
    <t xml:space="preserve">https://raw.githubusercontent.com/zublimemx/marketplaces-product-images/main/products/7501201401458/images/7501201401458_2.jpg</t>
  </si>
  <si>
    <t xml:space="preserve">REFRESH FUSION GTS OFT 10ML</t>
  </si>
  <si>
    <t xml:space="preserve">7501125109928</t>
  </si>
  <si>
    <t xml:space="preserve">Soldrin Ótico Solución en Gotas 10 ml</t>
  </si>
  <si>
    <t xml:space="preserve">Descripción:
Soldrin Ótico es una solución ótica en gotas de Laboratorios Pisa que combina un corticoesteroide (hidrocortisona), un antibiótico (cloranfenicol) y un anestésico local (benzocaína). Se utiliza en el tratamiento de infecciones del oído y se presenta en un frasco con gotero de 10 ml. Es un medicamento de prescripción médica.
Características:
- Solución ótica con tres principios activos: hidrocortisona, cloranfenicol y benzocaína.
- Aplicación directa en el oído mediante frasco gotero.
- Presentación de 10 ml.
Composición:
Cada ml contiene: hidrocortisona 10 mg, cloranfenicol 25 mg y benzocaína 20 mg. Excipiente cbp 1 ml.
Modo de uso:
Vía de administración ótica (aplicación en el conducto auditivo externo). La dosis y la duración del tratamiento las indica el médico.
Presentación:
Caja con frasco gotero de 10 ml.
Advertencias:
Uso exclusivo por vía ótica. No lo utilice si es alérgico a alguno de los componentes de la fórmula. Conserve el frasco entre 15 y 30 °C, bien cerrado y fuera del alcance de los niños. No se automedique. Lea las instrucciones del empaque. Consulte a su médico. No se deje al alcance de los niños.</t>
  </si>
  <si>
    <t xml:space="preserve">MLM39476152</t>
  </si>
  <si>
    <t xml:space="preserve">Soldrin</t>
  </si>
  <si>
    <t xml:space="preserve">Ótico</t>
  </si>
  <si>
    <t xml:space="preserve">Solución ótica en gotas, frasco gotero</t>
  </si>
  <si>
    <t xml:space="preserve">Hidrocortisona, cloranfenicol, benzocaína</t>
  </si>
  <si>
    <t xml:space="preserve">Por ml: hidrocortisona 10 mg; cloranfenicol 25 mg; benzocaína 20 mg</t>
  </si>
  <si>
    <t xml:space="preserve">63186SSA</t>
  </si>
  <si>
    <t xml:space="preserve">Condición de venta: con receta médica; Conservación: 15 a 30 °C</t>
  </si>
  <si>
    <t xml:space="preserve">https://raw.githubusercontent.com/zublimemx/marketplaces-product-images/main/products/7501125109928/images/7501125109928_3.jpg</t>
  </si>
  <si>
    <t xml:space="preserve">https://raw.githubusercontent.com/zublimemx/marketplaces-product-images/main/products/7501125109928/images/7501125109928_1.jpg</t>
  </si>
  <si>
    <t xml:space="preserve">https://raw.githubusercontent.com/zublimemx/marketplaces-product-images/main/products/7501125109928/images/7501125109928_4.jpg</t>
  </si>
  <si>
    <t xml:space="preserve">SOLDRIN OTICO GTS C 10 ML</t>
  </si>
  <si>
    <t xml:space="preserve">041333760643</t>
  </si>
  <si>
    <t xml:space="preserve">Pilas Alcalinas Duracell AA Blíster con 5 Piezas</t>
  </si>
  <si>
    <t xml:space="preserve">MLM7552</t>
  </si>
  <si>
    <t xml:space="preserve">Electrónica, Audio y Video &gt; Pilas y Cargadores &gt; Pilas</t>
  </si>
  <si>
    <t xml:space="preserve">Descripción:
Pilas alcalinas Duracell tamaño AA en blíster con 5 piezas. Son baterías no recargables de 1.5 V para uso diario en dispositivos electrónicos del hogar, y el empaque destaca que duran hasta 10 veces más.
Características:
- Tecnología alcalina de larga duración.
- Tamaño AA (LR6), el más común en aparatos domésticos.
- Voltaje nominal de 1.5 V.
- Blíster con 5 pilas, presentación tipo paquete promocional del fabricante.
- Aptas para controles remoto, juguetes, linternas, relojes de pared, radios, teclados y ratones inalámbricos, entre otros aparatos de consumo moderado.
Presentación:
Blíster con 5 pilas alcalinas AA de 1.5 V.
Advertencias:
No son recargables; no intente cargarlas, abrirlas ni exponerlas al fuego o al calor excesivo. Coloque las pilas respetando la polaridad (+/-) y no mezcle pilas nuevas con usadas ni de distintas marcas o tipos. Retire las pilas de los aparatos que no vaya a usar por periodos largos. Manténgalas fuera del alcance de los niños; en caso de ingestión acuda al médico de inmediato. Al terminar su vida útil deséchelas en los puntos de acopio para pilas, no en la basura común.</t>
  </si>
  <si>
    <t xml:space="preserve">MLM19731854</t>
  </si>
  <si>
    <t xml:space="preserve">Duracell</t>
  </si>
  <si>
    <t xml:space="preserve">Alcalina</t>
  </si>
  <si>
    <t xml:space="preserve">AA</t>
  </si>
  <si>
    <t xml:space="preserve">Blíster con 5 piezas</t>
  </si>
  <si>
    <t xml:space="preserve">Tipo de pila: AA; Voltaje: 1.5 V; Tecnología: alcalina; No recargable; Formato de venta: blíster</t>
  </si>
  <si>
    <t xml:space="preserve">https://raw.githubusercontent.com/zublimemx/marketplaces-product-images/main/products/041333760643/images/041333760643_2.jpg</t>
  </si>
  <si>
    <t xml:space="preserve">https://raw.githubusercontent.com/zublimemx/marketplaces-product-images/main/products/041333760643/images/041333760643_3.jpg</t>
  </si>
  <si>
    <t xml:space="preserve">DURACELL AA BLISTER TIRA PILA 5 PZS</t>
  </si>
  <si>
    <t xml:space="preserve">7501125139543</t>
  </si>
  <si>
    <t xml:space="preserve">Combesteral Solución Inyectable 3 Ampolletas y 3 Jeringas</t>
  </si>
  <si>
    <t xml:space="preserve">Descripción:
Combesteral, de Laboratorios Pisa, es una solución inyectable que combina complejo B (tiamina, piridoxina y cianocobalamina), dexametasona y lidocaína. Está indicado para el tratamiento de enfermedades reumáticas inflamatorias. La caja incluye 3 ampolletas de 1 ml, 3 ampolletas de 2 ml y 3 jeringas para su aplicación. Es un medicamento de prescripción médica.
Características:
- Asocia un corticoesteroide (dexametasona) con un anestésico local (lidocaína) y vitaminas del complejo B.
- Presentación práctica con las jeringas incluidas en la caja.
- Ampolletas de dos volúmenes (1 ml y 2 ml) que se preparan juntas según lo indique el médico.
Composición:
Cianocobalamina (vitamina B12), dexametasona, lidocaína, piridoxina (vitamina B6) y tiamina (vitamina B1), en solución inyectable.
Modo de uso:
Producto inyectable. La vía de administración, la dosis y la duración del tratamiento los determina el médico tratante.
Presentación:
Caja con 3 ampolletas de 1 ml, 3 ampolletas de 2 ml y 3 jeringas.
Advertencias:
Evite su uso en personas con antecedentes de alergia o sensibilidad a alguno de los componentes. Consulte a su médico antes de usarlo durante el embarazo o la lactancia. Conserve la caja en un lugar fresco y seco. No se automedique. Lea las instrucciones del empaque. Consulte a su médico. No se deje al alcance de los niños.</t>
  </si>
  <si>
    <t xml:space="preserve">MLM39474091</t>
  </si>
  <si>
    <t xml:space="preserve">Combesteral</t>
  </si>
  <si>
    <t xml:space="preserve">Solución inyectable, caja con 3 ampolletas de 1 ml, 3 ampolletas de 2 ml y 3 jeringas</t>
  </si>
  <si>
    <t xml:space="preserve">Cianocobalamina, dexametasona, lidocaína, piridoxina, tiamina</t>
  </si>
  <si>
    <t xml:space="preserve">083M84 SSA</t>
  </si>
  <si>
    <t xml:space="preserve">Contenido: 3 ampolletas de 1 ml + 3 ampolletas de 2 ml + 3 jeringas; Condición de venta: con receta médica; Indicación: enfermedades reumáticas inflamatorias</t>
  </si>
  <si>
    <t xml:space="preserve">https://raw.githubusercontent.com/zublimemx/marketplaces-product-images/main/products/7501125139543/images/7501125139543_1.jpg</t>
  </si>
  <si>
    <t xml:space="preserve">https://raw.githubusercontent.com/zublimemx/marketplaces-product-images/main/products/7501125139543/images/7501125139543_3.jpg</t>
  </si>
  <si>
    <t xml:space="preserve">COMBESTERAL AMP C3/JGAC3</t>
  </si>
  <si>
    <t xml:space="preserve">7501300420541</t>
  </si>
  <si>
    <t xml:space="preserve">Aliren Antigripal 50/3/300 mg 24 Cápsulas</t>
  </si>
  <si>
    <t xml:space="preserve">Descripción:
Aliren es un antigripal en cápsulas que combina amantadina, clorfenamina y paracetamol. Está indicado para el tratamiento sintomático de la gripe: actúa contra el virus que la causa y alivia los síntomas del resfriado común como fiebre, cuerpo cortado, estornudos y escurrimiento nasal. Lo fabrica Siegfried Rhein y se presenta en caja con 24 cápsulas.
Beneficios:
- Tres principios activos en una sola cápsula para atender varios síntomas de la gripe.
- Ayuda a aliviar fiebre, cuerpo cortado, estornudos y escurrimiento nasal.
- Esquema cómodo: una cápsula cada 8 horas.
Composición:
Cada cápsula contiene: clorhidrato de amantadina 50 mg, maleato de clorfenamina 3 mg y paracetamol 300 mg. Excipiente cbp 1 cápsula.
Modo de uso:
Vía oral. Adultos y niños mayores de 12 años: tomar una cápsula cada 8 horas. Se recomienda iniciar la administración desde el inicio de los síntomas.
Presentación:
Caja con 24 cápsulas.
Advertencias:
No se administre a menores de 12 años ni durante el embarazo o la lactancia. No lo use por más de 5 días. Está contraindicado en personas con antecedentes de enfermedad mental o nerviosa, epilepsia, crisis convulsivas o padecimientos graves de hígado o riñón. En mayores de 65 años solo debe administrarse con valoración médica. Puede producir somnolencia y afectar el estado de alerta, por lo que no debe conducir vehículos ni operar maquinaria pesada durante su uso. Conserve a no más de 30 °C. Si persisten las molestias consulte a su médico. Lea las instrucciones del empaque. Consulte a su médico. No se deje al alcance de los niños.</t>
  </si>
  <si>
    <t xml:space="preserve">MLM39455862</t>
  </si>
  <si>
    <t xml:space="preserve">Aliren</t>
  </si>
  <si>
    <t xml:space="preserve">Cápsulas, caja con 24</t>
  </si>
  <si>
    <t xml:space="preserve">Clorhidrato de amantadina, maleato de clorfenamina, paracetamol</t>
  </si>
  <si>
    <t xml:space="preserve">Por cápsula: amantadina 50 mg; clorfenamina 3 mg; paracetamol 300 mg</t>
  </si>
  <si>
    <t xml:space="preserve">198M2017 SSA</t>
  </si>
  <si>
    <t xml:space="preserve">Condición de venta: sin receta; Conservación: no más de 30 °C</t>
  </si>
  <si>
    <t xml:space="preserve">https://raw.githubusercontent.com/zublimemx/marketplaces-product-images/main/products/7501300420541/images/7501300420541_1.jpg</t>
  </si>
  <si>
    <t xml:space="preserve">https://raw.githubusercontent.com/zublimemx/marketplaces-product-images/main/products/7501300420541/images/7501300420541_3.jpg</t>
  </si>
  <si>
    <t xml:space="preserve">ALIREN C24 TABS 144 MAYO 27</t>
  </si>
  <si>
    <t xml:space="preserve">7501159580021</t>
  </si>
  <si>
    <t xml:space="preserve">Pulmonarom Lisados Bacterianos 20 Ampolletas de 3 ml</t>
  </si>
  <si>
    <t xml:space="preserve">Descripción:
Pulmonarom (también escrito Pulmonar-OM) es una solución oral a base de lisados bacterianos que se presenta en ampolletas de 3 ml. Se utiliza como auxiliar en infecciones de las vías respiratorias, acortando el tiempo de tratamiento. La caja contiene 20 ampolletas listas para tomar.
Características:
- Solución ingerible de administración oral.
- Principio activo: lisados bacterianos.
- Ampolletas individuales de 3 ml.
- Se comercializa con receta médica en su clasificación sanitaria.
Composición:
Lisados bacterianos en solución oral. El detalle de las cepas y sus cantidades se encuentra en el prospecto del producto.
Modo de uso:
Vía oral. La dosis y la duración del tratamiento deben ser indicadas por el médico.
Presentación:
Caja con 20 ampolletas de 3 ml cada una.
Advertencias:
Conserve el producto a una temperatura no mayor de 30 °C. No se automedique. Lea las instrucciones del empaque. Consulte a su médico. No se deje al alcance de los niños.</t>
  </si>
  <si>
    <t xml:space="preserve">MLM42117574</t>
  </si>
  <si>
    <t xml:space="preserve">Pulmonar-OM</t>
  </si>
  <si>
    <t xml:space="preserve">Solución oral, caja con 20 ampolletas</t>
  </si>
  <si>
    <t xml:space="preserve">13485SSAIV</t>
  </si>
  <si>
    <t xml:space="preserve">Contenido: 20 ampolletas de 3 ml; Condición de venta: con receta médica (según ficha de farmacia); Conservación: no más de 30 °C</t>
  </si>
  <si>
    <t xml:space="preserve">https://raw.githubusercontent.com/zublimemx/marketplaces-product-images/main/products/7501159580021/images/7501159580021_1.jpg</t>
  </si>
  <si>
    <t xml:space="preserve">PULMONAR OM C 20 AMP JUNIO 27</t>
  </si>
  <si>
    <t xml:space="preserve">7509546071558</t>
  </si>
  <si>
    <t xml:space="preserve">Desodorante Palmolive Neutro Balance Aerosol 91 g</t>
  </si>
  <si>
    <t xml:space="preserve">Descripción:
Palmolive Neutro Balance es un desodorante antitranspirante en aerosol de 91 g (150 ml) para el cuidado diario de las axilas. Ayuda a combatir el mal olor y la transpiración durante la jornada, con una sensación de frescura duradera y una fórmula suave con la piel. El empaque lo presenta como dermoprotector que protege e hidrata.
Beneficios:
- Protección contra la transpiración y el mal olor.
- Sensación de frescura durante todo el día.
- Fórmula suave con la piel, sin alcohol según la información de la tienda consultada.
- Formato aerosol: aplicación rápida y uniforme.
Ingredientes:
Entre sus ingredientes se encuentran butano e isobutano como propelentes, clorhidrato de aluminio como activo antitranspirante y palmitato de isopropilo. Consulte la lista completa en el envase.
Modo de uso:
Agite antes de usar. Aplique oprimiendo la válvula desde una distancia aproximada de 15 cm de la axila, previamente limpia y seca.
Presentación:
Aerosol de 91 g (150 ml).
Advertencias:
Para uso exclusivo en las axilas. No se aplique sobre piel lastimada; suspenda su uso si se presenta irritación. Evite el contacto con los ojos. Envase presurizado e inflamable: no lo exponga al sol ni a temperaturas mayores de 50 °C, no lo perfore ni lo arroje al fuego, y no lo aplique cerca de una flama. No se deje al alcance de los niños.</t>
  </si>
  <si>
    <t xml:space="preserve">MLM17017120</t>
  </si>
  <si>
    <t xml:space="preserve">Antitranspirante en aerosol</t>
  </si>
  <si>
    <t xml:space="preserve">Contenido: 91 g / 150 ml; Tipo: antitranspirante; Formato: aerosol; Uso: axilas</t>
  </si>
  <si>
    <t xml:space="preserve">https://raw.githubusercontent.com/zublimemx/marketplaces-product-images/main/products/7509546071558/images/7509546071558_1.jpg</t>
  </si>
  <si>
    <t xml:space="preserve">https://raw.githubusercontent.com/zublimemx/marketplaces-product-images/main/products/7509546071558/images/7509546071558_3.jpg</t>
  </si>
  <si>
    <t xml:space="preserve">DESOD NEUTRO B AP SPY 91 G</t>
  </si>
  <si>
    <t xml:space="preserve">7506627400269</t>
  </si>
  <si>
    <t xml:space="preserve">Dapagliflozina Metformina 10 mg/1000 mg MSN 28 Tabletas</t>
  </si>
  <si>
    <t xml:space="preserve">Descripción:
Dapagliflozina/Metformina de MSN es un medicamento en tabletas de liberación prolongada que combina 10 mg de dapagliflozina y 1000 mg de clorhidrato de metformina. Esta combinación se emplea como complemento de la dieta y el ejercicio para mejorar el control glucémico en adultos con diabetes mellitus tipo 2. Se presenta en frasco con 28 tabletas y es un medicamento de prescripción médica.
Características:
- Tabletas de liberación prolongada, de administración oral.
- Combina dos principios activos: dapagliflozina y metformina.
- Concentración por tableta: 10 mg de dapagliflozina y 1000 mg de metformina.
- Presentación en frasco con 28 tabletas, acompañado de caja individual.
Composición:
Cada tableta contiene dapagliflozina (10 mg) y clorhidrato de metformina (1000 mg), en tableta de liberación prolongada.
Modo de uso:
Vía oral. La dosis, el horario y la duración del tratamiento los indica el médico. Las tabletas de liberación prolongada se tragan completas, sin partirlas ni masticarlas.
Presentación:
Caja con frasco de 28 tabletas de liberación prolongada.
Advertencias:
Para el medicamento de referencia con esta combinación se señalan como contraindicaciones la insuficiencia renal moderada a grave, la acidosis metabólica (incluida la cetoacidosis diabética), la hipersensibilidad a los componentes, el embarazo y la lactancia. Debe suspenderse temporalmente antes de estudios radiológicos con contraste yodado. No está indicado en diabetes tipo 1. Lea las instrucciones del empaque. Consulte a su médico. No se deje al alcance de los niños.</t>
  </si>
  <si>
    <t xml:space="preserve">MLM65258805</t>
  </si>
  <si>
    <t xml:space="preserve">MSN</t>
  </si>
  <si>
    <t xml:space="preserve">MSN Laboratories</t>
  </si>
  <si>
    <t xml:space="preserve">Tabletas de liberación prolongada, frasco con 28</t>
  </si>
  <si>
    <t xml:space="preserve">Dapagliflozina, clorhidrato de metformina</t>
  </si>
  <si>
    <t xml:space="preserve">10 mg/1000 mg por tableta</t>
  </si>
  <si>
    <t xml:space="preserve">046M2025 SSA IV</t>
  </si>
  <si>
    <t xml:space="preserve">Forma farmacéutica: tabletas de liberación prolongada; Genérico; Condición de venta: con receta médica</t>
  </si>
  <si>
    <t xml:space="preserve">https://raw.githubusercontent.com/zublimemx/marketplaces-product-images/main/products/7506627400269/images/7506627400269_2.jpg</t>
  </si>
  <si>
    <t xml:space="preserve">https://raw.githubusercontent.com/zublimemx/marketplaces-product-images/main/products/7506627400269/images/7506627400269_3.jpg</t>
  </si>
  <si>
    <t xml:space="preserve">DAPAGLIFLOZINA METFORMINA 10MG/1000MG LIB PROLONGADA FRC 28TAB MSN</t>
  </si>
  <si>
    <t xml:space="preserve">7506425605880</t>
  </si>
  <si>
    <t xml:space="preserve">Calzón Entrenador Huggies Pull-Ups Niño Talla XL 30 Piezas</t>
  </si>
  <si>
    <t xml:space="preserve">Descripción:
Los calzones entrenadores desechables Huggies Pull-Ups para niño, talla XL (extra grande, de 17 a 25 kg), acompañan a los pequeños en la transición del pañal al calzoncito. El paquete trae 30 piezas con diseño de Mickey Mouse, pensado para motivar el aprendizaje del uso del baño.
Beneficios:
- Dibujos que desaparecen al mojarse, para ayudar al niño a reconocer cuándo tuvo un accidente.
- Sistema elástico en la cintura que sube y baja con facilidad, como un calzoncito de tela.
- Laterales abre-fácil para cambios rápidos después de un accidente.
- Absorbencia Huggies para mantener al niño seco de día y de noche.
- Diseño específico para niño.
Presentación:
Paquete con 30 calzones entrenadores desechables, talla XL.
Modo de uso:
Coloque el calzón como un calzoncito común, subiéndolo por las piernas hasta la cintura. Después de un accidente, retírelo abriendo los laterales abre-fácil. Cámbielo en cuanto se humedezca.
Advertencias:
Producto desechable de un solo uso; no se lave ni se reutilice. Deséchelo en la basura, sin tirarlo al inodoro. Mantenga el empaque fuera del alcance de los niños y consulte al pediatra si observa irritación en la piel.</t>
  </si>
  <si>
    <t xml:space="preserve">MLM17379832</t>
  </si>
  <si>
    <t xml:space="preserve">Pull-Ups</t>
  </si>
  <si>
    <t xml:space="preserve">Calzón entrenador desechable</t>
  </si>
  <si>
    <t xml:space="preserve">Paquete con 30 piezas</t>
  </si>
  <si>
    <t xml:space="preserve">Entrenamiento para dejar el pañal</t>
  </si>
  <si>
    <t xml:space="preserve">XL (Extra Grande, 17 a 25 kg)</t>
  </si>
  <si>
    <t xml:space="preserve">Diseño: Mickey Mouse; Dibujos que desaparecen al mojarse; Laterales abre-fácil; Uso: día y noche</t>
  </si>
  <si>
    <t xml:space="preserve">https://raw.githubusercontent.com/zublimemx/marketplaces-product-images/main/products/7506425605880/images/7506425605880_3.jpg</t>
  </si>
  <si>
    <t xml:space="preserve">https://raw.githubusercontent.com/zublimemx/marketplaces-product-images/main/products/7506425605880/images/7506425605880_1.jpg</t>
  </si>
  <si>
    <t xml:space="preserve">https://raw.githubusercontent.com/zublimemx/marketplaces-product-images/main/products/7506425605880/images/7506425605880_2.jpg</t>
  </si>
  <si>
    <t xml:space="preserve">https://raw.githubusercontent.com/zublimemx/marketplaces-product-images/main/products/7506425605880/images/7506425605880_4.jpg</t>
  </si>
  <si>
    <t xml:space="preserve">https://raw.githubusercontent.com/zublimemx/marketplaces-product-images/main/products/7506425605880/images/7506425605880_5.jpg</t>
  </si>
  <si>
    <t xml:space="preserve">HUG PULL-UPS NINO XL C/30</t>
  </si>
  <si>
    <t xml:space="preserve">7501080912083</t>
  </si>
  <si>
    <t xml:space="preserve">Stérimar Uso Diario Solución Nasal Agua de Mar 50 ml</t>
  </si>
  <si>
    <t xml:space="preserve">Descripción:
Stérimar Uso Diario es una solución humectante nasal de agua de mar 100% natural, en spray de 50 ml. Está pensada para la higiene y humectación nasal diaria de toda la familia: ayuda a mejorar la respiración, restaura la humedad natural de la mucosa y libera las secreciones cuando hay resfriado, infecciones o alergias. También es coadyuvante en la sequedad nasal por rinitis.
Beneficios:
- Higiene y humectación de las fosas nasales de uso diario.
- Ayuda a liberar las secreciones nasales.
- Microdifusión que prolonga el contacto con la mucosa nasal.
- Solución fisiológica: agua de mar equivalente a 0.9% de cloruro de sodio.
- Aproximadamente 150 atomizaciones por envase.
Composición:
Agua de mar (equivalente a 0.9% de NaCl) y agua purificada cbp 50 ml.
Modo de uso:
De 3 a 6 aplicaciones por día en cada fosa nasal, o según la indicación de su médico. Vía nasal, mediante spray presurizado.
Presentación:
Envase spray de 50 ml.
Advertencias:
Contenido bajo presión: no perforar ni quemar, y no exponer a temperaturas superiores a 50 °C. Evite el contacto con los ojos. No se conocen contraindicaciones hasta la fecha. En bebés, nunca coloque la cabeza hacia atrás al aplicar. Manténgase fuera del alcance de los niños. Lea las instrucciones del empaque. Consulte a su médico.</t>
  </si>
  <si>
    <t xml:space="preserve">MLM34949531</t>
  </si>
  <si>
    <t xml:space="preserve">Stérimar</t>
  </si>
  <si>
    <t xml:space="preserve">Church &amp; Dwight</t>
  </si>
  <si>
    <t xml:space="preserve">Uso Diario</t>
  </si>
  <si>
    <t xml:space="preserve">Solución de agua de mar</t>
  </si>
  <si>
    <t xml:space="preserve">Spray nasal</t>
  </si>
  <si>
    <t xml:space="preserve">Agua de mar (equivalente a 0.9% de NaCl)</t>
  </si>
  <si>
    <t xml:space="preserve">Toda la familia</t>
  </si>
  <si>
    <t xml:space="preserve">Aproximadamente 150 atomizaciones; Microdifusión; Solución 100% natural de agua de mar</t>
  </si>
  <si>
    <t xml:space="preserve">https://raw.githubusercontent.com/zublimemx/marketplaces-product-images/main/products/7501080912083/images/7501080912083_1.jpg</t>
  </si>
  <si>
    <t xml:space="preserve">STERIMAR SOLUCION C 50 ML</t>
  </si>
  <si>
    <t xml:space="preserve">7501033923234</t>
  </si>
  <si>
    <t xml:space="preserve">Norfenon Propafenona 150 mg 30 Tabletas</t>
  </si>
  <si>
    <t xml:space="preserve">Descripción:
Norfenon es un medicamento de Abbott cuyo principio activo es el clorhidrato de propafenona, un antiarrítmico. Se utiliza en el tratamiento de arritmias cardíacas. Esta presentación contiene 30 tabletas de 150 mg para administración oral y su venta requiere receta médica.
Características:
- Principio activo: clorhidrato de propafenona.
- Concentración de 150 mg por tableta.
- Caja con 30 tabletas.
- Medicamento de marca fabricado en México por Abbott Laboratorios de México.
Composición:
Cada tableta contiene clorhidrato de propafenona 150 mg. Excipiente cbp 1 tableta.
Modo de uso:
Vía oral. La dosis es la que el médico señale.
Presentación:
Caja con 30 tabletas de 150 mg.
Advertencias:
Su venta requiere receta médica. El uso de este medicamento durante el embarazo y la lactancia queda bajo la estricta responsabilidad del médico. Puede producir somnolencia y afectar el estado de alerta, por lo que no debe conducir vehículos automotores ni operar maquinaria pesada durante su uso. Consérvese la caja bien cerrada a no más de 30 °C. Lea las instrucciones del empaque. Consulte a su médico. No se deje al alcance de los niños.</t>
  </si>
  <si>
    <t xml:space="preserve">MLM39472584</t>
  </si>
  <si>
    <t xml:space="preserve">Norfenon</t>
  </si>
  <si>
    <t xml:space="preserve">Abbott Laboratorios de México</t>
  </si>
  <si>
    <t xml:space="preserve">Tabletas, caja con 30</t>
  </si>
  <si>
    <t xml:space="preserve">Clorhidrato de propafenona</t>
  </si>
  <si>
    <t xml:space="preserve">150 mg por tableta</t>
  </si>
  <si>
    <t xml:space="preserve">079M82 SSA IV</t>
  </si>
  <si>
    <t xml:space="preserve">Condición de venta: con receta médica; Conservación: no más de 30 °C</t>
  </si>
  <si>
    <t xml:space="preserve">https://raw.githubusercontent.com/zublimemx/marketplaces-product-images/main/products/7501033923234/images/7501033923234_1.jpg</t>
  </si>
  <si>
    <t xml:space="preserve">https://raw.githubusercontent.com/zublimemx/marketplaces-product-images/main/products/7501033923234/images/7501033923234_2.jpg</t>
  </si>
  <si>
    <t xml:space="preserve">https://raw.githubusercontent.com/zublimemx/marketplaces-product-images/main/products/7501033923234/images/7501033923234_3.jpg</t>
  </si>
  <si>
    <t xml:space="preserve">https://raw.githubusercontent.com/zublimemx/marketplaces-product-images/main/products/7501033923234/images/7501033923234_4.jpg</t>
  </si>
  <si>
    <t xml:space="preserve">NORFENON 150MG 30TAB</t>
  </si>
  <si>
    <t xml:space="preserve">7509546017389</t>
  </si>
  <si>
    <t xml:space="preserve">Shampoo Palmolive Optims 2 en 1 Extra Intensivo 700 ml</t>
  </si>
  <si>
    <t xml:space="preserve">Descripción:
Shampoo 2 en 1 Palmolive Optims Nivel 4 Acondicionamiento Extra Intensivo con Vital Keratina, en presentación de 700 ml. Limpia y acondiciona en un solo paso, y deja el cabello hasta 3 veces más suave, según el empaque.
Beneficios:
- Fórmula 2 en 1: shampoo y acondicionador en un solo producto.
- Acondicionamiento extra intensivo (nivel 4 de la línea Optims) para un cabello 3 veces más suave.
- Con queratina hidrolizada (Vital Keratina) y una mezcla de aceites vegetales como camelia, girasol, almendra dulce, semilla de uva y argán.
- Botella hecha con 39% de plástico reciclado.
Ingredientes:
Aqua, Sodium Laureth Sulfate, Dimethiconol, Cocamide MEA, Glycol Distearate, Parfum, Cocamidopropyl Betaine, Sodium Chloride, Citric Acid, Guar Hydroxypropyltrimonium Chloride, Sodium Phosphate, Tetrasodium EDTA, Disodium Laureth Sulfosuccinate, Sodium Salicylate, Sodium Benzoate, Stearyl Dimethicone PG-Diethylmonium Chloride, Hydrolyzed Keratin, Polyquaternium-6, Sodium Hydroxide, Camellia Sinensis Leaf Oil, Helianthus Annuus (Sunflower) Seed Oil, Camellia Oleifera Seed Oil, Prunus Amygdalus Dulcis (Sweet Almond) Oil, Vitis Vinifera (Grape) Seed Oil, Argania Spinosa Kernel Oil.
Modo de uso:
Aplique el producto sobre el cabello mojado y masajee suavemente, distribuyendo la espuma hasta las puntas. Déjelo actuar durante unos minutos, enjuague y repita si es necesario.
Presentación:
Botella de 700 ml.
Advertencias:
Evite el contacto con los ojos; si sucede, enjuáguelos con agua. Suspenda su uso si observa alguna reacción desfavorable. No se recomienda su uso en niños menores de 3 años. Manténgase fuera del alcance de los niños.</t>
  </si>
  <si>
    <t xml:space="preserve">MLM18981237</t>
  </si>
  <si>
    <t xml:space="preserve">Optims</t>
  </si>
  <si>
    <t xml:space="preserve">Nivel 4 Extra Intensivo con Vital Keratina, 2 en 1</t>
  </si>
  <si>
    <t xml:space="preserve">Formato: 2 en 1 (shampoo y acondicionador); Nivel de acondicionamiento: 4 (extra intensivo); Botella con 39% de plástico reciclado</t>
  </si>
  <si>
    <t xml:space="preserve">https://raw.githubusercontent.com/zublimemx/marketplaces-product-images/main/products/7509546017389/images/7509546017389_1.jpg</t>
  </si>
  <si>
    <t xml:space="preserve">https://raw.githubusercontent.com/zublimemx/marketplaces-product-images/main/products/7509546017389/images/7509546017389_4.jpg</t>
  </si>
  <si>
    <t xml:space="preserve">SH PALMOL OPT EXTIN 2EN1 700ML</t>
  </si>
  <si>
    <t xml:space="preserve">7501019030048</t>
  </si>
  <si>
    <t xml:space="preserve">Pañal para Adulto TENA Slip Maxi Protect CH/M 10 Piezas</t>
  </si>
  <si>
    <t xml:space="preserve">Descripción:
TENA Slip Maxi Protect es un pañal para adulto tipo slip, unisex, pensado para personas con incontinencia urinaria de nivel abundante. Se presenta en talla chica/mediana (CH/M), en paquete con 10 piezas. Ofrece la máxima protección de la línea Slip de TENA, con cintas ajustables y tecnología ProSkin.
Beneficios:
- Absorción abundante: nivel 9 en la escala de absorción de TENA (de 10).
- Tecnología ProSkin que cuida y protege la piel, con vitamina E y extracto de avena.
- Doble barrera anti-escurrimientos para mayor seguridad.
- Cintas multiajuste para acomodar el pañal de forma segura.
- Materiales respirables que ayudan a cuidar la piel.
Presentación:
Paquete con 10 pañales para adulto, talla CH/M.
Modo de uso:
Abra el pañal, colóquelo entre las piernas y ajuste las cintas adhesivas a la cintura hasta que quede firme y cómodo, sin apretar. Cámbielo cuando esté húmedo o sucio y realice la higiene de la piel en cada cambio.
Advertencias:
Producto desechable de un solo uso. Deséchelo en la basura, no en el inodoro. Consulte a su médico si aparece irritación en la piel o si los escapes son frecuentes. Mantenga el paquete fuera del alcance de los niños.</t>
  </si>
  <si>
    <t xml:space="preserve">MLM15995533</t>
  </si>
  <si>
    <t xml:space="preserve">Slip Maxi Protect</t>
  </si>
  <si>
    <t xml:space="preserve">Pañal para adulto tipo slip</t>
  </si>
  <si>
    <t xml:space="preserve">Chica/Mediana (CH/M)</t>
  </si>
  <si>
    <t xml:space="preserve">Absorción: abundante (nivel 9 de 10); Tecnología ProSkin con vitamina E y extracto de avena; Cintas multiajuste; Doble barrera anti-escurrimientos</t>
  </si>
  <si>
    <t xml:space="preserve">https://raw.githubusercontent.com/zublimemx/marketplaces-product-images/main/products/7501019030048/images/7501019030048_1.jpg</t>
  </si>
  <si>
    <t xml:space="preserve">https://raw.githubusercontent.com/zublimemx/marketplaces-product-images/main/products/7501019030048/images/7501019030048_2.jpg</t>
  </si>
  <si>
    <t xml:space="preserve">TENA SLIP MED C/10</t>
  </si>
  <si>
    <t xml:space="preserve">7501070636531</t>
  </si>
  <si>
    <t xml:space="preserve">Omuro Bromuro de Otilonio 40 mg 30 Tabletas</t>
  </si>
  <si>
    <t xml:space="preserve">Descripción:
Omuro es un medicamento de Laboratorios Sanfer cuyo principio activo es el bromuro de otilonio, un antiespasmódico de acción digestiva. Está indicado en estados espasmódicos y discinesias del canal digestivo, como el colon irritable, la gastritis, la gastroduodenitis, la enteritis y las afecciones esofágicas. Esta presentación contiene 30 tabletas de 40 mg de administración oral.
Características:
- Principio activo: bromuro de otilonio.
- Concentración de 40 mg por tableta.
- Caja con 30 tabletas.
- Administración por vía oral.
Composición:
Cada tableta contiene bromuro de otilonio 40 mg. Excipiente cbp 1 tableta.
Modo de uso:
Vía oral. La dosis y la duración del tratamiento deben ser las que indique el médico o el empaque del producto.
Presentación:
Caja con 30 tabletas de 40 mg.
Advertencias:
No se automedique. Suspenda su uso y consulte a su médico si los síntomas persisten o empeoran. Lea las instrucciones del empaque. Consulte a su médico. No se deje al alcance de los niños.</t>
  </si>
  <si>
    <t xml:space="preserve">MLM39473343</t>
  </si>
  <si>
    <t xml:space="preserve">Omuro</t>
  </si>
  <si>
    <t xml:space="preserve">Bromuro de otilonio</t>
  </si>
  <si>
    <t xml:space="preserve">40 mg por tableta</t>
  </si>
  <si>
    <t xml:space="preserve">Antiespasmódico digestivo; Condición de venta: sin receta según una ficha de farmacia</t>
  </si>
  <si>
    <t xml:space="preserve">https://raw.githubusercontent.com/zublimemx/marketplaces-product-images/main/products/7501070636531/images/7501070636531_1.jpg</t>
  </si>
  <si>
    <t xml:space="preserve">https://raw.githubusercontent.com/zublimemx/marketplaces-product-images/main/products/7501070636531/images/7501070636531_2.jpg</t>
  </si>
  <si>
    <t xml:space="preserve">OMURO TAB C30 40MG</t>
  </si>
  <si>
    <t xml:space="preserve">7501314701704</t>
  </si>
  <si>
    <t xml:space="preserve">Fosfocil Fosfomicina 250 mg/5 ml Suspensión 120 ml</t>
  </si>
  <si>
    <t xml:space="preserve">Descripción:
Fosfocil es un antibiótico de Laboratorios Senosiain (marca Cetus) cuyo principio activo es la fosfomicina cálcica. Se presenta como polvo para preparar una suspensión oral de 250 mg por cada 5 ml, en frasco para 120 ml con vaso dosificador. Es un medicamento de prescripción médica que se utiliza en infecciones causadas por bacterias sensibles a la fosfomicina.
Características:
- Antibiótico de administración oral.
- Concentración de 250 mg de fosfomicina por cada 5 ml de suspensión.
- Presentación en polvo que se prepara con agua hasta completar 120 ml.
- Incluye vaso dosificador para medir la dosis.
Composición:
Fosfomicina cálcica monohidratada, equivalente a 250 mg de fosfomicina por cada 5 ml de suspensión preparada.
Modo de uso:
Vía oral. Prepare la suspensión siguiendo las instrucciones del empaque. La dosis y la duración del tratamiento las indica el médico; complete el tratamiento aunque los síntomas desaparezcan.
Presentación:
Caja con frasco con polvo para preparar 120 ml de suspensión y vaso dosificador.
Advertencias:
Su venta requiere receta médica. Conserve el producto entre 15 y 30 °C. No se automedique. Lea las instrucciones del empaque. Consulte a su médico. No se deje al alcance de los niños.</t>
  </si>
  <si>
    <t xml:space="preserve">MLM39474092</t>
  </si>
  <si>
    <t xml:space="preserve">Laboratorios Senosiain (Cetus)</t>
  </si>
  <si>
    <t xml:space="preserve">Polvo para suspensión oral, frasco para 120 ml con vaso dosificador</t>
  </si>
  <si>
    <t xml:space="preserve">Fosfomicina cálcica monohidratada</t>
  </si>
  <si>
    <t xml:space="preserve">84970SSAIV</t>
  </si>
  <si>
    <t xml:space="preserve">Antibiótico; Condición de venta: con receta médica; Conservación: 15 a 30 °C</t>
  </si>
  <si>
    <t xml:space="preserve">https://raw.githubusercontent.com/zublimemx/marketplaces-product-images/main/products/7501314701704/images/7501314701704_1.jpg</t>
  </si>
  <si>
    <t xml:space="preserve">https://raw.githubusercontent.com/zublimemx/marketplaces-product-images/main/products/7501314701704/images/7501314701704_2.jpg</t>
  </si>
  <si>
    <t xml:space="preserve">FOSFOCIL 250MG SUSP 120ML</t>
  </si>
  <si>
    <t xml:space="preserve">7501314701612</t>
  </si>
  <si>
    <t xml:space="preserve">Bredelin Levofloxacino 500 mg 7 Tabletas</t>
  </si>
  <si>
    <t xml:space="preserve">Descripción:
Bredelin es un antibiótico del grupo de las fluoroquinolonas cuyo principio activo es el levofloxacino, en tabletas de 500 mg. Se utiliza en infecciones causadas por bacterias sensibles, entre ellas infecciones respiratorias (sinusitis, bronquitis, neumonía), de la piel, urinarias y osteomielitis. La caja contiene 7 tabletas y su venta requiere receta médica.
Características:
- Principio activo: levofloxacino (como hemihidrato) 500 mg por tableta.
- Administración oral, una tableta cada 24 horas según la indicación médica.
- Caja con 7 tabletas.
- Marca de Laboratorios Senosiain (línea Cetus).
Composición:
Cada tableta contiene levofloxacino hemihidrato equivalente a 500 mg de levofloxacino. Excipiente cbp 1 tableta.
Modo de uso:
Vía oral. La dosis habitual es de 500 mg cada 24 horas; la duración depende de la infección y la determina el médico.
Presentación:
Caja con 7 tabletas de 500 mg.
Advertencias:
Está contraindicado en caso de hipersensibilidad a los componentes o a otras quinolonas, epilepsia, antecedentes de lesión de tendones por fluoroquinolonas, niños en crecimiento, embarazo y lactancia. Puede causar fotosensibilidad, convulsiones, tendinitis y ruptura de tendón; suspenda su uso y acuda al médico si aparece dolor o inflamación en los tendones. Su venta requiere receta médica. Lea las instrucciones del empaque. Consulte a su médico. No se deje al alcance de los niños.</t>
  </si>
  <si>
    <t xml:space="preserve">MLM39475625</t>
  </si>
  <si>
    <t xml:space="preserve">Bredelin</t>
  </si>
  <si>
    <t xml:space="preserve">Tabletas, caja con 7</t>
  </si>
  <si>
    <t xml:space="preserve">Levofloxacino (hemihidrato)</t>
  </si>
  <si>
    <t xml:space="preserve">400M2006 SSA IV</t>
  </si>
  <si>
    <t xml:space="preserve">Antibiótico (fluoroquinolona); Condición de venta: con receta médica</t>
  </si>
  <si>
    <t xml:space="preserve">https://raw.githubusercontent.com/zublimemx/marketplaces-product-images/main/products/7501314701612/images/7501314701612_1.jpg</t>
  </si>
  <si>
    <t xml:space="preserve">BREDELIN 500MG TAB C 7 LEVOFLOXACINO</t>
  </si>
  <si>
    <t xml:space="preserve">7501300408358</t>
  </si>
  <si>
    <t xml:space="preserve">Dimefor G Metformina Glibenclamida 500/5 mg 60 Tabletas</t>
  </si>
  <si>
    <t xml:space="preserve">Descripción:
Dimefor-G es un medicamento de Siegfried Rhein que combina metformina (500 mg) y glibenclamida (5 mg) en tabletas recubiertas. Se utiliza para el tratamiento de la diabetes mellitus tipo 2: ayuda a controlar la cantidad de glucosa en la sangre, disminuyendo la glucosa que se absorbe de los alimentos y la que produce el hígado. La caja contiene 60 tabletas y es un medicamento de prescripción médica.
Características:
- Dos principios activos antidiabéticos en una sola tableta: metformina y glibenclamida.
- Concentración de 500 mg de metformina y 5 mg de glibenclamida por tableta.
- Tabletas recubiertas de administración oral.
- Caja con 60 tabletas.
Composición:
Cada tableta recubierta contiene metformina 500 mg y glibenclamida 5 mg, con excipiente cbp 1 tableta.
Modo de uso:
Vía oral. La dosis y el horario de las tomas los determina el médico según el control de glucosa de cada paciente.
Presentación:
Caja con 60 tabletas recubiertas.
Advertencias:
No se automedique: el ajuste de la dosis y el seguimiento del nivel de glucosa deben hacerse bajo supervisión médica. Mantenga el medicamento en su empaque, protegido del calor y la humedad. Lea las instrucciones del empaque. Consulte a su médico. No se deje al alcance de los niños.</t>
  </si>
  <si>
    <t xml:space="preserve">MLM40172237</t>
  </si>
  <si>
    <t xml:space="preserve">Dimefor</t>
  </si>
  <si>
    <t xml:space="preserve">G</t>
  </si>
  <si>
    <t xml:space="preserve">Tabletas recubiertas, caja con 60</t>
  </si>
  <si>
    <t xml:space="preserve">Metformina, glibenclamida</t>
  </si>
  <si>
    <t xml:space="preserve">500 mg/5 mg por tableta</t>
  </si>
  <si>
    <t xml:space="preserve">Antidiabético oral; Forma farmacéutica: tableta recubierta; Condición de venta: con receta médica</t>
  </si>
  <si>
    <t xml:space="preserve">https://raw.githubusercontent.com/zublimemx/marketplaces-product-images/main/products/7501300408358/images/7501300408358_1.jpg</t>
  </si>
  <si>
    <t xml:space="preserve">https://raw.githubusercontent.com/zublimemx/marketplaces-product-images/main/products/7501300408358/images/7501300408358_3.jpg</t>
  </si>
  <si>
    <t xml:space="preserve">DIMEFOR G 500 5MG C 60 TABS RECUB 120</t>
  </si>
  <si>
    <t xml:space="preserve">7501868901117</t>
  </si>
  <si>
    <t xml:space="preserve">Alcohol Etílico Dibar 71.5° G.L. 250 ml Caja con 36 Piezas</t>
  </si>
  <si>
    <t xml:space="preserve">Descripción:
Alcohol etílico desnaturalizado de la marca Dibar, con una graduación de 71.5° G.L., en botella de plástico de 250 ml. Se ofrece en caja con 36 piezas, una presentación práctica para reventa o para el abasto de consultorios, escuelas, negocios y hogares.
Características:
- Alcohol etílico desnaturalizado, 71.5° G.L.
- Contenido neto de 250 ml por botella.
- Botella de plástico blanca con tapa azul y etiqueta frontal con el contenido neto.
- Caja con 36 botellas, lo que facilita el surtido de varias piezas de una sola vez.
- Producto de uso externo, empleado comúnmente para la limpieza de superficies y objetos de uso cotidiano.
Presentación:
Caja con 36 botellas de 250 ml cada una (9 litros en total).
Advertencias:
Producto de uso externo. No se ingiera. Es inflamable: manténgase alejado de flamas, chispas y fuentes de calor, y conserve el envase bien cerrado. Evite el contacto con los ojos; si sucede, enjuague con abundante agua. Manténgase fuera del alcance de los niños.</t>
  </si>
  <si>
    <t xml:space="preserve">Alcohol etílico desnaturalizado 71.5° G.L.</t>
  </si>
  <si>
    <t xml:space="preserve">Botella de plástico, caja con 36 piezas</t>
  </si>
  <si>
    <t xml:space="preserve">Contenido total de la caja: 9 litros; Grado alcohólico: 71.5° G.L.; Formato de venta: caja con 36 botellas</t>
  </si>
  <si>
    <t xml:space="preserve">https://raw.githubusercontent.com/zublimemx/marketplaces-product-images/main/products/7501868901117/images/7501868901117_1.jpg</t>
  </si>
  <si>
    <t xml:space="preserve">ALCO A 250ML C36 PZAS DIBAR</t>
  </si>
  <si>
    <t xml:space="preserve">7509546072272</t>
  </si>
  <si>
    <t xml:space="preserve">Crema Dental Colgate Kids Fresantástico Sabor Fresa 50 g</t>
  </si>
  <si>
    <t xml:space="preserve">Descripción:
Crema dental infantil Colgate Kids Fresantástico con sabor a fresa, en presentación de 50 g. Está formulada para niños con flúor, para ayudar a prevenir las caries, combatir la placa y fortalecer el esmalte, con un sabor que hace más agradable la hora de cepillarse.
Beneficios:
- Protección contra las caries con flúor.
- Ayuda a combatir la placa y a fortalecer el esmalte.
- Sabor a fresa que motiva a los niños a cepillarse.
- Tubo de 50 g, ideal para el baño o para llevar de viaje.
Modo de uso:
Aplique una pequeña cantidad de crema dental sobre el cepillo. Cepille los dientes superiores hacia abajo, los inferiores hacia arriba y las muelas con movimiento de adelante hacia atrás. Se recomienda cepillarse tres veces al día durante aproximadamente dos minutos.
Presentación:
Tubo de 50 g dentro de caja de cartón.
Advertencias:
Supervise siempre el cepillado de los niños pequeños y enséñeles a escupir; no debe tragarse la crema dental. Si se ingiere más de la cantidad usada para el cepillado, busque ayuda médica o comuníquese con un centro de control toxicológico. Manténgase fuera del alcance de los niños.</t>
  </si>
  <si>
    <t xml:space="preserve">MLM19533625</t>
  </si>
  <si>
    <t xml:space="preserve">Kids</t>
  </si>
  <si>
    <t xml:space="preserve">Fresantástico</t>
  </si>
  <si>
    <t xml:space="preserve">Fluoruro de sodio</t>
  </si>
  <si>
    <t xml:space="preserve">0.24 %</t>
  </si>
  <si>
    <t xml:space="preserve">Con flúor; Sabor: fresa; Formato: tubo en caja de cartón; Libre de gluten; Baja abrasión</t>
  </si>
  <si>
    <t xml:space="preserve">https://raw.githubusercontent.com/zublimemx/marketplaces-product-images/main/products/7509546072272/images/7509546072272_5.jpg</t>
  </si>
  <si>
    <t xml:space="preserve">C D COLGATE KIDS FRESANTASTICO 50G</t>
  </si>
  <si>
    <t xml:space="preserve">7501328977737</t>
  </si>
  <si>
    <t xml:space="preserve">Monurol Fosfomicina 3 g Granulado 1 Sobre</t>
  </si>
  <si>
    <t xml:space="preserve">Descripción:
Monurol es un antibiótico en granulado para solución oral cuyo principio activo es la fosfomicina (como fosfomicina trometamol). Se utiliza para tratar infecciones no complicadas de las vías urinarias bajas, como la cistitis bacteriana aguda y la uretritis, y en otras situaciones que indique el médico, como la profilaxis de infecciones urinarias en procedimientos quirúrgicos. La caja contiene un sobre monodosis de 3 g. Es un medicamento de prescripción médica.
Características:
- Tratamiento de una sola dosis.
- Sobre monodosis con granulado que se disuelve en agua.
- Fabricado por Zambon, importado y distribuido en México por Laboratorios Concordia.
Composición:
Cada sobre contiene fosfomicina trometamol equivalente a 3 g de fosfomicina.
Modo de uso:
Vía oral. Adultos: 1 sobre de 3 g una sola vez al día, de preferencia 2 o 3 horas antes o después de los alimentos. Disuelva el contenido del sobre en medio vaso de agua y tómelo de inmediato.
Presentación:
Caja con 1 sobre monodosis de 3 g.
Advertencias:
Está contraindicado en personas con hipersensibilidad a la fosfomicina o con insuficiencia renal grave. No debe usarse en infecciones complicadas, en pacientes diabéticos descompensados, inmunodeprimidos o con malformaciones urológicas. La toma de alimentos puede disminuir su absorción. Su venta requiere receta médica. Lea las instrucciones del empaque. Consulte a su médico. No se deje al alcance de los niños.</t>
  </si>
  <si>
    <t xml:space="preserve">MLM39474127</t>
  </si>
  <si>
    <t xml:space="preserve">Monurol</t>
  </si>
  <si>
    <t xml:space="preserve">Zambon (distribuido por Laboratorios Concordia)</t>
  </si>
  <si>
    <t xml:space="preserve">Granulado para solución oral, caja con 1 sobre</t>
  </si>
  <si>
    <t xml:space="preserve">Fosfomicina trometamol</t>
  </si>
  <si>
    <t xml:space="preserve">3 g de fosfomicina por sobre</t>
  </si>
  <si>
    <t xml:space="preserve">Antibiótico de dosis única; Condición de venta: con receta médica</t>
  </si>
  <si>
    <t xml:space="preserve">https://raw.githubusercontent.com/zublimemx/marketplaces-product-images/main/products/7501328977737/images/7501328977737_2.jpg</t>
  </si>
  <si>
    <t xml:space="preserve">https://raw.githubusercontent.com/zublimemx/marketplaces-product-images/main/products/7501328977737/images/7501328977737_1.jpg</t>
  </si>
  <si>
    <t xml:space="preserve">MONUROL GRAN SOB 3G C1 JULIO 27</t>
  </si>
  <si>
    <t xml:space="preserve">7501289511414</t>
  </si>
  <si>
    <t xml:space="preserve">Pasta Lassar Andrómaco Óxido de Zinc 25% Tarro 60 g</t>
  </si>
  <si>
    <t xml:space="preserve">Descripción:
Pasta de Lassar Andrómaco es una pasta de uso cutáneo con óxido de zinc al 25%. Forma una capa protectora sobre la piel dañada que ayuda a disminuir el ardor y la comezón, y está indicada en irritaciones leves de la piel como quemaduras superficiales, heridas leves, rozaduras y piquetes de insectos. Se presenta en tarro de 60 g.
Beneficios:
- Forma una capa protectora sobre la piel dañada, que disminuye el ardor y la comezón.
- Protege la piel de la humedad.
- Favorece el alivio en irritaciones leves.
- Ayuda a prevenir infecciones.
- Puede aplicarse en cada cambio de pañal para prevenir rozaduras.
Composición:
Cada 100 g contienen: óxido de zinc 25 g. Excipiente cbp 100 g.
Modo de uso:
Aplique una capa de Pasta de Lassar Andrómaco sobre la piel dañada cada 8 horas o 3 veces al día hasta eliminar las molestias. Para prevenir rozaduras, puede aplicarse en cada cambio de pañal.
Presentación:
Tarro con 60 g.
Advertencias:
Vía cutánea, no ingerible. No se deje al alcance de los niños. Consérvese a no más de 30 °C y con el tarro bien cerrado. Lea las instrucciones del empaque. Consulte a su médico. No se deje al alcance de los niños.</t>
  </si>
  <si>
    <t xml:space="preserve">MLM47044794</t>
  </si>
  <si>
    <t xml:space="preserve">Pasta cutánea, tarro</t>
  </si>
  <si>
    <t xml:space="preserve">25 g por cada 100 g</t>
  </si>
  <si>
    <t xml:space="preserve">No ingerible; Conservación: no más de 30 °C; Indicada en quemaduras superficiales, heridas leves, rozaduras y piquetes de insectos</t>
  </si>
  <si>
    <t xml:space="preserve">https://raw.githubusercontent.com/zublimemx/marketplaces-product-images/main/products/7501289511414/images/7501289511414_1.jpg</t>
  </si>
  <si>
    <t xml:space="preserve">https://raw.githubusercontent.com/zublimemx/marketplaces-product-images/main/products/7501289511414/images/7501289511414_3.jpg</t>
  </si>
  <si>
    <t xml:space="preserve">PASTA LASSAR 60GR TARRO ANDROMACO</t>
  </si>
  <si>
    <t xml:space="preserve">7501300407290</t>
  </si>
  <si>
    <t xml:space="preserve">Poly-Vi-Sol Pediátrico Multivitamínico Gotas 50 ml</t>
  </si>
  <si>
    <t xml:space="preserve">Descripción:
Poly-Vi-Sol Pediátrico, de la línea NutriBaby, es un multivitamínico en solución con gotero que aporta vitaminas A, D3, C, B1, B2 y niacinamida. Está indicado para la prevención y el tratamiento de las deficiencias de los componentes de su fórmula en bebés y niños pequeños. Se presenta en frasco de 50 ml con gotero graduado.
Beneficios:
- Multivitamínico en gotas de fácil administración.
- Aporta vitamina A, vitamina D3, vitamina C, tiamina (B1), riboflavina (B2) y niacinamida.
- Gotero graduado para medir la dosis según la edad.
- Formato de 50 ml.
Composición:
Cada 100 ml contiene:
- Palmitato de retinol (vitamina A): 150,000 UI
- Colecalciferol (vitamina D3): 40,000 UI
- Ácido ascórbico (vitamina C): 3,000 mg
- Clorhidrato de tiamina (vitamina B1): 50 mg
- Riboflavina (vitamina B2): 60 mg
- Niacinamida: 400 mg
- Vehículo cbp 100 ml
Modo de uso:
Vía oral. La dosis depende de la edad (calculada en función de la vitamina A):
- 0 a 6 meses: 1 a 1.5 ml
- 6 a 12 meses: 1.5 ml
- 1 a 3 años: 1.5 ml
- 4 a 6 años: 2 ml
Presentación:
Caja con frasco de 50 ml y gotero graduado.
Advertencias:
Consulte a su pediatra antes de administrarlo y respete la dosis indicada. Conserve el frasco bien cerrado y a no más de 30 °C. Manténgase fuera del alcance de los niños.</t>
  </si>
  <si>
    <t xml:space="preserve">MLM45287517</t>
  </si>
  <si>
    <t xml:space="preserve">Poly-Vi-Sol</t>
  </si>
  <si>
    <t xml:space="preserve">Multivitamínico en gotas</t>
  </si>
  <si>
    <t xml:space="preserve">Solución con gotero graduado</t>
  </si>
  <si>
    <t xml:space="preserve">Vitaminas A, D3, C, B1, B2 y niacinamida</t>
  </si>
  <si>
    <t xml:space="preserve">Por 100 ml: vitamina A 150,000 UI; vitamina D3 40,000 UI; vitamina C 3,000 mg; B1 50 mg; B2 60 mg; niacinamida 400 mg</t>
  </si>
  <si>
    <t xml:space="preserve">Bebés y niños de 0 a 6 años</t>
  </si>
  <si>
    <t xml:space="preserve">Gotero graduado; Dosis: 1 a 2 ml según la edad</t>
  </si>
  <si>
    <t xml:space="preserve">https://raw.githubusercontent.com/zublimemx/marketplaces-product-images/main/products/7501300407290/images/7501300407290_1.jpg</t>
  </si>
  <si>
    <t xml:space="preserve">https://raw.githubusercontent.com/zublimemx/marketplaces-product-images/main/products/7501300407290/images/7501300407290_3.jpg</t>
  </si>
  <si>
    <t xml:space="preserve">https://raw.githubusercontent.com/zublimemx/marketplaces-product-images/main/products/7501300407290/images/7501300407290_4.jpg</t>
  </si>
  <si>
    <t xml:space="preserve">POLY VI SOL PED GTS 50 ML 84</t>
  </si>
  <si>
    <t xml:space="preserve">17501073025391</t>
  </si>
  <si>
    <t xml:space="preserve">Jeringa BD Plastipak 3 ml Aguja 21G x 32 mm 100 Piezas</t>
  </si>
  <si>
    <t xml:space="preserve">Descripción:
Jeringas desechables BD Plastipak de 3 ml con aguja verde de calibre 21G y 32 mm de longitud, en caja con 100 piezas. Son jeringas estériles de un solo uso, de diseño de 3 piezas, para inyecciones y para la aspiración de líquidos de viales y ampolletas.
Características:
- Capacidad de 3 ml.
- Aguja de calibre 21G x 32 mm (1 1/4 de pulgada), con conector verde.
- Diseño de 3 piezas con cilindro transparente y escala en negritas para dosificar con precisión.
- Émbolo con tope sin látex, lubricado con silicona para un movimiento suave.
- Anillo de retención que evita que el émbolo se salga del cilindro.
- Estéril, empaque individual, de un solo uso.
Presentación:
Caja con 100 jeringas de 3 ml con aguja 21G x 32 mm.
Advertencias:
Producto estéril de un solo uso: no se reutilice. No lo utilice si el empaque individual está abierto o dañado. Después de usarlo, deseche la jeringa con la aguja en un contenedor rígido para residuos punzocortantes. Manténgase fuera del alcance de los niños. Uso bajo indicación y supervisión de personal de salud.</t>
  </si>
  <si>
    <t xml:space="preserve">MLM77233911</t>
  </si>
  <si>
    <t xml:space="preserve">Becton Dickinson (BD)</t>
  </si>
  <si>
    <t xml:space="preserve">Aguja verde 21G x 32 mm</t>
  </si>
  <si>
    <t xml:space="preserve">Capacidad: 3 ml; Aguja: 21G x 32 mm; Estéril; De un solo uso; Sin látex en el émbolo; Empaque individual; Punta Luer lock; Cilindro transparente con escala graduada; Aguja hipodérmica incluida</t>
  </si>
  <si>
    <t xml:space="preserve">https://raw.githubusercontent.com/zublimemx/marketplaces-product-images/main/products/17501073025391/images/17501073025391_3.jpg</t>
  </si>
  <si>
    <t xml:space="preserve">https://raw.githubusercontent.com/zublimemx/marketplaces-product-images/main/products/17501073025391/images/17501073025391_1.jpg</t>
  </si>
  <si>
    <t xml:space="preserve">https://raw.githubusercontent.com/zublimemx/marketplaces-product-images/main/products/17501073025391/images/17501073025391_2.jpg</t>
  </si>
  <si>
    <t xml:space="preserve">PLASTIPACK 3ML C100 VERDE</t>
  </si>
  <si>
    <t xml:space="preserve">650240013805</t>
  </si>
  <si>
    <t xml:space="preserve">Alliviax Naproxeno Sódico 550 mg 10 Tabletas</t>
  </si>
  <si>
    <t xml:space="preserve">Descripción:
Alliviax es un medicamento de Genomma Lab cuyo principio activo es el naproxeno sódico, un antiinflamatorio no esteroideo, en tabletas de 550 mg. Se utiliza para aliviar el dolor y la inflamación en problemas musculoesqueléticos como golpes, torceduras, dolor muscular y articular, tortícolis y lumbalgia, así como molestias del resfriado, dolor de garganta, dolor dental y cólicos menstruales. La caja contiene 10 tabletas.
Beneficios:
- Alivia el dolor y la inflamación muscular, de cólicos y de garganta, según su empaque.
- Dosis de 550 mg por tableta, con un esquema de una tableta cada 6 u 8 horas.
- Caja con 10 tabletas.
Composición:
Cada tableta contiene naproxeno sódico 550 mg. Excipiente cbp 1 tableta.
Modo de uso:
Vía oral. Adultos: una tableta cada 6 u 8 horas, sin exceder la dosis indicada. No lo tome por más de 10 días.
Presentación:
Caja con 10 tabletas de 550 mg.
Advertencias:
No se administre por más de 10 días. Está contraindicado en caso de hipersensibilidad al naproxeno o a otros antiinflamatorios no esteroideos, úlcera péptica, insuficiencia hepática o renal, embarazo y lactancia. Requiere vigilancia médica en personas con antecedentes de úlcera o problemas gastrointestinales. Lea las instrucciones del empaque. Consulte a su médico. No se deje al alcance de los niños.</t>
  </si>
  <si>
    <t xml:space="preserve">MLM39455761</t>
  </si>
  <si>
    <t xml:space="preserve">Alliviax</t>
  </si>
  <si>
    <t xml:space="preserve">Tabletas, caja con 10</t>
  </si>
  <si>
    <t xml:space="preserve">550 mg por tableta</t>
  </si>
  <si>
    <t xml:space="preserve">Antiinflamatorio no esteroideo (AINE); Uso máximo: 10 días</t>
  </si>
  <si>
    <t xml:space="preserve">https://raw.githubusercontent.com/zublimemx/marketplaces-product-images/main/products/650240013805/images/650240013805_1.jpg</t>
  </si>
  <si>
    <t xml:space="preserve">https://raw.githubusercontent.com/zublimemx/marketplaces-product-images/main/products/650240013805/images/650240013805_2.jpg</t>
  </si>
  <si>
    <t xml:space="preserve">https://raw.githubusercontent.com/zublimemx/marketplaces-product-images/main/products/650240013805/images/650240013805_3.jpg</t>
  </si>
  <si>
    <t xml:space="preserve">ALLIVIAX 550 MG C 10 TABS</t>
  </si>
  <si>
    <t xml:space="preserve">7501001248062</t>
  </si>
  <si>
    <t xml:space="preserve">Vick VapoRub Inhalador Nasal Caja con 12 Piezas</t>
  </si>
  <si>
    <t xml:space="preserve">Descripción:
Vick VapoRub Inhalador es un inhalador nasal portátil de mentol y alcanfor para el alivio de la congestión nasal. Su formato de barra permite usarlo en cualquier lugar, aspirando directamente por la nariz. La caja incluye 12 inhaladores individuales de 0.5 ml, de la marca Vick (Procter &amp; Gamble).
Beneficios:
- Práctico y portátil: cabe en el bolsillo o la bolsa.
- Con mentol y alcanfor, ingredientes característicos de la marca Vick.
- Se clasifica como descongestionante nasal de venta libre.
- Caja con 12 piezas, ideal para toda la familia o para tener siempre a la mano.
Composición:
Mentol y alcanfor. Contenido de 0.5 ml por inhalador.
Modo de uso:
Uso nasal. Retire la tapa y acerque el inhalador a la fosa nasal para aspirar; siga las indicaciones del empaque.
Presentación:
Caja con 12 inhaladores nasales de 0.5 ml cada uno.
Advertencias:
Solo para inhalación nasal; no se ingiera. Evite su uso en personas con alergia o sensibilidad al alcanfor, al mentol o a otros componentes. No se recomienda durante el embarazo y la lactancia sin supervisión médica. Conserve entre 15 y 25 °C. Lea las instrucciones del empaque. Consulte a su médico. No se deje al alcance de los niños.</t>
  </si>
  <si>
    <t xml:space="preserve">MLM39455788</t>
  </si>
  <si>
    <t xml:space="preserve">Inhalador nasal</t>
  </si>
  <si>
    <t xml:space="preserve">Caja con 12 inhaladores</t>
  </si>
  <si>
    <t xml:space="preserve">Mentol, alcanfor</t>
  </si>
  <si>
    <t xml:space="preserve">Contenido por inhalador: 0.5 ml; Clasificación: descongestionante nasal; Condición de venta: sin receta; Conservación: 15 a 25 °C</t>
  </si>
  <si>
    <t xml:space="preserve">https://raw.githubusercontent.com/zublimemx/marketplaces-product-images/main/products/7501001248062/images/7501001248062_2.jpg</t>
  </si>
  <si>
    <t xml:space="preserve">https://raw.githubusercontent.com/zublimemx/marketplaces-product-images/main/products/7501001248062/images/7501001248062_1.jpg</t>
  </si>
  <si>
    <t xml:space="preserve">VICK INHALADOR C 12 AGOSTO 27</t>
  </si>
  <si>
    <t xml:space="preserve">7501065001634</t>
  </si>
  <si>
    <t xml:space="preserve">Caltrate 600+D Calcio y Vitamina D 60 Tabletas</t>
  </si>
  <si>
    <t xml:space="preserve">Descripción:
Caltrate 600+D es un suplemento de calcio con vitamina D en tabletas. Cada tableta combina carbonato de calcio y colecalciferol (vitamina D3) en una presentación de 600 mg / 400 UI. En el empaque se lee: "El calcio para huesos sanos y fuertes" y "Ayuda a prevenir la osteoporosis". Se presenta en frasco con 60 tabletas.
Beneficios:
- Aporta calcio y vitamina D en una sola tableta.
- Está indicado en requerimientos aumentados de calcio y vitamina D en niños, adolescentes, embarazo y lactancia.
- Puede formar parte del tratamiento de la menopausia y el climaterio.
- Es un coadyuvante en la prevención y el tratamiento de la osteopenia y la osteoporosis.
Composición:
Carbonato de calcio (600 mg de calcio) y colecalciferol (vitamina D3) 400 UI por tableta.
Modo de uso:
- Niños mayores de 8 años: 1 tableta al día con los alimentos.
- Adolescentes y adultos: 1 tableta dos veces al día junto con los alimentos.
Presentación:
Frasco con 60 tabletas.
Advertencias:
- No exceda la dosis recomendada.
- Si está embarazada, en periodo de lactancia o bajo tratamiento médico, consulte a su médico antes de usarlo.
- Mantenga el frasco bien cerrado y fuera del alcance de los niños.</t>
  </si>
  <si>
    <t xml:space="preserve">MLM45287482</t>
  </si>
  <si>
    <t xml:space="preserve">600 mg de calcio / 400 UI de vitamina D</t>
  </si>
  <si>
    <t xml:space="preserve">Niños mayores de 8 años, adolescentes y adultos</t>
  </si>
  <si>
    <t xml:space="preserve">Suplemento de calcio con vitamina D; Formato de venta: Frasco con 60 tabletas</t>
  </si>
  <si>
    <t xml:space="preserve">https://raw.githubusercontent.com/zublimemx/marketplaces-product-images/main/products/7501065001634/images/7501065001634_2.jpg</t>
  </si>
  <si>
    <t xml:space="preserve">https://raw.githubusercontent.com/zublimemx/marketplaces-product-images/main/products/7501065001634/images/7501065001634_3.jpg</t>
  </si>
  <si>
    <t xml:space="preserve">https://raw.githubusercontent.com/zublimemx/marketplaces-product-images/main/products/7501065001634/images/7501065001634_4.jpg</t>
  </si>
  <si>
    <t xml:space="preserve">CALTRATE 600 D C60 TAB</t>
  </si>
  <si>
    <t xml:space="preserve">7501080111325</t>
  </si>
  <si>
    <t xml:space="preserve">Tinte en Shampoo Just For Men Negro H-55 60 ml</t>
  </si>
  <si>
    <t xml:space="preserve">Descripción:
Just For Men Fórmula Original es un tinte colorante en shampoo para hombre, en tono Negro (H-55). Su tecnología "Justo al Blanco" se aplica de forma sencilla, como si fuera un shampoo, no escurre y en solo 5 minutos cubre las canas con un aspecto natural, dejando el cabello con un tono muy cercano al color original.
Beneficios:
- Aspecto 100% natural, con tonos discretos.
- Listo en 5 minutos.
- Libre de amoniaco.
- Formulado con keratina y aceite de oliva para cabello fuerte, con vitamina E.
- Fácil y rápido de aplicar.
Modo de uso:
- Mezcle el color base con el revelador dentro del envase aplicador.
- Haga espuma aplicándolo sobre el cabello como si fuera un shampoo.
- Deje actuar 5 minutos.
- Lave y enjuague el cabello.
Elija el tono más parecido a su color natural y siga el instructivo incluido en la caja.
Presentación:
Caja con tubo de color base de 60 ml, envase aplicador con revelador de color, guantes de plástico e instructivo.
Advertencias:
- Lea el instructivo incluido en el empaque antes de usar el producto.
- Uso externo exclusivo para cabello y barba de adultos.</t>
  </si>
  <si>
    <t xml:space="preserve">MLM36238442</t>
  </si>
  <si>
    <t xml:space="preserve">Fórmula Original</t>
  </si>
  <si>
    <t xml:space="preserve">Negro H-55</t>
  </si>
  <si>
    <t xml:space="preserve">Caja con tubo de color base y envase aplicador</t>
  </si>
  <si>
    <t xml:space="preserve">Cabello con canas</t>
  </si>
  <si>
    <t xml:space="preserve">Tono: Negro (H-55); Tipo: Tinte colorante en shampoo; Libre de amoniaco; Con keratina, aceite de oliva y vitamina E; Incluye: color base, revelador, guantes e instructivo</t>
  </si>
  <si>
    <t xml:space="preserve">https://raw.githubusercontent.com/zublimemx/marketplaces-product-images/main/products/7501080111325/images/7501080111325_1.jpg</t>
  </si>
  <si>
    <t xml:space="preserve">TIN JUST F-MEN NEGRO 60 ML</t>
  </si>
  <si>
    <t xml:space="preserve">7501048623006</t>
  </si>
  <si>
    <t xml:space="preserve">Pads Desmaquillantes Protec con Glicerina 100 Piezas</t>
  </si>
  <si>
    <t xml:space="preserve">Descripción:
Pads faciales Protec redondos, elaborados de 100% algodón e hipoalergénicos, con glicerina. Son almohadillas suaves y absorbentes pensadas para retirar el maquillaje y limpiar el rostro. Vienen en bolsa con 100 piezas, lo que rinde para el uso diario.
Características:
- Material: 100% algodón.
- Forma: redondos.
- Con glicerina.
- Hipoalergénicos.
- Contenido: 100 piezas por bolsa.
- Suaves con la piel del rostro.
Modo de uso:
Humedezca un pad con el desmaquillante, tónico o producto de limpieza facial de su preferencia y páselo suavemente sobre el rostro y el cuello. Utilice un pad limpio para cada aplicación.
Presentación:
Bolsa con 100 pads redondos.
Advertencias:
- Producto de uso externo y desechable.
- Suspenda su uso si presenta irritación.
- Mantenga la bolsa cerrada y en un lugar limpio y seco.</t>
  </si>
  <si>
    <t xml:space="preserve">MLM22479517</t>
  </si>
  <si>
    <t xml:space="preserve">Protec</t>
  </si>
  <si>
    <t xml:space="preserve">Health &amp; Beauty</t>
  </si>
  <si>
    <t xml:space="preserve">Redondos con glicerina</t>
  </si>
  <si>
    <t xml:space="preserve">Bolsa con 100 pads</t>
  </si>
  <si>
    <t xml:space="preserve">pads</t>
  </si>
  <si>
    <t xml:space="preserve">Material: 100% algodón; Forma: Redondos; Con glicerina; Hipoalergénicos; Formato de venta: Bolsa</t>
  </si>
  <si>
    <t xml:space="preserve">https://raw.githubusercontent.com/zublimemx/marketplaces-product-images/main/products/7501048623006/images/7501048623006_1.jpg</t>
  </si>
  <si>
    <t xml:space="preserve">https://raw.githubusercontent.com/zublimemx/marketplaces-product-images/main/products/7501048623006/images/7501048623006_2.jpg</t>
  </si>
  <si>
    <t xml:space="preserve">https://raw.githubusercontent.com/zublimemx/marketplaces-product-images/main/products/7501048623006/images/7501048623006_3.jpg</t>
  </si>
  <si>
    <t xml:space="preserve">DESMAQ PADS PROTEC C/GLIC 100 PZS</t>
  </si>
  <si>
    <t xml:space="preserve">7501299306130</t>
  </si>
  <si>
    <t xml:space="preserve">Supradol Ketorolaco 30 mg 4 Tabletas Sublinguales</t>
  </si>
  <si>
    <t xml:space="preserve">Descripción:
Supradol es un analgésico antiinflamatorio no esteroideo (AINE) de Laboratorios Liomont, con ketorolaco trometamina en tabletas de administración sublingual. Está indicado para el tratamiento del dolor de leve a intenso, como en casos de cefalea, migraña, dolor menstrual, dolor dental, neuralgias, quemaduras, fracturas, luxaciones y posoperatorios. Su absorción por vía sublingual es rápida.
Fórmula:
Cada tableta sublingual contiene ketorolaco trometamina 30 mg y excipiente cbp 1 tableta. Contiene aspartamo.
Modo de uso:
- Vía sublingual: coloque la tableta debajo de la lengua; no se ingiere.
- Adultos y mayores de 16 años con más de 50 kg: 1 tableta (30 mg) al inicio; puede repetirse cada 6 horas sin exceder 4 tabletas (120 mg) en 24 horas, durante 2 a 5 días como máximo.
- Mayores de 65 años, peso menor a 50 kg o insuficiencia renal: la dosis se reduce a media tableta; consulte a su médico.
Presentación:
Caja con 4 tabletas sublinguales de 30 mg, en envase de burbuja.
Advertencias:
- Su venta requiere receta médica.
- No se use durante el embarazo ni en la lactancia. No se administre a menores de 16 años.
- Contraindicado en alergia al ketorolaco, al ácido acetilsalicílico u otros antiinflamatorios, úlcera péptica o sangrado gastrointestinal, insuficiencia renal y riesgo de sangrado.
- Atención fenilcetonúricos: contiene fenilalanina (aspartamo).
- Consérvese a no más de 30 °C, en lugar seco y protegido de la luz.
Lea las instrucciones del empaque. Consulte a su médico. No se deje al alcance de los niños.</t>
  </si>
  <si>
    <t xml:space="preserve">MLM39474657</t>
  </si>
  <si>
    <t xml:space="preserve">Supradol</t>
  </si>
  <si>
    <t xml:space="preserve">Tabletas sublinguales</t>
  </si>
  <si>
    <t xml:space="preserve">Ketorolaco trometamina</t>
  </si>
  <si>
    <t xml:space="preserve">Sublingual</t>
  </si>
  <si>
    <t xml:space="preserve">Grupo: AINE analgésico; Contiene aspartamo; Requiere receta médica según la información para prescribir; Formato de venta: Caja</t>
  </si>
  <si>
    <t xml:space="preserve">https://raw.githubusercontent.com/zublimemx/marketplaces-product-images/main/products/7501299306130/images/7501299306130_1.jpg</t>
  </si>
  <si>
    <t xml:space="preserve">https://raw.githubusercontent.com/zublimemx/marketplaces-product-images/main/products/7501299306130/images/7501299306130_3.jpg</t>
  </si>
  <si>
    <t xml:space="preserve">https://raw.githubusercontent.com/zublimemx/marketplaces-product-images/main/products/7501299306130/images/7501299306130_4.jpg</t>
  </si>
  <si>
    <t xml:space="preserve">SUPRADOL C 4 SUBLINGUAL</t>
  </si>
  <si>
    <t xml:space="preserve">7501328979496</t>
  </si>
  <si>
    <t xml:space="preserve">Histiacil NF Jarabe Infantil Dextrometorfano 150 ml</t>
  </si>
  <si>
    <t xml:space="preserve">Descripción:
Histiacil NF Jarabe Infantil es un medicamento antitusivo y mucolítico para niños de 2 a 12 años, con dextrometorfano y ambroxol, de Sanofi. Es auxiliar en el alivio de la tos y facilita la expulsión de flemas. Está indicado como coadyuvante en procesos respiratorios con aumento de secreciones bronquiales, como bronquitis, neumonía, sinusitis y en general aquellos donde sea necesario calmar la tos y obtener un efecto mucolítico.
Fórmula:
Cada 100 ml de jarabe contienen bromhidrato de dextrometorfano y clorhidrato de ambroxol; la etiqueta indica 113 mg/150 mg. Excipiente cbp 100 ml.
Modo de uso:
- Vía oral. Se administra con el vaso dosificador graduado en mililitros incluido en la caja.
- La dosis y la frecuencia deben ser las que indique el médico o el instructivo; la ficha de referencia señala una toma cada 6 horas en niños de 6 a 12 años.
Presentación:
Caja con frasco de 150 ml y vaso dosificador.
Advertencias:
- Uso exclusivo para niños de 2 a 12 años.
- Consulte a su médico antes de combinarlo con otros medicamentos.
- Si las molestias persisten, consulte a su médico.
Lea las instrucciones del empaque. Consulte a su médico. No se deje al alcance de los niños.</t>
  </si>
  <si>
    <t xml:space="preserve">MLM39455838</t>
  </si>
  <si>
    <t xml:space="preserve">NF Infantil</t>
  </si>
  <si>
    <t xml:space="preserve">Jarabe, frasco con 150 ml y vaso dosificador</t>
  </si>
  <si>
    <t xml:space="preserve">Dextrometorfano, ambroxol</t>
  </si>
  <si>
    <t xml:space="preserve">113 mg/150 mg (dextrometorfano/ambroxol)</t>
  </si>
  <si>
    <t xml:space="preserve">Uso: tos seca y con flemas; Incluye vaso dosificador; Formato de venta: Caja</t>
  </si>
  <si>
    <t xml:space="preserve">https://raw.githubusercontent.com/zublimemx/marketplaces-product-images/main/products/7501328979496/images/7501328979496_1.jpg</t>
  </si>
  <si>
    <t xml:space="preserve">https://raw.githubusercontent.com/zublimemx/marketplaces-product-images/main/products/7501328979496/images/7501328979496_2.jpg</t>
  </si>
  <si>
    <t xml:space="preserve">HISTIACIL NF INF JBE 150 ML 42</t>
  </si>
  <si>
    <t xml:space="preserve">7501027512758</t>
  </si>
  <si>
    <t xml:space="preserve">Biberón Evenflo Zoo Friends 2 oz 60 ml</t>
  </si>
  <si>
    <t xml:space="preserve">MLM5363</t>
  </si>
  <si>
    <t xml:space="preserve">Bebés &gt; Lactancia y Alimentación &gt; Biberones y Accesorios &gt; Biberones</t>
  </si>
  <si>
    <t xml:space="preserve">Descripción:
Biberón Evenflo de la línea Zoo Friends con capacidad de 2 onzas (60 ml), pensado para las primeras tomas del bebé o para ofrecer agua y otras bebidas en porciones pequeñas. Incluye tetina de flujo lento y se vende por pieza. La botella lleva ilustraciones de animalitos, por lo que el diseño y el color de la tapa pueden variar según la disponibilidad.
Características:
- Capacidad: 2 oz (60 ml).
- Línea: Zoo Friends, con ilustraciones de animales.
- Tetina de flujo lento, adecuada para bebés pequeños.
- Botella transparente de tamaño compacto.
- Se vende por pieza; los diseños y colores pueden variar.
Modo de uso:
Antes del primer uso, lave el biberón y todas sus piezas con agua caliente y jabón neutro, y enjuague bien. Llene con la cantidad deseada, coloque la tetina y el anillo y cierre con la tapa. Revise la tetina antes de cada uso y cámbiela si observa desgaste.
Presentación:
1 biberón de 2 oz (60 ml) con tetina y tapa.
Advertencias:
- Utilice siempre bajo la supervisión de un adulto.
- Revise la temperatura de la bebida antes de dar al bebé.
- No lo deje al alcance de niños sin supervisión.</t>
  </si>
  <si>
    <t xml:space="preserve">MLM28414487</t>
  </si>
  <si>
    <t xml:space="preserve">Evenflo</t>
  </si>
  <si>
    <t xml:space="preserve">Zoo Friends</t>
  </si>
  <si>
    <t xml:space="preserve">Diseño de animales (varía)</t>
  </si>
  <si>
    <t xml:space="preserve">Biberón de 1 pieza</t>
  </si>
  <si>
    <t xml:space="preserve">oz</t>
  </si>
  <si>
    <t xml:space="preserve">Capacidad: 2 oz (60 ml); Tetina: flujo lento; Diseños y colores variables; Formato de venta: Pieza</t>
  </si>
  <si>
    <t xml:space="preserve">https://raw.githubusercontent.com/zublimemx/marketplaces-product-images/main/products/7501027512758/images/7501027512758_2.jpg</t>
  </si>
  <si>
    <t xml:space="preserve">BIB EVENFLO ZOO 2 ONZ</t>
  </si>
  <si>
    <t xml:space="preserve">7501035911017</t>
  </si>
  <si>
    <t xml:space="preserve">Crema Dental Colgate Máxima Protección Anticaries 150 ml</t>
  </si>
  <si>
    <t xml:space="preserve">Descripción:
Crema dental Colgate Máxima Protección Anticaries (MFP) en presentación familiar de 150 ml. Está reforzada con Calci-Protect para fortalecer los dientes y ayuda a proteger el esmalte contra las caries cuando se usa al cepillarse tres veces al día. Deja un aliento fresco con su sabor original de larga duración y es apta para toda la familia.
Beneficios:
- Protección anticaries con flúor.
- Fórmula con Calci-Protect para dientes más fuertes.
- Ayuda a remover partículas y a prevenir la placa y el sarro.
- Aliento fresco con sabor original de larga duración.
- Presentación familiar de 150 ml.
Modo de uso:
Coloque sobre el cepillo una cantidad de crema dental y cepille todos los dientes y las encías, de preferencia después de cada comida y al menos tres veces al día. Escupa el excedente y enjuague la boca.
Presentación:
Tubo de 150 ml (formato familiar).
Advertencias:
- Uso externo bucal; no se ingiera.
- Supervise el cepillado de los niños pequeños y mantenga el tubo fuera de su alcance.
- Ante la ingestión accidental de una cantidad mayor a la usada al cepillarse, busque atención médica.</t>
  </si>
  <si>
    <t xml:space="preserve">MLM18980611</t>
  </si>
  <si>
    <t xml:space="preserve">MFP Sabor Original</t>
  </si>
  <si>
    <t xml:space="preserve">Con Calci-Protect; Con flúor; Formato: Familiar; Formato de venta: Pieza</t>
  </si>
  <si>
    <t xml:space="preserve">https://raw.githubusercontent.com/zublimemx/marketplaces-product-images/main/products/7501035911017/images/7501035911017_3.jpg</t>
  </si>
  <si>
    <t xml:space="preserve">https://raw.githubusercontent.com/zublimemx/marketplaces-product-images/main/products/7501035911017/images/7501035911017_4.jpg</t>
  </si>
  <si>
    <t xml:space="preserve">C D COLGATE MFP 150ML</t>
  </si>
  <si>
    <t xml:space="preserve">7503002057810</t>
  </si>
  <si>
    <t xml:space="preserve">The Sensual Tea Zisen Tabs Vigorizante 2 Tabletas</t>
  </si>
  <si>
    <t xml:space="preserve">Descripción:
Zisen Tabs de The Sensual Tea es un suplemento vigorizante para hombre y mujer en tabletas, elaborado con una mezcla de plantas naturales de origen (extractos herbales y té). El empaque indica acción rápida, de 40 a 60 minutos después de tomarlo, y viene en comprimidos de fácil deglución.
Características:
- Suplemento vigorizante natural para hombre y mujer.
- Base de extractos herbales y té.
- Mezcla de plantas naturales de origen.
- Acción rápida en 40 a 60 minutos según el empaque.
- Comprimidos de fácil deglución.
Composición:
Mezcla de plantas naturales de origen (extractos herbales y té). Consulte el empaque para ver la lista completa de ingredientes.
Modo de uso:
Tomar una tableta 60 minutos antes de la actividad con bastante agua. No exceda la dosis recomendada.
Presentación:
Caja con 2 tabletas.
Advertencias:
- No se administre durante el embarazo ni la lactancia.
- No exceda la dosis recomendada.
- Las personas bajo tratamiento médico o con antecedentes de problemas cardiovasculares, gastrointestinales, hepáticos o diabetes deben consultar a su médico antes de usarlo.
- No lo use junto con estimulantes como alcohol, café, bebidas energizantes o medicamentos controlados.
- No lo use para aumentar la masa corporal ni el rendimiento físico en personas sanas.</t>
  </si>
  <si>
    <t xml:space="preserve">MLM40346158</t>
  </si>
  <si>
    <t xml:space="preserve">The Sensual Tea</t>
  </si>
  <si>
    <t xml:space="preserve">Zisen</t>
  </si>
  <si>
    <t xml:space="preserve">Zisen Tabs</t>
  </si>
  <si>
    <t xml:space="preserve">Caja con 2 tabletas</t>
  </si>
  <si>
    <t xml:space="preserve">Mezcla de plantas naturales (extractos herbales y té)</t>
  </si>
  <si>
    <t xml:space="preserve">Hombre y mujer</t>
  </si>
  <si>
    <t xml:space="preserve">Tipo: Suplemento vigorizante; Acción rápida: 40 a 60 minutos; Formato de venta: Caja</t>
  </si>
  <si>
    <t xml:space="preserve">https://raw.githubusercontent.com/zublimemx/marketplaces-product-images/main/products/7503002057810/images/7503002057810_1.jpg</t>
  </si>
  <si>
    <t xml:space="preserve">THE SENSUAL TEA ZISEN C 2 TABS</t>
  </si>
  <si>
    <t xml:space="preserve">7506306249059</t>
  </si>
  <si>
    <t xml:space="preserve">Petrolato Vaseline Bebé Protector Suave 213 g</t>
  </si>
  <si>
    <t xml:space="preserve">Descripción:
Petrolato Vaseline Bebé Protector Suave en frasco de 213 g. Forma una barrera protectora sobre la piel que conserva la humedad y ayuda a tratar y prevenir la irritación causada por los pañales. Tiene una ligera fragancia a talco de bebé.
Beneficios:
- Barrera protectora que mantiene la humedad de la piel.
- Ayuda a tratar y a prevenir la irritación por el pañal.
- Textura suave y fácil de extender.
- Ligera fragancia a talco de bebé.
- Práctico frasco de 213 g.
Ingredientes:
Petrolato. Consulte el empaque para ver la lista completa de ingredientes.
Modo de uso:
Aplique una capa sobre la piel limpia y seca del área del pañal en cada cambio, o en las zonas que necesiten protección.
Presentación:
Frasco con 213 g.
Advertencias:
- Uso externo. Evite el contacto con los ojos.
- Si la irritación empeora o no mejora, suspenda su uso y consulte a su médico.
- Mantenga el frasco cerrado y fuera del alcance de los niños.</t>
  </si>
  <si>
    <t xml:space="preserve">MLM66456136</t>
  </si>
  <si>
    <t xml:space="preserve">Bebé Protector Suave</t>
  </si>
  <si>
    <t xml:space="preserve">Petrolato</t>
  </si>
  <si>
    <t xml:space="preserve">Ligera fragancia a talco de bebé</t>
  </si>
  <si>
    <t xml:space="preserve">Formato de venta: Frasco de 213 g; Uso: cuidado de la piel del bebé y área del pañal</t>
  </si>
  <si>
    <t xml:space="preserve">https://raw.githubusercontent.com/zublimemx/marketplaces-product-images/main/products/7506306249059/images/7506306249059_1.jpg</t>
  </si>
  <si>
    <t xml:space="preserve">https://raw.githubusercontent.com/zublimemx/marketplaces-product-images/main/products/7506306249059/images/7506306249059_2.jpg</t>
  </si>
  <si>
    <t xml:space="preserve">VASELINE BEBE PETRO PROT SVE 213G</t>
  </si>
  <si>
    <t xml:space="preserve">840149675727</t>
  </si>
  <si>
    <t xml:space="preserve">Viagra Sildenafil 100 mg 1 Tableta</t>
  </si>
  <si>
    <t xml:space="preserve">Descripción:
Viagra (sildenafil) 100 mg es un medicamento de prescripción indicado para el tratamiento de la disfunción eréctil, es decir, la incapacidad de lograr o mantener una erección suficiente para una relación sexual satisfactoria. Para que el medicamento funcione se requiere estimulación sexual. Las tabletas son cubiertas con película, de color azul y forma de diamante. Esta presentación contiene una sola tableta de 100 mg.
Fórmula:
Cada tableta contiene citrato de sildenafil equivalente a 100 mg de sildenafil. Excipiente cbp 1 tableta.
Modo de uso:
- Vía oral.
- La dosis inicial recomendada es de 50 mg aproximadamente una hora antes de la actividad sexual; según la eficacia y la tolerancia, el médico puede ajustarla entre 25 mg y 100 mg.
- La dosis máxima recomendada es una vez al día.
Presentación:
Caja con 1 tableta de 100 mg.
Advertencias:
- Su venta requiere receta médica.
- No se use junto con nitratos, nitritos ni donadores de óxido nítrico, ni con riociguat, porque puede causar una disminución peligrosa de la presión arterial.
- No lo use si es alérgico al sildenafil o a algún componente de la fórmula.
- Su médico debe valorar su estado cardiovascular antes de indicarlo; la actividad sexual implica un riesgo cardiaco.
- Si una erección dura más de 4 horas o si presenta pérdida repentina de la visión, busque atención médica de inmediato.
- Informe a su médico si usa bloqueadores alfa u otros medicamentos.
Lea las instrucciones del empaque. Consulte a su médico. No se deje al alcance de los niños.</t>
  </si>
  <si>
    <t xml:space="preserve">Viagra</t>
  </si>
  <si>
    <t xml:space="preserve">Viatris</t>
  </si>
  <si>
    <t xml:space="preserve">Tableta recubierta</t>
  </si>
  <si>
    <t xml:space="preserve">Sildenafil (como citrato)</t>
  </si>
  <si>
    <t xml:space="preserve">Adultos (hombres)</t>
  </si>
  <si>
    <t xml:space="preserve">213M98 SSA IV</t>
  </si>
  <si>
    <t xml:space="preserve">Uso: disfunción eréctil; Requiere receta médica; Formato de venta: Caja con 1 tableta</t>
  </si>
  <si>
    <t xml:space="preserve">https://raw.githubusercontent.com/zublimemx/marketplaces-product-images/main/products/840149675727/images/840149675727_1.jpg</t>
  </si>
  <si>
    <t xml:space="preserve">https://raw.githubusercontent.com/zublimemx/marketplaces-product-images/main/products/840149675727/images/840149675727_2.jpg</t>
  </si>
  <si>
    <t xml:space="preserve">https://raw.githubusercontent.com/zublimemx/marketplaces-product-images/main/products/840149675727/images/840149675727_3.jpg</t>
  </si>
  <si>
    <t xml:space="preserve">VIAGRA 100MG C1 TAB</t>
  </si>
  <si>
    <t xml:space="preserve">300651431681</t>
  </si>
  <si>
    <t xml:space="preserve">Systane Ultra Gotas Oftálmicas Lubricantes 10 ml</t>
  </si>
  <si>
    <t xml:space="preserve">Descripción:
Systane Ultra Alto Desempeño son gotas oftálmicas lubricantes estériles de Alcon para aliviar los síntomas del ojo seco y la irritación ocular. Su fórmula de doble acción proporciona lubricación, protección e hidratación de la superficie del ojo, con un alivio de acción rápida. Se pueden usar con lentes de contacto y vienen en frasco gotero multidosis de 10 ml.
Beneficios:
- Alivio del ojo seco con lubricación duradera.
- Fórmula de doble acción que protege e hidrata la superficie ocular.
- Puede usarse con lentes de contacto.
- Frasco gotero multidosis fácil de usar.
- Para ojo seco con deficiencia acuosa, según el fabricante.
Composición:
Solución estéril con polietilenglicol 400 y propilenglicol, hidroxipropil-guar, sorbitol, ácido bórico y sales, con cloruro de poliodronio (Polyquad) 0.001% como conservador, según la información del fabricante.
Modo de uso:
Aplique 1 o 2 gotas en el ojo afectado y parpadee. Puede usarse tantas veces como sea necesario durante el día. Evite tocar la punta del gotero con el ojo o los dedos y cierre el frasco después de cada uso.
Presentación:
Caja con frasco gotero de 10 ml.
Advertencias:
- No lo use si es alérgico a alguno de sus componentes.
- Suspenda su uso y consulte a su médico si presenta molestias oculares persistentes, lagrimeo excesivo, cambios en la visión o enrojecimiento.
- Una vez abierto, el frasco puede usarse hasta por 6 meses.
- Para personas mayores de 18 años.
Lea las instrucciones del empaque. Consulte a su médico. No se deje al alcance de los niños.</t>
  </si>
  <si>
    <t xml:space="preserve">MLM50877134</t>
  </si>
  <si>
    <t xml:space="preserve">Systane</t>
  </si>
  <si>
    <t xml:space="preserve">Alto Desempeño</t>
  </si>
  <si>
    <t xml:space="preserve">Polietilenglicol 400, propilenglicol</t>
  </si>
  <si>
    <t xml:space="preserve">Solución estéril; Se puede usar con lentes de contacto; Frasco multidosis Drop-Tainer; Uso después de abierto: 6 meses; Formato de venta: Caja</t>
  </si>
  <si>
    <t xml:space="preserve">https://raw.githubusercontent.com/zublimemx/marketplaces-product-images/main/products/300651431681/images/300651431681_1.jpg</t>
  </si>
  <si>
    <t xml:space="preserve">https://raw.githubusercontent.com/zublimemx/marketplaces-product-images/main/products/300651431681/images/300651431681_2.jpg</t>
  </si>
  <si>
    <t xml:space="preserve">https://raw.githubusercontent.com/zublimemx/marketplaces-product-images/main/products/300651431681/images/300651431681_3.jpg</t>
  </si>
  <si>
    <t xml:space="preserve">SYSTANE ULTRA GTS 10 ML</t>
  </si>
  <si>
    <t xml:space="preserve">7509546068909</t>
  </si>
  <si>
    <t xml:space="preserve">Crema Dental Colgate Triple Acción Xtra Blancura 50 ml</t>
  </si>
  <si>
    <t xml:space="preserve">Descripción:
Crema dental Colgate Triple Acción Xtra Blancura en tubo de 50 ml. Contiene micropartículas pulidoras que ayudan a remover las manchas de los dientes para lograr una blancura natural, además de ofrecer protección anticaries con flúor y frescura en el aliento. Es un formato práctico para el uso diario o para llevar de viaje.
Beneficios:
- Micropartículas pulidoras para dientes más blancos.
- Remueve manchas y brinda una blancura natural.
- Protección anticaries con flúor.
- Frescura en el aliento.
- Apta para toda la familia.
Modo de uso:
Coloque una cantidad de crema dental sobre el cepillo y cepille todos los dientes y las encías, de preferencia después de cada comida. Escupa el excedente y enjuague la boca.
Presentación:
Tubo de 50 ml.
Advertencias:
- Uso externo bucal; no se ingiera.
- Supervise el cepillado de los niños pequeños y mantenga el tubo fuera de su alcance.
- Ante la ingestión accidental de una cantidad mayor a la usada al cepillarse, busque atención médica.</t>
  </si>
  <si>
    <t xml:space="preserve">MLM19541749</t>
  </si>
  <si>
    <t xml:space="preserve">Xtra Blancura</t>
  </si>
  <si>
    <t xml:space="preserve">Tipo: Crema dental blanqueadora; Con micropartículas pulidoras; Con flúor; Formato de venta: Pieza</t>
  </si>
  <si>
    <t xml:space="preserve">https://raw.githubusercontent.com/zublimemx/marketplaces-product-images/main/products/7509546068909/images/7509546068909_3.jpg</t>
  </si>
  <si>
    <t xml:space="preserve">https://raw.githubusercontent.com/zublimemx/marketplaces-product-images/main/products/7509546068909/images/7509546068909_1.jpg</t>
  </si>
  <si>
    <t xml:space="preserve">C D COLG TRIPL-ACC EXTBL 50ML</t>
  </si>
  <si>
    <t xml:space="preserve">7501868902268</t>
  </si>
  <si>
    <t xml:space="preserve">Venda Elástica Dibar 10 cm x 5 m Caja con 18 Piezas</t>
  </si>
  <si>
    <t xml:space="preserve">Descripción:
Venda elástica de tejido plano de la marca Dibar, de 10 cm de ancho por 5 m de largo (estirada), en caja con 18 piezas. Es un vendaje de uso general en botiquines y consultorios para sujetar apósitos y gasas, y para dar soporte o compresión suave en articulaciones y extremidades cuando lo indica un profesional de la salud.
Características:
- Medidas: 10 cm de ancho por 5 m de largo estirada.
- Tejido plano elástico, flexible y ajustable.
- Presentación en caja con 18 piezas, útil para consultorios, clínicas y botiquines.
- Fácil de cortar y de fijar.
Modo de uso:
Limpie y seque la zona. Comience a vendar desde la parte más alejada del cuerpo hacia arriba, con tensión moderada y traslapando cada vuelta sobre la anterior, y fije el extremo con el sujetador o cinta. Ajuste sin apretar en exceso para no obstaculizar la circulación.
Presentación:
Caja con 18 vendas elásticas de 10 cm x 5 m.
Advertencias:
- Si observa entumecimiento, hormigueo, cambio de color, hinchazón o dolor en la zona vendada, afloje el vendaje y consulte a su médico.
- No lo use directamente sobre heridas abiertas sin cubrirlas con una gasa.
- Conserve en un lugar fresco y seco, fuera del alcance de los niños.</t>
  </si>
  <si>
    <t xml:space="preserve">Caja con 18 vendas</t>
  </si>
  <si>
    <t xml:space="preserve">Medidas: 10 cm x 5 m (estirada); Tejido plano elástico; Formato de venta: Caja</t>
  </si>
  <si>
    <t xml:space="preserve">https://raw.githubusercontent.com/zublimemx/marketplaces-product-images/main/products/7501868902268/images/7501868902268_1.jpg</t>
  </si>
  <si>
    <t xml:space="preserve">VENDA DIBAR 10 CM C 18</t>
  </si>
  <si>
    <t xml:space="preserve">7506425664535</t>
  </si>
  <si>
    <t xml:space="preserve">Toallitas Húmedas KleenBebé Suavelastic Max 198 Piezas</t>
  </si>
  <si>
    <t xml:space="preserve">Descripción:
Toallitas húmedas para bebé KleenBebé Suavelastic Max, en presentación con un total de 198 toallitas. Están formuladas con fibras naturales y tienen una estructura de doble textura que limpia desde la primera pasada sin dejar residuos, con una limpieza suave y eficaz pensada para la piel del bebé.
Características:
- Fibras naturales.
- Doble textura para limpiar sin dejar residuos.
- Limpian desde la primera pasada.
- Ayudan a evitar la irritación de la piel del bebé.
- Presentación económica con 198 toallitas.
Modo de uso:
Extraiga una toallita del empaque y límpiela suavemente sobre la piel del bebé en cada cambio de pañal o cuando lo necesite. Cierre bien la tapa o el sello después de usar para conservar la humedad de las toallitas.
Presentación:
198 toallitas húmedas en total. Consulte el empaque para conocer cómo se distribuyen en paquetes.
Advertencias:
- Producto desechable; no se arroje al inodoro.
- Suspenda su uso si el bebé presenta irritación o reacción en la piel.
- Mantenga el empaque cerrado, en un lugar fresco y fuera del alcance de los niños.</t>
  </si>
  <si>
    <t xml:space="preserve">MLM51584290</t>
  </si>
  <si>
    <t xml:space="preserve">Ahorrapack: 2 paquetes de 99 toallitas húmedas</t>
  </si>
  <si>
    <t xml:space="preserve">Fibras naturales; Doble textura; Total de 198 toallitas (2 paquetes de 99); Formato de venta: Ahorrapack (pack x2); Libre de alcohol; Hipoalergénico; Dermatológicamente probado; Apto para piel sensible; Con aloe vera, vitamina E y té verde</t>
  </si>
  <si>
    <t xml:space="preserve">https://raw.githubusercontent.com/zublimemx/marketplaces-product-images/main/products/7506425664535/images/7506425664535_1.jpg</t>
  </si>
  <si>
    <t xml:space="preserve">TAS HUM SUAVELASTIC C198</t>
  </si>
  <si>
    <t xml:space="preserve">7501070612436</t>
  </si>
  <si>
    <t xml:space="preserve">Treda Neomicina Caolín Pectina 30 Tabletas</t>
  </si>
  <si>
    <t xml:space="preserve">Descripción:
Treda es un antidiarreico y bactericida específico del tracto gastrointestinal de Laboratorios Sanfer. Combina caolín y pectina con una dosis farmacológicamente activa de neomicina, un antimicrobiano eficaz contra las bacterias enteropatógenas más frecuentes. Está indicado en el tratamiento de las diarreas agudas producidas por cepas susceptibles de Escherichia coli, Salmonella, Shigella, Enterobacter y Proteus. La caja indica que elimina la diarrea, infecciosa y no infecciosa.
Fórmula:
Cada tableta contiene caolín ligero 280 mg, sulfato de neomicina equivalente a 129 mg de neomicina base y pectina cítrica 30 mg. Excipiente cbp 1 tableta.
Modo de uso:
Vía oral. La dosis y la duración del tratamiento deben ser las que indique su médico.
Presentación:
Caja con 30 tabletas (presentación promocional 20+10).
Advertencias:
- No debe administrarse durante el embarazo, ya que la neomicina atraviesa la barrera placentaria.
- Si las molestias persisten, consulte a su médico.
- Conserve la caja bien cerrada, en un lugar fresco y seco.
Lea las instrucciones del empaque. Consulte a su médico. No se deje al alcance de los niños.</t>
  </si>
  <si>
    <t xml:space="preserve">Tabletas, caja con 30 (20+10)</t>
  </si>
  <si>
    <t xml:space="preserve">Neomicina, caolín, pectina</t>
  </si>
  <si>
    <t xml:space="preserve">129 mg / 280 mg / 30 mg por tableta (neomicina / caolín / pectina)</t>
  </si>
  <si>
    <t xml:space="preserve">Uso: diarreas agudas; Presentación promocional 20+10; Formato de venta: Caja</t>
  </si>
  <si>
    <t xml:space="preserve">https://raw.githubusercontent.com/zublimemx/marketplaces-product-images/main/products/7501070612436/images/7501070612436_1.jpg</t>
  </si>
  <si>
    <t xml:space="preserve">TREDA C30 TAB 156</t>
  </si>
  <si>
    <t xml:space="preserve">7501165011656</t>
  </si>
  <si>
    <t xml:space="preserve">Buscapina Fem Hioscina Ibuprofeno 20/400 mg 10 Tabletas</t>
  </si>
  <si>
    <t xml:space="preserve">Descripción:
Buscapina Fem es un medicamento en tabletas que combina butilbromuro de hioscina (20 mg) e ibuprofeno (400 mg). Está indicado como auxiliar en el alivio del cólico menstrual (dismenorrea primaria). Combina un antiespasmódico (hioscina) con un antiinflamatorio (ibuprofeno). Se presenta en caja con 10 tabletas y es de venta sin receta.
Fórmula:
Cada tableta contiene butilbromuro de hioscina 20 mg, ibuprofeno 400 mg y excipiente cbp 1 tableta.
Modo de uso:
- Vía oral.
- Mujeres y niñas mayores de 12 años: tomar una tableta cada 8 horas.
- No exceda la dosis máxima recomendada de 3 tabletas al día.
- No se administre por más de 5 días.
Presentación:
Caja con 10 tabletas.
Advertencias:
- No se administre en menores de 12 años.
- No debe usarse durante el embarazo ni la lactancia.
- No lo tome si es alérgico al ibuprofeno o al butilbromuro de hioscina, ni si tiene miastenia gravis (enfermedad de los músculos) o megacolon (enfermedad del intestino grueso).
- Lea el instructivo anexo para conocer las precauciones y las reacciones adversas.
- Consérvese a no más de 30 °C y en lugar seco.
- Si persisten las molestias, consulte a su médico.
Lea las instrucciones del empaque. Consulte a su médico. No se deje al alcance de los niños.</t>
  </si>
  <si>
    <t xml:space="preserve">MLM40170237</t>
  </si>
  <si>
    <t xml:space="preserve">Opella Healthcare</t>
  </si>
  <si>
    <t xml:space="preserve">Fem</t>
  </si>
  <si>
    <t xml:space="preserve">Butilbromuro de hioscina, ibuprofeno</t>
  </si>
  <si>
    <t xml:space="preserve">20 mg / 400 mg</t>
  </si>
  <si>
    <t xml:space="preserve">Mujeres y niñas mayores de 12 años</t>
  </si>
  <si>
    <t xml:space="preserve">Uso: cólico menstrual (dismenorrea primaria); Formato de venta: Caja</t>
  </si>
  <si>
    <t xml:space="preserve">https://raw.githubusercontent.com/zublimemx/marketplaces-product-images/main/products/7501165011656/images/7501165011656_1.jpg</t>
  </si>
  <si>
    <t xml:space="preserve">https://raw.githubusercontent.com/zublimemx/marketplaces-product-images/main/products/7501165011656/images/7501165011656_2.jpg</t>
  </si>
  <si>
    <t xml:space="preserve">BUSCAPINA FEM 20 400MG C10 TABS OPELLA 120</t>
  </si>
  <si>
    <t xml:space="preserve">7501298219981</t>
  </si>
  <si>
    <t xml:space="preserve">Floratil Saccharomyces boulardii 250 mg 12 Cápsulas</t>
  </si>
  <si>
    <t xml:space="preserve">Descripción:
Floratil es un probiótico antidiarreico de origen natural que contiene la levadura Saccharomyces boulardii CNCM I-745, de Biocodex. Está indicado en diarrea de cualquier tipo, aguda o crónica, en el tratamiento de la diarrea asociada al uso de antibióticos, en la diarrea del viajero y como restaurador de la flora intestinal. También se emplea de forma preventiva en diarreas asociadas a la terapia con antibióticos.
Fórmula:
Cada cápsula contiene Saccharomyces boulardii (CNCM I-745) 282.50 mg, equivalente a 250 mg de células vivas. Excipiente cbp 1 cápsula. Excipiente con efecto notorio: lactosa.
Modo de uso:
- Vía oral.
- Diarrea aguda en adultos: 1 a 2 cápsulas al día, distribuidas en dos tomas (mañana y noche); según la gravedad puede aumentarse hasta 1 cápsula de 250 mg cuatro veces al día. Dosis máxima: 1 g al día.
- Niños de 12 años en adelante: 1 cápsula dos veces al día.
- Diarrea crónica y prevención de diarreas por antibióticos: 1 a 2 cápsulas al día, en dos tomas.
Presentación:
Caja con 12 cápsulas.
Advertencias:
- No se recomienda en menores de 12 años.
- No lo use si es alérgico a las levaduras, en especial a Saccharomyces boulardii, ni en pacientes con catéter venoso central o periférico, críticamente enfermos o severamente inmunocomprometidos.
- No se administre junto con un tratamiento antifúngico; no lo mezcle con bebidas o alimentos muy calientes (más de 50 °C), helados o con alcohol.
- El uso durante el embarazo y la lactancia debe ser bajo prescripción médica.
- Reacciones ocasionales: flatulencia, meteorismo y estreñimiento.
- Si las molestias persisten por más de 5 días, consulte a su médico. Conserve a no más de 30 °C.
Lea las instrucciones del empaque. Consulte a su médico. No se deje al alcance de los niños.</t>
  </si>
  <si>
    <t xml:space="preserve">MLM45284340</t>
  </si>
  <si>
    <t xml:space="preserve">Floratil</t>
  </si>
  <si>
    <t xml:space="preserve">Biocodex</t>
  </si>
  <si>
    <t xml:space="preserve">Saccharomyces boulardii CNCM I-745</t>
  </si>
  <si>
    <t xml:space="preserve">250 mg de células vivas (282.50 mg de liofilizado)</t>
  </si>
  <si>
    <t xml:space="preserve">Adultos y niños desde 12 años</t>
  </si>
  <si>
    <t xml:space="preserve">160M82 SSA VI</t>
  </si>
  <si>
    <t xml:space="preserve">Probiótico antidiarreico; Contiene lactosa; Formato de venta: Caja</t>
  </si>
  <si>
    <t xml:space="preserve">https://raw.githubusercontent.com/zublimemx/marketplaces-product-images/main/products/7501298219981/images/7501298219981_1.jpg</t>
  </si>
  <si>
    <t xml:space="preserve">https://raw.githubusercontent.com/zublimemx/marketplaces-product-images/main/products/7501298219981/images/7501298219981_2.jpg</t>
  </si>
  <si>
    <t xml:space="preserve">https://raw.githubusercontent.com/zublimemx/marketplaces-product-images/main/products/7501298219981/images/7501298219981_4.jpg</t>
  </si>
  <si>
    <t xml:space="preserve">FLORATIL 250MG CAP 12</t>
  </si>
  <si>
    <t xml:space="preserve">7501080912076</t>
  </si>
  <si>
    <t xml:space="preserve">Stérimar Uso Diario Solución Nasal Agua de Mar 100 ml</t>
  </si>
  <si>
    <t xml:space="preserve">Descripción:
Stérimar Uso Diario es una solución nasal isotónica de agua de mar 100% natural, en atomizador de 100 ml. Sirve para la higiene nasal diaria de niños y adultos: favorece la limpieza, la humectación y la lubricación de la nariz y libera de secreciones mucosas en episodios de infección y alergia. Su envase de aluminio con sistema antirreflujo mantiene el producto sin conservadores, y su boquilla de microdifusión dispersa la solución de manera uniforme.
Beneficios:
- Higiene nasal diaria para toda la familia.
- Humidifica la mucosa nasal.
- Coadyuvante en la rinitis y, en particular, en la rinitis atrófica.
- Auxiliar en el reblandecimiento y la expulsión de costras después de una cirugía nasal.
- No irrita ni daña la mucosa nasal.
- Rinde hasta 300 atomizaciones.
Composición:
Agua de mar (solución isotónica) cbp 100 ml, sin conservadores.
Modo de uso:
Aplique de 2 a 6 atomizaciones por día en cada fosa nasal, o según indique su médico.
Presentación:
Atomizador de aluminio con 100 ml (hasta 300 atomizaciones).
Advertencias:
- Evite el contacto con los ojos.
- No perfore ni incinere el envase.
- No lo exponga a los rayos solares ni lo almacene a más de 50 °C.
Lea las instrucciones del empaque. Consulte a su médico. No se deje al alcance de los niños.</t>
  </si>
  <si>
    <t xml:space="preserve">MLM25819117</t>
  </si>
  <si>
    <t xml:space="preserve">Solución nasal en atomizador</t>
  </si>
  <si>
    <t xml:space="preserve">Agua de mar</t>
  </si>
  <si>
    <t xml:space="preserve">Solución isotónica de agua de mar 100% natural; Sin conservadores; Hasta 300 atomizaciones; Formato de venta: Caja</t>
  </si>
  <si>
    <t xml:space="preserve">https://raw.githubusercontent.com/zublimemx/marketplaces-product-images/main/products/7501080912076/images/7501080912076_1.jpg</t>
  </si>
  <si>
    <t xml:space="preserve">https://raw.githubusercontent.com/zublimemx/marketplaces-product-images/main/products/7501080912076/images/7501080912076_2.jpg</t>
  </si>
  <si>
    <t xml:space="preserve">STERIMAR SOLUCION 100ML</t>
  </si>
  <si>
    <t xml:space="preserve">7501314701759</t>
  </si>
  <si>
    <t xml:space="preserve">Fosfocil Fosfomicina 500 mg 6 Cápsulas</t>
  </si>
  <si>
    <t xml:space="preserve">Descripción:
Fosfocil es un antibiótico con fosfomicina cálcica en cápsulas de 500 mg, de Laboratorios Senosiain (línea Cetus). Está indicado en infecciones causadas por gérmenes sensibles a la fosfomicina, como infecciones respiratorias (amigdalitis, faringitis, sinusitis, bronquitis), infecciones urinarias complicadas y no complicadas (cistitis, pielonefritis, uretritis), infecciones de la piel y tejidos blandos, e infecciones gastrointestinales. Su uso y la duración del tratamiento deben ser determinados por un médico.
Fórmula:
Cada cápsula contiene fosfomicina cálcica monohidratada equivalente a 500 mg de fosfomicina. Excipiente cbp 1 cápsula.
Modo de uso:
- Vía oral.
- Adultos y niños con más de 40 kg: 1 cápsula cada 6 horas o 2 cápsulas cada 8 horas.
- La dosis y la duración las señala su médico; complete el tratamiento indicado.
Presentación:
Caja con 6 cápsulas de 500 mg.
Advertencias:
- Antibiótico: su venta requiere receta médica.
- No lo use si tiene hipersensibilidad a la fosfomicina o a algún componente de la fórmula.
- Consérvese a no más de 30 °C y en lugar seco.
Lea las instrucciones del empaque. Consulte a su médico. No se deje al alcance de los niños.</t>
  </si>
  <si>
    <t xml:space="preserve">MLM39474688</t>
  </si>
  <si>
    <t xml:space="preserve">Fosfomicina (como fosfomicina cálcica monohidratada)</t>
  </si>
  <si>
    <t xml:space="preserve">84969 SSA IV</t>
  </si>
  <si>
    <t xml:space="preserve">Grupo: antibiótico; Requiere receta médica; Formato de venta: Caja</t>
  </si>
  <si>
    <t xml:space="preserve">https://raw.githubusercontent.com/zublimemx/marketplaces-product-images/main/products/7501314701759/images/7501314701759_1.jpg</t>
  </si>
  <si>
    <t xml:space="preserve">https://raw.githubusercontent.com/zublimemx/marketplaces-product-images/main/products/7501314701759/images/7501314701759_2.jpg</t>
  </si>
  <si>
    <t xml:space="preserve">https://raw.githubusercontent.com/zublimemx/marketplaces-product-images/main/products/7501314701759/images/7501314701759_3.jpg</t>
  </si>
  <si>
    <t xml:space="preserve">FOSFOCIL C6 CAP 500MG AGOSTO 27</t>
  </si>
  <si>
    <t xml:space="preserve">7501064560163</t>
  </si>
  <si>
    <t xml:space="preserve">Iodex Cristal Ungüento Rubefaciente 60 g</t>
  </si>
  <si>
    <t xml:space="preserve">Descripción:
Iodex Cristal es un ungüento analgésico no narcótico y rubefaciente, útil en dolores musculares leves. Su fórmula combina salicilato de metilo, alcanfor, mentol y eucaliptol, y se presenta en frasco de 60 g. Se aplica sobre la piel en las zonas doloridas o con esfuerzo, por ejemplo antes y después del ejercicio.
Beneficios:
- Analgésico no narcótico de uso tópico.
- Efecto rubefaciente sobre la zona de aplicación.
- Útil en dolores musculares leves.
- Frasco de 60 g de ungüento.
Fórmula:
Ungüento con salicilato de metilo 5%, alcanfor 7%, mentol 3% y eucaliptol 1%, según la información de etiqueta y de las fichas de tienda.
Modo de uso:
Aplique de 2 a 3 veces al día, antes y después del ejercicio, en las áreas del cuerpo donde se hace más esfuerzo y en las áreas doloridas.
Presentación:
Frasco con 60 g de ungüento.
Advertencias:
- Solo para uso externo; no lo aplique sobre heridas ni mucosas.
- Evite el contacto con los ojos.
- Si el dolor persiste o empeora, suspenda su uso y consulte a su médico.
Lea las instrucciones del empaque. Consulte a su médico. No se deje al alcance de los niños.</t>
  </si>
  <si>
    <t xml:space="preserve">MLM45287669</t>
  </si>
  <si>
    <t xml:space="preserve">Iodex</t>
  </si>
  <si>
    <t xml:space="preserve">Cristal</t>
  </si>
  <si>
    <t xml:space="preserve">Ungüento en frasco</t>
  </si>
  <si>
    <t xml:space="preserve">Salicilato de metilo, alcanfor, mentol, eucaliptol</t>
  </si>
  <si>
    <t xml:space="preserve">5% / 7% / 3% / 1%</t>
  </si>
  <si>
    <t xml:space="preserve">157M85 SSA</t>
  </si>
  <si>
    <t xml:space="preserve">Analgésico rubefaciente; Uso en dolores musculares leves; Formato de venta: Frasco de 60 g; Venta libre (no requiere receta)</t>
  </si>
  <si>
    <t xml:space="preserve">https://raw.githubusercontent.com/zublimemx/marketplaces-product-images/main/products/7501064560163/images/7501064560163_1.jpg</t>
  </si>
  <si>
    <t xml:space="preserve">IODEX CRISTAL 24</t>
  </si>
  <si>
    <t xml:space="preserve">7501299307694</t>
  </si>
  <si>
    <t xml:space="preserve">Seltaferon Oseltamivir 75 mg 10 Cápsulas</t>
  </si>
  <si>
    <t xml:space="preserve">Descripción:
Seltaferon es un antiviral de Laboratorios Liomont con oseltamivir en cápsulas de 75 mg. Está indicado para el tratamiento y la prevención de la influenza tipos A y B. El oseltamivir actúa inhibiendo la enzima neuraminidasa del virus, necesaria para que las nuevas partículas virales salgan de las células infectadas y se propaguen, por lo que el tratamiento funciona mejor cuando se inicia en los primeros dos días desde la aparición de los síntomas.
Fórmula:
Cada cápsula contiene fosfato de oseltamivir equivalente a 75 mg de oseltamivir.
Modo de uso:
- Vía oral.
- Tratamiento de la influenza: iniciar en los dos primeros días desde la aparición de los síntomas y continuar durante 5 días; adultos y adolescentes de 13 a 17 años: 1 cápsula de 75 mg dos veces al día.
- En niños de 1 a 12 años, la dosis depende del peso corporal y la indica el médico.
- Uso preventivo: según las indicaciones del médico.
Presentación:
Caja con 10 cápsulas de 75 mg, suficiente para completar un tratamiento de 5 días.
Advertencias:
- Su venta requiere receta médica.
- No lo use si es alérgico al oseltamivir o a algún componente de la fórmula.
- La dosis y la duración las debe determinar su médico.
Lea las instrucciones del empaque. Consulte a su médico. No se deje al alcance de los niños.</t>
  </si>
  <si>
    <t xml:space="preserve">MLM39474831</t>
  </si>
  <si>
    <t xml:space="preserve">Seltaferon</t>
  </si>
  <si>
    <t xml:space="preserve">Oseltamivir (como fosfato)</t>
  </si>
  <si>
    <t xml:space="preserve">75 mg</t>
  </si>
  <si>
    <t xml:space="preserve">Grupo: antiviral para influenza; Requiere receta médica; Formato de venta: Caja</t>
  </si>
  <si>
    <t xml:space="preserve">https://raw.githubusercontent.com/zublimemx/marketplaces-product-images/main/products/7501299307694/images/7501299307694_1.jpg</t>
  </si>
  <si>
    <t xml:space="preserve">https://raw.githubusercontent.com/zublimemx/marketplaces-product-images/main/products/7501299307694/images/7501299307694_3.jpg</t>
  </si>
  <si>
    <t xml:space="preserve">https://raw.githubusercontent.com/zublimemx/marketplaces-product-images/main/products/7501299307694/images/7501299307694_4.jpg</t>
  </si>
  <si>
    <t xml:space="preserve">SELTAFERON 75MG C10</t>
  </si>
  <si>
    <t xml:space="preserve">7501314702749</t>
  </si>
  <si>
    <t xml:space="preserve">Arfla Rifaximina 200 mg 12 Tabletas</t>
  </si>
  <si>
    <t xml:space="preserve">Descripción:
Arfla es un antibiótico con rifaximina en tabletas de 200 mg, elaborado por Laboratorios Senosiain. La rifaximina es un antibiótico de la familia de las rifamicinas de uso oral; su indicación, la dosis y la duración del tratamiento deben ser determinadas por un médico según el tipo de infección. Se presenta en caja con 12 tabletas para administración por vía oral.
Fórmula:
Cada tableta contiene rifaximina 200 mg. Excipiente cbp 1 tableta.
Modo de uso:
Vía oral. Tome las tabletas exactamente como lo indique su médico y complete el tratamiento indicado, aunque los síntomas mejoren.
Presentación:
Caja con 12 tabletas de 200 mg.
Advertencias:
- Antibiótico: para su venta o dispensación requiere receta médica, que se retendrá al surtirse la cantidad completa indicada en el tratamiento. La vigencia de la receta es igual a la duración del tratamiento.
- No se automedique ni comparta este medicamento; el uso innecesario de antibióticos favorece la resistencia bacteriana.
- Informe a su médico si es alérgico a la rifaximina, a otros antibióticos de la familia de las rifamicinas o a algún componente de la fórmula.
Lea las instrucciones del empaque. Consulte a su médico. No se deje al alcance de los niños.</t>
  </si>
  <si>
    <t xml:space="preserve">MLM40170156</t>
  </si>
  <si>
    <t xml:space="preserve">Grupo: antibiótico; Requiere receta médica que se retiene; Formato de venta: Caja</t>
  </si>
  <si>
    <t xml:space="preserve">https://raw.githubusercontent.com/zublimemx/marketplaces-product-images/main/products/7501314702749/images/7501314702749_1.jpg</t>
  </si>
  <si>
    <t xml:space="preserve">https://raw.githubusercontent.com/zublimemx/marketplaces-product-images/main/products/7501314702749/images/7501314702749_2.jpg</t>
  </si>
  <si>
    <t xml:space="preserve">ARFLA 200MG TAB C12</t>
  </si>
  <si>
    <t xml:space="preserve">7502209710108</t>
  </si>
  <si>
    <t xml:space="preserve">Lysomucil Acetilcisteína 600 mg 20 Tabletas Efervescentes</t>
  </si>
  <si>
    <t xml:space="preserve">Descripción:
Lysomucil es un mucolítico con acetilcisteína en tabletas efervescentes de 600 mg. Está indicado cuando hay aumento en la secreción de moco y flemas con dificultad para expectorar, en procesos como bronquitis aguda y crónica, sinusitis, rinofaringitis y laringotraqueítis, entre otros. La acetilcisteína disminuye la viscosidad del moco y ayuda a que se expulse con mayor facilidad. Es un producto elaborado en Suiza por Zambon e importado y distribuido en México por Laboratorios Concordia.
Fórmula:
Cada tableta efervescente contiene acetilcisteína 600 mg. Excipiente cbp 1 tableta. Contiene aspartamo.
Modo de uso:
- Vía oral. Disuelva la tableta en agua antes de tomarla.
- Adultos y adolescentes a partir de 14 años: 1 tableta al día, después de los alimentos.
- No lo use por más de 5 días sin consultar a su médico.
Presentación:
Caja con 20 tabletas efervescentes de 600 mg.
Advertencias:
- No se administre a menores de 14 años ni durante el embarazo y la lactancia.
- No lo use si es sensible a la acetilcisteína o a los componentes de la fórmula, ni si tiene úlcera gastroduodenal.
- Atención fenilcetonúricos: contiene fenilalanina (aspartamo).
- No tome antitusivos ni medicamentos con nitroglicerina al mismo tiempo. Si usa antibióticos, tómelos con un intervalo de 2 horas.
- Posibles reacciones: náusea, vómito, diarrea, urticaria y dermatitis.
- Consérvese a no más de 30 °C con la caja bien cerrada.
Lea las instrucciones del empaque. Consulte a su médico. No se deje al alcance de los niños.</t>
  </si>
  <si>
    <t xml:space="preserve">MLM39472581</t>
  </si>
  <si>
    <t xml:space="preserve">Lysomucil</t>
  </si>
  <si>
    <t xml:space="preserve">Zambon (distribuye Laboratorios Concordia)</t>
  </si>
  <si>
    <t xml:space="preserve">Efervescente</t>
  </si>
  <si>
    <t xml:space="preserve">Acetilcisteína</t>
  </si>
  <si>
    <t xml:space="preserve">Adultos y adolescentes desde 14 años</t>
  </si>
  <si>
    <t xml:space="preserve">506M99 SSA VI</t>
  </si>
  <si>
    <t xml:space="preserve">Grupo: mucolítico; Contiene aspartamo; Formato de venta: Caja</t>
  </si>
  <si>
    <t xml:space="preserve">https://raw.githubusercontent.com/zublimemx/marketplaces-product-images/main/products/7502209710108/images/7502209710108_1.jpg</t>
  </si>
  <si>
    <t xml:space="preserve">https://raw.githubusercontent.com/zublimemx/marketplaces-product-images/main/products/7502209710108/images/7502209710108_2.jpg</t>
  </si>
  <si>
    <t xml:space="preserve">https://raw.githubusercontent.com/zublimemx/marketplaces-product-images/main/products/7502209710108/images/7502209710108_3.jpg</t>
  </si>
  <si>
    <t xml:space="preserve">LYSOMUCIL T 20 600MG EFER SEPTIEMBRE 27</t>
  </si>
  <si>
    <t xml:space="preserve">7501065095978</t>
  </si>
  <si>
    <t xml:space="preserve">Centrum Performance Multivitamínico 30 Tabletas</t>
  </si>
  <si>
    <t xml:space="preserve">Descripción:
Centrum Performance es un multivitamínico y multimineral en tabletas con complejo B, ginseng y ginkgo biloba, formulado para apoyar la energía física y mental. Está pensado para cubrir las deficiencias de vitaminas y minerales y para apoyar a las personas con disminución de la capacidad física y de la respuesta al estrés, manifestada como cansancio, debilidad y falta de atención. Viene en frasco con 30 tabletas, para un mes de uso a razón de una tableta al día.
Beneficios:
- Multivitamínico con minerales y vitaminas del complejo B.
- Con ginseng y ginkgo biloba.
- Con antioxidantes.
- Energía física y mental, según el empaque.
- Una sola tableta al día.
Composición:
Minerales, vitaminas del complejo B, antioxidantes, ginseng y ginkgo biloba. Consulte la etiqueta del frasco para conocer la cantidad exacta de cada vitamina y mineral.
Modo de uso:
Una tableta al día, de preferencia con los alimentos.
Presentación:
Caja con frasco de 30 tabletas.
Advertencias:
- No exceda la dosis recomendada.
- Consulte a su médico si está embarazada, en periodo de lactancia, bajo tratamiento médico o si toma anticoagulantes.
- Mantenga el frasco bien cerrado y fuera del alcance de los niños.</t>
  </si>
  <si>
    <t xml:space="preserve">MLM40170534</t>
  </si>
  <si>
    <t xml:space="preserve">Performance</t>
  </si>
  <si>
    <t xml:space="preserve">Multivitamínico, minerales, complejo B, ginseng, ginkgo biloba</t>
  </si>
  <si>
    <t xml:space="preserve">Con complejo B, ginseng y ginkgo biloba; Tipo: Multivitamínico y multimineral; Formato de venta: Frasco con 30 tabletas</t>
  </si>
  <si>
    <t xml:space="preserve">https://raw.githubusercontent.com/zublimemx/marketplaces-product-images/main/products/7501065095978/images/7501065095978_1.jpg</t>
  </si>
  <si>
    <t xml:space="preserve">https://raw.githubusercontent.com/zublimemx/marketplaces-product-images/main/products/7501065095978/images/7501065095978_3.jpg</t>
  </si>
  <si>
    <t xml:space="preserve">https://raw.githubusercontent.com/zublimemx/marketplaces-product-images/main/products/7501065095978/images/7501065095978_4.jpg</t>
  </si>
  <si>
    <t xml:space="preserve">CENTRUM PERFORMANCE C30 TABS</t>
  </si>
  <si>
    <t xml:space="preserve">7502250343072</t>
  </si>
  <si>
    <t xml:space="preserve">Vitacilina Ungüento Neomicina y Retinol 28 g</t>
  </si>
  <si>
    <t xml:space="preserve">Descripción:
Vitacilina es un ungüento tópico con neomicina y retinol (vitamina A) en tubo de 28 g. En el empaque se lee que ayuda en el tratamiento de eczema, rozaduras y espinillas, quemaduras y heridas leves, y úlceras de la piel. La neomicina es un antibiótico de uso local.
Fórmula:
La etiqueta indica neomicina 0.350 g y retinol 100 000 UI (palmitato de vitamina A), en base de ungüento.
Modo de uso:
Vía cutánea. Limpie y seque la zona afectada y aplique una capa delgada de ungüento, una o varias veces al día, o como lo indique su médico. Después de aplicar, lávese las manos.
Presentación:
Tubo con 28 g de ungüento, en caja.
Advertencias:
- Uso externo. Evite el contacto con los ojos y las mucosas.
- No lo use si es alérgico a la neomicina o a algún componente de la fórmula.
- No lo aplique en heridas profundas o extensas ni por periodos prolongados sin supervisión médica.
- Si los síntomas persisten o empeoran, suspenda su uso y consulte a su médico.
Lea las instrucciones del empaque. Consulte a su médico. No se deje al alcance de los niños.</t>
  </si>
  <si>
    <t xml:space="preserve">Ungüento en tubo</t>
  </si>
  <si>
    <t xml:space="preserve">Neomicina, retinol (palmitato de vitamina A)</t>
  </si>
  <si>
    <t xml:space="preserve">Neomicina 0.350 g; retinol 100 000 UI</t>
  </si>
  <si>
    <t xml:space="preserve">Uso: eczema, rozaduras, espinillas, quemaduras y heridas leves, úlceras; Formato de venta: Caja con tubo de 28 g</t>
  </si>
  <si>
    <t xml:space="preserve">https://raw.githubusercontent.com/zublimemx/marketplaces-product-images/main/products/7502250343072/images/7502250343072_1.jpg</t>
  </si>
  <si>
    <t xml:space="preserve">VITACILINA 28G 2X1</t>
  </si>
  <si>
    <t xml:space="preserve">020800756440</t>
  </si>
  <si>
    <t xml:space="preserve">Pepto-Bismol Suspensión Sabor Cereza 118 ml</t>
  </si>
  <si>
    <t xml:space="preserve">Descripción:
Pepto-Bismol Suspensión Sabor Cereza es un medicamento de venta libre a base de subsalicilato de bismuto, en suspensión oral con sabor a cereza y frasco de 118 ml. En su empaque se presenta para cubrir, proteger y aliviar la acidez, la indigestión, el malestar estomacal, la náusea y la diarrea. Contiene 262 mg de subsalicilato de bismuto por cada 15 ml (1.75 g por cada 100 ml).
Beneficios:
- Cubre, protege y alivia acidez, indigestión, malestar estomacal, náusea y diarrea, según el empaque.
- Suspensión líquida lista para tomar, con sabor cereza.
- Presentación de 118 ml, práctica para llevar en el botiquín o de viaje.
Composición:
Subsalicilato de bismuto 262 mg por cada 15 ml de suspensión (1.75 g por cada 100 ml).
Modo de uso:
Vía oral. Agite bien el frasco antes de usar. Tome la dosis que indica el empaque o su médico y no exceda la dosis recomendada.
Presentación:
Frasco con 118 ml de suspensión oral sabor cereza.
Advertencias:
- Contiene un salicilato: no lo use si es alérgico a la aspirina o a otros salicilatos.
- No lo administre a niños o adolescentes con varicela o síntomas de gripe sin indicación médica.
- Puede oscurecer de forma temporal la lengua y las evacuaciones.
- Si los síntomas persisten o empeoran, suspenda su uso y consulte a su médico.
Lea las instrucciones del empaque. Consulte a su médico. No se deje al alcance de los niños.</t>
  </si>
  <si>
    <t xml:space="preserve">MLM40172124</t>
  </si>
  <si>
    <t xml:space="preserve">Sabor cereza</t>
  </si>
  <si>
    <t xml:space="preserve">Suspensión oral en frasco</t>
  </si>
  <si>
    <t xml:space="preserve">262 mg/15 ml (1.75 g/100 ml)</t>
  </si>
  <si>
    <t xml:space="preserve">30310SSAVI</t>
  </si>
  <si>
    <t xml:space="preserve">Grupo terapéutico: antidiarreico y antiácido (ATC A07BB); Conservar entre 15 y 30 °C; Formato de venta: Unidad</t>
  </si>
  <si>
    <t xml:space="preserve">https://raw.githubusercontent.com/zublimemx/marketplaces-product-images/main/products/020800756440/images/020800756440_1.jpg</t>
  </si>
  <si>
    <t xml:space="preserve">PEPTO BISMOL 118 ML CEREZA SEPTIEMBRE 27</t>
  </si>
  <si>
    <t xml:space="preserve">7501318697409</t>
  </si>
  <si>
    <t xml:space="preserve">Canesten V Clotrimazol 500 mg 1 Óvulo Vaginal</t>
  </si>
  <si>
    <t xml:space="preserve">Descripción:
Canesten V 1 Día es un óvulo vaginal antimicótico de Bayer que contiene 500 mg de clotrimazol y se aplica en una sola dosis. Su empaque lo presenta para el alivio de los síntomas de la infección vaginal causada por hongos (candidiasis): comezón, ardor, irritación, flujo, inflamación y dolor.
Beneficios:
- Tratamiento de un solo día: una única aplicación.
- Ayuda a aliviar los síntomas desde la primera aplicación.
- El clotrimazol actúa contra los hongos al inhibir la síntesis de ergosterol, un componente de su membrana.
- Fácil de usar.
Composición:
Clotrimazol 500 mg por óvulo.
Modo de uso:
Vía vaginal. Dosis única: aplique 1 óvulo por la noche, al acostarse, introduciéndolo lo más profundo posible en la vagina, estando acostada boca arriba con las piernas ligeramente flexionadas. Siga las instrucciones del empaque.
Presentación:
Caja con 1 óvulo vaginal de 500 mg.
Advertencias:
- Evite su uso durante el primer trimestre del embarazo, salvo indicación médica.
- No lo use durante la menstruación y evite las relaciones sexuales durante el tratamiento.
- Puede reducir de forma temporal la efectividad de productos de látex, como los condones.
- No se recomienda en menores de 12 años.
- Si los síntomas persisten o reaparecen, consulte a su médico.
Lea las instrucciones del empaque. Consulte a su médico. No se deje al alcance de los niños.</t>
  </si>
  <si>
    <t xml:space="preserve">MLM39455695</t>
  </si>
  <si>
    <t xml:space="preserve">1 Día</t>
  </si>
  <si>
    <t xml:space="preserve">Caja con 1 óvulo vaginal</t>
  </si>
  <si>
    <t xml:space="preserve">óvulo</t>
  </si>
  <si>
    <t xml:space="preserve">Grupo terapéutico: antimicótico vaginal; Tratamiento de dosis única; Conservar sin exceder 30 °C; Formato de venta: Unidad</t>
  </si>
  <si>
    <t xml:space="preserve">https://raw.githubusercontent.com/zublimemx/marketplaces-product-images/main/products/7501318697409/images/7501318697409_2.jpg</t>
  </si>
  <si>
    <t xml:space="preserve">CANESTEN V1 DIA OV1 500MG 63</t>
  </si>
  <si>
    <t xml:space="preserve">7501258215046</t>
  </si>
  <si>
    <t xml:space="preserve">Binotal Ampicilina 1 g 28 Tabletas</t>
  </si>
  <si>
    <t xml:space="preserve">Descripción:
Binotal 1 g es un antibiótico bactericida de amplio espectro a base de ampicilina, en tabletas de 1 g para administración oral, de la marca Lakeside. Se utiliza en el tratamiento de infecciones causadas por bacterias sensibles, tanto grampositivas como gramnegativas, siempre por indicación médica.
Indicaciones:
- Infecciones de la cavidad oral, como periodontitis y gingivitis.
- Infecciones de las vías respiratorias y de las vías urinarias.
- Infecciones gastrointestinales causadas por Salmonella, Shigella o E. coli.
- Infecciones pélvicas y vaginales.
- Cuadros graves como septicemia y meningitis, bajo supervisión médica.
Composición:
Cada tableta contiene ampicilina trihidratada equivalente a 1 g de ampicilina.
Modo de uso:
Vía oral. Se recomienda tomarlo en ayunas, de media a una hora antes de los alimentos o de 2 a 3 horas después. En adultos y mayores de 14 años la dosis habitual es de 500 mg a 1 g cada 6 horas, según indicación médica. La duración del tratamiento la determina el médico y suele ser de al menos 7 días; no lo suspenda antes de lo indicado.
Presentación:
Caja con 28 tabletas de 1 g.
Advertencias:
- Su venta requiere receta médica.
- No lo use si es alérgico a la ampicilina, a las penicilinas o a alguno de los componentes; existe riesgo de sensibilidad cruzada con las cefalosporinas.
- No lo use en infecciones virales como mononucleosis.
- Las dosis altas o prolongadas pueden provocar diarrea; consulte a su médico si es intensa o persistente.
- Consulte a su médico si está embarazada, en lactancia o toma otros medicamentos.
Lea las instrucciones del empaque. Consulte a su médico. No se deje al alcance de los niños.</t>
  </si>
  <si>
    <t xml:space="preserve">MLM39473839</t>
  </si>
  <si>
    <t xml:space="preserve">Grupo terapéutico: antibiótico (penicilina de amplio espectro); Venta con receta médica; Conservar por debajo de 30 °C; Formato de venta: Unidad</t>
  </si>
  <si>
    <t xml:space="preserve">https://raw.githubusercontent.com/zublimemx/marketplaces-product-images/main/products/7501258215046/images/7501258215046_1.jpg</t>
  </si>
  <si>
    <t xml:space="preserve">https://raw.githubusercontent.com/zublimemx/marketplaces-product-images/main/products/7501258215046/images/7501258215046_2.jpg</t>
  </si>
  <si>
    <t xml:space="preserve">BINOTAL 1GR C28 LAKESIDE 63</t>
  </si>
  <si>
    <t xml:space="preserve">4015630006779</t>
  </si>
  <si>
    <t xml:space="preserve">Lancetas Accu-Chek Softclix 200 Piezas</t>
  </si>
  <si>
    <t xml:space="preserve">Descripción:
Lancetas Accu-Chek Softclix de Roche en caja con 200 piezas. Son lancetas para el automonitoreo de glucosa en sangre: se colocan en el dispositivo de punción Accu-Chek Softclix y permiten obtener la pequeña gota de sangre capilar que se necesita para medir la glucosa con un glucómetro.
Características:
- Caja con 200 lancetas.
- Diseñadas para usarse con el dispositivo de punción Accu-Chek Softclix.
- Pensadas para pruebas de glucosa en sangre capilar, por ejemplo en personas que controlan su diabetes.
- Cada lanceta es de un solo uso.
Modo de uso:
Coloque una lanceta nueva en el dispositivo Accu-Chek Softclix siguiendo el instructivo del dispositivo, realice la punción en un lado de la yema del dedo, obtenga la gota de sangre para la prueba y deseche la lanceta usada de forma segura.
Presentación:
Caja con 200 lancetas.
Advertencias:
- Producto de un solo uso: no reutilice ni comparta las lancetas.
- Deseche las lancetas usadas en un contenedor para objetos punzocortantes.
- Siga las instrucciones del dispositivo y del glucómetro que utilice.
- Mantenga el producto fuera del alcance de los niños y consulte a su médico sobre el control de su glucosa.</t>
  </si>
  <si>
    <t xml:space="preserve">MLM23594729</t>
  </si>
  <si>
    <t xml:space="preserve">Softclix</t>
  </si>
  <si>
    <t xml:space="preserve">Caja con 200 lancetas</t>
  </si>
  <si>
    <t xml:space="preserve">lancetas</t>
  </si>
  <si>
    <t xml:space="preserve">Uso: automonitoreo de glucosa en sangre capilar; Compatible con el dispositivo de punción Accu-Chek Softclix; Un solo uso; Formato de venta: Caja</t>
  </si>
  <si>
    <t xml:space="preserve">https://raw.githubusercontent.com/zublimemx/marketplaces-product-images/main/products/4015630006779/images/4015630006779_1.jpg</t>
  </si>
  <si>
    <t xml:space="preserve">ACCU CHEK SOFTCLIX C 200 LANCETAS</t>
  </si>
  <si>
    <t xml:space="preserve">7501056346058</t>
  </si>
  <si>
    <t xml:space="preserve">Crema Facial Pond's Clarant B3 Antimanchas FPS 15 100 g</t>
  </si>
  <si>
    <t xml:space="preserve">Descripción:
Crema facial antimanchas Pond's Clarant B3 con factor de protección solar 15 (FPS 15) y vitamina B3 (niacinamida), en tarro de 100 g. Es una crema de uso diario formulada por el Pond's Institute que combina cuidado de la piel con protección solar y ayuda a restablecer el tono natural de la piel.
Beneficios:
- Ayuda a restablecer el tono natural de la piel y a lograr un tono más uniforme.
- Con niacinamida (vitamina B3), ingrediente de la línea Clarant B3.
- Incluye factor de protección solar 15.
- Presentación de 100 g para uso diario, de día y de noche.
Modo de uso:
Aplique sobre el rostro y el cuello limpios, después de la limpieza, por la mañana y por la noche.
Ingredientes:
Agua, metoxicinamato de etilhexilo, ciclopentasiloxano, butil metoxidibenzoilmetano, niacinamida, dióxido de titanio, entre otros filtros UV y agentes acondicionadores. Consulte la lista completa en el empaque.
Presentación:
Tarro con 100 g.
Advertencias:
- Uso externo. Evite el contacto con los ojos.
- Suspenda su uso si aparece irritación o enrojecimiento y consulte a su médico.
- Mantenga fuera del alcance de los niños.</t>
  </si>
  <si>
    <t xml:space="preserve">MLM27972091</t>
  </si>
  <si>
    <t xml:space="preserve">Antimanchas FPS 15</t>
  </si>
  <si>
    <t xml:space="preserve">Factor de protección solar: FPS 15; Ingrediente destacado: niacinamida (vitamina B3); Uso: día y noche; Formato de venta: Unidad</t>
  </si>
  <si>
    <t xml:space="preserve">https://raw.githubusercontent.com/zublimemx/marketplaces-product-images/main/products/7501056346058/images/7501056346058_3.jpg</t>
  </si>
  <si>
    <t xml:space="preserve">https://raw.githubusercontent.com/zublimemx/marketplaces-product-images/main/products/7501056346058/images/7501056346058_1.jpg</t>
  </si>
  <si>
    <t xml:space="preserve">CRA PONDS CLAR B3 FPS15 T100</t>
  </si>
  <si>
    <t xml:space="preserve">7501001168933</t>
  </si>
  <si>
    <t xml:space="preserve">Jarabe Vick 44 Todo Tipo de Tos Cereza 240 ml</t>
  </si>
  <si>
    <t xml:space="preserve">Descripción:
Vick 44 Jarabe para tos seca y con flemas, sabor cereza, en frasco de 240 ml. Combina dextrometorfano, un antitusígeno que actúa sobre el centro de la tos en el cerebro, con guaifenesina, un expectorante que ayuda a aflojar las secreciones de las vías respiratorias para facilitar su eliminación. Está indicado para el alivio de la tos en adultos y niños.
Beneficios:
- Alivia la tos seca y la tos con flemas, según el empaque.
- Doble acción: controla la tos y ayuda a expulsar las flemas.
- Fórmula con tecnología mucoadhesiva que ayuda a recubrir la garganta irritada.
- Sabor cereza y presentación de 240 ml.
Composición:
Cada 10 ml contienen dextrometorfano bromhidrato 10 mg y guaifenesina 100 mg.
Modo de uso:
Vía oral. Mida la dosis con un dosificador y siga la dosis indicada en el empaque según la edad, o la que le indique su médico.
Presentación:
Frasco con 240 ml de jarabe sabor cereza.
Advertencias:
- No lo use si es alérgico a alguno de los componentes de la fórmula.
- No lo use junto con medicamentos inhibidores de la monoaminooxidasa (IMAO).
- No se administre a menores de 2 años sin supervisión médica.
- Consulte a su médico si tiene enfermedad pulmonar crónica o si la tos persiste.
Lea las instrucciones del empaque. Consulte a su médico. No se deje al alcance de los niños.</t>
  </si>
  <si>
    <t xml:space="preserve">MLM39475468</t>
  </si>
  <si>
    <t xml:space="preserve">Todo tipo de tos, sabor cereza</t>
  </si>
  <si>
    <t xml:space="preserve">Jarabe en frasco</t>
  </si>
  <si>
    <t xml:space="preserve">10 mg y 100 mg por cada 10 ml</t>
  </si>
  <si>
    <t xml:space="preserve">Grupo terapéutico: antitusivo y expectorante; Formato de venta: Unidad</t>
  </si>
  <si>
    <t xml:space="preserve">https://raw.githubusercontent.com/zublimemx/marketplaces-product-images/main/products/7501001168933/images/7501001168933_3.jpg</t>
  </si>
  <si>
    <t xml:space="preserve">VICK 44 AD INF 240 ML</t>
  </si>
  <si>
    <t xml:space="preserve">7501314701650</t>
  </si>
  <si>
    <t xml:space="preserve">Bredelin Levofloxacino 750 mg 7 Tabletas</t>
  </si>
  <si>
    <t xml:space="preserve">Descripción:
Bredelin 750 mg es un antibiótico del grupo de las fluoroquinolonas a base de levofloxacino, en tabletas de 750 mg, de Laboratorios Senosiain. Se prescribe para el tratamiento de infecciones causadas por bacterias sensibles, entre ellas infecciones respiratorias y de las vías urinarias, siempre por indicación médica.
Composición:
Cada tableta contiene levofloxacino (como hemihidrato) 750 mg.
Modo de uso:
Vía oral. La dosis, la frecuencia y la duración del tratamiento las determina el médico según el tipo de infección; complete el tratamiento aunque los síntomas mejoren. Tome las tabletas con un vaso de agua.
Presentación:
Caja con 7 tabletas de 750 mg.
Advertencias:
- Su venta requiere receta médica.
- No lo use si es alérgico al levofloxacino o a otras quinolonas.
- Suspenda su uso y consulte a su médico si presenta dolor o inflamación en tendones, o reacciones alérgicas.
- Consulte a su médico si está embarazada o en lactancia, si es epiléptico o si toma otros medicamentos.
- Conservar a una temperatura entre 15 y 30 °C.
Lea las instrucciones del empaque. Consulte a su médico. No se deje al alcance de los niños.</t>
  </si>
  <si>
    <t xml:space="preserve">MLM39475520</t>
  </si>
  <si>
    <t xml:space="preserve">400M2006SSAIV</t>
  </si>
  <si>
    <t xml:space="preserve">Grupo terapéutico: antibiótico (fluoroquinolona); Venta con receta médica; Formato de venta: Unidad</t>
  </si>
  <si>
    <t xml:space="preserve">https://raw.githubusercontent.com/zublimemx/marketplaces-product-images/main/products/7501314701650/images/7501314701650_1.jpg</t>
  </si>
  <si>
    <t xml:space="preserve">https://raw.githubusercontent.com/zublimemx/marketplaces-product-images/main/products/7501314701650/images/7501314701650_2.jpg</t>
  </si>
  <si>
    <t xml:space="preserve">BREDELIN 750MG TAB C7</t>
  </si>
  <si>
    <t xml:space="preserve">7503003738404</t>
  </si>
  <si>
    <t xml:space="preserve">Rosel Amantadina Clorfenamina Paracetamol 24 Cápsulas</t>
  </si>
  <si>
    <t xml:space="preserve">Descripción:
Rosel es un antigripal en cápsulas de Wermar Pharmaceuticals que combina amantadina, clorfenamina y paracetamol. Su empaque lo presenta como antigripal con acción antiviral específica que alivia los síntomas de la gripe: dolor muscular, fiebre y escurrimiento nasal. Cada caja contiene 24 cápsulas para administración oral.
Composición:
Cada cápsula contiene amantadina 50 mg, clorfenamina (como maleato) 3 mg y paracetamol 300 mg.
Beneficios:
- Amantadina: acción antiviral.
- Paracetamol: ayuda a bajar la fiebre y a aliviar el dolor muscular.
- Clorfenamina: antihistamínico que ayuda con el escurrimiento nasal.
- Es más eficaz cuando se inicia en las primeras 48 horas de los síntomas.
Modo de uso:
Vía oral. Adultos y niños mayores de 12 años: 1 cápsula cada 8 horas, o como lo indique su médico. No exceda la dosis recomendada.
Presentación:
Caja con 24 cápsulas.
Advertencias:
- Su venta requiere receta médica.
- No lo use si tiene epilepsia, convulsiones, depresión, glaucoma, agrandamiento de la próstata o enfermedad grave del hígado o del riñón.
- No lo use en menores de 3 años.
- Puede causar somnolencia, mareo, insomnio o confusión; evite conducir o manejar maquinaria.
- No lo combine con otros medicamentos que contengan paracetamol ni con bebidas alcohólicas.
Lea las instrucciones del empaque. Consulte a su médico. No se deje al alcance de los niños.</t>
  </si>
  <si>
    <t xml:space="preserve">MLM39455681</t>
  </si>
  <si>
    <t xml:space="preserve">Rosel</t>
  </si>
  <si>
    <t xml:space="preserve">Wermar Pharmaceuticals</t>
  </si>
  <si>
    <t xml:space="preserve">Caja con 24 cápsulas</t>
  </si>
  <si>
    <t xml:space="preserve">50 mg / 3 mg / 300 mg</t>
  </si>
  <si>
    <t xml:space="preserve">Grupo terapéutico: antigripal con antiviral; Venta con receta médica; Formato de venta: Unidad</t>
  </si>
  <si>
    <t xml:space="preserve">https://raw.githubusercontent.com/zublimemx/marketplaces-product-images/main/products/7503003738404/images/7503003738404_1.jpg</t>
  </si>
  <si>
    <t xml:space="preserve">https://raw.githubusercontent.com/zublimemx/marketplaces-product-images/main/products/7503003738404/images/7503003738404_2.jpg</t>
  </si>
  <si>
    <t xml:space="preserve">ROSEL C24 CAPS 50 300MG AMANTADINA CLORFENAMINA PARACETAMOL WERMAR 128</t>
  </si>
  <si>
    <t xml:space="preserve">7501125100116</t>
  </si>
  <si>
    <t xml:space="preserve">Solución CS PiSA Cloruro de Sodio 0.9% 250 ml</t>
  </si>
  <si>
    <t xml:space="preserve">Descripción:
Solución CS de PiSA es una solución estéril de cloruro de sodio al 0.9% (solución salina isotónica) para administración intravenosa, en envase de plástico de 250 ml. Es una solución cristaloide que se emplea para reponer líquidos y sodio, y como vehículo para preparar y administrar medicamentos por venoclisis, bajo supervisión médica.
Indicaciones:
- Deshidratación y depleción del volumen de líquidos.
- Gastroenteritis y pérdida de electrolitos.
- Alcalosis hipoclorémica.
- Vehículo para diluir y aplicar medicamentos por vía intravenosa.
Composición:
Cloruro de sodio 0.9 g por cada 100 ml de solución (9 g por litro).
Modo de uso:
Vía intravenosa. La dosis, el volumen y la velocidad de administración los determina el médico según el estado clínico del paciente, y debe aplicarla personal de salud capacitado.
Presentación:
Envase de plástico con 250 ml de solución inyectable.
Advertencias:
- Medicamento que se dispensa con fórmula médica.
- Antes de usarla, revise que el envase esté íntegro y que la solución sea transparente y sin partículas.
- Conservar en ambiente controlado entre 15 y 30 °C.
Lea las instrucciones del empaque. Consulte a su médico. No se deje al alcance de los niños.</t>
  </si>
  <si>
    <t xml:space="preserve">MLM39475543</t>
  </si>
  <si>
    <t xml:space="preserve">Envase de plástico con solución inyectable</t>
  </si>
  <si>
    <t xml:space="preserve">82175SSAIV</t>
  </si>
  <si>
    <t xml:space="preserve">https://raw.githubusercontent.com/zublimemx/marketplaces-product-images/main/products/7501125100116/images/7501125100116_3.jpg</t>
  </si>
  <si>
    <t xml:space="preserve">https://raw.githubusercontent.com/zublimemx/marketplaces-product-images/main/products/7501125100116/images/7501125100116_1.jpg</t>
  </si>
  <si>
    <t xml:space="preserve">SOL CS 250 ML PLAST PISA 24</t>
  </si>
  <si>
    <t xml:space="preserve">7509546073767</t>
  </si>
  <si>
    <t xml:space="preserve">Desodorante en Aerosol Stefano Black Hombre 159 ml</t>
  </si>
  <si>
    <t xml:space="preserve">Descripción:
Desodorante en aerosol Stefano Black para hombre. Ofrece una fragancia masculina duradera y ayuda a eliminar el mal olor causado por la sudoración. Se presenta en lata de aerosol de 159 ml (113 g), práctica para el uso diario, el trabajo, el gimnasio o de viaje.
Beneficios:
- Fragancia masculina de larga duración.
- Ayuda a controlar el olor corporal provocado por la sudoración.
- Formato aerosol de aplicación rápida.
- Presentación de 159 ml (113 g).
Modo de uso:
Agite el envase antes de usar. Aplique sobre la piel limpia y seca de las axilas, con el envase a unos 15 cm de distancia, durante 1 a 2 segundos.
Presentación:
Aerosol de 159 ml (113 g).
Advertencias:
- Contenido presurizado. Extremadamente inflamable: manténgalo lejos del fuego, de fuentes de calor y de la luz solar directa.
- No lo perfore ni lo incinere, aunque esté vacío.
- Evite inhalar el producto y el contacto con los ojos.
- No lo aplique sobre piel irritada o lastimada y suspenda su uso si aparece irritación.
- Mantenga fuera del alcance de los niños.</t>
  </si>
  <si>
    <t xml:space="preserve">MLM18972503</t>
  </si>
  <si>
    <t xml:space="preserve">Black</t>
  </si>
  <si>
    <t xml:space="preserve">Formato: aerosol; Peso neto: 113 g; Formato de venta: Unidad</t>
  </si>
  <si>
    <t xml:space="preserve">https://raw.githubusercontent.com/zublimemx/marketplaces-product-images/main/products/7509546073767/images/7509546073767_2.jpg</t>
  </si>
  <si>
    <t xml:space="preserve">https://raw.githubusercontent.com/zublimemx/marketplaces-product-images/main/products/7509546073767/images/7509546073767_3.jpg</t>
  </si>
  <si>
    <t xml:space="preserve">DESOD STEFANO BLACK SPY 113G</t>
  </si>
  <si>
    <t xml:space="preserve">7501088509902</t>
  </si>
  <si>
    <t xml:space="preserve">Gitrasek Itraconazol Secnidazol 12 Cápsulas</t>
  </si>
  <si>
    <t xml:space="preserve">Descripción:
Gitrasek es un medicamento en cápsulas que combina itraconazol (antimicótico) y secnidazol (antiparasitario y antibacteriano) en una sola presentación de 12 cápsulas. Está clasificado como antiinfeccioso ginecológico de administración oral, indicado en particular para el tratamiento de la vaginitis, siempre bajo indicación médica.
Composición:
Cada cápsula contiene itraconazol 33.3 mg (en microesferas) y secnidazol 166.6 mg.
Modo de uso:
Vía oral. La dosis y la duración del tratamiento las determina el médico; siga exactamente la indicación y complete el esquema aunque los síntomas mejoren.
Presentación:
Caja con 12 cápsulas.
Advertencias:
- Su venta requiere receta médica.
- No lo use si es alérgico a alguno de los componentes de la fórmula.
- Consulte a su médico si está embarazada o en lactancia, si tiene enfermedad del corazón o del hígado, o si toma otros medicamentos.
- Conservar a una temperatura entre 15 y 30 °C.
Lea las instrucciones del empaque. Consulte a su médico. No se deje al alcance de los niños.</t>
  </si>
  <si>
    <t xml:space="preserve">MLM39475933</t>
  </si>
  <si>
    <t xml:space="preserve">Gitrasek</t>
  </si>
  <si>
    <t xml:space="preserve">Itraconazol y secnidazol</t>
  </si>
  <si>
    <t xml:space="preserve">33.3 mg / 166.6 mg</t>
  </si>
  <si>
    <t xml:space="preserve">388M2006SSAIV</t>
  </si>
  <si>
    <t xml:space="preserve">Grupo terapéutico: antiinfeccioso ginecológico oral; Venta con receta médica; Conservar entre 15 y 30 °C; Formato de venta: Unidad</t>
  </si>
  <si>
    <t xml:space="preserve">https://raw.githubusercontent.com/zublimemx/marketplaces-product-images/main/products/7501088509902/images/7501088509902_1.jpg</t>
  </si>
  <si>
    <t xml:space="preserve">https://raw.githubusercontent.com/zublimemx/marketplaces-product-images/main/products/7501088509902/images/7501088509902_2.jpg</t>
  </si>
  <si>
    <t xml:space="preserve">GITRASEK C12 CAPS</t>
  </si>
  <si>
    <t xml:space="preserve">7501089800664</t>
  </si>
  <si>
    <t xml:space="preserve">Atemperator LP Valproato de Magnesio 600 mg 20 Tabletas</t>
  </si>
  <si>
    <t xml:space="preserve">Descripción:
Atemperator LP es un medicamento anticonvulsivo a base de valproato de magnesio, en tabletas de liberación prolongada de 600 mg, de Laboratorios Armstrong. Se emplea bajo prescripción médica en el manejo de la epilepsia y de otros trastornos convulsivos. Cada caja contiene 20 tabletas para administración oral.
Características:
- Principio activo: valproato de magnesio, 600 mg por tableta.
- Liberación prolongada, para una acción sostenida.
- Administración por vía oral.
- Caja con 20 tabletas.
Modo de uso:
Vía oral. Trague la tableta entera, sin masticarla ni triturarla. La dosis y la frecuencia las determina el médico de acuerdo con cada paciente; no suspenda el tratamiento de forma repentina.
Presentación:
Caja con 20 tabletas de liberación prolongada de 600 mg.
Advertencias:
- Su venta requiere receta médica y debe usarse bajo vigilancia médica.
- No suspenda ni cambie la dosis sin indicación de su médico.
- Puede producir somnolencia o mareo; evite conducir o manejar maquinaria hasta saber cómo le afecta.
- Informe a su médico si está embarazada o planea embarazarse, si tiene enfermedad del hígado o si toma otros medicamentos.
- Conservar a una temperatura entre 15 y 30 °C.
Lea las instrucciones del empaque. Consulte a su médico. No se deje al alcance de los niños.</t>
  </si>
  <si>
    <t xml:space="preserve">MLM39473591</t>
  </si>
  <si>
    <t xml:space="preserve">Atemperator</t>
  </si>
  <si>
    <t xml:space="preserve">Laboratorios Armstrong</t>
  </si>
  <si>
    <t xml:space="preserve">Atemperator LP</t>
  </si>
  <si>
    <t xml:space="preserve">Caja con 20 tabletas de liberación prolongada</t>
  </si>
  <si>
    <t xml:space="preserve">Valproato de magnesio</t>
  </si>
  <si>
    <t xml:space="preserve">063M95SSAIV</t>
  </si>
  <si>
    <t xml:space="preserve">Grupo terapéutico: anticonvulsivo; Venta con receta médica; Conservar entre 15 y 30 °C; Formato de venta: Unidad</t>
  </si>
  <si>
    <t xml:space="preserve">https://raw.githubusercontent.com/zublimemx/marketplaces-product-images/main/products/7501089800664/images/7501089800664_1.jpg</t>
  </si>
  <si>
    <t xml:space="preserve">https://raw.githubusercontent.com/zublimemx/marketplaces-product-images/main/products/7501089800664/images/7501089800664_3.jpg</t>
  </si>
  <si>
    <t xml:space="preserve">https://raw.githubusercontent.com/zublimemx/marketplaces-product-images/main/products/7501089800664/images/7501089800664_4.jpg</t>
  </si>
  <si>
    <t xml:space="preserve">ATEMPERATOR LP 600MG C20 TABS</t>
  </si>
  <si>
    <t xml:space="preserve">7501124184018</t>
  </si>
  <si>
    <t xml:space="preserve">Lacteol Fort Lactobacillus LB 10 Mil Millones 16 Cápsulas</t>
  </si>
  <si>
    <t xml:space="preserve">Descripción:
Lacteol Fort es un medicamento a base de Lactobacillus LB (Lactobacillus fermentum y Lactobacillus delbrueckii, inactivados) en cápsulas con 10 mil millones de bacterias, de Laboratorios Carnot. Se presenta como antidiarreico biológico para el tratamiento de la diarrea aguda o crónica de origen bacteriano o viral y del colon irritable.
Beneficios:
- Ayuda a controlar la diarrea aguda y crónica de origen bacteriano o viral.
- Actúa formando una barrera física sobre las células del intestino y produciendo sustancias con acción antibacteriana.
- Estimula la respuesta inmune intestinal al aumentar la síntesis de IgA.
- No se han descrito reacciones adversas ni interacciones con otros medicamentos a dosis terapéuticas.
Composición:
Lactobacillus LB (Lactobacillus fermentum y Lactobacillus delbrueckii, inactivados), 10 mil millones por cápsula (340 mg).
Modo de uso:
Vía oral. Adultos y niños mayores de 12 años: 1 cápsula cada 12 horas, o como lo indique su médico. Para lactantes y niños pequeños, las cápsulas se pueden abrir y disolver su contenido en un poco de agua.
Presentación:
Caja con 16 cápsulas.
Advertencias:
- Si la diarrea persiste o se acompaña de fiebre, sangre en las evacuaciones o signos de deshidratación, consulte a su médico.
- Conservar en lugar seco a una temperatura no mayor de 30 °C.
Lea las instrucciones del empaque. Consulte a su médico. No se deje al alcance de los niños.</t>
  </si>
  <si>
    <t xml:space="preserve">MLM39474842</t>
  </si>
  <si>
    <t xml:space="preserve">Lacteol</t>
  </si>
  <si>
    <t xml:space="preserve">Lacteol Fort</t>
  </si>
  <si>
    <t xml:space="preserve">10 mil millones</t>
  </si>
  <si>
    <t xml:space="preserve">Caja con 16 cápsulas</t>
  </si>
  <si>
    <t xml:space="preserve">Lactobacillus LB (Lactobacillus fermentum y Lactobacillus delbrueckii)</t>
  </si>
  <si>
    <t xml:space="preserve">10 mil millones por cápsula (340 mg)</t>
  </si>
  <si>
    <t xml:space="preserve">Grupo terapéutico: antidiarreico biológico; Conservar a no más de 30 °C; Formato de venta: Unidad</t>
  </si>
  <si>
    <t xml:space="preserve">https://raw.githubusercontent.com/zublimemx/marketplaces-product-images/main/products/7501124184018/images/7501124184018_1.jpg</t>
  </si>
  <si>
    <t xml:space="preserve">https://raw.githubusercontent.com/zublimemx/marketplaces-product-images/main/products/7501124184018/images/7501124184018_2.jpg</t>
  </si>
  <si>
    <t xml:space="preserve">LACTEOL FORT C16 CAPS 10MIL MILL</t>
  </si>
  <si>
    <t xml:space="preserve">7509546073774</t>
  </si>
  <si>
    <t xml:space="preserve">Desodorante en Aerosol Stefano Spazio Hombre 159 ml</t>
  </si>
  <si>
    <t xml:space="preserve">Descripción:
Desodorante en aerosol Stefano Spazio para hombre. Está pensado para dar libertad al hombre con la protección de un desodorante que ayuda a eliminar el mal olor causado por la sudoración. Se presenta en lata de aerosol de 159 ml (113 g), práctica para el uso diario, el trabajo, el gimnasio o de viaje.
Beneficios:
- Ayuda a controlar el olor corporal provocado por la sudoración.
- Fragancia masculina de la variante Spazio.
- Formato aerosol de aplicación rápida.
- Presentación de 159 ml (113 g).
Modo de uso:
Agite el envase antes de usar. Aplique sobre la piel limpia y seca de las axilas, con el envase a unos 15 cm de distancia, durante 1 a 2 segundos.
Presentación:
Aerosol de 159 ml (113 g).
Advertencias:
- Contenido presurizado. Extremadamente inflamable: manténgalo lejos del fuego, de fuentes de calor y de la luz solar directa.
- No lo perfore ni lo incinere, aunque esté vacío.
- Evite inhalar el producto y el contacto con los ojos.
- No lo aplique sobre piel irritada o lastimada y suspenda su uso si aparece irritación.
- Mantenga fuera del alcance de los niños.</t>
  </si>
  <si>
    <t xml:space="preserve">MLM17017219</t>
  </si>
  <si>
    <t xml:space="preserve">Spazio</t>
  </si>
  <si>
    <t xml:space="preserve">https://raw.githubusercontent.com/zublimemx/marketplaces-product-images/main/products/7509546073774/images/7509546073774_2.jpg</t>
  </si>
  <si>
    <t xml:space="preserve">DESOD STEFANO SPAZ SPY 113G</t>
  </si>
  <si>
    <t xml:space="preserve">7501314704149</t>
  </si>
  <si>
    <t xml:space="preserve">Supositorios Senosiain Adulto Glicerina 20 Piezas</t>
  </si>
  <si>
    <t xml:space="preserve">Descripción:
Supositorios Senosiain Adulto son supositorios de glicerol (glicerina) para uso rectal, de Laboratorios Senosiain. Su empaque los presenta como evacuante intestinal para el alivio del estreñimiento. Cada caja contiene 20 supositorios para adultos.
Beneficios:
- Evacuante intestinal.
- Alivio del estreñimiento.
- Presentación con 20 supositorios.
- Formato para adultos.
Composición:
Glicerol (glicerina).
Modo de uso:
Vía rectal. Retire el supositorio de su envoltura e introdúzcalo en el recto siguiendo la dosis indicada en el empaque o por su médico. No exceda la dosis recomendada.
Presentación:
Caja con 20 supositorios para adultos.
Advertencias:
- Uso rectal exclusivamente; no se ingiere.
- No lo use por períodos prolongados sin indicación médica.
- Suspenda su uso y consulte a su médico si hay sangrado rectal, dolor abdominal intenso o si el estreñimiento persiste.
- Conservar en un lugar fresco y seco.
Lea las instrucciones del empaque. Consulte a su médico. No se deje al alcance de los niños.</t>
  </si>
  <si>
    <t xml:space="preserve">MLM40170568</t>
  </si>
  <si>
    <t xml:space="preserve">Supositorios de glicerina</t>
  </si>
  <si>
    <t xml:space="preserve">Caja con 20 supositorios</t>
  </si>
  <si>
    <t xml:space="preserve">Glicerol (glicerina)</t>
  </si>
  <si>
    <t xml:space="preserve">Grupo terapéutico: laxante evacuante; Formato de venta: Unidad</t>
  </si>
  <si>
    <t xml:space="preserve">https://raw.githubusercontent.com/zublimemx/marketplaces-product-images/main/products/7501314704149/images/7501314704149_3.jpg</t>
  </si>
  <si>
    <t xml:space="preserve">https://raw.githubusercontent.com/zublimemx/marketplaces-product-images/main/products/7501314704149/images/7501314704149_1.jpg</t>
  </si>
  <si>
    <t xml:space="preserve">https://raw.githubusercontent.com/zublimemx/marketplaces-product-images/main/products/7501314704149/images/7501314704149_2.jpg</t>
  </si>
  <si>
    <t xml:space="preserve">SENOSIAIN AD C 20</t>
  </si>
  <si>
    <t xml:space="preserve">7501123011209</t>
  </si>
  <si>
    <t xml:space="preserve">Cardispan Levocarnitina 1 g 20 Tabletas Masticables</t>
  </si>
  <si>
    <t xml:space="preserve">Descripción:
Cardispan es un medicamento de Grossman a base de levocarnitina (L-carnitina), en tabletas masticables de 1 g para administración oral. Se utiliza en el tratamiento de las deficiencias primarias y secundarias de L-carnitina, siempre bajo indicación médica.
Indicaciones:
- Deficiencias primarias y secundarias de L-carnitina.
- Encefalopatía hiperamonémica asociada a toxicidad por ácido valproico.
- Prevención en pacientes que reciben ácido valproico y tienen mayor riesgo de daño hepático.
- Deficiencia secundaria de L-carnitina en pacientes en hemodiálisis prolongada.
Composición:
Cada tableta masticable contiene levocarnitina 1 g.
Modo de uso:
Vía oral. La tableta se mastica. La dosis y la duración las determina el médico según cada caso; en adultos se manejan dosis diarias de 1 a 3 g repartidas en varias tomas.
Presentación:
Caja con 20 tabletas masticables de 1 g.
Advertencias:
- No lo use si es alérgico a alguno de los componentes de la fórmula.
- En pacientes diabéticos que usan insulina se recomienda vigilar la glucosa.
- Puede aumentar el INR en quienes toman anticoagulantes cumarínicos.
- Puede causar náusea, vómito o diarrea.
- Consulte a su médico si está embarazada o en lactancia.
Lea las instrucciones del empaque. Consulte a su médico. No se deje al alcance de los niños.</t>
  </si>
  <si>
    <t xml:space="preserve">MLM40170538</t>
  </si>
  <si>
    <t xml:space="preserve">Cardispan</t>
  </si>
  <si>
    <t xml:space="preserve">Caja con 20 tabletas masticables</t>
  </si>
  <si>
    <t xml:space="preserve">Levocarnitina</t>
  </si>
  <si>
    <t xml:space="preserve">037M93 SSA</t>
  </si>
  <si>
    <t xml:space="preserve">Grupo terapéutico: metabólico (ATC A16AA01); Tabletas masticables; Formato de venta: Unidad</t>
  </si>
  <si>
    <t xml:space="preserve">https://raw.githubusercontent.com/zublimemx/marketplaces-product-images/main/products/7501123011209/images/7501123011209_1.jpg</t>
  </si>
  <si>
    <t xml:space="preserve">https://raw.githubusercontent.com/zublimemx/marketplaces-product-images/main/products/7501123011209/images/7501123011209_2.jpg</t>
  </si>
  <si>
    <t xml:space="preserve">CARDISPAN TABL 1G MASTIC</t>
  </si>
  <si>
    <t xml:space="preserve">7501070903572</t>
  </si>
  <si>
    <t xml:space="preserve">Dostein Erdosteína 300 mg 20 Cápsulas</t>
  </si>
  <si>
    <t xml:space="preserve">Descripción:
Dostein es un medicamento de Laboratorios Carnot a base de erdosteína, un agente mucolítico, en cápsulas de 300 mg para administración oral. Se utiliza como apoyo en padecimientos respiratorios con moco espeso, siempre por indicación médica. Cada caja contiene 20 cápsulas.
Características:
- Principio activo: erdosteína, 300 mg por cápsula.
- Acción mucolítica: ayuda a fluidificar las secreciones de las vías respiratorias.
- Administración por vía oral.
- Caja con 20 cápsulas.
Composición:
Cada cápsula contiene erdosteína 300 mg.
Modo de uso:
Vía oral. La dosis, la frecuencia y la duración del tratamiento las determina el médico. Siga exactamente la indicación médica.
Presentación:
Caja con 20 cápsulas de 300 mg.
Advertencias:
- Su venta requiere receta médica.
- No lo use si es alérgico a la erdosteína o a alguno de los componentes de la fórmula.
- Consulte a su médico si está embarazada o en lactancia, si tiene enfermedad del hígado o del riñón, o si toma otros medicamentos.
- Conservar a una temperatura entre 15 y 30 °C.
Lea las instrucciones del empaque. Consulte a su médico. No se deje al alcance de los niños.</t>
  </si>
  <si>
    <t xml:space="preserve">MLM39474187</t>
  </si>
  <si>
    <t xml:space="preserve">Dostein</t>
  </si>
  <si>
    <t xml:space="preserve">Caja con 20 cápsulas</t>
  </si>
  <si>
    <t xml:space="preserve">Erdosteína</t>
  </si>
  <si>
    <t xml:space="preserve">295M96SSAIV</t>
  </si>
  <si>
    <t xml:space="preserve">Grupo terapéutico: mucolítico; Venta con receta médica; Conservar entre 15 y 30 °C; Formato de venta: Unidad</t>
  </si>
  <si>
    <t xml:space="preserve">https://raw.githubusercontent.com/zublimemx/marketplaces-product-images/main/products/7501070903572/images/7501070903572_1.jpg</t>
  </si>
  <si>
    <t xml:space="preserve">https://raw.githubusercontent.com/zublimemx/marketplaces-product-images/main/products/7501070903572/images/7501070903572_2.jpg</t>
  </si>
  <si>
    <t xml:space="preserve">DOSTEIN 300MG CAPS20</t>
  </si>
  <si>
    <t xml:space="preserve">354312625018</t>
  </si>
  <si>
    <t xml:space="preserve">Rocainol Bálsamo Salicilato de Metilo y Mentol 45 g</t>
  </si>
  <si>
    <t xml:space="preserve">Descripción:
Rocainol Bálsamo es un producto de uso tópico con salicilato de metilo y mentol, en tubo de 45 g. Su empaque lo presenta para aliviar dolores musculares, reumáticos y torceduras. Es un analgésico antiinflamatorio de aplicación externa que se usa como auxiliar en el dolor reumático, las molestias de espalda, las lesiones y los esguinces.
Beneficios:
- Alivia dolores musculares, reumáticos y torceduras, según el empaque.
- Con salicilato de metilo y mentol.
- Aplicación tópica directa sobre la zona adolorida.
- Tubo de 45 g fácil de llevar.
Composición:
Salicilato de metilo y mentol. Consulte la fórmula completa en el empaque.
Modo de uso:
Uso externo. Aplique una pequeña cantidad sobre la zona afectada y frote suavemente hasta que se absorba. Repita según se indique en el empaque. Lávese las manos después de aplicarlo.
Presentación:
Tubo con 45 g de bálsamo.
Advertencias:
- Solo para uso externo; no se ingiere.
- Evite el contacto con los ojos, las mucosas y la piel lastimada o irritada.
- No lo aplique bajo vendajes apretados ni con fuentes de calor.
- Si es alérgico a la aspirina o a los salicilatos, no lo use.
- Si las molestias persisten, consulte a su médico.
Lea las instrucciones del empaque. Consulte a su médico. No se deje al alcance de los niños.</t>
  </si>
  <si>
    <t xml:space="preserve">MLM39455541</t>
  </si>
  <si>
    <t xml:space="preserve">Rocainol</t>
  </si>
  <si>
    <t xml:space="preserve">Bálsamo</t>
  </si>
  <si>
    <t xml:space="preserve">Salicilato de metilo y mentol</t>
  </si>
  <si>
    <t xml:space="preserve">Grupo terapéutico: analgésico y antiinflamatorio tópico; Formato de venta: Unidad</t>
  </si>
  <si>
    <t xml:space="preserve">https://raw.githubusercontent.com/zublimemx/marketplaces-product-images/main/products/354312625018/images/354312625018_1.jpg</t>
  </si>
  <si>
    <t xml:space="preserve">https://raw.githubusercontent.com/zublimemx/marketplaces-product-images/main/products/354312625018/images/354312625018_2.jpg</t>
  </si>
  <si>
    <t xml:space="preserve">https://raw.githubusercontent.com/zublimemx/marketplaces-product-images/main/products/354312625018/images/354312625018_3.jpg</t>
  </si>
  <si>
    <t xml:space="preserve">https://raw.githubusercontent.com/zublimemx/marketplaces-product-images/main/products/354312625018/images/354312625018_4.jpg</t>
  </si>
  <si>
    <t xml:space="preserve">ROCAINOL CREMA 45 GR</t>
  </si>
  <si>
    <t xml:space="preserve">7501326001137</t>
  </si>
  <si>
    <t xml:space="preserve">Januvia Sitagliptina 100 mg 28 Comprimidos</t>
  </si>
  <si>
    <t xml:space="preserve">Descripción:
Januvia 100 mg es un medicamento de MSD a base de sitagliptina (como fosfato), un inhibidor de la enzima DPP-4, en comprimidos recubiertos de 100 mg para administración oral. Se prescribe en adultos con diabetes mellitus tipo 2 como apoyo al control de la glucosa en sangre, junto con dieta y ejercicio, siempre bajo indicación y vigilancia médica.
Características:
- Principio activo: sitagliptina, 100 mg por comprimido.
- Administración por vía oral, una vez al día según indicación médica.
- Caja con 28 comprimidos.
- Se conserva a temperatura ambiente controlada, entre 15 y 25 °C.
Composición:
Cada comprimido contiene sitagliptina (como fosfato monohidratado) 100 mg.
Modo de uso:
Vía oral, con o sin alimentos. La dosis y el esquema los determina el médico; no modifique ni suspenda el tratamiento por su cuenta.
Presentación:
Caja con 28 comprimidos recubiertos de 100 mg.
Advertencias:
- Su venta requiere receta médica.
- No lo use si es alérgico a la sitagliptina o a alguno de los componentes de la fórmula.
- Consulte a su médico si tiene antecedentes de pancreatitis, enfermedad del riñón o si usa insulina u otros medicamentos para la diabetes, por el riesgo de hipoglucemia.
- Informe a su médico si está embarazada o en lactancia.
Lea las instrucciones del empaque. Consulte a su médico. No se deje al alcance de los niños.</t>
  </si>
  <si>
    <t xml:space="preserve">MLM40170667</t>
  </si>
  <si>
    <t xml:space="preserve">Januvia</t>
  </si>
  <si>
    <t xml:space="preserve">MSD</t>
  </si>
  <si>
    <t xml:space="preserve">Sitagliptina</t>
  </si>
  <si>
    <t xml:space="preserve">238M2006SSAIV</t>
  </si>
  <si>
    <t xml:space="preserve">Grupo terapéutico: antidiabético (inhibidor de DPP-4); Venta con receta médica; Conservar entre 15 y 25 °C; Formato de venta: Unidad</t>
  </si>
  <si>
    <t xml:space="preserve">https://raw.githubusercontent.com/zublimemx/marketplaces-product-images/main/products/7501326001137/images/7501326001137_1.jpg</t>
  </si>
  <si>
    <t xml:space="preserve">https://raw.githubusercontent.com/zublimemx/marketplaces-product-images/main/products/7501326001137/images/7501326001137_3.jpg</t>
  </si>
  <si>
    <t xml:space="preserve">https://raw.githubusercontent.com/zublimemx/marketplaces-product-images/main/products/7501326001137/images/7501326001137_4.jpg</t>
  </si>
  <si>
    <t xml:space="preserve">JANUVIA 100 MG C 28 COMPR</t>
  </si>
  <si>
    <t xml:space="preserve">7501027565518</t>
  </si>
  <si>
    <t xml:space="preserve">Protectores de Lactancia Evenflo Advanced Absorgel 48 Pzas</t>
  </si>
  <si>
    <t xml:space="preserve">MLM194498</t>
  </si>
  <si>
    <t xml:space="preserve">Belleza y Cuidado Personal &gt; Higiene Personal &gt; Higiene Femenina &gt; Protectores Mamarios</t>
  </si>
  <si>
    <t xml:space="preserve">Descripción:
Protectores desechables para lactancia Evenflo Advanced con sistema Absorgel, fabricados por Kimberly-Clark de México. Están diseñados para evitar los escurrimientos involuntarios de leche materna y ayudar a mantener la comodidad y la seguridad de la mamá durante la etapa de lactancia. Cada protector viene en su propia bolsita individual, lo que ayuda a conservar la higiene hasta el momento de usarlo.
Características:
- Sistema Absorgel que encapsula el líquido y ayuda a evitar que regrese hacia la piel.
- Distribución del líquido mediante 2 canales para un mejor manejo de la humedad.
- Capacidad de absorber hasta 10 veces su peso en líquido.
- Incluye 2 cintas adheribles que ayudan a que el protector permanezca en su lugar y no se mueva.
- Empaque individual por pieza para mayor higiene.
- Desechable, de un solo uso.
Presentación:
Caja con 48 protectores para lactancia desechables (48 piezas), cada uno en bolsita individual.
Advertencias:
Producto desechable de un solo uso. Para instrucciones de uso y precauciones consulte el empaque.</t>
  </si>
  <si>
    <t xml:space="preserve">MLM21301400</t>
  </si>
  <si>
    <t xml:space="preserve">Evenflo Advanced</t>
  </si>
  <si>
    <t xml:space="preserve">Advanced</t>
  </si>
  <si>
    <t xml:space="preserve">Absorgel</t>
  </si>
  <si>
    <t xml:space="preserve">Caja con 48 protectores desechables</t>
  </si>
  <si>
    <t xml:space="preserve">Sistema Absorgel; Distribución del líquido con 2 canales; 2 cintas adheribles; Empaque individual por pieza; Desechable; Formato de venta: caja</t>
  </si>
  <si>
    <t xml:space="preserve">https://raw.githubusercontent.com/zublimemx/marketplaces-product-images/main/products/7501027565518/images/7501027565518_2.jpg</t>
  </si>
  <si>
    <t xml:space="preserve">https://raw.githubusercontent.com/zublimemx/marketplaces-product-images/main/products/7501027565518/images/7501027565518_3.jpg</t>
  </si>
  <si>
    <t xml:space="preserve">https://raw.githubusercontent.com/zublimemx/marketplaces-product-images/main/products/7501027565518/images/7501027565518_4.jpg</t>
  </si>
  <si>
    <t xml:space="preserve">https://raw.githubusercontent.com/zublimemx/marketplaces-product-images/main/products/7501027565518/images/7501027565518_5.jpg</t>
  </si>
  <si>
    <t xml:space="preserve">https://raw.githubusercontent.com/zublimemx/marketplaces-product-images/main/products/7501027565518/images/7501027565518_6.jpg</t>
  </si>
  <si>
    <t xml:space="preserve">PROTEC LACT EVENFLO ABSORG C/48</t>
  </si>
  <si>
    <t xml:space="preserve">7501871720606</t>
  </si>
  <si>
    <t xml:space="preserve">Geslutin 100 mg Progesterona 30 Cápsulas</t>
  </si>
  <si>
    <t xml:space="preserve">Descripción:
Geslutin es un medicamento a base de progesterona micronizada en perlas (cápsulas blandas) de 100 mg, de Asofarma de México. Su formulación permite administrarlo por vía oral o vaginal, según lo indique el médico en la receta. Es un medicamento de empleo delicado y no es un anticonceptivo. Según la información del medicamento, se utiliza en situaciones relacionadas con la deficiencia de progesterona, como infertilidad secundaria a deficiencia lútea, regulación del ciclo menstrual, mastopatías benignas, aborto recurrente, parto prematuro, terapia de sustitución hormonal en el periodo pre y posmenopáusico y síndrome premenstrual.
Composición:
Cada perla contiene progesterona micronizada 100 mg y vehículo cbp 1 perla.
Modo de uso:
Vía de administración oral o vaginal. La dosis y la vía las señala el médico. A modo de referencia, la información del medicamento menciona una dosis promedio oral de 200 a 300 mg de progesterona al día (2 a 3 perlas de 100 mg), repartida en dos tomas y alejada de las comidas.
Presentación:
Caja con 30 perlas (cápsulas) de 100 mg.
Advertencias:
- Contraindicado en caso de hipersensibilidad a progestágenos, hemorragia vaginal sin diagnóstico, enfermedad hepática severa, aborto en evolución o incompleto, feto muerto y retenido, y síndrome de Dubin-Johnson.
- No se administre durante la lactancia.
- Su venta requiere receta médica.
Lea las instrucciones del empaque. Consulte a su médico. No se deje al alcance de los niños.</t>
  </si>
  <si>
    <t xml:space="preserve">MLM60736500</t>
  </si>
  <si>
    <t xml:space="preserve">Caja con 30 cápsulas blandas (perlas)</t>
  </si>
  <si>
    <t xml:space="preserve">Progesterona micronizada</t>
  </si>
  <si>
    <t xml:space="preserve">594M99 SSA IV</t>
  </si>
  <si>
    <t xml:space="preserve">Forma farmacéutica: perla (cápsula blanda); Fracción sanitaria: Grupo IV; Hecho en E.E.U.U. para Asofarma</t>
  </si>
  <si>
    <t xml:space="preserve">https://raw.githubusercontent.com/zublimemx/marketplaces-product-images/main/products/7501871720606/images/7501871720606_1.jpg</t>
  </si>
  <si>
    <t xml:space="preserve">https://raw.githubusercontent.com/zublimemx/marketplaces-product-images/main/products/7501871720606/images/7501871720606_3.jpg</t>
  </si>
  <si>
    <t xml:space="preserve">https://raw.githubusercontent.com/zublimemx/marketplaces-product-images/main/products/7501871720606/images/7501871720606_4.jpg</t>
  </si>
  <si>
    <t xml:space="preserve">GESLUTIN 100MG C 30 PERLAS</t>
  </si>
  <si>
    <t xml:space="preserve">073796712105</t>
  </si>
  <si>
    <t xml:space="preserve">Baumanómetro Digital de Brazo Omron HEM-7121J</t>
  </si>
  <si>
    <t xml:space="preserve">MLM190865</t>
  </si>
  <si>
    <t xml:space="preserve">Salud y Equipamiento Médico &gt; Cuidado de la Salud &gt; Medidores de Presión &gt; Digitales</t>
  </si>
  <si>
    <t xml:space="preserve">Descripción:
Baumanómetro digital automático de brazo Omron modelo HEM-7121J, un monitor de presión arterial compacto y fácil de usar pensado para el control en casa. Mide la presión sistólica, la presión diastólica y el pulso, y muestra los resultados en pantalla.
Características:
- Modelo HEM-7121J de Omron, de tipo automático para el brazo.
- Compacto y sencillo de operar, con un botón de inicio y paro.
- Sensor de posición que ayuda a guiar al usuario sobre la postura adecuada al momento de medir.
- Control de inflado óptimo para mediciones más cómodas y precisas.
- Memoria para almacenar las últimas 30 mediciones.
- La foto de la caja muestra el monitor junto con su brazalete.
Presentación:
1 pieza (monitor de presión arterial digital de brazo Omron HEM-7121J).
Advertencias:
Este equipo sirve para monitorear la presión arterial y no sustituye la valoración de un médico. Consulte a su médico para interpretar sus mediciones y lea el instructivo del fabricante antes de usarlo.</t>
  </si>
  <si>
    <t xml:space="preserve">MLM22960283</t>
  </si>
  <si>
    <t xml:space="preserve">Omron</t>
  </si>
  <si>
    <t xml:space="preserve">Omron Healthcare</t>
  </si>
  <si>
    <t xml:space="preserve">Monitor de presión arterial de brazo</t>
  </si>
  <si>
    <t xml:space="preserve">HEM-7121J</t>
  </si>
  <si>
    <t xml:space="preserve">Pieza</t>
  </si>
  <si>
    <t xml:space="preserve">Modelo: HEM-7121J; Tipo: digital automático de brazo; Mide presión sistólica, diastólica y pulso; Memoria: últimas 30 mediciones; Sensor de posición; Control de inflado óptimo; Brazalete ajustable de 22 a 42 cm incluido; Alimentación: pilas AA incluidas; Indicador de error de movimiento; Detecta latidos irregulares; Sin Bluetooth; Para 1 usuario</t>
  </si>
  <si>
    <t xml:space="preserve">https://raw.githubusercontent.com/zublimemx/marketplaces-product-images/main/products/073796712105/images/073796712105_2.jpg</t>
  </si>
  <si>
    <t xml:space="preserve">https://raw.githubusercontent.com/zublimemx/marketplaces-product-images/main/products/073796712105/images/073796712105_1.jpg</t>
  </si>
  <si>
    <t xml:space="preserve">https://raw.githubusercontent.com/zublimemx/marketplaces-product-images/main/products/073796712105/images/073796712105_4.jpg</t>
  </si>
  <si>
    <t xml:space="preserve">BAUMA BZO 7121J OMRON</t>
  </si>
  <si>
    <t xml:space="preserve">7501088575396</t>
  </si>
  <si>
    <t xml:space="preserve">Troferit Jarabe Dropropizina 3 mg/ml 120 ml</t>
  </si>
  <si>
    <t xml:space="preserve">Descripción:
Troferit es un jarabe antitusígeno no narcótico de acción periférica, a base de dropropizina, de Productos Farmacéuticos (Chinoin). Actúa como sedante periférico de la tos y, a diferencia de los antitusivos tipo codeína, no tiene acción depresora del sistema nervioso central, según la información del medicamento. Está indicado para el tratamiento de la tos de cualquier origen, aun en presencia de broncoespasmo e insuficiencia respiratoria, así como en faringitis, laringitis, traqueítis aguda o crónica y tos irritativa.
Composición:
Jarabe. Cada 100 ml contienen dropropizina 300 mg (3 mg/ml) y vehículo cbp. Contiene 65 por ciento de azúcar.
Modo de uso:
Vía oral.
- Adultos y mayores de 12 años: 10 ml cada 8 horas.
- Niños de 6 a 12 años: 5 ml cada 8 horas.
- Niños de 2 a 5 años: 2.5 ml cada 8 horas.
Presentación:
Caja con frasco de 120 ml y vaso dosificador.
Advertencias:
- No se use en niños menores de 2 años.
- Contraindicado en úlcera gástrica activa, insuficiencia hepática o renal e hipersensibilidad a los componentes.
- Úselo con precaución si tiene antecedentes de enfermedad hepática o renal, úlcera o diabetes (contiene azúcar).
- No se aconseja durante el primer trimestre del embarazo ni durante la lactancia.
Lea las instrucciones del empaque. Consulte a su médico. No se deje al alcance de los niños.</t>
  </si>
  <si>
    <t xml:space="preserve">MLM39455755</t>
  </si>
  <si>
    <t xml:space="preserve">Frasco con 120 ml y vaso dosificador</t>
  </si>
  <si>
    <t xml:space="preserve">Dropropizina</t>
  </si>
  <si>
    <t xml:space="preserve">3 mg/ml (300 mg por 100 ml)</t>
  </si>
  <si>
    <t xml:space="preserve">Jarabe con azúcar</t>
  </si>
  <si>
    <t xml:space="preserve">90850 SSA VI</t>
  </si>
  <si>
    <t xml:space="preserve">Forma farmacéutica: jarabe; Incluye vaso dosificador; Contiene 65 por ciento de azúcar; Fracción sanitaria: Grupo VI; Almacenar entre 15 y 30 °C</t>
  </si>
  <si>
    <t xml:space="preserve">https://raw.githubusercontent.com/zublimemx/marketplaces-product-images/main/products/7501088575396/images/7501088575396_1.jpg</t>
  </si>
  <si>
    <t xml:space="preserve">https://raw.githubusercontent.com/zublimemx/marketplaces-product-images/main/products/7501088575396/images/7501088575396_2.jpg</t>
  </si>
  <si>
    <t xml:space="preserve">TROFERIT JRB 120 ML</t>
  </si>
  <si>
    <t xml:space="preserve">7501124186203</t>
  </si>
  <si>
    <t xml:space="preserve">Libertrim Alfa 200/75/45 mg 12 Comprimidos</t>
  </si>
  <si>
    <t xml:space="preserve">Descripción:
Libertrim Alfa es una combinación de maleato de trimebutina, simeticona y alfa-galactosidasa en comprimidos, de Carnot Laboratorios. Está indicado para el tratamiento del síndrome de intestino irritable, un padecimiento que puede cursar con dolor abdominal tipo cólico, distensión, gases y cambios en el ritmo intestinal.
Composición:
Cada comprimido contiene maleato de trimebutina 200 mg, simeticona 75 mg, alfa-galactosidasa 45 mg (equivalente a 450 Gal U) y excipiente cbp 1 comprimido.
Modo de uso:
Vía oral. La dosis habitual es 1 comprimido cada 12 horas durante 4 semanas y hasta tres meses, a criterio del médico; según la severidad del cuadro, 1 comprimido cada 8 horas en periodos mayores de tres meses. Se recomienda tomarlo de 15 a 30 minutos antes de los alimentos.
Presentación:
Caja con 12 comprimidos de 200/75/45 mg.
Advertencias:
- Contraindicado en hipersensibilidad a los componentes, oclusión intestinal, apendicitis, perforación intestinal y miastenia gravis.
- No se recomienda su uso durante los tres primeros meses del embarazo ni durante la lactancia.
- Tenga especial cuidado si padece diabetes mellitus.
- Su venta requiere receta médica.
Lea las instrucciones del empaque. Consulte a su médico. No se deje al alcance de los niños.</t>
  </si>
  <si>
    <t xml:space="preserve">Libertrim Alfa</t>
  </si>
  <si>
    <t xml:space="preserve">Caja con 12 comprimidos</t>
  </si>
  <si>
    <t xml:space="preserve">Maleato de trimebutina, simeticona y alfa-galactosidasa</t>
  </si>
  <si>
    <t xml:space="preserve">200 mg / 75 mg / 45 mg por comprimido</t>
  </si>
  <si>
    <t xml:space="preserve">Forma farmacéutica: comprimido; Alfa-galactosidasa equivalente a 450 Gal U; Fracción sanitaria: Grupo IV</t>
  </si>
  <si>
    <t xml:space="preserve">https://raw.githubusercontent.com/zublimemx/marketplaces-product-images/main/products/7501124186203/images/7501124186203_1.jpg</t>
  </si>
  <si>
    <t xml:space="preserve">https://raw.githubusercontent.com/zublimemx/marketplaces-product-images/main/products/7501124186203/images/7501124186203_2.jpg</t>
  </si>
  <si>
    <t xml:space="preserve">https://raw.githubusercontent.com/zublimemx/marketplaces-product-images/main/products/7501124186203/images/7501124186203_3.jpg</t>
  </si>
  <si>
    <t xml:space="preserve">LIBERTRIM ALFA C12 CPR</t>
  </si>
  <si>
    <t xml:space="preserve">7791293033471</t>
  </si>
  <si>
    <t xml:space="preserve">Desodorante para Pies Rexona Efficient 153 ml Aerosol</t>
  </si>
  <si>
    <t xml:space="preserve">Descripción:
Desodorante en aerosol para pies Rexona Efficient Original, de Unilever, formulado para controlar el sudor y el mal olor que producen los pies. Se aplica directamente en los pies y en el interior del calzado, por lo que es práctico para usarlo todos los días.
Beneficios:
- Protección de hasta 48 horas contra el sudor y el mal olor de los pies.
- Fórmula de triple acción con protección instantánea desde la aplicación.
- No contiene alcohol etílico.
- Probado dermatológicamente.
- Se puede aplicar también dentro del zapato para ayudar a mantenerlo fresco.
Ingredientes:
Butane, Isobutane, Propane, Cyclomethicone, Aluminum Chlorohydrate, Talc, Parfum, Disteardimonium Hectorite, Limonene.
Modo de uso:
Agite antes de usar. Aplique directamente a 15 cm de distancia sobre los pies y en el interior del calzado. Ideal para usar todos los días.
Presentación:
Aerosol de 153 ml.
Advertencias:
- Extremadamente inflamable. Envase a presión que puede explotar si se calienta.
- No lo perfore ni lo incinere, aun vacío. No lo exponga al sol ni a temperaturas mayores de 50 °C.
- No lo use cerca de flamas o superficies calientes.
- Evite el contacto con los ojos y el uso íntimo. No lo aplique sobre piel irritada.
- Úselo en lugares bien ventilados y manténgalo fuera del alcance de los niños.
- Suspenda su uso si aparecen síntomas de irritación.</t>
  </si>
  <si>
    <t xml:space="preserve">MLM17416184</t>
  </si>
  <si>
    <t xml:space="preserve">Uso: pies y calzado; Protección: 48 horas; Sin alcohol etílico; Probado dermatológicamente; Formato de venta: pieza</t>
  </si>
  <si>
    <t xml:space="preserve">https://raw.githubusercontent.com/zublimemx/marketplaces-product-images/main/products/7791293033471/images/7791293033471_1.jpg</t>
  </si>
  <si>
    <t xml:space="preserve">https://raw.githubusercontent.com/zublimemx/marketplaces-product-images/main/products/7791293033471/images/7791293033471_2.jpg</t>
  </si>
  <si>
    <t xml:space="preserve">DESOD REXONA EFFI ORIG PIES 153ML</t>
  </si>
  <si>
    <t xml:space="preserve">7506425625550</t>
  </si>
  <si>
    <t xml:space="preserve">Tampones Kotex Unika Súper Flujo Abundante 12 Piezas</t>
  </si>
  <si>
    <t xml:space="preserve">Descripción:
Tampones digitales Kotex Unika Súper, sin aplicador, para flujo abundante. Incorporan la tecnología Blue Protection, una barrera protectora de fibras superabsorbentes que ayuda a mantener la seguridad y la comodidad durante el día. Son de Kimberly-Clark.
Características:
- Tecnología Blue Protection con barrera protectora de fibras superabsorbentes.
- Curvas anatómicas y cubierta suave que se adaptan al cuerpo para una inserción fácil.
- Doble cordón para mayor tranquilidad al retirarlo.
- Absorbencia Súper para flujo abundante: de 9 a 12 gramos absorbidos, según la escala del empaque.
- Sin aplicador plástico, lo que genera menos residuos.
- Formato digital: se inserta con el dedo.
Presentación:
Caja con 12 tampones Kotex Unika Súper.
Advertencias:
Lea el instructivo anexo en el empaque antes del primer uso.</t>
  </si>
  <si>
    <t xml:space="preserve">MLM19538597</t>
  </si>
  <si>
    <t xml:space="preserve">Súper, flujo abundante, sin aplicador</t>
  </si>
  <si>
    <t xml:space="preserve">tampones</t>
  </si>
  <si>
    <t xml:space="preserve">Absorbencia: Súper, de 9 a 12 g; Tecnología Blue Protection; Digitales sin aplicador; Doble cordón; Formato de venta: caja</t>
  </si>
  <si>
    <t xml:space="preserve">https://raw.githubusercontent.com/zublimemx/marketplaces-product-images/main/products/7506425625550/images/7506425625550_1.jpg</t>
  </si>
  <si>
    <t xml:space="preserve">https://raw.githubusercontent.com/zublimemx/marketplaces-product-images/main/products/7506425625550/images/7506425625550_3.jpg</t>
  </si>
  <si>
    <t xml:space="preserve">TAMPONES KOTEX UNIK SUPER C/12</t>
  </si>
  <si>
    <t xml:space="preserve">7502253604804</t>
  </si>
  <si>
    <t xml:space="preserve">Protector Solar Fotosun UV 100 Minions FPS 50 Barra 14 g</t>
  </si>
  <si>
    <t xml:space="preserve">MLM178702</t>
  </si>
  <si>
    <t xml:space="preserve">Belleza y Cuidado Personal &gt; Cuidado de la Piel &gt; Protección Solar &gt; Protectores y Bloqueadores</t>
  </si>
  <si>
    <t xml:space="preserve">Descripción:
Protector solar facial en barra Fotosun UV 100 Solar Stick, edición Minions, de Daclaf. Ayuda a prevenir los daños que ocasionan los rayos UVA, UVB y la luz azul, que causan envejecimiento prematuro y engrosamiento de la piel. Su formato en barra es práctico para llevarlo en la mochila y reaplicarlo fácilmente.
Beneficios:
- Factor de protección solar 50 (protección alta) contra rayos UVA y UVB.
- Protege también contra la luz azul.
- Acabado invisible y toque seco.
- Resistente al agua.
- Para uso diario.
- No probado en animales.
Ingredientes:
Dibutyl adipate, dicaprylyl carbonate, oryza sativa bran wax, euphorbia cerifera wax, cocoglycerides, bis-ethylhexyloxyphenol methoxyphenyl triazine, diethylamino hydroxybenzoyl hexyl benzoate, cetyl alcohol, butyrospermum parkii butter, ethylhexyl triazone, PEG-40 hydrogenated castor oil, silice, helianthus annuus seed oil, meadowfoam estolide, tocopheryl acetate, panthenol.
Modo de uso:
Aplique la cantidad suficiente de manera directa y uniforme sobre rostro, cuello y escote limpios, al menos 20 minutos antes de la exposición al sol. Reaplique como mínimo cada 2 horas o cuando sea necesario, sobre todo después de transpirar, bañarse o secarse.
Presentación:
Barra de 14 g.
Advertencias:
Solo para uso externo. Evite el contacto con ojos, mucosas y heridas. Suspenda su uso si aparece irritación o salpullido. No permanezca expuesto al sol por tiempo prolongado aunque use protector solar. Este producto no ofrece protección al 100%. No se recomienda para niños ni personas con piel sensible al sol. Mantener fuera del alcance de los niños.</t>
  </si>
  <si>
    <t xml:space="preserve">MLM67178316</t>
  </si>
  <si>
    <t xml:space="preserve">Fotosun</t>
  </si>
  <si>
    <t xml:space="preserve">Daclaf</t>
  </si>
  <si>
    <t xml:space="preserve">UV 100</t>
  </si>
  <si>
    <t xml:space="preserve">Minions Solar Stick</t>
  </si>
  <si>
    <t xml:space="preserve">Barra</t>
  </si>
  <si>
    <t xml:space="preserve">FPS: 50 (protección alta); Protección UVA, UVB y luz azul; Resistente al agua; Acabado invisible y toque seco; Uso facial y diario; No probado en animales; Edición Minions</t>
  </si>
  <si>
    <t xml:space="preserve">https://raw.githubusercontent.com/zublimemx/marketplaces-product-images/main/products/7502253604804/images/7502253604804_1.jpg</t>
  </si>
  <si>
    <t xml:space="preserve">https://raw.githubusercontent.com/zublimemx/marketplaces-product-images/main/products/7502253604804/images/7502253604804_2.jpg</t>
  </si>
  <si>
    <t xml:space="preserve">https://raw.githubusercontent.com/zublimemx/marketplaces-product-images/main/products/7502253604804/images/7502253604804_3.jpg</t>
  </si>
  <si>
    <t xml:space="preserve">https://raw.githubusercontent.com/zublimemx/marketplaces-product-images/main/products/7502253604804/images/7502253604804_4.jpg</t>
  </si>
  <si>
    <t xml:space="preserve">BLOQ FOTOSUN UV 100 BLOQ FOTOSUN UV 100 50+ FPS MINIONS 14G</t>
  </si>
  <si>
    <t xml:space="preserve">7506306226739</t>
  </si>
  <si>
    <t xml:space="preserve">Desodorante Axe Conviction Aerosol Hombre 150 ml</t>
  </si>
  <si>
    <t xml:space="preserve">Descripción:
Desodorante en aerosol Axe Conviction para hombre, de Unilever, con fragancia aromática discreta y masculina. Es un desodorante de doble acción: destruye el mal olor y deja una fragancia duradera para sentirte fresco durante todo el día.
Beneficios:
- Destruye el mal olor y deja una fragancia de larga duración; el empaque indica hasta 48 horas de fragancia.
- Fragancia con notas de lavanda y sándalo, con toques verdes.
- Fórmula sin sales de aluminio.
- Lata de aluminio reciclable.
Modo de uso:
Agite antes de usar. Gire, presione y aplique el desodorante sobre el cuerpo a no menos de 15 cm de la piel.
Presentación:
Aerosol de 150 ml.
Advertencias:
Evite el uso íntimo. Aplique a una distancia mínima de 15 cm de la piel. Producto en aerosol: manténgalo alejado del fuego y fuera del alcance de los niños.</t>
  </si>
  <si>
    <t xml:space="preserve">MLM17017189</t>
  </si>
  <si>
    <t xml:space="preserve">Axe Men</t>
  </si>
  <si>
    <t xml:space="preserve">Conviction</t>
  </si>
  <si>
    <t xml:space="preserve">Lavanda y sándalo</t>
  </si>
  <si>
    <t xml:space="preserve">Duración de la fragancia: 48 h; Sin sales de aluminio; Lata de aluminio reciclable; Formato de venta: pieza</t>
  </si>
  <si>
    <t xml:space="preserve">https://raw.githubusercontent.com/zublimemx/marketplaces-product-images/main/products/7506306226739/images/7506306226739_1.jpg</t>
  </si>
  <si>
    <t xml:space="preserve">DESOD AXE MEN CONVICT SPY 150ML</t>
  </si>
  <si>
    <t xml:space="preserve">7501299300909</t>
  </si>
  <si>
    <t xml:space="preserve">Dafloxen F Naproxeno/Paracetamol 275/300 mg 16 Tabletas</t>
  </si>
  <si>
    <t xml:space="preserve">Descripción:
Dafloxen F es un medicamento en tabletas que combina naproxeno sódico y paracetamol, de Laboratorios Liomont. Está indicado para el alivio de la fiebre, el dolor y la inflamación: dolor de cabeza, dolor e inflamación dental, dolor e inflamación en músculos y articulaciones y dolor menstrual, y como coadyuvante del antibiótico en infecciones de oídos, nariz y garganta.
Composición:
Cada tableta contiene naproxeno sódico 275 mg y paracetamol 300 mg (como paracetamol DC 90), con excipiente cbp 1 tableta.
Modo de uso:
Vía oral.
- Adultos: dos tabletas al inicio del tratamiento y después una tableta cada 6 a 8 horas.
- Personas de edad avanzada: una tableta cada 12 horas, sin exceder 2 tabletas al día.
- No se administre a menores de 12 años.
Presentación:
Caja con 16 tabletas de 275 mg/300 mg.
Advertencias:
- No se administre por más de 5 días.
- No se utilice con otros productos que contengan paracetamol.
- No se administre durante el embarazo ni la lactancia.
- Contraindicado en hipersensibilidad a naproxeno o paracetamol, antecedentes de asma, pólipos nasales o urticaria por ácido acetilsalicílico y otros AINE, enfermedad péptica activa e insuficiencia hepática o renal.
- Puede causar somnolencia o mareo; tenga precaución al conducir.
Lea las instrucciones del empaque. Consulte a su médico. No se deje al alcance de los niños.</t>
  </si>
  <si>
    <t xml:space="preserve">MLM39455648</t>
  </si>
  <si>
    <t xml:space="preserve">Dafloxen</t>
  </si>
  <si>
    <t xml:space="preserve">Dafloxen F</t>
  </si>
  <si>
    <t xml:space="preserve">Caja con 16 tabletas</t>
  </si>
  <si>
    <t xml:space="preserve">275 mg / 300 mg por tableta</t>
  </si>
  <si>
    <t xml:space="preserve">372M95 SSA VI</t>
  </si>
  <si>
    <t xml:space="preserve">Forma farmacéutica: tableta; Fracción sanitaria: Grupo VI; No usar por más de 5 días</t>
  </si>
  <si>
    <t xml:space="preserve">https://raw.githubusercontent.com/zublimemx/marketplaces-product-images/main/products/7501299300909/images/7501299300909_1.jpg</t>
  </si>
  <si>
    <t xml:space="preserve">https://raw.githubusercontent.com/zublimemx/marketplaces-product-images/main/products/7501299300909/images/7501299300909_2.jpg</t>
  </si>
  <si>
    <t xml:space="preserve">https://raw.githubusercontent.com/zublimemx/marketplaces-product-images/main/products/7501299300909/images/7501299300909_3.jpg</t>
  </si>
  <si>
    <t xml:space="preserve">DAFLOXEN F C 16 TABL</t>
  </si>
  <si>
    <t xml:space="preserve">7501318644335</t>
  </si>
  <si>
    <t xml:space="preserve">Canesten Clotrimazol Crema 1% 30 g</t>
  </si>
  <si>
    <t xml:space="preserve">Descripción:
Canesten crema con clotrimazol al 1%, de Bayer, es un antimicótico de uso tópico para el tratamiento de micosis cutáneas superficiales causadas por hongos y levaduras sensibles al clotrimazol, como la tiña corporal, la tiña del cuero cabelludo, el pie de atleta y la candidiasis cutánea. El empaque menciona síntomas como resequedad, comezón, picazón, despellejamiento, mal olor, sudoración y salpullido.
Composición:
Crema al 1%. Cada 100 g contienen clotrimazol 1 g y excipiente cbp.
Modo de uso:
Vía cutánea. Aplique una capa fina sobre las zonas afectadas, 2 o 3 veces al día, durante 2 a 4 semanas.
Presentación:
Caja con tubo de 30 g de crema al 1%.
Advertencias:
- Uso externo. Evite el contacto con los ojos y no lo ingiera.
- Contraindicado en caso de hipersensibilidad al clotrimazol o a otros antimicóticos imidazólicos.
- No se ha demostrado su inocuidad durante el embarazo; consulte a su médico si debe usarlo en el embarazo o la lactancia.
- Puede reducir la eficacia y seguridad de los productos de látex.
Lea las instrucciones del empaque. Consulte a su médico. No se deje al alcance de los niños.</t>
  </si>
  <si>
    <t xml:space="preserve">MLM45356863</t>
  </si>
  <si>
    <t xml:space="preserve">Crema 1%</t>
  </si>
  <si>
    <t xml:space="preserve">1% (1 g por 100 g)</t>
  </si>
  <si>
    <t xml:space="preserve">Cutánea (tópica)</t>
  </si>
  <si>
    <t xml:space="preserve">Forma farmacéutica: crema; Uso: micosis cutáneas superficiales; Fracción sanitaria: Grupo VI; Formato de venta: caja con tubo</t>
  </si>
  <si>
    <t xml:space="preserve">https://raw.githubusercontent.com/zublimemx/marketplaces-product-images/main/products/7501318644335/images/7501318644335_1.jpg</t>
  </si>
  <si>
    <t xml:space="preserve">https://raw.githubusercontent.com/zublimemx/marketplaces-product-images/main/products/7501318644335/images/7501318644335_2.jpg</t>
  </si>
  <si>
    <t xml:space="preserve">CANESTEN 1 CRA 30 GR TOP 100</t>
  </si>
  <si>
    <t xml:space="preserve">7501417007550</t>
  </si>
  <si>
    <t xml:space="preserve">Pasta Lassar Óxido de Zinc Coyoacán 50 g</t>
  </si>
  <si>
    <t xml:space="preserve">Descripción:
Pasta de Lassar de Química Coyoacán en presentación de 50 g. Es una pasta de uso externo a base de óxido de zinc que se aplica directamente sobre la piel como auxiliar en quemaduras superficiales, piquetes de insectos, irritaciones leves de la piel y rozaduras. Es un producto de botiquín práctico para tener a la mano en el hogar. Química Coyoacán es un laboratorio mexicano con más de 90 años de trayectoria.
Beneficios:
- Auxiliar de la piel en quemaduras superficiales.
- Auxiliar en piquetes de insectos.
- Auxiliar en irritaciones leves de la piel.
- Auxiliar en rozaduras; para prevenirlas puede aplicarse en cada cambio de pañal.
Ingredientes:
Óxido de zinc, almidón de maíz, lanolina y vaselina sólida.
Modo de uso:
Aplique una capa de pasta de Lassar en la zona afectada de la piel cada 8 horas hasta eliminar la molestia. Para prevenir rozaduras, puede aplicarse en cada cambio de pañal.
Presentación:
Pasta de 50 g.
Advertencias:
- Uso externo. Evite el contacto con los ojos.
- Suspenda su uso si aparece irritación y consulte a su médico si la molestia persiste.
- Contiene lanolina; no la use si es alérgico a alguno de sus ingredientes.
Lea las instrucciones del empaque. Consulte a su médico. No se deje al alcance de los niños.</t>
  </si>
  <si>
    <t xml:space="preserve">Química Coyoacán</t>
  </si>
  <si>
    <t xml:space="preserve">Pasta de uso externo</t>
  </si>
  <si>
    <t xml:space="preserve">Ingredientes: óxido de zinc, almidón de maíz, lanolina y vaselina sólida; Concentración de óxido de zinc no indicada por el fabricante; Formato de venta: Unidad</t>
  </si>
  <si>
    <t xml:space="preserve">https://raw.githubusercontent.com/zublimemx/marketplaces-product-images/main/products/7501417007550/images/7501417007550_1.jpg</t>
  </si>
  <si>
    <t xml:space="preserve">PASTA LASSAR 50G COYOACAN OXIDO DE ZIN QUIMICA</t>
  </si>
  <si>
    <t xml:space="preserve">7501298219509</t>
  </si>
  <si>
    <t xml:space="preserve">Dabex Metformina 500 mg 60 Tabletas</t>
  </si>
  <si>
    <t xml:space="preserve">Descripción:
Dabex es un medicamento en tabletas a base de clorhidrato de metformina 500 mg, de Merck. Está indicado como monoterapia en el tratamiento de la diabetes mellitus estable del adulto, especialmente del obeso, como coadyuvante de la dieta y el ejercicio para mejorar el control de la glucemia en pacientes con diabetes tipo 2. También puede usarse junto con sulfonilureas o insulina, según indique el médico.
Composición:
Cada tableta contiene clorhidrato de metformina 500 mg y excipiente cbp 1 tableta.
Modo de uso:
Vía oral. La dosis se individualiza según la respuesta y la tolerancia de cada paciente; por lo general se inicia con 500 mg al día y se aumenta de manera gradual. Se administra en dosis divididas con las comidas. La dosis máxima diaria recomendada es de 2,550 mg en adultos.
Presentación:
Caja con 60 tabletas de 500 mg.
Advertencias:
- No se administre durante el embarazo ni la lactancia.
- Contraindicado en enfermedad o disfunción renal, insuficiencia cardiaca que requiera tratamiento, acidosis metabólica, insuficiencia hepática e hipersensibilidad a la metformina.
- Existe riesgo de acidosis láctica, sobre todo si hay daño renal.
- Su venta requiere receta médica.
Lea las instrucciones del empaque. Consulte a su médico. No se deje al alcance de los niños.</t>
  </si>
  <si>
    <t xml:space="preserve">MLM40172054</t>
  </si>
  <si>
    <t xml:space="preserve">Caja con 60 tabletas</t>
  </si>
  <si>
    <t xml:space="preserve">Forma farmacéutica: tableta; Fracción sanitaria: Grupo IV; Indicado en diabetes mellitus tipo 2</t>
  </si>
  <si>
    <t xml:space="preserve">https://raw.githubusercontent.com/zublimemx/marketplaces-product-images/main/products/7501298219509/images/7501298219509_1.jpg</t>
  </si>
  <si>
    <t xml:space="preserve">https://raw.githubusercontent.com/zublimemx/marketplaces-product-images/main/products/7501298219509/images/7501298219509_2.jpg</t>
  </si>
  <si>
    <t xml:space="preserve">DABEX 500 MG C 60</t>
  </si>
  <si>
    <t xml:space="preserve">7506425601790</t>
  </si>
  <si>
    <t xml:space="preserve">Toallitas Húmedas Kimbies Durazno y Aloe 90 Piezas</t>
  </si>
  <si>
    <t xml:space="preserve">Descripción:
Toallitas húmedas para bebé Kimbies con aroma a durazno y aloe vera, de Kimberly-Clark, en paquete con 90 piezas. Están pensadas para limpiar con suavidad la piel delicada del bebé en cada cambio de pañal, y por su resistencia también sirven para limpiar manos y rostro.
Beneficios:
- Hipoalergénicas y dermatológicamente probadas.
- Sin alcohol y sin parabenos.
- Con aloe vera y durazno para el cuidado de la piel del bebé.
- Incluyen fibras naturales para una limpieza más suave y eficaz.
- Suave aroma a durazno.
- Empaque práctico que conserva la humedad de las toallitas.
Modo de uso:
Tome una toallita y utilícela para limpiar la piel del bebé en cada cambio de pañal, o para limpiar manos y rostro.
Presentación:
Paquete con 90 toallitas húmedas.
Advertencias:
Producto de uso externo.</t>
  </si>
  <si>
    <t xml:space="preserve">MLM21785649</t>
  </si>
  <si>
    <t xml:space="preserve">Kimbies</t>
  </si>
  <si>
    <t xml:space="preserve">Durazno y aloe</t>
  </si>
  <si>
    <t xml:space="preserve">Hipoalergénicas; Dermatológicamente probadas; Sin alcohol; Sin parabenos; Con aloe vera y fibras naturales; Formato de venta: paquete</t>
  </si>
  <si>
    <t xml:space="preserve">https://raw.githubusercontent.com/zublimemx/marketplaces-product-images/main/products/7506425601790/images/7506425601790_1.jpg</t>
  </si>
  <si>
    <t xml:space="preserve">https://raw.githubusercontent.com/zublimemx/marketplaces-product-images/main/products/7506425601790/images/7506425601790_2.jpg</t>
  </si>
  <si>
    <t xml:space="preserve">TAS HUM KIMBIES DZNOALOE C90</t>
  </si>
  <si>
    <t xml:space="preserve">7501871720774</t>
  </si>
  <si>
    <t xml:space="preserve">Contumax Macrogol 3350 255 g 15 Sobres de 17 g</t>
  </si>
  <si>
    <t xml:space="preserve">Descripción:
Contumax es un laxante en polvo a base de macrogol 3350 (polietilenglicol), de Asofarma. Se presenta en sobres individuales de 17 g para preparar y tomar por vía oral, y está indicado como laxante para el tratamiento del estreñimiento y para facilitar la evacuación.
Composición:
Cada sobre contiene macrogol 3350 17.00 g. Polvo para reconstitución oral.
Modo de uso:
Vía oral. El contenido del sobre se disuelve para su administración (polvo para reconstitución oral). La dosis y la duración del tratamiento son las que indique el médico.
Presentación:
Caja con 15 sobres de 17 g de polvo cada uno (255 g en total).
Advertencias:
- Su venta requiere receta médica.
- Conservar en ambiente controlado entre 15 y 30 °C.
Lea las instrucciones del empaque. Consulte a su médico. No se deje al alcance de los niños.</t>
  </si>
  <si>
    <t xml:space="preserve">MLM42118734</t>
  </si>
  <si>
    <t xml:space="preserve">Contumax</t>
  </si>
  <si>
    <t xml:space="preserve">Caja con 15 sobres de polvo</t>
  </si>
  <si>
    <t xml:space="preserve">Macrogol 3350 (polietilenglicol)</t>
  </si>
  <si>
    <t xml:space="preserve">17 g por sobre</t>
  </si>
  <si>
    <t xml:space="preserve">137M2004 SSA IV</t>
  </si>
  <si>
    <t xml:space="preserve">Forma farmacéutica: polvo para reconstitución oral; Sobres de 17 g; Contenido total: 255 g; Fracción sanitaria: Grupo IV</t>
  </si>
  <si>
    <t xml:space="preserve">https://raw.githubusercontent.com/zublimemx/marketplaces-product-images/main/products/7501871720774/images/7501871720774_1.jpg</t>
  </si>
  <si>
    <t xml:space="preserve">https://raw.githubusercontent.com/zublimemx/marketplaces-product-images/main/products/7501871720774/images/7501871720774_2.jpg</t>
  </si>
  <si>
    <t xml:space="preserve">CONTUMAX 255G SOB C 15 17GR</t>
  </si>
  <si>
    <t xml:space="preserve">7891317027506</t>
  </si>
  <si>
    <t xml:space="preserve">Keflex Cefalexina 500 mg 21 Tabletas</t>
  </si>
  <si>
    <t xml:space="preserve">Descripción:
Keflex es un antibiótico en tabletas a base de cefalexina 500 mg, de Eurofarma. La cefalexina está indicada para el tratamiento de infecciones causadas por cepas susceptibles de microorganismos: infecciones del aparato respiratorio, sinusitis bacteriana, otitis media, infecciones de la piel y tejidos blandos, infecciones de huesos y articulaciones, infecciones del aparato genitourinario (incluida la prostatitis aguda) e infecciones dentales.
Composición:
Cada tableta contiene cefalexina 500 mg (como cefalexina monohidratada).
Modo de uso:
Vía oral. En adultos la dosis varía de 1 a 4 g al día repartidos en 2 a 4 tomas; en infecciones de la piel y tejidos blandos, faringitis estreptocócica y cistitis no complicada puede usarse 500 mg cada 12 horas. Si la infección es por estreptococo beta-hemolítico, el tratamiento debe durar por lo menos 10 días. La dosis y la duración las determina el médico.
Presentación:
Caja con 21 tabletas de 500 mg.
Advertencias:
- Contraindicado en pacientes con antecedentes de alergia a las cefalosporinas; use con precaución si es alérgico a la penicilina.
- Puede presentarse colitis pseudomembranosa con antibióticos de amplio espectro; avise a su médico si hay diarrea intensa.
- Úselo con cautela en insuficiencia renal severa.
- Su venta requiere receta médica. El uso incorrecto de los antibióticos puede generar resistencia bacteriana.
Lea las instrucciones del empaque. Consulte a su médico. No se deje al alcance de los niños.</t>
  </si>
  <si>
    <t xml:space="preserve">MLM47286317</t>
  </si>
  <si>
    <t xml:space="preserve">Cefalexina monohidratada</t>
  </si>
  <si>
    <t xml:space="preserve">Forma farmacéutica: tableta; Antibiótico (cefalosporina); Fracción sanitaria: Grupo IV; Fabricado por ACS Dobfar S.p.A. (Italia) para Eurofarma</t>
  </si>
  <si>
    <t xml:space="preserve">https://raw.githubusercontent.com/zublimemx/marketplaces-product-images/main/products/7891317027506/images/7891317027506_1.jpg</t>
  </si>
  <si>
    <t xml:space="preserve">https://raw.githubusercontent.com/zublimemx/marketplaces-product-images/main/products/7891317027506/images/7891317027506_2.jpg</t>
  </si>
  <si>
    <t xml:space="preserve">https://raw.githubusercontent.com/zublimemx/marketplaces-product-images/main/products/7891317027506/images/7891317027506_4.jpg</t>
  </si>
  <si>
    <t xml:space="preserve">KEFLEX 500MG C21 TABS CEFALEXINA EUROFARMA</t>
  </si>
  <si>
    <t xml:space="preserve">7501054556862</t>
  </si>
  <si>
    <t xml:space="preserve">Crema Corporal Nivea Body Milk Nutritiva 400 ml + 100 ml</t>
  </si>
  <si>
    <t xml:space="preserve">Descripción:
Paquete de crema corporal NIVEA Body Milk Nutritiva con un envase de 400 ml y un envase de 100 ml. Body Milk Nutritiva 5 en 1 es una crema corporal con sérum de humectación profunda, aceite de almendras y vitamina E, pensada para piel seca y muy seca. Deja la piel suave y tersa, con humectación de larga duración (hasta 72 horas en el envase de 400 ml, según el fabricante).
Beneficios:
- Nutre y humecta la piel seca o extra seca.
- Fórmula rica en aceites nutritivos y vitaminas.
- Con aceite de almendras y vitamina E.
- Piel visiblemente más saludable, suave y tersa por más tiempo.
- Delicado aroma y sensación de confort duradero.
- Ideal para el uso diario y clínicamente probada, según el fabricante.
Modo de uso:
Aplique sobre la piel limpia y seca y extienda con un suave masaje hasta su absorción. Puede usarse todos los días.
Ingredientes:
Aqua, Paraffinum Liquidum, Isohexadecane, Glycerin, Isopropyl Palmitate, Cera Microcristallina, PEG-40 Sorbitan Perisostearate, Polyglyceryl-3 Diisostearate, Magnesium Sulfate, Glyceryl Glucoside, Sodium Citrate, Potassium Sorbate, Prunus Amygdalus Dulcis Oil, Citric Acid, Maris Sal, Linalool, Limonene, Benzyl Alcohol, Geraniol, Citronellol, Butylphenyl Methylpropional, Alpha-Isomethyl Ionone, Parfum. Lista del envase de 400 ml; consulte el empaque porque la fórmula puede ajustarse.
Presentación:
Un envase de 400 ml y un envase de 100 ml.
Advertencias:
- Uso externo. Evite el contacto con los ojos.
- Si observa alguna reacción desfavorable, suspenda su uso.
- No usar en menores de 6 meses.
- Este producto no es un protector solar.
- Mantener fuera del alcance de los niños.</t>
  </si>
  <si>
    <t xml:space="preserve">NIVEA</t>
  </si>
  <si>
    <t xml:space="preserve">Body Milk</t>
  </si>
  <si>
    <t xml:space="preserve">Nutritiva</t>
  </si>
  <si>
    <t xml:space="preserve">Paquete de crema corporal: envase de 400 ml + envase de 100 ml</t>
  </si>
  <si>
    <t xml:space="preserve">Piel seca a muy seca</t>
  </si>
  <si>
    <t xml:space="preserve">Contenido: 400 ml + 100 ml; Con aceite de almendras y vitamina E; Variante Nutritiva inferida del nombre del sistema; Formato de venta: Paquete de 2 envases</t>
  </si>
  <si>
    <t xml:space="preserve">https://raw.githubusercontent.com/zublimemx/marketplaces-product-images/main/products/7501054556862/images/7501054556862_1.jpg</t>
  </si>
  <si>
    <t xml:space="preserve">https://raw.githubusercontent.com/zublimemx/marketplaces-product-images/main/products/7501054556862/images/7501054556862_3.jpg</t>
  </si>
  <si>
    <t xml:space="preserve">CRA CORP NIVEAMILK 400ML+CRA100ML</t>
  </si>
  <si>
    <t xml:space="preserve">7501056330286</t>
  </si>
  <si>
    <t xml:space="preserve">Crema Facial Pond's Clarant B3 Piel Normal a Seca 400 g</t>
  </si>
  <si>
    <t xml:space="preserve">Descripción:
Crema facial antimanchas Pond's Clarant B3 para piel normal a seca, en tarro de 400 g. Combina vitamina B3 y vitamina C para ayudar a refrescar la piel, calmar el enrojecimiento y lograr un tono más claro y uniforme. Su textura cremosa nutre la piel y la deja suave e hidratada. Es ideal para el cuidado diario de la piel del rostro y en el empaque se presenta como crema antimanchas para un tono uniforme.
Beneficios:
- Ayuda a unificar el tono de la piel y a disminuir la apariencia de manchas.
- Con vitamina B3 y vitamina C.
- Ayuda a calmar el enrojecimiento y a refrescar la piel.
- Hidratación para piel normal a seca.
- Aporta luminosidad al rostro.
Presentación:
Tarro con 400 g de crema. El empaque indica contenido neto de 400 g.
Advertencias:
Uso externo. Evite el contacto con los ojos. Suspenda su uso si aparece irritación. Mantener fuera del alcance de los niños.</t>
  </si>
  <si>
    <t xml:space="preserve">MLM27510485</t>
  </si>
  <si>
    <t xml:space="preserve">Antimanchas, tono uniforme</t>
  </si>
  <si>
    <t xml:space="preserve">Piel normal a seca</t>
  </si>
  <si>
    <t xml:space="preserve">Con vitamina B3 y vitamina C; Efecto antimanchas y tono uniforme; Uso facial; Formato de venta: tarro</t>
  </si>
  <si>
    <t xml:space="preserve">https://raw.githubusercontent.com/zublimemx/marketplaces-product-images/main/products/7501056330286/images/7501056330286_1.jpg</t>
  </si>
  <si>
    <t xml:space="preserve">CRA CLARANT B3 NML/SCA 400G</t>
  </si>
  <si>
    <t xml:space="preserve">650240039706</t>
  </si>
  <si>
    <t xml:space="preserve">Shampoo Medicasp Anticaspa Ketoconazol 1% 130 ml Duopack</t>
  </si>
  <si>
    <t xml:space="preserve">Descripción:
Medicasp es un shampoo medicado con ketoconazol al 1% de Genomma Lab, indicado como auxiliar en el tratamiento y la prevención de la caspa (pitiriasis capitis) causada por el hongo Pityrosporum ovale. Esta presentación Duopack incluye 2 frascos de 130 ml, para contar con un frasco de repuesto y dar continuidad al esquema de uso.
Beneficios:
- Ayuda a eliminar el hongo asociado con la caspa.
- Ayuda a reducir la comezón, la irritación, el enrojecimiento y la descamación del cuero cabelludo.
- Su esquema de uso combina una fase de tratamiento diario con una fase de mantenimiento para prevenir que la caspa reaparezca.
- Se aplica de forma práctica en la ducha, como un shampoo convencional.
Composición:
Cada 100 ml contienen: ketoconazol 1.0 g; vehículo cbp 100 ml.
Modo de uso:
Aplique sobre el cabello húmedo, dé un masaje en el cuero cabelludo y distribuya el producto de manera uniforme. Déjelo actuar de 4 a 5 minutos y enjuague con abundante agua. Uso diario durante 3 semanas y, después, 2 veces por semana como prevención, o según indique su médico. Producto de uso externo.
Presentación:
Duopack con 2 frascos de shampoo de 130 ml cada uno (260 ml en total).
Advertencias:
No lo use si es alérgico al ketoconazol o a cualquier componente de la fórmula, ni sobre piel escoriada, lastimada o con heridas abiertas. Evite el contacto con los ojos. Suspenda su uso si aparece irritación, ardor o comezón intensa. Lea las instrucciones del empaque. Consulte a su médico. No se deje al alcance de los niños.</t>
  </si>
  <si>
    <t xml:space="preserve">MLM24288411</t>
  </si>
  <si>
    <t xml:space="preserve">Medicasp</t>
  </si>
  <si>
    <t xml:space="preserve">Shampoo anticaspa de uso diario</t>
  </si>
  <si>
    <t xml:space="preserve">Shampoo medicado en frasco (Duopack)</t>
  </si>
  <si>
    <t xml:space="preserve">Ketoconazol</t>
  </si>
  <si>
    <t xml:space="preserve">1%</t>
  </si>
  <si>
    <t xml:space="preserve">Tópica (cuero cabelludo)</t>
  </si>
  <si>
    <t xml:space="preserve">Cabello con caspa</t>
  </si>
  <si>
    <t xml:space="preserve">Formato de venta: Duopack (2 frascos de 130 ml); Uso: Anticaspa</t>
  </si>
  <si>
    <t xml:space="preserve">https://raw.githubusercontent.com/zublimemx/marketplaces-product-images/main/products/650240039706/images/650240039706_2.jpg</t>
  </si>
  <si>
    <t xml:space="preserve">https://raw.githubusercontent.com/zublimemx/marketplaces-product-images/main/products/650240039706/images/650240039706_1.jpg</t>
  </si>
  <si>
    <t xml:space="preserve">https://raw.githubusercontent.com/zublimemx/marketplaces-product-images/main/products/650240039706/images/650240039706_3.jpg</t>
  </si>
  <si>
    <t xml:space="preserve">MEDICASP SH 130ML C2</t>
  </si>
  <si>
    <t xml:space="preserve">041333404486</t>
  </si>
  <si>
    <t xml:space="preserve">Pilas Alcalinas Duracell AAA 1.5 V 5 Piezas</t>
  </si>
  <si>
    <t xml:space="preserve">Descripción:
Pilas alcalinas Duracell tamaño AAA de 1.5 V en paquete 4+1, con 5 pilas en total. Son pilas primarias, es decir, desechables y no recargables, pensadas para aparatos electrónicos del hogar de consumo bajo a medio.
Características:
- Química alcalina que entrega energía estable para dispositivos de uso diario.
- Tamaño AAA (también llamado triple A; equivale al formato LR03 o MN2400), compatible con todos los aparatos que usan este formato.
- Voltaje nominal de 1.5 V por pila.
- El paquete incluye 5 pilas, una más que el formato de 4 piezas, útil para tener repuesto a la mano.
- Se usan en controles remoto de televisión y aire acondicionado, relojes de pared, calculadoras, mouse y teclados inalámbricos, linternas pequeñas, juguetes, termómetros digitales y otros aparatos compactos.
Modo de uso:
Abra el compartimento de pilas del aparato, coloque cada pila respetando la polaridad (+ y -) marcada en el equipo y cierre la tapa. Cambie todas las pilas al mismo tiempo.
Presentación:
Paquete con 5 pilas alcalinas AAA (4+1).
Advertencias:
- Pila no recargable: no intente recargarla, desarmarla, perforarla ni exponerla al fuego o a calor excesivo.
- No mezcle pilas nuevas con usadas, ni de distintas marcas o tipos.
- Retire las pilas del aparato si no lo va a usar por un periodo largo, para evitar derrames.
- Manténgalas fuera del alcance de los niños; si una pila se ingiere, acuda de inmediato a atención médica.
- Al terminar su vida útil, deposítela en un contenedor de reciclaje de pilas y no la tire con la basura común.</t>
  </si>
  <si>
    <t xml:space="preserve">MLM74809585</t>
  </si>
  <si>
    <t xml:space="preserve">Alcalina AAA 4+1</t>
  </si>
  <si>
    <t xml:space="preserve">Paquete de pilas</t>
  </si>
  <si>
    <t xml:space="preserve">Tipo de pila: Alcalina; Tamaño: AAA; Voltaje: 1.5 V; Recargable: No; Modelo compatible: MN2400 (LR03); Formato de venta: Paquete 4+1</t>
  </si>
  <si>
    <t xml:space="preserve">https://raw.githubusercontent.com/zublimemx/marketplaces-product-images/main/products/041333404486/images/041333404486_1.jpg</t>
  </si>
  <si>
    <t xml:space="preserve">https://raw.githubusercontent.com/zublimemx/marketplaces-product-images/main/products/041333404486/images/041333404486_2.jpg</t>
  </si>
  <si>
    <t xml:space="preserve">PILA DURACELL ALK AAA C/4+1GTS</t>
  </si>
  <si>
    <t xml:space="preserve">8430308001379</t>
  </si>
  <si>
    <t xml:space="preserve">Dimoflax Cleboprida Simeticona 0.5/200 mg 45 Cápsulas</t>
  </si>
  <si>
    <t xml:space="preserve">Descripción:
Dimoflax es un medicamento en cápsulas que combina cleboprida (0.5 mg) y simeticona (200 mg). De acuerdo con su ficha, está indicado en los procesos digestivos que cursan con aerofagia, meteorismo y flatulencia, como la dispepsia, la digestión lenta y el síndrome de intestino irritable, y también como preventivo del meteorismo durante exploraciones radiológicas.
Beneficios:
- La cleboprida es un procinético que favorece la motilidad y el vaciamiento del tubo digestivo.
- La simeticona es un antiflatulento que ayuda a disminuir la acumulación de gases.
- La combinación está orientada a las molestias por gases, distensión y presión abdominal.
Composición:
Cada cápsula contiene: malato ácido de cleboprida equivalente a 0.5 mg de cleboprida; simeticona 200 mg; excipientes cbp 1 cápsula.
Modo de uso:
Vía oral. Adultos: 1 cápsula 3 veces al día, inmediatamente antes de cada comida, o según lo indique su médico.
Presentación:
Caja con 45 cápsulas.
Advertencias:
Su venta requiere receta médica. No debe usarse en caso de hipersensibilidad a los componentes, hemorragia, obstrucción o perforación gastrointestinal, epilepsia, enfermedad de Parkinson o trastornos extrapiramidales, ni durante el embarazo. Puede causar somnolencia; evite conducir o manejar maquinaria. Dosis mayores a las indicadas aumentan el riesgo de reacciones extrapiramidales. Consulte a su médico si tiene insuficiencia hepática o renal severa y antes de combinarlo con alcohol, tranquilizantes u otros medicamentos. Lea las instrucciones del empaque. Consulte a su médico. No se deje al alcance de los niños.</t>
  </si>
  <si>
    <t xml:space="preserve">MLM40170627</t>
  </si>
  <si>
    <t xml:space="preserve">Dimoflax</t>
  </si>
  <si>
    <t xml:space="preserve">Grünenthal de México (titular: Almirall)</t>
  </si>
  <si>
    <t xml:space="preserve">Cleboprida 0.5 mg / Simeticona 200 mg</t>
  </si>
  <si>
    <t xml:space="preserve">Cleboprida y simeticona</t>
  </si>
  <si>
    <t xml:space="preserve">0.5 mg/200 mg</t>
  </si>
  <si>
    <t xml:space="preserve">413M2003 SSA IV</t>
  </si>
  <si>
    <t xml:space="preserve">Venta con receta médica; Uso: Gases, flatulencia y distensión abdominal</t>
  </si>
  <si>
    <t xml:space="preserve">https://raw.githubusercontent.com/zublimemx/marketplaces-product-images/main/products/8430308001379/images/8430308001379_1.jpg</t>
  </si>
  <si>
    <t xml:space="preserve">https://raw.githubusercontent.com/zublimemx/marketplaces-product-images/main/products/8430308001379/images/8430308001379_3.jpg</t>
  </si>
  <si>
    <t xml:space="preserve">DIMOFLAX 0.5/200MG C45 CAPS</t>
  </si>
  <si>
    <t xml:space="preserve">7509546061665</t>
  </si>
  <si>
    <t xml:space="preserve">Desodorante Speed Stick Xtreme Intense Gel 85 g</t>
  </si>
  <si>
    <t xml:space="preserve">Descripción:
Desodorante antitranspirante en gel para hombre Speed Stick 24/7 Xtreme Intense, en presentación de 85 g. Está formulado para ayudar a controlar el sudor y el mal olor durante el día y la noche, con una fórmula que brinda hasta 48 horas de protección extra efectiva.
Características:
- Antitranspirante en gel para hombre, de la marca Speed Stick.
- Protección de hasta 48 horas contra el sudor y el mal olor.
- Fórmula con Sistema Control Tech, según la ficha del producto.
- Sensación seca y protegida durante el día.
- Barra de gel con tornillo que permite dosificar la cantidad de producto que se desea aplicar.
- Formato de 85 g, práctico para uso diario en casa, gimnasio o viaje.
Modo de uso:
Gire el tornillo de la base hasta que salga la barra de gel y aplique sobre las axilas limpias y secas. Deje secar unos instantes antes de vestirse. Vuelva a bajar la barra y cierre bien el envase después de cada uso.
Presentación:
Barra de gel de 85 g.
Advertencias:
Producto de uso externo. No lo aplique sobre piel irritada o lastimada. Evite el contacto con los ojos. Suspenda su uso si aparece enrojecimiento o irritación. Manténgalo fuera del alcance de los niños y guárdelo bien cerrado en un lugar fresco.</t>
  </si>
  <si>
    <t xml:space="preserve">MLM17017862</t>
  </si>
  <si>
    <t xml:space="preserve">Speed Stick</t>
  </si>
  <si>
    <t xml:space="preserve">Speed Stick 24/7</t>
  </si>
  <si>
    <t xml:space="preserve">Xtreme Intense</t>
  </si>
  <si>
    <t xml:space="preserve">Barra de gel con tornillo</t>
  </si>
  <si>
    <t xml:space="preserve">Tipo: Antitranspirante en gel; Protección: 48 horas; Modo de aplicación: Barra con tornillo</t>
  </si>
  <si>
    <t xml:space="preserve">https://raw.githubusercontent.com/zublimemx/marketplaces-product-images/main/products/7509546061665/images/7509546061665_2.jpg</t>
  </si>
  <si>
    <t xml:space="preserve">DESOD SPEED S XTREM INTEN GEL 85G</t>
  </si>
  <si>
    <t xml:space="preserve">7503027446279</t>
  </si>
  <si>
    <t xml:space="preserve">Gelubrin 600 mg Ibuprofeno 10 Cápsulas</t>
  </si>
  <si>
    <t xml:space="preserve">Descripción:
Gelubrin 600 es un medicamento en cápsulas de gelatina blanda que contiene 600 mg de ibuprofeno, un antiinflamatorio no esteroideo (AINE) con acción analgésica y antipirética. Su contenido líquido hidrofílico facilita una absorción rápida.
Beneficios:
De acuerdo con su ficha, está indicado para el alivio de:
- Dolor de cabeza tensional y migraña.
- Dolor dental y dolor menstrual (dismenorrea).
- Dolor muscular, lumbalgia, traumatismos y esguinces.
- Padecimientos reumatológicos y osteoarticulares.
- Dolor perioperatorio y síntomas de resfriado e influenza.
- Fiebre.
Composición:
Cada cápsula contiene: ibuprofeno 600 mg; excipiente cbp 1 cápsula.
Modo de uso:
Vía oral, con suficiente líquido. Adultos y niños mayores de 12 años: 1 cápsula (600 mg) cada 4, 6 u 8 horas según la intensidad del dolor, sin exceder 3.2 g al día. Para el dolor menstrual, se inicia 2 a 3 días antes de la menstruación, 1 cápsula cada 6 a 8 horas, o según indique su médico.
Presentación:
Caja con 10 cápsulas blandas de 600 mg en blíster.
Advertencias:
Su venta requiere receta médica. No lo use si es alérgico al ibuprofeno u otros AINE, si tiene úlcera péptica activa, insuficiencia cardiaca, hepática o renal grave, en menores de 12 años ni durante el último trimestre del embarazo. Consulte a su médico si tiene lupus, hipertensión, asma o enfermedad renal o ácido péptica. El uso prolongado y la edad mayor de 60 años aumentan el riesgo de sangrado gastrointestinal. Puede interactuar con litio, anticoagulantes, otros AINE, diuréticos y ácido acetilsalicílico. Lea las instrucciones del empaque. Consulte a su médico. No se deje al alcance de los niños.</t>
  </si>
  <si>
    <t xml:space="preserve">MLM39473482</t>
  </si>
  <si>
    <t xml:space="preserve">Gelubrin</t>
  </si>
  <si>
    <t xml:space="preserve">Progela</t>
  </si>
  <si>
    <t xml:space="preserve">Gelubrin 600</t>
  </si>
  <si>
    <t xml:space="preserve">Ibuprofeno 600 mg</t>
  </si>
  <si>
    <t xml:space="preserve">Cápsulas blandas (gel)</t>
  </si>
  <si>
    <t xml:space="preserve">079M2022 SSA IV</t>
  </si>
  <si>
    <t xml:space="preserve">Venta con receta médica; Tipo: Antiinflamatorio y analgésico</t>
  </si>
  <si>
    <t xml:space="preserve">https://raw.githubusercontent.com/zublimemx/marketplaces-product-images/main/products/7503027446279/images/7503027446279_2.jpg</t>
  </si>
  <si>
    <t xml:space="preserve">GELUBRIN 600MG C10 CAPS IBUPROFENO PROGELA 280</t>
  </si>
  <si>
    <t xml:space="preserve">7501065020970</t>
  </si>
  <si>
    <t xml:space="preserve">Procto-Glyvenol Tribenósido Lidocaína 5 Supositorios</t>
  </si>
  <si>
    <t xml:space="preserve">Descripción:
Procto-Glyvenol es un medicamento en supositorios de administración rectal que combina 400 mg de tribenósido y 40 mg de lidocaína por supositorio. Está indicado para el tratamiento local de las hemorroides internas.
Beneficios:
- La lidocaína es un anestésico local que ayuda a aliviar el dolor y la comezón en la zona.
- El tribenósido actúa de manera local sobre la inflamación asociada a las hemorroides.
- Su presentación en supositorio permite aplicar el tratamiento directamente en la zona afectada.
Composición:
Cada supositorio contiene: tribenósido 400 mg; lidocaína 40 mg; excipiente cbp 1 supositorio.
Modo de uso:
Vía rectal. Se administra 1 supositorio por la mañana y otro por la noche hasta que disminuyan los síntomas agudos; después, la dosis puede reducirse a 1 supositorio al día, hasta por una semana, o según lo indique su médico.
Presentación:
Caja con 5 supositorios.
Advertencias:
No lo use si es alérgico al tribenósido, a la lidocaína o a cualquier componente de la fórmula. Úselo con precaución si tiene daño hepático severo; no hay experiencia clínica en niños. Evítelo durante el primer trimestre del embarazo; puede usarse a partir del cuarto mes y durante la lactancia sin exceder la dosis recomendada. En raras ocasiones puede causar ardor, comezón, sarpullido o urticaria. Lea las instrucciones del empaque. Consulte a su médico. No se deje al alcance de los niños.</t>
  </si>
  <si>
    <t xml:space="preserve">MLM47542821</t>
  </si>
  <si>
    <t xml:space="preserve">Novartis Farmacéutica</t>
  </si>
  <si>
    <t xml:space="preserve">Supositorios 400 mg/40 mg</t>
  </si>
  <si>
    <t xml:space="preserve">Tribenósido y lidocaína</t>
  </si>
  <si>
    <t xml:space="preserve">400 mg/40 mg por supositorio</t>
  </si>
  <si>
    <t xml:space="preserve">77464 SSA VI</t>
  </si>
  <si>
    <t xml:space="preserve">Uso: Hemorroides internas</t>
  </si>
  <si>
    <t xml:space="preserve">https://raw.githubusercontent.com/zublimemx/marketplaces-product-images/main/products/7501065020970/images/7501065020970_1.jpg</t>
  </si>
  <si>
    <t xml:space="preserve">https://raw.githubusercontent.com/zublimemx/marketplaces-product-images/main/products/7501065020970/images/7501065020970_2.jpg</t>
  </si>
  <si>
    <t xml:space="preserve">PROCTO-GLYVENOL SUPOSITORIOS C5 TRIBENOSIDO/LIDOCAINA 400MG/40MG</t>
  </si>
  <si>
    <t xml:space="preserve">7509546029139</t>
  </si>
  <si>
    <t xml:space="preserve">Desodorante Speed Stick 24/7 Xtreme Night Gel 85 g</t>
  </si>
  <si>
    <t xml:space="preserve">Descripción:
Desodorante antitranspirante en gel para hombre Speed Stick 24/7 Xtreme Night (Cool Night), en presentación de 85 g. Te ayuda a mantenerte protegido contra el sudor y el mal olor, con una agradable sensación de frescura.
Características:
- Antitranspirante en gel para hombre, de la marca Speed Stick.
- Protección de hasta 48 horas contra el sudor y el mal olor con fórmula Xtreme Bloc.
- Sensación ultra seca y protegida.
- Fragancia fresca Cool Night de mayor intensidad.
- Barra de gel con tornillo que permite dosificar la cantidad de producto que se desea aplicar.
- Formato de 85 g, práctico para uso diario en casa, gimnasio o viaje.
Modo de uso:
Gire el tornillo de la base hasta que salga la barra de gel y aplique sobre las axilas limpias y secas. Deje secar unos instantes antes de vestirse. Vuelva a bajar la barra y cierre bien el envase después de cada uso.
Presentación:
Barra de gel de 85 g.
Advertencias:
Producto de uso externo. No lo aplique sobre piel irritada o lastimada. Evite el contacto con los ojos. Suspenda su uso si aparece enrojecimiento o irritación. Manténgalo fuera del alcance de los niños y guárdelo bien cerrado en un lugar fresco.</t>
  </si>
  <si>
    <t xml:space="preserve">MLM17017667</t>
  </si>
  <si>
    <t xml:space="preserve">Xtreme Night (Cool Night)</t>
  </si>
  <si>
    <t xml:space="preserve">Cool Night</t>
  </si>
  <si>
    <t xml:space="preserve">NSOC96997-19C</t>
  </si>
  <si>
    <t xml:space="preserve">https://raw.githubusercontent.com/zublimemx/marketplaces-product-images/main/products/7509546029139/images/7509546029139_1.jpg</t>
  </si>
  <si>
    <t xml:space="preserve">https://raw.githubusercontent.com/zublimemx/marketplaces-product-images/main/products/7509546029139/images/7509546029139_2.jpg</t>
  </si>
  <si>
    <t xml:space="preserve">DESOD SPEED S 24/7COOL-NIG STIK 85G</t>
  </si>
  <si>
    <t xml:space="preserve">7501300421531</t>
  </si>
  <si>
    <t xml:space="preserve">Dolac Ketorolaco 10 mg 20 Cápsulas de Gel</t>
  </si>
  <si>
    <t xml:space="preserve">Descripción:
Dolac 10 mg es un medicamento en cápsulas de Siegfried Rhein que contiene ketorolaco trometamina 10 mg, un antiinflamatorio no esteroideo (AINE) con acción analgésica. Según sus fichas, se emplea para el tratamiento a corto plazo del dolor de leve a moderado, como el dolor postoperatorio, el asociado con procedimientos dentales y el causado por lesiones musculoesqueléticas.
Beneficios:
- Acción analgésica y antiinflamatoria en una cápsula de administración oral.
- Indicado para uso a corto plazo, bajo supervisión médica.
- Presentación en cápsulas de gel de fácil deglución.
Composición:
Cada cápsula contiene: ketorolaco trometamina 10 mg y excipientes.
Modo de uso:
Vía oral. Dosis habitual en adultos: 10 mg (1 cápsula) cada 4 a 6 horas, sin exceder 40 mg al día y por un máximo de 7 días, o según lo indique su médico.
Presentación:
Caja con 20 cápsulas de gel de 10 mg.
Advertencias:
Su venta requiere receta médica. No lo use si es alérgico al ketorolaco u otros AINE, si tiene úlcera péptica activa, antecedente de sangrado gastrointestinal, asma con pólipos nasales, insuficiencia cardiaca severa, insuficiencia renal moderada a severa o trastornos de la coagulación, ni junto con anticoagulantes. Está contraindicado durante el embarazo, el parto y la lactancia. Puede causar irritación gastrointestinal, sangrado, náusea, mareo, dolor de cabeza y retención de líquidos. Use la dosis mínima efectiva por el menor tiempo posible. Lea las instrucciones del empaque. Consulte a su médico. No se deje al alcance de los niños.</t>
  </si>
  <si>
    <t xml:space="preserve">MLM47290788</t>
  </si>
  <si>
    <t xml:space="preserve">Dolac</t>
  </si>
  <si>
    <t xml:space="preserve">Ketorolaco 10 mg</t>
  </si>
  <si>
    <t xml:space="preserve">Cápsulas de gel (softgel)</t>
  </si>
  <si>
    <t xml:space="preserve">022M2015 SSA</t>
  </si>
  <si>
    <t xml:space="preserve">https://raw.githubusercontent.com/zublimemx/marketplaces-product-images/main/products/7501300421531/images/7501300421531_1.jpg</t>
  </si>
  <si>
    <t xml:space="preserve">https://raw.githubusercontent.com/zublimemx/marketplaces-product-images/main/products/7501300421531/images/7501300421531_2.jpg</t>
  </si>
  <si>
    <t xml:space="preserve">DOLAC 10 MG 20 CAPS DE GEL</t>
  </si>
  <si>
    <t xml:space="preserve">3592619321609</t>
  </si>
  <si>
    <t xml:space="preserve">Dexeryl Crema Emoliente Piel Seca a Muy Seca 500 g</t>
  </si>
  <si>
    <t xml:space="preserve">Descripción:
Dexeryl es una crema emoliente de Pierre Fabre diseñada para pieles secas, muy secas o con tendencia atópica. Hidrata, ayuda a restaurar la barrera cutánea y a prevenir las lesiones del eccema. Es apta para toda la familia, incluidos los recién nacidos.
Beneficios:
- Hidrata la piel y forma una capa protectora que ayuda a conservar la humedad.
- Sin perfume y sin parabenos.
- Indicada en signos y síntomas de sequedad cutánea (xerosis), incluyendo dermatitis atópica, ictiosis, xerosis senil, xerosis del pie diabético, xerosis urémica y eritema asociado con radioterapia.
- Su bomba dosificadora facilita aplicar la cantidad necesaria.
Composición:
Glicerol (retiene agua para hidratar), vaselina blanca y parafina líquida (acción protectora), monoestearato de glicerol, ácido esteárico, dimeticona, macrogol 600, troleamina, carbómero y agua purificada. Referencia de concentraciones: glicerina 15%, parafina líquida 8% y vaselina 2%.
Modo de uso:
Aplique una capa fina sobre la piel limpia y seca, de 1 a 2 veces al día o hasta 6 aplicaciones si es necesario. Lo ideal es aplicarla después del baño, con la piel ligeramente húmeda. Producto de uso externo.
Presentación:
Frasco con bomba dosificadora de 500 g.
Advertencias:
Uso externo exclusivamente. Evite el contacto con los ojos. Suspenda su uso y consulte a su médico si presenta irritación o si la resequedad no mejora. Lea las instrucciones del empaque. Consulte a su médico. No se deje al alcance de los niños.</t>
  </si>
  <si>
    <t xml:space="preserve">MLM19509512</t>
  </si>
  <si>
    <t xml:space="preserve">Dexeryl</t>
  </si>
  <si>
    <t xml:space="preserve">Crema emoliente</t>
  </si>
  <si>
    <t xml:space="preserve">Crema en frasco con bomba</t>
  </si>
  <si>
    <t xml:space="preserve">Glicerol, vaselina y parafina líquida</t>
  </si>
  <si>
    <t xml:space="preserve">Glicerol 15%, parafina líquida 8%, vaselina 2%</t>
  </si>
  <si>
    <t xml:space="preserve">Toda la familia, incluidos recién nacidos</t>
  </si>
  <si>
    <t xml:space="preserve">Piel seca a muy seca, con tendencia atópica</t>
  </si>
  <si>
    <t xml:space="preserve">Sin perfume: Sí; Sin parabenos: Sí; Uso: Corporal</t>
  </si>
  <si>
    <t xml:space="preserve">https://raw.githubusercontent.com/zublimemx/marketplaces-product-images/main/products/3592619321609/images/3592619321609_1.jpg</t>
  </si>
  <si>
    <t xml:space="preserve">https://raw.githubusercontent.com/zublimemx/marketplaces-product-images/main/products/3592619321609/images/3592619321609_2.jpg</t>
  </si>
  <si>
    <t xml:space="preserve">DEXERYL CREMA 500ML EMOLIENTE PIEL SECA A MUY SECA 500G</t>
  </si>
  <si>
    <t xml:space="preserve">7502214983375</t>
  </si>
  <si>
    <t xml:space="preserve">Levonorgestrel Prudence 1.5 mg 1 Tableta</t>
  </si>
  <si>
    <t xml:space="preserve">Descripción:
Prudence Levonorgestrel 1.5 mg es una pastilla anticonceptiva de emergencia (PAE) de una sola toma, indicada para la anticoncepción postcoital, es decir, después de una relación sexual sin protección o cuando el método anticonceptivo falló.
Beneficios:
- Dosis única de 1.5 mg de levonorgestrel en una sola tableta.
- Se toma por vía oral, sin necesidad de preparación.
- Su presentación individual facilita tenerla a la mano en caso de necesitarla.
Composición:
Cada tableta contiene levonorgestrel 1.5 mg.
Modo de uso:
Tome la tableta lo antes posible, dentro de las primeras 72 horas (3 días) posteriores a la relación sexual sin protección. Si presenta vómito poco después de tomarla, consulte a su médico sobre la necesidad de tomar otra tableta.
Presentación:
Caja con 1 tableta.
Advertencias:
No es un método anticonceptivo de uso regular, no protege contra infecciones de transmisión sexual y no interrumpe un embarazo ya existente; no debe usarse si hay embarazo. No lo use si es alérgica al levonorgestrel. Puede causar sangrado irregular, retraso o adelanto de la menstruación, náusea, dolor de cabeza, mareo, cansancio o dolor en las mamas. Su eficacia puede disminuir con algunos anticonvulsivos, rifampicina, la hierba de San Juan y en síndromes graves de mala absorción. El levonorgestrel pasa a la leche materna; consulte a su médico si está en lactancia. No se automedique. Lea las instrucciones del empaque. Consulte a su médico. No se deje al alcance de los niños.</t>
  </si>
  <si>
    <t xml:space="preserve">MLM48935972</t>
  </si>
  <si>
    <t xml:space="preserve">DKT de México</t>
  </si>
  <si>
    <t xml:space="preserve">Pastilla anticonceptiva de emergencia 1.5 mg</t>
  </si>
  <si>
    <t xml:space="preserve">Tableta</t>
  </si>
  <si>
    <t xml:space="preserve">223M2009 SSA</t>
  </si>
  <si>
    <t xml:space="preserve">Uso: Anticoncepción de emergencia; Formato de venta: Unidad</t>
  </si>
  <si>
    <t xml:space="preserve">https://raw.githubusercontent.com/zublimemx/marketplaces-product-images/main/products/7502214983375/images/7502214983375_1.jpg</t>
  </si>
  <si>
    <t xml:space="preserve">https://raw.githubusercontent.com/zublimemx/marketplaces-product-images/main/products/7502214983375/images/7502214983375_3.jpg</t>
  </si>
  <si>
    <t xml:space="preserve">https://raw.githubusercontent.com/zublimemx/marketplaces-product-images/main/products/7502214983375/images/7502214983375_4.jpg</t>
  </si>
  <si>
    <t xml:space="preserve">LEVONORGESTREL C1 TAB COMPRA 5 PIEZAS GRATIS LA SEXTA PRUDENCE</t>
  </si>
  <si>
    <t xml:space="preserve">7501318649071</t>
  </si>
  <si>
    <t xml:space="preserve">Baycuten Crema Clotrimazol Dexametasona 30 g</t>
  </si>
  <si>
    <t xml:space="preserve">Descripción:
Baycuten es una crema de uso tópico de Bayer que combina clotrimazol al 1% y acetato de dexametasona. El clotrimazol es un antimicótico de amplio espectro que actúa contra dermatofitos, levaduras, mohos y otros hongos; la dexametasona ejerce un efecto antiinflamatorio, antipruriginoso y antialérgico.
Beneficios:
- Indicada en distintos tipos de eccema (de contacto, atópico, seborreico, micótico, microbiano y numular), con o sin infección secundaria por hongos o bacterias.
- Combina en una sola crema la acción antimicótica y la antiinflamatoria.
- Su presentación en tubo de 30 g facilita la aplicación localizada.
Composición:
Cada 100 g de crema contienen: clotrimazol 1.00 g; acetato de dexametasona equivalente a 0.04 g de dexametasona; excipiente cbp 100 g.
Modo de uso:
Uso tópico. Aplique una capa delgada sobre la zona afectada, con un ligero masaje, dos veces al día (mañana y noche), después de limpiar y secar el área. Continúe el tratamiento cinco días después de que desaparezcan los síntomas o según indique su médico.
Presentación:
Caja con 1 tubo con 30 g de crema.
Advertencias:
Su venta requiere receta médica. No lo use en caso de hipersensibilidad a sus componentes, infecciones sistémicas (sífilis, tuberculosis, varicela), infecciones virales de la piel como herpes simple, rosácea o dermatitis perioral. En eccema atópico evite cubrir la zona con vendajes oclusivos. Suspender el tratamiento antes de tiempo puede provocar reacciones de rebote. Rara vez puede causar irritación, acné por esteroide, telangiectasias, exceso de vello, atrofia o estrías. Durante el embarazo y la lactancia úselo solo si su médico lo indica, por periodos cortos y en áreas limitadas. Lea las instrucciones del empaque. Consulte a su médico. No se deje al alcance de los niños.</t>
  </si>
  <si>
    <t xml:space="preserve">MLM39476406</t>
  </si>
  <si>
    <t xml:space="preserve">Baycuten</t>
  </si>
  <si>
    <t xml:space="preserve">Crema clotrimazol/dexametasona</t>
  </si>
  <si>
    <t xml:space="preserve">Crema en tubo</t>
  </si>
  <si>
    <t xml:space="preserve">Clotrimazol y dexametasona</t>
  </si>
  <si>
    <t xml:space="preserve">Clotrimazol 1 g y dexametasona 0.04 g por cada 100 g</t>
  </si>
  <si>
    <t xml:space="preserve">153M80 SSA IV</t>
  </si>
  <si>
    <t xml:space="preserve">Venta con receta médica; Tipo: Antimicótico con corticoide</t>
  </si>
  <si>
    <t xml:space="preserve">https://raw.githubusercontent.com/zublimemx/marketplaces-product-images/main/products/7501318649071/images/7501318649071_1.jpg</t>
  </si>
  <si>
    <t xml:space="preserve">https://raw.githubusercontent.com/zublimemx/marketplaces-product-images/main/products/7501318649071/images/7501318649071_2.jpg</t>
  </si>
  <si>
    <t xml:space="preserve">BAYCUTEN CREMA 30 G</t>
  </si>
  <si>
    <t xml:space="preserve">7501059225350</t>
  </si>
  <si>
    <t xml:space="preserve">Leche en Polvo Nido Kinder 1+ Lata 800 g</t>
  </si>
  <si>
    <t xml:space="preserve">Descripción:
Nido Kinder 1+ de Nestlé es un alimento en polvo a base de leche para niños de corta edad, con DHA y fortificado con vitaminas y minerales. Está formulado para niños a partir de 1 año, en su etapa de exploración y crecimiento.
Beneficios:
- Con DHA y proteína en cantidad y calidad adecuadas para niños de 1 año.
- Vitaminas A, C y D, hierro, zinc y selenio que apoyan las defensas del organismo.
- Calcio y vitamina D que contribuyen al desarrollo de huesos y músculos.
- Contiene cultivos probióticos que apoyan la protección del sistema respiratorio.
- Sin azúcar añadida.
Ingredientes:
Sólidos de leche, leche estandarizada, maltodextrina, mezcla de aceites vegetales, fructooligosacáridos, inulina, citrato de calcio, lecitina de soya, cultivos probióticos y 15 vitaminas y minerales.
Modo de uso:
Según la ficha del fabricante, una porción se prepara con 4 cucharadas soperas de polvo y 210 ml de agua (aproximadamente 235 ml de bebida). Siga siempre las instrucciones de preparación del empaque.
Presentación:
Lata con 800 g de alimento en polvo.
Advertencias:
Contiene leche y soya. Prepare la cantidad que vaya a consumir y no guarde porciones ya preparadas. Una vez abierta la lata, manténgala bien cerrada en un lugar fresco y seco. La leche materna es el mejor alimento para el bebé durante los primeros meses de vida. No es para menores de 1 año. Ante cualquier duda sobre la alimentación del niño, consulte a su pediatra.</t>
  </si>
  <si>
    <t xml:space="preserve">MLM15060964</t>
  </si>
  <si>
    <t xml:space="preserve">Nido</t>
  </si>
  <si>
    <t xml:space="preserve">Nestlé México</t>
  </si>
  <si>
    <t xml:space="preserve">Kinder</t>
  </si>
  <si>
    <t xml:space="preserve">Nido Kinder 1+</t>
  </si>
  <si>
    <t xml:space="preserve">Lata de leche en polvo</t>
  </si>
  <si>
    <t xml:space="preserve">Tipo: Alimento para niños de corta edad; Formato de venta: Unidad</t>
  </si>
  <si>
    <t xml:space="preserve">https://raw.githubusercontent.com/zublimemx/marketplaces-product-images/main/products/7501059225350/images/7501059225350_4.jpg</t>
  </si>
  <si>
    <t xml:space="preserve">https://raw.githubusercontent.com/zublimemx/marketplaces-product-images/main/products/7501059225350/images/7501059225350_1.jpg</t>
  </si>
  <si>
    <t xml:space="preserve">https://raw.githubusercontent.com/zublimemx/marketplaces-product-images/main/products/7501059225350/images/7501059225350_2.jpg</t>
  </si>
  <si>
    <t xml:space="preserve">NIDO KINDER 800G FEB27</t>
  </si>
  <si>
    <t xml:space="preserve">7501058367129</t>
  </si>
  <si>
    <t xml:space="preserve">Condones Sico Safety 3 Piezas</t>
  </si>
  <si>
    <t xml:space="preserve">Descripción:
Sico Safety son condones de hule látex natural de la marca Sico, con forma anatómica y de pared recta y lisa, diseñados para una colocación fácil y segura. Ofrecen protección contra embarazos no deseados y contra infecciones de transmisión sexual cuando se usan de forma correcta y en cada relación sexual.
Características:
- Hule látex natural, de color natural.
- Diseño anatómico de pared recta y lisa que facilita la colocación.
- Lubricados con silicona.
- Probados electrónicamente para verificar su calidad.
- Cada condón viene en su envoltura individual sellada.
Modo de uso:
Verifique la fecha de caducidad y que la envoltura esté sellada. Ábrala con cuidado, sin usar los dientes ni objetos filosos. Coloque el condón antes de cualquier contacto genital, deje espacio en la punta y, al terminar, retírelo sujetándolo por la base. Úselo una sola vez y deséchelo en la basura.
Presentación:
Caja (cartera) con 3 condones.
Advertencias:
- Use un condón nuevo en cada relación.
- No use lubricantes a base de aceite (vaselina, aceites o cremas), porque dañan el látex.
- No lo use si la envoltura está dañada o si el producto está caduco.
- No es apto para personas alérgicas al látex.
- Conserve a no más de 30 °C, en un lugar fresco y seco, lejos de la luz directa y del calor.</t>
  </si>
  <si>
    <t xml:space="preserve">MLM18978658</t>
  </si>
  <si>
    <t xml:space="preserve">Safety</t>
  </si>
  <si>
    <t xml:space="preserve">Caja de preservativos masculinos</t>
  </si>
  <si>
    <t xml:space="preserve">2514105007D00066</t>
  </si>
  <si>
    <t xml:space="preserve">Material: Hule látex natural; Lubricado: Sí (silicona); Forma: Anatómica, pared recta y lisa; Probado electrónicamente: Sí; Formato de venta: Caja con 3</t>
  </si>
  <si>
    <t xml:space="preserve">https://raw.githubusercontent.com/zublimemx/marketplaces-product-images/main/products/7501058367129/images/7501058367129_1.jpg</t>
  </si>
  <si>
    <t xml:space="preserve">https://raw.githubusercontent.com/zublimemx/marketplaces-product-images/main/products/7501058367129/images/7501058367129_2.jpg</t>
  </si>
  <si>
    <t xml:space="preserve">SICO NEGRO SAFETY C3</t>
  </si>
  <si>
    <t xml:space="preserve">7501033962530</t>
  </si>
  <si>
    <t xml:space="preserve">Ensure Advance Sabor Café 237 ml</t>
  </si>
  <si>
    <t xml:space="preserve">Descripción:
Ensure Advance de Abbott es una bebida nutricional líquida, lista para tomar, sabor café, formulada para adultos. Su fórmula combina HMB (beta-hidroxi-beta-metilbutirato), proteína y una mezcla de vitaminas y minerales, y se presenta en una botella individual de 237 ml.
Beneficios:
- Fórmula con HMB y proteína, pensada para apoyar el cuidado del músculo, según el fabricante.
- Aporta 28 vitaminas y minerales, entre ellos calcio y vitamina D.
- Nutrición completa y balanceada para apoyar el sistema inmune.
- Contiene prebióticos y una mezcla de grasas vegetales con omega 3 y 6.
- Formato individual de 237 ml, listo para consumir y fácil de llevar.
Composición:
Proteína, HMB, mezcla de grasas vegetales, prebióticos y 28 vitaminas y minerales. Consulte la etiqueta nutrimental del empaque para conocer la lista completa de ingredientes y el aporte por porción.
Modo de uso:
Agite antes de abrir. Se consume directamente, sin preparación, frío o a temperatura ambiente. Consulte a su médico o nutriólogo sobre la cantidad diaria recomendada para su caso.
Presentación:
Botella individual de 237 ml, sabor café.
Advertencias:
Suplemento alimenticio; no es un medicamento ni sustituye una alimentación variada y equilibrada. Consulte a su médico o nutriólogo antes de usarlo, sobre todo si padece alguna enfermedad o alergia alimentaria, y revise la etiqueta para conocer los alérgenos. Una vez abierto, manténgalo en refrigeración y consúmalo pronto. Conserve el producto cerrado en un lugar fresco y seco.</t>
  </si>
  <si>
    <t xml:space="preserve">MLM36967936</t>
  </si>
  <si>
    <t xml:space="preserve">Sabor café</t>
  </si>
  <si>
    <t xml:space="preserve">Café</t>
  </si>
  <si>
    <t xml:space="preserve">Con HMB: Sí; Formato de venta: Unidad; Formato: Líquido</t>
  </si>
  <si>
    <t xml:space="preserve">https://raw.githubusercontent.com/zublimemx/marketplaces-product-images/main/products/7501033962530/images/7501033962530_1.jpg</t>
  </si>
  <si>
    <t xml:space="preserve">ENSURE ADV 237ML CAFE 16</t>
  </si>
  <si>
    <t xml:space="preserve">7501054503095</t>
  </si>
  <si>
    <t xml:space="preserve">Crema Hidratante Nivea Creme Tarro 100 ml</t>
  </si>
  <si>
    <t xml:space="preserve">Descripción:
NIVEA Creme es la crema hidratante multiusos clásica de NIVEA, en su tarro de 100 ml. Brinda una protección intensiva a la piel y puede aplicarse en el cuerpo, las manos, el rostro y los pies, e incluso para desmaquillar.
Beneficios:
- Hidrata la piel y ayuda a mantenerla suave y flexible.
- Cuidado intensivo para las zonas secas de la piel.
- Fórmula universal, apta para todo tipo de piel y para toda la familia.
- Multiusos: un solo producto para rostro, manos, cuerpo y pies.
- Enriquecida con Eucerit, pantenol y glicerina.
Ingredientes:
Aqua, Paraffinum Liquidum, Cera Microcristallina, Glycerin, Lanolin Alcohol (Eucerit), Paraffin, Panthenol, Magnesium Sulfate, Decyl Oleate, Octyldodecanol, Aluminum Stearates, Citric Acid, Magnesium Stearate, Methylchloroisothiazolinone, Methylisothiazolinone, Parfum.
Modo de uso:
Aplique la cantidad necesaria sobre la piel limpia del cuerpo, las manos, el rostro o los pies y extienda con un ligero masaje, cuantas veces lo requiera.
Presentación:
Tarro de 100 ml.
Advertencias:
Producto de uso externo. Evite aplicarlo sobre piel irritada y evite el contacto con los ojos. Contiene lanolina y fragancia; no lo use si es alérgico a alguno de sus ingredientes y suspenda su uso si aparece irritación. Manténgalo fuera del alcance de los niños y conserve el tarro bien cerrado.</t>
  </si>
  <si>
    <t xml:space="preserve">MLM21330534</t>
  </si>
  <si>
    <t xml:space="preserve">Crema multiusos</t>
  </si>
  <si>
    <t xml:space="preserve">Crema en tarro</t>
  </si>
  <si>
    <t xml:space="preserve">Uso: Rostro, manos y cuerpo; Formato de venta: Unidad</t>
  </si>
  <si>
    <t xml:space="preserve">https://raw.githubusercontent.com/zublimemx/marketplaces-product-images/main/products/7501054503095/images/7501054503095_1.jpg</t>
  </si>
  <si>
    <t xml:space="preserve">https://raw.githubusercontent.com/zublimemx/marketplaces-product-images/main/products/7501054503095/images/7501054503095_2.jpg</t>
  </si>
  <si>
    <t xml:space="preserve">CRA NIVEA SDA TARRO 100 ML</t>
  </si>
  <si>
    <t xml:space="preserve">7501034605115</t>
  </si>
  <si>
    <t xml:space="preserve">Jardianz Empagliflozina 25 mg 30 Tabletas</t>
  </si>
  <si>
    <t xml:space="preserve">Descripción:
Jardianz contiene empagliflozina 25 mg, un inhibidor selectivo del cotransportador de sodio y glucosa tipo 2 (SGLT2), de Boehringer Ingelheim. Está indicado en adultos y niños a partir de 10 años para el tratamiento de la diabetes mellitus tipo 2, en combinación con dieta y ejercicio. Su ficha también contempla su uso en adultos con insuficiencia cardiaca crónica sintomática.
Beneficios:
- Al inhibir el SGLT2 en el riñón, favorece la eliminación de glucosa por la orina.
- Una tableta una vez al día.
- Puede tomarse con o sin alimentos.
Composición:
Cada tableta recubierta contiene empagliflozina 25 mg y excipientes.
Modo de uso:
Vía oral, con o sin alimentos, tragando las tabletas enteras. En diabetes tipo 2 la dosis inicial es de 10 mg al día y su médico puede aumentarla hasta 25 mg al día, con ajustes según la función renal. La dosis y la duración deben ser indicadas por su médico.
Presentación:
Caja con 30 tabletas recubiertas de 25 mg.
Advertencias:
Su venta requiere receta médica. No lo use si es alérgico a la empagliflozina, ni en diabetes tipo 1, enfermedad renal terminal o diálisis. Pueden presentarse infecciones genitales o urinarias, deshidratación y, con menor frecuencia, cetoacidosis diabética; con insulina o sulfonilureas aumenta el riesgo de hipoglucemia. Debe vigilarse la función renal. Se recomienda evitarlo durante el embarazo y no usarlo durante la lactancia. No suspenda ni modifique el tratamiento sin consultar a su médico. Lea las instrucciones del empaque. Consulte a su médico. No se deje al alcance de los niños.</t>
  </si>
  <si>
    <t xml:space="preserve">MLM40173332</t>
  </si>
  <si>
    <t xml:space="preserve">Empagliflozina 25 mg</t>
  </si>
  <si>
    <t xml:space="preserve">Empagliflozina</t>
  </si>
  <si>
    <t xml:space="preserve">Adultos y niños a partir de 10 años</t>
  </si>
  <si>
    <t xml:space="preserve">212M2014 SSA</t>
  </si>
  <si>
    <t xml:space="preserve">Venta con receta médica; Uso: Diabetes mellitus tipo 2</t>
  </si>
  <si>
    <t xml:space="preserve">https://raw.githubusercontent.com/zublimemx/marketplaces-product-images/main/products/7501034605115/images/7501034605115_2.jpg</t>
  </si>
  <si>
    <t xml:space="preserve">https://raw.githubusercontent.com/zublimemx/marketplaces-product-images/main/products/7501034605115/images/7501034605115_3.jpg</t>
  </si>
  <si>
    <t xml:space="preserve">JARDIANZ 25MG TAB C30</t>
  </si>
  <si>
    <t xml:space="preserve">7502214980015</t>
  </si>
  <si>
    <t xml:space="preserve">Condones Prudence Clásico Lubricados 3 Piezas</t>
  </si>
  <si>
    <t xml:space="preserve">Descripción:
Prudence Clásico son condones masculinos de látex natural, lubricados, de la marca Prudence (DKT). Tienen un ligero aroma a vainilla que evita el típico olor a látex y una textura suave y sedosa. Ofrecen protección contra embarazos no deseados y contra infecciones de transmisión sexual cuando se usan de forma correcta y en cada relación sexual.
Características:
- Látex natural.
- Lubricados para una colocación cómoda.
- Ligero aroma a vainilla, sin el típico olor a látex.
- Sensación suave y sedosa.
- Cada condón viene en su envoltura individual sellada.
Modo de uso:
Verifique la fecha de caducidad y que la envoltura esté sellada. Ábrala con cuidado, sin usar los dientes ni objetos filosos. Coloque el condón antes de cualquier contacto genital, deje espacio en la punta y, al terminar, retírelo sujetándolo por la base. Úselo una sola vez y deséchelo en la basura.
Presentación:
Caja con 3 condones.
Advertencias:
- Use un condón nuevo en cada relación.
- No use lubricantes a base de aceite (vaselina, aceites o cremas), porque dañan el látex.
- No lo use si la envoltura está dañada o si el producto está caduco.
- No es apto para personas alérgicas al látex.
- Conserve en un lugar fresco y seco, lejos de la luz directa y del calor.</t>
  </si>
  <si>
    <t xml:space="preserve">MLM18978747</t>
  </si>
  <si>
    <t xml:space="preserve">Material: Látex natural; Lubricado: Sí; Sin olor a látex: Sí; Formato de venta: Caja con 3</t>
  </si>
  <si>
    <t xml:space="preserve">https://raw.githubusercontent.com/zublimemx/marketplaces-product-images/main/products/7502214980015/images/7502214980015_1.jpg</t>
  </si>
  <si>
    <t xml:space="preserve">https://raw.githubusercontent.com/zublimemx/marketplaces-product-images/main/products/7502214980015/images/7502214980015_2.jpg</t>
  </si>
  <si>
    <t xml:space="preserve">PRUDENCE C3 CLASICO 526</t>
  </si>
  <si>
    <t xml:space="preserve">7501088504501</t>
  </si>
  <si>
    <t xml:space="preserve">Meteospasmyl Alverina Simeticona 60/300 mg 20 Cápsulas</t>
  </si>
  <si>
    <t xml:space="preserve">Descripción:
Meteospasmyl es un medicamento en cápsulas de Mayoly Spindler que combina citrato de alverina (60 mg) y simeticona (300 mg). Está indicado para el tratamiento sintomático del síndrome de intestino irritable y de los trastornos dispépticos con dolor y distensión abdominal, meteorismo, náuseas, eructos y flatulencia.
Beneficios:
- La alverina es un antiespasmódico que ayuda a relajar el músculo del tubo digestivo y a aliviar el dolor abdominal tipo cólico.
- La simeticona es un antiflatulento que ayuda a disminuir la acumulación de gases y la distensión.
- Dos principios activos complementarios en una sola cápsula.
Composición:
Cada cápsula contiene: citrato de alverina 60 mg; simeticona 300 mg.
Modo de uso:
Vía oral. Adultos: 1 cápsula 3 veces al día, antes de los alimentos, o según lo indique su médico.
Presentación:
Caja con 20 cápsulas en envase de burbuja.
Advertencias:
Su venta requiere receta médica. No lo use en caso de obstrucción intestinal o íleo paralítico, insuficiencia hepática o renal, ni si es alérgico a alguno de sus componentes. No debe usarse en menores de 12 años ni durante el embarazo y la lactancia. Puede causar náusea, dolor de cabeza, comezón, urticaria o mareo; ante una reacción alérgica suspéndalo y acuda con su médico. La simeticona puede disminuir la eficacia de la levotiroxina. Conserve a temperatura ambiente, entre 15 y 30 °C. Lea las instrucciones del empaque. Consulte a su médico. No se deje al alcance de los niños.</t>
  </si>
  <si>
    <t xml:space="preserve">MLM40655137</t>
  </si>
  <si>
    <t xml:space="preserve">Alverina 60 mg / Simeticona 300 mg</t>
  </si>
  <si>
    <t xml:space="preserve">Citrato de alverina y simeticona</t>
  </si>
  <si>
    <t xml:space="preserve">60 mg/300 mg</t>
  </si>
  <si>
    <t xml:space="preserve">Uso: Intestino irritable, gases y distensión abdominal</t>
  </si>
  <si>
    <t xml:space="preserve">https://raw.githubusercontent.com/zublimemx/marketplaces-product-images/main/products/7501088504501/images/7501088504501_1.jpg</t>
  </si>
  <si>
    <t xml:space="preserve">https://raw.githubusercontent.com/zublimemx/marketplaces-product-images/main/products/7501088504501/images/7501088504501_2.jpg</t>
  </si>
  <si>
    <t xml:space="preserve">METEOSPASMYL C 20 CAP</t>
  </si>
  <si>
    <t xml:space="preserve">7502208894779</t>
  </si>
  <si>
    <t xml:space="preserve">Tribedoce Vitaminas B1 B6 B12 100/5/50 30 Tabletas</t>
  </si>
  <si>
    <t xml:space="preserve">Descripción:
Tribedoce es un medicamento en tabletas que combina tres vitaminas del complejo B: tiamina (B1), piridoxina (B6) y cianocobalamina (B12). Está fabricado en México por Bruluagsa y se utiliza en padecimientos dolorosos de origen neurológico y muscular.
Beneficios:
De acuerdo con su ficha, está indicado en:
- Lumbalgias, mialgias, ciática y radiculitis.
- Polineuritis alcohólica y polineuritis diabética.
- Tortícolis.
- Neuralgias herpéticas, periféricas, faciales, del trigémino e intercostales.
Composición:
Cada tableta contiene: mononitrato de tiamina 100 mg; clorhidrato de piridoxina 5 mg; cianocobalamina 50 mcg; excipientes cbp 1 tableta.
Modo de uso:
Vía oral. 3 a 4 tabletas al día, antes de los alimentos, o según lo indique su médico.
Presentación:
Caja con 30 tabletas.
Advertencias:
Su venta requiere receta médica. No lo use en caso de hipersensibilidad a los componentes, policitemia vera, enfermedad de Leber en etapa temprana o úlcera gastroduodenal. Si recibe levodopa sola, no exceda 5 mg diarios de piridoxina; en anemia perniciosa se requiere vitamina B12 inyectada. Puede causar náusea, vómito, erupción cutánea, enrojecimiento facial pasajero o diarrea, y en personas susceptibles reacciones alérgicas graves. Puede interactuar con levodopa, fenitoína, fenobarbital, colchicina, aminoglucósidos y alcohol. En embarazo y lactancia úselo solo bajo criterio médico. Lea las instrucciones del empaque. Consulte a su médico. No se deje al alcance de los niños.</t>
  </si>
  <si>
    <t xml:space="preserve">MLM42269434</t>
  </si>
  <si>
    <t xml:space="preserve">Vitaminas B1, B6 y B12</t>
  </si>
  <si>
    <t xml:space="preserve">100 mg/5 mg/50 mcg</t>
  </si>
  <si>
    <t xml:space="preserve">83980 SSA VI</t>
  </si>
  <si>
    <t xml:space="preserve">Uso: Vitaminas neurotrópicas (neuralgias y dolor neuropático)</t>
  </si>
  <si>
    <t xml:space="preserve">https://raw.githubusercontent.com/zublimemx/marketplaces-product-images/main/products/7502208894779/images/7502208894779_3.jpg</t>
  </si>
  <si>
    <t xml:space="preserve">https://raw.githubusercontent.com/zublimemx/marketplaces-product-images/main/products/7502208894779/images/7502208894779_2.jpg</t>
  </si>
  <si>
    <t xml:space="preserve">https://raw.githubusercontent.com/zublimemx/marketplaces-product-images/main/products/7502208894779/images/7502208894779_1.jpg</t>
  </si>
  <si>
    <t xml:space="preserve">TRIBEDOCE C30 TABS 100/5 MG BRULUAGSA 288</t>
  </si>
  <si>
    <t xml:space="preserve">7501298214375</t>
  </si>
  <si>
    <t xml:space="preserve">Denvar Cefixima 400 mg 6 Cápsulas</t>
  </si>
  <si>
    <t xml:space="preserve">Descripción:
Denvar es un antibiótico en cápsulas que contiene cefixima 400 mg, una cefalosporina de tercera generación de administración oral, de Merck. De acuerdo con su ficha, está indicado en infecciones causadas por bacterias sensibles a la cefixima.
Beneficios:
- Indicado en faringitis y amigdalitis por Streptococcus pyogenes.
- Indicado en bronquitis aguda y neumonía.
- Indicado en otitis media.
- Indicado en infecciones de las vías urinarias no complicadas.
- Una sola toma al día, en cápsula de 400 mg.
Composición:
Cada cápsula contiene cefixima (como trihidrato) 400 mg y excipientes.
Modo de uso:
Vía oral. La cápsula se ingiere entera, sin masticar, con líquido. Adultos y niños mayores de 12 años o con peso mayor de 50 kg: 400 mg una vez al día (o 200 mg cada 12 horas) durante 7 a 14 días; en cistitis aguda no complicada, 400 mg al día durante 1 a 3 días, o según indique su médico. Complete el tratamiento indicado.
Presentación:
Caja con 6 cápsulas de 400 mg.
Advertencias:
Su venta requiere receta médica. No lo use si es alérgico a la cefixima, a otras cefalosporinas o cefamicinas, ni si ha tenido reacciones inmediatas a las penicilinas. El uso prolongado puede causar colitis pseudomembranosa; se han descrito reacciones cutáneas graves. Puede causar diarrea y heces blandas. Vigile la función renal si usa diuréticos o aminoglucósidos. Puede reducir la eficacia de los anticonceptivos orales. Durante la lactancia se recomienda evitarlo. Lea las instrucciones del empaque. Consulte a su médico. No se deje al alcance de los niños.</t>
  </si>
  <si>
    <t xml:space="preserve">MLM39473435</t>
  </si>
  <si>
    <t xml:space="preserve">Denvar</t>
  </si>
  <si>
    <t xml:space="preserve">Cefixima 400 mg</t>
  </si>
  <si>
    <t xml:space="preserve">025M93 SSA</t>
  </si>
  <si>
    <t xml:space="preserve">Venta con receta médica; Tipo: Antibiótico (cefalosporina)</t>
  </si>
  <si>
    <t xml:space="preserve">https://raw.githubusercontent.com/zublimemx/marketplaces-product-images/main/products/7501298214375/images/7501298214375_2.jpg</t>
  </si>
  <si>
    <t xml:space="preserve">https://raw.githubusercontent.com/zublimemx/marketplaces-product-images/main/products/7501298214375/images/7501298214375_3.jpg</t>
  </si>
  <si>
    <t xml:space="preserve">DENVAR 400MG C6 CAPS</t>
  </si>
  <si>
    <t xml:space="preserve">070330717541</t>
  </si>
  <si>
    <t xml:space="preserve">Rastrillos Bic Comfort 3 Advance Piel Normal 12 Piezas</t>
  </si>
  <si>
    <t xml:space="preserve">MLM194011</t>
  </si>
  <si>
    <t xml:space="preserve">Belleza y Cuidado Personal &gt; Higiene Personal &gt; Rasuradoras Desechables</t>
  </si>
  <si>
    <t xml:space="preserve">Descripción:
Rastrillos desechables BIC Comfort 3 Advance para hombre, versión para piel normal. Combinan tres hojas de acero inoxidable con un cabezal móvil para lograr un afeitado preciso y cómodo sin necesidad de cambiar cartuchos.
Características:
- Tres hojas de acero inoxidable para un afeitado preciso.
- Cabezal móvil que se adapta a los contornos del rostro y el cuello.
- Banda lubricante que ayuda a que las hojas se deslicen suavemente sobre la piel.
- Mango ergonómico para un buen control durante el afeitado.
- Rastrillo desechable: se usa y se reemplaza, sin mantenimiento.
- Tira con 12 piezas, para tener repuesto y uso frecuente en casa o de viaje.
Modo de uso:
Humedezca la piel con agua tibia, aplique espuma o gel de afeitar y rasure en la dirección del crecimiento del vello con movimientos suaves y sin presionar en exceso. Enjuague la hoja con agua después de cada pasada y déjelo secar en un lugar seco.
Presentación:
Tira con 12 rastrillos desechables.
Advertencias:
Contiene hojas filosas: manténgalo fuera del alcance de los niños y proteja las hojas cuando no lo utilice. No comparta el rastrillo con otras personas. Deséchelo cuando la hoja pierda filo o se dañe. No lo use sobre piel irritada, con heridas o lunares elevados.</t>
  </si>
  <si>
    <t xml:space="preserve">MLM19783878</t>
  </si>
  <si>
    <t xml:space="preserve">BIC</t>
  </si>
  <si>
    <t xml:space="preserve">Comfort 3</t>
  </si>
  <si>
    <t xml:space="preserve">Advance Piel Normal</t>
  </si>
  <si>
    <t xml:space="preserve">Tarjeta con 12 rastrillos desechables</t>
  </si>
  <si>
    <t xml:space="preserve">Número de hojas: 3; Cabezal: Móvil; Tipo: Desechable; Formato de venta: Tira de 12</t>
  </si>
  <si>
    <t xml:space="preserve">https://raw.githubusercontent.com/zublimemx/marketplaces-product-images/main/products/070330717541/images/070330717541_1.jpg</t>
  </si>
  <si>
    <t xml:space="preserve">https://raw.githubusercontent.com/zublimemx/marketplaces-product-images/main/products/070330717541/images/070330717541_2.jpg</t>
  </si>
  <si>
    <t xml:space="preserve">BIC TIRA ADVANC TIRA RASTRILLO 12 PZS OFERTA 20%</t>
  </si>
  <si>
    <t xml:space="preserve">7501008495339</t>
  </si>
  <si>
    <t xml:space="preserve">Tabcin 500 mg Antigripal 60 Tabletas Efervescentes</t>
  </si>
  <si>
    <t xml:space="preserve">Descripción:
Tabcin 500 es un antigripal en tabletas efervescentes de Bayer que combina ácido acetilsalicílico (500 mg), fenilefrina (8 mg) y clorfenamina (2 mg) por tableta. Está indicado para el alivio de los síntomas del resfriado común y la gripe.
Beneficios:
- Alivia fiebre, dolor de cabeza y dolores del cuerpo gracias a la acción analgésica y antipirética del ácido acetilsalicílico.
- La fenilefrina actúa como descongestionante nasal.
- La clorfenamina, un antihistamínico, ayuda con la secreción nasal, los estornudos y el lagrimeo.
- Su acción combinada puede durar hasta 8 horas, según el fabricante.
- Formato efervescente que se disuelve en agua.
Composición:
Cada tableta efervescente contiene: ácido acetilsalicílico 500 mg; bitartrato de fenilefrina 8 mg; maleato de clorfenamina 2 mg.
Modo de uso:
Vía oral. Adultos y mayores de 12 años: disuelva 1 a 2 tabletas en un vaso con agua cada 6 a 8 horas, sin exceder 8 tabletas en 24 horas.
Presentación:
Exhibidor con 60 tabletas efervescentes.
Advertencias:
No es para menores de 12 años. Puede causar somnolencia; no conduzca ni opere maquinaria. No lo use si es alérgico a sus componentes. Consulte a su médico antes de usarlo si tiene hipertensión, gastritis o úlcera péptica, enfermedad del hígado, diabetes, problemas de tiroides o asma, o si está embarazada o en lactancia. No lo combine con otros productos que contengan ácido acetilsalicílico. Si los síntomas persisten, consulte a su médico. Lea las instrucciones del empaque. Consulte a su médico. No se deje al alcance de los niños.</t>
  </si>
  <si>
    <t xml:space="preserve">MLM39455881</t>
  </si>
  <si>
    <t xml:space="preserve">Tabcin 500</t>
  </si>
  <si>
    <t xml:space="preserve">Antigripal efervescente</t>
  </si>
  <si>
    <t xml:space="preserve">Ácido acetilsalicílico, fenilefrina y clorfenamina</t>
  </si>
  <si>
    <t xml:space="preserve">500 mg/8 mg/2 mg</t>
  </si>
  <si>
    <t xml:space="preserve">0119M80 SSA</t>
  </si>
  <si>
    <t xml:space="preserve">Formato de venta: Exhibidor con 60 tabletas; Uso: Gripe y resfriado</t>
  </si>
  <si>
    <t xml:space="preserve">https://raw.githubusercontent.com/zublimemx/marketplaces-product-images/main/products/7501008495339/images/7501008495339_3.jpg</t>
  </si>
  <si>
    <t xml:space="preserve">TABCIN 500 MG EXH 60 36</t>
  </si>
  <si>
    <t xml:space="preserve">7501300407023</t>
  </si>
  <si>
    <t xml:space="preserve">Dolac Sublingual Ketorolaco 30 mg 4 Tabletas</t>
  </si>
  <si>
    <t xml:space="preserve">Descripción:
Dolac Sublingual es un medicamento en tabletas sublinguales de Siegfried Rhein que contiene ketorolaco trometamina 30 mg, un antiinflamatorio no esteroideo (AINE) con acción analgésica. Está indicado para el tratamiento a corto plazo del dolor agudo de intensidad leve a moderada, como migraña, dolor menstrual (dismenorrea) y dolor posoperatorio. No se recomienda para dolor crónico.
Beneficios:
- Acción analgésica y antiinflamatoria en una tableta de 30 mg.
- Presentación sublingual: la tableta se coloca debajo de la lengua, donde se disuelve.
- Indicado para uso a corto plazo, bajo supervisión médica.
Composición:
Cada tableta contiene: ketorolaco trometamina 30 mg y excipientes.
Modo de uso:
Vía sublingual. Dosis única de 30 mg, que puede repetirse 4 horas después, sin exceder 60 mg al día y por un máximo de 4 días; la duración total del tratamiento con ketorolaco, por cualquier vía, no debe exceder 5 días en adultos. Siga la indicación de su médico.
Presentación:
Caja con 4 tabletas sublinguales de 30 mg. Consérvela bien cerrada, a no más de 30 °C y protegida de la luz.
Advertencias:
Su venta requiere receta médica. No lo use si es alérgico al ketorolaco u otros AINE, si tiene úlcera o hemorragia gastrointestinal reciente o insuficiencia renal moderada a grave, ni durante el embarazo, sobre todo en el tercer trimestre y el parto. Consulte a su médico antes de usarlo en menores de edad. Las personas mayores tienen mayor riesgo de sangrado gastrointestinal. Puede causar úlceras, náusea, mareo, dolor de cabeza y vértigo. Use la dosis mínima efectiva y tenga precaución con anticoagulantes. Lea las instrucciones del empaque. Consulte a su médico. No se deje al alcance de los niños.</t>
  </si>
  <si>
    <t xml:space="preserve">MLM39474979</t>
  </si>
  <si>
    <t xml:space="preserve">Dolac Sublingual</t>
  </si>
  <si>
    <t xml:space="preserve">Ketorolaco 30 mg sublingual</t>
  </si>
  <si>
    <t xml:space="preserve">216M2014 SSA</t>
  </si>
  <si>
    <t xml:space="preserve">https://raw.githubusercontent.com/zublimemx/marketplaces-product-images/main/products/7501300407023/images/7501300407023_1.jpg</t>
  </si>
  <si>
    <t xml:space="preserve">https://raw.githubusercontent.com/zublimemx/marketplaces-product-images/main/products/7501300407023/images/7501300407023_4.jpg</t>
  </si>
  <si>
    <t xml:space="preserve">DOLAC SUBL C 4 TAB 448</t>
  </si>
  <si>
    <t xml:space="preserve">7501070613549</t>
  </si>
  <si>
    <t xml:space="preserve">Amoxil Amoxicilina Suspensión 250 mg/5 ml 75 ml</t>
  </si>
  <si>
    <t xml:space="preserve">Descripción:
Amoxil es un antibiótico de amplio espectro de GlaxoSmithKline, en polvo para preparar suspensión oral, que contiene amoxicilina (como trihidrato) 250 mg por cada 5 ml. Esta presentación pediátrica facilita administrar la dosis indicada por el médico.
Beneficios:
De acuerdo con su ficha, está indicado en infecciones causadas por bacterias sensibles a la amoxicilina, entre ellas:
- Infecciones de las vías respiratorias y del oído, nariz y garganta.
- Infecciones gastrointestinales y genitourinarias.
- Infecciones de la piel y de los tejidos blandos.
- Abscesos dentales.
Composición:
Cada 5 ml de suspensión reconstituida contienen: amoxicilina trihidratada equivalente a 250 mg de amoxicilina; vehículo cbp 5 ml.
Modo de uso:
Vía oral exclusivamente. Prepare la suspensión siguiendo las instrucciones del empaque y agite antes de cada toma. En niños menores de 40 kg, la dosis habitual es de 125 mg 3 veces al día, que puede aumentarse a 250 mg 3 veces al día en infecciones más graves; la dosis debe ser indicada por el médico. Una vez preparada, la suspensión se conserva 7 días a no más de 30 °C. Complete el tratamiento indicado.
Presentación:
Frasco con polvo para preparar 75 ml de suspensión.
Advertencias:
Su venta requiere receta médica. No debe usarse en personas con antecedentes de alergia a penicilinas, cefalosporinas u otros antibióticos betalactámicos, pues pueden ocurrir reacciones alérgicas graves. Evítelo en mononucleosis infecciosa. Puede causar diarrea, náusea y erupciones en la piel; si la diarrea es intensa, consulte a su médico. Requiere ajuste de dosis en insuficiencia renal. Puede interactuar con probenecid, alopurinol y anticoagulantes, y reducir la eficacia de los anticonceptivos orales. Lea las instrucciones del empaque. Consulte a su médico. No se deje al alcance de los niños.</t>
  </si>
  <si>
    <t xml:space="preserve">MLM39474231</t>
  </si>
  <si>
    <t xml:space="preserve">Suspensión pediátrica 250 mg/5 ml</t>
  </si>
  <si>
    <t xml:space="preserve">Polvo para suspensión oral</t>
  </si>
  <si>
    <t xml:space="preserve">78609 SSA IV</t>
  </si>
  <si>
    <t xml:space="preserve">Venta con receta médica; Tipo: Antibiótico (penicilina)</t>
  </si>
  <si>
    <t xml:space="preserve">https://raw.githubusercontent.com/zublimemx/marketplaces-product-images/main/products/7501070613549/images/7501070613549_2.jpg</t>
  </si>
  <si>
    <t xml:space="preserve">https://raw.githubusercontent.com/zublimemx/marketplaces-product-images/main/products/7501070613549/images/7501070613549_1.jpg</t>
  </si>
  <si>
    <t xml:space="preserve">AMOXIL SUSP 250MG 5M</t>
  </si>
  <si>
    <t xml:space="preserve">7501583300325</t>
  </si>
  <si>
    <t xml:space="preserve">Utrogestan Progesterona 200 mg 14 Cápsulas</t>
  </si>
  <si>
    <t xml:space="preserve">Descripción:
Utrogestan contiene progesterona micronizada 200 mg, una hormona natural que puede administrarse por vía oral o vaginal según la indicación de su médico. Es un producto de Besins Healthcare.
Beneficios:
De acuerdo con su ficha, se emplea en:
- Síndrome premenstrual e irregularidades del ciclo menstrual.
- Mastopatía benigna, premenopausia y soporte hormonal en la posmenopausia.
- Insuficiencia de la fase lútea y amenaza de aborto o de parto pretérmino.
- Por vía vaginal: insuficiencia ovárica y apoyo de la fase lútea en ciclos de fertilización in vitro.
Composición:
Cada cápsula contiene progesterona micronizada 200 mg y excipientes.
Modo de uso:
Vía oral, con alimentos y de preferencia por la noche; o vía vaginal, con inserción profunda, también por la noche. La dosis va de 100 a 600 mg al día según la indicación y debe ser establecida por su médico.
Presentación:
Caja con 14 cápsulas blandas de 200 mg.
Advertencias:
Su venta requiere receta médica. No lo use en caso de hipersensibilidad, sangrado vaginal sin diagnóstico, cáncer de mama o genital, tromboflebitis, trastornos tromboembólicos, enfermedad hepática grave o porfiria. Úselo con precaución si tiene enfermedad del corazón, epilepsia, migraña, asma o antecedente de depresión. No es un método anticonceptivo. Puede causar alteraciones menstruales, dolor de cabeza, mareo o somnolencia. Puede interactuar con ketoconazol y con medicamentos que inducen enzimas hepáticas. No está indicado durante la lactancia. Lea las instrucciones del empaque. Consulte a su médico. No se deje al alcance de los niños.</t>
  </si>
  <si>
    <t xml:space="preserve">MLM53397164</t>
  </si>
  <si>
    <t xml:space="preserve">Utrogestan</t>
  </si>
  <si>
    <t xml:space="preserve">Besins Healthcare México</t>
  </si>
  <si>
    <t xml:space="preserve">Progesterona 200 mg</t>
  </si>
  <si>
    <t xml:space="preserve">188M93 SSA IV</t>
  </si>
  <si>
    <t xml:space="preserve">Venta con receta médica; Tipo: Hormona (progestágeno)</t>
  </si>
  <si>
    <t xml:space="preserve">https://raw.githubusercontent.com/zublimemx/marketplaces-product-images/main/products/7501583300325/images/7501583300325_1.jpg</t>
  </si>
  <si>
    <t xml:space="preserve">https://raw.githubusercontent.com/zublimemx/marketplaces-product-images/main/products/7501583300325/images/7501583300325_2.jpg</t>
  </si>
  <si>
    <t xml:space="preserve">UTROGESTAN 200MG CAPS14 PROGESTERONA</t>
  </si>
  <si>
    <t xml:space="preserve">7501314702756</t>
  </si>
  <si>
    <t xml:space="preserve">Arfla Rifaximina 200 mg 28 Tabletas</t>
  </si>
  <si>
    <t xml:space="preserve">Descripción:
Arfla es un antibiótico intestinal en tabletas a base de rifaximina 200 mg, de Laboratorios Senosiain (línea Exea). Está indicado en enfermedades del aparato gastrointestinal causadas por bacterias sensibles: infecciones intestinales agudas y crónicas, síndrome diarreico, enterocolitis bacteriana resistente al tratamiento sintomático en pacientes de riesgo, diarrea del viajero, diverticulitis aguda, profilaxis antes y después de cirugía del tracto gastrointestinal y como terapia coadyuvante en la encefalopatía hepática.
Composición:
Cada tableta contiene rifaximina 200 mg y excipiente cbp 1 tableta.
Modo de uso:
Vía oral. La dosis y la duración dependen de la indicación y las determina el médico. Como referencia, en diarrea infecciosa los adultos y mayores de 12 años toman una tableta de 200 mg tres veces al día durante 4 días, o dos tabletas dos veces al día durante tres días.
Presentación:
Caja con 28 tabletas de 200 mg.
Advertencias:
- No se administre a niños menores de 12 años.
- Contraindicado en hipersensibilidad a la rifaximina o a otras rifamicinas, obstrucción intestinal y lesiones ulcerativas graves del intestino.
- Puede producir coloración rojiza de la orina sin relevancia clínica.
- Antibiótico: el uso incorrecto de este producto puede causar resistencia bacteriana.
- Úselo con precaución durante el embarazo y la lactancia y bajo control médico.
- Su venta requiere receta médica.
Lea las instrucciones del empaque. Consulte a su médico. No se deje al alcance de los niños.</t>
  </si>
  <si>
    <t xml:space="preserve">MLM40172200</t>
  </si>
  <si>
    <t xml:space="preserve">200 mg por tableta</t>
  </si>
  <si>
    <t xml:space="preserve">300M2016 SSA IV</t>
  </si>
  <si>
    <t xml:space="preserve">Forma farmacéutica: tableta; Antibiótico intestinal; Fracción sanitaria: Grupo IV</t>
  </si>
  <si>
    <t xml:space="preserve">https://raw.githubusercontent.com/zublimemx/marketplaces-product-images/main/products/7501314702756/images/7501314702756_1.jpg</t>
  </si>
  <si>
    <t xml:space="preserve">https://raw.githubusercontent.com/zublimemx/marketplaces-product-images/main/products/7501314702756/images/7501314702756_2.jpg</t>
  </si>
  <si>
    <t xml:space="preserve">https://raw.githubusercontent.com/zublimemx/marketplaces-product-images/main/products/7501314702756/images/7501314702756_3.jpg</t>
  </si>
  <si>
    <t xml:space="preserve">ARFLA 200MG C28 TABS ORAL CAJA</t>
  </si>
  <si>
    <t xml:space="preserve">7509546687353</t>
  </si>
  <si>
    <t xml:space="preserve">Crema Dental Colgate Máxima Protección Anticaries 90 ml</t>
  </si>
  <si>
    <t xml:space="preserve">Descripción:
Crema dental Colgate Máxima Protección Anticaries con Calci-Protect (MFP), con flúor y rico sabor original, de Colgate-Palmolive. Ofrece una sensación de limpieza más profunda en toda la boca y ayuda a combatir los gérmenes que causan la caries. Es una opción para el cuidado diario de la salud bucal de toda la familia.
Beneficios:
- Protección anticaries con flúor para fortalecer los dientes.
- Ayuda a combatir los gérmenes que causan la caries.
- Ayuda a reducir la acumulación de gérmenes causantes de la placa que provoca el amarillamiento en los dientes.
- Aliento fresco.
- Rico sabor original a menta.
Modo de uso:
Aplique una porción de crema dental sobre el cepillo y cepille todos los dientes, después de cada comida o al menos dos veces al día. Enjuague la boca al terminar.
Presentación:
Tubo de 90 ml.
Advertencias:
Uso externo bucal. No se ingiera. Mantener fuera del alcance de los niños; en niños pequeños use solo una cantidad mínima y supervise el cepillado.</t>
  </si>
  <si>
    <t xml:space="preserve">MLM18971640</t>
  </si>
  <si>
    <t xml:space="preserve">Calci-Protect (MFP)</t>
  </si>
  <si>
    <t xml:space="preserve">Original (menta)</t>
  </si>
  <si>
    <t xml:space="preserve">Con flúor; Protección anticaries; Aliento fresco; Formato de venta: tubo con caja</t>
  </si>
  <si>
    <t xml:space="preserve">https://raw.githubusercontent.com/zublimemx/marketplaces-product-images/main/products/7509546687353/images/7509546687353_2.jpg</t>
  </si>
  <si>
    <t xml:space="preserve">https://raw.githubusercontent.com/zublimemx/marketplaces-product-images/main/products/7509546687353/images/7509546687353_3.jpg</t>
  </si>
  <si>
    <t xml:space="preserve">https://raw.githubusercontent.com/zublimemx/marketplaces-product-images/main/products/7509546687353/images/7509546687353_4.jpg</t>
  </si>
  <si>
    <t xml:space="preserve">C D COLGATE MFP CALCI-PROT 90ML</t>
  </si>
  <si>
    <t xml:space="preserve">7791293025780</t>
  </si>
  <si>
    <t xml:space="preserve">Desodorante Axe Apollo Aerosol Hombre 150 ml</t>
  </si>
  <si>
    <t xml:space="preserve">Descripción:
Desodorante en aerosol Axe Apollo para hombre, de Unilever, con una fragancia fresca y masculina de carácter sofisticado. Está pensado para dar frescura y control del mal olor durante todo el día, con una fragancia duradera que acompaña la actitud de quien lo usa.
Beneficios:
- Destruye el mal olor y deja una fragancia de larga duración; el empaque indica hasta 48 horas de fragancia.
- Fragancia Apollo, con aroma fresco y masculino.
- Lata de aluminio reciclable.
- Formato en aerosol de 150 ml, fácil de aplicar.
Modo de uso:
Agite antes de usar. Gire, presione y aplique sobre las axilas limpias y secas, a no menos de 15 cm de la piel.
Presentación:
Aerosol de 150 ml.
Advertencias:
Evite el uso íntimo. Aplique a una distancia mínima de 15 cm de la piel. Producto en aerosol: manténgalo alejado del fuego y fuera del alcance de los niños.</t>
  </si>
  <si>
    <t xml:space="preserve">MLM17017134</t>
  </si>
  <si>
    <t xml:space="preserve">Apollo</t>
  </si>
  <si>
    <t xml:space="preserve">Apollo (fresco y masculino)</t>
  </si>
  <si>
    <t xml:space="preserve">Duración de la fragancia: 48 h; Lata de aluminio reciclable; Formato de venta: pieza</t>
  </si>
  <si>
    <t xml:space="preserve">https://raw.githubusercontent.com/zublimemx/marketplaces-product-images/main/products/7791293025780/images/7791293025780_1.jpg</t>
  </si>
  <si>
    <t xml:space="preserve">DESOD AXE MEN APOLLO SPY 150ML</t>
  </si>
  <si>
    <t xml:space="preserve">7501299307144</t>
  </si>
  <si>
    <t xml:space="preserve">Lodestar Zid Losartán/Hidroclorotiazida 50/12.5 mg 30 Tab</t>
  </si>
  <si>
    <t xml:space="preserve">Descripción:
Lodestar Zid es un antihipertensivo en tabletas que combina losartán potásico e hidroclorotiazida, de Laboratorios Liomont. Está indicado para el tratamiento de la hipertensión arterial en pacientes en los que corresponde una terapia combinada, y en pacientes con hipertensión e hipertrofia ventricular izquierda.
Composición:
Cada tableta contiene losartán potásico 50 mg, hidroclorotiazida 12.5 mg y excipiente cbp 1 tableta.
Modo de uso:
Vía oral, con o sin alimentos. La dosis inicial y de mantenimiento es de 1 tableta (50/12.5 mg) una vez al día; si es necesario, el médico puede aumentar a la presentación de 100/25 mg una vez al día, que es la dosis máxima recomendada. La respuesta antihipertensiva suele alcanzarse en unas tres semanas.
Presentación:
Caja con 30 tabletas de 50 mg/12.5 mg.
Advertencias:
- No se use durante el embarazo ni la lactancia.
- No se use en menores de 18 años.
- Contraindicado en hipersensibilidad a los componentes o a medicamentos con sulfonamidas y en anuria.
- No se recomienda en deterioro hepático o renal intenso.
- Su venta requiere receta médica.
Lea las instrucciones del empaque. Consulte a su médico. No se deje al alcance de los niños.</t>
  </si>
  <si>
    <t xml:space="preserve">MLM39474790</t>
  </si>
  <si>
    <t xml:space="preserve">Lodestar Zid</t>
  </si>
  <si>
    <t xml:space="preserve">Losartán potásico e hidroclorotiazida</t>
  </si>
  <si>
    <t xml:space="preserve">50 mg / 12.5 mg por tableta</t>
  </si>
  <si>
    <t xml:space="preserve">351M2008 SSA IV</t>
  </si>
  <si>
    <t xml:space="preserve">Forma farmacéutica: tableta; Antihipertensivo; Fracción sanitaria: Grupo IV; Conservar a no más de 30 °C</t>
  </si>
  <si>
    <t xml:space="preserve">https://raw.githubusercontent.com/zublimemx/marketplaces-product-images/main/products/7501299307144/images/7501299307144_1.jpg</t>
  </si>
  <si>
    <t xml:space="preserve">https://raw.githubusercontent.com/zublimemx/marketplaces-product-images/main/products/7501299307144/images/7501299307144_2.jpg</t>
  </si>
  <si>
    <t xml:space="preserve">https://raw.githubusercontent.com/zublimemx/marketplaces-product-images/main/products/7501299307144/images/7501299307144_3.jpg</t>
  </si>
  <si>
    <t xml:space="preserve">https://raw.githubusercontent.com/zublimemx/marketplaces-product-images/main/products/7501299307144/images/7501299307144_4.jpg</t>
  </si>
  <si>
    <t xml:space="preserve">LODESTAR ZID 50 12 5MG TAB REC 30</t>
  </si>
  <si>
    <t xml:space="preserve">354312225010</t>
  </si>
  <si>
    <t xml:space="preserve">Derman Crema Antimicótica Ácido Undecilénico 25 g</t>
  </si>
  <si>
    <t xml:space="preserve">Descripción:
Derman es una crema antimicótica, antiséptica y desodorante de uso tópico, con undecilenato de zinc y ácido undecilénico. Por la acción fungicida de estos ingredientes es útil en el tratamiento del pie de atleta, las tiñas superficiales y otras infecciones de la piel causadas por hongos. Se presenta en tubo de 25 g.
Composición:
Cada 100 g contienen undecilenato de zinc 18.0 g, ácido undecilénico 5.0 g y excipiente cbp 100 g.
Modo de uso:
Vía cutánea. Aplique dos veces al día, de preferencia por la mañana y por la noche, sobre los pies previamente lavados y secados con cuidado, frotando suavemente.
Presentación:
Caja con tubo de 25 g de crema.
Advertencias:
- Solo para uso externo; no se aplique en los ojos ni en mucosas.
- No se aplique en niños menores de 6 años.
- No se recomienda su uso durante el embarazo y la lactancia.
- Contraindicado en pacientes hipersensibles a algún componente de la fórmula.
- Conservar a temperatura ambiente, a no más de 30 °C.
Lea las instrucciones del empaque. Consulte a su médico. No se deje al alcance de los niños.</t>
  </si>
  <si>
    <t xml:space="preserve">MLM45287879</t>
  </si>
  <si>
    <t xml:space="preserve">Cía. Internacional de Comercio, S.A.P.I. de C.V.</t>
  </si>
  <si>
    <t xml:space="preserve">Undecilenato de zinc y ácido undecilénico</t>
  </si>
  <si>
    <t xml:space="preserve">18 g y 5 g por 100 g</t>
  </si>
  <si>
    <t xml:space="preserve">Forma farmacéutica: crema; Antimicótica, antiséptica y desodorante; Uso en pie de atleta y tiñas superficiales; Fracción sanitaria: Grupo VI</t>
  </si>
  <si>
    <t xml:space="preserve">https://raw.githubusercontent.com/zublimemx/marketplaces-product-images/main/products/354312225010/images/354312225010_1.jpg</t>
  </si>
  <si>
    <t xml:space="preserve">https://raw.githubusercontent.com/zublimemx/marketplaces-product-images/main/products/354312225010/images/354312225010_2.jpg</t>
  </si>
  <si>
    <t xml:space="preserve">https://raw.githubusercontent.com/zublimemx/marketplaces-product-images/main/products/354312225010/images/354312225010_3.jpg</t>
  </si>
  <si>
    <t xml:space="preserve">DERMAN CRA 25 GR</t>
  </si>
  <si>
    <t xml:space="preserve">383017491338</t>
  </si>
  <si>
    <t xml:space="preserve">Jeringas Insulina Ultra-Fine Embecta 0.3 ml 31G 6 mm 10 Pzas</t>
  </si>
  <si>
    <t xml:space="preserve">Descripción:
Jeringas para insulina Ultra-Fine de 0.3 ml (30 UI) con aguja de 31G x 6 mm, en caja con 10 piezas. Están diseñadas para aplicar insulina U-100 por vía subcutánea de forma precisa y más cómoda. El empaque actual lleva la marca Embecta, el negocio de diabetes que antes pertenecía a BD, y conserva el nombre Ultra-Fine.
Características:
- Capacidad de 0.3 ml o 30 UI, ideal para dosis pequeñas de insulina.
- Aguja ultrafina calibre 31G (0.25 mm) que ayuda a reducir molestias durante la inyección.
- Longitud de aguja de 6 mm para una aplicación subcutánea adecuada.
- Escala graduada con marcas de media unidad, fácil de leer.
- Para insulina U-100.
- Estériles y de un solo uso.
Modo de uso:
Uso subcutáneo. Cargue la dosis de insulina indicada por su médico y aplique la inyección siguiendo las instrucciones del empaque y de su equipo de salud. Deseche la jeringa después de usarla.
Presentación:
Caja con 10 jeringas estériles de un solo uso de 0.3 ml, 31G x 6 mm.
Advertencias:
Producto estéril de un solo uso; no lo reutilice. No lo use si el empaque está dañado. Deseche las jeringas en un contenedor adecuado para objetos punzocortantes. Lea las instrucciones del empaque y consulte a su médico sobre su tratamiento.</t>
  </si>
  <si>
    <t xml:space="preserve">0.3 ml (30 UI) 31G x 6 mm</t>
  </si>
  <si>
    <t xml:space="preserve">Caja con 10 jeringas</t>
  </si>
  <si>
    <t xml:space="preserve">Capacidad: 0.3 ml / 30 UI; Calibre: 31G (0.25 mm); Longitud de aguja: 6 mm; Para insulina U-100; Escala de media unidad; Estériles y de un solo uso</t>
  </si>
  <si>
    <t xml:space="preserve">https://raw.githubusercontent.com/zublimemx/marketplaces-product-images/main/products/383017491338/images/383017491338_1.jpg</t>
  </si>
  <si>
    <t xml:space="preserve">BD JGA ULTRA-FINE 0.3ML/30UI 31G/6MM C10</t>
  </si>
  <si>
    <t xml:space="preserve">7501298244808</t>
  </si>
  <si>
    <t xml:space="preserve">Glucovance Metformina/Glibenclamida 500/2.5 mg 60 Tabletas</t>
  </si>
  <si>
    <t xml:space="preserve">Descripción:
Glucovance es un antidiabético oral en tabletas que combina clorhidrato de metformina 500 mg y glibenclamida micronizada 2.5 mg, de Merck. Está indicado en adultos con diabetes mellitus tipo 2: como tratamiento inicial en pacientes obesos cuya glucemia no se controla con dieta y ejercicio, como terapia de segunda línea cuando la dieta, el ejercicio o la monoterapia con sulfonilurea o metformina no logran el control adecuado, y como reemplazo de un tratamiento previo con la combinación de metformina y una sulfonilurea.
Composición:
Cada tableta contiene clorhidrato de metformina 500 mg, glibenclamida micronizada 2.5 mg y excipiente cbp 1 tableta.
Modo de uso:
Vía oral, para uso en adultos únicamente. La dosis se ajusta según la respuesta metabólica de cada persona (glucemia y hemoglobina glucosilada) y la determina el médico.
Presentación:
Caja con 60 tabletas de 500 mg/2.5 mg.
Advertencias:
- No se use durante el embarazo ni la lactancia.
- Contraindicado en hipersensibilidad a la metformina, glibenclamida u otras sulfonilureas y sulfonamidas, diabetes tipo 1, cetoacidosis o precoma diabético e insuficiencia o disfunción renal.
- Existe riesgo de acidosis láctica por acumulación de metformina, sobre todo en insuficiencia renal.
- Su venta requiere receta médica.
Lea las instrucciones del empaque. Consulte a su médico. No se deje al alcance de los niños.</t>
  </si>
  <si>
    <t xml:space="preserve">MLM40171900</t>
  </si>
  <si>
    <t xml:space="preserve">Clorhidrato de metformina y glibenclamida micronizada</t>
  </si>
  <si>
    <t xml:space="preserve">500 mg / 2.5 mg por tableta</t>
  </si>
  <si>
    <t xml:space="preserve">Forma farmacéutica: tableta; Antidiabético oral; Fracción sanitaria: Grupo IV; Indicado en diabetes mellitus tipo 2</t>
  </si>
  <si>
    <t xml:space="preserve">https://raw.githubusercontent.com/zublimemx/marketplaces-product-images/main/products/7501298244808/images/7501298244808_1.jpg</t>
  </si>
  <si>
    <t xml:space="preserve">https://raw.githubusercontent.com/zublimemx/marketplaces-product-images/main/products/7501298244808/images/7501298244808_2.jpg</t>
  </si>
  <si>
    <t xml:space="preserve">https://raw.githubusercontent.com/zublimemx/marketplaces-product-images/main/products/7501298244808/images/7501298244808_3.jpg</t>
  </si>
  <si>
    <t xml:space="preserve">GLUCOVANCE 500 2 5 MG C 60 TABS</t>
  </si>
  <si>
    <t xml:space="preserve">7501168810508</t>
  </si>
  <si>
    <t xml:space="preserve">Ursofalk Ácido Ursodeoxicólico 250 mg 50 Cápsulas</t>
  </si>
  <si>
    <t xml:space="preserve">Descripción:
Ursofalk es un medicamento de administración oral en cápsulas cuyo principio activo es el ácido ursodeoxicólico, un ácido biliar. Cada cápsula contiene 250 mg y la caja incluye 50 cápsulas. Está indicado para:
- El tratamiento de la cirrosis biliar primaria.
- El tratamiento de otras enfermedades del hígado asociadas con colestasis, como la colangitis esclerosante primaria.
- La disolución de cálculos biliares de colesterol.
Características:
- Principio activo: ácido ursodeoxicólico.
- Concentración: 250 mg por cápsula.
- Forma farmacéutica: cápsula para vía oral.
- Se comercializa en México por Laboratorios Farmasa.
Composición:
Cada cápsula contiene 250 mg de ácido ursodeoxicólico.
Modo de uso:
Vía oral. Las cápsulas se toman enteras con un poco de líquido. La dosis y la duración del tratamiento dependen del padecimiento y las determina el médico; no modifique la dosis por su cuenta.
Presentación:
Caja con 50 cápsulas de 250 mg.
Advertencias:
Su venta requiere receta médica. No lo use si es alérgico al ácido ursodeoxicólico o a alguno de los componentes de la fórmula. Durante el tratamiento el médico puede solicitar estudios para vigilar la función del hígado. Lea las instrucciones del empaque. Consulte a su médico. No se deje al alcance de los niños.</t>
  </si>
  <si>
    <t xml:space="preserve">MLM40172179</t>
  </si>
  <si>
    <t xml:space="preserve">Ursofalk</t>
  </si>
  <si>
    <t xml:space="preserve">Farmasa</t>
  </si>
  <si>
    <t xml:space="preserve">Caja con 50 cápsulas</t>
  </si>
  <si>
    <t xml:space="preserve">Ácido ursodeoxicólico</t>
  </si>
  <si>
    <t xml:space="preserve">Forma farmacéutica: cápsula; Grupo terapéutico: colagogo y hepatoprotector; Venta con receta médica</t>
  </si>
  <si>
    <t xml:space="preserve">https://raw.githubusercontent.com/zublimemx/marketplaces-product-images/main/products/7501168810508/images/7501168810508_2.jpg</t>
  </si>
  <si>
    <t xml:space="preserve">URSOFALK 250MG C50 ACIDO URSODEOXICOLICO0</t>
  </si>
  <si>
    <t xml:space="preserve">7501070615451</t>
  </si>
  <si>
    <t xml:space="preserve">Zanidip Lercanidipino 10 mg 30 Tabletas</t>
  </si>
  <si>
    <t xml:space="preserve">Descripción:
Zanidip contiene lercanidipino, un antagonista del calcio del grupo de las dihidropiridinas. Está indicado para el tratamiento de la hipertensión arterial leve a moderada en adultos. Se presenta en caja con 30 tabletas de 10 mg y es distribuido por Laboratorios Sanfer.
Características:
- Principio activo: clorhidrato de lercanidipino.
- Concentración: 10 mg por tableta.
- Una sola toma al día.
- El efecto antihipertensivo máximo se observa aproximadamente a las 2 semanas de tratamiento.
Composición:
Cada tableta contiene clorhidrato de lercanidipino 10 mg y excipientes.
Modo de uso:
Vía oral. La dosis habitual es de una tableta de 10 mg una vez al día, al menos 15 minutos antes de los alimentos, tragada con agua. El médico puede aumentar la dosis a 20 mg según la respuesta de cada paciente. Evite el consumo de alcohol y de jugo de toronja durante el tratamiento.
Presentación:
Caja con 30 tabletas de 10 mg.
Advertencias:
Su venta requiere receta médica. No lo use durante el embarazo o la lactancia, ni en mujeres en edad fértil sin un método anticonceptivo eficaz. Está contraindicado en angina inestable, insuficiencia cardiaca no tratada, obstrucción del tracto de salida del ventrículo izquierdo, insuficiencia hepática o renal grave y durante el primer mes posterior a un infarto de miocardio. Puede causar mareo y cansancio; tenga precaución al conducir. Lea las instrucciones del empaque. Consulte a su médico. No se deje al alcance de los niños.</t>
  </si>
  <si>
    <t xml:space="preserve">MLM39473504</t>
  </si>
  <si>
    <t xml:space="preserve">Zanidip</t>
  </si>
  <si>
    <t xml:space="preserve">Lercanidipino (clorhidrato)</t>
  </si>
  <si>
    <t xml:space="preserve">135M2002 SSA IV</t>
  </si>
  <si>
    <t xml:space="preserve">Grupo terapéutico: antihipertensivo, antagonista del calcio; Fabricado por Grimann, S.A. de C.V.; Venta con receta médica</t>
  </si>
  <si>
    <t xml:space="preserve">https://raw.githubusercontent.com/zublimemx/marketplaces-product-images/main/products/7501070615451/images/7501070615451_2.jpg</t>
  </si>
  <si>
    <t xml:space="preserve">https://raw.githubusercontent.com/zublimemx/marketplaces-product-images/main/products/7501070615451/images/7501070615451_1.jpg</t>
  </si>
  <si>
    <t xml:space="preserve">ZANIDIP 10MG C 30 TAB</t>
  </si>
  <si>
    <t xml:space="preserve">7501054500193</t>
  </si>
  <si>
    <t xml:space="preserve">Crema Nivea Creme Tarro 200 ml Humectante Multiusos</t>
  </si>
  <si>
    <t xml:space="preserve">Descripción:
Nivea Creme es la crema humectante clásica de Nivea en tarro de 200 ml. Está enriquecida con pantenol, Eucerit y glicerina, ingredientes de conocida eficacia que brindan cuidado intensivo. Es un producto multiusos para todo tipo de piel y para toda la familia: se puede usar en el cuerpo, las manos, el rostro, los pies, y también para retirar el maquillaje.
Beneficios:
- Humectante: ayuda a mantener la piel suave e hidratada.
- Cuidado intensivo para pieles secas, codos y rodillas.
- Crema universal de uso diario y de varios usos.
- Para todo tipo de piel; compatibilidad con la piel dermatológicamente aprobada.
- Contiene pantenol, Eucerit y glicerina.
Ingredientes:
Aqua, Paraffinum Liquidum, Cera Microcristallina, Glycerin, Lanolin Alcohol (Eucerit), Paraffin, Panthenol, Magnesium Sulfate, Decyl Oleate, Octyldodecanol, Aluminum Stearates, Citric Acid, Magnesium Stearate, Methylchloroisothiazolinone, Methylisothiazolinone, Parfum. La lista del empaque prevalece, ya que las fórmulas se ajustan periódicamente.
Modo de uso:
Aplique una cantidad suficiente sobre la piel limpia y masajee hasta su completa absorción, las veces que sea necesario. Para retirar el maquillaje, aplíquela sobre el rostro y limpie con un algodón.
Presentación:
Tarro de 200 ml.
Advertencias:
Evite su uso en piel irritada. Uso externo. Evite el contacto con los ojos. Mantenga fuera del alcance de los niños.</t>
  </si>
  <si>
    <t xml:space="preserve">MLM39406936</t>
  </si>
  <si>
    <t xml:space="preserve">BDF México (Beiersdorf)</t>
  </si>
  <si>
    <t xml:space="preserve">Tarro de 200 ml</t>
  </si>
  <si>
    <t xml:space="preserve">Uso: cuerpo, manos, rostro y pies; Sirve también para desmaquillar; Formato de venta: tarro; Número de artículo del fabricante: 80132</t>
  </si>
  <si>
    <t xml:space="preserve">https://raw.githubusercontent.com/zublimemx/marketplaces-product-images/main/products/7501054500193/images/7501054500193_2.jpg</t>
  </si>
  <si>
    <t xml:space="preserve">https://raw.githubusercontent.com/zublimemx/marketplaces-product-images/main/products/7501054500193/images/7501054500193_1.jpg</t>
  </si>
  <si>
    <t xml:space="preserve">CRA NIVEA SDA TARR GDE 200ML</t>
  </si>
  <si>
    <t xml:space="preserve">7501573900115</t>
  </si>
  <si>
    <t xml:space="preserve">Biomesina Compuesta Butilhioscina Metamizol 10 Grageas</t>
  </si>
  <si>
    <t xml:space="preserve">Descripción:
Biomesina Compuesta es un medicamento que combina butilhioscina, un antiespasmódico, con metamizol sódico, un analgésico. Se presenta en caja con 10 grageas de Laboratorios Biomep. Está indicado para el alivio del dolor de tipo cólico y de los espasmos del aparato digestivo y de las vías urinarias, donde se requiere reducir tanto el dolor como la contracción del músculo liso.
Características:
- Combinación de butilhioscina (10 mg) y metamizol (250 mg) por gragea.
- La butilhioscina actúa como antiespasmódico y el metamizol como analgésico.
- Forma farmacéutica: gragea para administración oral.
Composición:
Cada gragea contiene 10 mg de butilhioscina (bromuro de butilhioscina) y 250 mg de metamizol sódico.
Modo de uso:
Vía oral. Las grageas se toman enteras con un poco de líquido. La dosis y la duración del tratamiento las define el médico; no exceda la dosis indicada.
Presentación:
Caja con 10 grageas de 10 mg/250 mg.
Advertencias:
No lo use si es alérgico a alguno de los componentes ni en caso de obstrucción intestinal, insuficiencia renal grave, antecedentes de agranulocitosis o reacciones graves a otros analgésicos. Use con precaución en personas con enfermedades del hígado o del riñón. Lea las instrucciones del empaque. Consulte a su médico. No se deje al alcance de los niños.</t>
  </si>
  <si>
    <t xml:space="preserve">MLM50869543</t>
  </si>
  <si>
    <t xml:space="preserve">Biomesina</t>
  </si>
  <si>
    <t xml:space="preserve">Biomep</t>
  </si>
  <si>
    <t xml:space="preserve">Biomesina Compuesta</t>
  </si>
  <si>
    <t xml:space="preserve">Caja con 10 grageas</t>
  </si>
  <si>
    <t xml:space="preserve">Butilhioscina / Metamizol sódico</t>
  </si>
  <si>
    <t xml:space="preserve">Forma farmacéutica: gragea (el sistema la nombra como tabletas); Grupo terapéutico: antiespasmódico y analgésico</t>
  </si>
  <si>
    <t xml:space="preserve">https://raw.githubusercontent.com/zublimemx/marketplaces-product-images/main/products/7501573900115/images/7501573900115_1.jpg</t>
  </si>
  <si>
    <t xml:space="preserve">https://raw.githubusercontent.com/zublimemx/marketplaces-product-images/main/products/7501573900115/images/7501573900115_2.jpg</t>
  </si>
  <si>
    <t xml:space="preserve">https://raw.githubusercontent.com/zublimemx/marketplaces-product-images/main/products/7501573900115/images/7501573900115_4.jpg</t>
  </si>
  <si>
    <t xml:space="preserve">BIOMESINA COMP 10 250MG C 10 TABS BUTILHIO METAMIZ BIOMEP</t>
  </si>
  <si>
    <t xml:space="preserve">7500435253536</t>
  </si>
  <si>
    <t xml:space="preserve">Tampones Tampax Pearl Super Plus 8 Piezas</t>
  </si>
  <si>
    <t xml:space="preserve">Descripción:
Tampones internos Tampax Pearl con absorbencia Super Plus, pensados para los días de flujo abundante. Cada caja contiene 8 tampones con aplicador de plástico, de la marca Tampax.
Características:
- Absorbencia Super Plus, para flujo abundante.
- Aplicador de plástico que facilita la colocación.
- Cordón de retiro.
- Presentación individual de 8 tampones.
- Uso interno, discreto y cómodo.
Modo de uso:
Lávese las manos antes de usarlo. Siga las instrucciones ilustradas que vienen en el interior de la caja para introducir el tampón con ayuda del aplicador. Para retirarlo, jale suavemente el cordón. Lávese las manos después de usarlo.
Presentación:
Caja con 8 tampones con aplicador.
Advertencias:
Utilice la absorbencia mínima necesaria para su flujo y cambie el tampón cada 4 a 8 horas. El uso de tampones se asocia con el síndrome de choque tóxico, una enfermedad poco frecuente pero grave. Si presenta fiebre alta repentina, vómito, diarrea, mareo, dolor muscular o erupciones parecidas a una quemadura de sol, retire el tampón y acuda de inmediato al médico. Lea las instrucciones del empaque. Mantenga fuera del alcance de los niños.</t>
  </si>
  <si>
    <t xml:space="preserve">MLM62870566</t>
  </si>
  <si>
    <t xml:space="preserve">Tampax</t>
  </si>
  <si>
    <t xml:space="preserve">Pearl</t>
  </si>
  <si>
    <t xml:space="preserve">Super Plus</t>
  </si>
  <si>
    <t xml:space="preserve">Caja con 8 tampones</t>
  </si>
  <si>
    <t xml:space="preserve">Absorbencia: Super Plus (flujo abundante); Con aplicador de plástico; Uso: interno</t>
  </si>
  <si>
    <t xml:space="preserve">https://raw.githubusercontent.com/zublimemx/marketplaces-product-images/main/products/7500435253536/images/7500435253536_1.jpg</t>
  </si>
  <si>
    <t xml:space="preserve">TAMPONES TAMPAX PEARL SUPER PLUS C8ABS</t>
  </si>
  <si>
    <t xml:space="preserve">7501314701834</t>
  </si>
  <si>
    <t xml:space="preserve">Ciproflox Ciprofloxacino 500 mg 6 Cápsulas</t>
  </si>
  <si>
    <t xml:space="preserve">Descripción:
Ciproflox contiene ciprofloxacino, un antibiótico del grupo de las fluoroquinolonas, de Laboratorios Senosiain. Está indicado para el tratamiento de infecciones causadas por bacterias sensibles, entre ellas infecciones respiratorias, urinarias, ginecológicas, osteoarticulares y de otros sitios, siempre bajo prescripción médica.
Características:
- Principio activo: clorhidrato de ciprofloxacino monohidratado.
- Concentración: 500 mg por cápsula.
- Antibiótico de amplio espectro de administración oral.
- Presentación de 6 cápsulas.
Composición:
Cada cápsula contiene clorhidrato de ciprofloxacino monohidratado equivalente a 500 mg de ciprofloxacino.
Modo de uso:
Vía oral. La dosis y la duración del tratamiento las determina el médico según el tipo y la gravedad de la infección; en adultos, la dosis oral suele ir de 500 a 1,500 mg al día, divididos en dos tomas. Complete el tratamiento indicado aunque se sienta mejor. Evite tomarlo junto con lácteos o suplementos con calcio, hierro o zinc.
Presentación:
Caja con 6 cápsulas de 500 mg.
Advertencias:
Su venta requiere receta médica. No lo use si es alérgico al ciprofloxacino o a otras quinolonas, ni durante el embarazo o la lactancia. Use con precaución si tiene antecedentes de convulsiones o de enfermedades del sistema nervioso central, o insuficiencia renal. Evite la exposición prolongada al sol durante el tratamiento. Lea las instrucciones del empaque. Consulte a su médico. No se deje al alcance de los niños.</t>
  </si>
  <si>
    <t xml:space="preserve">MLM39474008</t>
  </si>
  <si>
    <t xml:space="preserve">Caja con 6 cápsulas</t>
  </si>
  <si>
    <t xml:space="preserve">Ciprofloxacino (clorhidrato monohidratado)</t>
  </si>
  <si>
    <t xml:space="preserve">303M87 SSA</t>
  </si>
  <si>
    <t xml:space="preserve">Forma farmacéutica: cápsula; Grupo terapéutico: antibiótico (fluoroquinolona); Venta con receta médica</t>
  </si>
  <si>
    <t xml:space="preserve">https://raw.githubusercontent.com/zublimemx/marketplaces-product-images/main/products/7501314701834/images/7501314701834_1.jpg</t>
  </si>
  <si>
    <t xml:space="preserve">CIPROFLOX 500MG C6 CAPS</t>
  </si>
  <si>
    <t xml:space="preserve">7501846503777</t>
  </si>
  <si>
    <t xml:space="preserve">Cera Modeladora Xiomara Wax &amp; Shine Efecto Ring 60 g</t>
  </si>
  <si>
    <t xml:space="preserve">Descripción:
Cera modeladora para el cabello Xiomara Wax &amp; Shine con efecto Ring y estilo Cool Style, en tarro de 60 g. Sirve para dar forma al peinado y aporta brillo, con un aspecto fresco y húmedo al cabello.
Características:
- Cera modeladora para peinar y dar forma al cabello.
- Aporta brillo y un aspecto fresco y húmedo al peinado.
- Efecto Ring, estilo Cool Style.
- Práctico tarro de 60 g, fácil de llevar.
Modo de uso:
Tome una pequeña cantidad de producto, frótela entre las manos para calentarla y distribúyala sobre el cabello seco o húmedo, dando forma al peinado. Si desea rehacer el peinado durante el día, agregue un poco más de producto.
Presentación:
Tarro de 60 g.
Advertencias:
Uso externo. Evite el contacto con los ojos; en caso de contacto, enjuague con agua abundante. Suspenda su uso si aparece irritación. Mantenga fuera del alcance de los niños.</t>
  </si>
  <si>
    <t xml:space="preserve">MLM18985244</t>
  </si>
  <si>
    <t xml:space="preserve">Efecto Ring / Cool Style</t>
  </si>
  <si>
    <t xml:space="preserve">Tarro de 60 g</t>
  </si>
  <si>
    <t xml:space="preserve">Producto: cera modeladora para el cabello; Formato de venta: tarro</t>
  </si>
  <si>
    <t xml:space="preserve">https://raw.githubusercontent.com/zublimemx/marketplaces-product-images/main/products/7501846503777/images/7501846503777_2.jpg</t>
  </si>
  <si>
    <t xml:space="preserve">https://raw.githubusercontent.com/zublimemx/marketplaces-product-images/main/products/7501846503777/images/7501846503777_1.jpg</t>
  </si>
  <si>
    <t xml:space="preserve">CERA XIOMARA MOLDE RING WAX&amp;S 60G</t>
  </si>
  <si>
    <t xml:space="preserve">7501088507854</t>
  </si>
  <si>
    <t xml:space="preserve">Gabirol Rimantadina 100 mg 14 Cápsulas</t>
  </si>
  <si>
    <t xml:space="preserve">Descripción:
Gabirol es un medicamento antiviral de administración oral cuyo principio activo es la rimantadina (clorhidrato de rimantadina), de Chinoin. Cada cápsula contiene 100 mg y la caja incluye 14 cápsulas. La rimantadina pertenece a los antivirales del grupo de las aminas cíclicas y se utiliza contra el virus de la influenza A, siempre bajo indicación médica.
Características:
- Principio activo: clorhidrato de rimantadina.
- Concentración: 100 mg por cápsula.
- Forma farmacéutica: cápsula para vía oral.
- Presentación de 14 cápsulas.
Composición:
Cada cápsula contiene clorhidrato de rimantadina 100 mg.
Modo de uso:
Vía oral. La dosis y la duración del tratamiento las determina el médico según cada caso; no modifique la dosis ni suspenda el tratamiento por su cuenta.
Presentación:
Caja con 14 cápsulas de 100 mg.
Advertencias:
Su venta requiere receta médica. No lo use si es alérgico a la rimantadina o a alguno de los componentes de la fórmula. No se automedique. Almacene a temperatura ambiente, entre 15 y 30 °C. Lea las instrucciones del empaque. Consulte a su médico. No se deje al alcance de los niños.</t>
  </si>
  <si>
    <t xml:space="preserve">MLM39475664</t>
  </si>
  <si>
    <t xml:space="preserve">Gabirol</t>
  </si>
  <si>
    <t xml:space="preserve">Caja con 14 cápsulas</t>
  </si>
  <si>
    <t xml:space="preserve">Rimantadina (clorhidrato)</t>
  </si>
  <si>
    <t xml:space="preserve">Forma farmacéutica: cápsula; Grupo terapéutico: antiviral (ATC J05AC02); Venta con receta médica</t>
  </si>
  <si>
    <t xml:space="preserve">https://raw.githubusercontent.com/zublimemx/marketplaces-product-images/main/products/7501088507854/images/7501088507854_2.jpg</t>
  </si>
  <si>
    <t xml:space="preserve">https://raw.githubusercontent.com/zublimemx/marketplaces-product-images/main/products/7501088507854/images/7501088507854_3.jpg</t>
  </si>
  <si>
    <t xml:space="preserve">GABIROL 100MGR CAP C 14</t>
  </si>
  <si>
    <t xml:space="preserve">7501124103323</t>
  </si>
  <si>
    <t xml:space="preserve">Cyclofemina 25 mg/5 mg Suspensión Inyectable Jeringa 0.5 ml</t>
  </si>
  <si>
    <t xml:space="preserve">Descripción:
Cyclofemina es un anticonceptivo hormonal inyectable de aplicación mensual que combina medroxiprogesterona (una progestina) y estradiol (un estrógeno). Se presenta como suspensión inyectable en una jeringa prellenada de 0.5 ml, lista para su aplicación por vía intramuscular por personal de salud.
Características:
- Anticonceptivo inyectable combinado de una aplicación al mes.
- Cada jeringa contiene 25 mg de medroxiprogesterona y 5 mg de estradiol.
- Jeringa prellenada de 0.5 ml con aguja estéril desechable.
- Vía de administración: intramuscular.
Composición:
Cada jeringa prellenada de 0.5 ml contiene 25 mg de acetato de medroxiprogesterona y 5 mg de estradiol en suspensión inyectable.
Modo de uso:
Aplicación intramuscular profunda, una jeringa cada 28 a 30 días, por personal de salud capacitado. No se aplique el producto usted mismo sin indicación médica.
Presentación:
Caja con 1 jeringa prellenada de 0.5 ml (suspensión inyectable 25 mg/5 mg) y una aguja estéril desechable.
Advertencias:
Su venta requiere receta médica. No lo use si tiene antecedentes de cáncer de mama o de endometrio, trombosis venosa profunda, embolia pulmonar, enfermedad grave del hígado o sangrado genital sin diagnóstico, ni durante el embarazo. Requiere seguimiento médico periódico, en especial en personas con hipertensión, alteraciones de los lípidos o diabetes. No se automedique. Lea las instrucciones del empaque. Consulte a su médico. No se deje al alcance de los niños.</t>
  </si>
  <si>
    <t xml:space="preserve">MLM39473876</t>
  </si>
  <si>
    <t xml:space="preserve">Cyclofemina</t>
  </si>
  <si>
    <t xml:space="preserve">Caja con 1 jeringa prellenada de 0.5 ml</t>
  </si>
  <si>
    <t xml:space="preserve">Medroxiprogesterona / Estradiol</t>
  </si>
  <si>
    <t xml:space="preserve">25 mg / 5 mg</t>
  </si>
  <si>
    <t xml:space="preserve">319M93 SSA IV</t>
  </si>
  <si>
    <t xml:space="preserve">Forma farmacéutica: suspensión inyectable; Grupo terapéutico: anticonceptivo hormonal inyectable; Incluye aguja estéril desechable; Venta con receta médica</t>
  </si>
  <si>
    <t xml:space="preserve">https://raw.githubusercontent.com/zublimemx/marketplaces-product-images/main/products/7501124103323/images/7501124103323_2.jpg</t>
  </si>
  <si>
    <t xml:space="preserve">https://raw.githubusercontent.com/zublimemx/marketplaces-product-images/main/products/7501124103323/images/7501124103323_1.jpg</t>
  </si>
  <si>
    <t xml:space="preserve">https://raw.githubusercontent.com/zublimemx/marketplaces-product-images/main/products/7501124103323/images/7501124103323_3.jpg</t>
  </si>
  <si>
    <t xml:space="preserve">CYCLOFEMINA25 5MG PRELLE</t>
  </si>
  <si>
    <t xml:space="preserve">7501008499177</t>
  </si>
  <si>
    <t xml:space="preserve">Elevit 2-Omegas Suplemento con DHA Omega 3 28 Cápsulas</t>
  </si>
  <si>
    <t xml:space="preserve">Descripción:
Elevit 2-Omegas es un suplemento alimenticio de Bayer con DHA (omega 3), ácido fólico, hierro, vitaminas y minerales. Cada caja contiene 28 cápsulas de 1.12 g, para 28 días de uso con una cápsula al día.
Características:
- Aporta DHA (omega 3) y EPA junto con vitaminas y minerales.
- Contiene ácido fólico y hierro.
- Una cápsula al día.
- Presentación de 28 cápsulas.
Composición:
Información por cápsula (1.12 g), según la ficha del fabricante:
- Ácidos grasos omega 3: DHA 200 mg y EPA 40 mg.
- Vitaminas: A 800 µg, D3 10 µg, E 10 mg, C 70 mg, B2 2.4 mg, niacina 17 mg, B6 4 mg, ácido fólico 360 µg, B12 2.2 µg y biotina 30 µg.
- Minerales: hierro 20 mg, zinc 15 mg, yodo 100 µg, magnesio 60 mg, cobre 1,000 µg, molibdeno 50 µg, selenio 30 µg y cromo 30 µg.
Modo de uso:
Tomar una cápsula al día, por la mañana, acompañada de alimentos.
Presentación:
Caja con 28 cápsulas de 1.12 g.
Advertencias:
Este producto no es un medicamento. Consulte a su médico antes de usarlo, en especial si está embarazada, planea un embarazo o está en tratamiento médico. No exceda la dosis recomendada. Manténgase fuera del alcance de los niños.</t>
  </si>
  <si>
    <t xml:space="preserve">MLM25550243</t>
  </si>
  <si>
    <t xml:space="preserve">Elevit 2-Omegas</t>
  </si>
  <si>
    <t xml:space="preserve">Caja con 28 cápsulas</t>
  </si>
  <si>
    <t xml:space="preserve">Suplemento alimenticio con DHA (omega 3), ácido fólico, hierro, vitaminas y minerales; Peso de cada cápsula: 1.12 g; Dosis: 1 cápsula al día</t>
  </si>
  <si>
    <t xml:space="preserve">https://raw.githubusercontent.com/zublimemx/marketplaces-product-images/main/products/7501008499177/images/7501008499177_2.jpg</t>
  </si>
  <si>
    <t xml:space="preserve">https://raw.githubusercontent.com/zublimemx/marketplaces-product-images/main/products/7501008499177/images/7501008499177_3.jpg</t>
  </si>
  <si>
    <t xml:space="preserve">ELEVIT 2 OMEGAS 28CAPS BAYER</t>
  </si>
  <si>
    <t xml:space="preserve">7506484500447</t>
  </si>
  <si>
    <t xml:space="preserve">Cinta Microporosa Cintapore Piel 2.5 cm x 9.2 m 12 Rollos</t>
  </si>
  <si>
    <t xml:space="preserve">Descripción:
Cinta adhesiva microporosa color piel de la marca Cintapore, en caja con 12 rollos de 2.5 cm (1 pulgada) de ancho por 9.2 m de largo cada uno. Se utiliza para fijar apósitos, gasas y vendajes sobre la piel y su color piel la hace discreta al aplicarla. Es un producto de curación práctico para consultorios, clínicas, botiquines y uso en el hogar.
Características:
- Cinta microporosa de uso general que permite que la piel elimine la humedad.
- Adhesivo hipoalergénico, de fácil remoción, que no deja residuos.
- Libre de látex y suave con la piel.
- Color piel, discreta al aplicarla.
- Ancho de 2.5 cm (1 pulgada) y rollos largos, de alrededor de 9 m.
Modo de uso:
Limpie y seque la piel antes de aplicar la cinta. Corte el largo necesario, colóquelo sobre el apósito o la gasa y presione suavemente para fijarlo. Para retirarla, hágalo despacio y en paralelo a la piel para evitar molestias.
Presentación:
Caja con 12 rollos de cinta microporosa color piel de 2.5 cm x 9.2 m.
Advertencias:
- Uso externo. No la aplique sobre heridas abiertas ni sobre piel dañada o irritada.
- Suspenda su uso si aparece enrojecimiento, comezón o irritación en la piel.
- Manténgala fuera del alcance de los niños.</t>
  </si>
  <si>
    <t xml:space="preserve">Cintapore</t>
  </si>
  <si>
    <t xml:space="preserve">Codifarma</t>
  </si>
  <si>
    <t xml:space="preserve">Cinta microporosa</t>
  </si>
  <si>
    <t xml:space="preserve">Color piel</t>
  </si>
  <si>
    <t xml:space="preserve">Caja con 12 rollos</t>
  </si>
  <si>
    <t xml:space="preserve">rollos</t>
  </si>
  <si>
    <t xml:space="preserve">Ancho: 2.5 cm (1 pulgada); Largo por rollo: 9.2 m según el nombre del sistema (la ficha de una tienda indica alrededor de 9 m); Color: piel; Hipoalergénica; Libre de látex; Formato de venta: Caja con 12 rollos</t>
  </si>
  <si>
    <t xml:space="preserve">https://raw.githubusercontent.com/zublimemx/marketplaces-product-images/main/products/7506484500447/images/7506484500447_1.jpg</t>
  </si>
  <si>
    <t xml:space="preserve">CINTAPORE PIEL 2 5CM 9 2METROS C12</t>
  </si>
  <si>
    <t xml:space="preserve">7501019036422</t>
  </si>
  <si>
    <t xml:space="preserve">Tampones Saba Compac Super Plus con Aplicador 10 Piezas</t>
  </si>
  <si>
    <t xml:space="preserve">Descripción:
Tampones internos Saba V-Compact con absorbencia Super Plus para flujo abundante. Cada paquete contiene 10 tampones con aplicador compacto de plástico, de la marca Saba de Essity.
Características:
- Absorbencia Super Plus, para flujo súper abundante.
- Aplicador compacto de plástico, fácil de llevar y de colocar.
- Tecnología de absorción inteligente, que se adapta al flujo.
- Producto ginecológicamente probado.
- Protección cómoda y discreta.
- Paquete de 10 tampones.
Modo de uso:
Lávese las manos antes de usarlo. Siga las instrucciones ilustradas que vienen en el interior del paquete para introducir el tampón con ayuda del aplicador. Para retirarlo, jale suavemente el cordón. Lávese las manos después de usarlo.
Presentación:
Paquete con 10 tampones con aplicador compacto.
Advertencias:
Utilice la absorbencia mínima necesaria para su flujo y cambie el tampón cada 4 a 8 horas. El uso de tampones se asocia con el síndrome de choque tóxico, una enfermedad poco frecuente pero grave. Si presenta fiebre alta repentina, vómito, diarrea, mareo, dolor muscular o erupciones parecidas a una quemadura de sol, retire el tampón y acuda de inmediato al médico. Lea las instrucciones del empaque. Mantenga fuera del alcance de los niños.</t>
  </si>
  <si>
    <t xml:space="preserve">MLM16011058</t>
  </si>
  <si>
    <t xml:space="preserve">Saba</t>
  </si>
  <si>
    <t xml:space="preserve">V-Compact</t>
  </si>
  <si>
    <t xml:space="preserve">Paquete con 10 tampones</t>
  </si>
  <si>
    <t xml:space="preserve">Absorbencia: Super Plus (flujo abundante); Con aplicador compacto de plástico; Uso: interno; Ginecológicamente probado</t>
  </si>
  <si>
    <t xml:space="preserve">https://raw.githubusercontent.com/zublimemx/marketplaces-product-images/main/products/7501019036422/images/7501019036422_2.jpg</t>
  </si>
  <si>
    <t xml:space="preserve">TAMPONES SABA COMPAC SUPEPLUS C/10</t>
  </si>
  <si>
    <t xml:space="preserve">7501390911035</t>
  </si>
  <si>
    <t xml:space="preserve">Italdermol Extracto de Triticum vulgare 600 mg 6 Óvulos</t>
  </si>
  <si>
    <t xml:space="preserve">Descripción:
Italdermol óvulos es un medicamento de uso vaginal de Italmex cuyo principio activo es el extracto acuoso de Triticum vulgare (trigo). Cada óvulo contiene 600 mg y la caja incluye 6 óvulos. Está indicado para favorecer la cicatrización y la recuperación de los tejidos en padecimientos cervicovaginales, como erosiones del cuello uterino, cervicitis, vaginitis y vulvovaginitis crónicas, y en la regeneración de tejidos después de una cirugía.
Características:
- Principio activo: extracto acuoso de Triticum vulgare.
- Concentración: 600 mg por óvulo.
- Forma farmacéutica: óvulo vaginal.
- Presentación de 6 óvulos.
Composición:
Cada óvulo contiene 600 mg de extracto acuoso de Triticum vulgare y excipientes.
Modo de uso:
Vía vaginal. La dosis y la duración del tratamiento las indica el médico. Lávese las manos antes y después de la aplicación y siga las instrucciones del instructivo del empaque.
Presentación:
Caja con 6 óvulos vaginales de 600 mg.
Advertencias:
No lo use si es alérgica a alguno de los componentes de la fórmula. La seguridad del producto no ha sido comprobada en mujeres embarazadas; consulte a su médico antes de usarlo en el embarazo o la lactancia. No se automedique. Lea las instrucciones del empaque. Consulte a su médico. No se deje al alcance de los niños.</t>
  </si>
  <si>
    <t xml:space="preserve">MLM39473692</t>
  </si>
  <si>
    <t xml:space="preserve">Caja con 6 óvulos</t>
  </si>
  <si>
    <t xml:space="preserve">573M94 SSA IV</t>
  </si>
  <si>
    <t xml:space="preserve">Forma farmacéutica: óvulo vaginal; Grupo terapéutico: cicatrizante cervicovaginal</t>
  </si>
  <si>
    <t xml:space="preserve">https://raw.githubusercontent.com/zublimemx/marketplaces-product-images/main/products/7501390911035/images/7501390911035_1.jpg</t>
  </si>
  <si>
    <t xml:space="preserve">https://raw.githubusercontent.com/zublimemx/marketplaces-product-images/main/products/7501390911035/images/7501390911035_3.jpg</t>
  </si>
  <si>
    <t xml:space="preserve">ITALDERMOL OVU C6</t>
  </si>
  <si>
    <t xml:space="preserve">7501100088170</t>
  </si>
  <si>
    <t xml:space="preserve">Tylenol Infantil Paracetamol Suspensión 3.2 g/100 ml 120 ml</t>
  </si>
  <si>
    <t xml:space="preserve">Descripción:
Tylenol Infantil es una suspensión oral de paracetamol con sabor a cereza, para niños de 2 a 12 años. Es un auxiliar para el alivio de la fiebre y del dolor asociados con gripa, resfriado común, dolor de cabeza, dolor dental, dolor de garganta, dolor de oídos y reacciones posteriores a la vacunación. No irrita el estómago.
Características:
- Principio activo: paracetamol (analgésico y antipirético).
- Concentración: 3.2 g por cada 100 ml de suspensión.
- Sabor cereza, agradable para los niños.
- Incluye vaso dosificador para medir la dosis.
- Frasco de 120 ml.
Composición:
Cada 100 ml de suspensión contienen 3.2 g de paracetamol en un vehículo c.b.p.
Modo de uso:
Vía oral. Administre 10 a 15 mg de paracetamol por kilogramo de peso cada 4 a 6 horas, sin exceder 5 dosis en 24 horas. Agite bien el frasco antes de usarlo y mida la dosis con el dosificador que viene en el empaque.
Presentación:
Caja con frasco de 120 ml y vaso dosificador.
Advertencias:
No lo administre si el niño es alérgico al paracetamol. Consulte al médico si el niño tiene enfermedades del hígado o del riñón, o si la fiebre persiste por más de 72 horas. No exceda la dosis recomendada ni lo combine con otros medicamentos que contengan paracetamol. Lea las instrucciones del empaque. Consulte a su médico. No se deje al alcance de los niños.</t>
  </si>
  <si>
    <t xml:space="preserve">MLM47334951</t>
  </si>
  <si>
    <t xml:space="preserve">Tylenol</t>
  </si>
  <si>
    <t xml:space="preserve">Johnson &amp; Johnson (Janssen-Cilag)</t>
  </si>
  <si>
    <t xml:space="preserve">Tylenol Infantil</t>
  </si>
  <si>
    <t xml:space="preserve">Frasco con 120 ml</t>
  </si>
  <si>
    <t xml:space="preserve">508M97 SSA VI</t>
  </si>
  <si>
    <t xml:space="preserve">Forma farmacéutica: suspensión; Incluye vaso dosificador; Grupo terapéutico: analgésico y antipirético</t>
  </si>
  <si>
    <t xml:space="preserve">https://raw.githubusercontent.com/zublimemx/marketplaces-product-images/main/products/7501100088170/images/7501100088170_3.jpg</t>
  </si>
  <si>
    <t xml:space="preserve">https://raw.githubusercontent.com/zublimemx/marketplaces-product-images/main/products/7501100088170/images/7501100088170_1.jpg</t>
  </si>
  <si>
    <t xml:space="preserve">https://raw.githubusercontent.com/zublimemx/marketplaces-product-images/main/products/7501100088170/images/7501100088170_4.jpg</t>
  </si>
  <si>
    <t xml:space="preserve">TYLENOL SUSP INF 120ML</t>
  </si>
  <si>
    <t xml:space="preserve">7501299308806</t>
  </si>
  <si>
    <t xml:space="preserve">Continental Solifenacina 10 mg 20 Tabletas</t>
  </si>
  <si>
    <t xml:space="preserve">Descripción:
Continental contiene succinato de solifenacina, un antimuscarínico de Laboratorios Liomont. Está indicado para el tratamiento de los síntomas de la vejiga hiperactiva, como la incontinencia urinaria de urgencia y el aumento de la frecuencia urinaria. Se presenta en caja con 20 tabletas de 10 mg.
Características:
- Principio activo: succinato de solifenacina.
- Concentración: 10 mg por tableta.
- Una sola toma al día.
- Se toma con o sin alimentos.
Composición:
Cada tableta contiene succinato de solifenacina 10 mg y excipientes.
Modo de uso:
Vía oral. La dosis inicial recomendada es de 5 mg una vez al día, que el médico puede aumentar a 10 mg una vez al día. Se toma entera con líquido, con o sin alimentos. En personas con insuficiencia renal o hepática, o que toman inhibidores de la enzima CYP3A4, la dosis máxima es de 5 mg al día.
Presentación:
Caja con 20 tabletas de 10 mg.
Advertencias:
Su venta requiere receta médica. No lo use en caso de retención urinaria, retención gástrica, glaucoma de ángulo estrecho no controlado, miastenia gravis, colitis ulcerosa grave, ni durante el embarazo y la lactancia. Use con precaución si tiene obstrucción de la vejiga, trastornos obstructivos del aparato digestivo o problemas del hígado o del riñón. Puede causar visión borrosa; no conduzca si esto ocurre. Lea las instrucciones del empaque. Consulte a su médico. No se deje al alcance de los niños.</t>
  </si>
  <si>
    <t xml:space="preserve">MLM39475656</t>
  </si>
  <si>
    <t xml:space="preserve">Continental</t>
  </si>
  <si>
    <t xml:space="preserve">Solifenacina (succinato)</t>
  </si>
  <si>
    <t xml:space="preserve">Forma farmacéutica: tableta; Grupo terapéutico: uroginecológico, antimuscarínico para vejiga hiperactiva; Venta con receta médica</t>
  </si>
  <si>
    <t xml:space="preserve">https://raw.githubusercontent.com/zublimemx/marketplaces-product-images/main/products/7501299308806/images/7501299308806_3.jpg</t>
  </si>
  <si>
    <t xml:space="preserve">https://raw.githubusercontent.com/zublimemx/marketplaces-product-images/main/products/7501299308806/images/7501299308806_2.jpg</t>
  </si>
  <si>
    <t xml:space="preserve">CONTINENTAL 10MG TAB C20</t>
  </si>
  <si>
    <t xml:space="preserve">7501299335017</t>
  </si>
  <si>
    <t xml:space="preserve">Quimara-1 Imiquimod Crema 5% Tubo con 3 g</t>
  </si>
  <si>
    <t xml:space="preserve">Descripción:
Quimara-1 es una crema de uso tópico cuyo principio activo es el imiquimod al 5%, de Laboratorios Liomont. Está indicada en adultos para el tratamiento de las verrugas genitales y perianales externas, la queratosis actínica y el carcinoma basocelular superficial, siempre bajo supervisión médica. Se presenta en caja con un tubo de 3 g.
Características:
- Principio activo: imiquimod.
- Concentración: 5% (50 mg por gramo de crema).
- Uso tópico, aplicación por la noche.
- Tubo de 3 g.
Composición:
Cada gramo de crema contiene 50 mg de imiquimod.
Modo de uso:
Uso tópico. Para verrugas y queratosis actínica, aplique una capa fina 3 veces por semana antes de dormir, deje actuar de 6 a 10 horas y lave la zona con agua y jabón suave; el tratamiento no debe exceder 16 semanas. En carcinoma basocelular superficial, la aplicación es de 5 veces por semana durante 6 semanas. Siga siempre las indicaciones del médico.
Presentación:
Caja con 1 tubo de 3 g de crema al 5%.
Advertencias:
Su venta requiere receta médica. No lo use si es alérgico a alguno de los componentes, en verrugas uretrales, intravaginales, cervicales, rectales o intraanales, ni en menores de 12 años. Evite el contacto con ojos, labios y fosas nasales, no use vendajes oclusivos y proteja la zona de la exposición solar. No se recomienda el uso de condones o diafragmas durante la aplicación. Lea las instrucciones del empaque. Consulte a su médico. No se deje al alcance de los niños.</t>
  </si>
  <si>
    <t xml:space="preserve">MLM40615071</t>
  </si>
  <si>
    <t xml:space="preserve">Quimara-1</t>
  </si>
  <si>
    <t xml:space="preserve">Quimara</t>
  </si>
  <si>
    <t xml:space="preserve">Caja con 1 tubo de 3 g</t>
  </si>
  <si>
    <t xml:space="preserve">Imiquimod</t>
  </si>
  <si>
    <t xml:space="preserve">015M2010 SSA IV</t>
  </si>
  <si>
    <t xml:space="preserve">Forma farmacéutica: crema; Grupo terapéutico: dermatológico, modulador de la respuesta inmune; Venta con receta médica</t>
  </si>
  <si>
    <t xml:space="preserve">https://raw.githubusercontent.com/zublimemx/marketplaces-product-images/main/products/7501299335017/images/7501299335017_1.jpg</t>
  </si>
  <si>
    <t xml:space="preserve">https://raw.githubusercontent.com/zublimemx/marketplaces-product-images/main/products/7501299335017/images/7501299335017_2.jpg</t>
  </si>
  <si>
    <t xml:space="preserve">https://raw.githubusercontent.com/zublimemx/marketplaces-product-images/main/products/7501299335017/images/7501299335017_3.jpg</t>
  </si>
  <si>
    <t xml:space="preserve">QUIMARA-1 CRA 5% 3G</t>
  </si>
  <si>
    <t xml:space="preserve">7501022101681</t>
  </si>
  <si>
    <t xml:space="preserve">Reumophan Vit Ketoprofeno Clorzoxazona B1 B6 20 Tabletas</t>
  </si>
  <si>
    <t xml:space="preserve">Descripción:
Reumophan Vit es un medicamento en tabletas de Italmex (Megalabs) que combina ketoprofeno, un antiinflamatorio no esteroideo, clorzoxazona, un relajante muscular, y las vitaminas B1 (tiamina) y B6 (piridoxina). Se clasifica como antirreumático y relajante muscular, y se usa en el tratamiento del dolor y la inflamación de origen musculoesquelético. Se presenta en caja con 20 tabletas.
Características:
- Acción antiinflamatoria, analgésica y relajante muscular.
- Incluye vitaminas B1 y B6.
- Concentraciones: clorzoxazona 250 mg y ketoprofeno, tiamina y piridoxina 50 mg cada una.
- Presentación de 20 tabletas.
Composición:
Cada tableta contiene clorzoxazona 250 mg, ketoprofeno 50 mg, clorhidrato de tiamina (vitamina B1) 50 mg y clorhidrato de piridoxina (vitamina B6) 50 mg.
Modo de uso:
Vía oral. Las tabletas se toman enteras con líquido. La dosis y la duración del tratamiento las determina el médico; no exceda la dosis indicada.
Presentación:
Caja con 20 tabletas.
Advertencias:
No lo use si es alérgico a alguno de los componentes, ni si tiene antecedentes de úlcera o sangrado gastrointestinal, insuficiencia renal grave o si toma anticoagulantes. Use con precaución en personas con enfermedades del hígado, del riñón o del estómago. No lo combine con otros antiinflamatorios. Puede causar somnolencia. Lea las instrucciones del empaque. Consulte a su médico. No se deje al alcance de los niños.</t>
  </si>
  <si>
    <t xml:space="preserve">MLM39474552</t>
  </si>
  <si>
    <t xml:space="preserve">Italmex (Megalabs)</t>
  </si>
  <si>
    <t xml:space="preserve">Reumophan Vit</t>
  </si>
  <si>
    <t xml:space="preserve">Clorzoxazona / Ketoprofeno / Tiamina / Piridoxina</t>
  </si>
  <si>
    <t xml:space="preserve">250 mg / 50 mg / 50 mg / 50 mg</t>
  </si>
  <si>
    <t xml:space="preserve">Forma farmacéutica: tableta; Grupo terapéutico: antirreumático y relajante muscular con vitaminas B1 y B6</t>
  </si>
  <si>
    <t xml:space="preserve">https://raw.githubusercontent.com/zublimemx/marketplaces-product-images/main/products/7501022101681/images/7501022101681_3.jpg</t>
  </si>
  <si>
    <t xml:space="preserve">https://raw.githubusercontent.com/zublimemx/marketplaces-product-images/main/products/7501022101681/images/7501022101681_2.jpg</t>
  </si>
  <si>
    <t xml:space="preserve">REUMOPHAN VIT 50/250MG C20 TABS AGOSTO 27</t>
  </si>
  <si>
    <t xml:space="preserve">7501070615321</t>
  </si>
  <si>
    <t xml:space="preserve">Daflon 1000 mg Diosmina Hesperidina 30 Tabletas</t>
  </si>
  <si>
    <t xml:space="preserve">Descripción:
Daflon 1000 mg contiene una fracción flavonoica purificada y micronizada, formada por diosmina y hesperidina, en tabletas de Servier distribuidas por Sanfer. Está indicado para el tratamiento de la insuficiencia venosa: várices, edema de las piernas, y hemorroides, así como las secuelas de la flebitis.
Características:
- Flavonoides micronizados: 900 mg de diosmina y 100 mg de hesperidina por tableta.
- Tableta de 1000 mg para una sola toma al día en el régimen habitual.
- Presentación de 30 tabletas.
Composición:
Cada tableta contiene 1000 mg de fracción flavonoica purificada micronizada: 900 mg de diosmina y 100 mg de hesperidina.
Modo de uso:
Vía oral. El régimen habitual es de una tableta de 1000 mg al día. En las crisis hemorroidales agudas, el médico puede indicar una dosis mayor durante unos días y luego una dosis de mantenimiento. La duración del tratamiento la determina el médico.
Presentación:
Caja con 30 tabletas de 1000 mg (900 mg/100 mg).
Advertencias:
No lo use si es alérgico a alguno de los componentes ni durante la lactancia. No se ha establecido su seguridad en menores de 18 años; durante el embarazo se cuenta con información limitada. Si los síntomas hemorroidales no mejoran, el médico debe realizar una revisión proctológica. Lea las instrucciones del empaque. Consulte a su médico. No se deje al alcance de los niños.</t>
  </si>
  <si>
    <t xml:space="preserve">MLM65935966</t>
  </si>
  <si>
    <t xml:space="preserve">Servier / distribuido por Sanfer</t>
  </si>
  <si>
    <t xml:space="preserve">Daflon 1000</t>
  </si>
  <si>
    <t xml:space="preserve">Diosmina / Hesperidina</t>
  </si>
  <si>
    <t xml:space="preserve">900 mg / 100 mg</t>
  </si>
  <si>
    <t xml:space="preserve">072M97 SSA IV</t>
  </si>
  <si>
    <t xml:space="preserve">Forma farmacéutica: tableta; Grupo terapéutico: venotónico y vasoprotector; Condición de venta: con receta médica (según catálogo ML)</t>
  </si>
  <si>
    <t xml:space="preserve">https://raw.githubusercontent.com/zublimemx/marketplaces-product-images/main/products/7501070615321/images/7501070615321_3.jpg</t>
  </si>
  <si>
    <t xml:space="preserve">https://raw.githubusercontent.com/zublimemx/marketplaces-product-images/main/products/7501070615321/images/7501070615321_1.jpg</t>
  </si>
  <si>
    <t xml:space="preserve">DAFLON DIOSMINA/HESPERIDINA 1000MG C/30TAB SANFER</t>
  </si>
  <si>
    <t xml:space="preserve">7501125140723</t>
  </si>
  <si>
    <t xml:space="preserve">Naxifelar Cefalexina Suspensión 250 mg/5 ml 100 ml</t>
  </si>
  <si>
    <t xml:space="preserve">Descripción:
Naxifelar es un antibiótico en suspensión oral de uso infantil cuyo principio activo es la cefalexina, una cefalosporina, de PiSA. Cada 5 ml de suspensión contiene 250 mg de cefalexina. Está indicado para el tratamiento de infecciones causadas por bacterias sensibles a la cefalexina, siempre bajo prescripción médica.
Características:
- Principio activo: cefalexina.
- Concentración: 250 mg por cada 5 ml.
- Suspensión oral, adecuada para niños.
- Frasco para 100 ml de suspensión.
Composición:
Cada 5 ml de suspensión contienen 250 mg de cefalexina.
Modo de uso:
Vía oral. La dosis, la frecuencia y la duración del tratamiento las determina el médico según el peso y la edad del niño y el tipo de infección. Complete el tratamiento indicado aunque el paciente se sienta mejor. Siga las instrucciones del empaque para la preparación y la conservación de la suspensión.
Presentación:
Frasco con 100 ml de suspensión, 250 mg/5 ml.
Advertencias:
Su venta requiere receta médica. No lo use si el paciente es alérgico a la cefalexina, a otras cefalosporinas o a los antibióticos betalactámicos. No lo administre sin indicación médica. Lea las instrucciones del empaque. Consulte a su médico. No se deje al alcance de los niños.</t>
  </si>
  <si>
    <t xml:space="preserve">MLM39473316</t>
  </si>
  <si>
    <t xml:space="preserve">Frasco con 100 ml de suspensión</t>
  </si>
  <si>
    <t xml:space="preserve">Forma farmacéutica: suspensión oral; Uso: infantil; Grupo terapéutico: antibiótico (cefalosporina); Venta con receta médica</t>
  </si>
  <si>
    <t xml:space="preserve">https://raw.githubusercontent.com/zublimemx/marketplaces-product-images/main/products/7501125140723/images/7501125140723_1.jpg</t>
  </si>
  <si>
    <t xml:space="preserve">NAXIFELAR 250MG 5ML SOL 100ML JUNIO 27</t>
  </si>
  <si>
    <t xml:space="preserve">7500435145497</t>
  </si>
  <si>
    <t xml:space="preserve">NyQuil Z Difenhidramina 25 mg 30 Cápsulas</t>
  </si>
  <si>
    <t xml:space="preserve">Descripción:
NyQuil Z es un auxiliar en el insomnio ocasional en cápsulas, cuyo principio activo es la difenhidramina. Cada cápsula contiene 25 mg y la caja incluye 30 cápsulas. Es un producto de Procter &amp; Gamble.
Características:
- Principio activo: difenhidramina.
- Concentración: 25 mg por cápsula.
- Auxiliar en el insomnio ocasional.
- Presentación de 30 cápsulas.
Composición:
Cada cápsula contiene 25 mg de difenhidramina.
Modo de uso:
Vía oral. Tome las cápsulas enteras con un poco de agua, poco antes de acostarse, en la dosis que indica el empaque. No lo use por más tiempo del indicado; si el insomnio persiste, consulte a su médico.
Presentación:
Caja con 30 cápsulas de 25 mg.
Advertencias:
Puede causar somnolencia: no conduzca ni maneje maquinaria durante las horas de sueño ni después de tomarlo, y evite el consumo de alcohol. No lo use si es alérgico a la difenhidramina, ni en caso de glaucoma de ángulo cerrado o retención urinaria. No se recomienda en menores de 12 años sin supervisión médica. Lea las instrucciones del empaque. Consulte a su médico. No se deje al alcance de los niños.</t>
  </si>
  <si>
    <t xml:space="preserve">MLM48915995</t>
  </si>
  <si>
    <t xml:space="preserve">NyQuil</t>
  </si>
  <si>
    <t xml:space="preserve">NyQuil Z</t>
  </si>
  <si>
    <t xml:space="preserve">Difenhidramina</t>
  </si>
  <si>
    <t xml:space="preserve">Forma farmacéutica: cápsula; Uso: auxiliar en el insomnio ocasional; Venta libre</t>
  </si>
  <si>
    <t xml:space="preserve">https://raw.githubusercontent.com/zublimemx/marketplaces-product-images/main/products/7500435145497/images/7500435145497_2.jpg</t>
  </si>
  <si>
    <t xml:space="preserve">NYQUIL Z 25MG 30CAPS</t>
  </si>
  <si>
    <t xml:space="preserve">7501070903619</t>
  </si>
  <si>
    <t xml:space="preserve">Dostein Erdosteína Suspensión 175 mg/5 ml 90 ml</t>
  </si>
  <si>
    <t xml:space="preserve">Descripción:
Dostein es un medicamento mucolítico y expectorante cuyo principio activo es la erdosteína, de Carnot Laboratorios. Se presenta como polvo para preparar suspensión oral, con 175 mg de erdosteína por cada 5 ml. Está indicado en padecimientos respiratorios con secreciones bronquiales abundantes o espesas, como la bronquitis aguda y crónica, para facilitar su eliminación.
Características:
- Principio activo: erdosteína.
- Concentración: 175 mg por cada 5 ml de suspensión.
- Mucolítico: reduce la viscosidad del moco y facilita su expulsión.
- Frasco con polvo para preparar 90 ml de suspensión.
- Incluye medida dosificadora.
Composición:
Cada 5 ml de suspensión contienen 175 mg de erdosteína.
Modo de uso:
Vía oral. Prepare la suspensión siguiendo las instrucciones del empaque y agite antes de cada toma. La dosis y la duración del tratamiento las determina el médico; use la medida dosificadora incluida.
Presentación:
Caja con frasco con polvo para preparar 90 ml de suspensión, 175 mg/5 ml, y medida dosificadora.
Advertencias:
Su venta requiere receta médica. No lo use si es alérgico a la erdosteína o a alguno de los componentes de la fórmula. Consulte a su médico antes de usarlo si tiene enfermedades del hígado o del riñón. No se recomienda el uso prolongado sin supervisión médica. Lea las instrucciones del empaque. Consulte a su médico. No se deje al alcance de los niños.</t>
  </si>
  <si>
    <t xml:space="preserve">MLM39473667</t>
  </si>
  <si>
    <t xml:space="preserve">Frasco con polvo para 90 ml de suspensión</t>
  </si>
  <si>
    <t xml:space="preserve">175 mg/5 ml</t>
  </si>
  <si>
    <t xml:space="preserve">Forma farmacéutica: polvo para suspensión oral; Incluye medida dosificadora; Grupo terapéutico: mucolítico y expectorante; Venta con receta médica</t>
  </si>
  <si>
    <t xml:space="preserve">https://raw.githubusercontent.com/zublimemx/marketplaces-product-images/main/products/7501070903619/images/7501070903619_1.jpg</t>
  </si>
  <si>
    <t xml:space="preserve">https://raw.githubusercontent.com/zublimemx/marketplaces-product-images/main/products/7501070903619/images/7501070903619_3.jpg</t>
  </si>
  <si>
    <t xml:space="preserve">DOSTEIN SUSP 175MG 90ML</t>
  </si>
  <si>
    <t xml:space="preserve">7501008409534</t>
  </si>
  <si>
    <t xml:space="preserve">Saridon Paracetamol Cafeína 500 mg/50 mg 100 Comprimidos</t>
  </si>
  <si>
    <t xml:space="preserve">Descripción:
Saridon es un analgésico y antipirético de Bayer que combina paracetamol con cafeína. Se presenta en caja con 100 comprimidos, cada uno con 500 mg de paracetamol y 50 mg de cafeína. Se utiliza para el alivio del dolor de cabeza, dolor muscular, dolor menstrual y dolor dental, y para reducir la fiebre.
Características:
- Combinación de paracetamol (analgésico y antipirético) y cafeína.
- La cafeína potencia el efecto analgésico del paracetamol.
- Concentraciones: paracetamol 500 mg y cafeína 50 mg por comprimido.
- Presentación de 100 comprimidos, práctica para el hogar.
Composición:
Cada comprimido contiene 500 mg de paracetamol y 50 mg de cafeína.
Modo de uso:
Vía oral. Tome los comprimidos con un poco de agua y en la dosis que indica el empaque; no exceda la dosis recomendada ni lo use por tiempo prolongado sin supervisión médica.
Presentación:
Caja con 100 comprimidos de 500 mg/50 mg.
Advertencias:
No lo use si es alérgico al paracetamol, a la cafeína o a algún componente de la fórmula. Consulte a su médico antes de usarlo si tiene enfermedades del hígado o del riñón, o si consume grandes cantidades de alcohol. No lo combine con otros medicamentos que contengan paracetamol. Tenga en cuenta la cafeína que consume en otros productos. No se recomienda en menores de 12 años sin supervisión médica. Lea las instrucciones del empaque. Consulte a su médico. No se deje al alcance de los niños.</t>
  </si>
  <si>
    <t xml:space="preserve">MLM48917702</t>
  </si>
  <si>
    <t xml:space="preserve">Saridon</t>
  </si>
  <si>
    <t xml:space="preserve">Caja con 100 comprimidos</t>
  </si>
  <si>
    <t xml:space="preserve">Paracetamol / Cafeína</t>
  </si>
  <si>
    <t xml:space="preserve">500 mg / 50 mg</t>
  </si>
  <si>
    <t xml:space="preserve">16260 SSA</t>
  </si>
  <si>
    <t xml:space="preserve">Forma farmacéutica: comprimido; Grupo terapéutico: analgésico y antipirético; Venta libre</t>
  </si>
  <si>
    <t xml:space="preserve">https://raw.githubusercontent.com/zublimemx/marketplaces-product-images/main/products/7501008409534/images/7501008409534_2.jpg</t>
  </si>
  <si>
    <t xml:space="preserve">https://raw.githubusercontent.com/zublimemx/marketplaces-product-images/main/products/7501008409534/images/7501008409534_1.jpg</t>
  </si>
  <si>
    <t xml:space="preserve">SARIDON C100 TABS JUNIO 27 GRATIS 1 ALKA DEFENCE NOVIEMBRE 27 80</t>
  </si>
  <si>
    <t xml:space="preserve">7502216934474</t>
  </si>
  <si>
    <t xml:space="preserve">Cuyulid Alendronato Colecalciferol 70 mg/5600 UI 4 Comp</t>
  </si>
  <si>
    <t xml:space="preserve">Descripción:
Cuyulid combina ácido alendrónico, un bisfosfonato que frena la pérdida de hueso, con colecalciferol (vitamina D3). Es un comprimido de toma semanal indicado para el tratamiento de la osteoporosis posmenopáusica, para ayudar a prevenir fracturas de columna y de cadera y para asegurar un aporte adecuado de vitamina D. Se presenta en caja con 4 comprimidos, de Armstrong Laboratorios.
Características:
- Una sola toma a la semana.
- Combina ácido alendrónico 70 mg y colecalciferol (vitamina D3) 5600 UI.
- Presentación de 4 comprimidos, para un mes de tratamiento.
Composición:
Cada comprimido contiene alendronato sódico trihidratado equivalente a 70 mg de ácido alendrónico y colecalciferol 140 µg (5600 UI de vitamina D3).
Modo de uso:
Vía oral. Un comprimido una vez por semana, siempre el mismo día. Tómelo por la mañana, en ayunas, con un vaso de agua natural (200 a 250 ml), al menos 30 minutos antes del primer alimento, bebida o medicamento del día. Trague el comprimido entero y no se acueste durante al menos 30 minutos después de tomarlo.
Presentación:
Caja con 4 comprimidos de 70 mg/5600 UI e instructivo anexo.
Advertencias:
Su venta requiere receta médica. No lo use si es alérgico a alguno de los componentes, si tiene alteraciones del esófago, no puede permanecer sentado o de pie por 30 minutos, tiene calcio bajo en sangre o insuficiencia renal grave. Puede irritar el esófago; suspenda el uso y consulte a su médico si presenta dolor al tragar o ardor. Informe a su médico antes de un procedimiento dental. Lea las instrucciones del empaque. Consulte a su médico. No se deje al alcance de los niños.</t>
  </si>
  <si>
    <t xml:space="preserve">MLM39473779</t>
  </si>
  <si>
    <t xml:space="preserve">Cuyulid</t>
  </si>
  <si>
    <t xml:space="preserve">Caja con 4 comprimidos</t>
  </si>
  <si>
    <t xml:space="preserve">Ácido alendrónico / Colecalciferol</t>
  </si>
  <si>
    <t xml:space="preserve">70 mg / 5600 UI</t>
  </si>
  <si>
    <t xml:space="preserve">Forma farmacéutica: comprimido; Dosis: 1 comprimido a la semana; Grupo terapéutico: osteoporosis; Venta con receta médica</t>
  </si>
  <si>
    <t xml:space="preserve">https://raw.githubusercontent.com/zublimemx/marketplaces-product-images/main/products/7502216934474/images/7502216934474_2.jpg</t>
  </si>
  <si>
    <t xml:space="preserve">https://raw.githubusercontent.com/zublimemx/marketplaces-product-images/main/products/7502216934474/images/7502216934474_4.jpg</t>
  </si>
  <si>
    <t xml:space="preserve">CUYULID 70MG/5600 UI CPR C4</t>
  </si>
  <si>
    <t xml:space="preserve">7791293035895</t>
  </si>
  <si>
    <t xml:space="preserve">Desodorante Rexona Efficient Antibacterial Pies 153 ml</t>
  </si>
  <si>
    <t xml:space="preserve">Descripción:
Desodorante en aerosol para pies Rexona Efficient con protección antibacterial, en presentación de 153 ml. Combate las bacterias, el sudor y el mal olor de los pies, dejándolos frescos y protegidos por hasta 48 horas.
Beneficios:
- Fórmula antibacterial que combate las bacterias que causan el mal olor.
- Ayuda a controlar el sudor y refresca los pies.
- Protección de larga duración, hasta 48 horas.
- Formato aerosol de aplicación rápida y práctica.
- Ideal para usar con calzado cerrado, deportivo o de uso diario.
Modo de uso:
Agite antes de usar. Aplique sobre los pies limpios y secos y deje secar antes de ponerse calcetines o calzado.
Presentación:
Aerosol de 153 ml.
Advertencias:
Uso externo. Envase a presión: manténgalo lejos de flamas, fuentes de calor y de la luz directa del sol; no lo perfore ni lo incinere aunque esté vacío. Evite inhalarlo y el contacto con los ojos. No lo aplique sobre piel irritada o lastimada. Manténgase fuera del alcance de los niños.</t>
  </si>
  <si>
    <t xml:space="preserve">MLM66491574</t>
  </si>
  <si>
    <t xml:space="preserve">Antibacterial Protection</t>
  </si>
  <si>
    <t xml:space="preserve">Aerosol de 153 ml</t>
  </si>
  <si>
    <t xml:space="preserve">Uso: pies; Formato: aerosol (spray); Protección: hasta 48 horas; Acción: antibacterial</t>
  </si>
  <si>
    <t xml:space="preserve">https://raw.githubusercontent.com/zublimemx/marketplaces-product-images/main/products/7791293035895/images/7791293035895_1.jpg</t>
  </si>
  <si>
    <t xml:space="preserve">https://raw.githubusercontent.com/zublimemx/marketplaces-product-images/main/products/7791293035895/images/7791293035895_2.jpg</t>
  </si>
  <si>
    <t xml:space="preserve">DESOD REXONA EFFI A-PRO PIES153ML</t>
  </si>
  <si>
    <t xml:space="preserve">7501871720941</t>
  </si>
  <si>
    <t xml:space="preserve">Comenter Mirtazapina 30 mg 30 Tabletas</t>
  </si>
  <si>
    <t xml:space="preserve">Descripción:
Comenter contiene mirtazapina, un antidepresivo de Asofarma. Está indicado para el tratamiento de la depresión mayor en adultos. La mirtazapina actúa sobre los sistemas de serotonina y noradrenalina del cerebro y ayuda a mejorar el estado de ánimo. Se presenta en caja con 30 tabletas de 30 mg.
Características:
- Principio activo: mirtazapina.
- Concentración: 30 mg por tableta.
- Antidepresivo de administración oral.
- Presentación de 30 tabletas.
Composición:
Cada tableta contiene 30 mg de mirtazapina y excipientes.
Modo de uso:
Vía oral. La dosis y la duración del tratamiento las determina el médico según cada caso. Las tabletas se toman enteras con un poco de líquido. No suspenda el tratamiento de forma repentina ni modifique la dosis por su cuenta.
Presentación:
Caja con 30 tabletas de 30 mg.
Advertencias:
Su venta requiere receta médica. No lo use si es alérgico a la mirtazapina o a algún componente de la fórmula, ni junto con inhibidores de la monoaminooxidasa (IMAO). Use con precaución si tiene antecedentes de convulsiones o enfermedades del hígado o del riñón. Al inicio del tratamiento el médico debe vigilar posibles cambios en el estado de ánimo o pensamientos de autolesión. No se recomienda su uso en niños. Puede causar somnolencia; tenga precaución al conducir. Lea las instrucciones del empaque. Consulte a su médico. No se deje al alcance de los niños.</t>
  </si>
  <si>
    <t xml:space="preserve">MLM39474497</t>
  </si>
  <si>
    <t xml:space="preserve">Comenter</t>
  </si>
  <si>
    <t xml:space="preserve">Mirtazapina</t>
  </si>
  <si>
    <t xml:space="preserve">Forma farmacéutica: tableta; Grupo terapéutico: antidepresivo; Venta con receta médica</t>
  </si>
  <si>
    <t xml:space="preserve">https://raw.githubusercontent.com/zublimemx/marketplaces-product-images/main/products/7501871720941/images/7501871720941_1.jpg</t>
  </si>
  <si>
    <t xml:space="preserve">COMENTER 30 MG C30 TABS</t>
  </si>
  <si>
    <t xml:space="preserve">7501080912274</t>
  </si>
  <si>
    <t xml:space="preserve">Solución Nasal Sterimar Bebé Agua de Mar Spray 50 ml</t>
  </si>
  <si>
    <t xml:space="preserve">Descripción:
Sterimar Bebé es una solución isotónica de agua de mar 100% natural en spray de fina microdifusión, para la higiene y humectación nasal diaria del bebé de 0 a 3 años. Limpia y humecta los conductos nasales, ayuda a remover la mucosidad acumulada, facilita la toma del biberón o del seno materno y favorece una mejor respiración, lo que promueve un sueño tranquilo y una buena alimentación.
Características:
- Boquilla pediátrica de seguridad con forma ergonómica que se adapta a la nariz del bebé
- Solución de agua de mar 100% natural, isotónica
- Alcanza hasta 150 atomizaciones
- Refuerza la protección de la mucosa nasal sin irritarla
- Empaque reciclable
Composición:
Agua de mar 15.91 ml y cantidad de halógenos expresados en cloruro de sodio 479.5 mg por cada 50 ml; agua purificada cbp 50 ml.
Modo de uso:
1. Quite la tapa protectora.
2. Realice uno o dos disparos al aire para iniciar la apertura de la válvula.
3. Recueste al bebé de lado, o siéntelo con la cabeza ligeramente inclinada hacia un lado.
4. Introduzca suavemente la boquilla en la fosa nasal y presione la base para aplicar.
5. Repita el procedimiento en la otra fosa nasal.
6. Después de cada aplicación, limpie la boquilla con agua y jabón.
Aplique de 2 a 4 veces al día en cada fosa nasal, o más si se requiere, o según las instrucciones de su médico.
Presentación:
Frasco con spray de 50 ml.
Advertencias:
Evite el contacto con los ojos. No perfore ni incinere el envase. No lo exponga a los rayos solares ni lo almacene a una temperatura superior a 50 °C. Lea las instrucciones del empaque. Consulte a su médico. No se deje al alcance de los niños.</t>
  </si>
  <si>
    <t xml:space="preserve">MLM53902673</t>
  </si>
  <si>
    <t xml:space="preserve">Sterimar</t>
  </si>
  <si>
    <t xml:space="preserve">Uso diario</t>
  </si>
  <si>
    <t xml:space="preserve">0 a 3 años</t>
  </si>
  <si>
    <t xml:space="preserve">Solución isotónica 100% natural; boquilla pediátrica de seguridad; hasta 150 atomizaciones; venta sin receta</t>
  </si>
  <si>
    <t xml:space="preserve">https://raw.githubusercontent.com/zublimemx/marketplaces-product-images/main/products/7501080912274/images/7501080912274_1.jpg</t>
  </si>
  <si>
    <t xml:space="preserve">STERIMAR SPRAY BEBE 50 ML</t>
  </si>
  <si>
    <t xml:space="preserve">7501072670007</t>
  </si>
  <si>
    <t xml:space="preserve">Kit Cepillo Dental Clinic Ortodoncia Premium Pack 6 Piezas</t>
  </si>
  <si>
    <t xml:space="preserve">Descripción:
Kit Clinic Ortodoncia 67 Premium Pack, pensado para el cuidado bucal diario de quienes usan brackets, puentes o aparatos fijos. Reúne en un solo empaque un cepillo dental ortodóntico, cera de ortodoncia con aroma a menta, tres cepillos interdentales de distintas medidas y un capuchón protector para el cepillo: seis piezas en total. Se ofrece en colores rojo, amarillo, azul y verde, y el color que reciba puede variar.
Beneficios:
- Cepillo dental ortodóntico de dureza media, con cerdas de carbón activado, corte en V que facilita la limpieza alrededor de los accesorios de ortodoncia y mango ergonómico
- Cera de ortodoncia con aroma a menta para colocar sobre brackets, puentes o aparatos fijos y ayudar a prevenir irritaciones y lesiones
- Tres cepillos interdentales (cónico de 1.6 mm, fino de 1.4 mm y ultrafino de 1 mm) para retirar placa y restos de comida en el área de los brackets y entre los dientes, y ayudar a prevenir caries y gingivitis
- Capuchón ventilado que ayuda a mantener el cepillo limpio y seco
Presentación:
Kit de 6 piezas: 1 cepillo dental ortodóntico, 1 cera de ortodoncia, 3 cepillos interdentales y 1 capuchón para cepillo.
Advertencias:
- Se recomienda cambiar el cepillo cada 3 meses o antes si las cerdas se desgastan.
- Consulte a su dentista u ortodoncista sobre el uso de los cepillos interdentales y la cera con su aparato.</t>
  </si>
  <si>
    <t xml:space="preserve">MLM21818931</t>
  </si>
  <si>
    <t xml:space="preserve">Orthodontic Premium Pack</t>
  </si>
  <si>
    <t xml:space="preserve">Kit para ortodoncia</t>
  </si>
  <si>
    <t xml:space="preserve">Kit en blíster</t>
  </si>
  <si>
    <t xml:space="preserve">Modelo: 67; Incluye 1 cepillo dental ortodóntico, cera de ortodoncia con aroma a menta, 3 cepillos interdentales y capuchón para cepillo; Dureza de cerdas: media; Colores del mango variables (rojo, amarillo, azul o verde)</t>
  </si>
  <si>
    <t xml:space="preserve">https://raw.githubusercontent.com/zublimemx/marketplaces-product-images/main/products/7501072670007/images/7501072670007_1.jpg</t>
  </si>
  <si>
    <t xml:space="preserve">https://raw.githubusercontent.com/zublimemx/marketplaces-product-images/main/products/7501072670007/images/7501072670007_2.jpg</t>
  </si>
  <si>
    <t xml:space="preserve">CEP DENT CLINIC ORTHODONCIA</t>
  </si>
  <si>
    <t xml:space="preserve">7501123011803</t>
  </si>
  <si>
    <t xml:space="preserve">Fitoestimulina 600 mg/40 mg 6 Óvulos Vaginales</t>
  </si>
  <si>
    <t xml:space="preserve">Descripción:
Fitoestimulina óvulos vaginales, de Laboratorios Grossman, contiene extracto acuoso de Triticum vulgare y fenoxietanol. Está indicada en enfermedades cervicovaginales que requieren activación de los procesos de cicatrización y reepitelización: distrofias cervicovaginales posmenopáusicas, ectropión y cervicitis erosiva, cervicovaginitis aguda y crónica, y lesiones cervicales poscauterización o consecutivas a cirugía y radioterapia.
Beneficios:
- Favorece la cicatrización y los procesos de reparación tisular en la zona cervicovaginal
- Proporciona condiciones para una reepitelización rápida y eficiente
- El fenoxietanol aporta acción antiséptica local
Composición:
Cada óvulo contiene: extracto acuoso de Triticum vulgare 0.60 g, fenoxietanol 0.04 g, excipiente cbp 1 óvulo.
Modo de uso:
Vía vaginal profunda. Según la ficha del producto se administra un óvulo diario al acostarse; en lesiones extensas pueden administrarse dos veces al día, o de acuerdo con la indicación médica. No ingerible.
Presentación:
Caja con 6 óvulos vaginales.
Advertencias:
No lo use si tiene hipersensibilidad a alguno de los componentes de la fórmula. El uso prolongado de productos de aplicación local puede causar hipersensibilidad; si esto ocurre, suspenda el tratamiento y consulte a su médico. Consérvese en lugar fresco. Su venta requiere receta médica. Lea las instrucciones del empaque. Consulte a su médico. No se deje al alcance de los niños.</t>
  </si>
  <si>
    <t xml:space="preserve">MLM39473981</t>
  </si>
  <si>
    <t xml:space="preserve">Extracto acuoso de Triticum vulgare; Fenoxietanol</t>
  </si>
  <si>
    <t xml:space="preserve">600 mg/40 mg por óvulo</t>
  </si>
  <si>
    <t xml:space="preserve">Caja con 6 óvulos vaginales; no ingerible; conservar en lugar fresco</t>
  </si>
  <si>
    <t xml:space="preserve">https://raw.githubusercontent.com/zublimemx/marketplaces-product-images/main/products/7501123011803/images/7501123011803_2.jpg</t>
  </si>
  <si>
    <t xml:space="preserve">https://raw.githubusercontent.com/zublimemx/marketplaces-product-images/main/products/7501123011803/images/7501123011803_1.jpg</t>
  </si>
  <si>
    <t xml:space="preserve">FITOESTIMULINA OVULOS C 6</t>
  </si>
  <si>
    <t xml:space="preserve">7501072300157</t>
  </si>
  <si>
    <t xml:space="preserve">Ting Crema Antimicótico para Pie de Atleta 72 g</t>
  </si>
  <si>
    <t xml:space="preserve">Descripción:
Ting crema es un antimicótico de uso tópico, de Sanfer, indicado para el tratamiento del pie de atleta (tinea pedis) y de tiñas superficiales. Ayuda a eliminar la comezón, el ardor, la descamación, la sudoración y el mal olor causados por la infección por hongos en los pies.
Beneficios:
- Antimicótico para pie de atleta y tiñas superficiales
- Ayuda a controlar la sudoración, el mal olor, la comezón, el ardor y la descamación
- Presentación en crema de fácil aplicación
- Tubo de 72 g
Fórmula:
Ácido undecilénico, undecilenato de zinc y triclosán. Cada 100 g de crema contienen ácido undecilénico 3.780 g y triclosán 0.100 g; excipiente cbp 100 g.
Modo de uso:
Vía cutánea. Lave y seque bien los pies y aplique la crema en la zona afectada y entre los dedos, de preferencia por la noche; también puede aplicarse por la mañana. Siga la duración del tratamiento indicada en el empaque o por su médico.
Presentación:
Caja con tubo de 72 g de crema.
Advertencias:
Evite el contacto con los ojos y mucosas. No se use en menores de 2 años. No aplique sobre heridas abiertas. Su uso durante el embarazo y la lactancia queda bajo responsabilidad del médico. Si las molestias persisten, suspenda su uso y consulte a su médico. Lea las instrucciones del empaque. Consulte a su médico. No se deje al alcance de los niños.</t>
  </si>
  <si>
    <t xml:space="preserve">MLM48946485</t>
  </si>
  <si>
    <t xml:space="preserve">Ting</t>
  </si>
  <si>
    <t xml:space="preserve">Ácido undecilénico; Undecilenato de zinc; Triclosán</t>
  </si>
  <si>
    <t xml:space="preserve">Ácido undecilénico 3.780 g y triclosán 0.100 g por cada 100 g</t>
  </si>
  <si>
    <t xml:space="preserve">Caja con tubo de 72 g; no usar en menores de 2 años; venta sin receta</t>
  </si>
  <si>
    <t xml:space="preserve">https://raw.githubusercontent.com/zublimemx/marketplaces-product-images/main/products/7501072300157/images/7501072300157_1.jpg</t>
  </si>
  <si>
    <t xml:space="preserve">https://raw.githubusercontent.com/zublimemx/marketplaces-product-images/main/products/7501072300157/images/7501072300157_3.jpg</t>
  </si>
  <si>
    <t xml:space="preserve">TING CREMA 72 G</t>
  </si>
  <si>
    <t xml:space="preserve">7501165006171</t>
  </si>
  <si>
    <t xml:space="preserve">Allegra Suspensión Pediátrica Fexofenadina 6 mg/ml 150 ml</t>
  </si>
  <si>
    <t xml:space="preserve">Descripción:
Allegra suspensión pediátrica, de Sanofi, es un antihistamínico en suspensión oral cuyo principio activo es el clorhidrato de fexofenadina. Está indicada para el alivio de los síntomas asociados a la rinitis alérgica, como estornudos, escurrimiento nasal, comezón en nariz, paladar y garganta, e irritación, comezón y lagrimeo de los ojos en niños de 2 a 11 años, y para la urticaria idiopática crónica en niños de 6 meses a 11 años.
Beneficios:
- Alivia los síntomas de la rinitis alérgica: estornudos, escurrimiento nasal, comezón nasal y ocular
- Indicada también en urticaria idiopática crónica (ronchas y comezón en la piel)
- Formulación pediátrica en suspensión oral lista para dosificar
- Actúa bloqueando los receptores H1 de la histamina
Composición:
Cada 100 ml de suspensión contienen 600 mg de clorhidrato de fexofenadina (6 mg/ml); excipiente cbp 100 ml.
Modo de uso:
Vía oral. La dosis y la duración del tratamiento son las que indique el médico según la edad del niño.
Presentación:
Caja con frasco de 150 ml de suspensión.
Advertencias:
No la use si el niño es alérgico a la fexofenadina o a alguno de los componentes de la fórmula. Su uso en niños debe hacerse bajo indicación médica. Si los síntomas persisten, suspenda su uso y consulte a su médico. Lea las instrucciones del empaque. Consulte a su médico. No se deje al alcance de los niños.</t>
  </si>
  <si>
    <t xml:space="preserve">MLM39455583</t>
  </si>
  <si>
    <t xml:space="preserve">Clorhidrato de fexofenadina</t>
  </si>
  <si>
    <t xml:space="preserve">6 mg/ml (600 mg/100 ml)</t>
  </si>
  <si>
    <t xml:space="preserve">Niños de 2 a 11 años (rinitis alérgica); de 6 meses a 11 años (urticaria idiopática crónica)</t>
  </si>
  <si>
    <t xml:space="preserve">Antihistamínico; venta sin receta</t>
  </si>
  <si>
    <t xml:space="preserve">https://raw.githubusercontent.com/zublimemx/marketplaces-product-images/main/products/7501165006171/images/7501165006171_1.jpg</t>
  </si>
  <si>
    <t xml:space="preserve">https://raw.githubusercontent.com/zublimemx/marketplaces-product-images/main/products/7501165006171/images/7501165006171_2.jpg</t>
  </si>
  <si>
    <t xml:space="preserve">ALLEGRA SUSP 150ML 20</t>
  </si>
  <si>
    <t xml:space="preserve">4015672113985</t>
  </si>
  <si>
    <t xml:space="preserve">Baumanómetro Digital de Brazo Omron HEM-7146 30 Memorias</t>
  </si>
  <si>
    <t xml:space="preserve">Descripción:
Monitor de presión arterial automático de brazo OMRON HEM-7146 (M2+), con almacenamiento de 30 memorias y entrada para eliminador (adaptador de corriente, no incluido). Alerta al usuario cuando detecta latidos irregulares y cuenta con una guía de ajuste del brazalete que avisa cuando no está colocado adecuadamente.
Características:
- Modelo HEM-7146, color blanco, medidas 125 x 165 x 118 mm, alimentación con 4 pilas AA (incluidas)
- Detector de latido irregular
- Guía de ajuste del brazalete
- Brazalete universal que se ajusta a brazos de 22 a 42 cm de circunferencia
- Detector de error de movimiento: identifica cuando el usuario se mueve durante la medición
- Almacena 30 memorias
- Compatible con la app OMRON Connect para guardar las mediciones en el smartphone con memorias ilimitadas y compartirlas con su médico o familiares
- Garantía de 5 años
Presentación:
1 pieza. Incluye monitor de presión arterial automático de brazo, brazalete universal HEM-RML31-B, manual de instrucciones, guía de OMRON Connect y 4 pilas AA.
Advertencias:
Lea el manual de instrucciones antes de usar el equipo. Los resultados de las mediciones deben ser interpretados por su médico; el equipo no sustituye una valoración médica.</t>
  </si>
  <si>
    <t xml:space="preserve">MLM52062858</t>
  </si>
  <si>
    <t xml:space="preserve">OMRON</t>
  </si>
  <si>
    <t xml:space="preserve">M2+</t>
  </si>
  <si>
    <t xml:space="preserve">HEM-7146</t>
  </si>
  <si>
    <t xml:space="preserve">pieza</t>
  </si>
  <si>
    <t xml:space="preserve">Modelo: HEM-7146 (HEM-7146-E); 30 memorias; brazalete universal 22 a 42 cm; medidas del equipo: 125 x 165 x 118 mm; color blanco; 4 pilas AA; garantía de 5 años; compatible con app OMRON Connect</t>
  </si>
  <si>
    <t xml:space="preserve">https://raw.githubusercontent.com/zublimemx/marketplaces-product-images/main/products/4015672113985/images/4015672113985_2.jpg</t>
  </si>
  <si>
    <t xml:space="preserve">https://raw.githubusercontent.com/zublimemx/marketplaces-product-images/main/products/4015672113985/images/4015672113985_3.jpg</t>
  </si>
  <si>
    <t xml:space="preserve">https://raw.githubusercontent.com/zublimemx/marketplaces-product-images/main/products/4015672113985/images/4015672113985_4.jpg</t>
  </si>
  <si>
    <t xml:space="preserve">https://raw.githubusercontent.com/zublimemx/marketplaces-product-images/main/products/4015672113985/images/4015672113985_5.jpg</t>
  </si>
  <si>
    <t xml:space="preserve">BAUMA BZO HEM 7146 30 MEMORIAS ENTRADA P/ELIMINADOR OMRON</t>
  </si>
  <si>
    <t xml:space="preserve">7501056326173</t>
  </si>
  <si>
    <t xml:space="preserve">Crema Facial Pond's S Humectante Nutritiva 400 g</t>
  </si>
  <si>
    <t xml:space="preserve">Descripción:
La Crema Facial Pond's S Humectante Nutritiva ayuda a mejorar la suavidad, la firmeza y la elasticidad de la piel, porque la nutre de afuera hacia adentro dejándola humectada por 48 horas. Es una crema adecuada para piel seca, con una fórmula de extractos de origen natural que previene la resequedad. Su textura cremosa se absorbe y brinda a la piel la humectación que necesita durante más tiempo.
Beneficios:
- Humectación por 48 horas
- Mejora la suavidad, firmeza y elasticidad de la piel
- Fórmula con mezcla de extractos botánicos de origen natural y nutrientes
- Adecuada para piel seca
- Textura cremosa de rápida absorción
Modo de uso:
Aplique por la mañana y por la noche en la cara y el cuello, después de limpiarlos. Puede complementar su rutina de cuidado de la piel con una loción desmaquillante para preparar la piel antes de aplicar la crema.
Presentación:
Frasco con 400 g de crema.</t>
  </si>
  <si>
    <t xml:space="preserve">MLM27998637</t>
  </si>
  <si>
    <t xml:space="preserve">Crema S</t>
  </si>
  <si>
    <t xml:space="preserve">Humectante nutritiva</t>
  </si>
  <si>
    <t xml:space="preserve">Humectación por 48 horas; uso facial y en cuello</t>
  </si>
  <si>
    <t xml:space="preserve">https://raw.githubusercontent.com/zublimemx/marketplaces-product-images/main/products/7501056326173/images/7501056326173_1.jpg</t>
  </si>
  <si>
    <t xml:space="preserve">https://raw.githubusercontent.com/zublimemx/marketplaces-product-images/main/products/7501056326173/images/7501056326173_3.jpg</t>
  </si>
  <si>
    <t xml:space="preserve">CRA S PONDS HUMECTANTE 400 G</t>
  </si>
  <si>
    <t xml:space="preserve">7501006842104</t>
  </si>
  <si>
    <t xml:space="preserve">Pomada Labial Golba Surtido Exhibidor 60 Tubos 2.5 g</t>
  </si>
  <si>
    <t xml:space="preserve">Descripción:
Exhibidor con 60 pomadas labiales Golba surtidas, de 2.5 g cada una, en formato de barra. Las pomadas hidratan y ayudan a reparar los labios, y los protegen de la resequedad que provocan el sol, el viento y el frío. Es una presentación pensada para comercios que ofrecen protectores labiales al detalle, con variedad de colores.
Beneficios:
- Hidrata y ayuda a reparar los labios resecos
- Protege contra la resequedad por sol, viento y frío
- Dermatológicamente probada
- Con cera de abeja
- Colores surtidos
- Formato en barra de 2.5 g, práctico para llevar a cualquier lugar
Presentación:
Exhibidor con 60 tubos de 2.5 g cada uno (150 g de producto en total). Los colores son surtidos y pueden variar.
Advertencias:
- Producto de uso externo, solo para los labios.
- Suspenda su uso si aparece irritación.
- Consulte la fecha de caducidad en el empaque y mantenga el producto fuera del alcance de los niños.</t>
  </si>
  <si>
    <t xml:space="preserve">MLM41443328</t>
  </si>
  <si>
    <t xml:space="preserve">Golba</t>
  </si>
  <si>
    <t xml:space="preserve">Protector para labios</t>
  </si>
  <si>
    <t xml:space="preserve">Surtido</t>
  </si>
  <si>
    <t xml:space="preserve">Exhibidor con 60 tubos</t>
  </si>
  <si>
    <t xml:space="preserve">Formato de venta: frasco exhibidor con 60 pomadas labiales de 2.5 g; colores surtidos; con cera de abeja</t>
  </si>
  <si>
    <t xml:space="preserve">https://raw.githubusercontent.com/zublimemx/marketplaces-product-images/main/products/7501006842104/images/7501006842104_1.jpg</t>
  </si>
  <si>
    <t xml:space="preserve">https://raw.githubusercontent.com/zublimemx/marketplaces-product-images/main/products/7501006842104/images/7501006842104_2.jpg</t>
  </si>
  <si>
    <t xml:space="preserve">POM LAB GOLBA SURTEXH TB60</t>
  </si>
  <si>
    <t xml:space="preserve">7501007535487</t>
  </si>
  <si>
    <t xml:space="preserve">Motrin Pediátrico Ibuprofeno 40 mg/ml Fresa-Frambuesa 15 ml</t>
  </si>
  <si>
    <t xml:space="preserve">Descripción:
Motrin Pediátrico es una suspensión oral de ibuprofeno para bebés de 6 a 24 meses. Ayuda a recuperarse de la fiebre y del dolor por inflamación asociados a gripa, resfriado común, dolor de cabeza, dolor dental, dolor de garganta y dolor de oído. Tiene sabor fresa-frambuesa, no contiene alcohol e incluye pipeta dosificadora para dosis exactas.
Beneficios:
- Alivia desde los 15 minutos y hasta por 8 horas
- Sabor fresa-frambuesa
- Pipeta dosificadora para medir la dosis exacta
- Sin alcohol
Composición:
Ingrediente activo por cada 1 ml: ibuprofeno 40 mg.
Modo de uso:
Vía oral. Agítese antes de usarse. Quite la tapa del frasco, inserte la pipeta y llénela según el peso del niño; es preferible ajustar la dosis por peso y no por edad. Niños de 6 meses a 2 años: 1 toma cada 4 a 6 horas, sin exceder 4 dosis al día.
- De 6 a 8 kg: 1.25 ml
- De 8.1 a 10 kg: 1.75 ml
- De 10.1 a 12 kg: 2.0 ml
- De 12.1 a 15 kg: 2.5 ml
No lo administre por más de 5 días sin consultar al médico.
Presentación:
Caja con frasco de 15 ml y pipeta dosificadora.
Advertencias:
No se administre a menores de 6 meses. El ibuprofeno puede provocar reacciones alérgicas graves, sobre todo en personas alérgicas a otros antiinflamatorios no esteroideos (ácido acetilsalicílico, naproxeno, diclofenaco). Este producto contiene un antiinflamatorio no esteroideo que puede causar hemorragia estomacal. Si se presenta una reacción alérgica, suspenda su uso y busque atención médica de inmediato. Lea las instrucciones del empaque. Consulte a su médico. No se deje al alcance de los niños.</t>
  </si>
  <si>
    <t xml:space="preserve">MLM72213207</t>
  </si>
  <si>
    <t xml:space="preserve">Gotas orales</t>
  </si>
  <si>
    <t xml:space="preserve">Suspensión oral con pipeta dosificadora</t>
  </si>
  <si>
    <t xml:space="preserve">Sin alcohol; incluye pipeta dosificadora; venta sin receta</t>
  </si>
  <si>
    <t xml:space="preserve">https://raw.githubusercontent.com/zublimemx/marketplaces-product-images/main/products/7501007535487/images/7501007535487_2.jpg</t>
  </si>
  <si>
    <t xml:space="preserve">https://raw.githubusercontent.com/zublimemx/marketplaces-product-images/main/products/7501007535487/images/7501007535487_3.jpg</t>
  </si>
  <si>
    <t xml:space="preserve">https://raw.githubusercontent.com/zublimemx/marketplaces-product-images/main/products/7501007535487/images/7501007535487_4.jpg</t>
  </si>
  <si>
    <t xml:space="preserve">MOTRIN GTS PED FSA-FRA GTS 150ML NOVIEMBRE 28</t>
  </si>
  <si>
    <t xml:space="preserve">7501300407054</t>
  </si>
  <si>
    <t xml:space="preserve">Febrax Naproxeno Paracetamol 100/200 mg 5 Supositorios</t>
  </si>
  <si>
    <t xml:space="preserve">Descripción:
Febrax supositorios, de Siegfried Rhein, es un analgésico, antipirético y antiinflamatorio de uso rectal para niños que combina naproxeno sódico y paracetamol. Está indicado en el tratamiento sintomático del dolor y de la fiebre, como complemento de la terapia con antibióticos en infecciones de las vías respiratorias, y en dolores como otalgias, cefalea, dolor posoperatorio, procesos dentales, traumáticos y osteomusculares moderados.
Beneficios:
- Doble acción analgésica y antipirética con antiinflamatorio
- Presentación en supositorios de uso rectal
- Caja con 5 supositorios
Composición:
Cada supositorio contiene naproxeno sódico 100 mg y paracetamol 200 mg; excipiente cbp 1 supositorio.
Modo de uso:
Vía rectal. Niños de 2 a 3 años: 1 supositorio cada 12 horas. Niños mayores de 3 años: 1 supositorio cada 8 horas, o según indicación del médico. No se administre por más de 5 días.
Presentación:
Caja con 5 supositorios de 100 mg/200 mg.
Advertencias:
No se use en caso de hipersensibilidad al naproxeno sódico o al paracetamol, ni en pacientes a quienes el ácido acetilsalicílico u otros antiinflamatorios hayan provocado asma, rinitis o urticaria. No debe emplearse con úlcera péptica activa, insuficiencia hepática o renal, ni en tratamiento con anticoagulantes orales. No se use durante el embarazo ni la lactancia. Protéjase de la luz y consérvese a no más de 25 °C en lugar seco. Lea las instrucciones del empaque. Consulte a su médico. No se deje al alcance de los niños.</t>
  </si>
  <si>
    <t xml:space="preserve">MLM39463284</t>
  </si>
  <si>
    <t xml:space="preserve">Naproxeno sódico; Paracetamol</t>
  </si>
  <si>
    <t xml:space="preserve">100 mg/200 mg por supositorio</t>
  </si>
  <si>
    <t xml:space="preserve">Niños desde 2 años</t>
  </si>
  <si>
    <t xml:space="preserve">177M2014 SSA</t>
  </si>
  <si>
    <t xml:space="preserve">Caja con 5 supositorios; no administrar por más de 5 días; Venta libre (no requiere receta, según catálogo ML)</t>
  </si>
  <si>
    <t xml:space="preserve">https://raw.githubusercontent.com/zublimemx/marketplaces-product-images/main/products/7501300407054/images/7501300407054_1.jpg</t>
  </si>
  <si>
    <t xml:space="preserve">https://raw.githubusercontent.com/zublimemx/marketplaces-product-images/main/products/7501300407054/images/7501300407054_3.jpg</t>
  </si>
  <si>
    <t xml:space="preserve">FEBRAX SUPOSITORIOS 252</t>
  </si>
  <si>
    <t xml:space="preserve">7501125175596</t>
  </si>
  <si>
    <t xml:space="preserve">Amoxiclav BID Suspensión 400 mg/57.14 mg/5 ml 70 ml</t>
  </si>
  <si>
    <t xml:space="preserve">Descripción:
Amoxiclav BID, de Laboratorios PiSA, es un antibiótico en polvo para preparar suspensión oral. Está formado por una asociación sinérgica de amoxicilina trihidratada y clavulanato de potasio, con acción antimicrobiana de amplio espectro. Está indicado para el tratamiento de infecciones agudas y crónicas causadas por microorganismos sensibles, entre ellas infecciones de las vías respiratorias superiores e inferiores, genitourinarias, de piel y tejidos blandos, gastrointestinales y biliares.
Beneficios:
- Amplio espectro: actúa contra bacterias grampositivas y gramnegativas, incluso productoras de betalactamasas
- Esquema BID (dos tomas al día), según indicación del médico
- Presentación en suspensión oral de fácil administración
Composición:
Cada 5 ml de suspensión preparada contienen amoxicilina 400 mg (como trihidrato) y ácido clavulánico 57.14 mg (como clavulanato de potasio).
Modo de uso:
Vía oral. La dosis, la frecuencia y la duración del tratamiento deben ser indicadas por el médico. Prepare la suspensión siguiendo las instrucciones del empaque.
Presentación:
Caja con frasco con polvo para preparar 70 ml de suspensión.
Advertencias:
Antibiótico de venta con receta médica. No lo use sin indicación médica ni suspenda o prolongue el tratamiento por su cuenta. No lo use si es alérgico a las penicilinas o a alguno de los componentes de la fórmula. Lea las instrucciones del empaque. Consulte a su médico. No se deje al alcance de los niños.</t>
  </si>
  <si>
    <t xml:space="preserve">MLM39474460</t>
  </si>
  <si>
    <t xml:space="preserve">Amoxicilina; Ácido clavulánico</t>
  </si>
  <si>
    <t xml:space="preserve">400 mg/57.14 mg por cada 5 ml</t>
  </si>
  <si>
    <t xml:space="preserve">Antibiótico; venta con receta médica; caja con frasco con polvo para 70 ml</t>
  </si>
  <si>
    <t xml:space="preserve">https://raw.githubusercontent.com/zublimemx/marketplaces-product-images/main/products/7501125175596/images/7501125175596_1.jpg</t>
  </si>
  <si>
    <t xml:space="preserve">https://raw.githubusercontent.com/zublimemx/marketplaces-product-images/main/products/7501125175596/images/7501125175596_3.jpg</t>
  </si>
  <si>
    <t xml:space="preserve">AMOXICLAV BID SUSP 400MG 57 14MG SEPTIEMBRE 27</t>
  </si>
  <si>
    <t xml:space="preserve">354312225133</t>
  </si>
  <si>
    <t xml:space="preserve">Vitacilina Ungüento Tópico con Neomicina 28 g</t>
  </si>
  <si>
    <t xml:space="preserve">Descripción:
Vitacilina ungüento es un medicamento de uso tópico que combina el efecto antibacteriano de la neomicina con el efecto queratolítico del retinol (regeneración de la capa córnea de la piel). Está indicado como auxiliar en el tratamiento de infecciones bacterianas superficiales de la piel, así como en el manejo del acné vulgar leve, foliculitis, furunculosis, eczema y dermatosis secundariamente infectadas.
Beneficios:
- Raspones, cortaduras accidentales o quirúrgicas y heridas superficiales
- Quemaduras superficiales
- Barros y espinillas
- Eczema, foliculitis y furunculosis
- Impétigo y úlceras impetiginizadas o infectadas por bacterias susceptibles
- Profilaxis de infecciones potenciales en laceraciones, cortaduras y abrasiones
Composición:
Cada 100 g contienen sulfato de neomicina equivalente a 0.350 g de neomicina y retinol (palmitato de vitamina A) 100,000 UI; excipiente cbp 100 g.
Modo de uso:
Vía tópica. Aplique sobre la zona afectada limpia, en la cantidad y con la frecuencia que indique su médico o el empaque.
Presentación:
Caja con tubo de 28 g de ungüento.
Advertencias:
No se recomienda su uso durante el embarazo ni la lactancia. Si las molestias persisten, consulte a su médico. Lea las instrucciones del empaque. Consulte a su médico. No se deje al alcance de los niños.</t>
  </si>
  <si>
    <t xml:space="preserve">MLM76762519</t>
  </si>
  <si>
    <t xml:space="preserve">Compañía Internacional de Comercio</t>
  </si>
  <si>
    <t xml:space="preserve">Neomicina (sulfato); Retinol (palmitato de vitamina A)</t>
  </si>
  <si>
    <t xml:space="preserve">Neomicina 0.350 g y retinol 100,000 UI por cada 100 g</t>
  </si>
  <si>
    <t xml:space="preserve">Caja con tubo de 28 g; venta sin receta</t>
  </si>
  <si>
    <t xml:space="preserve">https://raw.githubusercontent.com/zublimemx/marketplaces-product-images/main/products/354312225133/images/354312225133_1.jpg</t>
  </si>
  <si>
    <t xml:space="preserve">https://raw.githubusercontent.com/zublimemx/marketplaces-product-images/main/products/354312225133/images/354312225133_2.jpg</t>
  </si>
  <si>
    <t xml:space="preserve">https://raw.githubusercontent.com/zublimemx/marketplaces-product-images/main/products/354312225133/images/354312225133_3.jpg</t>
  </si>
  <si>
    <t xml:space="preserve">https://raw.githubusercontent.com/zublimemx/marketplaces-product-images/main/products/354312225133/images/354312225133_4.jpg</t>
  </si>
  <si>
    <t xml:space="preserve">VITACILINA 28GR</t>
  </si>
  <si>
    <t xml:space="preserve">7501086494262</t>
  </si>
  <si>
    <t xml:space="preserve">Cepillo Dental Oral-B Indicator 35 Suave 1 Pieza</t>
  </si>
  <si>
    <t xml:space="preserve">Descripción:
Cepillo dental manual Oral-B Indicator 35 de cerdas suaves, diseñado para la limpieza diaria de dientes y encías. Combina cerdas suaves que ayudan a eliminar la placa sin dañar las encías con un indicador de desgaste que avisa cuándo es momento de reemplazarlo, y con un mango ergonómico para un agarre cómodo y buen control durante el cepillado.
Características:
- Cerdas suaves, adecuadas para encías sensibles
- Cerdas Indicator con indicador de desgaste
- Diseño ergonómico para un agarre cómodo
- Dureza: suave
- Compatible con todas las cremas dentales
- 1 pieza en blíster
Modo de uso:
Cepille sus dientes al menos dos veces al día con una cantidad adecuada de crema dental, con movimientos suaves y circulares, cuidando todas las superficies de dientes y encías. Cambie el cepillo cada tres meses o cuando las cerdas estén desgastadas.
Presentación:
Blíster con 1 cepillo dental manual.</t>
  </si>
  <si>
    <t xml:space="preserve">MLM19926248</t>
  </si>
  <si>
    <t xml:space="preserve">Indicator</t>
  </si>
  <si>
    <t xml:space="preserve">35 Suave</t>
  </si>
  <si>
    <t xml:space="preserve">Blíster</t>
  </si>
  <si>
    <t xml:space="preserve">Cepillo manual; dureza suave; indicador de desgaste; para adultos; colores del mango pueden variar</t>
  </si>
  <si>
    <t xml:space="preserve">https://raw.githubusercontent.com/zublimemx/marketplaces-product-images/main/products/7501086494262/images/7501086494262_1.jpg</t>
  </si>
  <si>
    <t xml:space="preserve">https://raw.githubusercontent.com/zublimemx/marketplaces-product-images/main/products/7501086494262/images/7501086494262_2.jpg</t>
  </si>
  <si>
    <t xml:space="preserve">CEP DENT ORAL-B INDICAT35SVE</t>
  </si>
  <si>
    <t xml:space="preserve">7501314704712</t>
  </si>
  <si>
    <t xml:space="preserve">Unamol Cisaprida 10 mg 30 Comprimidos</t>
  </si>
  <si>
    <t xml:space="preserve">Descripción:
Unamol es un agente procinético cuyo principio activo es la cisaprida; incrementa o restaura la motilidad del tubo digestivo al actuar a nivel del plexo mientérico, aumentando la liberación de acetilcolina. Está indicado en esofagitis por reflujo, regurgitación crónica del lactante cuando las medidas generales y dietéticas han fallado, gastroparesia (diabética, postquirúrgica, por esclerodermia e idiopática), dispepsia no ulcerosa, constipación crónica debida a trastornos de la motilidad y pseudo-obstrucción intestinal asociada con alteración de la motilidad.
Composición:
Cada comprimido contiene cisaprida monohidratada equivalente a 10 mg de cisaprida; excipiente cbp 1 comprimido.
Modo de uso:
Vía oral. Según la ficha del producto, la dosis sugerida es de 5 a 10 mg, 3 o 4 veces al día, 15 minutos antes de los alimentos y, en su caso, antes de acostarse, de acuerdo con la severidad del cuadro y con la indicación de su médico.
Presentación:
Caja con 30 comprimidos de 10 mg para administración oral.
Advertencias:
No lo use si tiene hipersensibilidad a los componentes de la fórmula, intervalo QT largo adquirido, ni en prematuros menores de 36 semanas. Debe evitarse su uso durante el embarazo y la lactancia. Entre las reacciones reportadas están cólicos abdominales, diarrea, cefalea, mareo, prolongación del intervalo QT y arritmias cardiacas. Su venta requiere receta médica. Lea las instrucciones del empaque. Consulte a su médico. No se deje al alcance de los niños.</t>
  </si>
  <si>
    <t xml:space="preserve">MLM39476160</t>
  </si>
  <si>
    <t xml:space="preserve">10 mg por comprimido</t>
  </si>
  <si>
    <t xml:space="preserve">466M89 SSA IV</t>
  </si>
  <si>
    <t xml:space="preserve">Procinético; caja con 30 comprimidos</t>
  </si>
  <si>
    <t xml:space="preserve">https://raw.githubusercontent.com/zublimemx/marketplaces-product-images/main/products/7501314704712/images/7501314704712_1.jpg</t>
  </si>
  <si>
    <t xml:space="preserve">https://raw.githubusercontent.com/zublimemx/marketplaces-product-images/main/products/7501314704712/images/7501314704712_2.jpg</t>
  </si>
  <si>
    <t xml:space="preserve">UNAMOL 10MG COMP C 30 CISAPRIDA</t>
  </si>
  <si>
    <t xml:space="preserve">7501471800029</t>
  </si>
  <si>
    <t xml:space="preserve">Klonaza 80 mg/80 mg/125 mg 20 Cápsulas</t>
  </si>
  <si>
    <t xml:space="preserve">Descripción:
Klonaza, de Atlantis Pharma, es un medicamento en cápsulas que combina floroglucinol, trimetilfloroglucinol y clonixinato de lisina. Según las fichas comerciales, se emplea como antiespasmódico y analgésico para el manejo de espasmos y dolor de origen digestivo y abdominal, como el dolor de estómago, siempre bajo supervisión médica.
Composición:
Cada cápsula contiene floroglucinol 80 mg, trimetilfloroglucinol 80 mg y clonixinato de lisina 125 mg.
Modo de uso:
Vía oral. La dosis y la duración del tratamiento deben ser las que indique el médico. Consulte las indicaciones en el instructivo del empaque.
Presentación:
Caja con 20 cápsulas de 80 mg/80 mg/125 mg.
Advertencias:
Medicamento cuya venta puede requerir receta médica. No lo use si es alérgico a alguno de los componentes de la fórmula. Suspenda su uso y consulte a su médico si presenta molestias o reacciones adversas. Lea las instrucciones del empaque. Consulte a su médico. No se deje al alcance de los niños.</t>
  </si>
  <si>
    <t xml:space="preserve">MLM47286410</t>
  </si>
  <si>
    <t xml:space="preserve">Klonaza</t>
  </si>
  <si>
    <t xml:space="preserve">Atlantis Pharma</t>
  </si>
  <si>
    <t xml:space="preserve">Floroglucinol; Trimetilfloroglucinol; Clonixinato de lisina</t>
  </si>
  <si>
    <t xml:space="preserve">80 mg/80 mg/125 mg por cápsula</t>
  </si>
  <si>
    <t xml:space="preserve">Antiespasmódico y analgésico; caja con 20 cápsulas</t>
  </si>
  <si>
    <t xml:space="preserve">https://raw.githubusercontent.com/zublimemx/marketplaces-product-images/main/products/7501471800029/images/7501471800029_1.jpg</t>
  </si>
  <si>
    <t xml:space="preserve">https://raw.githubusercontent.com/zublimemx/marketplaces-product-images/main/products/7501471800029/images/7501471800029_2.jpg</t>
  </si>
  <si>
    <t xml:space="preserve">KLONAZA 80/80/125MG C/20CAPS</t>
  </si>
  <si>
    <t xml:space="preserve">7501065095947</t>
  </si>
  <si>
    <t xml:space="preserve">Centrum Silver +50 Multivitamínico 30 Tabletas</t>
  </si>
  <si>
    <t xml:space="preserve">Descripción:
Centrum Silver +50 es un multivitamínico y multimineral en tabletas para adultos mayores de 50 años. Está indicado para la deficiencia de los componentes de su fórmula y como auxiliar en la deficiencia de vitaminas, minerales y antioxidantes en estados de desgaste como cansancio, fatiga, baja concentración y retención mental, y para la salud visual.
Beneficios:
- Fórmula con vitaminas del complejo B, vitamina C, calcio, potasio y zinc
- Contiene antioxidantes y minerales
- Diseñado para las necesidades de personas de 50 años o más
- Una tableta al día
Modo de uso:
Vía oral. Adultos: una tableta diaria con alguno de los alimentos. No exceda la dosis diaria recomendada.
Presentación:
Frasco con 30 tabletas.
Advertencias:
No lo use si es hipersensible a alguno de los componentes de la fórmula. Contiene hierro, que a dosis altas puede ser dañino para los niños. Si está tomando otro complemento, lea la etiqueta porque podría contener el mismo ingrediente. No se recomienda su uso pediátrico. En caso de embarazo o lactancia consulte a su médico. Puede causar malestar abdominal, estreñimiento, diarrea, náusea o malestar estomacal. Consérvese la caja bien cerrada a no más de 30 °C y protegida de la luz. Contiene un desecante no ingerible dentro del envase. Lea las instrucciones del empaque. Consulte a su médico. No se deje al alcance de los niños.</t>
  </si>
  <si>
    <t xml:space="preserve">MLM45287578</t>
  </si>
  <si>
    <t xml:space="preserve">PF Consumer Healthcare Canada ULC</t>
  </si>
  <si>
    <t xml:space="preserve">Silver +50</t>
  </si>
  <si>
    <t xml:space="preserve">Frasco con tabletas</t>
  </si>
  <si>
    <t xml:space="preserve">Vitaminas del complejo B; Vitamina C; Calcio; Potasio; Zinc; Antioxidantes</t>
  </si>
  <si>
    <t xml:space="preserve">Adultos de 50 años o más</t>
  </si>
  <si>
    <t xml:space="preserve">004V2016 SSA</t>
  </si>
  <si>
    <t xml:space="preserve">Una tableta diaria con alimentos; importado y distribuido por GlaxoSmithKline Consumer Healthcare México; contiene hierro</t>
  </si>
  <si>
    <t xml:space="preserve">https://raw.githubusercontent.com/zublimemx/marketplaces-product-images/main/products/7501065095947/images/7501065095947_2.jpg</t>
  </si>
  <si>
    <t xml:space="preserve">https://raw.githubusercontent.com/zublimemx/marketplaces-product-images/main/products/7501065095947/images/7501065095947_3.jpg</t>
  </si>
  <si>
    <t xml:space="preserve">CENTRUM SILVER 50MAS C30</t>
  </si>
  <si>
    <t xml:space="preserve">37501023108888</t>
  </si>
  <si>
    <t xml:space="preserve">Cinta Micropore Nexcare Piel 1.25 cm x 5 m</t>
  </si>
  <si>
    <t xml:space="preserve">Descripción:
Cinta adhesiva médica Nexcare Micropore, de 3M, hecha de papel color piel, para fijar vendas, gasas y apósitos sobre la piel. Su estructura microporosa permite que la piel transpire y su adhesivo hipoalergénico a base de acrilato, libre de látex, la hace adecuada para piel sensible. Mide 1.25 cm de ancho por 5 m de largo.
Beneficios:
- Cinta de papel color piel, discreta sobre la piel
- Adhesivo hipoalergénico a base de acrilato
- Libre de látex
- Microporosa: permite que la piel respire bajo el vendaje
- Fija vendas, gasas y apósitos
- Ancho de 1.25 cm y largo de 5 m por rollo
Presentación:
Rollo de cinta Micropore color piel de 1.25 cm x 5 m.
Advertencias:
- Uso externo.
- Suspenda su uso si aparece enrojecimiento o irritación en la piel.
- Lea las instrucciones del empaque y mantenga el producto fuera del alcance de los niños.</t>
  </si>
  <si>
    <t xml:space="preserve">Rollo de cinta adhesiva</t>
  </si>
  <si>
    <t xml:space="preserve">Ancho: 1.25 cm; Largo: 5 m; Hipoalergénica; Libre de látex; Adhesivo a base de acrilato; Microporosa; Color piel</t>
  </si>
  <si>
    <t xml:space="preserve">https://raw.githubusercontent.com/zublimemx/marketplaces-product-images/main/products/37501023108888/images/37501023108888_2.jpg</t>
  </si>
  <si>
    <t xml:space="preserve">NEXCARE PIEL 1 25CM C24</t>
  </si>
  <si>
    <t xml:space="preserve">650240005398</t>
  </si>
  <si>
    <t xml:space="preserve">Silka Medic Gel Antimicótico Terbinafina 1% 30 g</t>
  </si>
  <si>
    <t xml:space="preserve">Descripción:
Silka Medic gel es un antimicótico de uso tópico, de Genomma Lab, indicado para el tratamiento del pie de atleta (tinea pedis) y de las infecciones micóticas de la piel ubicadas en ingle (tinea cruris), manos, tórax y axilas. Contiene terbinafina, que actúa contra el hongo que provoca la infección y ayuda a eliminar sus síntomas: comezón, ardor, sudoración y descamación de los pies.
Beneficios:
- Antimicótico con terbinafina al 1% en gel de fácil aplicación
- Elimina el hongo que causa el pie de atleta y ayuda a aliviar comezón, ardor, sudoración y descamación
- Indicado también en tiña de la ingle, del cuerpo y candidiasis cutánea
Composición:
Terbinafina gel al 1%.
Modo de uso:
Vía tópica. Aplique el gel una o dos veces al día sobre la zona afectada y el área circundante. Para el pie de atleta, ponga especial atención en los espacios entre los dedos. La duración del tratamiento varía según la afección: en tiña del cuerpo, de la ingle, del pie y candidiasis cutánea, 1 semana; en pitiriasis versicolor, 2 semanas.
Presentación:
Caja con tubo de 30 g de gel.
Advertencias:
No se recomienda su uso durante el embarazo ni la lactancia. Evite el contacto con los ojos. Si las molestias persisten, consulte a su médico. Lea las instrucciones del empaque. Consulte a su médico. No se deje al alcance de los niños.</t>
  </si>
  <si>
    <t xml:space="preserve">MLM53499078</t>
  </si>
  <si>
    <t xml:space="preserve">Silka Medic</t>
  </si>
  <si>
    <t xml:space="preserve">Terbinafina</t>
  </si>
  <si>
    <t xml:space="preserve">Caja con tubo de 30 g; venta sin receta (fracción VI)</t>
  </si>
  <si>
    <t xml:space="preserve">https://raw.githubusercontent.com/zublimemx/marketplaces-product-images/main/products/650240005398/images/650240005398_3.jpg</t>
  </si>
  <si>
    <t xml:space="preserve">https://raw.githubusercontent.com/zublimemx/marketplaces-product-images/main/products/650240005398/images/650240005398_1.jpg</t>
  </si>
  <si>
    <t xml:space="preserve">https://raw.githubusercontent.com/zublimemx/marketplaces-product-images/main/products/650240005398/images/650240005398_2.jpg</t>
  </si>
  <si>
    <t xml:space="preserve">SILKA MEDIC 30 GR GEL</t>
  </si>
  <si>
    <t xml:space="preserve">4001895928765</t>
  </si>
  <si>
    <t xml:space="preserve">Apósito Transparente 3M Tegaderm Film 10 x 12 cm 50 Piezas</t>
  </si>
  <si>
    <t xml:space="preserve">Descripción:
Apósito transparente 3M Tegaderm Film de 10 x 12 cm, estilo con marco de aplicación, para el cuidado de la piel y la fijación segura de catéteres y vías intravenosas. Protege el sitio de inserción del catéter de la contaminación exterior al evitar el paso de líquidos y bacterias.
Características:
- Película transparente semipermeable: permite el intercambio de gas y vapor de agua, esencial para las funciones normales de la piel bajo el apósito
- Adhesivo hipoalergénico a base de acrilato, libre de látex y sensible a la presión
- Resistente al agua, de fácil remoción y sin residuos
- Marco de aplicación que facilita colocar el apósito y personalizar formas y tamaños
- Medida: 10 x 12 cm, referencia 1626W, marca 3M (Solventum)
Presentación:
Caja con 50 apósitos.
Advertencias:
Producto de uso médico. Lea las instrucciones del empaque antes de usar.</t>
  </si>
  <si>
    <t xml:space="preserve">MLM19713511</t>
  </si>
  <si>
    <t xml:space="preserve">Solventum (3M)</t>
  </si>
  <si>
    <t xml:space="preserve">Tegaderm Film</t>
  </si>
  <si>
    <t xml:space="preserve">Caja con 50 apósitos</t>
  </si>
  <si>
    <t xml:space="preserve">Medida: 10 x 12 cm; referencia 1626W; apósito transparente con marco de aplicación; hipoalergénico; libre de látex; resistente al agua; Estéril; Cada apósito en empaque individual; Material: poliéster</t>
  </si>
  <si>
    <t xml:space="preserve">https://raw.githubusercontent.com/zublimemx/marketplaces-product-images/main/products/4001895928765/images/4001895928765_4.jpg</t>
  </si>
  <si>
    <t xml:space="preserve">https://raw.githubusercontent.com/zublimemx/marketplaces-product-images/main/products/4001895928765/images/4001895928765_2.jpg</t>
  </si>
  <si>
    <t xml:space="preserve">https://raw.githubusercontent.com/zublimemx/marketplaces-product-images/main/products/4001895928765/images/4001895928765_3.jpg</t>
  </si>
  <si>
    <t xml:space="preserve">https://raw.githubusercontent.com/zublimemx/marketplaces-product-images/main/products/4001895928765/images/4001895928765_5.jpg</t>
  </si>
  <si>
    <t xml:space="preserve">TEGADERM 10X12CM C50</t>
  </si>
  <si>
    <t xml:space="preserve">1306881052244</t>
  </si>
  <si>
    <t xml:space="preserve">Dexclor Dexametasona Clorfenamina 12 Tabletas</t>
  </si>
  <si>
    <t xml:space="preserve">Descripción:
Dexclor son tabletas que combinan dexametasona y maleato de clorfenamina (clorfeniramina), con acción antialérgica y desinflamante. Según la ficha comercial están indicadas para el tratamiento sintomático de la rinoconjuntivitis alérgica (estacional y perenne), urticaria y angioedema, dermatitis atópica y de contacto, picaduras de insectos, dermografismo y reacciones medicamentosas.
Beneficios:
- Combina un corticosteroide (dexametasona) con un antihistamínico (clorfenamina)
- Alivio sintomático de cuadros alérgicos de nariz, ojos y piel
- Presentación en tabletas de administración oral
Composición:
Dexametasona y maleato de clorfenamina (clorfeniramina) por tableta.
Modo de uso:
Vía oral. La dosis y la duración del tratamiento deben ser las que indique el médico.
Presentación:
Caja con 12 tabletas.
Advertencias:
Contiene un corticosteroide, por lo que debe usarse únicamente bajo indicación y supervisión médica. No exceda la dosis indicada. Lea las instrucciones del empaque. Consulte a su médico. No se deje al alcance de los niños.</t>
  </si>
  <si>
    <t xml:space="preserve">Dexclor</t>
  </si>
  <si>
    <t xml:space="preserve">Dexametasona; Maleato de clorfenamina (clorfeniramina)</t>
  </si>
  <si>
    <t xml:space="preserve">Antialérgico y desinflamante; caja con 12 tabletas; concentración por tableta no confirmada</t>
  </si>
  <si>
    <t xml:space="preserve">https://raw.githubusercontent.com/zublimemx/marketplaces-product-images/main/products/1306881052244/images/1306881052244_1.jpg</t>
  </si>
  <si>
    <t xml:space="preserve">DEXCLOR C 12 TAB DEXAMETASONA CLORFENIRAMINA MEDICAM</t>
  </si>
  <si>
    <t xml:space="preserve">7501035911376</t>
  </si>
  <si>
    <t xml:space="preserve">Crema Dental Colgate Total Prevención Activa 150 ml</t>
  </si>
  <si>
    <t xml:space="preserve">Descripción:
Crema dental Colgate Total (Total 12 Clean Mint / Total Prevención Activa Original Mint) en tubo de 150 ml. Su fórmula con sabor a menta no solo refresca el aliento, sino que crea una capa de protección de hasta 12 horas continuas para toda la boca. Recubre el esmalte para cuidarlo de la aparición de manchas, sarro, placa y sensibilidad, y está reforzada con flúor, que ayuda a prevenir las caries.
Beneficios:
- Fórmula con flúor que ayuda a prevenir las caries
- Sabor menta que refresca el aliento
- Protección de hasta 12 horas
- Ayuda a proteger el esmalte contra manchas, sarro, placa y sensibilidad
- Reduce las bacterias en dientes, lengua, mejillas y encías
Modo de uso:
Cepille sus dientes tres veces al día, después de cada comida, con una cantidad adecuada de crema dental.
Presentación:
Tubo con 150 ml de crema dental.</t>
  </si>
  <si>
    <t xml:space="preserve">MLM20043190</t>
  </si>
  <si>
    <t xml:space="preserve">Total</t>
  </si>
  <si>
    <t xml:space="preserve">Prevención Activa Original Mint (Total 12 Clean Mint)</t>
  </si>
  <si>
    <t xml:space="preserve">Con flúor; protección de hasta 12 horas</t>
  </si>
  <si>
    <t xml:space="preserve">https://raw.githubusercontent.com/zublimemx/marketplaces-product-images/main/products/7501035911376/images/7501035911376_1.jpg</t>
  </si>
  <si>
    <t xml:space="preserve">https://raw.githubusercontent.com/zublimemx/marketplaces-product-images/main/products/7501035911376/images/7501035911376_3.jpg</t>
  </si>
  <si>
    <t xml:space="preserve">C D COLGATE TOTAL 150 ML</t>
  </si>
  <si>
    <t xml:space="preserve">7506306249042</t>
  </si>
  <si>
    <t xml:space="preserve">Petrolato Vaseline Puro 85 g</t>
  </si>
  <si>
    <t xml:space="preserve">Descripción:
Vaseline Petrolato Puro Original es un petrolato de alta pureza, obtenido con un proceso de triple purificación, para el cuidado de la piel seca. Su fórmula está hecha 100 % de petrolato y ayuda a humectar, proteger y reparar la piel seca, dañada o agrietada. Puede aplicarse sobre cicatrices, cortes pequeños, heridas menores y quemaduras leves para protegerlos, y su fórmula está pensada para no irritar la piel sensible. Está probado dermatológicamente.
Beneficios:
- Ayuda a humectar y a mantener hidratada la piel seca
- Ayuda a proteger y reparar la piel dañada o agrietada
- Protege cortes pequeños, heridas menores, cicatrices y quemaduras leves
- Fórmula de petrolato puro, hipoalergénica, libre de fragancia y de parabenos
- Deja la piel suave y lisa
Ingredientes:
Petrolato (petrolatum).
Presentación:
Bote con 85 g de petrolato puro.
Advertencias:
- Uso externo.
- Si tiene una herida profunda, una quemadura extensa o una irritación que empeora, consulte a su médico.
- Manténgase fuera del alcance de los niños.</t>
  </si>
  <si>
    <t xml:space="preserve">MLM25862756</t>
  </si>
  <si>
    <t xml:space="preserve">Petrolato puro</t>
  </si>
  <si>
    <t xml:space="preserve">Bote</t>
  </si>
  <si>
    <t xml:space="preserve">Dermatológicamente probado; Petrolato puro (100 % petrolato) con triple purificación; Hipoalergénico; Libre de fragancia; Libre de parabenos</t>
  </si>
  <si>
    <t xml:space="preserve">https://raw.githubusercontent.com/zublimemx/marketplaces-product-images/main/products/7506306249042/images/7506306249042_1.jpg</t>
  </si>
  <si>
    <t xml:space="preserve">VASELINE PETRO PURO ORIGINAL 85G</t>
  </si>
  <si>
    <t xml:space="preserve">7502250343065</t>
  </si>
  <si>
    <t xml:space="preserve">Vitacilina Ungüento Tópico con Neomicina 16 g</t>
  </si>
  <si>
    <t xml:space="preserve">Descripción:
Vitacilina ungüento es un medicamento de uso tópico que combina el efecto antibacteriano de la neomicina con el efecto queratolítico del retinol (regeneración de la capa córnea de la piel). Está indicado como auxiliar en el tratamiento de infecciones bacterianas superficiales de la piel, así como en el manejo del acné vulgar leve, foliculitis, furunculosis, eczema y dermatosis secundariamente infectadas.
Beneficios:
- Raspones, cortaduras accidentales o quirúrgicas y heridas superficiales
- Quemaduras superficiales
- Barros y espinillas
- Eczema, foliculitis y furunculosis
- Impétigo y úlceras impetiginizadas o infectadas por bacterias susceptibles
- Profilaxis de infecciones potenciales en laceraciones, cortaduras y abrasiones
Composición:
Cada 100 g contienen sulfato de neomicina equivalente a 0.350 g de neomicina y retinol (palmitato de vitamina A) 100,000 UI; excipiente cbp 100 g.
Modo de uso:
Vía tópica. Aplique sobre la zona afectada limpia, en la cantidad y con la frecuencia que indique su médico o el empaque.
Presentación:
Caja con tubo de 16 g de ungüento.
Advertencias:
No se recomienda su uso durante el embarazo ni la lactancia. Si las molestias persisten, consulte a su médico. Lea las instrucciones del empaque. Consulte a su médico. No se deje al alcance de los niños.</t>
  </si>
  <si>
    <t xml:space="preserve">Tubo de 16 g; el nombre del sistema indica presentación 2X1 (no confirmada)</t>
  </si>
  <si>
    <t xml:space="preserve">https://raw.githubusercontent.com/zublimemx/marketplaces-product-images/main/products/7502250343065/images/7502250343065_1.jpg</t>
  </si>
  <si>
    <t xml:space="preserve">VITACILINA 16G 2X1</t>
  </si>
  <si>
    <t xml:space="preserve">7501565609521</t>
  </si>
  <si>
    <t xml:space="preserve">Gasa Simple Estéril Galia 10 x 10 cm 10 Sobres</t>
  </si>
  <si>
    <t xml:space="preserve">Descripción:
Gasa simple estéril Galia de 10 x 10 cm, un material de curación elaborado con algodón 100 % puro, de tipo hidrófilo. Se utiliza para limpiar, proteger y cubrir heridas superficiales y, por su alta capacidad de absorción, resulta útil en botiquines familiares y en consultorios. Cada pieza es de un solo uso y viene esterilizada, lista para emplearse.
Beneficios:
- Algodón 100 % puro, con alta absorción de líquidos
- Estéril, para un uso más seguro sobre heridas
- Flexible, se adapta a distintas zonas del cuerpo
- Libre de impurezas
- Tamaño de 10 x 10 cm para diversos usos
- No es autoadhesiva
Modo de uso:
Abra el sobre justo antes de usarla y utilice una pieza a la vez para conservar la esterilidad de las demás.
Presentación:
Paquete con 10 sobres de gasa simple esterilizada de 10 x 10 cm (10 piezas en total).
Advertencias:
- Producto de un solo uso: no lo reutilice.
- No lo utilice si el empaque está dañado.
- Almacene en un lugar seco y fresco.
- Lea las instrucciones del empaque.</t>
  </si>
  <si>
    <t xml:space="preserve">MLM52067871</t>
  </si>
  <si>
    <t xml:space="preserve">Galia</t>
  </si>
  <si>
    <t xml:space="preserve">Paquete con 10 sobres</t>
  </si>
  <si>
    <t xml:space="preserve">Medida: 10 x 10 cm; 100% algodón; Tipo: hidrófila; Estéril; De un solo uso; No autoadhesiva; Color: blanco; Libre de impurezas</t>
  </si>
  <si>
    <t xml:space="preserve">https://raw.githubusercontent.com/zublimemx/marketplaces-product-images/main/products/7501565609521/images/7501565609521_1.jpg</t>
  </si>
  <si>
    <t xml:space="preserve">GASA SIMPLE GALIA EST 10X10 C/10</t>
  </si>
  <si>
    <t xml:space="preserve">7502253604798</t>
  </si>
  <si>
    <t xml:space="preserve">Bloqueador Solar Fotosun UV 100 en Barra FPS 50+ 20 g</t>
  </si>
  <si>
    <t xml:space="preserve">Descripción:
Fotosun UV 100 Solar Stick es un protector solar en barra con FPS 50 que ayuda a proteger la piel contra los rayos UVA, UVB y la luz azul, que contribuyen al envejecimiento prematuro. Su formato tipo stick permite aplicarlo de forma directa, rápida y sin ensuciarse las manos, en el rostro y otras zonas expuestas, y resulta ideal para reaplicar durante el día sin afectar tu rutina o tu maquillaje.
Beneficios:
- Alta protección FPS 50 contra rayos UVA, UVB y luz azul
- Formato en barra práctico y sin contacto
- Ideal para reaplicar durante el día
- Textura ligera y cómoda que se desliza fácilmente sobre la piel
- Tamaño portátil de 20 g para el uso diario y de viaje
Modo de uso:
1. Aplique directamente sobre rostro, cuello y escote.
2. Distribuya de manera uniforme en las zonas expuestas.
3. Reaplique cada 2 horas o después de sudar, bañarse o secarse.
Presentación:
Barra con 20 g de protector solar.</t>
  </si>
  <si>
    <t xml:space="preserve">MLM67882952</t>
  </si>
  <si>
    <t xml:space="preserve">Solar Stick</t>
  </si>
  <si>
    <t xml:space="preserve">UV 100 FPS 50+</t>
  </si>
  <si>
    <t xml:space="preserve">Todo tipo de piel, incluida piel sensible</t>
  </si>
  <si>
    <t xml:space="preserve">FPS 50+; protección UVA, UVB y luz azul; formato en barra para rostro y zonas expuestas; Acabado invisible (sin color); Resistente al agua y al sudor; Hipoalergénico y dermatológicamente probado; Libre de aceite y de parabenos; Libre de crueldad animal</t>
  </si>
  <si>
    <t xml:space="preserve">https://raw.githubusercontent.com/zublimemx/marketplaces-product-images/main/products/7502253604798/images/7502253604798_1.jpg</t>
  </si>
  <si>
    <t xml:space="preserve">BLOQ FOTOSUN UV 100 50+ FPS BARRA 20G</t>
  </si>
  <si>
    <t xml:space="preserve">7501056330316</t>
  </si>
  <si>
    <t xml:space="preserve">Crema Facial Pond's Clarant B3 Piel Normal a Grasa 200 g</t>
  </si>
  <si>
    <t xml:space="preserve">Descripción:
Crema facial antimanchas Pond's Clarant B3 para piel de normal a grasa. Su fórmula con niacinamida (vitamina B3) ayuda a desvanecer las manchas causadas por el sol y a restablecer un tono de piel más uniforme, mientras aclara y humecta gradualmente sin dejar sensación grasosa. Está formulada por el Pond's Institute y probada dermatológicamente. Se presenta en tarro de 200 g, ideal para el uso diario en rostro y cuello.
Beneficios:
- Desvanece las manchas causadas por el sol
- Aclara y humecta la piel de forma gradual, con hidratación de hasta 20 horas
- No deja sensación grasosa
- Para piel balanceada a grasa
- Con vitamina B3 (niacinamida)
- Dermatológicamente probada
Ingredientes:
Principales: Aqua, Niacinamide, Glycerin, Sodium Ascorbyl Phosphate y filtros UV (Ethylhexyl Methoxycinnamate, Butyl Methoxydibenzoylmethane). Consulte la lista completa en el empaque.
Modo de uso:
Aplique en cara y cuello, después de limpiarlos, por la mañana y por la noche. Antes de usarla en el rostro, haga una prueba en la zona del cuello cercana al rostro o en el dorso de la mano.
Presentación:
Tarro con 200 g.
Advertencias:
Durante el uso puede sentirse un leve cosquilleo o enrojecimiento de la piel, lo cual es normal. Suspenda su uso si la irritación persiste. Uso externo.</t>
  </si>
  <si>
    <t xml:space="preserve">MLM23261302</t>
  </si>
  <si>
    <t xml:space="preserve">Piel normal a grasa (balanceada a grasa)</t>
  </si>
  <si>
    <t xml:space="preserve">Normal a grasa</t>
  </si>
  <si>
    <t xml:space="preserve">Tipo de producto: crema facial antimanchas; Con vitamina B3 (niacinamida); Dermatológicamente probada; Hidratación de hasta 20 horas</t>
  </si>
  <si>
    <t xml:space="preserve">https://raw.githubusercontent.com/zublimemx/marketplaces-product-images/main/products/7501056330316/images/7501056330316_1.jpg</t>
  </si>
  <si>
    <t xml:space="preserve">https://raw.githubusercontent.com/zublimemx/marketplaces-product-images/main/products/7501056330316/images/7501056330316_3.jpg</t>
  </si>
  <si>
    <t xml:space="preserve">CRA CLARANT B3 NML/GSA 200G</t>
  </si>
  <si>
    <t xml:space="preserve">759684901409</t>
  </si>
  <si>
    <t xml:space="preserve">Fijador de Cabello Jaloma Super Punck 250 ml</t>
  </si>
  <si>
    <t xml:space="preserve">Descripción:
Fijador de cabello en spray Jaloma Super Punck, de la línea Megafijación, en frasco atomizador de 250 ml. Está diseñado para realzar peinados casuales o deportivos con mayor intensidad de fijación, mayor duración y brillo, sin maltratar el cabello y sin dejar residuos blancos. Es dermatológicamente probado y de fórmula vegana.
Beneficios:
- Megafijación: mayor intensidad para mantener el peinado en su lugar
- Peinado de larga duración
- Efecto brillante
- No maltrata el cabello y no deja residuos blancos
- Dermatológicamente probado, vegano y libre de gluten
- Ideal para looks casuales o deportivos
Modo de uso:
Aplique sobre el cabello húmedo, reparta el producto y acomode con los dedos, peine o cepillo; deje secar de forma natural.
Presentación:
Frasco atomizador con 250 ml.
Advertencias:
- Producto de uso externo para el cabello.
- Lea las precauciones que aparecen en el envase y manténgalo fuera del alcance de los niños.</t>
  </si>
  <si>
    <t xml:space="preserve">MLM19504353</t>
  </si>
  <si>
    <t xml:space="preserve">Super Punck</t>
  </si>
  <si>
    <t xml:space="preserve">Megafijación</t>
  </si>
  <si>
    <t xml:space="preserve">Spray (frasco atomizador)</t>
  </si>
  <si>
    <t xml:space="preserve">Tipo de producto: fijador de cabello en spray; Uso: peinados casuales o deportivos; No maltrata el cabello ni deja residuos blancos; Dermatológicamente probado; Vegano; Libre de gluten</t>
  </si>
  <si>
    <t xml:space="preserve">https://raw.githubusercontent.com/zublimemx/marketplaces-product-images/main/products/759684901409/images/759684901409_1.jpg</t>
  </si>
  <si>
    <t xml:space="preserve">https://raw.githubusercontent.com/zublimemx/marketplaces-product-images/main/products/759684901409/images/759684901409_4.jpg</t>
  </si>
  <si>
    <t xml:space="preserve">JALOMA SUPER PUNCH 250ML FIJADOR</t>
  </si>
  <si>
    <t xml:space="preserve">7501299300251</t>
  </si>
  <si>
    <t xml:space="preserve">Flagenase Metronidazol 500 mg 30 Tabletas</t>
  </si>
  <si>
    <t xml:space="preserve">Descripción:
Flagenase es un medicamento antiparasitario de Laboratorios Liomont cuyo principio activo es el metronidazol. Se emplea en el tratamiento de infecciones causadas por protozoarios, como las producidas por tricomonas, giardia y amibas (amebiasis). Se presenta en tabletas de 500 mg para administración oral, en caja con 30 tabletas.
Características:
- Principio activo: metronidazol
- Concentración: 500 mg por tableta
- Vía de administración: oral
- Clasificación: antiparasitario
Fórmula:
Cada tableta contiene: metronidazol 500 mg. Excipiente cbp una tableta.
Modo de uso:
Vía oral. La dosis y la duración del tratamiento deben ser determinadas por el médico según el tipo de infección.
Presentación:
Caja con 30 tabletas de 500 mg.
Advertencias:
Su uso debe ser indicado por un médico; no se automedique. Conserve el producto a temperatura ambiente controlada (15 a 30 °C). Lea las instrucciones del empaque. Consulte a su médico. No se deje al alcance de los niños.</t>
  </si>
  <si>
    <t xml:space="preserve">MLM39474747</t>
  </si>
  <si>
    <t xml:space="preserve">Metronidazol</t>
  </si>
  <si>
    <t xml:space="preserve">63530 SSA VI</t>
  </si>
  <si>
    <t xml:space="preserve">Forma farmacéutica: tabletas; Clasificación ATC: P01AB01</t>
  </si>
  <si>
    <t xml:space="preserve">https://raw.githubusercontent.com/zublimemx/marketplaces-product-images/main/products/7501299300251/images/7501299300251_1.jpg</t>
  </si>
  <si>
    <t xml:space="preserve">https://raw.githubusercontent.com/zublimemx/marketplaces-product-images/main/products/7501299300251/images/7501299300251_2.jpg</t>
  </si>
  <si>
    <t xml:space="preserve">https://raw.githubusercontent.com/zublimemx/marketplaces-product-images/main/products/7501299300251/images/7501299300251_3.jpg</t>
  </si>
  <si>
    <t xml:space="preserve">FLAGENASE 500 MG C 30 TABS</t>
  </si>
  <si>
    <t xml:space="preserve">7501314701353</t>
  </si>
  <si>
    <t xml:space="preserve">Biomics Cefixima 100 mg/5 ml Suspensión 50 ml</t>
  </si>
  <si>
    <t xml:space="preserve">Descripción:
Biomics es un antibiótico de Laboratorios Senosiain cuyo principio activo es la cefixima, una cefalosporina de administración oral. Se presenta como polvo para preparar suspensión con una concentración de 100 mg de cefixima por cada 5 ml, en presentación de 50 ml con pipeta dosificadora. Está indicado en infecciones causadas por microorganismos sensibles a la cefixima, como sinusitis, otitis media, faringitis, bronquitis, neumonía, infecciones de las vías urinarias, gonorrea e infecciones gastrointestinales.
Características:
- Principio activo: cefixima (como trihidrato)
- Concentración: 100 mg por cada 5 ml de suspensión
- Vía de administración: oral
- Incluye pipeta dosificadora
Fórmula:
Cada 5 ml de suspensión contienen cefixima trihidrato equivalente a 100 mg de cefixima.
Modo de uso:
Vía oral. Prepare la suspensión con el diluyente conforme a las instrucciones del empaque y agite antes de cada toma. La dosis y la duración del tratamiento las determina el médico.
Presentación:
Caja con frasco No. 1 con diluyente, frasco No. 2 con polvo para 50 ml de suspensión y pipeta dosificadora.
Advertencias:
No usar en caso de hipersensibilidad a las cefalosporinas u otros betalactámicos. Informe a su médico si tiene antecedentes de enfermedad gastrointestinal o insuficiencia renal, ya que puede requerirse ajuste de dosis. Venta con receta médica. Lea las instrucciones del empaque. Consulte a su médico. No se deje al alcance de los niños.</t>
  </si>
  <si>
    <t xml:space="preserve">MLM39476243</t>
  </si>
  <si>
    <t xml:space="preserve">Caja con frasco de polvo para 50 ml de suspensión y pipeta dosificadora</t>
  </si>
  <si>
    <t xml:space="preserve">100 mg/5 ml</t>
  </si>
  <si>
    <t xml:space="preserve">188M2009 SSA IV</t>
  </si>
  <si>
    <t xml:space="preserve">Forma farmacéutica: polvo para suspensión oral; Incluye pipeta dosificadora</t>
  </si>
  <si>
    <t xml:space="preserve">https://raw.githubusercontent.com/zublimemx/marketplaces-product-images/main/products/7501314701353/images/7501314701353_1.jpg</t>
  </si>
  <si>
    <t xml:space="preserve">https://raw.githubusercontent.com/zublimemx/marketplaces-product-images/main/products/7501314701353/images/7501314701353_2.jpg</t>
  </si>
  <si>
    <t xml:space="preserve">BIOMICS 50ML SUSP 100 MG 5ML CEFIXIMA</t>
  </si>
  <si>
    <t xml:space="preserve">7501314701698</t>
  </si>
  <si>
    <t xml:space="preserve">Fosfocil Fosfomicina 500 mg 24 Cápsulas</t>
  </si>
  <si>
    <t xml:space="preserve">Descripción:
Fosfocil es un antibiótico de Laboratorios Senosiain cuyo principio activo es la fosfomicina, en cápsulas de 500 mg para administración oral. Está indicado en el tratamiento de infecciones causadas por bacterias sensibles a la fosfomicina, como infecciones respiratorias (amigdalitis, faringitis, sinusitis y otitis media), del tracto urinario, gastrointestinales y de piel y tejidos blandos. La presentación contiene 24 cápsulas.
Características:
- Principio activo: fosfomicina
- Concentración: 500 mg por cápsula
- Vía de administración: oral
- Antibiótico de uso con receta médica
Fórmula:
Cada cápsula contiene fosfomicina 500 mg.
Modo de uso:
Vía oral. La dosis, la frecuencia y la duración del tratamiento deben ser determinadas por el médico, según la infección y el peso del paciente.
Presentación:
Caja con 24 cápsulas de 500 mg.
Advertencias:
No usar en caso de hipersensibilidad a alguno de los componentes de la fórmula. Dosis orales superiores a 3 g pueden causar diarrea. Venta con receta médica. Lea las instrucciones del empaque. Consulte a su médico. No se deje al alcance de los niños.</t>
  </si>
  <si>
    <t xml:space="preserve">84969 SSA</t>
  </si>
  <si>
    <t xml:space="preserve">Forma farmacéutica: cápsulas</t>
  </si>
  <si>
    <t xml:space="preserve">https://raw.githubusercontent.com/zublimemx/marketplaces-product-images/main/products/7501314701698/images/7501314701698_1.jpg</t>
  </si>
  <si>
    <t xml:space="preserve">FOSFOCIL 500MG C 24 CAPS FOSFOMICINA SENOSIAIN</t>
  </si>
  <si>
    <t xml:space="preserve">7501300421524</t>
  </si>
  <si>
    <t xml:space="preserve">Dolac Ketorolaco 10 mg 10 Cápsulas</t>
  </si>
  <si>
    <t xml:space="preserve">Descripción:
Dolac es un analgésico y antiinflamatorio no esteroideo (AINE) de Siegfried Rhein cuyo principio activo es el ketorolaco trometamina. Se presenta en cápsulas de gelatina blanda (softgel) de 10 mg para administración oral y está indicado para el tratamiento a corto plazo del dolor agudo de intensidad moderada a severa, como dolor dental, cólico menstrual, migraña, lesiones musculoesqueléticas, traumatismos, dolor ginecológico y dolor postquirúrgico.
Características:
- Inhibidor de la ciclooxigenasa (COX) de acción rápida
- Efecto analgésico no opioide, sin somnolencia
- Cápsula de gelatina blanda con tecnología softgel
- Vía de administración: oral
Fórmula:
Cada cápsula contiene ketorolaco trometamina 10 mg.
Modo de uso:
Adultos y mayores de 12 años: 10 mg cada 4 a 6 horas según indicación médica, sin exceder 40 mg al día. El tratamiento no debe prolongarse más de 7 días.
Presentación:
Caja con 10 cápsulas de 10 mg.
Advertencias:
No usar en caso de úlcera péptica activa o sangrado gastrointestinal reciente, insuficiencia renal moderada a severa, embarazo o trabajo de parto, ni en menores de 12 años; tampoco antes o durante cirugías por riesgo de sangrado. Puede afectar la mucosa gastrointestinal y la función renal, e inhibe la agregación plaquetaria; informe a su médico si toma anticoagulantes. Venta con receta médica. Lea las instrucciones del empaque. Consulte a su médico. No se deje al alcance de los niños.</t>
  </si>
  <si>
    <t xml:space="preserve">MLM45378475</t>
  </si>
  <si>
    <t xml:space="preserve">Caja con 10 cápsulas de gelatina blanda (softgel)</t>
  </si>
  <si>
    <t xml:space="preserve">022M2015 SSA IV</t>
  </si>
  <si>
    <t xml:space="preserve">Forma farmacéutica: cápsula de gelatina blanda; Clasificación: AINE</t>
  </si>
  <si>
    <t xml:space="preserve">https://raw.githubusercontent.com/zublimemx/marketplaces-product-images/main/products/7501300421524/images/7501300421524_1.jpg</t>
  </si>
  <si>
    <t xml:space="preserve">https://raw.githubusercontent.com/zublimemx/marketplaces-product-images/main/products/7501300421524/images/7501300421524_2.jpg</t>
  </si>
  <si>
    <t xml:space="preserve">DOLAC 10MG C10 CAPS 280</t>
  </si>
  <si>
    <t xml:space="preserve">7501035911062</t>
  </si>
  <si>
    <t xml:space="preserve">Crema Dental Freska-ra 4D Fortident 100 ml</t>
  </si>
  <si>
    <t xml:space="preserve">Descripción:
Crema dental Freska-ra 4D de la línea Fortident, de Colgate-Palmolive, en tubo de 100 ml. Es una pasta dental para la higiene bucal de todos los días, pensada para proteger y fortalecer los dientes y ayudar a mantenerlos a salvo de las bacterias que se generan después de comer. Es un producto para uso adulto dentro de la rutina diaria de cuidado bucal.
Beneficios:
- Ayuda a proteger y fortalecer la dentadura
- Ayuda a mantener los dientes a salvo de las bacterias que se generan después de comer
Presentación:
Tubo con 100 ml de crema dental, variante 4D de la línea Fortident de la marca Freska-ra.
Advertencias:
- Para esta presentación, consulte en el empaque la lista de ingredientes, el modo de uso y las precauciones.
- Manténgase fuera del alcance de los niños.</t>
  </si>
  <si>
    <t xml:space="preserve">MLM19754962</t>
  </si>
  <si>
    <t xml:space="preserve">Freska-ra</t>
  </si>
  <si>
    <t xml:space="preserve">Fortident</t>
  </si>
  <si>
    <t xml:space="preserve">4D</t>
  </si>
  <si>
    <t xml:space="preserve">Tipo de producto: crema dental</t>
  </si>
  <si>
    <t xml:space="preserve">https://raw.githubusercontent.com/zublimemx/marketplaces-product-images/main/products/7501035911062/images/7501035911062_3.jpg</t>
  </si>
  <si>
    <t xml:space="preserve">C D FRESKA-RA 4D FORTIDENT 100ML</t>
  </si>
  <si>
    <t xml:space="preserve">353885771504</t>
  </si>
  <si>
    <t xml:space="preserve">Tiras Reactivas OneTouch Ultra 50 Piezas</t>
  </si>
  <si>
    <t xml:space="preserve">Descripción:
Tiras reactivas OneTouch Ultra para medir la glucosa (azúcar) en sangre. Se utilizan con los medidores de glucosa en sangre OneTouch Ultra para la medición cuantitativa de glucosa en muestras de sangre capilar recién obtenidas de la yema del dedo. La caja contiene 50 tiras reactivas, distribuidas en 2 frascos de 25 tiras cada uno, de Johnson &amp; Johnson Medical (LifeScan).
Características:
- Compatibles con medidores de glucosa OneTouch Ultra
- Medición cuantitativa de glucosa en sangre capilar
- Caja con 50 tiras reactivas (2 frascos de 25 tiras)
Modo de uso:
Introduzca una tira reactiva en el medidor compatible y aplique la muestra de sangre siguiendo el instructivo del medidor y de las tiras.
Presentación:
Caja con 2 frascos de 25 tiras reactivas cada uno (50 tiras en total).
Advertencias:
Utilícelas únicamente con medidores compatibles de la familia OneTouch Ultra. Consulte a su médico sobre la interpretación de los resultados y el manejo de su tratamiento.</t>
  </si>
  <si>
    <t xml:space="preserve">MLM22938956</t>
  </si>
  <si>
    <t xml:space="preserve">OneTouch</t>
  </si>
  <si>
    <t xml:space="preserve">Johnson &amp; Johnson Medical (LifeScan)</t>
  </si>
  <si>
    <t xml:space="preserve">Caja con 2 frascos de 25 tiras</t>
  </si>
  <si>
    <t xml:space="preserve">Tipo de producto: tiras reactivas para glucosa en sangre; Compatibilidad: medidores OneTouch Ultra; Muestra: sangre capilar</t>
  </si>
  <si>
    <t xml:space="preserve">https://raw.githubusercontent.com/zublimemx/marketplaces-product-images/main/products/353885771504/images/353885771504_1.jpg</t>
  </si>
  <si>
    <t xml:space="preserve">https://raw.githubusercontent.com/zublimemx/marketplaces-product-images/main/products/353885771504/images/353885771504_3.jpg</t>
  </si>
  <si>
    <t xml:space="preserve">ONE TOUCH ULTRA TIRAS REAC C50</t>
  </si>
  <si>
    <t xml:space="preserve">7501299303085</t>
  </si>
  <si>
    <t xml:space="preserve">Cicloferon Aciclovir 5% Crema Color Piel 2 g</t>
  </si>
  <si>
    <t xml:space="preserve">Descripción:
Cicloferon es una crema antiviral de Laboratorios Liomont cuyo principio activo es el aciclovir al 5%. En su presentación color piel de 2 g se aplica sobre el fuego labial (herpes labial). Está indicada para el tratamiento inicial y recurrente de lesiones mucocutáneas causadas por el virus del herpes simple (VHS 1 y 2) y como coadyuvante en herpes zóster.
Características:
- Principio activo: aciclovir 5% (0.05 g por gramo de crema)
- Presentación color piel
- Forma farmacéutica: crema tópica
- Previene, detiene y alivia el fuego labial, según el empaque
Fórmula:
Cada gramo de crema contiene aciclovir 0.05 g.
Modo de uso:
Aplíquese 5 veces al día durante 5 días, evitando las dosis nocturnas. Lávese las manos antes y después de aplicar la crema y coloque una cantidad suficiente sobre el área afectada. Si no hay mejoría en 5 días, el tratamiento puede extenderse hasta 10 días en total.
Presentación:
Caja de cartón con tubo de 2 g de crema color piel.
Advertencias:
No usar en caso de hipersensibilidad al aciclovir, valaciclovir o a cualquier componente de la fórmula. Evite el contacto con los ojos y no lo aplique en mucosas (ojos, boca, vagina). No usar en menores de 2 años. Si las lesiones no mejoran o son graves o recurrentes, consulte a su médico. Lea las instrucciones del empaque. Consulte a su médico. No se deje al alcance de los niños.</t>
  </si>
  <si>
    <t xml:space="preserve">MLM45284100</t>
  </si>
  <si>
    <t xml:space="preserve">Cicloferon Piel</t>
  </si>
  <si>
    <t xml:space="preserve">Tubo de 2 g en caja de cartón</t>
  </si>
  <si>
    <t xml:space="preserve">088M93 SSA VI</t>
  </si>
  <si>
    <t xml:space="preserve">Forma farmacéutica: crema; Indicación: fuego labial (herpes labial)</t>
  </si>
  <si>
    <t xml:space="preserve">https://raw.githubusercontent.com/zublimemx/marketplaces-product-images/main/products/7501299303085/images/7501299303085_1.jpg</t>
  </si>
  <si>
    <t xml:space="preserve">https://raw.githubusercontent.com/zublimemx/marketplaces-product-images/main/products/7501299303085/images/7501299303085_3.jpg</t>
  </si>
  <si>
    <t xml:space="preserve">https://raw.githubusercontent.com/zublimemx/marketplaces-product-images/main/products/7501299303085/images/7501299303085_4.jpg</t>
  </si>
  <si>
    <t xml:space="preserve">CICLOFERON PIEL 2 GR 180</t>
  </si>
  <si>
    <t xml:space="preserve">7500435230445</t>
  </si>
  <si>
    <t xml:space="preserve">NyQuil Z Difenhidramina 25 mg 10 Cápsulas</t>
  </si>
  <si>
    <t xml:space="preserve">Descripción:
NyQuil Z es un auxiliar en el insomnio ocasional en cápsulas blandas cuyo principio activo es la difenhidramina (25 mg por cápsula), de Procter &amp; Gamble. Ayuda a conciliar el sueño. La difenhidramina es un antihistamínico que produce somnolencia. La caja contiene 10 cápsulas.
Características:
- Principio activo: difenhidramina
- Concentración: 25 mg por cápsula
- Auxiliar en el insomnio ocasional
- Vía de administración: oral
Fórmula:
Cada cápsula contiene difenhidramina 25 mg.
Modo de uso:
Vía oral. Siga las indicaciones de dosis del empaque.
Presentación:
Caja con 10 cápsulas.
Advertencias:
Puede causar somnolencia. Este producto está indicado únicamente para el insomnio ocasional; si el problema de sueño persiste, consulte a su médico. Lea las instrucciones del empaque. Consulte a su médico. No se deje al alcance de los niños.</t>
  </si>
  <si>
    <t xml:space="preserve">MLM43244150</t>
  </si>
  <si>
    <t xml:space="preserve">Forma farmacéutica: cápsula blanda; Indicación: auxiliar en el insomnio ocasional</t>
  </si>
  <si>
    <t xml:space="preserve">https://raw.githubusercontent.com/zublimemx/marketplaces-product-images/main/products/7500435230445/images/7500435230445_2.jpg</t>
  </si>
  <si>
    <t xml:space="preserve">https://raw.githubusercontent.com/zublimemx/marketplaces-product-images/main/products/7500435230445/images/7500435230445_3.jpg</t>
  </si>
  <si>
    <t xml:space="preserve">NYQUIL Z 25MG 10CAPS</t>
  </si>
  <si>
    <t xml:space="preserve">7509546655000</t>
  </si>
  <si>
    <t xml:space="preserve">Espuma Modeladora Caprice Rizos Definidos 200 g</t>
  </si>
  <si>
    <t xml:space="preserve">Descripción:
Espuma modeladora Palmolive Caprice Especialidades Rizos Definidos, con colágeno y aloe vera, en presentación de 200 g. Elimina el frizz y el esponjado del cabello y ayuda a definir los rizos con un acabado elástico. Su fórmula con extracto de aloe de origen natural ayuda a proteger el cabello de las agresiones diarias del uso de secadora o tenazas.
Beneficios:
- Define los rizos y elimina el frizz y el esponjado
- Con colágeno y aloe vera
- Ayuda a proteger el cabello de las agresiones de secadoras y tenazas
- Efecto de rizos elásticos de hasta 24 horas de duración, según el empaque
Ingredientes:
Agua, Butane, Propane, Isobutane, Polyquaternium-4, Benzyl Alcohol, Parfum, Polysorbate 20, Laureth-4, PEG-40 Hydrogenated Castor Oil, Citric Acid, PEG-12 Dimethicone, Benzoic Acid, Cocamidopropyl Betaine, Sorbic Acid, Aloe Barbadensis Leaf Juice, Hydrolyzed Collagen.
Modo de uso:
1. Agite antes de cada uso y voltee el envase para obtener el producto.
2. Con la cabeza de lado, aplique el producto sobre el cabello. Presione y levante los rizos modelando el peinado.
Presentación:
Envase aerosol con 200 g de espuma.
Advertencias:
No se aplique cerca de los ojos ni de flama. Inflamable. No se deje al alcance de los niños. No se queme ni se perfore el envase. No se exponga al calor.</t>
  </si>
  <si>
    <t xml:space="preserve">MLM28038109</t>
  </si>
  <si>
    <t xml:space="preserve">Palmolive Caprice</t>
  </si>
  <si>
    <t xml:space="preserve">Rizos Definidos con colágeno y aloe vera</t>
  </si>
  <si>
    <t xml:space="preserve">Espuma en aerosol</t>
  </si>
  <si>
    <t xml:space="preserve">Tipo de producto: espuma modeladora para rizos; Ingredientes destacados: colágeno y aloe vera</t>
  </si>
  <si>
    <t xml:space="preserve">https://raw.githubusercontent.com/zublimemx/marketplaces-product-images/main/products/7509546655000/images/7509546655000_2.jpg</t>
  </si>
  <si>
    <t xml:space="preserve">MOUSSE CAPRICE RIZOS DEFINI 200G</t>
  </si>
  <si>
    <t xml:space="preserve">7501080111226</t>
  </si>
  <si>
    <t xml:space="preserve">Tinte Just For Men Castaño Oscuro H-45 60 ml</t>
  </si>
  <si>
    <t xml:space="preserve">Descripción:
Just For Men Fórmula Original es un tinte en shampoo para cabello de hombre en tono Castaño Oscuro (H-45), de Combe de México, en presentación de 60 ml. Cubre las canas con un acabado natural y ayuda a restaurar el color original del cabello. Su fórmula sin amoníaco contiene keratina y aceite de oliva para proteger y fortalecer el cabello mientras lo tiñe, con una aplicación rápida y sencilla.
Beneficios:
- Cubre al 100% las canas con acabado natural
- Color duradero, hasta 8 semanas sin decolorarse con los lavados
- Sin amoníaco, con keratina y aceite de oliva
- Aplicación fácil y rápida en formato shampoo
Modo de uso:
Vierta la base de color en la botella aplicadora, agite y aplique directamente sobre el cabello. Se recomienda usarlo después de cortar el cabello para obtener mejores resultados. Siga las instrucciones completas del empaque.
Presentación:
Kit con tinte en shampoo de 60 ml en tono Castaño Oscuro.
Advertencias:
Realice una prueba de alergia en la piel al menos 48 horas antes de usarlo. Uso externo; evite el contacto con los ojos. Ante cualquier duda, consulte a su médico o químico farmacéutico.</t>
  </si>
  <si>
    <t xml:space="preserve">MLM18985434</t>
  </si>
  <si>
    <t xml:space="preserve">Combe de México</t>
  </si>
  <si>
    <t xml:space="preserve">Castaño Oscuro H-45</t>
  </si>
  <si>
    <t xml:space="preserve">Tinte en shampoo</t>
  </si>
  <si>
    <t xml:space="preserve">Tono: Castaño oscuro (H-45); Sin amoníaco; Con keratina y aceite de oliva; Duración de color: hasta 8 semanas</t>
  </si>
  <si>
    <t xml:space="preserve">https://raw.githubusercontent.com/zublimemx/marketplaces-product-images/main/products/7501080111226/images/7501080111226_1.jpg</t>
  </si>
  <si>
    <t xml:space="preserve">https://raw.githubusercontent.com/zublimemx/marketplaces-product-images/main/products/7501080111226/images/7501080111226_3.jpg</t>
  </si>
  <si>
    <t xml:space="preserve">TIN JUST F-MEN CAST OBS 60ML</t>
  </si>
  <si>
    <t xml:space="preserve">7502241941935</t>
  </si>
  <si>
    <t xml:space="preserve">Janumet XR 50 mg/1000 mg 56 Tabletas</t>
  </si>
  <si>
    <t xml:space="preserve">Descripción:
Janumet XR es un medicamento antidiabético oral de MSD que combina fosfato de sitagliptina (50 mg) y metformina (1000 mg) en una tableta de liberación prolongada. Se utiliza para el control de la diabetes mellitus tipo 2 como parte del tratamiento indicado por el médico. Se presenta en frasco con 56 tabletas.
Características:
- Combinación de sitagliptina y metformina
- Concentración: 50 mg/1000 mg por tableta
- Tabletas de liberación prolongada
- Vía de administración: oral
- Clasificación: antidiabético / hipoglucemiante
Fórmula:
Cada tableta de liberación prolongada contiene fosfato de sitagliptina equivalente a 50 mg de sitagliptina y 1000 mg de metformina.
Modo de uso:
Vía oral. La dosis y la forma de administración deben ser indicadas por el médico.
Presentación:
Frasco con 56 tabletas de liberación prolongada.
Advertencias:
Conserve el producto en ambiente controlado, entre 15 y 25 °C. Venta con receta médica. Lea las instrucciones del empaque. Consulte a su médico. No se deje al alcance de los niños.</t>
  </si>
  <si>
    <t xml:space="preserve">MLM40169846</t>
  </si>
  <si>
    <t xml:space="preserve">Janumet XR</t>
  </si>
  <si>
    <t xml:space="preserve">Frasco con 56 tabletas de liberación prolongada</t>
  </si>
  <si>
    <t xml:space="preserve">Sitagliptina (como fosfato) y metformina</t>
  </si>
  <si>
    <t xml:space="preserve">157M2014 SSA IV</t>
  </si>
  <si>
    <t xml:space="preserve">Forma farmacéutica: tabletas de liberación prolongada; Clasificación: antidiabético</t>
  </si>
  <si>
    <t xml:space="preserve">https://raw.githubusercontent.com/zublimemx/marketplaces-product-images/main/products/7502241941935/images/7502241941935_1.jpg</t>
  </si>
  <si>
    <t xml:space="preserve">https://raw.githubusercontent.com/zublimemx/marketplaces-product-images/main/products/7502241941935/images/7502241941935_2.jpg</t>
  </si>
  <si>
    <t xml:space="preserve">JANUMET XR 50 1000MG C56 TABS</t>
  </si>
  <si>
    <t xml:space="preserve">7501054500254</t>
  </si>
  <si>
    <t xml:space="preserve">Crema Nivea Creme Tarro 500 ml</t>
  </si>
  <si>
    <t xml:space="preserve">Descripción:
Nivea Creme es la crema humectante universal de cuidado intensivo para todo tipo de piel. Enriquecida con pantenol, Eucerit (alcohol de lanolina) y glicerina, brinda una protección intensiva que deja la piel con sensación de suavidad. Apta para rostro, cuerpo, manos y pies; también puede usarse como desmaquillante. Presentación en tarro de 500 ml, ideal para el cuidado de la piel de toda la familia.
Beneficios:
- Cuidado intensivo y humectación universal
- Sensación de piel suave
- Protección para piel seca, irritada o agrietada
- Para todo tipo de piel y uso diario
- Multiusos: rostro, cuerpo, manos y pies
Ingredientes:
Aqua, Paraffinum Liquidum, Cera Microcristallina, Glycerin, Lanolin Alcohol (Eucerit), Paraffin, Panthenol, Magnesium Sulfate, Decyl Oleate, Octyldodecanol, Aluminum Stearates, Citric Acid, Magnesium Stearate, Sodium Anisate.
Modo de uso:
Aplique la crema diariamente sobre la piel del cuerpo. Reaplique las veces que sea necesario en zonas muy secas.
Presentación:
Tarro de 500 ml.
Advertencias:
Uso externo. Evite el contacto con los ojos. Suspenda su uso si observa una reacción desfavorable y consulte a su médico si persiste. Manténgase fuera del alcance de los niños.</t>
  </si>
  <si>
    <t xml:space="preserve">MLM27965098</t>
  </si>
  <si>
    <t xml:space="preserve">Nivea Creme</t>
  </si>
  <si>
    <t xml:space="preserve">Tipo de producto: crema humectante multiusos; Con pantenol, Eucerit y glicerina; Uso: rostro, cuerpo, manos y pies; Número de artículo Nivea: 80136</t>
  </si>
  <si>
    <t xml:space="preserve">https://raw.githubusercontent.com/zublimemx/marketplaces-product-images/main/products/7501054500254/images/7501054500254_1.jpg</t>
  </si>
  <si>
    <t xml:space="preserve">https://raw.githubusercontent.com/zublimemx/marketplaces-product-images/main/products/7501054500254/images/7501054500254_2.jpg</t>
  </si>
  <si>
    <t xml:space="preserve">CRA NIVEA SDA TARR JUMB 500 ML</t>
  </si>
  <si>
    <t xml:space="preserve">3664798064704</t>
  </si>
  <si>
    <t xml:space="preserve">Pharmaton Complete Kids Jarabe Sabor Frutas 100 ml</t>
  </si>
  <si>
    <t xml:space="preserve">Descripción:
Pharmaton Complete Kids es un suplemento alimenticio en jarabe con lisina, vitaminas y minerales, con sabor a frutas, formulado para niños mayores de 4 años. Aporta lisina, cinco vitaminas (B2, B3, B6, D y E) y minerales como calcio y yodo para complementar la alimentación diaria. Se presenta en frasco de 100 ml, de Sanofi-Aventis de México.
Características:
- Con lisina
- Con vitaminas B2, B3, B6, D y E
- Con minerales (calcio y yodo)
- Sabor a frutas
- Jarabe listo para tomar, contenido de 100 ml
Composición:
Clorhidrato de lisina, lactato de calcio, vitaminas B2, B3, B6, D y E, yodo. Otros ingredientes: sorbitol, carboximetilcelulosa sódica, saborizantes y conservadores.
Modo de uso:
Niños mayores de 4 años: 15 ml de jarabe al día, de preferencia por la mañana.
Presentación:
Caja con frasco de 100 ml de jarabe.
Advertencias:
Este producto no es un medicamento. No sustituye una dieta variada. Su consumo excesivo puede tener efecto laxante. No lo consuma si es alérgico a alguno de sus componentes. Manténgase fuera del alcance de los niños.</t>
  </si>
  <si>
    <t xml:space="preserve">MLM53271741</t>
  </si>
  <si>
    <t xml:space="preserve">Complete Kids</t>
  </si>
  <si>
    <t xml:space="preserve">Sabor a frutas</t>
  </si>
  <si>
    <t xml:space="preserve">Niños mayores de 4 años</t>
  </si>
  <si>
    <t xml:space="preserve">Tipo de producto: suplemento alimenticio; Con lisina, vitaminas B2, B3, B6, D y E, calcio y yodo; Porción diaria: 15 ml</t>
  </si>
  <si>
    <t xml:space="preserve">https://raw.githubusercontent.com/zublimemx/marketplaces-product-images/main/products/3664798064704/images/3664798064704_1.jpg</t>
  </si>
  <si>
    <t xml:space="preserve">https://raw.githubusercontent.com/zublimemx/marketplaces-product-images/main/products/3664798064704/images/3664798064704_2.jpg</t>
  </si>
  <si>
    <t xml:space="preserve">PHARMATON COMPLETE KIDS JRB CON LISINA + VIT Y MIN SB FRUTAS 100ML</t>
  </si>
  <si>
    <t xml:space="preserve">7501846504569</t>
  </si>
  <si>
    <t xml:space="preserve">Cera Modeladora Xiomara Wax &amp; Shine Telaraña 60 g</t>
  </si>
  <si>
    <t xml:space="preserve">Descripción:
La cera modeladora Xiomara Wax &amp; Shine Telaraña está pensada para peinar el cabello con un acabado de aspecto natural. Su fijación es ligera y flexible, así que permite dar forma al peinado y volver a acomodarlo durante el día sin que se sienta rígido. Es una opción de uso diario para quienes prefieren un peinado de estilo urbano y actual.
Beneficios:
- Fijación ligera y flexible, sin endurecer el cabello.
- Acabado mate de apariencia natural.
- Ayuda a definir el peinado y a darle textura.
- Ingredientes como la lanolina aportan hidratación y suavidad al cabello.
- Dermatológicamente testeada.
Ingredientes:
Ingredientes destacados: agua (Aqua), propilenglicol (Propylene Glycol), ceteareth-25 y lanolina (Lanolin). La lista completa de ingredientes aparece en el empaque.
Modo de uso:
Aplique la cantidad necesaria sobre el cabello seco, distribúyala y moldee el peinado al gusto. Consulte las indicaciones del empaque.
Presentación:
Envase con 60 g de cera modeladora, de la línea Wax &amp; Shine.</t>
  </si>
  <si>
    <t xml:space="preserve">MLM19504395</t>
  </si>
  <si>
    <t xml:space="preserve">Telaraña (fijación ligera)</t>
  </si>
  <si>
    <t xml:space="preserve">Cabello normal</t>
  </si>
  <si>
    <t xml:space="preserve">Tipo de producto: cera modeladora; Consistencia: cera; Fijación: ligera y flexible; Acabado: mate natural; Ingredientes destacados: agua, propilenglicol, ceteareth-25 y lanolina; Dermatológicamente testeada</t>
  </si>
  <si>
    <t xml:space="preserve">https://raw.githubusercontent.com/zublimemx/marketplaces-product-images/main/products/7501846504569/images/7501846504569_1.jpg</t>
  </si>
  <si>
    <t xml:space="preserve">https://raw.githubusercontent.com/zublimemx/marketplaces-product-images/main/products/7501846504569/images/7501846504569_2.jpg</t>
  </si>
  <si>
    <t xml:space="preserve">CERA XIOMARA TELARANA WAX&amp;S 60G</t>
  </si>
  <si>
    <t xml:space="preserve">7500435131834</t>
  </si>
  <si>
    <t xml:space="preserve">Pepto-Bismol Tabletas Masticables 12 Piezas</t>
  </si>
  <si>
    <t xml:space="preserve">Descripción:
Pepto-Bismol tabletas masticables, cuyo principio activo es el subsalicilato de bismuto (262.4 mg por tableta), de Procter &amp; Gamble. Ayuda a aliviar los síntomas de acidez, indigestión, diarrea, malestar estomacal y náusea. La caja contiene 12 tabletas masticables de sabor original.
Beneficios:
- Alivia acidez, indigestión, malestar estomacal, náusea y diarrea
- Alivia la diarrea sin causar estreñimiento
- Tabletas masticables de sabor original
Composición:
Cada tableta masticable contiene subsalicilato de bismuto 262.4 mg.
Modo de uso:
Vía oral. Mastique la tableta y siga la dosis indicada en el empaque.
Presentación:
Caja con 12 tabletas masticables.
Advertencias:
No usar en caso de hipersensibilidad al subsalicilato de bismuto o a los salicilatos, úlcera gástrica o sangrado gastrointestinal, ni en menores de 12 años sin supervisión médica. Precaución si tiene antecedentes de enfermedad renal; consulte a su médico si está embarazada o en lactancia. Si los síntomas persisten por más de 48 horas, suspenda su uso y consulte a su médico. Lea las instrucciones del empaque. Consulte a su médico. No se deje al alcance de los niños.</t>
  </si>
  <si>
    <t xml:space="preserve">MLM40170648</t>
  </si>
  <si>
    <t xml:space="preserve">Caja con 12 tabletas masticables</t>
  </si>
  <si>
    <t xml:space="preserve">Forma farmacéutica: tableta masticable</t>
  </si>
  <si>
    <t xml:space="preserve">https://raw.githubusercontent.com/zublimemx/marketplaces-product-images/main/products/7500435131834/images/7500435131834_1.jpg</t>
  </si>
  <si>
    <t xml:space="preserve">https://raw.githubusercontent.com/zublimemx/marketplaces-product-images/main/products/7500435131834/images/7500435131834_3.jpg</t>
  </si>
  <si>
    <t xml:space="preserve">PEPTO BISMOL MAST C12TAB</t>
  </si>
  <si>
    <t xml:space="preserve">7501314701285</t>
  </si>
  <si>
    <t xml:space="preserve">Zedesen Ceftibuteno 400 mg 10 Cápsulas</t>
  </si>
  <si>
    <t xml:space="preserve">Descripción:
Zedesen es un antibiótico cefalosporínico de administración oral, de Laboratorios Senosiain, cuyo principio activo es el ceftibuteno, en cápsulas de 400 mg. Se emplea en infecciones causadas por bacterias sensibles al ceftibuteno, como infecciones respiratorias (faringitis, amigdalitis, sinusitis, otitis media y bronquitis), infecciones urinarias e infecciones gastrointestinales. La caja contiene 10 cápsulas.
Características:
- Principio activo: ceftibuteno
- Concentración: 400 mg por cápsula
- Vía de administración: oral
- Antibiótico de uso con receta médica (fracción IV)
Fórmula:
Cada cápsula contiene ceftibuteno 400 mg.
Modo de uso:
Vía oral. La dosis y la duración del tratamiento las determina el médico; no suspenda el tratamiento sin indicación médica.
Presentación:
Caja con 10 cápsulas de 400 mg.
Advertencias:
No usar en caso de hipersensibilidad a las cefalosporinas, a otros betalactámicos o a los componentes de la fórmula. Evite el consumo de alcohol durante el tratamiento. Consulte a su médico si está embarazada o en período de lactancia. No se automedique. Venta con receta médica. Lea las instrucciones del empaque. Consulte a su médico. No se deje al alcance de los niños.</t>
  </si>
  <si>
    <t xml:space="preserve">MLM39475313</t>
  </si>
  <si>
    <t xml:space="preserve">Zedesen</t>
  </si>
  <si>
    <t xml:space="preserve">Ceftibuteno</t>
  </si>
  <si>
    <t xml:space="preserve">067M2017 SSA</t>
  </si>
  <si>
    <t xml:space="preserve">Forma farmacéutica: cápsulas; Fracción IV; La caja muestra la marca IPAL</t>
  </si>
  <si>
    <t xml:space="preserve">https://raw.githubusercontent.com/zublimemx/marketplaces-product-images/main/products/7501314701285/images/7501314701285_2.jpg</t>
  </si>
  <si>
    <t xml:space="preserve">https://raw.githubusercontent.com/zublimemx/marketplaces-product-images/main/products/7501314701285/images/7501314701285_1.jpg</t>
  </si>
  <si>
    <t xml:space="preserve">ZEDESEN 400MG CAP C10 JUNIO 27</t>
  </si>
  <si>
    <t xml:space="preserve">7506306213906</t>
  </si>
  <si>
    <t xml:space="preserve">Desodorante Axe Ice Chill Aerosol 150 ml</t>
  </si>
  <si>
    <t xml:space="preserve">Descripción:
Desodorante en aerosol para hombre Axe Ice Chill de 150 ml. Ofrece una sensación de frescura intensa con una fragancia de menta y lima y protección de larga duración, de hasta 48 horas. Su efecto frío ayuda a sentirse 6 °C más fresco, ideal para acompañar la rutina diaria de higiene personal.
Beneficios:
- Fragancia de menta frozen y lima con efecto frío
- Protección y frescura de hasta 48 horas
- Sensación de sentirse 6 °C más fresco
- Práctico formato aerosol de 150 ml
Modo de uso:
Agite antes de usar y rocíe sobre la piel.
Presentación:
Envase aerosol con 150 ml.
Advertencias:
Contenido a presión. Inflamable: no lo use cerca de flamas ni lo exponga al calor. No perfore ni incinere el envase. Uso externo; evite el contacto con los ojos. Manténgase fuera del alcance de los niños.</t>
  </si>
  <si>
    <t xml:space="preserve">MLM17018541</t>
  </si>
  <si>
    <t xml:space="preserve">Ice Chill</t>
  </si>
  <si>
    <t xml:space="preserve">Menta frozen y lima</t>
  </si>
  <si>
    <t xml:space="preserve">Tipo de producto: desodorante corporal en aerosol; Duración: hasta 48 horas; Efecto frío</t>
  </si>
  <si>
    <t xml:space="preserve">https://raw.githubusercontent.com/zublimemx/marketplaces-product-images/main/products/7506306213906/images/7506306213906_1.jpg</t>
  </si>
  <si>
    <t xml:space="preserve">https://raw.githubusercontent.com/zublimemx/marketplaces-product-images/main/products/7506306213906/images/7506306213906_2.jpg</t>
  </si>
  <si>
    <t xml:space="preserve">DESOD AXE ICECHI E-FRIO SPY 150ML</t>
  </si>
  <si>
    <t xml:space="preserve">7800005082024</t>
  </si>
  <si>
    <t xml:space="preserve">Hilo Dental Oral-B Essential Floss Encerado 50 m</t>
  </si>
  <si>
    <t xml:space="preserve">MLM180913</t>
  </si>
  <si>
    <t xml:space="preserve">Belleza y Cuidado Personal &gt; Higiene Personal &gt; Cuidado Bucal &gt; Hilos Dentales</t>
  </si>
  <si>
    <t xml:space="preserve">Descripción:
Hilo dental Oral-B Essential Floss encerado con sabor a menta, en carrete de 50 metros. Limpia donde el cepillo no alcanza: su hilo suave y resistente, con recubrimiento de cera, se desliza sin esfuerzo entre los dientes y accede a los espacios reducidos para retirar restos de comida y dejar la boca con una agradable sensación de frescor. Es un complemento ideal del cepillado diario para ayudar a mantener dientes y encías en buenas condiciones.
Características:
- Hilo dental encerado
- Suave y resistente, con mayor control durante el uso
- Sabor a menta
- Se desliza fácilmente entre los dientes y llega a espacios reducidos
- Deja una agradable sensación de frescor en la boca
- Longitud: 50 metros
Modo de uso:
Utilícelo después del cepillado de la mañana y de la noche.
Presentación:
Una pieza de hilo dental encerado con 50 m.</t>
  </si>
  <si>
    <t xml:space="preserve">MLM16134274</t>
  </si>
  <si>
    <t xml:space="preserve">Essential Floss</t>
  </si>
  <si>
    <t xml:space="preserve">Encerado</t>
  </si>
  <si>
    <t xml:space="preserve">Carrete</t>
  </si>
  <si>
    <t xml:space="preserve">Tipo de producto: hilo dental encerado; Longitud: 50 m</t>
  </si>
  <si>
    <t xml:space="preserve">https://raw.githubusercontent.com/zublimemx/marketplaces-product-images/main/products/7800005082024/images/7800005082024_2.jpg</t>
  </si>
  <si>
    <t xml:space="preserve">HILO SDA ORAL-B CERA</t>
  </si>
  <si>
    <t xml:space="preserve">7501088507915</t>
  </si>
  <si>
    <t xml:space="preserve">Koptin Azitromicina 900 mg Suspensión 22.5 ml</t>
  </si>
  <si>
    <t xml:space="preserve">Descripción:
Koptin es un antibiótico de Chinoin cuyo principio activo es la azitromicina, en polvo para preparar suspensión oral con una concentración de 200 mg por cada 5 ml. El frasco contiene 900 mg de azitromicina para obtener 22.5 ml de suspensión. Se emplea en el tratamiento de infecciones causadas por bacterias sensibles a la azitromicina, como infecciones de la piel y tejidos blandos, sinusitis, faringitis, amigdalitis, neumonía y otras infecciones bacterianas.
Características:
- Principio activo: azitromicina
- Contenido: 900 mg por frasco (200 mg por cada 5 ml de suspensión)
- Forma farmacéutica: polvo para suspensión oral
- Vía de administración: oral
Fórmula:
Cada 5 ml de suspensión contienen azitromicina 200 mg.
Modo de uso:
Vía oral. Prepare la suspensión siguiendo las instrucciones del empaque. La dosis y la duración del tratamiento las determina el médico.
Presentación:
Caja con frasco de polvo para preparar 22.5 ml de suspensión (900 mg).
Advertencias:
Conserve el producto en ambiente controlado, entre 15 y 30 °C. Su uso requiere prescripción médica; no se automedique. Venta con receta médica. Lea las instrucciones del empaque. Consulte a su médico. No se deje al alcance de los niños.</t>
  </si>
  <si>
    <t xml:space="preserve">MLM39473409</t>
  </si>
  <si>
    <t xml:space="preserve">Caja con frasco de polvo para suspensión de 22.5 ml</t>
  </si>
  <si>
    <t xml:space="preserve">200 mg/5 ml (900 mg por frasco)</t>
  </si>
  <si>
    <t xml:space="preserve">342M2002 SSA IV</t>
  </si>
  <si>
    <t xml:space="preserve">Forma farmacéutica: polvo para suspensión oral; Fracción IV</t>
  </si>
  <si>
    <t xml:space="preserve">https://raw.githubusercontent.com/zublimemx/marketplaces-product-images/main/products/7501088507915/images/7501088507915_1.jpg</t>
  </si>
  <si>
    <t xml:space="preserve">https://raw.githubusercontent.com/zublimemx/marketplaces-product-images/main/products/7501088507915/images/7501088507915_2.jpg</t>
  </si>
  <si>
    <t xml:space="preserve">KOPTIN 900 MG SUSP</t>
  </si>
  <si>
    <t xml:space="preserve">7502256732016</t>
  </si>
  <si>
    <t xml:space="preserve">Oxímetro de Pulso para Dedo Homecare InhalaCare INH01</t>
  </si>
  <si>
    <t xml:space="preserve">MLM408023</t>
  </si>
  <si>
    <t xml:space="preserve">Salud y Equipamiento Médico &gt; Equipamiento Médico &gt; Equipos de Monitoreo &gt; Oxímetros</t>
  </si>
  <si>
    <t xml:space="preserve">Descripción:
Oxímetro de pulso para dedo de la marca InhalaCare, de Homecare. Es un dispositivo portátil que mide de forma rápida y sin agujas la saturación de oxígeno en la sangre (SpO2) y la frecuencia del pulso. Se coloca en el dedo y en unos segundos muestra el resultado en la pantalla. Su tamaño y peso reducidos facilitan guardarlo en un bolsillo o en una bolsa para usarlo en casa o llevarlo consigo.
Beneficios:
- Mide la saturación de oxígeno (SpO2) y la frecuencia de pulso (PRbpm).
- Muestra también la barra de pulso, la curva pletismográfica y el índice de perfusión (PI).
- Pantalla LED de fácil lectura, que puede usarse con distintas condiciones de luz.
- Indicador de batería baja y apagado automático.
- Funciona con pilas AAA de 3 V, que vienen incluidas.
- Apto para adultos y niños.
Modo de uso:
Encienda el equipo, introduzca el dedo (de preferencia el índice) con la uña hacia arriba y mantenga la mano quieta y en reposo unos segundos, hasta que la lectura se estabilice. Consulte el instructivo del empaque para conocer los detalles de su modelo.
Presentación:
Una pieza, en color blanco. Incluye pilas AAA y manual de uso. La precisión indicada para la saturación de oxígeno es de 2 %.
Advertencias:
- Equipo de uso doméstico; no sustituye la valoración médica. Ante lecturas anormales o síntomas, consulte a su médico.
- El esmalte de uñas, las uñas postizas, las manos frías y el movimiento pueden alterar la lectura.
- Manténgalo fuera del alcance de los niños.</t>
  </si>
  <si>
    <t xml:space="preserve">MLM18224574</t>
  </si>
  <si>
    <t xml:space="preserve">InhalaCare</t>
  </si>
  <si>
    <t xml:space="preserve">Homecare</t>
  </si>
  <si>
    <t xml:space="preserve">Oxímetro de pulso para dedo</t>
  </si>
  <si>
    <t xml:space="preserve">Mide SpO2 y frecuencia de pulso; Uso en el dedo; Pantalla LED; Alimentación: pila AAA (3 V) incluida; Color: blanco; Indicador de batería baja; Apagado automático; Incluye manual; Modelo según catálogo ML por GTIN: INH01 (confirmar en el empaque); Formato de venta: Unidad</t>
  </si>
  <si>
    <t xml:space="preserve">https://raw.githubusercontent.com/zublimemx/marketplaces-product-images/main/products/7502256732016/images/7502256732016_1.jpg</t>
  </si>
  <si>
    <t xml:space="preserve">https://raw.githubusercontent.com/zublimemx/marketplaces-product-images/main/products/7502256732016/images/7502256732016_2.jpg</t>
  </si>
  <si>
    <t xml:space="preserve">OXIMETRO DE PULSO INHALACARE HOMECARE</t>
  </si>
  <si>
    <t xml:space="preserve">20041333666420</t>
  </si>
  <si>
    <t xml:space="preserve">Pilas Alcalinas Duracell AA Tira con 6 Piezas</t>
  </si>
  <si>
    <t xml:space="preserve">Descripción:
Tira de 6 pilas alcalinas Duracell tamaño AA de 1.5 V. Son pilas de alta capacidad de descarga continua, pensadas para dispositivos de uso prolongado y de consumo frecuente como controles remotos, juguetes, linternas, relojes y otros aparatos electrónicos de uso diario. La presentación en tira facilita su exhibición, almacenamiento y traslado.
Características:
- Tipo: alcalina, tamaño AA
- Voltaje: 1.5 V
- Contenido: 6 pilas
- Formato: tira con 6 piezas
- Marca Duracell
Presentación:
Tira con 6 pilas alcalinas AA.
Advertencias:
Inserte las pilas respetando la polaridad (+/-). No mezcle pilas nuevas con usadas ni de distintos tipos. No las recargue, no las abra, no las exponga al fuego ni al calor excesivo. Manténgase fuera del alcance de los niños; en caso de ingestión, acuda de inmediato al médico.</t>
  </si>
  <si>
    <t xml:space="preserve">MLM36457563</t>
  </si>
  <si>
    <t xml:space="preserve">Tira con 6 pilas</t>
  </si>
  <si>
    <t xml:space="preserve">Tipo de pila: alcalina AA; Voltaje: 1.5 V; Modelo de referencia: MN1500B1; No recargable; Composición: Zn-MnO2; Presentación: tira desprendible de 6 pilas</t>
  </si>
  <si>
    <t xml:space="preserve">https://raw.githubusercontent.com/zublimemx/marketplaces-product-images/main/products/20041333666420/images/20041333666420_1.jpg</t>
  </si>
  <si>
    <t xml:space="preserve">PILA DURACELL ALK AA C/6</t>
  </si>
  <si>
    <t xml:space="preserve">785118754204</t>
  </si>
  <si>
    <t xml:space="preserve">Maviglin Metformina Glibenclamida 500/5 mg 60 Tabletas</t>
  </si>
  <si>
    <t xml:space="preserve">Descripción:
Maviglin es un medicamento antidiabético oral de Mavi Farmacéutica que combina metformina (500 mg) y glibenclamida (5 mg) en cada tableta. Está indicado en el tratamiento de la diabetes mellitus tipo 2 (no insulinodependiente) cuando las medidas dietéticas y la monoterapia con sulfonilureas no son suficientes para un control adecuado de la glucosa. Se presenta en caja con 60 tabletas.
Características:
- Combinación de metformina y glibenclamida
- Concentración: 500 mg/5 mg por tableta
- Vía de administración: oral
- Clasificación: antidiabético / hipoglucemiante
Fórmula:
Cada tableta contiene metformina 500 mg y glibenclamida 5 mg.
Modo de uso:
Vía oral. La dosis depende de la concentración y de la respuesta metabólica de cada paciente y debe ser indicada por el médico; no debe exceder 4 tabletas al día.
Presentación:
Caja con 60 tabletas de 500 mg/5 mg.
Advertencias:
No usar en caso de hipersensibilidad a alguno de los componentes, diabetes gestacional o insulinodependiente, cetoacidosis diabética, insuficiencia renal o hepática grave, embarazo y lactancia. Existe riesgo de acidosis láctica, sobre todo en pacientes con insuficiencia renal o hipoxemia. Venta con receta médica. Lea las instrucciones del empaque. Consulte a su médico. No se deje al alcance de los niños.</t>
  </si>
  <si>
    <t xml:space="preserve">MLM40172088</t>
  </si>
  <si>
    <t xml:space="preserve">Maviglin</t>
  </si>
  <si>
    <t xml:space="preserve">Metformina y glibenclamida</t>
  </si>
  <si>
    <t xml:space="preserve">071M2001 SSA IV</t>
  </si>
  <si>
    <t xml:space="preserve">Forma farmacéutica: tabletas (grageas según PLM); Clasificación: antidiabético</t>
  </si>
  <si>
    <t xml:space="preserve">https://raw.githubusercontent.com/zublimemx/marketplaces-product-images/main/products/785118754204/images/785118754204_1.jpg</t>
  </si>
  <si>
    <t xml:space="preserve">https://raw.githubusercontent.com/zublimemx/marketplaces-product-images/main/products/785118754204/images/785118754204_2.jpg</t>
  </si>
  <si>
    <t xml:space="preserve">MAVIGLIN 500 5MG C60 TBS METFORMINA GLIBENCLAMIDA MAVI</t>
  </si>
  <si>
    <t xml:space="preserve">7501871720682</t>
  </si>
  <si>
    <t xml:space="preserve">Tafirol Flex 300 mg/250 mg 30 Tabletas</t>
  </si>
  <si>
    <t xml:space="preserve">Descripción:
Tafirol Flex es un analgésico y miorrelajante de Asofarma que combina paracetamol (300 mg) y clorzoxazona (250 mg) en cada tableta. Se utiliza como analgésico miorrelajante ante dolores y contracturas musculares derivados de distensiones, tortícolis, fibrositis y desgarres musculares, así como en dolor de columna como espondilitis, síndrome cervical, ciática y lumbalgias. Se presenta en caja con 30 tabletas.
Características:
- Combinación de paracetamol y clorzoxazona
- Concentración: 300 mg/250 mg por tableta
- Vía de administración: oral
- Acción analgésica y relajante muscular
Fórmula:
Cada tableta contiene paracetamol 300 mg y clorzoxazona 250 mg.
Modo de uso:
Vía oral. La dosis y la duración del tratamiento deben ser indicadas por el médico.
Presentación:
Caja con 30 tabletas de 300 mg/250 mg.
Advertencias:
Contiene paracetamol; consulte a su médico antes de usarlo junto con otros medicamentos que lo contengan. No se automedique. Lea las instrucciones del empaque. Consulte a su médico. No se deje al alcance de los niños.</t>
  </si>
  <si>
    <t xml:space="preserve">MLM39473880</t>
  </si>
  <si>
    <t xml:space="preserve">Tafirol Flex</t>
  </si>
  <si>
    <t xml:space="preserve">Paracetamol y clorzoxazona</t>
  </si>
  <si>
    <t xml:space="preserve">300 mg/250 mg</t>
  </si>
  <si>
    <t xml:space="preserve">Forma farmacéutica: tabletas; Clasificación: analgésico miorrelajante</t>
  </si>
  <si>
    <t xml:space="preserve">https://raw.githubusercontent.com/zublimemx/marketplaces-product-images/main/products/7501871720682/images/7501871720682_1.jpg</t>
  </si>
  <si>
    <t xml:space="preserve">https://raw.githubusercontent.com/zublimemx/marketplaces-product-images/main/products/7501871720682/images/7501871720682_2.jpg</t>
  </si>
  <si>
    <t xml:space="preserve">TAFIROL FLEX TAB30 JULIO 27</t>
  </si>
  <si>
    <t xml:space="preserve">7506376000260</t>
  </si>
  <si>
    <t xml:space="preserve">Crema Facial Vitacilina Aclaradora Día y Noche 100 g</t>
  </si>
  <si>
    <t xml:space="preserve">Descripción:
Vitacilina Facial Aclaradora es una crema facial para usar de día y de noche que combina retinol, niacinamida y vitamina C en una fórmula hidratante y luminosa. Se presenta en un tarro de 100 g con tapa metálica, dentro de una caja de cartón, y está pensada para el cuidado diario de la piel del rostro.
Beneficios:
- Crema aclaradora de rostro con acción hidratante y luminosa
- Ayuda a lucir un tono de piel más uniforme y radiante
- Fórmula con retinol, niacinamida y vitamina C
- Un solo producto para la rutina de día y de noche
- Práctico tarro de 100 g para uso continuo
Ingredientes:
Ingredientes destacados: retinol, niacinamida y vitamina C. Consulte la lista completa de ingredientes en el empaque.
Modo de uso:
Aplicar por la mañana y por la noche sobre el rostro limpio y seco, con un masaje suave hasta su completa absorción.
Presentación:
Tarro con 100 g de crema facial, en caja individual.
Advertencias:
Uso externo. Evite el contacto con los ojos. Suspenda su uso si presenta irritación o molestia en la piel. Manténgase fuera del alcance de los niños.</t>
  </si>
  <si>
    <t xml:space="preserve">MLM34710539</t>
  </si>
  <si>
    <t xml:space="preserve">Facial</t>
  </si>
  <si>
    <t xml:space="preserve">Aclaradora día y noche</t>
  </si>
  <si>
    <t xml:space="preserve">Tarro de 100 g</t>
  </si>
  <si>
    <t xml:space="preserve">Tipo de producto: crema facial; Activos: retinol, niacinamida y vitamina C; Uso: día y noche</t>
  </si>
  <si>
    <t xml:space="preserve">https://raw.githubusercontent.com/zublimemx/marketplaces-product-images/main/products/7506376000260/images/7506376000260_1.jpg</t>
  </si>
  <si>
    <t xml:space="preserve">https://raw.githubusercontent.com/zublimemx/marketplaces-product-images/main/products/7506376000260/images/7506376000260_2.jpg</t>
  </si>
  <si>
    <t xml:space="preserve">https://raw.githubusercontent.com/zublimemx/marketplaces-product-images/main/products/7506376000260/images/7506376000260_3.jpg</t>
  </si>
  <si>
    <t xml:space="preserve">CRA VITACILINA FAC ACLARADOR 100G</t>
  </si>
  <si>
    <t xml:space="preserve">7500435252317</t>
  </si>
  <si>
    <t xml:space="preserve">Dolo-Neurobión Retard Diclofenaco y Complejo B 10 Tabletas</t>
  </si>
  <si>
    <t xml:space="preserve">Descripción:
Dolo-Neurobión Retard es un medicamento de Merck en tabletas de liberación prolongada que combina un analgésico y antiinflamatorio (diclofenaco sódico) con vitaminas del complejo B (tiamina, piridoxina y cianocobalamina). Se administra por vía oral y se presenta en caja con 10 tabletas.
Beneficios:
- Analgésico, antineurítico y antiinflamatorio
- Indicado en lumbalgias, cervicalgias, neuropatías periféricas, neuralgias faciales y otros cuadros neuropáticos
- Liberación prolongada del diclofenaco
- Combina un antiinflamatorio con las vitaminas B1, B6 y B12
Composición:
- Diclofenaco sódico 100 mg por tableta
- Tiamina (vitamina B1) 100 mg por tableta
- Piridoxina (vitamina B6) 100 mg por tableta
- Cianocobalamina (vitamina B12) 1 mg por tableta
Modo de uso:
Vía oral. La dosis y la duración del tratamiento deben ser indicadas por el médico; la dosis de referencia es de una tableta al día (100 mg de diclofenaco), que el médico puede aumentar en caso de exacerbación.
Presentación:
Caja con 10 tabletas de liberación prolongada.
Advertencias:
Su venta requiere receta médica. No debe usarse en caso de hipersensibilidad a los componentes, policitemia vera, úlcera ácido péptica, embarazo, lactancia ni en menores de 12 años. No se recomienda combinarlo con otros antiinflamatorios no esteroideos. Requiere vigilancia médica en pacientes con enfermedad cardiovascular, renal o hepática. Lea las instrucciones del empaque. Consulte a su médico. No se deje al alcance de los niños.</t>
  </si>
  <si>
    <t xml:space="preserve">MLM51394125</t>
  </si>
  <si>
    <t xml:space="preserve">Retard</t>
  </si>
  <si>
    <t xml:space="preserve">Diclofenaco sódico, tiamina, piridoxina y cianocobalamina</t>
  </si>
  <si>
    <t xml:space="preserve">Diclofenaco 100 mg, tiamina 100 mg, piridoxina 100 mg y cianocobalamina 1 mg por tableta</t>
  </si>
  <si>
    <t xml:space="preserve">Forma farmacéutica: tableta de liberación prolongada; Venta con receta médica</t>
  </si>
  <si>
    <t xml:space="preserve">https://raw.githubusercontent.com/zublimemx/marketplaces-product-images/main/products/7500435252317/images/7500435252317_1.jpg</t>
  </si>
  <si>
    <t xml:space="preserve">https://raw.githubusercontent.com/zublimemx/marketplaces-product-images/main/products/7500435252317/images/7500435252317_2.jpg</t>
  </si>
  <si>
    <t xml:space="preserve">DOLO NEUROBION RETARD C10</t>
  </si>
  <si>
    <t xml:space="preserve">7501165011694</t>
  </si>
  <si>
    <t xml:space="preserve">Isodine Bucofaríngeo Yodopovidona Solución 120 ml</t>
  </si>
  <si>
    <t xml:space="preserve">Descripción:
Isodine Bucofaríngeo es una solución antiséptica bucofaríngea a base de yodopovidona, elaborada por Sanfer. Está indicada como auxiliar en las infecciones de la garganta y de la boca y se presenta en un frasco de 120 ml para uso bucofaríngeo.
Beneficios:
- Antiséptico bucofaríngeo con yodopovidona como principio activo
- Auxiliar en infecciones de garganta y boca
- Vía de administración bucofaríngea, para gárgaras y enjuagues
- Presentación práctica de 120 ml
Modo de uso:
Uso bucofaríngeo (gárgaras o enjuagues bucales). Siga las indicaciones del empaque o de su médico en cuanto a la dilución, la frecuencia y la duración del uso.
Presentación:
Frasco con 120 ml de solución antiséptica.
Advertencias:
Evite tragar la solución. No lo use si es alérgico al yodo o a alguno de los componentes de la fórmula. Si los síntomas persisten o empeoran, suspenda su uso y consulte a un médico. Lea las instrucciones del empaque. Consulte a su médico. No se deje al alcance de los niños.</t>
  </si>
  <si>
    <t xml:space="preserve">Isodine</t>
  </si>
  <si>
    <t xml:space="preserve">Yodopovidona</t>
  </si>
  <si>
    <t xml:space="preserve">Forma farmacéutica: solución antiséptica; Venta libre</t>
  </si>
  <si>
    <t xml:space="preserve">https://raw.githubusercontent.com/zublimemx/marketplaces-product-images/main/products/7501165011694/images/7501165011694_1.jpg</t>
  </si>
  <si>
    <t xml:space="preserve">ISODINE BUCOFARINGEO 120 ML AGOSTO 27</t>
  </si>
  <si>
    <t xml:space="preserve">7501027553683</t>
  </si>
  <si>
    <t xml:space="preserve">Set Evenflo Peine y Cepillo para Bebé Zoo Friends 2 Piezas</t>
  </si>
  <si>
    <t xml:space="preserve">MLM429679</t>
  </si>
  <si>
    <t xml:space="preserve">Bebés &gt; Higiene y Cuidado del Bebé &gt; Peines y Cepillos</t>
  </si>
  <si>
    <t xml:space="preserve">Descripción:
Set Evenflo de cepillo y peine para bebé de la línea Zoo Friends. Incluye dos piezas, un cepillo y un peine, pensadas para el cuidado delicado del cabello del bebé desde recién nacido, con decoración de animalitos en cada pieza.
Características:
- Set de 2 piezas: 1 cepillo y 1 peine
- Cepillo suave y delicado, ideal para recién nacido
- Peine para desenredar y peinar el cabello del bebé
- Decoración con animalitos de la línea Zoo Friends
- Empaque individual tipo blíster
- El diseño y el color de las piezas pueden variar según disponibilidad
Modo de uso:
Cepille y peine suavemente el cabello del bebé, siempre con movimientos delicados. Lave las piezas con agua y jabón neutro después de usarlas.
Presentación:
Empaque con 1 cepillo y 1 peine.
Advertencias:
Utilícelo siempre con la supervisión de un adulto. Manténgase fuera del alcance de los niños sin supervisión.</t>
  </si>
  <si>
    <t xml:space="preserve">MLM26326877</t>
  </si>
  <si>
    <t xml:space="preserve">Set de cepillo y peine (2 piezas)</t>
  </si>
  <si>
    <t xml:space="preserve">Recién nacido en adelante</t>
  </si>
  <si>
    <t xml:space="preserve">Incluye: 1 cepillo y 1 peine; Diseño y color según disponibilidad</t>
  </si>
  <si>
    <t xml:space="preserve">https://raw.githubusercontent.com/zublimemx/marketplaces-product-images/main/products/7501027553683/images/7501027553683_2.jpg</t>
  </si>
  <si>
    <t xml:space="preserve">https://raw.githubusercontent.com/zublimemx/marketplaces-product-images/main/products/7501027553683/images/7501027553683_1.jpg</t>
  </si>
  <si>
    <t xml:space="preserve">https://raw.githubusercontent.com/zublimemx/marketplaces-product-images/main/products/7501027553683/images/7501027553683_3.jpg</t>
  </si>
  <si>
    <t xml:space="preserve">https://raw.githubusercontent.com/zublimemx/marketplaces-product-images/main/products/7501027553683/images/7501027553683_4.jpg</t>
  </si>
  <si>
    <t xml:space="preserve">SET EVENFLO PEINE Y CEPILLO ZOO</t>
  </si>
  <si>
    <t xml:space="preserve">312547321815</t>
  </si>
  <si>
    <t xml:space="preserve">Enjuague Bucal Listerine Cool Mint Antiséptico 500 ml</t>
  </si>
  <si>
    <t xml:space="preserve">Descripción:
Listerine Cool Mint es un enjuague bucal antiséptico con aceites esenciales y sabor a menta intensa, en botella de 500 ml. Está formulado como complemento del cepillado y del hilo dental para el cuidado diario de la boca.
Beneficios:
- Enjuague antiséptico con aceites esenciales
- Ayuda a combatir los gérmenes que causan el mal aliento
- Ayuda a reducir la placa dental y la gingivitis como complemento de la higiene bucal
- Sabor menta intensa (Cool Mint) que deja sensación de frescura
- Botella de 500 ml para uso diario
Ingredientes:
Aceites esenciales: eucaliptol, mentol, salicilato de metilo y timol. Consulte la lista completa de ingredientes en el empaque.
Modo de uso:
Después de cepillarse los dientes, enjuague la boca durante 30 segundos, dos veces al día, y escupa. Siga las instrucciones del empaque.
Presentación:
Botella con 500 ml de enjuague bucal.
Advertencias:
No se ingiera. Manténgase fuera del alcance de los niños. En caso de ingestión accidental, busque ayuda médica. Suspenda su uso si aparece irritación en la boca.</t>
  </si>
  <si>
    <t xml:space="preserve">MLM25850225</t>
  </si>
  <si>
    <t xml:space="preserve">Listerine</t>
  </si>
  <si>
    <t xml:space="preserve">Cool Mint</t>
  </si>
  <si>
    <t xml:space="preserve">Antiséptico</t>
  </si>
  <si>
    <t xml:space="preserve">Botella de 500 ml</t>
  </si>
  <si>
    <t xml:space="preserve">Aceites esenciales (eucaliptol, mentol, salicilato de metilo, timol)</t>
  </si>
  <si>
    <t xml:space="preserve">Menta (Cool Mint)</t>
  </si>
  <si>
    <t xml:space="preserve">Tipo de producto: enjuague bucal antiséptico; Con alcohol; Fórmula de 4 aceites esenciales; Contra gérmenes que causan placa, caries y mal aliento; No apto para niños</t>
  </si>
  <si>
    <t xml:space="preserve">https://raw.githubusercontent.com/zublimemx/marketplaces-product-images/main/products/312547321815/images/312547321815_1.jpg</t>
  </si>
  <si>
    <t xml:space="preserve">https://raw.githubusercontent.com/zublimemx/marketplaces-product-images/main/products/312547321815/images/312547321815_2.jpg</t>
  </si>
  <si>
    <t xml:space="preserve">https://raw.githubusercontent.com/zublimemx/marketplaces-product-images/main/products/312547321815/images/312547321815_4.jpg</t>
  </si>
  <si>
    <t xml:space="preserve">ANTISEP LIST COOL M 500ML</t>
  </si>
  <si>
    <t xml:space="preserve">7501825300724</t>
  </si>
  <si>
    <t xml:space="preserve">Proxalin Plus Paracetamol Naproxeno 250/300 mg 16 Tabletas</t>
  </si>
  <si>
    <t xml:space="preserve">Descripción:
Proxalin Plus es un analgésico y antipirético en tabletas que combina paracetamol y naproxeno, elaborado por Laboratorios Degorts. Su empaque lo presenta para el rápido alivio del dolor y la fiebre, incluidos el dolor de garganta, de oído y de cabeza. Se presenta en caja con 16 tabletas para administración oral.
Beneficios:
- Combina dos activos: paracetamol (analgésico y antipirético) y naproxeno (antiinflamatorio no esteroideo)
- Rápido alivio del dolor y la fiebre
- Útil en dolor de garganta, de oído y de cabeza, entre otros dolores
- Caja con 16 tabletas
Composición:
- Paracetamol 250 mg por tableta
- Naproxeno 300 mg por tableta
Modo de uso:
Vía oral. Tome las tabletas con un vaso de agua, de acuerdo con la dosis y la duración que indique su médico o el instructivo del empaque.
Presentación:
Caja con 16 tabletas.
Advertencias:
No exceda la dosis recomendada. No lo use junto con otros medicamentos que contengan paracetamol o antiinflamatorios no esteroideos sin indicación médica. No lo use si es alérgico a alguno de sus componentes. Lea las instrucciones del empaque. Consulte a su médico. No se deje al alcance de los niños.</t>
  </si>
  <si>
    <t xml:space="preserve">MLM39455732</t>
  </si>
  <si>
    <t xml:space="preserve">Proxalin Plus</t>
  </si>
  <si>
    <t xml:space="preserve">Degorts</t>
  </si>
  <si>
    <t xml:space="preserve">Paracetamol y naproxeno</t>
  </si>
  <si>
    <t xml:space="preserve">Paracetamol 250 mg y naproxeno 300 mg por tableta</t>
  </si>
  <si>
    <t xml:space="preserve">Forma farmacéutica: tableta</t>
  </si>
  <si>
    <t xml:space="preserve">https://raw.githubusercontent.com/zublimemx/marketplaces-product-images/main/products/7501825300724/images/7501825300724_3.jpg</t>
  </si>
  <si>
    <t xml:space="preserve">https://raw.githubusercontent.com/zublimemx/marketplaces-product-images/main/products/7501825300724/images/7501825300724_1.jpg</t>
  </si>
  <si>
    <t xml:space="preserve">https://raw.githubusercontent.com/zublimemx/marketplaces-product-images/main/products/7501825300724/images/7501825300724_4.jpg</t>
  </si>
  <si>
    <t xml:space="preserve">PROXALIN PLUS C16 TABS PARACET NAPROX DEGORTS 190</t>
  </si>
  <si>
    <t xml:space="preserve">7501314703647</t>
  </si>
  <si>
    <t xml:space="preserve">Dimegan-D Loratadina Fenilefrina Jarabe 60 ml</t>
  </si>
  <si>
    <t xml:space="preserve">Descripción:
Dimegan-D es un jarabe que combina un antihistamínico (loratadina) con un descongestionante nasal (fenilefrina). Es elaborado por Laboratorios Senosiain bajo la marca Cetus y se presenta en caja con un frasco de 60 ml y vaso dosificador.
Beneficios:
- Combina antihistamínico y descongestionante en un solo jarabe
- Indicado para aliviar los síntomas de la alergia respiratoria y la congestión nasal
- Incluye vaso dosificador para medir la dosis
- Presentación de 60 ml
Composición:
Según el empaque: loratadina 10 mg y fenilefrina 40 mg por cada 10 ml de jarabe.
Modo de uso:
Vía oral. Utilice el vaso dosificador incluido y siga la dosis y la duración que indique su médico o el instructivo del empaque.
Presentación:
Caja con un frasco de 60 ml de jarabe y vaso dosificador.
Advertencias:
No lo use si es alérgico a la loratadina, a la fenilefrina o a algún componente de la fórmula. No exceda la dosis indicada. Si hay somnolencia, palpitaciones o los síntomas persisten, suspenda su uso y consulte a un médico. Lea las instrucciones del empaque. Consulte a su médico. No se deje al alcance de los niños.</t>
  </si>
  <si>
    <t xml:space="preserve">MLM39473604</t>
  </si>
  <si>
    <t xml:space="preserve">Dimegan-D</t>
  </si>
  <si>
    <t xml:space="preserve">Frasco de 60 ml con vaso dosificador</t>
  </si>
  <si>
    <t xml:space="preserve">Loratadina y fenilefrina</t>
  </si>
  <si>
    <t xml:space="preserve">Loratadina 1 mg/ml y fenilefrina 4 mg/ml (10 mg y 40 mg por cada 10 ml)</t>
  </si>
  <si>
    <t xml:space="preserve">131M2002 SSA</t>
  </si>
  <si>
    <t xml:space="preserve">Forma farmacéutica: jarabe; Incluye vaso dosificador; Condición de venta: con receta médica (fracción IV, según catálogo ML)</t>
  </si>
  <si>
    <t xml:space="preserve">https://raw.githubusercontent.com/zublimemx/marketplaces-product-images/main/products/7501314703647/images/7501314703647_2.jpg</t>
  </si>
  <si>
    <t xml:space="preserve">DIMEGAN D JBE 60ML VSO INF</t>
  </si>
  <si>
    <t xml:space="preserve">7501287678034</t>
  </si>
  <si>
    <t xml:space="preserve">Bonadoxina Meclozina 25 mg Piridoxina 50 mg 25 Tabletas</t>
  </si>
  <si>
    <t xml:space="preserve">Descripción:
Bonadoxina es un medicamento de Pfizer en tabletas que combina meclozina, un antihistamínico con acción antiemética, y piridoxina (vitamina B6). Se utiliza para el manejo de náuseas, vómito y mareos. Se presenta en caja con 25 tabletas para administración oral.
Beneficios:
- Antiemético y antivertiginoso de la familia de los antihistamínicos H1
- Indicado en náuseas, vómito y mareos
- Combina meclozina con piridoxina (vitamina B6)
- Caja con 25 tabletas
Composición:
- Clorhidrato de meclozina 25 mg por tableta
- Clorhidrato de piridoxina 50 mg por tableta
Modo de uso:
Vía oral. La dosis y la duración del tratamiento deben ser indicadas por el médico.
Presentación:
Caja con 25 tabletas.
Advertencias:
Su venta requiere receta médica. Puede causar somnolencia; evite conducir u operar maquinaria hasta saber cómo le afecta. No lo use si es alérgico a alguno de los componentes. Evite el consumo de alcohol durante el tratamiento. Lea las instrucciones del empaque. Consulte a su médico. No se deje al alcance de los niños.</t>
  </si>
  <si>
    <t xml:space="preserve">MLM39474027</t>
  </si>
  <si>
    <t xml:space="preserve">Bonadoxina</t>
  </si>
  <si>
    <t xml:space="preserve">Caja con 25 tabletas</t>
  </si>
  <si>
    <t xml:space="preserve">Meclozina y piridoxina</t>
  </si>
  <si>
    <t xml:space="preserve">Meclozina 25 mg y piridoxina 50 mg por tableta</t>
  </si>
  <si>
    <t xml:space="preserve">https://raw.githubusercontent.com/zublimemx/marketplaces-product-images/main/products/7501287678034/images/7501287678034_1.jpg</t>
  </si>
  <si>
    <t xml:space="preserve">https://raw.githubusercontent.com/zublimemx/marketplaces-product-images/main/products/7501287678034/images/7501287678034_2.jpg</t>
  </si>
  <si>
    <t xml:space="preserve">BONADOXINA 25 MG C 25 T</t>
  </si>
  <si>
    <t xml:space="preserve">7509546056432</t>
  </si>
  <si>
    <t xml:space="preserve">Desodorante Speed Stick ADN Gel 48 Horas 85 g</t>
  </si>
  <si>
    <t xml:space="preserve">Descripción:
Speed Stick ADN en gel es un antitranspirante y desodorante para hombre de la línea Speed Stick, con protección de hasta 48 horas contra el sudor y el mal olor. Su fórmula en gel transparente se aplica de forma suave y se seca rápido, y viene en barra de 85 g.
Beneficios:
- Protección antitranspirante y desodorante hasta por 48 horas
- Fórmula en gel de secado rápido
- Ayuda a evitar residuos visibles en la piel y en la ropa
- Sensación de frescura durante el día
- Fragancia masculina de larga duración
- Presentación de 85 g
Modo de uso:
Retire la tapa, gire la base para subir el gel y aplique sobre las axilas limpias y secas. Deje secar antes de vestirse.
Presentación:
Barra de gel de 85 g.
Advertencias:
Uso externo. No lo aplique sobre piel irritada, lastimada o recién depilada. Evite el contacto con los ojos. Suspenda su uso si aparece irritación. Manténgase fuera del alcance de los niños.</t>
  </si>
  <si>
    <t xml:space="preserve">MLM17017563</t>
  </si>
  <si>
    <t xml:space="preserve">ADN</t>
  </si>
  <si>
    <t xml:space="preserve">Gel 48 horas</t>
  </si>
  <si>
    <t xml:space="preserve">Barra de gel de 85 g</t>
  </si>
  <si>
    <t xml:space="preserve">Tipo de producto: antitranspirante y desodorante en gel; Protección: hasta 48 horas</t>
  </si>
  <si>
    <t xml:space="preserve">https://raw.githubusercontent.com/zublimemx/marketplaces-product-images/main/products/7509546056432/images/7509546056432_2.jpg</t>
  </si>
  <si>
    <t xml:space="preserve">DESOD SPEEDS 48H PRO ADN GEL 85GN</t>
  </si>
  <si>
    <t xml:space="preserve">7501326004954</t>
  </si>
  <si>
    <t xml:space="preserve">Janumet Sitagliptina Metformina 50/1000 mg 56 Comprimidos</t>
  </si>
  <si>
    <t xml:space="preserve">Descripción:
Janumet es un medicamento de MSD que combina sitagliptina (un inhibidor de la DPP-4) con metformina, dos antidiabéticos orales que se complementan para el control de la glucosa. Esta presentación contiene 50 mg de sitagliptina y 1000 mg de metformina por comprimido y se vende en caja con 56 comprimidos para administración oral.
Beneficios:
- Antidiabético oral de combinación
- Indicado en el control de la glucemia en pacientes con diabetes mellitus tipo 2
- Dos principios activos en un solo comprimido
- Caja con 56 comprimidos
Composición:
- Sitagliptina (como fosfato de sitagliptina) 50 mg por comprimido
- Clorhidrato de metformina 1000 mg por comprimido
Modo de uso:
Vía oral. La dosis, el horario y la duración del tratamiento deben ser determinados por el médico; siga siempre sus indicaciones y las del instructivo.
Presentación:
Caja con 56 comprimidos.
Advertencias:
Su venta requiere receta médica. Es un medicamento de uso crónico que requiere vigilancia médica; no modifique ni suspenda la dosis sin consultar a su médico. No lo use si es alérgico a alguno de los componentes. Lea las instrucciones del empaque. Consulte a su médico. No se deje al alcance de los niños.</t>
  </si>
  <si>
    <t xml:space="preserve">MLM40170666</t>
  </si>
  <si>
    <t xml:space="preserve">Janumet</t>
  </si>
  <si>
    <t xml:space="preserve">Caja con 56 comprimidos</t>
  </si>
  <si>
    <t xml:space="preserve">Sitagliptina y metformina</t>
  </si>
  <si>
    <t xml:space="preserve">Sitagliptina 50 mg y metformina 1000 mg por comprimido</t>
  </si>
  <si>
    <t xml:space="preserve">134M2007 SSA IV</t>
  </si>
  <si>
    <t xml:space="preserve">Forma farmacéutica: comprimido; Código ATC: A10BD07; Venta con receta médica</t>
  </si>
  <si>
    <t xml:space="preserve">https://raw.githubusercontent.com/zublimemx/marketplaces-product-images/main/products/7501326004954/images/7501326004954_1.jpg</t>
  </si>
  <si>
    <t xml:space="preserve">https://raw.githubusercontent.com/zublimemx/marketplaces-product-images/main/products/7501326004954/images/7501326004954_2.jpg</t>
  </si>
  <si>
    <t xml:space="preserve">https://raw.githubusercontent.com/zublimemx/marketplaces-product-images/main/products/7501326004954/images/7501326004954_3.jpg</t>
  </si>
  <si>
    <t xml:space="preserve">https://raw.githubusercontent.com/zublimemx/marketplaces-product-images/main/products/7501326004954/images/7501326004954_4.jpg</t>
  </si>
  <si>
    <t xml:space="preserve">JANUMET 50 1000 C 56 TBL MAYO 27</t>
  </si>
  <si>
    <t xml:space="preserve">7501001245214</t>
  </si>
  <si>
    <t xml:space="preserve">Metamucil Fibra Sin Azúcar Sabor Naranja 10 Sobres 5.8 g</t>
  </si>
  <si>
    <t xml:space="preserve">Descripción:
Metamucil es una fibra 100% de origen natural a base de psyllium (plantago psyllium), en polvo para suspensión con sabor naranja y sin azúcar. Cada sobre contiene 5.8 g de polvo, con 3.26 g de plantago psyllium, y la caja incluye 10 sobres.
Beneficios:
- Fibra multibeneficios de origen natural
- Restaura la regularidad intestinal
- Ayuda a mejorar la salud digestiva
- Sin azúcar, con sabor naranja
- Sobres individuales fáciles de llevar
Ingredientes:
Plantago psyllium en polvo (3.26 g por sobre). Consulte la lista completa de ingredientes en el empaque.
Modo de uso:
Mezcle el contenido de un sobre en un vaso de agua, revuelva bien y beba de inmediato. Tómelo con suficiente líquido y siga las indicaciones del empaque.
Presentación:
Caja con 10 sobres de 5.8 g cada uno.
Advertencias:
Tome siempre este producto con suficiente agua. Si tiene dificultad para tragar o síntomas como dolor abdominal, náuseas o vómito, consulte a su médico. Lea las instrucciones del empaque. Consulte a su médico. No se deje al alcance de los niños.</t>
  </si>
  <si>
    <t xml:space="preserve">MLM42118730</t>
  </si>
  <si>
    <t xml:space="preserve">Fibra multibeneficios</t>
  </si>
  <si>
    <t xml:space="preserve">Caja con 10 sobres de 5.8 g</t>
  </si>
  <si>
    <t xml:space="preserve">3.26 g de plantago psyllium por sobre</t>
  </si>
  <si>
    <t xml:space="preserve">Formato: polvo para suspensión en sobres; Sin azúcar; Contenido total aproximado: 58 g</t>
  </si>
  <si>
    <t xml:space="preserve">https://raw.githubusercontent.com/zublimemx/marketplaces-product-images/main/products/7501001245214/images/7501001245214_1.jpg</t>
  </si>
  <si>
    <t xml:space="preserve">https://raw.githubusercontent.com/zublimemx/marketplaces-product-images/main/products/7501001245214/images/7501001245214_2.jpg</t>
  </si>
  <si>
    <t xml:space="preserve">https://raw.githubusercontent.com/zublimemx/marketplaces-product-images/main/products/7501001245214/images/7501001245214_3.jpg</t>
  </si>
  <si>
    <t xml:space="preserve">METAMUCIL INST NJA 5 8 SBS</t>
  </si>
  <si>
    <t xml:space="preserve">7501035911796</t>
  </si>
  <si>
    <t xml:space="preserve">Colonia para Bebé Mennen Baby Magic Hipoalergénica 200 ml</t>
  </si>
  <si>
    <t xml:space="preserve">MLM194109</t>
  </si>
  <si>
    <t xml:space="preserve">Bebés &gt; Higiene y Cuidado del Bebé &gt; Colonias para Bebés</t>
  </si>
  <si>
    <t xml:space="preserve">Descripción:
Colonia Mennen Baby Magic es una colonia hipoalergénica para bebé, con una fragancia suave pensada para la piel delicada de los más pequeños. Se presenta en botella de 200 ml y sirve para perfumar al bebé después del baño o para aromatizar su ropita.
Beneficios:
- Colonia hipoalergénica para bebé
- Fragancia suave y agradable
- Botella de 200 ml de práctico uso
- Se puede aplicar en gotitas sobre la piel o sobre la ropa del bebé
Modo de uso:
Aplique unas gotitas sobre la piel del bebé o sobre su ropita, evitando la cara y la piel irritada o lastimada.
Presentación:
Botella con 200 ml de colonia.
Advertencias:
Uso externo. No la aplique en la cara ni sobre piel irritada o lastimada. Evite el contacto con los ojos; si ocurre, enjuague con abundante agua. Suspenda su uso si aparece irritación, enrojecimiento o molestia. Manténgase fuera del alcance de los niños.</t>
  </si>
  <si>
    <t xml:space="preserve">MLM20544944</t>
  </si>
  <si>
    <t xml:space="preserve">Hipoalergénica</t>
  </si>
  <si>
    <t xml:space="preserve">Botella de 200 ml</t>
  </si>
  <si>
    <t xml:space="preserve">Tipo de producto: colonia para bebé; Hipoalergénica</t>
  </si>
  <si>
    <t xml:space="preserve">https://raw.githubusercontent.com/zublimemx/marketplaces-product-images/main/products/7501035911796/images/7501035911796_1.jpg</t>
  </si>
  <si>
    <t xml:space="preserve">COL MENNEN 200 ML</t>
  </si>
  <si>
    <t xml:space="preserve">7702035457639</t>
  </si>
  <si>
    <t xml:space="preserve">Crema Corporal Lubriderm Protección Solar FPS 15 400 ml</t>
  </si>
  <si>
    <t xml:space="preserve">Descripción:
Lubriderm Protección Solar FPS 15 es una crema humectante de doble efecto en un solo paso: hidrata la piel y ayuda a protegerla de los rayos UVA y UVB con un filtro solar de amplio espectro. Su fórmula con vitamina B5 es de rápida absorción y se presenta en frasco de 400 ml.
Beneficios:
- Humecta la piel y ayuda a protegerla de los rayos UVA y UVB
- Filtro solar de amplio espectro con FPS 15
- Con vitamina B5
- Ayuda a retardar los signos del envejecimiento prematuro
- Rápida absorción y sin sensación grasosa
- Fórmula no comedogénica y no acnegénica, recomendada por dermatólogos
- Apta para rostro y cuerpo
Modo de uso:
Aplique una cantidad generosa sobre la piel limpia y seca, con un masaje suave, antes de la exposición al sol y vuelva a aplicar con frecuencia si permanece al sol.
Presentación:
Frasco con 400 ml de crema humectante.
Advertencias:
Uso externo. Evite el contacto con los ojos. Suspenda su uso si aparece irritación. Ninguna protección solar es total; evite la exposición prolongada al sol. Manténgase fuera del alcance de los niños.</t>
  </si>
  <si>
    <t xml:space="preserve">MLM19894560</t>
  </si>
  <si>
    <t xml:space="preserve">Protección Solar</t>
  </si>
  <si>
    <t xml:space="preserve">UV FPS 15</t>
  </si>
  <si>
    <t xml:space="preserve">Factor de protección solar: FPS 15 de amplio espectro (UVA y UVB); Con vitamina B5; No comedogénica; Apta para rostro y cuerpo</t>
  </si>
  <si>
    <t xml:space="preserve">https://raw.githubusercontent.com/zublimemx/marketplaces-product-images/main/products/7702035457639/images/7702035457639_3.jpg</t>
  </si>
  <si>
    <t xml:space="preserve">https://raw.githubusercontent.com/zublimemx/marketplaces-product-images/main/products/7702035457639/images/7702035457639_4.jpg</t>
  </si>
  <si>
    <t xml:space="preserve">CRA LUBRIDERM UV FPS15 400ML</t>
  </si>
  <si>
    <t xml:space="preserve">736085412734</t>
  </si>
  <si>
    <t xml:space="preserve">Gaap PF Latanoprost 0.005% Solución Oftálmica 3 ml</t>
  </si>
  <si>
    <t xml:space="preserve">Descripción:
Gaap PF Ofteno es una solución oftálmica estéril de latanoprost al 0.005% sin conservadores (PF), elaborada por Laboratorios Sophia. Se presenta en caja con un frasco gotero de 3 ml para aplicación en el ojo.
Beneficios:
- Indicado para el control de la presión intraocular en pacientes con glaucoma primario de ángulo abierto o hipertensión ocular
- Fórmula libre de conservadores
- Frasco gotero de 3 ml
- Una sola aplicación al día
Composición:
Latanoprost al 0.005% (0.05 mg por ml de solución), solución oftálmica estéril.
Modo de uso:
Vía oftálmica. La dosis habitual es una gota en el fondo del saco conjuntival del ojo afectado cada 24 horas, de preferencia por la noche, o como lo indique su médico. Si usa lentes de contacto, retírelos antes de la aplicación y vuelva a colocarlos pasados 20 minutos.
Presentación:
Caja con un frasco gotero con 3 ml de solución oftálmica estéril.
Advertencias:
Su venta requiere receta médica. No se use en caso de hipersensibilidad a los componentes de la fórmula. Precaución en pacientes con inflamación intraocular previa; no se use en inflamación activa. No toque la punta del gotero con el ojo ni con otras superficies. Lea las instrucciones del empaque. Consulte a su médico. No se deje al alcance de los niños.</t>
  </si>
  <si>
    <t xml:space="preserve">MLM48917970</t>
  </si>
  <si>
    <t xml:space="preserve">Gaap</t>
  </si>
  <si>
    <t xml:space="preserve">Frasco gotero de 3 ml</t>
  </si>
  <si>
    <t xml:space="preserve">0.005% (0.05 mg por ml)</t>
  </si>
  <si>
    <t xml:space="preserve">285M2004 SSA</t>
  </si>
  <si>
    <t xml:space="preserve">Forma farmacéutica: solución oftálmica estéril; Libre de conservadores (PF); Venta con receta médica</t>
  </si>
  <si>
    <t xml:space="preserve">https://raw.githubusercontent.com/zublimemx/marketplaces-product-images/main/products/736085412734/images/736085412734_1.jpg</t>
  </si>
  <si>
    <t xml:space="preserve">https://raw.githubusercontent.com/zublimemx/marketplaces-product-images/main/products/736085412734/images/736085412734_2.jpg</t>
  </si>
  <si>
    <t xml:space="preserve">https://raw.githubusercontent.com/zublimemx/marketplaces-product-images/main/products/736085412734/images/736085412734_3.jpg</t>
  </si>
  <si>
    <t xml:space="preserve">GAAP PF OFT 0 005 SOL 3ML</t>
  </si>
  <si>
    <t xml:space="preserve">7501846505283</t>
  </si>
  <si>
    <t xml:space="preserve">Cera Xiomara Wax &amp; Shine Moldeadora Mate 60 g</t>
  </si>
  <si>
    <t xml:space="preserve">Descripción:
Xiomara Wax &amp; Shine Moldeadora Mate es una cera para peinar de acabado mate que permite moldear y dar textura al cabello con fijación ligera y un aspecto despeinado y urbano. Se presenta en un práctico tarro de 60 g.
Beneficios:
- Cera moldeadora con acabado mate
- Fijación ligera sin sensación pegajosa
- Ayuda a crear peinados de aspecto despeinado y natural
- Fácil de aplicar y de moldear con las manos
- Tarro compacto de 60 g
Modo de uso:
Tome una pequeña cantidad de cera, frótela entre las palmas de las manos y aplíquela sobre el cabello seco o ligeramente húmedo. Moldee el peinado con los dedos hasta lograr el acabado deseado.
Presentación:
Tarro con 60 g de cera para el cabello.
Advertencias:
Uso externo. Evite el contacto con los ojos; si ocurre, enjuague con abundante agua. Suspenda su uso si aparece irritación. Manténgase fuera del alcance de los niños.</t>
  </si>
  <si>
    <t xml:space="preserve">MLM18985273</t>
  </si>
  <si>
    <t xml:space="preserve">Moldeadora mate</t>
  </si>
  <si>
    <t xml:space="preserve">Tipo de producto: cera moldeadora; Acabado: mate; Fijación ligera</t>
  </si>
  <si>
    <t xml:space="preserve">https://raw.githubusercontent.com/zublimemx/marketplaces-product-images/main/products/7501846505283/images/7501846505283_3.jpg</t>
  </si>
  <si>
    <t xml:space="preserve">CERA XIOMARA MOLDE MATE WAX&amp;S 60G</t>
  </si>
  <si>
    <t xml:space="preserve">7501008409572</t>
  </si>
  <si>
    <t xml:space="preserve">Berocca Calcio y Magnesio 10 Comprimidos Efervescentes</t>
  </si>
  <si>
    <t xml:space="preserve">Descripción:
Berocca Vitaminas, Calcio y Magnesio es un multivitamínico en comprimidos efervescentes de Bayer, con vitaminas del complejo B, vitamina C, calcio y magnesio. Se presenta en caja con un tubo de 10 comprimidos que se disuelven en agua.
Beneficios:
- Multivitamínico para adultos con vitaminas, calcio y magnesio
- Indicado en la prevención y el tratamiento de la deficiencia de las vitaminas de su fórmula
- Aporta nutrientes en periodos de estrés, crecimiento rápido o enfermedades prolongadas
- Comprimido efervescente que se toma disuelto en agua
Composición:
- Vitamina B1 (tiamina) 15 mg por comprimido
- Vitamina B2 (riboflavina) 15 mg por comprimido
- Vitamina B6 (piridoxina) 10 mg por comprimido
- Vitamina B12 (cianocobalamina) 10 mcg por comprimido
- Vitamina C (ácido ascórbico) 1,000 mg por comprimido
- Biotina 150 mcg por comprimido
- Nicotinamida 50 mg por comprimido
- Ácido pantoténico 25 mg por comprimido
- Calcio 100 mg por comprimido
- Magnesio 100 mg por comprimido
Modo de uso:
Vía oral. Disuelva un comprimido en un vaso de agua y tómelo una vez al día, o como lo indique su médico.
Presentación:
Caja con un tubo de 10 comprimidos efervescentes.
Advertencias:
Contiene aspartamo; no lo consuma si tiene fenilcetonuria. Dosis altas de vitamina C pueden favorecer la formación de cálculos renales. Puede provocar una coloración amarilla más intensa de la orina. No lo use en caso de hipersensibilidad a los componentes, litiasis renal o vesicular, ni hipercalcemia. Lea las instrucciones del empaque. Consulte a su médico. No se deje al alcance de los niños.</t>
  </si>
  <si>
    <t xml:space="preserve">MLM45284709</t>
  </si>
  <si>
    <t xml:space="preserve">Berocca</t>
  </si>
  <si>
    <t xml:space="preserve">Vitaminas, Calcio y Magnesio</t>
  </si>
  <si>
    <t xml:space="preserve">Comprimidos efervescentes</t>
  </si>
  <si>
    <t xml:space="preserve">Caja con tubo de 10 comprimidos</t>
  </si>
  <si>
    <t xml:space="preserve">Vitaminas del complejo B, vitamina C, calcio y magnesio</t>
  </si>
  <si>
    <t xml:space="preserve">Vitamina C 1,000 mg, calcio 100 mg y magnesio 100 mg por comprimido</t>
  </si>
  <si>
    <t xml:space="preserve">Forma farmacéutica: comprimido efervescente; Contiene aspartamo</t>
  </si>
  <si>
    <t xml:space="preserve">https://raw.githubusercontent.com/zublimemx/marketplaces-product-images/main/products/7501008409572/images/7501008409572_2.jpg</t>
  </si>
  <si>
    <t xml:space="preserve">https://raw.githubusercontent.com/zublimemx/marketplaces-product-images/main/products/7501008409572/images/7501008409572_1.jpg</t>
  </si>
  <si>
    <t xml:space="preserve">BEROCCA CAL MAG C 10 COMPR OFERTADO 10% 200</t>
  </si>
  <si>
    <t xml:space="preserve">7501249602022</t>
  </si>
  <si>
    <t xml:space="preserve">Previta Mom Suplemento Prenatal DHA EPA 30 Cápsulas</t>
  </si>
  <si>
    <t xml:space="preserve">Descripción:
Previta Mom es un suplemento alimenticio en cápsulas con vitaminas y minerales, DHA y EPA, ácido fólico, vitamina D, calcio y hierro aminoquelado, elaborado por Investigación Farmacéutica (IFA). Se presenta en caja con 30 cápsulas de 1,155 mg cada una, para tomar una al día.
Beneficios:
- Suplemento alimenticio con DHA/EPA, ácido fólico, vitamina D, calcio y hierro
- Con vitaminas del complejo B y minerales como magnesio y zinc
- Hierro aminoquelado
- Sin lactosa, gluten, soya, trigo ni levadura
- Una cápsula al día
Composición:
- DHA 134 mg por cápsula
- EPA 26.8 mg por cápsula
- Ácido fólico 0.4 mg por cápsula
- Vitamina D 0.01 mg por cápsula
- Calcio 120 mg por cápsula
- Hierro 14 mg por cápsula
- Magnesio 60 mg por cápsula
- Zinc 3.75 mg por cápsula
- Vitamina E 12 mg por cápsula
- Vitaminas B1, B2, B3, B5, B6 y B12
Modo de uso:
Tomar una cápsula una vez al día, de preferencia con alimentos.
Presentación:
Caja con 30 cápsulas de 1,155 mg cada una.
Advertencias:
Este producto no es un medicamento. No apto para menores de edad. Consulte a su médico antes de consumirlo durante el embarazo o la lactancia. Consérvese en un lugar fresco y seco, protegido de la luz.</t>
  </si>
  <si>
    <t xml:space="preserve">MLM27710077</t>
  </si>
  <si>
    <t xml:space="preserve">Previta</t>
  </si>
  <si>
    <t xml:space="preserve">Investigación Farmacéutica (IFA)</t>
  </si>
  <si>
    <t xml:space="preserve">Mom</t>
  </si>
  <si>
    <t xml:space="preserve">DHA, EPA, ácido fólico, vitamina D, calcio y hierro aminoquelado</t>
  </si>
  <si>
    <t xml:space="preserve">Adultos (mujeres en embarazo y lactancia)</t>
  </si>
  <si>
    <t xml:space="preserve">Suplemento alimenticio; Peso por cápsula: 1,155 mg; Sin lactosa, gluten, soya, trigo ni levadura</t>
  </si>
  <si>
    <t xml:space="preserve">https://raw.githubusercontent.com/zublimemx/marketplaces-product-images/main/products/7501249602022/images/7501249602022_2.jpg</t>
  </si>
  <si>
    <t xml:space="preserve">https://raw.githubusercontent.com/zublimemx/marketplaces-product-images/main/products/7501249602022/images/7501249602022_1.jpg</t>
  </si>
  <si>
    <t xml:space="preserve">https://raw.githubusercontent.com/zublimemx/marketplaces-product-images/main/products/7501249602022/images/7501249602022_3.jpg</t>
  </si>
  <si>
    <t xml:space="preserve">PREVITA MOM C30 CAPS DHA EPA A FOLICO VIT D CALCIO HIERRO IFA</t>
  </si>
  <si>
    <t xml:space="preserve">7509552828030</t>
  </si>
  <si>
    <t xml:space="preserve">Mascarilla Garnier Fructis Hair Food Coco 350 ml</t>
  </si>
  <si>
    <t xml:space="preserve">MLM171894</t>
  </si>
  <si>
    <t xml:space="preserve">Belleza y Cuidado Personal &gt; Cuidado del Cabello &gt; Tratamientos para el Cabello</t>
  </si>
  <si>
    <t xml:space="preserve">Descripción:
Garnier Fructis Hair Food Coco es una mascarilla de reparación de 1 minuto para cabello dañado, enriquecida con aceite y extracto de coco. Su textura en crema nutre e hidrata el cabello y lo deja suave, fácil de manejar y con brillo. Se presenta en un tarro de 350 ml.
Beneficios:
- Mascarilla de reparación en 1 minuto para cabello dañado
- Nutre e hidrata profundamente
- Deja el cabello suave y fácil de manejar
- Aporta brillo
- Ayuda a reparar el cabello dañado por coloración, plancha y secador
- Fórmula sin siliconas, parabenos ni colorantes artificiales
Ingredientes:
Ingredientes destacados: aceite de coco y extracto de coco, con manteca de karité y otros aceites nutritivos. Consulte la lista completa de ingredientes en el empaque.
Modo de uso:
Aplique sobre el cabello húmedo después del shampoo, déjela actuar durante un minuto y enjuague con abundante agua.
Presentación:
Tarro con 350 ml de mascarilla capilar.
Advertencias:
Uso externo. Evite el contacto con los ojos; si ocurre, enjuague con abundante agua. Suspenda su uso si aparece irritación. Manténgase fuera del alcance de los niños.</t>
  </si>
  <si>
    <t xml:space="preserve">MLM20606389</t>
  </si>
  <si>
    <t xml:space="preserve">Garnier Fructis</t>
  </si>
  <si>
    <t xml:space="preserve">L'Oréal</t>
  </si>
  <si>
    <t xml:space="preserve">Hair Food</t>
  </si>
  <si>
    <t xml:space="preserve">Tarro de 350 ml</t>
  </si>
  <si>
    <t xml:space="preserve">Cabello dañado, seco y teñido</t>
  </si>
  <si>
    <t xml:space="preserve">Tipo de producto: mascarilla de reparación de 1 minuto; Sin siliconas, parabenos ni colorantes artificiales</t>
  </si>
  <si>
    <t xml:space="preserve">https://raw.githubusercontent.com/zublimemx/marketplaces-product-images/main/products/7509552828030/images/7509552828030_1.jpg</t>
  </si>
  <si>
    <t xml:space="preserve">https://raw.githubusercontent.com/zublimemx/marketplaces-product-images/main/products/7509552828030/images/7509552828030_2.jpg</t>
  </si>
  <si>
    <t xml:space="preserve">MASC FRUCTIS CAB DANAD COCO350ML</t>
  </si>
  <si>
    <t xml:space="preserve">7501846504859</t>
  </si>
  <si>
    <t xml:space="preserve">Pomada Xiomara Wax &amp; Shine Black Barba y Cabello 60 g</t>
  </si>
  <si>
    <t xml:space="preserve">Descripción:
Xiomara Wax &amp; Shine Black es una pomada profesional para barba, bigote y cabello con control de estilo firme. Controla el frizz y mantiene el peinado con un efecto firme y natural, y su tarro de 60 g es fácil de llevar a todas partes.
Beneficios:
- Pomada profesional para barba, bigote y cabello
- Control de estilo firme
- Controla el frizz y mantiene el cabello con un efecto firme y natural
- Uso versátil en cabello, barba y bigote
- Formato portátil de 60 g
Modo de uso:
Tome una pequeña cantidad de pomada, frótela entre las palmas de las manos y aplíquela sobre el cabello, la barba o el bigote, moldeando con los dedos o con un peine hasta lograr el estilo deseado.
Presentación:
Tarro con 60 g de pomada.
Advertencias:
Uso externo. Evite el contacto con los ojos; si ocurre, enjuague con abundante agua. Suspenda su uso si aparece irritación. Manténgase fuera del alcance de los niños.</t>
  </si>
  <si>
    <t xml:space="preserve">MLM18985402</t>
  </si>
  <si>
    <t xml:space="preserve">Cabello, barba y bigote</t>
  </si>
  <si>
    <t xml:space="preserve">Tipo de producto: pomada profesional para barba, bigote y cabello; Fijación firme</t>
  </si>
  <si>
    <t xml:space="preserve">https://raw.githubusercontent.com/zublimemx/marketplaces-product-images/main/products/7501846504859/images/7501846504859_3.jpg</t>
  </si>
  <si>
    <t xml:space="preserve">https://raw.githubusercontent.com/zublimemx/marketplaces-product-images/main/products/7501846504859/images/7501846504859_2.jpg</t>
  </si>
  <si>
    <t xml:space="preserve">POM XIOMARA BAR-BIG-CAB BLACK 60G</t>
  </si>
  <si>
    <t xml:space="preserve">7501089802071</t>
  </si>
  <si>
    <t xml:space="preserve">Braxan Amiodarona 200 mg 20 Tabletas</t>
  </si>
  <si>
    <t xml:space="preserve">Descripción:
Braxan es un medicamento antiarrítmico de Laboratorios Armstrong cuyo principio activo es el clorhidrato de amiodarona. Se presenta en tabletas de 200 mg, en caja con 20 tabletas, para administración por vía oral bajo indicación y vigilancia médica.
Beneficios:
- Antiarrítmico del grupo de los medicamentos cardiovasculares
- Utilizado en el manejo de arritmias, como la taquicardia
- Tabletas de 200 mg
- Caja con 20 tabletas
Composición:
Cada tableta contiene clorhidrato de amiodarona 200 mg.
Modo de uso:
Vía oral. La dosis y la duración del tratamiento deben ser determinadas por el médico, quien vigilará su respuesta al medicamento.
Presentación:
Caja con 20 tabletas.
Advertencias:
Su venta requiere receta médica. Es un medicamento que requiere seguimiento médico periódico; no modifique ni suspenda la dosis sin consultar a su médico. No lo use si es alérgico a la amiodarona o al yodo. Conserve el medicamento a temperatura ambiente controlada. Lea las instrucciones del empaque. Consulte a su médico. No se deje al alcance de los niños.</t>
  </si>
  <si>
    <t xml:space="preserve">MLM39476455</t>
  </si>
  <si>
    <t xml:space="preserve">Braxan</t>
  </si>
  <si>
    <t xml:space="preserve">Amiodarona (clorhidrato)</t>
  </si>
  <si>
    <t xml:space="preserve">307M81 SSA IV</t>
  </si>
  <si>
    <t xml:space="preserve">Forma farmacéutica: tableta; Código ATC: C01BD01; Venta con receta médica</t>
  </si>
  <si>
    <t xml:space="preserve">https://raw.githubusercontent.com/zublimemx/marketplaces-product-images/main/products/7501089802071/images/7501089802071_2.jpg</t>
  </si>
  <si>
    <t xml:space="preserve">https://raw.githubusercontent.com/zublimemx/marketplaces-product-images/main/products/7501089802071/images/7501089802071_4.jpg</t>
  </si>
  <si>
    <t xml:space="preserve">BRAXAN 200MG CPR C20</t>
  </si>
  <si>
    <t xml:space="preserve">7501088575495</t>
  </si>
  <si>
    <t xml:space="preserve">Troferit Dropropizina 30 mg 15 Tabletas</t>
  </si>
  <si>
    <t xml:space="preserve">Descripción:
Troferit es un antitusivo en tabletas de 30 mg de dropropizina, elaborado por Chinoin, para el manejo de la tos seca e irritativa. Se administra por vía oral y se presenta en caja con 15 tabletas.
Beneficios:
- Antitusivo indicado en la tos seca e irritativa sin secreciones
- Útil como apoyo en cuadros respiratorios como faringitis, laringitis, bronquitis crónica y tos de origen alérgico
- Tabletas de 30 mg de dropropizina
- Caja con 15 tabletas
Composición:
Cada tableta contiene dropropizina 30 mg.
Modo de uso:
Vía oral. La dosis y la duración del tratamiento deben ser indicadas por el médico o seguir el instructivo del empaque.
Presentación:
Caja con 15 tabletas.
Advertencias:
No se use en caso de hipersensibilidad a la dropropizina. No se recomienda en enfermedades respiratorias crónicas con producción de flemas ni en insuficiencia respiratoria grave. Precaución en pacientes con antecedentes de epilepsia. En embarazo y lactancia, use solo bajo indicación médica. Si la tos persiste o empeora, suspenda su uso y consulte a su médico. Lea las instrucciones del empaque. Consulte a su médico. No se deje al alcance de los niños.</t>
  </si>
  <si>
    <t xml:space="preserve">MLM39455543</t>
  </si>
  <si>
    <t xml:space="preserve">30 mg por tableta</t>
  </si>
  <si>
    <t xml:space="preserve">Forma farmacéutica: tableta; Uso: antitusivo</t>
  </si>
  <si>
    <t xml:space="preserve">https://raw.githubusercontent.com/zublimemx/marketplaces-product-images/main/products/7501088575495/images/7501088575495_1.jpg</t>
  </si>
  <si>
    <t xml:space="preserve">https://raw.githubusercontent.com/zublimemx/marketplaces-product-images/main/products/7501088575495/images/7501088575495_2.jpg</t>
  </si>
  <si>
    <t xml:space="preserve">TROFERIT 30 MG C 15 TABS</t>
  </si>
  <si>
    <t xml:space="preserve">7506376000253</t>
  </si>
  <si>
    <t xml:space="preserve">Crema Facial Vitacilina Antiarrugas Día y Noche 100 g</t>
  </si>
  <si>
    <t xml:space="preserve">Descripción:
Vitacilina Facial Antiarrugas es una crema facial para usar de día y de noche, formulada con retinol, niacinamida, ácido hialurónico y vitamina E para el cuidado de la piel madura. Se presenta en un tarro de 100 g con tapa metálica dentro de una caja de cartón.
Beneficios:
- Ayuda a reducir las líneas de expresión y a corregir visiblemente las zonas marcadas por la edad
- Ayuda a remodelar el contorno facial y a mejorar la firmeza de la piel
- Ayuda a prevenir el envejecimiento prematuro
- Hidratación con ácido hialurónico
- Un solo producto para la rutina de día y de noche
Ingredientes:
Ingredientes destacados: retinol, niacinamida, ácido hialurónico y vitamina E. Consulte la lista completa de ingredientes en el empaque.
Modo de uso:
Aplicar por la mañana y por la noche sobre la piel limpia y seca, con un masaje suave ascendente y circular en rostro, cuello, papada y escote.
Presentación:
Tarro con 100 g de crema facial, en caja individual.
Advertencias:
Uso externo. Evite el contacto con los ojos. Suspenda su uso si presenta irritación o molestia en la piel. Manténgase fuera del alcance de los niños.</t>
  </si>
  <si>
    <t xml:space="preserve">MLM32482126</t>
  </si>
  <si>
    <t xml:space="preserve">Antiarrugas día y noche</t>
  </si>
  <si>
    <t xml:space="preserve">Tipo de producto: crema facial antiarrugas; Activos: retinol, niacinamida, ácido hialurónico y vitamina E; Uso: día y noche</t>
  </si>
  <si>
    <t xml:space="preserve">https://raw.githubusercontent.com/zublimemx/marketplaces-product-images/main/products/7506376000253/images/7506376000253_1.jpg</t>
  </si>
  <si>
    <t xml:space="preserve">https://raw.githubusercontent.com/zublimemx/marketplaces-product-images/main/products/7506376000253/images/7506376000253_2.jpg</t>
  </si>
  <si>
    <t xml:space="preserve">https://raw.githubusercontent.com/zublimemx/marketplaces-product-images/main/products/7506376000253/images/7506376000253_4.jpg</t>
  </si>
  <si>
    <t xml:space="preserve">CRA VITACILINA FAC ANTIARRUGAS 100G</t>
  </si>
  <si>
    <t xml:space="preserve">7501054558965</t>
  </si>
  <si>
    <t xml:space="preserve">Crema Nivea Creme Tarro 400 ml con Lata 50 ml</t>
  </si>
  <si>
    <t xml:space="preserve">Descripción:
Nivea Creme es la crema humectante universal de uso múltiple, enriquecida con pantenol, Eucerit y glicerina. Este paquete reúne el tarro de vidrio de 400 ml con una lata de 50 ml para tener la crema en casa y llevarla contigo. Es apta para rostro, cuerpo, manos y pies.
Beneficios:
- Crema humectante multiusos para el cuidado intensivo de la piel
- Apta para rostro, cuerpo, manos y pies
- Con pantenol, Eucerit y glicerina
- Con vitamina E
- Apta para todo tipo de piel
- Incluye tarro de 400 ml y lata de 50 ml
Ingredientes:
Aqua, Paraffinum Liquidum, Cera Microcristalina, Glicerina, Lanolin Alcohol (Eucerit), Paraffin, Pantenol, Magnesium Sulfate, Decyl Oleate, Octyldodecanol, Aluminum Stearates, Citric Acid, Magnesium Stearate, Methylchloroisothiazolinone, Methylisothiazolinone, Parfum. (Lista del tarro de 400 ml; verifique la del empaque.)
Modo de uso:
Aplique una cantidad suficiente sobre la piel limpia y masajee suavemente hasta su absorción, tantas veces como lo necesite.
Presentación:
Paquete con un tarro de vidrio de 400 ml y una lata de 50 ml de Nivea Creme.
Advertencias:
Uso externo. Evite aplicarla sobre la piel irritada. Evite el contacto con los ojos. Manténgase fuera del alcance de los niños.</t>
  </si>
  <si>
    <t xml:space="preserve">Tarro 400 ml + lata 50 ml</t>
  </si>
  <si>
    <t xml:space="preserve">Paquete con tarro de 400 ml y lata de 50 ml</t>
  </si>
  <si>
    <t xml:space="preserve">Tipo de producto: crema humectante multiusos; Incluye: tarro de vidrio de 400 ml y lata de 50 ml; Apta para rostro, cuerpo, manos y pies</t>
  </si>
  <si>
    <t xml:space="preserve">https://raw.githubusercontent.com/zublimemx/marketplaces-product-images/main/products/7501054558965/images/7501054558965_2.jpg</t>
  </si>
  <si>
    <t xml:space="preserve">CRA NIVEA TARRO 400ML+LTA 50ML N</t>
  </si>
  <si>
    <t xml:space="preserve">7501125101069</t>
  </si>
  <si>
    <t xml:space="preserve">Ficonax Metformina 1 g 30 Tabletas Recubiertas</t>
  </si>
  <si>
    <t xml:space="preserve">Descripción:
Ficonax es un antidiabético oral de Laboratorios PiSA cuyo principio activo es la metformina, en tabletas recubiertas de 1 g. Se presenta en caja con 30 tabletas para administración por vía oral.
Beneficios:
- Antidiabético oral a base de metformina
- Indicado en la diabetes mellitus tipo 2 que cursa con obesidad exógena, cuando no hay respuesta adecuada a la restricción calórica, el ejercicio o los hipoglucemiantes orales
- Tabletas recubiertas de 1 g
- Caja con 30 tabletas
Composición:
Cada tableta contiene metformina 1 g.
Modo de uso:
Vía oral. La dosis, el horario y la duración del tratamiento deben ser determinados por el médico; siga siempre sus indicaciones y las del empaque.
Presentación:
Caja con 30 tabletas recubiertas de 1 g.
Advertencias:
Su venta requiere receta médica. No se automedique. Es un medicamento de uso crónico que requiere vigilancia médica; no modifique ni suspenda la dosis sin consultar a su médico. Ante cualquier duda, consulte a su médico o solicite orientación a su químico farmacéutico. Lea las instrucciones del empaque. Consulte a su médico. No se deje al alcance de los niños.</t>
  </si>
  <si>
    <t xml:space="preserve">MLM40172111</t>
  </si>
  <si>
    <t xml:space="preserve">Ficonax</t>
  </si>
  <si>
    <t xml:space="preserve">Caja con 30 tabletas recubiertas</t>
  </si>
  <si>
    <t xml:space="preserve">Metformina</t>
  </si>
  <si>
    <t xml:space="preserve">Forma farmacéutica: tableta recubierta; Venta con receta médica</t>
  </si>
  <si>
    <t xml:space="preserve">https://raw.githubusercontent.com/zublimemx/marketplaces-product-images/main/products/7501125101069/images/7501125101069_2.jpg</t>
  </si>
  <si>
    <t xml:space="preserve">https://raw.githubusercontent.com/zublimemx/marketplaces-product-images/main/products/7501125101069/images/7501125101069_1.jpg</t>
  </si>
  <si>
    <t xml:space="preserve">FICONAX 1G C 30 TABS METFORMINA 1G PISA</t>
  </si>
  <si>
    <t xml:space="preserve">7501086310401</t>
  </si>
  <si>
    <t xml:space="preserve">Dalvear Infantil Jarabe Dropropizina Bromhexina 200 ml</t>
  </si>
  <si>
    <t xml:space="preserve">Descripción:
Dalvear Infantil es un jarabe con sabor miel-lima-limón que combina dropropizina y bromhexina. Se describe como un antitusígeno no narcótico infantil de acción periférica, mucolítico y expectorante. Es un producto de Siegfried Rhein y se presenta en caja con un frasco de 200 ml.
Beneficios:
- Antitusígeno, mucolítico y expectorante en un solo jarabe
- Indicado para la tos de cualquier etiología
- Coadyuvante en faringitis, amigdalitis, laringitis, traqueítis y enfermedades broncopulmonares agudas
- Sabor miel-lima-limón agradable para los niños
- Incluye accesorio dosificador
Composición:
- Dropropizina 150 mg por cada 100 ml de jarabe
- Bromhexina 80 mg por cada 100 ml de jarabe
Modo de uso:
Vía oral. La dosis depende de la edad y del peso del niño y debe ser indicada por el médico; mida siempre con el dosificador del empaque (vaso, cuchara o pipeta).
Presentación:
Caja con un frasco con 200 ml de jarabe infantil y dosificador.
Advertencias:
No se use en caso de hipersensibilidad a alguno de los componentes. Administrar únicamente bajo indicación médica y en las dosis indicadas. Si la tos persiste o empeora, suspenda su uso y consulte a su médico. Lea las instrucciones del empaque. Consulte a su médico. No se deje al alcance de los niños.</t>
  </si>
  <si>
    <t xml:space="preserve">MLM40269774</t>
  </si>
  <si>
    <t xml:space="preserve">Miel-lima-limón</t>
  </si>
  <si>
    <t xml:space="preserve">Frasco de 200 ml con dosificador</t>
  </si>
  <si>
    <t xml:space="preserve">Dropropizina 150 mg y bromhexina 80 mg por cada 100 ml</t>
  </si>
  <si>
    <t xml:space="preserve">211M2011 SSA IV</t>
  </si>
  <si>
    <t xml:space="preserve">Forma farmacéutica: jarabe; Fabricado por Laboratorios Columbia para Siegfried Rhein</t>
  </si>
  <si>
    <t xml:space="preserve">https://raw.githubusercontent.com/zublimemx/marketplaces-product-images/main/products/7501086310401/images/7501086310401_1.jpg</t>
  </si>
  <si>
    <t xml:space="preserve">https://raw.githubusercontent.com/zublimemx/marketplaces-product-images/main/products/7501086310401/images/7501086310401_3.jpg</t>
  </si>
  <si>
    <t xml:space="preserve">https://raw.githubusercontent.com/zublimemx/marketplaces-product-images/main/products/7501086310401/images/7501086310401_4.jpg</t>
  </si>
  <si>
    <t xml:space="preserve">DALVEAR 200ML INF ML MIEL LIMON</t>
  </si>
  <si>
    <t xml:space="preserve">7502239732071</t>
  </si>
  <si>
    <t xml:space="preserve">Prueba de Embarazo Prebios 1 Pieza</t>
  </si>
  <si>
    <t xml:space="preserve">Descripción:
Prebios es una prueba de embarazo de un solo uso que analiza una muestra de orina para indicar si existe embarazo. Según su empaque, ofrece una respuesta rápida y confiable en menos de 1 minuto, por lo que resulta práctica para realizarse en casa. Se presenta en caja individual con un dispositivo tipo pluma con tapa.
Características:
- Prueba de embarazo en orina, de un solo uso.
- Resultado en menos de 1 minuto, según el empaque.
- Dispositivo individual, práctico y fácil de transportar.
- Marca Prebios, de Laboratorios Rapil.
Modo de uso:
Siga paso a paso las instrucciones del instructivo incluido en la caja y lea el resultado dentro del tiempo que ahí se indica.
Presentación:
Caja con 1 prueba de embarazo (1 pieza).
Advertencias:
- Producto de un solo uso; no lo reutilice.
- Una prueba de embarazo es orientativa: confirme el resultado con su médico.
- Lea las instrucciones del empaque.
- Manténgase fuera del alcance de los niños.</t>
  </si>
  <si>
    <t xml:space="preserve">MLM32378933</t>
  </si>
  <si>
    <t xml:space="preserve">Prebios</t>
  </si>
  <si>
    <t xml:space="preserve">Laboratorios Rapil</t>
  </si>
  <si>
    <t xml:space="preserve">Caja con 1 prueba de embarazo</t>
  </si>
  <si>
    <t xml:space="preserve">Tipo: prueba rápida de embarazo en orina; Resultado en menos de 1 minuto según el empaque; Formato de venta: pieza individual</t>
  </si>
  <si>
    <t xml:space="preserve">https://raw.githubusercontent.com/zublimemx/marketplaces-product-images/main/products/7502239732071/images/7502239732071_1.jpg</t>
  </si>
  <si>
    <t xml:space="preserve">PBA EMB PREBIOS C 1 LABORATORIOS RAPIL</t>
  </si>
  <si>
    <t xml:space="preserve">7501035908147</t>
  </si>
  <si>
    <t xml:space="preserve">Talco para Bebé Mennen Baby Magic Rosa 200 g</t>
  </si>
  <si>
    <t xml:space="preserve">Descripción:
Talco para bebé Mennen Baby Magic hipoalergénico, versión rosa, en frasco de 200 g. Su suave fórmula cuida la delicada piel del bebé rechazando el paso de la humedad para ayudar a prevenir las rozaduras, además de ayudar a mantenerlo fresco y perfumado. Cuenta con la recomendación de la Sociedad Mexicana de Pediatría, A.C.
Beneficios:
- Fórmula hipoalergénica.
- Protege la piel del bebé de las molestias e irritaciones causadas por la humedad del pañal.
- Ayuda a prevenir las rozaduras.
- Mantiene la piel fresca y con un aroma agradable.
Ingredientes:
Talco, estearato de magnesio, carbonato de magnesio y fragancia (según la etiqueta de la línea Baby Magic; verifique la lista en su empaque).
Modo de uso:
Ponga un poco de talco en la palma de la mano y aplíquelo en el área del pañal del bebé. También puede usarse sobre el cuerpo para mantenerlo fresco.
Presentación:
Frasco con 200 g.
Advertencias:
- Manténgase fuera del alcance de los niños.
- Durante la aplicación evite el contacto con la nariz, la boca y los ojos del bebé.
- No lo use sobre piel irritada o lastimada.
- Suspenda su uso en caso de irritación, enrojecimiento o molestia.</t>
  </si>
  <si>
    <t xml:space="preserve">MLM18984638</t>
  </si>
  <si>
    <t xml:space="preserve">Hipoalergénico Rosa</t>
  </si>
  <si>
    <t xml:space="preserve">Frasco con 200 g</t>
  </si>
  <si>
    <t xml:space="preserve">Fórmula hipoalergénica; Recomendado por la Sociedad Mexicana de Pediatría, A.C.; Formato de venta: frasco individual</t>
  </si>
  <si>
    <t xml:space="preserve">https://raw.githubusercontent.com/zublimemx/marketplaces-product-images/main/products/7501035908147/images/7501035908147_1.jpg</t>
  </si>
  <si>
    <t xml:space="preserve">TCO MENNEN ROSA 200G</t>
  </si>
  <si>
    <t xml:space="preserve">7509546029825</t>
  </si>
  <si>
    <t xml:space="preserve">Desodorante Roll-On Palmolive Neutro Balance 65 ml</t>
  </si>
  <si>
    <t xml:space="preserve">Descripción:
Desodorante antitranspirante en roll-on Palmolive Neutro Balance Dermoprotector, unisex, de 65 ml. Está formulado para proteger del sudor y cuidar la piel de las axilas con una aplicación suave, y cuenta con protección de hasta 48 horas.
Características:
- Antitranspirante en roll-on, para hombre y mujer.
- Protección e hidratación por 48 horas, según el empaque.
- Fórmula suave con la piel, sin alcohol y dermatológicamente probada.
- Presentación práctica de 65 ml, fácil de aplicar y de llevar.
Composición:
Agua, hidroxipropil metilcelulosa, Pareth-12 C11-15, PEG-12 y propilenglicol, entre otros ingredientes (lista parcial; consulte la lista completa en el empaque).
Modo de uso:
Aplique sobre la axila limpia y seca. Deje secar unos segundos antes de vestirse.
Presentación:
Envase roll-on de 65 ml.
Advertencias:
- Uso externo.
- Evite el contacto con los ojos y no lo aplique sobre piel irritada o lastimada.
- Suspenda su uso si aparece irritación.
- Manténgase fuera del alcance de los niños.</t>
  </si>
  <si>
    <t xml:space="preserve">MLM17017621</t>
  </si>
  <si>
    <t xml:space="preserve">Neutro Balance Dermoprotector</t>
  </si>
  <si>
    <t xml:space="preserve">Antitranspirante</t>
  </si>
  <si>
    <t xml:space="preserve">Roll-on</t>
  </si>
  <si>
    <t xml:space="preserve">Protección 48 horas; Sin alcohol; Dermatológicamente probado; Formato de venta: pieza individual</t>
  </si>
  <si>
    <t xml:space="preserve">https://raw.githubusercontent.com/zublimemx/marketplaces-product-images/main/products/7509546029825/images/7509546029825_1.jpg</t>
  </si>
  <si>
    <t xml:space="preserve">https://raw.githubusercontent.com/zublimemx/marketplaces-product-images/main/products/7509546029825/images/7509546029825_2.jpg</t>
  </si>
  <si>
    <t xml:space="preserve">DESOD NEUTRO B R-ON 65 ML</t>
  </si>
  <si>
    <t xml:space="preserve">7501298204970</t>
  </si>
  <si>
    <t xml:space="preserve">Dabex Metformina 1000 mg 30 Tabletas</t>
  </si>
  <si>
    <t xml:space="preserve">Descripción:
Dabex es un medicamento de Merck cuyo principio activo es la metformina (clorhidrato de metformina), un hipoglucemiante oral. Esta presentación contiene 30 tabletas de 1000 mg (1 g) por caja.
Indicaciones:
- Tratamiento de la diabetes mellitus tipo 2 en adultos y en niños mayores de 10 años, como parte del plan indicado por el médico.
- Puede indicarse en casos en que otros hipoglucemiantes no han sido suficientes, según criterio médico.
Modo de uso:
Vía oral. Las tabletas se toman durante o después de los alimentos. La dosis y la duración del tratamiento las determina el médico; la dosis máxima diaria en adultos es de 3000 mg.
Presentación:
Caja con 30 tabletas de 1000 mg.
Advertencias:
- No use este medicamento si es alérgico a la metformina o a alguno de los componentes, o si tiene acidosis metabólica, insuficiencia renal grave, insuficiencia cardiaca inestable, enfermedad grave del hígado o alcoholismo agudo.
- Existe riesgo de acidosis láctica; su médico debe vigilar periódicamente la función renal.
- Su venta requiere receta médica.
- Lea las instrucciones del empaque. Consulte a su médico. No se deje al alcance de los niños.</t>
  </si>
  <si>
    <t xml:space="preserve">MLM40173143</t>
  </si>
  <si>
    <t xml:space="preserve">Metformina (clorhidrato de metformina)</t>
  </si>
  <si>
    <t xml:space="preserve">1000 mg por tableta</t>
  </si>
  <si>
    <t xml:space="preserve">Hipoglucemiante oral; Formato de venta: caja con 30 tabletas</t>
  </si>
  <si>
    <t xml:space="preserve">https://raw.githubusercontent.com/zublimemx/marketplaces-product-images/main/products/7501298204970/images/7501298204970_1.jpg</t>
  </si>
  <si>
    <t xml:space="preserve">https://raw.githubusercontent.com/zublimemx/marketplaces-product-images/main/products/7501298204970/images/7501298204970_2.jpg</t>
  </si>
  <si>
    <t xml:space="preserve">https://raw.githubusercontent.com/zublimemx/marketplaces-product-images/main/products/7501298204970/images/7501298204970_3.jpg</t>
  </si>
  <si>
    <t xml:space="preserve">DABEX 1GR C30 TABS</t>
  </si>
  <si>
    <t xml:space="preserve">8850006935033</t>
  </si>
  <si>
    <t xml:space="preserve">Talco para Bebé Mennen Baby Magic Hipoalergénico 400 g</t>
  </si>
  <si>
    <t xml:space="preserve">Descripción:
Talco para bebé Mennen Baby Magic hipoalergénico en frasco de 400 g, versión azul. Su suave fórmula cuida la piel de tu bebé rechazando el paso de la humedad para ayudar a prevenir las rozaduras, además de ayudar a mantenerlo fresco y perfumado. Está recomendado por la Sociedad Mexicana de Pediatría, A.C.
Beneficios:
- Fórmula hipoalergénica pensada para la piel sensible del bebé.
- Protege la piel de malestares e irritaciones causados por el pañal.
- Rechaza el paso de la humedad para ayudar a prevenir las rozaduras.
- Mantiene la piel fresca y perfumada.
Ingredientes:
Talco, estearato de magnesio, carbonato de magnesio y fragancia.
Modo de uso:
Ponga un poco de talco en la palma de la mano y aplíquelo en el área del pañal del bebé. También puede usarse sobre todo el cuerpo para mantenerlo fresco.
Presentación:
Frasco con 400 g.
Advertencias:
- Manténgase fuera del alcance de los niños.
- Durante su aplicación evite el contacto con la nariz, la boca y los ojos del bebé.
- No lo use sobre piel irritada o lastimada.
- Descontinúe su uso en caso de irritación, enrojecimiento o molestia.</t>
  </si>
  <si>
    <t xml:space="preserve">MLM18963493</t>
  </si>
  <si>
    <t xml:space="preserve">Hipoalergénico Azul</t>
  </si>
  <si>
    <t xml:space="preserve">Frasco con 400 g</t>
  </si>
  <si>
    <t xml:space="preserve">https://raw.githubusercontent.com/zublimemx/marketplaces-product-images/main/products/8850006935033/images/8850006935033_1.jpg</t>
  </si>
  <si>
    <t xml:space="preserve">https://raw.githubusercontent.com/zublimemx/marketplaces-product-images/main/products/8850006935033/images/8850006935033_2.jpg</t>
  </si>
  <si>
    <t xml:space="preserve">https://raw.githubusercontent.com/zublimemx/marketplaces-product-images/main/products/8850006935033/images/8850006935033_3.jpg</t>
  </si>
  <si>
    <t xml:space="preserve">TCO MENNEN BB MAGIC HIP AZUL 400G</t>
  </si>
  <si>
    <t xml:space="preserve">7501088545658</t>
  </si>
  <si>
    <t xml:space="preserve">Mydocalm-A Tolperisona Paracetamol 50/300 mg 30 Cápsulas</t>
  </si>
  <si>
    <t xml:space="preserve">Descripción:
Mydocalm-A es un medicamento de Chinoin que combina tolperisona (50 mg) y paracetamol (300 mg) en cápsulas de administración oral. Actúa como relajante muscular y analgésico, útil en cuadros dolorosos asociados con espasmo muscular.
Indicaciones:
- Dolor asociado con espasmo muscular, traumatismos, inflamaciones, lumbago y tortícolis.
Fórmula:
Cada cápsula contiene clorhidrato de tolperisona 50 mg y paracetamol 300 mg, con excipiente cbp 1 cápsula.
Modo de uso:
Vía oral. La dosis habitual señalada en la ficha del medicamento es de una cápsula 3 o 4 veces al día, durante un promedio de 3 a 5 días, o según lo indique su médico.
Presentación:
Caja con 30 cápsulas en envase tipo burbuja.
Advertencias:
- No lo use si es alérgico a alguno de sus componentes, si tiene miastenia gravis, enfermedad del hígado, trastornos de la coagulación o úlcera péptica activa, ni si toma anticoagulantes.
- Úselo con precaución si tiene antecedentes de enfermedad hepática o renal.
- No debe usarse por periodos prolongados.
- Lea las instrucciones del empaque. Consulte a su médico. No se deje al alcance de los niños.</t>
  </si>
  <si>
    <t xml:space="preserve">MLM39473291</t>
  </si>
  <si>
    <t xml:space="preserve">Mydocalm-A</t>
  </si>
  <si>
    <t xml:space="preserve">Chinoin (Productos Farmacéuticos, S.A. de C.V.)</t>
  </si>
  <si>
    <t xml:space="preserve">Tolperisona y paracetamol</t>
  </si>
  <si>
    <t xml:space="preserve">Tolperisona 50 mg y paracetamol 300 mg por cápsula</t>
  </si>
  <si>
    <t xml:space="preserve">Relajante muscular y analgésico; Formato de venta: caja con 30 cápsulas</t>
  </si>
  <si>
    <t xml:space="preserve">https://raw.githubusercontent.com/zublimemx/marketplaces-product-images/main/products/7501088545658/images/7501088545658_2.jpg</t>
  </si>
  <si>
    <t xml:space="preserve">https://raw.githubusercontent.com/zublimemx/marketplaces-product-images/main/products/7501088545658/images/7501088545658_1.jpg</t>
  </si>
  <si>
    <t xml:space="preserve">MYDOCALM A CAP 30 300MG TOLPERISONA PARACETAMOL</t>
  </si>
  <si>
    <t xml:space="preserve">7506306244795</t>
  </si>
  <si>
    <t xml:space="preserve">Desodorante Axe Intense 48h Aerosol 150 ml</t>
  </si>
  <si>
    <t xml:space="preserve">Descripción:
Desodorante en aerosol Axe Intense de 150 ml, con tecnología de doble acción: destruye el mal olor y deja una fragancia duradera durante 48 horas. Pertenece a la línea Axe para hombre, en la variante Intense con notas de lima y especias (Power Lime &amp; Spices). Su formato en aerosol de 150 ml es práctico para el uso diario y ayuda a sentirte fresco durante toda la jornada.
Beneficios:
- Ayuda a mantener la frescura todo el día.
- Destruye el mal olor y deja una fragancia duradera, según el empaque.
- Fórmula con 0% sales de aluminio.
- Lata de aluminio reciclable.
Modo de uso:
Agite antes de usar. Gire, presione y aplique el desodorante sobre el cuerpo, a no menos de 15 cm de la piel.
Presentación:
Envase de aerosol de 150 ml (97 g), en lata de aluminio.
Advertencias:
- Evite el uso íntimo.
- Uso externo; evite el contacto con los ojos.
- Manténgase fuera del alcance de los niños.</t>
  </si>
  <si>
    <t xml:space="preserve">MLM58240215</t>
  </si>
  <si>
    <t xml:space="preserve">Intense</t>
  </si>
  <si>
    <t xml:space="preserve">Power Lime &amp; Spices</t>
  </si>
  <si>
    <t xml:space="preserve">Lima y especias</t>
  </si>
  <si>
    <t xml:space="preserve">Protección 48 horas; 0% sales de aluminio; Lata de aluminio reciclable; Peso neto: 97 g; Formato de venta: pieza individual</t>
  </si>
  <si>
    <t xml:space="preserve">https://raw.githubusercontent.com/zublimemx/marketplaces-product-images/main/products/7506306244795/images/7506306244795_2.jpg</t>
  </si>
  <si>
    <t xml:space="preserve">DESOD AXE INTENSE 48H SPY 150ML</t>
  </si>
  <si>
    <t xml:space="preserve">7501001353377</t>
  </si>
  <si>
    <t xml:space="preserve">Pepto-Bismol Cereza 262 mg 24 Tabletas Masticables</t>
  </si>
  <si>
    <t xml:space="preserve">Descripción:
Pepto-Bismol en tabletas masticables sabor cereza es un medicamento de libre venta de Procter &amp; Gamble cuyo ingrediente activo es el subsalicilato de bismuto (262 mg por tableta). En su empaque indica que cubre, protege y alivia los síntomas del malestar digestivo.
Beneficios:
- Alivia la acidez y la indigestión.
- Ayuda con el malestar estomacal y la náusea.
- Alivia la diarrea.
- Tabletas masticables con sabor a cereza.
Fórmula:
Cada tableta masticable contiene subsalicilato de bismuto 262 mg (262.4 mg según la etiqueta).
Modo de uso:
Vía oral. Mastique las tabletas y siga la dosis indicada en el empaque o por su médico.
Presentación:
Caja con 24 tabletas masticables sabor cereza.
Advertencias:
- Conservar en ambiente controlado de 15 a 30 °C.
- Lea las instrucciones del empaque. Consulte a su médico. No se deje al alcance de los niños.</t>
  </si>
  <si>
    <t xml:space="preserve">MLM40172011</t>
  </si>
  <si>
    <t xml:space="preserve">Masticable sabor cereza</t>
  </si>
  <si>
    <t xml:space="preserve">Caja con 24 tabletas masticables</t>
  </si>
  <si>
    <t xml:space="preserve">262 mg por tableta</t>
  </si>
  <si>
    <t xml:space="preserve">Forma farmacéutica: tableta masticable; Medicamento de libre venta; Formato de venta: caja con 24 tabletas</t>
  </si>
  <si>
    <t xml:space="preserve">https://raw.githubusercontent.com/zublimemx/marketplaces-product-images/main/products/7501001353377/images/7501001353377_1.jpg</t>
  </si>
  <si>
    <t xml:space="preserve">https://raw.githubusercontent.com/zublimemx/marketplaces-product-images/main/products/7501001353377/images/7501001353377_2.jpg</t>
  </si>
  <si>
    <t xml:space="preserve">https://raw.githubusercontent.com/zublimemx/marketplaces-product-images/main/products/7501001353377/images/7501001353377_3.jpg</t>
  </si>
  <si>
    <t xml:space="preserve">PEPTO BISMOL CZA C24 TBS</t>
  </si>
  <si>
    <t xml:space="preserve">7501022103166</t>
  </si>
  <si>
    <t xml:space="preserve">Shampoo Grisi Ricitos de Oro Manzanilla 250 ml</t>
  </si>
  <si>
    <t xml:space="preserve">MLM194228</t>
  </si>
  <si>
    <t xml:space="preserve">Bebés &gt; Higiene y Cuidado del Bebé &gt; Shampoos y Acondicionadores</t>
  </si>
  <si>
    <t xml:space="preserve">Descripción:
Shampoo para bebé Ricitos de Oro de Grisi con manzanilla, en presentación de 250 ml. Es una fórmula suave que ayuda a aclarar y proteger el cabello de los más pequeños durante el baño, y se presenta como hipoalergénica, libre de parabenos y sin colorantes artificiales.
Beneficios:
- Con manzanilla para aclarar y proteger el cabello del bebé.
- Fórmula suave que no irrita los ojos, según el fabricante.
- Hipoalergénico.
- Libre de parabenos y sin colorantes artificiales.
- Ayuda a dejar el cabello suave.
Modo de uso:
Aplique una pequeña cantidad sobre el cabello húmedo, masajee suavemente y enjuague con agua abundante.
Presentación:
Frasco de 250 ml (8.45 fl oz).
Advertencias:
- Uso externo.
- Evite que el producto entre en contacto con los ojos; si sucede, enjuague con agua.
- Suspenda su uso si aparece irritación.
- Manténgase fuera del alcance de los niños.</t>
  </si>
  <si>
    <t xml:space="preserve">MLM53171534</t>
  </si>
  <si>
    <t xml:space="preserve">Frasco con 250 ml</t>
  </si>
  <si>
    <t xml:space="preserve">Cabello de bebé</t>
  </si>
  <si>
    <t xml:space="preserve">Hipoalergénico; Libre de parabenos; Sin colorantes artificiales; Aclara y protege; Formato de venta: frasco individual</t>
  </si>
  <si>
    <t xml:space="preserve">https://raw.githubusercontent.com/zublimemx/marketplaces-product-images/main/products/7501022103166/images/7501022103166_1.jpg</t>
  </si>
  <si>
    <t xml:space="preserve">SH GRISI RICITOS ORO 250ML</t>
  </si>
  <si>
    <t xml:space="preserve">7501054549796</t>
  </si>
  <si>
    <t xml:space="preserve">Crema Corporal Nivea Milk Nutritiva Piel Extra Seca 100 ml</t>
  </si>
  <si>
    <t xml:space="preserve">Descripción:
Crema corporal Nivea Milk Nutritiva en presentación de 100 ml, especial por su sérum de humectación profunda que brinda un cuidado completo a las pieles secas y muy secas. Su fórmula con ácido hialurónico puro, aceite de almendras y vitamina E nutre y humecta la piel de manera intensiva sin dejar sensación grasosa.
Beneficios:
- Humectación de hasta 72 horas, según el fabricante.
- Nutrición y cuidado intensivo para piel seca a extra seca.
- Textura no grasosa, de uso diario.
- Piel suave, tersa y visiblemente más saludable.
- Protección contra la resequedad.
Ingredientes clave:
Ácido hialurónico puro, aceite de almendras, vitamina E y sérum de humectación profunda.
Modo de uso:
Aplique sobre la piel limpia y seca del cuerpo, con un ligero masaje hasta su absorción, una o más veces al día según lo necesite.
Presentación:
Frasco de 100 ml.
Advertencias:
- Uso externo.
- En caso de irritación, suspenda su uso.
- No se aplique sobre piel irritada o lastimada.
- Evite el contacto con los ojos.
- No se deje al alcance de los niños.</t>
  </si>
  <si>
    <t xml:space="preserve">MLM29576651</t>
  </si>
  <si>
    <t xml:space="preserve">Frasco con 100 ml</t>
  </si>
  <si>
    <t xml:space="preserve">Piel seca a extra seca</t>
  </si>
  <si>
    <t xml:space="preserve">Humectación hasta 72 horas; Con ácido hialurónico puro, aceite de almendras, vitamina E y sérum de humectación profunda; Textura no grasosa; Uso externo; Formato de venta: frasco individual</t>
  </si>
  <si>
    <t xml:space="preserve">https://raw.githubusercontent.com/zublimemx/marketplaces-product-images/main/products/7501054549796/images/7501054549796_1.jpg</t>
  </si>
  <si>
    <t xml:space="preserve">https://raw.githubusercontent.com/zublimemx/marketplaces-product-images/main/products/7501054549796/images/7501054549796_2.jpg</t>
  </si>
  <si>
    <t xml:space="preserve">CRA CORP NIV MILK N EX/SECA 100ML</t>
  </si>
  <si>
    <t xml:space="preserve">7501293200946</t>
  </si>
  <si>
    <t xml:space="preserve">Pylopac Lansoprazol Claritromicina Amoxicilina 7 Carteras</t>
  </si>
  <si>
    <t xml:space="preserve">Descripción:
Pylopac es un esquema triple de Productos Medix que combina lansoprazol, claritromicina y amoxicilina en carteras listas para tomar. Está indicado para la erradicación de la bacteria Helicobacter pylori en pacientes con úlcera gástrica o duodenal, siempre bajo prescripción médica.
Fórmula:
- Lansoprazol 30 mg (cápsulas).
- Claritromicina 500 mg (tabletas).
- Amoxicilina 500 mg (cápsulas).
Modo de uso:
Vía oral, cada 12 horas durante el tiempo que indique su médico (7, 10 o 14 días según el esquema): 1 cápsula de lansoprazol, 1 tableta de claritromicina y 2 cápsulas de amoxicilina en cada toma. No abra ni mastique las cápsulas.
Presentación:
Caja con 7 carteras. Cada cartera contiene 2 cápsulas de lansoprazol, 2 tabletas de claritromicina y 4 cápsulas de amoxicilina (8 piezas por cartera).
Advertencias:
- No lo use si es alérgico a las penicilinas o a alguno de los componentes, si tiene alteraciones hidroelectrolíticas o problemas cardiacos, ni si toma terfenadina.
- Puede prolongar el intervalo QT del corazón; consulte a su médico si tiene riesgo de arritmias.
- Puede reducir la eficacia de los anticonceptivos orales; use un método alternativo.
- Su venta requiere receta médica.
- Lea las instrucciones del empaque. Consulte a su médico. No se deje al alcance de los niños.</t>
  </si>
  <si>
    <t xml:space="preserve">MLM66785137</t>
  </si>
  <si>
    <t xml:space="preserve">Pylopac</t>
  </si>
  <si>
    <t xml:space="preserve">Productos Medix, S.A. de C.V.</t>
  </si>
  <si>
    <t xml:space="preserve">Esquema triple</t>
  </si>
  <si>
    <t xml:space="preserve">Caja con 7 carteras</t>
  </si>
  <si>
    <t xml:space="preserve">carteras</t>
  </si>
  <si>
    <t xml:space="preserve">Lansoprazol, claritromicina y amoxicilina</t>
  </si>
  <si>
    <t xml:space="preserve">Lansoprazol 30 mg, claritromicina 500 mg y amoxicilina 500 mg</t>
  </si>
  <si>
    <t xml:space="preserve">Indicado para erradicación de Helicobacter pylori; Cada cartera contiene 8 piezas (2 cápsulas de lansoprazol, 2 tabletas de claritromicina, 4 cápsulas de amoxicilina); Formato de venta: caja con 7 carteras</t>
  </si>
  <si>
    <t xml:space="preserve">https://raw.githubusercontent.com/zublimemx/marketplaces-product-images/main/products/7501293200946/images/7501293200946_1.jpg</t>
  </si>
  <si>
    <t xml:space="preserve">https://raw.githubusercontent.com/zublimemx/marketplaces-product-images/main/products/7501293200946/images/7501293200946_2.jpg</t>
  </si>
  <si>
    <t xml:space="preserve">PYLOPAC C 7 CARTERAS</t>
  </si>
  <si>
    <t xml:space="preserve">093815996491</t>
  </si>
  <si>
    <t xml:space="preserve">Tiras Reactivas FreeStyle Optium Glucosa 50 Piezas</t>
  </si>
  <si>
    <t xml:space="preserve">Descripción:
Tiras reactivas de Abbott para medir la glucosa en sangre, para el autoanálisis de la glucosa. Están diseñadas para usarse con el medidor FreeStyle Optium Neo y no requieren codificación, lo que simplifica cada medición. La caja contiene 50 tiras.
Características:
- Tiras empacadas en envases individuales.
- Sin necesidad de codificación.
- Tamaño de muestra de 0.6 µl.
- Tiempo de análisis de 5 segundos.
- Tope de llenado que asegura que la medición inicie solo cuando se aplicó una muestra suficiente, con posibilidad de volver a aplicar la muestra dentro de los primeros 5 segundos.
Compatibilidad:
Para uso exclusivo con el medidor FreeStyle Optium Neo, según el empaque.
Presentación:
Caja con 50 tiras reactivas.
Advertencias:
- Producto para diagnóstico in vitro; no lo ingiera.
- Lea las instrucciones del empaque y del instructivo del medidor.
- Consulte a su médico para interpretar sus resultados y ajustar su tratamiento.
- Manténgase fuera del alcance de los niños.</t>
  </si>
  <si>
    <t xml:space="preserve">FreeStyle</t>
  </si>
  <si>
    <t xml:space="preserve">Optium</t>
  </si>
  <si>
    <t xml:space="preserve">Caja con 50 tiras reactivas</t>
  </si>
  <si>
    <t xml:space="preserve">2480R2011 SSA</t>
  </si>
  <si>
    <t xml:space="preserve">Tiras reactivas para glucosa en sangre; Sin codificación; Tamaño de muestra 0.6 µl; Tiempo de análisis 5 segundos; Compatible con FreeStyle Optium Neo; Formato de venta: caja con 50 tiras</t>
  </si>
  <si>
    <t xml:space="preserve">https://raw.githubusercontent.com/zublimemx/marketplaces-product-images/main/products/093815996491/images/093815996491_1.jpg</t>
  </si>
  <si>
    <t xml:space="preserve">https://raw.githubusercontent.com/zublimemx/marketplaces-product-images/main/products/093815996491/images/093815996491_2.jpg</t>
  </si>
  <si>
    <t xml:space="preserve">FREESTYLE OPTIUM C50 TIRAS REACTIVAS</t>
  </si>
  <si>
    <t xml:space="preserve">650240019999</t>
  </si>
  <si>
    <t xml:space="preserve">Lomecan V Clotrimazol 200 mg 3 Óvulos Vaginales</t>
  </si>
  <si>
    <t xml:space="preserve">Descripción:
Lomecan V son óvulos vaginales de clotrimazol 200 mg para el tratamiento de infecciones vaginales causadas por hongos. Es un tratamiento de 3 días que, según su empaque, alivia desde el primer día el ardor, la comezón y la inflamación.
Indicaciones:
- Tratamiento de infecciones vaginales simples o mixtas causadas por Candida albicans, Candida glabrata y Trichomonas vaginalis.
Fórmula:
Cada óvulo contiene clotrimazol 200 mg, con excipiente cbp 1 óvulo.
Modo de uso:
Vía vaginal. Aplique un óvulo al día durante tres días consecutivos, de preferencia al acostarse. Lávese las manos antes y después de la aplicación.
Presentación:
Caja con 3 óvulos vaginales de 200 mg.
Advertencias:
- No lo use si es alérgico a los antimicóticos del grupo de los imidazoles o a cualquier componente de la fórmula.
- Si la irritación persiste, interrumpa el tratamiento y consulte a su médico.
- Lea las instrucciones del empaque. Consulte a su médico. No se deje al alcance de los niños.</t>
  </si>
  <si>
    <t xml:space="preserve">MLM39455787</t>
  </si>
  <si>
    <t xml:space="preserve">Lomecan</t>
  </si>
  <si>
    <t xml:space="preserve">Lomecan V</t>
  </si>
  <si>
    <t xml:space="preserve">Caja con 3 óvulos vaginales</t>
  </si>
  <si>
    <t xml:space="preserve">Tratamiento de 3 días; Antimicótico vaginal; Formato de venta: caja con 3 óvulos</t>
  </si>
  <si>
    <t xml:space="preserve">https://raw.githubusercontent.com/zublimemx/marketplaces-product-images/main/products/650240019999/images/650240019999_1.jpg</t>
  </si>
  <si>
    <t xml:space="preserve">https://raw.githubusercontent.com/zublimemx/marketplaces-product-images/main/products/650240019999/images/650240019999_3.jpg</t>
  </si>
  <si>
    <t xml:space="preserve">LOMECAN V 3 OVULO VAG 3</t>
  </si>
  <si>
    <t xml:space="preserve">7501007532349</t>
  </si>
  <si>
    <t xml:space="preserve">Dramamine Infantil Jarabe 250 mg/100 ml 120 ml</t>
  </si>
  <si>
    <t xml:space="preserve">Descripción:
Dramamine Infantil en jarabe es un medicamento cuyo ingrediente activo es el dimenhidrinato (250 mg por cada 100 ml). Ayuda a prevenir y aliviar la náusea, el mareo y el vómito asociados al movimiento.
Indicaciones:
- Prevención y tratamiento de náusea, mareo y vómito asociados con el movimiento.
Fórmula:
Cada 100 ml de jarabe contienen dimenhidrinato 250 mg, con vehículo cbp 100 ml.
Modo de uso:
Vía oral. Administre la primera dosis de una hora a hora y media antes de iniciar el viaje.
- Niños de 6 a 12 años: 10 a 20 ml cada 6 a 8 horas, sin exceder 60 ml en 24 horas.
- Niños de 2 a 6 años: 5 a 10 ml cada 6 a 8 horas, sin exceder 30 ml en 24 horas.
Presentación:
Caja con un frasco de 120 ml y vaso dosificador.
Advertencias:
- No se administre a menores de 2 años, salvo indicación médica.
- No lo use si es alérgico al dimenhidrinato o a algún componente de la fórmula, ni si tiene asma.
- Úselo con precaución si hay glaucoma, hiperplasia prostática, úlcera péptica o arritmias cardiacas.
- Evite el alcohol y los sedantes durante el tratamiento, porque pueden aumentar la somnolencia.
- Lea las instrucciones del empaque. Consulte a su médico. No se deje al alcance de los niños.</t>
  </si>
  <si>
    <t xml:space="preserve">MLM39455684</t>
  </si>
  <si>
    <t xml:space="preserve">Infantil jarabe</t>
  </si>
  <si>
    <t xml:space="preserve">Caja con frasco de 120 ml y vaso dosificador</t>
  </si>
  <si>
    <t xml:space="preserve">250 mg/100 ml</t>
  </si>
  <si>
    <t xml:space="preserve">51373 SSA VI</t>
  </si>
  <si>
    <t xml:space="preserve">Antiemético y antimareo; Incluye vaso dosificador; Formato de venta: caja con 1 frasco</t>
  </si>
  <si>
    <t xml:space="preserve">https://raw.githubusercontent.com/zublimemx/marketplaces-product-images/main/products/7501007532349/images/7501007532349_4.jpg</t>
  </si>
  <si>
    <t xml:space="preserve">https://raw.githubusercontent.com/zublimemx/marketplaces-product-images/main/products/7501007532349/images/7501007532349_3.jpg</t>
  </si>
  <si>
    <t xml:space="preserve">DRAMAMINE JBE 250MG 42</t>
  </si>
  <si>
    <t xml:space="preserve">650240006647</t>
  </si>
  <si>
    <t xml:space="preserve">Ultra Bengué Gel Rojo Naproxeno Lidocaína 35 g</t>
  </si>
  <si>
    <t xml:space="preserve">Descripción:
Ultra Bengué es un gel tópico analgésico y antiinflamatorio para el alivio del dolor muscular, de espalda y de golpes. Combina naproxeno, lidocaína, salicilato de metilo y mentol en una fórmula de aplicación directa sobre la zona adolorida. Se presenta en caja con tubo de 35 g.
Beneficios:
- Anestesia inmediata que ayuda a aliviar el dolor, según el empaque.
- Doble efecto para relajar los tejidos musculares.
- Acción rápida y prolongada desinflamatoria.
- Útil en dolores de espalda, musculares y golpes.
Fórmula:
Naproxeno, lidocaína, salicilato de metilo y mentol (consulte las concentraciones en el empaque).
Modo de uso:
Uso tópico. Aplique una capa delgada sobre la zona afectada y masajee suavemente hasta su absorción, o siga las indicaciones del empaque. Lávese las manos después de aplicarlo.
Presentación:
Caja con tubo de 35 g de gel.
Advertencias:
- Uso externo. No lo aplique sobre heridas abiertas, mucosas ni cerca de los ojos.
- No lo use si es alérgico al naproxeno u otros antiinflamatorios, ni si es alérgico a algún componente.
- Suspenda su uso si aparece irritación.
- Lea las instrucciones del empaque. Consulte a su médico. No se deje al alcance de los niños.</t>
  </si>
  <si>
    <t xml:space="preserve">MLM54050634</t>
  </si>
  <si>
    <t xml:space="preserve">Ultra Bengué</t>
  </si>
  <si>
    <t xml:space="preserve">Gel rojo</t>
  </si>
  <si>
    <t xml:space="preserve">Caja con tubo de 35 g</t>
  </si>
  <si>
    <t xml:space="preserve">Naproxeno, lidocaína, salicilato de metilo y mentol</t>
  </si>
  <si>
    <t xml:space="preserve">Analgésico y antiinflamatorio tópico; Formato de venta: caja con 1 tubo</t>
  </si>
  <si>
    <t xml:space="preserve">https://raw.githubusercontent.com/zublimemx/marketplaces-product-images/main/products/650240006647/images/650240006647_1.jpg</t>
  </si>
  <si>
    <t xml:space="preserve">https://raw.githubusercontent.com/zublimemx/marketplaces-product-images/main/products/650240006647/images/650240006647_2.jpg</t>
  </si>
  <si>
    <t xml:space="preserve">https://raw.githubusercontent.com/zublimemx/marketplaces-product-images/main/products/650240006647/images/650240006647_3.jpg</t>
  </si>
  <si>
    <t xml:space="preserve">BENGUE UL GEL 35 GR ROJO</t>
  </si>
  <si>
    <t xml:space="preserve">7501008426944</t>
  </si>
  <si>
    <t xml:space="preserve">Flanax Gel Naproxeno Sódico 5.5% Tubo 40 g</t>
  </si>
  <si>
    <t xml:space="preserve">Descripción:
Flanax Gel es un analgésico y antiinflamatorio de uso tópico de Bayer cuyo principio activo es el naproxeno sódico al 5.5%. Se aplica directamente sobre la piel para aliviar el dolor muscular y articular y reducir la inflamación. Se presenta en tubo de 40 g.
Indicaciones:
- Alivio del dolor muscular y de la inflamación causada por lesiones como esguinces, torceduras, golpes y desgarres.
- Lesiones deportivas como bursitis, tendinitis, epicondilitis y sinovitis, y dolor de articulaciones por osteoartritis.
- Dolor de cuello, espalda y región lumbar, y dolores musculares por ejercicio intenso.
Fórmula:
Naproxeno sódico al 5.5% en gel.
Modo de uso:
Uso tópico. Aplique una capa delgada sobre la zona afectada y masajee suavemente hasta su absorción, o siga las indicaciones del empaque. Lávese las manos después de aplicarlo.
Presentación:
Caja con tubo de 40 g de gel.
Advertencias:
- Uso externo. No lo aplique sobre heridas abiertas ni mucosas, ni cerca de los ojos.
- No lo use si es alérgico al naproxeno u otros antiinflamatorios no esteroideos.
- Suspenda su uso si aparece irritación.
- Lea las instrucciones del empaque. Consulte a su médico. No se deje al alcance de los niños.</t>
  </si>
  <si>
    <t xml:space="preserve">MLM39455809</t>
  </si>
  <si>
    <t xml:space="preserve">Gel 5.5%</t>
  </si>
  <si>
    <t xml:space="preserve">5.5%</t>
  </si>
  <si>
    <t xml:space="preserve">Analgésico antiinflamatorio tópico; Especialistas en inflamación; Formato de venta: caja con 1 tubo</t>
  </si>
  <si>
    <t xml:space="preserve">https://raw.githubusercontent.com/zublimemx/marketplaces-product-images/main/products/7501008426944/images/7501008426944_1.jpg</t>
  </si>
  <si>
    <t xml:space="preserve">https://raw.githubusercontent.com/zublimemx/marketplaces-product-images/main/products/7501008426944/images/7501008426944_3.jpg</t>
  </si>
  <si>
    <t xml:space="preserve">FLANAX GEL 5 5 TUBO 40 GR 108</t>
  </si>
  <si>
    <t xml:space="preserve">008400003218</t>
  </si>
  <si>
    <t xml:space="preserve">Obrydex Tobramicina Dexametasona Solución Oftálmica 5 ml</t>
  </si>
  <si>
    <t xml:space="preserve">Descripción:
Obrydex es una solución oftálmica de Laboratorios Grin que combina un antibiótico (tobramicina) con un corticosteroide (dexametasona) en gotas para los ojos. Se presenta en frasco gotero de 5 ml y se usa bajo prescripción médica.
Indicaciones:
- Infecciones superficiales del ojo acompañadas de inflamación, como blefaritis, conjuntivitis, queratitis y dacriocistitis.
- Control de la inflamación después de una cirugía ocular, según indicación médica.
Fórmula:
Cada ml contiene tobramicina 3 mg y fosfato sódico de dexametasona equivalente a 1 mg de dexametasona.
Modo de uso:
Vía oftálmica. En infecciones leves se indica 1 o 2 gotas en el ojo afectado cada 4 horas; en casos más severos, el médico puede indicar una frecuencia mayor. Siga siempre la dosis y la duración que le señale su médico.
Presentación:
Caja con frasco gotero de 5 ml.
Advertencias:
- No lo use si es alérgico a alguno de sus componentes, ni si tiene tuberculosis ocular, infecciones por hongos o herpes simple en el ojo, ni glaucoma de ángulo abierto.
- No se administre en infecciones virales. Úselo con precaución si tiene abrasión de la córnea o glaucoma.
- Su venta requiere receta médica.
- Lea las instrucciones del empaque. Consulte a su médico. No se deje al alcance de los niños.</t>
  </si>
  <si>
    <t xml:space="preserve">MLM39475136</t>
  </si>
  <si>
    <t xml:space="preserve">Obrydex</t>
  </si>
  <si>
    <t xml:space="preserve">Caja con frasco gotero de 5 ml</t>
  </si>
  <si>
    <t xml:space="preserve">Antibiótico con corticosteroide oftálmico; Formato de venta: caja con 1 frasco</t>
  </si>
  <si>
    <t xml:space="preserve">https://raw.githubusercontent.com/zublimemx/marketplaces-product-images/main/products/008400003218/images/008400003218_2.jpg</t>
  </si>
  <si>
    <t xml:space="preserve">OBRYDEX 3 1 MG SOL OFT 5 ML</t>
  </si>
  <si>
    <t xml:space="preserve">17501073025414</t>
  </si>
  <si>
    <t xml:space="preserve">Jeringa BD Plastipak 3 ml 22G x 32 mm Caja 100 Piezas</t>
  </si>
  <si>
    <t xml:space="preserve">Descripción:
Jeringas desechables BD Plastipak de 3 ml con aguja calibre 22G x 32 mm (aguja negra), en caja con 100 piezas. Son jeringas estériles de un solo uso para la aplicación de inyecciones y para aspirar líquidos de viales, ampolletas y otras fuentes, de uso frecuente en clínicas, consultorios y botiquines.
Características:
- Diseño de 3 piezas con émbolo de sello sin látex que evita fugas y funciona como indicador de contenido.
- Cilindro transparente que permite ver el medicamento.
- Escala en negritas para una dosificación precisa.
- Lubricación con silicona para que el émbolo se deslice con suavidad.
- Estériles y de un solo uso.
- El látex de caucho natural no forma parte de la formulación del material.
Presentación:
Caja con 100 jeringas de 3 ml con aguja 22G x 32 mm.
Advertencias:
- Producto estéril de un solo uso: no lo reutilice.
- No lo use si el empaque individual está dañado o abierto.
- Deseche la jeringa usada en un contenedor para residuos punzocortantes.
- Manténgase fuera del alcance de los niños.</t>
  </si>
  <si>
    <t xml:space="preserve">MLM27352976</t>
  </si>
  <si>
    <t xml:space="preserve">3 ml aguja 22G x 32 mm negra</t>
  </si>
  <si>
    <t xml:space="preserve">Capacidad: 3 ml; Aguja: calibre 22G x 32 mm; Estéril, desechable y de un solo uso; Diseño de 3 piezas sin látex en el sello del émbolo; Formato de venta: caja con 100 piezas; Punta Luer lock; Aguja incluida; Libre de pirógenos</t>
  </si>
  <si>
    <t xml:space="preserve">https://raw.githubusercontent.com/zublimemx/marketplaces-product-images/main/products/17501073025414/images/17501073025414_2.jpg</t>
  </si>
  <si>
    <t xml:space="preserve">PLASTIPACK 3ML C100 NEGRA</t>
  </si>
  <si>
    <t xml:space="preserve">7501065054043</t>
  </si>
  <si>
    <t xml:space="preserve">Tums Antiácido Surtido 750 mg 3 Rollos de 8 Tabletas</t>
  </si>
  <si>
    <t xml:space="preserve">Descripción:
Tums es un antiácido en tabletas masticables cuyo ingrediente activo es el carbonato de calcio (750 mg por tableta). Esta presentación surtida incluye 3 rollos con 8 tabletas cada uno (24 tabletas en total) en sabores surtidos, prácticos para llevar consigo.
Beneficios:
- Antiácido de carbonato de calcio para el alivio de la acidez estomacal.
- Tabletas masticables en sabores surtidos.
- Rollos individuales, fáciles de transportar.
Fórmula:
Cada tableta masticable contiene carbonato de calcio 750 mg.
Modo de uso:
Vía oral. Mastique la tableta completamente antes de tragarla y siga la dosis indicada en el empaque o por su médico.
Presentación:
Empaque con 3 rollos de 8 tabletas masticables cada uno (24 tabletas), sabores surtidos.
Advertencias:
- No exceda la dosis máxima indicada en el empaque.
- Si los síntomas persisten o empeoran, suspenda su uso y consulte a su médico.
- Lea las instrucciones del empaque. Consulte a su médico. No se deje al alcance de los niños.</t>
  </si>
  <si>
    <t xml:space="preserve">MLM40170653</t>
  </si>
  <si>
    <t xml:space="preserve">Empaque con 3 rollos de 8 tabletas masticables</t>
  </si>
  <si>
    <t xml:space="preserve">Antiácido en tableta masticable; 3 rollos de 8 tabletas (24 tabletas en total); Formato de venta: empaque con 3 rollos</t>
  </si>
  <si>
    <t xml:space="preserve">https://raw.githubusercontent.com/zublimemx/marketplaces-product-images/main/products/7501065054043/images/7501065054043_1.jpg</t>
  </si>
  <si>
    <t xml:space="preserve">https://raw.githubusercontent.com/zublimemx/marketplaces-product-images/main/products/7501065054043/images/7501065054043_3.jpg</t>
  </si>
  <si>
    <t xml:space="preserve">TUMS SURT C3</t>
  </si>
  <si>
    <t xml:space="preserve">7501318608191</t>
  </si>
  <si>
    <t xml:space="preserve">Xarelto Rivaroxabán 15 mg 28 Comprimidos</t>
  </si>
  <si>
    <t xml:space="preserve">Descripción:
Xarelto es un anticoagulante oral de Bayer cuyo principio activo es el rivaroxabán. Esta presentación contiene 28 comprimidos de 15 mg y se utiliza bajo prescripción y vigilancia médica para prevenir y tratar problemas de coagulación de la sangre.
Indicaciones:
- Prevención de accidente cerebrovascular y de embolia en pacientes con fibrilación auricular no valvular.
- Tratamiento y prevención de la recurrencia de trombosis venosa profunda y embolia pulmonar.
La indicación y la dosis exactas las define el médico.
Fórmula:
Cada comprimido contiene rivaroxabán 15 mg, con excipiente cbp 1 comprimido.
Modo de uso:
Vía oral. Tome los comprimidos exactamente como los indique su médico y no suspenda el tratamiento sin consultarlo.
Presentación:
Caja con 28 comprimidos de 15 mg.
Advertencias:
- No lo use si tiene hemorragia activa o es alérgico al rivaroxabán o a algún componente.
- Aumenta el riesgo de sangrado; informe a su médico si tiene enfermedad del hígado o riesgo elevado de hemorragia.
- Conservar en ambiente controlado de 15 a 30 °C.
- Su venta requiere receta médica.
- Lea las instrucciones del empaque. Consulte a su médico. No se deje al alcance de los niños.</t>
  </si>
  <si>
    <t xml:space="preserve">MLM39475539</t>
  </si>
  <si>
    <t xml:space="preserve">15 mg por comprimido</t>
  </si>
  <si>
    <t xml:space="preserve">Anticoagulante oral; ATC B01AF01; Formato de venta: caja con 28 comprimidos</t>
  </si>
  <si>
    <t xml:space="preserve">https://raw.githubusercontent.com/zublimemx/marketplaces-product-images/main/products/7501318608191/images/7501318608191_2.jpg</t>
  </si>
  <si>
    <t xml:space="preserve">https://raw.githubusercontent.com/zublimemx/marketplaces-product-images/main/products/7501318608191/images/7501318608191_3.jpg</t>
  </si>
  <si>
    <t xml:space="preserve">XARELTO 15MG C 28 COMP MARZO 27 RIVAROXABAN</t>
  </si>
  <si>
    <t xml:space="preserve">7501056330491</t>
  </si>
  <si>
    <t xml:space="preserve">Crema Facial Pond's Rejuveness Antiarrugas 100 g</t>
  </si>
  <si>
    <t xml:space="preserve">Descripción:
Pond's Rejuveness es una crema facial antiarrugas que actúa de dentro hacia afuera para lograr una piel más firme y joven. Ayuda a reducir y a prevenir la aparición de arrugas con una fórmula desarrollada por el Pond's Institute. Presentación en frasco de 100 g.
Beneficios:
- Reduce y previene la aparición de arrugas.
- Proporciona firmeza a la piel.
- Ayuda a una piel más firme y joven.
Ingredientes clave:
Ácido láctico, colágeno hidrolizado, aceite de semilla de borraja, glicerina y acetato de tocoferilo (vitamina E).
Modo de uso:
Aplique en el rostro y el cuello diariamente después de limpiarlos.
Presentación:
Frasco de 100 g.
Advertencias:
- Puede sentir una leve sensación de cosquilleo o enrojecimiento de la piel; es normal y es señal de que el producto está actuando. Si persiste, suspenda su uso.
- Uso externo. Evite el contacto con los ojos.
- Manténgase fuera del alcance de los niños.</t>
  </si>
  <si>
    <t xml:space="preserve">MLM13338520</t>
  </si>
  <si>
    <t xml:space="preserve">Rejuveness</t>
  </si>
  <si>
    <t xml:space="preserve">Crema contra arrugas</t>
  </si>
  <si>
    <t xml:space="preserve">Frasco con 100 g</t>
  </si>
  <si>
    <t xml:space="preserve">Crema facial antiarrugas; Con ácido láctico, colágeno hidrolizado y vitamina E; Aplicación en rostro y cuello; Formato de venta: frasco individual</t>
  </si>
  <si>
    <t xml:space="preserve">https://raw.githubusercontent.com/zublimemx/marketplaces-product-images/main/products/7501056330491/images/7501056330491_2.jpg</t>
  </si>
  <si>
    <t xml:space="preserve">CRA PONDS REJUVE ARRUG 100 G</t>
  </si>
  <si>
    <t xml:space="preserve">300651510577</t>
  </si>
  <si>
    <t xml:space="preserve">Systane Hidratación SP Gotas Oftálmicas Lubricantes 10 ml</t>
  </si>
  <si>
    <t xml:space="preserve">Descripción:
Systane Hidratación SP son gotas oftálmicas lubricantes de Alcon sin conservadores, formuladas para brindar alivio de larga duración del ojo seco. Su fórmula de hidratación prolongada combina ácido hialurónico con HP-Guar para ayudar a mantener la humedad de la superficie del ojo.
Beneficios:
- Alivio de larga duración de los síntomas del ojo seco e irritado.
- Lubrica la superficie ocular y ayuda a retener la película lagrimal.
- Fórmula de hidratación prolongada con ácido hialurónico.
- Sin conservadores; compatible con lentes de contacto blandos, según el fabricante.
Composición:
Hialuronato de sodio, polietilenglicol 400, propilenglicol e hidroxipropil-guar, entre otros ingredientes.
Modo de uso:
Aplique 1 o 2 gotas en el ojo afectado y parpadee. Puede usarse tantas veces como sea necesario durante el día.
Presentación:
Frasco con 10 ml.
Advertencias:
- No lo use si es alérgico a alguno de sus componentes.
- Si presenta molestias persistentes, lagrimeo excesivo, cambios en la visión o enrojecimiento, suspenda su uso y consulte a un especialista.
- Lea las instrucciones del empaque. Consulte a su médico. No se deje al alcance de los niños.</t>
  </si>
  <si>
    <t xml:space="preserve">MLM48917294</t>
  </si>
  <si>
    <t xml:space="preserve">Hidratación</t>
  </si>
  <si>
    <t xml:space="preserve">SP (sin conservadores)</t>
  </si>
  <si>
    <t xml:space="preserve">Frasco con 10 ml</t>
  </si>
  <si>
    <t xml:space="preserve">Hialuronato de sodio, polietilenglicol 400 y propilenglicol</t>
  </si>
  <si>
    <t xml:space="preserve">Gotas lubricantes para ojo seco; Con ácido hialurónico e HP-Guar; Sin conservadores; Formato de venta: caja con 1 frasco</t>
  </si>
  <si>
    <t xml:space="preserve">https://raw.githubusercontent.com/zublimemx/marketplaces-product-images/main/products/300651510577/images/300651510577_1.jpg</t>
  </si>
  <si>
    <t xml:space="preserve">https://raw.githubusercontent.com/zublimemx/marketplaces-product-images/main/products/300651510577/images/300651510577_2.jpg</t>
  </si>
  <si>
    <t xml:space="preserve">SYSTANE HIDRATACION SP 10ML MARZO 28</t>
  </si>
  <si>
    <t xml:space="preserve">7506352500043</t>
  </si>
  <si>
    <t xml:space="preserve">Prueba de Embarazo Postinor Ultrasensible 1 Pieza</t>
  </si>
  <si>
    <t xml:space="preserve">Descripción:
Postinor Ultra Sensible es una prueba de embarazo en orina de Gedeon Richter, con dispositivo tipo pluma de un solo uso. Es un agente de diagnóstico que, según su empaque, se lee fácilmente, puede usarse a cualquier hora del día y da resultados en tan solo un minuto.
Características:
- Fácil de leer.
- Para uso a cualquier hora del día.
- Resultados en tan solo un minuto.
- Detecta el embarazo hasta un 50% antes que pruebas similares, según el fabricante.
- Indica más del 99% de precisión en su empaque.
Modo de uso:
Siga las instrucciones del instructivo incluido. El empaque muestra las partes del dispositivo (tapa de plástico, tira absorbente, ventana de resultados y mango) y cómo leer los resultados: una sola línea de control indica no embarazada; banda de prueba y banda de control indican embarazo positivo; sin banda de control el resultado es inválido. Se requiere un reloj con segundero o cronómetro, que no se incluye.
Presentación:
Caja con 1 dispositivo plástico de prueba.
Advertencias:
- Para uso de diagnóstico in vitro (no para uso interno).
- Conservar entre 3 y 30 °C.
- Confirme el resultado con su médico.
- No se deje al alcance de los niños.</t>
  </si>
  <si>
    <t xml:space="preserve">MLM27233400</t>
  </si>
  <si>
    <t xml:space="preserve">Ultra Sensible</t>
  </si>
  <si>
    <t xml:space="preserve">Caja con 1 dispositivo de prueba</t>
  </si>
  <si>
    <t xml:space="preserve">1830R2017 SSA</t>
  </si>
  <si>
    <t xml:space="preserve">Prueba de embarazo en orina; Resultados en un minuto; Conservar entre 3 °C y 30 °C; Uso de diagnóstico in vitro; Formato de venta: pieza individual</t>
  </si>
  <si>
    <t xml:space="preserve">https://raw.githubusercontent.com/zublimemx/marketplaces-product-images/main/products/7506352500043/images/7506352500043_1.jpg</t>
  </si>
  <si>
    <t xml:space="preserve">https://raw.githubusercontent.com/zublimemx/marketplaces-product-images/main/products/7506352500043/images/7506352500043_2.jpg</t>
  </si>
  <si>
    <t xml:space="preserve">https://raw.githubusercontent.com/zublimemx/marketplaces-product-images/main/products/7506352500043/images/7506352500043_3.jpg</t>
  </si>
  <si>
    <t xml:space="preserve">POSTINOR PBA DE EMBARAZO ULTRA SENS 100</t>
  </si>
  <si>
    <t xml:space="preserve">736085400519</t>
  </si>
  <si>
    <t xml:space="preserve">Sophixin Ofteno Ciprofloxacino 0.3% Solución Oftálmica 5 ml</t>
  </si>
  <si>
    <t xml:space="preserve">Descripción:
Sophixin Ofteno es una solución oftálmica de Laboratorios Sophia cuyo principio activo es el ciprofloxacino, un antibiótico del grupo de las quinolonas. Se presenta en frasco gotero de 5 ml con una concentración de 3 mg por ml (0.3%) y se usa bajo prescripción médica.
Indicaciones:
- Tratamiento de infecciones externas del ojo como conjuntivitis, blefaritis, queratitis y úlceras corneales causadas por microorganismos sensibles al ciprofloxacino.
- Profilaxis antes y después de una cirugía ocular, según indicación médica.
Fórmula:
Cada ml contiene clorhidrato de ciprofloxacino monohidratado equivalente a 3 mg de ciprofloxacino.
Modo de uso:
Vía oftálmica. En conjuntivitis, blefaritis y queratitis se indica 1 a 2 gotas cada 2 horas durante 2 días y después 1 a 2 gotas cada 4 horas durante los siguientes 5 días; en úlceras corneales el esquema es más frecuente. Siga la dosis y la duración indicadas por su médico.
Presentación:
Caja con frasco gotero de 5 ml.
Advertencias:
- No lo use si es alérgico al ciprofloxacino o a otras quinolonas.
- El uso prolongado puede favorecer el crecimiento de microorganismos no sensibles.
- No lo use durante el embarazo o la lactancia sin control médico.
- Su venta requiere receta médica.
- Lea las instrucciones del empaque. Consulte a su médico. No se deje al alcance de los niños.</t>
  </si>
  <si>
    <t xml:space="preserve">MLM39475898</t>
  </si>
  <si>
    <t xml:space="preserve">Sophixin Ofteno</t>
  </si>
  <si>
    <t xml:space="preserve">3 mg/ml (0.3%)</t>
  </si>
  <si>
    <t xml:space="preserve">Antibiótico oftálmico (quinolona); Formato de venta: caja con 1 frasco</t>
  </si>
  <si>
    <t xml:space="preserve">https://raw.githubusercontent.com/zublimemx/marketplaces-product-images/main/products/736085400519/images/736085400519_2.jpg</t>
  </si>
  <si>
    <t xml:space="preserve">https://raw.githubusercontent.com/zublimemx/marketplaces-product-images/main/products/736085400519/images/736085400519_3.jpg</t>
  </si>
  <si>
    <t xml:space="preserve">SOPHIXIN OFT SOL GTS 5ML</t>
  </si>
  <si>
    <t xml:space="preserve">37501023108819</t>
  </si>
  <si>
    <t xml:space="preserve">Cinta Transparente Nexcare Transpore 2.5 cm x 9.1 m</t>
  </si>
  <si>
    <t xml:space="preserve">Descripción:
Cinta adhesiva transparente hipoalergénica 3M Nexcare Transpore, de 2.5 cm de ancho por 9.1 m de largo (1 pulgada por 10 yardas), en rollo individual. Es una cinta para uso en el botiquín y en curación, útil para fijar gasas, apósitos y vendajes sobre la piel.
Características:
- Cinta adhesiva transparente, que permite ver la piel y el apósito que cubre.
- Adhesivo hipoalergénico.
- Medidas: 2.5 cm de ancho por 9.1 m de largo.
- Presentación en rollo dentro de una caja de cartón.
Modo de uso:
Limpie y seque la zona, corte la longitud necesaria y coloque la cinta sobre el apósito o la gasa sin estirarla, de modo que quede fija sin apretar la piel.
Presentación:
1 rollo de cinta Transpore de 2.5 cm x 9.1 m.
Advertencias:
- Uso externo.
- Suspenda su uso si aparece irritación o enrojecimiento de la piel.
- No la aplique sobre heridas abiertas sin cubrirlas con un apósito.
- Manténgase fuera del alcance de los niños.</t>
  </si>
  <si>
    <t xml:space="preserve">Transpore</t>
  </si>
  <si>
    <t xml:space="preserve">Ancho: 2.5 cm; Largo: 9.1 m (10 yardas); Hipoalergénica; Cinta adhesiva transparente para curación; GTIN-14 de caja o empaque maestro (pieza individual sin confirmar); Formato de venta: rollo individual</t>
  </si>
  <si>
    <t xml:space="preserve">https://raw.githubusercontent.com/zublimemx/marketplaces-product-images/main/products/37501023108819/images/37501023108819_2.jpg</t>
  </si>
  <si>
    <t xml:space="preserve">NEXCARE TRANSPORE 2 5 CM X9 1M</t>
  </si>
  <si>
    <t xml:space="preserve">650240065293</t>
  </si>
  <si>
    <t xml:space="preserve">Next-FWD Antiviral 375/50/3 mg 24 Tabletas</t>
  </si>
  <si>
    <t xml:space="preserve">Descripción:
Next-FWD Antiviral es un medicamento en tabletas con sensación de frescura (mentol) que combina paracetamol, amantadina y maleato de clorfenamina. Está indicado en el tratamiento de la gripe: actúa contra el virus causante de la misma y, a la vez, proporciona alivio sintomático de la fiebre, el dolor muscular y la congestión nasal. En el empaque se indica que alivia desde la primera toma, a partir de 15 minutos y hasta por 12 horas.
Características:
- Combina un analgésico y antipirético, un antiviral y un antihistamínico en una sola tableta.
- Alivia síntomas como escurrimiento nasal, dolor de cabeza, estornudos y malestar general.
- Tableta con sensación de frescura.
Composición:
Cada tableta contiene paracetamol 375 mg, clorhidrato de amantadina 50 mg y maleato de clorfenamina 3 mg.
Modo de uso:
Vía oral. Se recomienda iniciar el tratamiento dentro de las primeras 48 horas de haber comenzado los síntomas. Respete la dosis indicada en el instructivo del empaque o la que le señale su médico.
Presentación:
Caja con 24 tabletas.
Advertencias:
No se administre a menores de 3 años ni durante el embarazo o la lactancia. No lo use si tiene antecedentes de convulsiones, epilepsia, depresión, insuficiencia hepática o renal, glaucoma o hiperplasia prostática. El paracetamol puede dañar el hígado si se excede la dosis máxima, y el alcohol aumenta ese riesgo. Lea las instrucciones del empaque. Consulte a su médico. No se deje al alcance de los niños.</t>
  </si>
  <si>
    <t xml:space="preserve">MLM51393993</t>
  </si>
  <si>
    <t xml:space="preserve">Next-FWD</t>
  </si>
  <si>
    <t xml:space="preserve">Antiviral</t>
  </si>
  <si>
    <t xml:space="preserve">Sensación de frescura</t>
  </si>
  <si>
    <t xml:space="preserve">Paracetamol, amantadina y clorfenamina</t>
  </si>
  <si>
    <t xml:space="preserve">375 mg / 50 mg / 3 mg por tableta</t>
  </si>
  <si>
    <t xml:space="preserve">013M2024 SSA</t>
  </si>
  <si>
    <t xml:space="preserve">Forma farmacéutica: tableta; Indicación: gripe</t>
  </si>
  <si>
    <t xml:space="preserve">https://raw.githubusercontent.com/zublimemx/marketplaces-product-images/main/products/650240065293/images/650240065293_1.jpg</t>
  </si>
  <si>
    <t xml:space="preserve">NEXT-FWD ANTIVIRAL 375/50/3MG C/24TAB SELSER</t>
  </si>
  <si>
    <t xml:space="preserve">7502256729054</t>
  </si>
  <si>
    <t xml:space="preserve">Oxímetro de Pulso para Dedo Homecare JPD-500E Pantalla LED</t>
  </si>
  <si>
    <t xml:space="preserve">Descripción:
Oxímetro de pulso portátil para dedo Homecare, modelo JPD-500E, con pantalla LED. Está pensado para uso doméstico y permite medir de forma rápida y sin cables la saturación de oxígeno en la sangre (SpO2) y la frecuencia del pulso. Su tamaño compacto facilita llevarlo a cualquier lugar, y se maneja con un solo botón.
Características:
- Pantalla LED de fácil lectura.
- Lectura de saturación de oxígeno (SpO2) y frecuencia de pulso en segundos.
- Uso sencillo con un solo botón.
- Indicador de batería baja.
- Apagado automático después de 8 segundos sin señal.
- Bajo consumo de energía; funciona con pilas AAA.
- Diseño ligero y portátil, con cordón para colgar.
Modo de uso:
Coloque el dedo dentro del oxímetro y presione el botón para iniciar la lectura. Espere a que se estabilice el valor en la pantalla. El equipo se apaga automáticamente cuando no detecta señal.
Presentación:
Caja con 1 pieza. Incluye 1 oxímetro, 1 par de pilas AAA, 1 cordón para transporte y 1 estuche protector.
Advertencias:
Este equipo no sustituye la valoración médica ni el diagnóstico de un profesional de la salud. Consulte a su médico si obtiene lecturas anormales o presenta síntomas. Lea el instructivo del empaque. Manténgase fuera del alcance de los niños.</t>
  </si>
  <si>
    <t xml:space="preserve">MLM21763701</t>
  </si>
  <si>
    <t xml:space="preserve">Jumper Medical</t>
  </si>
  <si>
    <t xml:space="preserve">Oxímetro de pulso</t>
  </si>
  <si>
    <t xml:space="preserve">Blanco con pantalla LED</t>
  </si>
  <si>
    <t xml:space="preserve">Caja con 1 pieza</t>
  </si>
  <si>
    <t xml:space="preserve">Modelo: JPD-500E; Pantalla: LED; Alimentación: 2 pilas AAA (incluidas); Incluye: cordón y estuche protector; Apagado automático a los 8 segundos sin señal; Indicador de batería baja</t>
  </si>
  <si>
    <t xml:space="preserve">https://raw.githubusercontent.com/zublimemx/marketplaces-product-images/main/products/7502256729054/images/7502256729054_1.jpg</t>
  </si>
  <si>
    <t xml:space="preserve">https://raw.githubusercontent.com/zublimemx/marketplaces-product-images/main/products/7502256729054/images/7502256729054_2.jpg</t>
  </si>
  <si>
    <t xml:space="preserve">OXIMETRO AD PANT LED JPD 500E HOMECARE</t>
  </si>
  <si>
    <t xml:space="preserve">7501390911042</t>
  </si>
  <si>
    <t xml:space="preserve">Italdermol Gasas con Crema 150 mg/g 3 Piezas</t>
  </si>
  <si>
    <t xml:space="preserve">Descripción:
Italdermol Gasas es un medicamento herbolario de uso tópico en forma de gasas impregnadas con crema, indicado como cicatrizante en alteraciones de la piel, heridas y quemaduras, favoreciendo la neoformación epitelial. Cada gasa contiene 4 g de crema con extracto acuoso de Triticum vulgare (trigo) a una concentración de 150 mg por gramo, lista para aplicarse sobre la zona afectada.
Características:
- Presentación práctica en sobres individuales, cada uno con una gasa con crema.
- Uso externo (tópico).
- Medicamento herbolario cuyo principio activo es el extracto acuoso de Triticum vulgare.
Composición:
Extracto acuoso de Triticum vulgare 150 mg/g de crema.
Modo de uso:
Aplicación tópica (externa). Consulte el instructivo del empaque para conocer la forma y frecuencia de aplicación, o siga la indicación de su médico.
Presentación:
Caja con 3 gasas, cada una con 4 g de crema en sobre individual (12 g de crema en total).
Advertencias:
Solo para uso externo. Conservar a temperatura ambiente controlada, entre 15 y 30 °C. Lea las instrucciones del empaque. Consulte a su médico. No se deje al alcance de los niños.</t>
  </si>
  <si>
    <t xml:space="preserve">MLM45284102</t>
  </si>
  <si>
    <t xml:space="preserve">Caja con 3 gasas con crema en sobres individuales</t>
  </si>
  <si>
    <t xml:space="preserve">174M96 SSA IV</t>
  </si>
  <si>
    <t xml:space="preserve">Medicamento herbolario; Cada gasa contiene 4 g de crema; Conservar entre 15 y 30 °C</t>
  </si>
  <si>
    <t xml:space="preserve">https://raw.githubusercontent.com/zublimemx/marketplaces-product-images/main/products/7501390911042/images/7501390911042_3.jpg</t>
  </si>
  <si>
    <t xml:space="preserve">https://raw.githubusercontent.com/zublimemx/marketplaces-product-images/main/products/7501390911042/images/7501390911042_2.jpg</t>
  </si>
  <si>
    <t xml:space="preserve">ITALDERMOL GASA C3</t>
  </si>
  <si>
    <t xml:space="preserve">7501088505355</t>
  </si>
  <si>
    <t xml:space="preserve">Alin Oftálmico Dexametasona Neomicina Gotas 5 ml</t>
  </si>
  <si>
    <t xml:space="preserve">Descripción:
Alin Oftálmico es una solución oftálmica en gotas que combina dexametasona (antiinflamatorio) y neomicina (antimicrobiano). Está indicada para el tratamiento de conjuntivitis agudas, crónicas y alérgicas, escleritis, uveítis e iridociclitis, así como infecciones corneales y reacciones inflamatorias oculares.
Características:
- Doble acción: antiinflamatoria y antimicrobiana.
- Presentación en frasco gotero de 5 ml.
- Uso oftálmico exclusivo.
Fórmula:
Cada ml contiene fosfato sódico de dexametasona 0.90 mg y sulfato de neomicina 3.50 mg.
Modo de uso:
Aplicación oftálmica local: 1 a 2 gotas en cada ojo, 3 o 4 veces al día (durante el día y la noche), o según lo indique su médico.
Presentación:
Caja con frasco gotero con 5 ml de solución.
Advertencias:
No debe usarse en infecciones virales o por hongos, tuberculosis, glaucoma ni en caso de hipersensibilidad a los componentes. Con el uso prolongado puede aumentar la presión intraocular y existe riesgo de glaucoma y de activar infecciones oculares; se requiere vigilancia periódica de la presión intraocular y exámenes oftalmológicos regulares para detectar cataratas. Lea las instrucciones del empaque. Consulte a su médico. No se deje al alcance de los niños.</t>
  </si>
  <si>
    <t xml:space="preserve">MLM53171358</t>
  </si>
  <si>
    <t xml:space="preserve">Dexametasona (fosfato sódico) y neomicina (sulfato)</t>
  </si>
  <si>
    <t xml:space="preserve">0.90 mg/ml y 3.50 mg/ml</t>
  </si>
  <si>
    <t xml:space="preserve">Solución oftálmica en gotas; Combinación de corticoide y antibiótico</t>
  </si>
  <si>
    <t xml:space="preserve">https://raw.githubusercontent.com/zublimemx/marketplaces-product-images/main/products/7501088505355/images/7501088505355_1.jpg</t>
  </si>
  <si>
    <t xml:space="preserve">https://raw.githubusercontent.com/zublimemx/marketplaces-product-images/main/products/7501088505355/images/7501088505355_2.jpg</t>
  </si>
  <si>
    <t xml:space="preserve">ALIN OFT 90 3 5 50 MG GTS</t>
  </si>
  <si>
    <t xml:space="preserve">7509546060460</t>
  </si>
  <si>
    <t xml:space="preserve">Desodorante Lady Speed Stick Powder Fresh Barra 45 g</t>
  </si>
  <si>
    <t xml:space="preserve">Descripción:
Desodorante antitranspirante en barra para mujer Lady Speed Stick Powder Fresh 24/7, con fragancia Powder Fresh. Está formulado para dejar las axilas secas y protegidas, con protección de hasta 48 horas contra el sudor y el mal olor. El empaque lo describe como ultra seco y protegido.
Beneficios:
- Protección hasta por 48 horas contra el sudor y el mal olor.
- Tecnología Control-Tech activable por el calor del cuerpo.
- Mantiene las axilas frescas y secas durante el día.
- Formato en barra de aplicación precisa y práctica.
- Fragancia Powder Fresh.
Ingredientes:
Contiene tetraclorhidrex de aluminio y zirconio con glicina (Aluminum Zirconium Tetrachlorohydrex GLY) como activo antitranspirante, emolientes para el cuidado de la piel y fragancia.
Modo de uso:
Aplique sobre las axilas limpias y secas.
Presentación:
Barra de 45 g.
Advertencias:
Solo para uso externo. Evite el contacto con los ojos. Suspenda su uso si aparece irritación. Manténgase fuera del alcance de los niños.</t>
  </si>
  <si>
    <t xml:space="preserve">MLM17017206</t>
  </si>
  <si>
    <t xml:space="preserve">Powder Fresh</t>
  </si>
  <si>
    <t xml:space="preserve">Tipo: antitranspirante en barra; Protección: hasta 48 horas; Tecnología Control-Tech</t>
  </si>
  <si>
    <t xml:space="preserve">https://raw.githubusercontent.com/zublimemx/marketplaces-product-images/main/products/7509546060460/images/7509546060460_1.jpg</t>
  </si>
  <si>
    <t xml:space="preserve">https://raw.githubusercontent.com/zublimemx/marketplaces-product-images/main/products/7509546060460/images/7509546060460_2.jpg</t>
  </si>
  <si>
    <t xml:space="preserve">DESOD LADYS S POWFRESH STICK 45</t>
  </si>
  <si>
    <t xml:space="preserve">7501273500233</t>
  </si>
  <si>
    <t xml:space="preserve">Oleoderm Plus Crema con Protección Solar FPS 15 225 ml</t>
  </si>
  <si>
    <t xml:space="preserve">Descripción:
Oleoderm Plus (comercializada también como Oleoderm Solar) es una crema de uso tópico con protección solar FPS 15 formulada con aceite de almendras dulces e hidróxido de calcio y filtros solares. Está indicada como auxiliar en dermatitis por contacto, dermatitis de pañal y quemaduras solares, y se puede aplicar sobre la piel afectada cuantas veces sea necesario.
Beneficios:
- Protección solar FPS 15 contra rayos UVA y UVB para uso diario.
- Auxiliar para aliviar molestias de la piel por quemaduras solares de primer grado o por contacto con sustancias químicas irritantes.
- Uso en dermatitis de pañal y dermatitis por contacto.
- Uso externo.
Composición:
Aceite de almendras dulces e hidróxido de calcio, con filtros solares octilmetoxicinamato, butilmetoxidibenzoilmetano y octocrileno.
Modo de uso:
Aplíquese en toda la piel afectada cuantas veces sea necesario.
Presentación:
Frasco con 225 ml de crema.
Advertencias:
Solo para uso externo. Hasta la fecha no se conocen contraindicaciones. Lea las instrucciones del empaque. Consulte a su médico. No se deje al alcance de los niños.</t>
  </si>
  <si>
    <t xml:space="preserve">MLM19576845</t>
  </si>
  <si>
    <t xml:space="preserve">Representaciones Mex-América, S.A. de C.V. (Remexa)</t>
  </si>
  <si>
    <t xml:space="preserve">Plus / Solar</t>
  </si>
  <si>
    <t xml:space="preserve">Crema con protección solar FPS 15</t>
  </si>
  <si>
    <t xml:space="preserve">Aceite de almendras dulces e hidróxido de calcio; filtros solares</t>
  </si>
  <si>
    <t xml:space="preserve">FPS 15; Protección UVA y UVB; Uso externo</t>
  </si>
  <si>
    <t xml:space="preserve">https://raw.githubusercontent.com/zublimemx/marketplaces-product-images/main/products/7501273500233/images/7501273500233_2.jpg</t>
  </si>
  <si>
    <t xml:space="preserve">https://raw.githubusercontent.com/zublimemx/marketplaces-product-images/main/products/7501273500233/images/7501273500233_1.jpg</t>
  </si>
  <si>
    <t xml:space="preserve">OLEODERM PLUS 225ML CRA</t>
  </si>
  <si>
    <t xml:space="preserve">7501008496701</t>
  </si>
  <si>
    <t xml:space="preserve">Aspirina Efervescente 500 mg 12 Tabletas</t>
  </si>
  <si>
    <t xml:space="preserve">Descripción:
Aspirina Efervescente de Bayer contiene ácido acetilsalicílico en tabletas efervescentes de 500 mg. Es un medicamento de venta libre con acción analgésica, antiinflamatoria y antipirética, indicado en el empaque para el rápido alivio del dolor y de la fiebre y en el tratamiento del reumatismo. Al disolverse en agua se toma en forma de bebida efervescente.
Beneficios:
- Analgésico: alivia el dolor, como el dolor de cabeza.
- Antipirético: ayuda a reducir la fiebre.
- Antiinflamatorio.
- Tabletas efervescentes de rápida disolución.
Composición:
Cada tableta efervescente contiene ácido acetilsalicílico 500 mg.
Modo de uso:
Vía oral. Disuelva la tableta en un vaso con agua y tómela cuando termine la efervescencia. Respete la dosis indicada en el instructivo del empaque o por su médico.
Presentación:
Caja con 12 tabletas efervescentes.
Advertencias:
No lo use si es alérgico al ácido acetilsalicílico. Evite su uso si tiene antecedentes de úlcera péptica, gastritis o alteraciones de la coagulación, si es asmático, y en niños con fiebre de origen viral. Consulte a su médico si está embarazada o en lactancia, sobre todo en el tercer trimestre; las personas de edad avanzada pueden requerir dosis menores. El alcohol aumenta el riesgo de sangrado gastrointestinal. Lea las instrucciones del empaque. Consulte a su médico. No se deje al alcance de los niños.</t>
  </si>
  <si>
    <t xml:space="preserve">MLM39455744</t>
  </si>
  <si>
    <t xml:space="preserve">Forma farmacéutica: tableta efervescente; Venta libre</t>
  </si>
  <si>
    <t xml:space="preserve">https://raw.githubusercontent.com/zublimemx/marketplaces-product-images/main/products/7501008496701/images/7501008496701_3.jpg</t>
  </si>
  <si>
    <t xml:space="preserve">https://raw.githubusercontent.com/zublimemx/marketplaces-product-images/main/products/7501008496701/images/7501008496701_2.jpg</t>
  </si>
  <si>
    <t xml:space="preserve">ASPIRINA EFERV TAB C 12 150</t>
  </si>
  <si>
    <t xml:space="preserve">7506460100890</t>
  </si>
  <si>
    <t xml:space="preserve">Graneodin F Flurbiprofeno 8.75 mg Miel-Limón 24 Pastillas</t>
  </si>
  <si>
    <t xml:space="preserve">Descripción:
Graneodín F Doble Acción son pastillas para chupar con flurbiprofeno 8.75 mg, sabor miel-limón, indicadas como auxiliar en el alivio del dolor de garganta. El flurbiprofeno es un antiinflamatorio que actúa sobre el dolor y la inflamación de la garganta, y según el empaque su efecto alivia hasta por 4 horas.
Características:
- Pastilla con flurbiprofeno 8.75 mg.
- Sabor miel-limón.
- Auxiliar en el alivio del dolor de garganta.
- Presentación en envase tipo burbuja.
Composición:
Cada pastilla contiene flurbiprofeno 8.75 mg.
Modo de uso:
Vía oral. Deje que la pastilla se disuelva lentamente en la boca. Respete la dosis indicada en el instructivo del empaque o por su médico.
Presentación:
Caja con envase burbuja con 24 pastillas sabor miel-limón.
Advertencias:
No se automedique. Consulte a su médico en caso de dudas. Lea las instrucciones del empaque. Consulte a su médico. No se deje al alcance de los niños.</t>
  </si>
  <si>
    <t xml:space="preserve">MLM39455605</t>
  </si>
  <si>
    <t xml:space="preserve">F Doble Acción</t>
  </si>
  <si>
    <t xml:space="preserve">Miel-Limón</t>
  </si>
  <si>
    <t xml:space="preserve">Caja con envase burbuja</t>
  </si>
  <si>
    <t xml:space="preserve">8.75 mg por pastilla</t>
  </si>
  <si>
    <t xml:space="preserve">Forma farmacéutica: pastilla para chupar; Alivio hasta por 4 horas</t>
  </si>
  <si>
    <t xml:space="preserve">https://raw.githubusercontent.com/zublimemx/marketplaces-product-images/main/products/7506460100890/images/7506460100890_2.jpg</t>
  </si>
  <si>
    <t xml:space="preserve">GRANEODIN F MIEL LIMON C24 PASTILLAS</t>
  </si>
  <si>
    <t xml:space="preserve">7501101627507</t>
  </si>
  <si>
    <t xml:space="preserve">Dolo-Tiaminal Metamizol Vitaminas B1 B6 B12 24 Cápsulas</t>
  </si>
  <si>
    <t xml:space="preserve">Descripción:
Dolo-Tiaminal, de Laboratorios Silanes, es un medicamento en cápsulas que combina metamizol sódico, un analgésico, con las vitaminas B1 (tiamina), B6 (piridoxina) y B12 (cianocobalamina). Se utiliza para el alivio del dolor, como el dolor de cabeza y el dolor muscular y de espalda.
Características:
- Combina un analgésico con vitaminas del complejo B en una misma cápsula.
- Presentación en caja con 24 cápsulas.
Fórmula:
Cada cápsula contiene metamizol sódico 250 mg, mononitrato de tiamina (vitamina B1) 100 mg, clorhidrato de piridoxina (vitamina B6) 50 mg y cianocobalamina (vitamina B12) 500 µg.
Modo de uso:
Vía oral. Respete la dosis indicada en el instructivo del empaque o la que le señale su médico.
Presentación:
Caja con 24 cápsulas.
Advertencias:
Consulte a su médico antes de utilizar este medicamento, en especial si está embarazada o en lactancia, o si padece alguna enfermedad. Lea las instrucciones del empaque. Consulte a su médico. No se deje al alcance de los niños.</t>
  </si>
  <si>
    <t xml:space="preserve">MLM40656009</t>
  </si>
  <si>
    <t xml:space="preserve">Dolo-Tiaminal</t>
  </si>
  <si>
    <t xml:space="preserve">Metamizol sódico, tiamina (B1), piridoxina (B6) y cianocobalamina (B12)</t>
  </si>
  <si>
    <t xml:space="preserve">250 mg / 100 mg / 50 mg / 500 µg por cápsula</t>
  </si>
  <si>
    <t xml:space="preserve">Forma farmacéutica: cápsula</t>
  </si>
  <si>
    <t xml:space="preserve">https://raw.githubusercontent.com/zublimemx/marketplaces-product-images/main/products/7501101627507/images/7501101627507_1.jpg</t>
  </si>
  <si>
    <t xml:space="preserve">https://raw.githubusercontent.com/zublimemx/marketplaces-product-images/main/products/7501101627507/images/7501101627507_2.jpg</t>
  </si>
  <si>
    <t xml:space="preserve">DOLO TIAMINAL CAPS C 24</t>
  </si>
  <si>
    <t xml:space="preserve">7501318687332</t>
  </si>
  <si>
    <t xml:space="preserve">Fórmula Infantil Novamil Rice No Láctea 400 g</t>
  </si>
  <si>
    <t xml:space="preserve">Descripción:
Novamil Rice es una fórmula infantil no láctea para lactantes y niños de corta edad con necesidades especiales de nutrición, elaborada con proteína de arroz hidrolizada y con tecnología PAX Complex. Está indicada a partir del nacimiento y hasta los 36 meses de edad.
Características:
- Fórmula no láctea con proteína de arroz hidrolizada.
- Para lactantes y niños de corta edad con necesidades especiales de nutrición.
- Uso desde el nacimiento hasta los 36 meses.
- Puede prepararse como sustituto total de la leche o como complemento en la alimentación del bebé.
Modo de uso:
Prepare la fórmula de acuerdo con las instrucciones de preparación impresas en el empaque, respetando las medidas y la higiene indicadas. Consulte a su pediatra sobre la cantidad y frecuencia adecuadas para su bebé.
Presentación:
Lata de 400 g de contenido neto.
Advertencias:
La leche materna es el mejor alimento para el bebé. Consulte a su médico o pediatra antes de usar esta fórmula, en especial si su bebé tiene alguna condición médica. No se automedique.</t>
  </si>
  <si>
    <t xml:space="preserve">MLM21027204</t>
  </si>
  <si>
    <t xml:space="preserve">Novamil</t>
  </si>
  <si>
    <t xml:space="preserve">Rice</t>
  </si>
  <si>
    <t xml:space="preserve">Fórmula no láctea con proteína de arroz hidrolizada</t>
  </si>
  <si>
    <t xml:space="preserve">Tecnología PAX Complex; Fórmula no láctea; Uso como sustituto total o complemento</t>
  </si>
  <si>
    <t xml:space="preserve">https://raw.githubusercontent.com/zublimemx/marketplaces-product-images/main/products/7501318687332/images/7501318687332_2.jpg</t>
  </si>
  <si>
    <t xml:space="preserve">https://raw.githubusercontent.com/zublimemx/marketplaces-product-images/main/products/7501318687332/images/7501318687332_1.jpg</t>
  </si>
  <si>
    <t xml:space="preserve">NOVAMIL RICE 400G</t>
  </si>
  <si>
    <t xml:space="preserve">7590002037157</t>
  </si>
  <si>
    <t xml:space="preserve">Vick 44 Exp Jarabe Expectorante Sabor Miel 120 ml</t>
  </si>
  <si>
    <t xml:space="preserve">Descripción:
Vick 44 Exp Miel es un jarabe expectorante con sabor a miel de abeja, mentol y eucalipto, indicado para aliviar la tos con flemas y la irritación de garganta. Su principio activo es la guaifenesina, que ayuda a eliminar las flemas. Incorpora tecnología mucoadherente que recubre la garganta.
Beneficios:
- Alivia la tos.
- Ayuda a eliminar las flemas.
- Alivia la garganta irritada.
- Sabor miel de abeja, mentol y eucalipto.
Composición:
Guaifenesina como principio activo, en jarabe sabor miel de abeja, mentol y eucalipto.
Modo de uso:
Vía oral. Respete la dosis indicada en el instructivo del empaque o la que le señale su médico.
Presentación:
Frasco con 120 ml de jarabe sabor miel.
Advertencias:
Conservar en un lugar a temperatura ambiente controlada, entre 15 y 30 °C. Si los síntomas persisten, consulte a su médico. Lea las instrucciones del empaque. Consulte a su médico. No se deje al alcance de los niños.</t>
  </si>
  <si>
    <t xml:space="preserve">MLM39455777</t>
  </si>
  <si>
    <t xml:space="preserve">44 Exp</t>
  </si>
  <si>
    <t xml:space="preserve">Miel</t>
  </si>
  <si>
    <t xml:space="preserve">Frasco de jarabe</t>
  </si>
  <si>
    <t xml:space="preserve">Guaifenesina</t>
  </si>
  <si>
    <t xml:space="preserve">Miel de abeja, mentol y eucalipto</t>
  </si>
  <si>
    <t xml:space="preserve">36968 SSA VI</t>
  </si>
  <si>
    <t xml:space="preserve">Jarabe expectorante; Tecnología mucoadherente; Conservar entre 15 y 30 °C</t>
  </si>
  <si>
    <t xml:space="preserve">https://raw.githubusercontent.com/zublimemx/marketplaces-product-images/main/products/7590002037157/images/7590002037157_2.jpg</t>
  </si>
  <si>
    <t xml:space="preserve">VICK 44 AD EX MIEL 120ML</t>
  </si>
  <si>
    <t xml:space="preserve">7501056330378</t>
  </si>
  <si>
    <t xml:space="preserve">Loción Limpiadora Pond's Bio-Hydratante Dual 200 ml</t>
  </si>
  <si>
    <t xml:space="preserve">Descripción:
Loción facial desmaquillante dual Pond's Bio-Hydratante, una fórmula de dos fases (oleosa y acuosa) que remueve todo el maquillaje, incluido el de los ojos, y limpia el rostro sin dejar impurezas. Está formulada con extracto de miel y es apta para todo tipo de piel.
Beneficios:
- Remueve eficazmente el maquillaje.
- Limpia sin dejar impurezas y deja la piel libre de maquillaje.
- Probada dermatológica y oftalmológicamente.
- Adecuada para todo tipo de piel.
Ingredientes:
Fase oleosa: ciclopentasiloxano, dimeticona y etilhexil metoxicinamato. Fase acuosa: agua, cloruro de sodio, propilenglicol y extracto de miel.
Modo de uso:
Agite suavemente el producto para mezclar las dos fases. Aplique sobre un algodón y páselo por el rostro y los ojos para retirar el maquillaje y las impurezas.
Presentación:
Frasco de 200 ml.
Advertencias:
Solo para uso externo. Suspenda su uso si aparece irritación. Manténgase fuera del alcance de los niños.</t>
  </si>
  <si>
    <t xml:space="preserve">MLM19849344</t>
  </si>
  <si>
    <t xml:space="preserve">Bio-Hydratante</t>
  </si>
  <si>
    <t xml:space="preserve">Loción desmaquillante dual</t>
  </si>
  <si>
    <t xml:space="preserve">Fórmula bifásica (fase oleosa y acuosa); Con extracto de miel; Probada dermatológica y oftalmológicamente</t>
  </si>
  <si>
    <t xml:space="preserve">https://raw.githubusercontent.com/zublimemx/marketplaces-product-images/main/products/7501056330378/images/7501056330378_2.jpg</t>
  </si>
  <si>
    <t xml:space="preserve">LOC LIMP PONDS BIO-HYDRA DUAL 200ML</t>
  </si>
  <si>
    <t xml:space="preserve">7501088509926</t>
  </si>
  <si>
    <t xml:space="preserve">Gotinal Adulto Nafazolina 1 mg/ml Spray Nasal 15 ml</t>
  </si>
  <si>
    <t xml:space="preserve">Descripción:
Gotinal Adulto es una solución nasal en atomizador con clorhidrato de nafazolina 1 mg/ml, indicada como auxiliar para el alivio local de la congestión nasal. Se presenta en un frasco atomizador de 15 ml para aplicación por vía nasal.
Características:
- Auxiliar para el alivio local de la congestión nasal.
- Solución con nafazolina 1 mg/ml.
- Frasco con atomizador de 15 ml.
- Versión para adultos.
Fórmula:
Cada ml contiene clorhidrato de nafazolina 1 mg y vehículo cbp 1 ml.
Modo de uso:
Vía nasal. Respete la dosis indicada en el instructivo del empaque o la que le señale su médico.
Presentación:
Caja con frasco atomizador con 15 ml.
Advertencias:
Su uso durante el embarazo y la lactancia queda bajo la responsabilidad del médico. Consérvese a no más de 25 °C. Reporte las sospechas de reacción adversa a los canales de farmacovigilancia indicados en el empaque. Lea las instrucciones del empaque. Consulte a su médico. No se deje al alcance de los niños.</t>
  </si>
  <si>
    <t xml:space="preserve">MLM45284704</t>
  </si>
  <si>
    <t xml:space="preserve">Gotinal</t>
  </si>
  <si>
    <t xml:space="preserve">Frasco atomizador</t>
  </si>
  <si>
    <t xml:space="preserve">Nafazolina (clorhidrato)</t>
  </si>
  <si>
    <t xml:space="preserve">Solución nasal; Conservar a no más de 25 °C; Venta sin receta</t>
  </si>
  <si>
    <t xml:space="preserve">https://raw.githubusercontent.com/zublimemx/marketplaces-product-images/main/products/7501088509926/images/7501088509926_1.jpg</t>
  </si>
  <si>
    <t xml:space="preserve">https://raw.githubusercontent.com/zublimemx/marketplaces-product-images/main/products/7501088509926/images/7501088509926_2.jpg</t>
  </si>
  <si>
    <t xml:space="preserve">GOTINAL AD 15ML</t>
  </si>
  <si>
    <t xml:space="preserve">7501943471603</t>
  </si>
  <si>
    <t xml:space="preserve">Toallitas Húmedas Depend sin Alcohol Extra Grandes 42 Piezas</t>
  </si>
  <si>
    <t xml:space="preserve">Descripción:
Toallitas húmedas Depend sin alcohol, de tamaño extra grande, para limpiar e hidratar suavemente la piel. Su tamaño facilita el cuidado y la higiene de personas que requieren asistencia. Vienen en paquete con tapa reutilizable para conservar la humedad.
Características:
- Sin alcohol, sin fragancia y sin parabenos.
- Hipoalergénicas, suaves e hidratantes; contienen glicerina.
- Doble textura: un lado acolchado para mayor limpieza y otro liso para mayor suavidad.
- Tamaño extra grande de 22.9 cm x 21.7 cm.
- Paquete con 42 toallitas.
Modo de uso:
Retire una toallita del paquete y utilícela para limpiar la zona deseada. Cierre bien la tapa después de cada uso para que las toallitas no pierdan humedad. El empaque incluye instrucciones ilustradas.
Presentación:
Paquete con 42 toallitas húmedas.
Advertencias:
Solo para uso externo. Suspenda su uso si aparece irritación. No se tiren al inodoro. Manténgase fuera del alcance de los niños.</t>
  </si>
  <si>
    <t xml:space="preserve">MLM21034176</t>
  </si>
  <si>
    <t xml:space="preserve">Depend</t>
  </si>
  <si>
    <t xml:space="preserve">Toallas húmedas</t>
  </si>
  <si>
    <t xml:space="preserve">Sin alcohol, extra grandes</t>
  </si>
  <si>
    <t xml:space="preserve">Tamaño: 22.9 x 21.7 cm; Sin alcohol, sin fragancia y sin parabenos; Hipoalergénicas; Doble textura; Con glicerina</t>
  </si>
  <si>
    <t xml:space="preserve">https://raw.githubusercontent.com/zublimemx/marketplaces-product-images/main/products/7501943471603/images/7501943471603_1.jpg</t>
  </si>
  <si>
    <t xml:space="preserve">https://raw.githubusercontent.com/zublimemx/marketplaces-product-images/main/products/7501943471603/images/7501943471603_2.jpg</t>
  </si>
  <si>
    <t xml:space="preserve">https://raw.githubusercontent.com/zublimemx/marketplaces-product-images/main/products/7501943471603/images/7501943471603_3.jpg</t>
  </si>
  <si>
    <t xml:space="preserve">TAS HUM DEPEND S/ALCOHOL C/42</t>
  </si>
  <si>
    <t xml:space="preserve">7501314703432</t>
  </si>
  <si>
    <t xml:space="preserve">Exel Meloxicam 15 mg 10 Cápsulas</t>
  </si>
  <si>
    <t xml:space="preserve">Descripción:
Exel 15 mg son cápsulas con meloxicam, un antiinflamatorio no esteroideo indicado en el tratamiento de artritis reumatoide, artritis gotosa, osteoartritis y afecciones musculares y traumáticas. Es elaborado por Laboratorios Senosiain y el empaque lleva el sello Cetus.
Características:
- Meloxicam 15 mg por cápsula.
- Antiinflamatorio para padecimientos reumáticos y musculares.
- Administración por vía oral.
Fórmula:
Cada cápsula contiene meloxicam 15 mg.
Modo de uso:
Vía oral. La dosis recomendada para meloxicam es de 7.5 mg a 15 mg al día, sin exceder 15 mg diarios; en pacientes con insuficiencia renal terminal el máximo es de 7.5 mg al día. Utilícelo solo según la indicación de su médico.
Presentación:
Caja con 10 cápsulas de 15 mg.
Advertencias:
No lo use si es hipersensible a los componentes de la fórmula, si ha tenido reacciones a otros antiinflamatorios no esteroideos (asma, angioedema, urticaria), durante el embarazo o la lactancia, con úlcera péptica activa o con insuficiencia hepática o renal grave. Use con precaución si toma anticoagulantes, en personas de edad avanzada o con riesgo de hipovolemia. Lea las instrucciones del empaque. Consulte a su médico. No se deje al alcance de los niños.</t>
  </si>
  <si>
    <t xml:space="preserve">MLM39473877</t>
  </si>
  <si>
    <t xml:space="preserve">Exel</t>
  </si>
  <si>
    <t xml:space="preserve">Meloxicam</t>
  </si>
  <si>
    <t xml:space="preserve">15 mg por cápsula</t>
  </si>
  <si>
    <t xml:space="preserve">Forma farmacéutica: cápsula; Antiinflamatorio no esteroideo</t>
  </si>
  <si>
    <t xml:space="preserve">https://raw.githubusercontent.com/zublimemx/marketplaces-product-images/main/products/7501314703432/images/7501314703432_1.jpg</t>
  </si>
  <si>
    <t xml:space="preserve">https://raw.githubusercontent.com/zublimemx/marketplaces-product-images/main/products/7501314703432/images/7501314703432_2.jpg</t>
  </si>
  <si>
    <t xml:space="preserve">EXEL 15MG CAPS C 10 MELOXICAM</t>
  </si>
  <si>
    <t xml:space="preserve">7501048351077</t>
  </si>
  <si>
    <t xml:space="preserve">Gel Antibacterial Protec Lima Limón 1 l</t>
  </si>
  <si>
    <t xml:space="preserve">MLM194457</t>
  </si>
  <si>
    <t xml:space="preserve">Belleza y Cuidado Personal &gt; Farmacia &gt; Geles Antibacteriales</t>
  </si>
  <si>
    <t xml:space="preserve">Descripción:
Gel antiséptico transparente para manos Protec con aroma lima limón, en presentación de 1 litro con dosificador. Está formulado a base de alcohol etílico al 75% y adicionado con humectantes y emolientes. No requiere enjuague y se utiliza para sanitizar y desinfectar las manos.
Beneficios:
- Elimina el 99.9% de los gérmenes al instante, según el empaque.
- Fórmula con alcohol etílico al 75%.
- Adicionado con humectantes y emolientes para cuidar la piel de las manos.
- Hipoalergénico.
- No requiere enjuague.
- Aroma lima limón.
Modo de uso:
Aplique una cantidad suficiente de gel en las palmas de las manos y frote hasta cubrir toda la superficie, incluidos dedos y uñas, hasta que se seque. No requiere enjuague.
Presentación:
Frasco de 1 litro con válvula dosificadora.
Advertencias:
Solo para uso externo. Producto inflamable: manténgase alejado del fuego y de fuentes de calor. Evite el contacto con los ojos y no lo ingiera. Manténgase fuera del alcance de los niños.</t>
  </si>
  <si>
    <t xml:space="preserve">MLM23476307</t>
  </si>
  <si>
    <t xml:space="preserve">Gel antiséptico</t>
  </si>
  <si>
    <t xml:space="preserve">Lima Limón</t>
  </si>
  <si>
    <t xml:space="preserve">Frasco con dosificador</t>
  </si>
  <si>
    <t xml:space="preserve">Lima limón</t>
  </si>
  <si>
    <t xml:space="preserve">Alcohol etílico al 75%; Con humectantes y emolientes; Hipoalergénico; No requiere enjuague; Elimina el 99.9% de los gérmenes</t>
  </si>
  <si>
    <t xml:space="preserve">https://raw.githubusercontent.com/zublimemx/marketplaces-product-images/main/products/7501048351077/images/7501048351077_1.jpg</t>
  </si>
  <si>
    <t xml:space="preserve">PROTEC LIMA-LIMON 1LT 1 PZA GEL ANTIBACTERIAL</t>
  </si>
  <si>
    <t xml:space="preserve">7501300421555</t>
  </si>
  <si>
    <t xml:space="preserve">Dalvear Infantil Jarabe Fresa 150 mg/80 mg 120 ml</t>
  </si>
  <si>
    <t xml:space="preserve">Descripción:
Dalvear Infantil es un jarabe sabor fresa con drotropizina y bromhexina, que actúa como antitusivo no narcótico con acción mucolítica y expectorante. Está indicado en el tratamiento de la tos de cualquier etiología, en faringitis, amigdalitis, laringitis y traqueítis agudas o crónicas, en enfermedades broncopulmonares agudas y crónicas, y en la tos irritativa con secreción anormal de moco.
Características:
- Combina un antitusivo (drotropizina) con un mucolítico y expectorante (bromhexina).
- Presentación infantil sabor fresa.
- Incluye vaso, cuchara y/o pipeta dosificadora, según el empaque.
Fórmula:
Cada 100 ml de jarabe contienen drotropizina 150 mg y clorhidrato de bromhexina 80 mg.
Modo de uso:
Vía oral. Respete la dosis indicada en el instructivo del empaque o la que le señale su médico o pediatra.
Presentación:
Caja con frasco de 120 ml de jarabe sabor fresa, con vaso, cuchara y/o pipeta.
Advertencias:
Este producto es de uso infantil y debe administrarse bajo indicación médica. Lea las instrucciones del empaque. Consulte a su médico. No se deje al alcance de los niños.</t>
  </si>
  <si>
    <t xml:space="preserve">MLM50871710</t>
  </si>
  <si>
    <t xml:space="preserve">Caja con frasco con vaso, cuchara y/o pipeta</t>
  </si>
  <si>
    <t xml:space="preserve">Drotropizina y bromhexina</t>
  </si>
  <si>
    <t xml:space="preserve">150 mg / 80 mg por 100 ml</t>
  </si>
  <si>
    <t xml:space="preserve">Forma farmacéutica: jarabe; Antitusivo, mucolítico y expectorante</t>
  </si>
  <si>
    <t xml:space="preserve">https://raw.githubusercontent.com/zublimemx/marketplaces-product-images/main/products/7501300421555/images/7501300421555_1.jpg</t>
  </si>
  <si>
    <t xml:space="preserve">https://raw.githubusercontent.com/zublimemx/marketplaces-product-images/main/products/7501300421555/images/7501300421555_3.jpg</t>
  </si>
  <si>
    <t xml:space="preserve">DALVEAR 120ML INF FRESA OCTUBRE 27 108</t>
  </si>
  <si>
    <t xml:space="preserve">7501019032424</t>
  </si>
  <si>
    <t xml:space="preserve">Tampones Saba V-Compact Súper con Aplicador 10 Piezas</t>
  </si>
  <si>
    <t xml:space="preserve">Descripción:
Tampones Saba V-Compact Súper con aplicador compacto de plástico, para días de flujo abundante. Cada caja contiene 10 tampones de absorbencia súper, diseñados para brindar una protección cómoda y ginecológicamente probada.
Características:
- Absorbencia Súper para flujo abundante.
- Aplicador compacto de plástico, fácil de llevar y de usar.
- Tecnología de absorción inteligente.
- Protección cómoda.
- Ginecológicamente probados.
Modo de uso:
Siga las instrucciones ilustradas que vienen dentro de la caja para insertar y retirar el tampón con su aplicador.
Presentación:
Caja con 10 tampones con aplicador compacto.
Advertencias:
Lea el instructivo y las advertencias impresas en la caja antes de usar. Consulte a su médico ante cualquier duda o molestia. Manténgase fuera del alcance de los niños.</t>
  </si>
  <si>
    <t xml:space="preserve">MLM66528022</t>
  </si>
  <si>
    <t xml:space="preserve">Súper (flujo abundante)</t>
  </si>
  <si>
    <t xml:space="preserve">Caja con aplicador compacto de plástico</t>
  </si>
  <si>
    <t xml:space="preserve">Absorbencia: Súper; Aplicador compacto de plástico; Ginecológicamente probados; Tecnología de absorción inteligente</t>
  </si>
  <si>
    <t xml:space="preserve">https://raw.githubusercontent.com/zublimemx/marketplaces-product-images/main/products/7501019032424/images/7501019032424_2.jpg</t>
  </si>
  <si>
    <t xml:space="preserve">https://raw.githubusercontent.com/zublimemx/marketplaces-product-images/main/products/7501019032424/images/7501019032424_1.jpg</t>
  </si>
  <si>
    <t xml:space="preserve">https://raw.githubusercontent.com/zublimemx/marketplaces-product-images/main/products/7501019032424/images/7501019032424_3.jpg</t>
  </si>
  <si>
    <t xml:space="preserve">TAMPONES SABA COMPACTOS SUPER C/10</t>
  </si>
  <si>
    <t xml:space="preserve">037836012334</t>
  </si>
  <si>
    <t xml:space="preserve">Pomada para Rozaduras Capent 45 g</t>
  </si>
  <si>
    <t xml:space="preserve">Descripción:
Capent es una pomada para rozaduras de bebé que forma una capa protectora sobre la piel y proporciona un rápido y eficaz alivio. Contiene vitaminas A, D y E. Se presenta en tubo de 45 g, dentro de una caja individual.
Beneficios:
- Forma una capa protectora que proporciona un rápido y eficaz alivio de las rozaduras.
- Contiene vitaminas A, D y E.
- Pensada para el cuidado de la piel del bebé.
Ingredientes:
Contiene vitaminas A, D y E. Consulte la lista completa de ingredientes en el empaque.
Modo de uso:
Aplique una capa delgada sobre la piel limpia y seca de la zona con rozaduras, por ejemplo en el área del pañal, en cada cambio de pañal o las veces que sea necesario.
Presentación:
Caja con tubo de 45 g de pomada.
Advertencias:
Solo para uso externo. Consérvese a no más de 30 °C. Si persisten las molestias, consulte a su médico. No se deje al alcance de los niños.</t>
  </si>
  <si>
    <t xml:space="preserve">MLM22838024</t>
  </si>
  <si>
    <t xml:space="preserve">Capent</t>
  </si>
  <si>
    <t xml:space="preserve">Pomada para rozaduras</t>
  </si>
  <si>
    <t xml:space="preserve">Tubo en caja</t>
  </si>
  <si>
    <t xml:space="preserve">53922 SSA</t>
  </si>
  <si>
    <t xml:space="preserve">Contiene vitaminas A, D y E; Material de curación; Conservar a no más de 30 °C</t>
  </si>
  <si>
    <t xml:space="preserve">https://raw.githubusercontent.com/zublimemx/marketplaces-product-images/main/products/037836012334/images/037836012334_3.jpg</t>
  </si>
  <si>
    <t xml:space="preserve">https://raw.githubusercontent.com/zublimemx/marketplaces-product-images/main/products/037836012334/images/037836012334_1.jpg</t>
  </si>
  <si>
    <t xml:space="preserve">https://raw.githubusercontent.com/zublimemx/marketplaces-product-images/main/products/037836012334/images/037836012334_2.jpg</t>
  </si>
  <si>
    <t xml:space="preserve">CAPENT 45GR POMADA</t>
  </si>
  <si>
    <t xml:space="preserve">7501299307526</t>
  </si>
  <si>
    <t xml:space="preserve">Presone-1 Amlodipino 5 mg 30 Tabletas</t>
  </si>
  <si>
    <t xml:space="preserve">Descripción:
Presone-1 son tabletas de amlodipino de 5 mg, un medicamento antihipertensivo de la clase de los bloqueadores de los canales de calcio, indicado en el tratamiento de la hipertensión arterial y de padecimientos cardiovasculares relacionados. Es fabricado por Laboratorios Liomont.
Características:
- Principio activo: amlodipino, bloqueador de canales de calcio.
- Indicado para el tratamiento de la presión arterial elevada.
- Presentación en caja con 30 tabletas de 5 mg.
Fórmula:
Cada tableta contiene amlodipino 5 mg.
Modo de uso:
Vía oral. La dosis debe ser la que señale su médico.
Presentación:
Caja con 30 tabletas de 5 mg.
Advertencias:
Su venta requiere receta médica. Consérvese a temperatura ambiente controlada, entre 15 y 30 °C. Lea las instrucciones del empaque. Consulte a su médico. No se deje al alcance de los niños.</t>
  </si>
  <si>
    <t xml:space="preserve">MLM39473789</t>
  </si>
  <si>
    <t xml:space="preserve">Presone-1</t>
  </si>
  <si>
    <t xml:space="preserve">Amlodipino</t>
  </si>
  <si>
    <t xml:space="preserve">129M2007 SSA IV</t>
  </si>
  <si>
    <t xml:space="preserve">Forma farmacéutica: tableta; Antihipertensivo, bloqueador de canales de calcio; Conservar entre 15 y 30 °C</t>
  </si>
  <si>
    <t xml:space="preserve">https://raw.githubusercontent.com/zublimemx/marketplaces-product-images/main/products/7501299307526/images/7501299307526_1.jpg</t>
  </si>
  <si>
    <t xml:space="preserve">https://raw.githubusercontent.com/zublimemx/marketplaces-product-images/main/products/7501299307526/images/7501299307526_3.jpg</t>
  </si>
  <si>
    <t xml:space="preserve">PRESONE1 5MG TAB C30 SEPTIEMBRE 27</t>
  </si>
  <si>
    <t xml:space="preserve">7501385494246</t>
  </si>
  <si>
    <t xml:space="preserve">Debromu Bromuro de Otilonio 40 mg 30 Tabletas</t>
  </si>
  <si>
    <t xml:space="preserve">Descripción:
Debromu 40 mg son tabletas con bromuro de otilonio, un medicamento de uso gastrointestinal de Laboratorios A. Menarini Pharma México. La caja indica bromuro de otilonio 40 mg por tableta, con 30 tabletas por empaque.
Características:
- Principio activo: bromuro de otilonio.
- Medicamento para trastornos del aparato digestivo.
- Administración por vía oral.
Fórmula:
Cada tableta contiene bromuro de otilonio 40 mg, con excipiente cbp 1 tableta.
Modo de uso:
Vía oral. La dosis es la que señale su médico.
Presentación:
Caja con 30 tabletas de 40 mg.
Advertencias:
Su venta requiere receta médica. Su uso durante el embarazo y la lactancia queda bajo la responsabilidad del médico. Consérvese a no más de 30 °C y en lugar seco. Reporte las sospechas de reacción adversa a los canales de farmacovigilancia indicados en el empaque. Lea las instrucciones del empaque. Consulte a su médico. No se deje al alcance de los niños.</t>
  </si>
  <si>
    <t xml:space="preserve">MLM40171672</t>
  </si>
  <si>
    <t xml:space="preserve">Debromu</t>
  </si>
  <si>
    <t xml:space="preserve">A. Menarini Pharma México</t>
  </si>
  <si>
    <t xml:space="preserve">199M2008 SSA IV</t>
  </si>
  <si>
    <t xml:space="preserve">Forma farmacéutica: tableta; Uso gastrointestinal; Conservar a no más de 30 °C y en lugar seco</t>
  </si>
  <si>
    <t xml:space="preserve">https://raw.githubusercontent.com/zublimemx/marketplaces-product-images/main/products/7501385494246/images/7501385494246_2.jpg</t>
  </si>
  <si>
    <t xml:space="preserve">https://raw.githubusercontent.com/zublimemx/marketplaces-product-images/main/products/7501385494246/images/7501385494246_3.jpg</t>
  </si>
  <si>
    <t xml:space="preserve">DEBROMU 40MG TAB C30</t>
  </si>
  <si>
    <t xml:space="preserve">7509546078434</t>
  </si>
  <si>
    <t xml:space="preserve">Desodorante en Aerosol Stefano Alpha Hombre 113 g</t>
  </si>
  <si>
    <t xml:space="preserve">Descripción:
Desodorante en aerosol Stefano Alpha para hombre, en presentación de 113 g (159 ml). Combina frescura y protección para evitar que el mal olor sea el protagonista en tus encuentros sociales, con una fragancia de notas de lavanda, hierbas y cítricos.
Beneficios:
- Frescura y protección contra el mal olor corporal.
- Fragancia masculina con notas de lavanda, hierbas y cítricos.
- Formato aerosol de fácil aplicación.
- Envase de 113 g (159 ml).
Modo de uso:
Agite el envase antes de usar. Rocíe sobre las axilas limpias y secas a una distancia aproximada de 15 cm.
Presentación:
Aerosol de 113 g (159 ml).
Advertencias:
Solo para uso externo. Contenido a presión: no se exponga al calor ni se perfore. Producto inflamable, no lo use cerca de flamas o fuego. Evite la inhalación y el contacto con los ojos. Manténgase fuera del alcance de los niños.</t>
  </si>
  <si>
    <t xml:space="preserve">MLM18984679</t>
  </si>
  <si>
    <t xml:space="preserve">Alpha</t>
  </si>
  <si>
    <t xml:space="preserve">Alpha Men</t>
  </si>
  <si>
    <t xml:space="preserve">Lavanda, hierbas y cítricos</t>
  </si>
  <si>
    <t xml:space="preserve">Formato aerosol; Equivale a 159 ml</t>
  </si>
  <si>
    <t xml:space="preserve">https://raw.githubusercontent.com/zublimemx/marketplaces-product-images/main/products/7509546078434/images/7509546078434_1.jpg</t>
  </si>
  <si>
    <t xml:space="preserve">https://raw.githubusercontent.com/zublimemx/marketplaces-product-images/main/products/7509546078434/images/7509546078434_3.jpg</t>
  </si>
  <si>
    <t xml:space="preserve">DESOD STEFANO ALP MEN SPY 113G</t>
  </si>
  <si>
    <t xml:space="preserve">7501943441408</t>
  </si>
  <si>
    <t xml:space="preserve">Pañales Kleen Bebé Absorsec Jumbo Etapa 5 14 Piezas</t>
  </si>
  <si>
    <t xml:space="preserve">Descripción:
Pañales desechables Kleen Bebé Absorsec Ultra talla Jumbo (etapa 5), unisex, en bolsa con 14 piezas. Su sistema ultra absorbente ayuda a mantener seca la piel del bebé y a evitar que se regrese el líquido, con una cubierta tipo tela respirable y cintas reajustables para un ajuste seguro.
Características:
- Núcleo Absorgel con Blockgel, un sistema súper absorbente.
- Cubierta tipo tela respirable.
- Cintas reajustables y elástico en la cintura para mejor ajuste.
- Barreras anti fuga.
- Con aloe, manzanilla y vitamina E para el cuidado de la piel del bebé.
- Diseño anatómico, unisex.
Presentación:
Bolsa con 14 pañales talla Jumbo, etapa 5.
Advertencias:
Mantenga las bolsas de plástico lejos de bebés y niños para evitar riesgos de asfixia. Deseche los pañales usados en el lugar adecuado y no los tire al inodoro. Cambie el pañal con frecuencia.</t>
  </si>
  <si>
    <t xml:space="preserve">MLM19929400</t>
  </si>
  <si>
    <t xml:space="preserve">Kleen Bebé</t>
  </si>
  <si>
    <t xml:space="preserve">Bolsa</t>
  </si>
  <si>
    <t xml:space="preserve">Núcleo Absorgel con Blockgel; Cubierta respirable; Cintas reajustables; Con aloe, manzanilla y vitamina E</t>
  </si>
  <si>
    <t xml:space="preserve">https://raw.githubusercontent.com/zublimemx/marketplaces-product-images/main/products/7501943441408/images/7501943441408_1.jpg</t>
  </si>
  <si>
    <t xml:space="preserve">ABSOR JUM C/14</t>
  </si>
  <si>
    <t xml:space="preserve">7500435168991</t>
  </si>
  <si>
    <t xml:space="preserve">Espuma Modeladora Herbal Essences Extra Control 200 g</t>
  </si>
  <si>
    <t xml:space="preserve">Descripción:
Espuma modeladora (mousse) Herbal Essences Extra Control para peinar el cabello, en envase de 200 g. Está diseñada para dar control al peinado y facilitar el modelado.
Características:
- Espuma modeladora de control extra.
- Se aplica fácilmente sobre el cabello húmedo.
- Envase presurizado con dosificador de espuma.
- Contenido: 200 g (210 ml).
Modo de uso:
Agite el envase, dispense una cantidad de espuma en la palma de la mano y distribúyala sobre el cabello húmedo, de las raíces a las puntas. Peine y seque para dar forma al peinado.
Presentación:
Envase de 200 g (210 ml).
Advertencias:
Envase presurizado: no lo perfore, no lo exponga al calor y no lo arroje al fuego. Solo para uso externo. Evite el contacto con los ojos; si esto ocurre, enjuague con agua. Manténgase fuera del alcance de los niños.</t>
  </si>
  <si>
    <t xml:space="preserve">MLM52125591</t>
  </si>
  <si>
    <t xml:space="preserve">Extra Control</t>
  </si>
  <si>
    <t xml:space="preserve">Envase presurizado</t>
  </si>
  <si>
    <t xml:space="preserve">Equivale a 210 ml; Formato mousse; Fijación extra control</t>
  </si>
  <si>
    <t xml:space="preserve">https://raw.githubusercontent.com/zublimemx/marketplaces-product-images/main/products/7500435168991/images/7500435168991_1.jpg</t>
  </si>
  <si>
    <t xml:space="preserve">https://raw.githubusercontent.com/zublimemx/marketplaces-product-images/main/products/7500435168991/images/7500435168991_2.jpg</t>
  </si>
  <si>
    <t xml:space="preserve">MOUSSE HERBAL ESS EXTR CONT 200G</t>
  </si>
  <si>
    <t xml:space="preserve">7509546686776</t>
  </si>
  <si>
    <t xml:space="preserve">Shampoo Caprice Control Caspa Limpieza Refrescante 200 ml</t>
  </si>
  <si>
    <t xml:space="preserve">Descripción:
Shampoo Caprice Control Caspa con limpieza refrescante y eucalipto, en presentación de 200 ml. Está formulado para el cuidado del cabello con caspa: según el empaque elimina 100% los rastros de caspa, la comezón y la irritación, y deja el cabello con una limpieza refrescante.
Beneficios:
- Control de caspa, comezón e irritación del cuero cabelludo.
- Limpieza refrescante con eucalipto.
- Limpia suavemente el cabello en cada lavado.
Modo de uso:
Aplique sobre el cabello mojado, masajee suavemente el cuero cabelludo, deje actuar unos minutos y enjuague con abundante agua. Repita si es necesario.
Presentación:
Frasco de 200 ml.
Advertencias:
Solo para uso externo. Evite el contacto con los ojos; si esto ocurre, enjuague con abundante agua. Suspenda su uso si aparece irritación. Manténgase fuera del alcance de los niños.</t>
  </si>
  <si>
    <t xml:space="preserve">MLM28917382</t>
  </si>
  <si>
    <t xml:space="preserve">Control Caspa</t>
  </si>
  <si>
    <t xml:space="preserve">Limpieza refrescante con eucalipto</t>
  </si>
  <si>
    <t xml:space="preserve">Eucalipto</t>
  </si>
  <si>
    <t xml:space="preserve">Shampoo anticaspa; Limpieza refrescante</t>
  </si>
  <si>
    <t xml:space="preserve">https://raw.githubusercontent.com/zublimemx/marketplaces-product-images/main/products/7509546686776/images/7509546686776_1.jpg</t>
  </si>
  <si>
    <t xml:space="preserve">https://raw.githubusercontent.com/zublimemx/marketplaces-product-images/main/products/7509546686776/images/7509546686776_2.jpg</t>
  </si>
  <si>
    <t xml:space="preserve">SH CAPRICE LIMP REFR CASPA 200 MLN</t>
  </si>
  <si>
    <t xml:space="preserve">7500435141796</t>
  </si>
  <si>
    <t xml:space="preserve">Desodorante Old Spice Mar Profundo en Aerosol 150 ml</t>
  </si>
  <si>
    <t xml:space="preserve">Descripción:
Desodorante en aerosol Old Spice con fragancia Mar Profundo, en presentación de 150 ml (96 g). Ofrece protección contra el mal olor con un aroma fresco y vigorizante inspirado en el océano, con notas acuáticas y amaderadas, pensado para el uso diario del hombre.
Características:
- Fragancia Mar Profundo, con notas acuáticas y amaderadas.
- Protección duradera contra el mal olor.
- Formato aerosol de 150 ml (96 g), práctico para el uso diario.
- Para uso en el cuerpo.
Modo de uso:
Agite el envase antes de usarlo y aplíquelo sobre la piel limpia y seca.
Presentación:
Aerosol de 150 ml (96 g).
Advertencias:
- Uso externo. Evite el contacto con los ojos y no lo aplique sobre la piel irritada o lastimada.
- Contenido a presión: manténgalo alejado del calor, de las flamas y de las chispas; no lo perfore ni lo incinere, aunque esté vacío.
- No inhale directamente el producto y úselo en áreas ventiladas.
- Mantenga el envase fuera del alcance de los niños.</t>
  </si>
  <si>
    <t xml:space="preserve">MLM24796136</t>
  </si>
  <si>
    <t xml:space="preserve">Old Spice</t>
  </si>
  <si>
    <t xml:space="preserve">Procter &amp; Gamble México</t>
  </si>
  <si>
    <t xml:space="preserve">Mar Profundo</t>
  </si>
  <si>
    <t xml:space="preserve">Mar Profundo (notas acuáticas y amaderadas)</t>
  </si>
  <si>
    <t xml:space="preserve">Peso neto: 96 g; Formato de venta: Unidad</t>
  </si>
  <si>
    <t xml:space="preserve">https://raw.githubusercontent.com/zublimemx/marketplaces-product-images/main/products/7500435141796/images/7500435141796_4.jpg</t>
  </si>
  <si>
    <t xml:space="preserve">DESOD OLD SPICE MAR PROF SPY150ML</t>
  </si>
  <si>
    <t xml:space="preserve">7501165007833</t>
  </si>
  <si>
    <t xml:space="preserve">Aprovasc 300 mg/5 mg Irbesartán Amlodipino 28 Tabletas</t>
  </si>
  <si>
    <t xml:space="preserve">Descripción:
Aprovasc 300 mg/5 mg es un medicamento de Sanofi que combina dos principios activos, irbesartán (antagonista de los receptores de angiotensina II) y amlodipino (bloqueador de los canales de calcio), en una sola tableta. Está indicado en pacientes adultos con hipertensión arterial cuya presión no ha podido controlarse adecuadamente con irbesartán o amlodipino por separado. Ambos componentes actúan de forma complementaria: el amlodipino relaja los vasos sanguíneos y el irbesartán bloquea las señales que provocan su contracción.
Fórmula:
Cada tableta contiene irbesartán 300 mg y amlodipino 5 mg.
Modo de uso:
Vía oral. Por lo general se toma una tableta al día, de preferencia a la misma hora, con o sin alimentos. La dosis y la duración del tratamiento las determina el médico.
Presentación:
Caja con 28 tabletas, suficiente para un mes de tratamiento con una tableta al día.
Advertencias:
- Su venta requiere receta médica.
- Puede causar mareo, hinchazón o cansancio.
- Consulte a su médico si está embarazada, planea estarlo o está en periodo de lactancia.
Lea las instrucciones del empaque. Consulte a su médico. No se deje al alcance de los niños.</t>
  </si>
  <si>
    <t xml:space="preserve">MLM39476508</t>
  </si>
  <si>
    <t xml:space="preserve">Aprovasc</t>
  </si>
  <si>
    <t xml:space="preserve">Irbesartán, amlodipino</t>
  </si>
  <si>
    <t xml:space="preserve">300 mg/5 mg</t>
  </si>
  <si>
    <t xml:space="preserve">Forma farmacéutica: Tabletas; Requiere receta médica; Formato de venta: Caja</t>
  </si>
  <si>
    <t xml:space="preserve">https://raw.githubusercontent.com/zublimemx/marketplaces-product-images/main/products/7501165007833/images/7501165007833_2.jpg</t>
  </si>
  <si>
    <t xml:space="preserve">https://raw.githubusercontent.com/zublimemx/marketplaces-product-images/main/products/7501165007833/images/7501165007833_3.jpg</t>
  </si>
  <si>
    <t xml:space="preserve">APROVASC 300 5MG TAB C28</t>
  </si>
  <si>
    <t xml:space="preserve">7501300421821</t>
  </si>
  <si>
    <t xml:space="preserve">Zivata-Duo Dutasterida Tamsulosina 0.5/0.4 mg 30 Cápsulas</t>
  </si>
  <si>
    <t xml:space="preserve">Descripción:
Zivata-Duo es un medicamento en cápsulas que combina dutasterida (inhibidor de la 5-alfa reductasa) y tamsulosina (bloqueador alfa) en una sola cápsula. Se usa en hombres para tratar y prevenir la progresión de la hiperplasia prostática benigna (HPB): ayuda a aliviar los síntomas, a reducir el volumen de la próstata, a mejorar la velocidad de flujo urinario y a disminuir el riesgo de retención urinaria aguda y la necesidad de cirugía relacionada con la HPB.
Fórmula:
Cada cápsula contiene dutasterida 0.5 mg y clorhidrato de tamsulosina 0.4 mg.
Modo de uso:
Vía oral. La dosis y la duración del tratamiento las determina el médico. Para que la tamsulosina se absorba de manera uniforme, se recomienda tomarla siempre aproximadamente 30 minutos después de la misma comida cada día.
Presentación:
Caja con 30 cápsulas.
Advertencias:
- Su venta requiere receta médica.
- No lo use si es alérgico a la dutasterida, a la tamsulosina o a cualquier componente de la fórmula.
- Puede afectar el estado de alerta; tenga precaución al conducir vehículos u operar maquinaria.
Lea las instrucciones del empaque. Consulte a su médico. No se deje al alcance de los niños.</t>
  </si>
  <si>
    <t xml:space="preserve">MLM39474965</t>
  </si>
  <si>
    <t xml:space="preserve">Zivata-Duo</t>
  </si>
  <si>
    <t xml:space="preserve">Zivata</t>
  </si>
  <si>
    <t xml:space="preserve">Dutasterida, tamsulosina (clorhidrato)</t>
  </si>
  <si>
    <t xml:space="preserve">0.5 mg/0.4 mg</t>
  </si>
  <si>
    <t xml:space="preserve">025M2021 SSA IV</t>
  </si>
  <si>
    <t xml:space="preserve">Forma farmacéutica: Cápsulas; Requiere receta médica; Formato de venta: Caja</t>
  </si>
  <si>
    <t xml:space="preserve">https://raw.githubusercontent.com/zublimemx/marketplaces-product-images/main/products/7501300421821/images/7501300421821_1.jpg</t>
  </si>
  <si>
    <t xml:space="preserve">https://raw.githubusercontent.com/zublimemx/marketplaces-product-images/main/products/7501300421821/images/7501300421821_2.jpg</t>
  </si>
  <si>
    <t xml:space="preserve">ZIVATA-DUO DUTASTERIDA/TAMSULOSINA 0.5MG/0.4MG C 30 CAP</t>
  </si>
  <si>
    <t xml:space="preserve">7501685171113</t>
  </si>
  <si>
    <t xml:space="preserve">Condones Sico Invisible Ultra Sense 3 Piezas</t>
  </si>
  <si>
    <t xml:space="preserve">Descripción:
Condones de látex Sico Invisible Ultra Sense, en cartera con 3 piezas. Están hechos de hule látex natural extra delgado, con receptáculo, paredes rectas y lubricante de silicón, para brindar mayor sensación y sentirse más cerca de la pareja. Su diseño anatómico facilita la colocación (easy-on). Cada condón está probado electrónicamente y pasa por pruebas de calidad antes de empacarse.
Características:
- Látex natural extra delgado para mayor sensibilidad.
- Paredes rectas con receptáculo y diseño anatómico de fácil colocación.
- Lubricado con silicón.
- Probado electrónicamente.
- El uso correcto del condón ayuda a prevenir el embarazo y a reducir el riesgo de contagio de VIH/SIDA y otras infecciones de transmisión sexual.
Modo de uso:
Abra el empaque con cuidado, sin usar uñas ni dientes. Coloque el condón sobre el pene erecto antes de cualquier contacto, dejando espacio en la punta, y desenróllelo hasta la base. Después de usarlo, retírelo con cuidado y deséchelo. Use un condón en cada relación sexual y no lo reutilice.
Presentación:
Cartera con 3 condones.
Advertencias:
- Un solo uso.
- Puede usarse con lubricantes a base de agua o de silicón; no use lubricantes oleosos, vaselina ni cremas, porque pueden dañar el látex.
- Conserve en un lugar fresco y seco, lejos del calor y de la luz directa.
- No lo use si el empaque está dañado ni si es alérgico al látex.</t>
  </si>
  <si>
    <t xml:space="preserve">MLM18978689</t>
  </si>
  <si>
    <t xml:space="preserve">Invisible</t>
  </si>
  <si>
    <t xml:space="preserve">Ultra Sense</t>
  </si>
  <si>
    <t xml:space="preserve">Material: hule látex natural; Lubricante: silicón; Diseño: paredes rectas con receptáculo, extra delgado; Formato de venta: Cartera con 3 piezas</t>
  </si>
  <si>
    <t xml:space="preserve">https://raw.githubusercontent.com/zublimemx/marketplaces-product-images/main/products/7501685171113/images/7501685171113_3.jpg</t>
  </si>
  <si>
    <t xml:space="preserve">SICO U SENSE INV C3</t>
  </si>
  <si>
    <t xml:space="preserve">7501056330569</t>
  </si>
  <si>
    <t xml:space="preserve">Crema Facial Pond's Rejuveness Antiarrugas 400 g</t>
  </si>
  <si>
    <t xml:space="preserve">Descripción:
Crema facial antiarrugas Pond's Rejuveness de día, en frasco de 400 g. Su fórmula con colágeno+ y vitamina E activa la firmeza de la piel y ayuda a reducir la aparición de arrugas. Fomenta el proceso de renovación celular al eliminar con delicadeza las células superficiales y actúa en profundidad para fortalecer la estructura de soporte de la piel, lo que suaviza las líneas de expresión.
Beneficios:
- Activa la firmeza de la piel.
- Ayuda a reducir la aparición de arrugas y a suavizar las líneas de expresión.
- Con colágeno+ y vitamina E; la vitamina E ayuda a calmar la piel y a mejorar la uniformidad del tono.
- Textura en crema para rostro y cuello.
Ingredientes:
Entre los principales: agua, ácido láctico, glicerina, alcohol cetílico, acetato de tocoferol (vitamina E), colágeno hidrolizado, filtro solar (ethylhexyl methoxycinnamate), aceite de onagra y dimeticona, entre otros. Consulte la lista completa en el empaque.
Modo de uso:
Aplique en cara y cuello, después de limpiarlos, en la mañana. Antes de usarla por primera vez, haga una prueba en la zona del cuello cercana al rostro o en el dorso de la mano.
Presentación:
Frasco de 400 g.
Advertencias:
- Uso externo. Evite el contacto con los ojos.
- Suspenda su uso si aparece irritación y consulte a su médico si persiste.
- Manténgala fuera del alcance de los niños.</t>
  </si>
  <si>
    <t xml:space="preserve">MLM13338521</t>
  </si>
  <si>
    <t xml:space="preserve">Antiarrugas de día</t>
  </si>
  <si>
    <t xml:space="preserve">Frasco de crema facial</t>
  </si>
  <si>
    <t xml:space="preserve">Con colágeno+ y vitamina E; Uso: cara y cuello, por la mañana; Formato de venta: Unidad</t>
  </si>
  <si>
    <t xml:space="preserve">https://raw.githubusercontent.com/zublimemx/marketplaces-product-images/main/products/7501056330569/images/7501056330569_2.jpg</t>
  </si>
  <si>
    <t xml:space="preserve">https://raw.githubusercontent.com/zublimemx/marketplaces-product-images/main/products/7501056330569/images/7501056330569_1.jpg</t>
  </si>
  <si>
    <t xml:space="preserve">CRA PONDS REJUVE ARRUG 400 G</t>
  </si>
  <si>
    <t xml:space="preserve">7501298217673</t>
  </si>
  <si>
    <t xml:space="preserve">Dexabión DC Solución Inyectable Jeringa Prellenada 3 ml</t>
  </si>
  <si>
    <t xml:space="preserve">Descripción:
Dexabión DC, de Merck, es una solución inyectable en jeringa prellenada de doble cámara con 3 ml y aguja desechable estéril. Combina dexametasona (corticosteroide antiinflamatorio) con vitaminas del complejo B (B1, B6 y B12) y lidocaína (anestésico local). La doble cámara mantiene separados los componentes hasta el momento de la aplicación. Se emplea en padecimientos inflamatorios y dolorosos, como artritis reumatoide, osteoartritis y lumbago, siempre por indicación médica.
Fórmula:
Cada jeringa prellenada con 3 ml contiene lo siguiente.
- Cámara I (1 ml): clorhidrato de tiamina (vitamina B1) 100 mg y clorhidrato de piridoxina (vitamina B6) 100 mg.
- Cámara II (2 ml): cianocobalamina (vitamina B12) 5 mg (5,000 mcg), fosfato sódico de dexametasona equivalente a 4 mg de fosfato de dexametasona y clorhidrato de lidocaína monohidratada equivalente a 30 mg de clorhidrato de lidocaína.
Modo de uso:
Vía intramuscular. La aplicación debe realizarla personal de salud capacitado; la dosis y la duración las determina el médico.
Presentación:
Caja con 1 jeringa prellenada de doble cámara con 3 ml y aguja desechable estéril.
Advertencias:
- Su venta requiere receta médica.
- No debe usarse en caso de hipersensibilidad a alguno de los componentes de la fórmula.
- Se debe tener precaución en personas con hipertensión, diabetes, enfermedades del corazón o infecciones.
Lea las instrucciones del empaque. Consulte a su médico. No se deje al alcance de los niños.</t>
  </si>
  <si>
    <t xml:space="preserve">MLM40998726</t>
  </si>
  <si>
    <t xml:space="preserve">Caja con 1 jeringa prellenada de doble cámara con 3 ml y aguja desechable</t>
  </si>
  <si>
    <t xml:space="preserve">Dexametasona (fosfato sódico), tiamina (B1), piridoxina (B6), cianocobalamina (B12), lidocaína</t>
  </si>
  <si>
    <t xml:space="preserve">Por jeringa de 3 ml: dexametasona 4 mg, B1 100 mg, B6 100 mg, B12 5 mg, lidocaína 30 mg</t>
  </si>
  <si>
    <t xml:space="preserve">Forma farmacéutica: Solución inyectable en jeringa prellenada de doble cámara; Requiere receta médica; Formato de venta: Caja con 1 jeringa</t>
  </si>
  <si>
    <t xml:space="preserve">https://raw.githubusercontent.com/zublimemx/marketplaces-product-images/main/products/7501298217673/images/7501298217673_1.jpg</t>
  </si>
  <si>
    <t xml:space="preserve">https://raw.githubusercontent.com/zublimemx/marketplaces-product-images/main/products/7501298217673/images/7501298217673_2.jpg</t>
  </si>
  <si>
    <t xml:space="preserve">https://raw.githubusercontent.com/zublimemx/marketplaces-product-images/main/products/7501298217673/images/7501298217673_3.jpg</t>
  </si>
  <si>
    <t xml:space="preserve">DEXABION DC PREINY 1 X 3 ML</t>
  </si>
  <si>
    <t xml:space="preserve">7501303458503</t>
  </si>
  <si>
    <t xml:space="preserve">Primoteston Depot Testosterona 250 mg/ml 1 Ampolleta</t>
  </si>
  <si>
    <t xml:space="preserve">Descripción:
Primoteston Depot, de Bayer, es una solución inyectable de testosterona de acción prolongada (depósito) para administración intramuscular. Cada ampolleta de 1 ml contiene 250 mg de testosterona en forma de enantato de testosterona. Está indicado como terapia de reemplazo de testosterona en hombres con hipogonadismo, es decir, con niveles insuficientes de testosterona, y en otros casos que determine el médico, como el retraso puberal en varones.
Fórmula:
Cada ampolleta con 1 ml contiene 250 mg de testosterona (como enantato de testosterona) y excipientes.
Modo de uso:
Vía intramuscular. La aplicación debe realizarla personal de salud capacitado; la dosis y la frecuencia de aplicación las determina el médico.
Presentación:
Caja con 1 ampolleta de 1 ml.
Advertencias:
- Su venta requiere receta médica.
- Está contraindicado en cáncer de próstata o de mama en hombres y en caso de hipersensibilidad a alguno de los componentes.
- Requiere seguimiento médico periódico durante el tratamiento.
- Consérvelo a no más de 30 °C, en un lugar seco, protegido de la luz y dentro de su empaque.
Lea las instrucciones del empaque. Consulte a su médico. No se deje al alcance de los niños.</t>
  </si>
  <si>
    <t xml:space="preserve">MLM53767675</t>
  </si>
  <si>
    <t xml:space="preserve">Primoteston Depot</t>
  </si>
  <si>
    <t xml:space="preserve">Caja con 1 ampolleta de 1 ml</t>
  </si>
  <si>
    <t xml:space="preserve">Testosterona (enantato de testosterona)</t>
  </si>
  <si>
    <t xml:space="preserve">250 mg/ml</t>
  </si>
  <si>
    <t xml:space="preserve">Forma farmacéutica: Solución inyectable; Requiere receta médica; Formato de venta: Caja con 1 ampolleta</t>
  </si>
  <si>
    <t xml:space="preserve">https://raw.githubusercontent.com/zublimemx/marketplaces-product-images/main/products/7501303458503/images/7501303458503_3.jpg</t>
  </si>
  <si>
    <t xml:space="preserve">https://raw.githubusercontent.com/zublimemx/marketplaces-product-images/main/products/7501303458503/images/7501303458503_4.jpg</t>
  </si>
  <si>
    <t xml:space="preserve">PRIMOTESTON DEPOT 250MG AMP TESTOSTERONA SEPTIEMBRE 27</t>
  </si>
  <si>
    <t xml:space="preserve">7891024183090</t>
  </si>
  <si>
    <t xml:space="preserve">Hilo Dental Colgate Total Encerado 2 Piezas de 25 m</t>
  </si>
  <si>
    <t xml:space="preserve">Descripción:
Hilo dental encerado Colgate Total, en presentación de 2 piezas de 25 metros cada una. Ayuda a eliminar la placa y los restos de alimentos entre los dientes, donde el cepillo no llega. Su recubrimiento encerado hace que se deslice con facilidad entre los dientes y minimiza que se deshilache o se rompa.
Características:
- Hilo dental encerado que se desliza fácilmente entre los dientes.
- Ayuda a eliminar la placa y los restos de alimentos.
- Complementa el cepillado como parte de la rutina diaria de higiene bucal.
- 2 piezas de 25 m cada una (50 m en total), para un uso prolongado.
Modo de uso:
Corte aproximadamente 45 cm de hilo, enróllelo en los dedos y deslícelo suavemente entre los dientes con movimiento de vaivén, sin lastimar las encías. Use una sección limpia del hilo para cada espacio. Se recomienda usarlo una vez al día, de preferencia antes del cepillado.
Presentación:
2 piezas de hilo dental encerado de 25 m cada una.
Advertencias:
- Si las encías sangran o se irritan de forma continua, suspenda su uso y consulte a su dentista.
- Mantenga el producto fuera del alcance de los niños.</t>
  </si>
  <si>
    <t xml:space="preserve">MLM19810360</t>
  </si>
  <si>
    <t xml:space="preserve">Paquete con 2 piezas de hilo dental</t>
  </si>
  <si>
    <t xml:space="preserve">Largo por pieza: 25 m (50 m en total); Tipo: Encerado; Formato de venta: Paquete con 2 piezas</t>
  </si>
  <si>
    <t xml:space="preserve">https://raw.githubusercontent.com/zublimemx/marketplaces-product-images/main/products/7891024183090/images/7891024183090_1.jpg</t>
  </si>
  <si>
    <t xml:space="preserve">https://raw.githubusercontent.com/zublimemx/marketplaces-product-images/main/products/7891024183090/images/7891024183090_2.jpg</t>
  </si>
  <si>
    <t xml:space="preserve">HILO DENT COLGATE TOTAL ENC 2X25M</t>
  </si>
  <si>
    <t xml:space="preserve">7501314701957</t>
  </si>
  <si>
    <t xml:space="preserve">Adel Claritromicina 250 mg/5 ml Suspensión 60 ml</t>
  </si>
  <si>
    <t xml:space="preserve">Descripción:
Adel es un antibiótico macrólido a base de claritromicina, en suspensión oral de 250 mg por cada 5 ml. Se presenta como granulado para preparar 60 ml de suspensión, con pipeta dosificadora. Está indicado en infecciones de las vías respiratorias altas y bajas (amigdalitis, faringitis, sinusitis, otitis, bronquitis y neumonía), en infecciones de la piel y tejidos blandos y, junto con otros medicamentos, en la erradicación de H. pylori, siempre cuando el germen causal sea sensible y por indicación médica.
Fórmula:
Cada 5 ml de suspensión preparada contienen 250 mg de claritromicina.
Modo de uso:
Vía oral. Prepare la suspensión siguiendo las instrucciones del empaque y mídala con la pipeta dosificadora. La dosis se calcula según el peso y la indicación del médico; habitualmente se administra dos veces al día durante 5 a 10 días, según la infección. Complete el tratamiento indicado aunque se sienta mejor.
Presentación:
Caja con frasco con granulado para preparar 60 ml de suspensión y pipeta dosificadora.
Advertencias:
- Su venta requiere receta médica.
- Antibiótico: el uso incorrecto puede causar resistencia bacteriana.
- No lo use si es alérgico a la claritromicina o a otros antibióticos macrólidos.
- Consulte a su médico si tiene enfermedad del hígado o del riñón, o si está embarazada o en lactancia.
Lea las instrucciones del empaque. Consulte a su médico. No se deje al alcance de los niños.</t>
  </si>
  <si>
    <t xml:space="preserve">MLM39475263</t>
  </si>
  <si>
    <t xml:space="preserve">Caja con frasco con granulado para preparar 60 ml de suspensión</t>
  </si>
  <si>
    <t xml:space="preserve">506M97 SSA IV</t>
  </si>
  <si>
    <t xml:space="preserve">Forma farmacéutica: Granulado para suspensión oral; Incluye pipeta dosificadora; Requiere receta médica; Formato de venta: Caja</t>
  </si>
  <si>
    <t xml:space="preserve">https://raw.githubusercontent.com/zublimemx/marketplaces-product-images/main/products/7501314701957/images/7501314701957_2.jpg</t>
  </si>
  <si>
    <t xml:space="preserve">https://raw.githubusercontent.com/zublimemx/marketplaces-product-images/main/products/7501314701957/images/7501314701957_1.jpg</t>
  </si>
  <si>
    <t xml:space="preserve">ADEL 250MG SUSP 60ML CLARITROMICINA</t>
  </si>
  <si>
    <t xml:space="preserve">7502276040375</t>
  </si>
  <si>
    <t xml:space="preserve">Desenfriol D 2 mg/5 mg/500 mg 12 Tabletas</t>
  </si>
  <si>
    <t xml:space="preserve">Descripción:
Desenfriol D es un antigripal en tabletas que combina clorfenamina (antihistamínico), fenilefrina (descongestionante) y paracetamol (analgésico y antipirético). Está indicado para el alivio de las molestias de la gripe, como dolor de cabeza, congestión nasal, escurrimiento nasal, dolor de garganta, fiebre, estornudos, ojos llorosos y cuerpo cortado.
Fórmula:
Cada tableta contiene clorfenamina 2 mg, fenilefrina 5 mg y paracetamol 500 mg.
Modo de uso:
Vía oral. Para adultos y niños mayores de 12 años. Siga la dosis indicada en el empaque o por su médico y no exceda la dosis recomendada.
Presentación:
Caja con 12 tabletas.
Advertencias:
- No lo use si es alérgico a alguno de sus componentes.
- Contiene paracetamol: no lo combine con otros productos que lo contengan.
- Puede causar somnolencia; tenga precaución al conducir o manejar maquinaria.
- Consulte a su médico antes de usarlo si tiene hipertensión, glaucoma, enfermedad del corazón, del hígado o del riñón, o si está embarazada o en lactancia.
Lea las instrucciones del empaque. Consulte a su médico. No se deje al alcance de los niños.</t>
  </si>
  <si>
    <t xml:space="preserve">MLM39455694</t>
  </si>
  <si>
    <t xml:space="preserve">Desenfriol D</t>
  </si>
  <si>
    <t xml:space="preserve">Clorfenamina, fenilefrina, paracetamol</t>
  </si>
  <si>
    <t xml:space="preserve">Forma farmacéutica: Tabletas; Formato de venta: Caja</t>
  </si>
  <si>
    <t xml:space="preserve">https://raw.githubusercontent.com/zublimemx/marketplaces-product-images/main/products/7502276040375/images/7502276040375_1.jpg</t>
  </si>
  <si>
    <t xml:space="preserve">https://raw.githubusercontent.com/zublimemx/marketplaces-product-images/main/products/7502276040375/images/7502276040375_2.jpg</t>
  </si>
  <si>
    <t xml:space="preserve">DESENFRIOL D C12 TABS 162</t>
  </si>
  <si>
    <t xml:space="preserve">300650481779</t>
  </si>
  <si>
    <t xml:space="preserve">Systane Complete Gotas Oftálmicas Lubricantes 10 ml</t>
  </si>
  <si>
    <t xml:space="preserve">Descripción:
Systane Complete, de Alcon, son gotas oftálmicas lubricantes para hidratar y proteger todo tipo de ojo seco. Es una emulsión blanca estéril que combina nanopartículas lipídicas con hidroxipropilguar (HP-Guar) y propilenglicol, y ayuda a restaurar y estabilizar todas las capas de la película lagrimal para un alivio óptimo del ojo seco.
Beneficios:
- Lubrica e hidrata la superficie del ojo.
- Con nanopartículas lipídicas para una mejor cobertura de la superficie ocular.
- Protege todas las capas de la película lagrimal.
- Frasco gotero de 10 ml.
Composición:
Propilenglicol, hidroxipropilguar, aceite mineral, dimiristoilfosfatidilglicerol, polioxil 40 estearato, sorbitan tristearato, ácido bórico, sorbitol, edetato de disodio, Polyquad (polyquaternium-1) 0.001% como conservador y agua purificada. Puede contener ácido clorhídrico y/o hidróxido de sodio para ajustar el pH.
Modo de uso:
Aplique 1 o 2 gotas en el ojo y parpadee.
Presentación:
Caja con frasco gotero con 10 ml.
Advertencias:
- Uso oftálmico. No toque el ojo ni otras superficies con la punta del gotero y cierre el frasco después de usarlo.
- Suspenda su uso y consulte a su médico si aparece dolor, enrojecimiento, cambios en la visión o irritación que persista.
Lea las instrucciones del empaque. Consulte a su médico. No se deje al alcance de los niños.</t>
  </si>
  <si>
    <t xml:space="preserve">MLM50877267</t>
  </si>
  <si>
    <t xml:space="preserve">Gotas oftálmicas lubricantes</t>
  </si>
  <si>
    <t xml:space="preserve">Caja con frasco gotero</t>
  </si>
  <si>
    <t xml:space="preserve">Propilenglicol, hidroxipropilguar</t>
  </si>
  <si>
    <t xml:space="preserve">Forma farmacéutica: Emulsión oftálmica estéril; Conservador: Polyquad (polyquaternium-1) 0.001%; Formato de venta: Caja con 1 frasco</t>
  </si>
  <si>
    <t xml:space="preserve">https://raw.githubusercontent.com/zublimemx/marketplaces-product-images/main/products/300650481779/images/300650481779_1.jpg</t>
  </si>
  <si>
    <t xml:space="preserve">https://raw.githubusercontent.com/zublimemx/marketplaces-product-images/main/products/300650481779/images/300650481779_2.jpg</t>
  </si>
  <si>
    <t xml:space="preserve">https://raw.githubusercontent.com/zublimemx/marketplaces-product-images/main/products/300650481779/images/300650481779_4.jpg</t>
  </si>
  <si>
    <t xml:space="preserve">SYSTANE COMPLETE 10ML JUNIO 27</t>
  </si>
  <si>
    <t xml:space="preserve">7502221181337</t>
  </si>
  <si>
    <t xml:space="preserve">Desodorante Brut Classic en Aerosol para Hombre 150 ml</t>
  </si>
  <si>
    <t xml:space="preserve">Descripción:
Desodorante en aerosol Brut Classic para hombre, en presentación de 150 ml. Está diseñado para brindar protección contra el olor y la humedad de las axilas hasta por 24 horas, con una fragancia clásica y masculina. Su rápida absorción da una sensación inmediata de frescura sin dejar manchas en la ropa, por lo que es ideal para el uso diario en la oficina, el gimnasio o cualquier actividad al aire libre.
Características:
- Fragancia Classic, aroma masculino clásico.
- Protección contra el olor hasta por 24 horas.
- Rápida absorción y sensación inmediata de frescura.
- No mancha la ropa.
- Formato aerosol de 150 ml, práctico para el uso diario.
Modo de uso:
Agite el envase antes de usarlo. Aplíquelo únicamente en las axilas, con el envase a una distancia aproximada de 15 cm (6 pulgadas).
Presentación:
Aerosol de 150 ml.
Advertencias:
- Uso externo. Evite el contacto con los ojos y no lo aplique sobre la piel irritada o lastimada.
- Contenido a presión: manténgalo alejado del calor, de las flamas y de las chispas; no lo perfore ni lo incinere, aunque esté vacío.
- No inhale directamente el producto y úselo en áreas ventiladas.
- Mantenga el envase fuera del alcance de los niños.</t>
  </si>
  <si>
    <t xml:space="preserve">MLM22230538</t>
  </si>
  <si>
    <t xml:space="preserve">Brut</t>
  </si>
  <si>
    <t xml:space="preserve">Contenido indicado por las tiendas como 150 ml o 150 g; Formato de venta: Unidad</t>
  </si>
  <si>
    <t xml:space="preserve">https://raw.githubusercontent.com/zublimemx/marketplaces-product-images/main/products/7502221181337/images/7502221181337_3.jpg</t>
  </si>
  <si>
    <t xml:space="preserve">DEO BRUT 150ML SPY CLASSIC</t>
  </si>
  <si>
    <t xml:space="preserve">7702031244509</t>
  </si>
  <si>
    <t xml:space="preserve">Crema Corporal Lubriderm Piel Normal 400 ml</t>
  </si>
  <si>
    <t xml:space="preserve">Descripción:
Crema corporal Lubriderm para piel normal a seca, en botella de 400 ml. Ayuda a mantener la humectación de la piel y a restaurarla, dejándola visiblemente saludable en solo 1 día. Su fórmula ligera con glicerina y emolientes se absorbe rápido y no deja sensación grasosa, por lo que es práctica para usar todos los días. Es un producto de laboratorio Johnson &amp; Johnson, recomendado por dermatólogos.
Beneficios:
- Humecta la piel normal a seca.
- Ayuda a restaurar la piel dejándola visiblemente saludable.
- Fórmula ligera con glicerina y emolientes, de rápida absorción.
- Sin sensación grasosa.
- Presentación de 400 ml.
Modo de uso:
Aplique sobre la piel limpia y seca, en todo el cuerpo, y extienda con un suave masaje hasta su completa absorción. Úsela a diario o cuantas veces sea necesario.
Presentación:
Botella de 400 ml.
Advertencias:
- Uso externo. Evite el contacto con los ojos.
- Suspenda su uso si aparece irritación y consulte a su médico si persiste.
- Manténgala fuera del alcance de los niños.</t>
  </si>
  <si>
    <t xml:space="preserve">MLM35911220</t>
  </si>
  <si>
    <t xml:space="preserve">Humectación Diaria</t>
  </si>
  <si>
    <t xml:space="preserve">Con glicerina y emolientes; Rápida absorción; Formato de venta: Unidad</t>
  </si>
  <si>
    <t xml:space="preserve">https://raw.githubusercontent.com/zublimemx/marketplaces-product-images/main/products/7702031244509/images/7702031244509_2.jpg</t>
  </si>
  <si>
    <t xml:space="preserve">CRA LUBRIDERM P NORMAL 400ML</t>
  </si>
  <si>
    <t xml:space="preserve">7501065085528</t>
  </si>
  <si>
    <t xml:space="preserve">Voltaren Emulgel Diclofenaco 1.16% Gel 50 g</t>
  </si>
  <si>
    <t xml:space="preserve">Descripción:
Voltaren Emulgel es un gel de diclofenaco al 1.16% de uso tópico, analgésico y antiinflamatorio, en tubo de 50 g. Ayuda a aliviar el dolor y la inflamación en dolor de cuello y espalda, dolores musculares y reumáticos (como artritis), inflamación ocasionada por golpes, contusiones, torceduras o esguinces, e inflamación de tendones y ligamentos.
Fórmula:
Diclofenaco 1.16% en gel.
Modo de uso:
Uso cutáneo. Según la extensión del área afectada, aplique de 2 a 4 g de gel, frotando suavemente, de 3 a 4 veces al día. Siga correctamente el modo de empleo y no exceda la dosis recomendada. Consulte en el empaque las indicaciones para niños.
Presentación:
Caja con 1 tubo de 50 g.
Advertencias:
- Uso externo. No lo aplique sobre heridas abiertas, mucosas ni cerca de los ojos.
- Lávese las manos después de aplicarlo.
- Suspenda su uso y consulte a su médico si la molestia persiste o empeora, o si aparece irritación en la piel.
Lea las instrucciones del empaque. Consulte a su médico. No se deje al alcance de los niños.</t>
  </si>
  <si>
    <t xml:space="preserve">MLM39455875</t>
  </si>
  <si>
    <t xml:space="preserve">Voltaren</t>
  </si>
  <si>
    <t xml:space="preserve">Emulgel</t>
  </si>
  <si>
    <t xml:space="preserve">Caja con 1 tubo de gel</t>
  </si>
  <si>
    <t xml:space="preserve">Diclofenaco</t>
  </si>
  <si>
    <t xml:space="preserve">1.16%</t>
  </si>
  <si>
    <t xml:space="preserve">Forma farmacéutica: Gel; Formato de venta: Caja con 1 tubo</t>
  </si>
  <si>
    <t xml:space="preserve">https://raw.githubusercontent.com/zublimemx/marketplaces-product-images/main/products/7501065085528/images/7501065085528_2.jpg</t>
  </si>
  <si>
    <t xml:space="preserve">VOLTAREN EMULGEL 50G</t>
  </si>
  <si>
    <t xml:space="preserve">7501868920163</t>
  </si>
  <si>
    <t xml:space="preserve">Gel Antibacterial Dibar Alcohol Etílico 75% 500 ml</t>
  </si>
  <si>
    <t xml:space="preserve">Descripción:
Gel antibacterial Dibar en presentación de 500 ml con dosificador. Es un gel antiséptico transparente, de uso tópico para la higiene de manos, formulado con alcohol etílico al 75% v/v (± 5%) y enriquecido con humectantes y emolientes que favorecen su uso frecuente sin provocar irritación en la piel. Es hipoalergénico, de rápida evaporación y no requiere enjuague.
Características:
- Gel antiséptico y germicida de uso externo para la higiene de manos.
- Con alcohol etílico al 75% v/v (± 5%).
- Enriquecido con humectantes y emolientes.
- De rápida evaporación, no requiere enjuague.
- Gel homogéneo y transparente, con olor característico a alcohol.
Modo de uso:
Aplique una cantidad suficiente de gel en la palma de la mano y frote ambas manos, incluidos dedos, uñas y muñecas, hasta que se seque. No requiere enjuague.
Presentación:
Envase de 500 ml.
Advertencias:
- Uso externo. Evite el contacto con los ojos; si ocurre, enjuague con abundante agua.
- Producto inflamable: manténgalo alejado del fuego y de fuentes de calor.
- Conserve en un lugar fresco, seco, ventilado y lejos de la luz solar directa, con el envase bien cerrado.
- Mantenga fuera del alcance de los niños.</t>
  </si>
  <si>
    <t xml:space="preserve">Envase con dosificador</t>
  </si>
  <si>
    <t xml:space="preserve">75% v/v (± 5%)</t>
  </si>
  <si>
    <t xml:space="preserve">Hipoalergénico; Rápida evaporación, no requiere enjuague; Formato de venta: Unidad</t>
  </si>
  <si>
    <t xml:space="preserve">https://raw.githubusercontent.com/zublimemx/marketplaces-product-images/main/products/7501868920163/images/7501868920163_1.jpg</t>
  </si>
  <si>
    <t xml:space="preserve">DIBAR GEL 500ML ANTIBACTERIAL 12</t>
  </si>
  <si>
    <t xml:space="preserve">4015672111097</t>
  </si>
  <si>
    <t xml:space="preserve">Baumanómetro Digital de Muñeca Omron RS1 HEM-6160-E</t>
  </si>
  <si>
    <t xml:space="preserve">Descripción:
Baumanómetro digital automático de muñeca Omron RS1 (HEM-6160-E), un dispositivo compacto y fiable para medir la presión arterial y la frecuencia cardiaca de forma sencilla en casa o de viaje. Su tamaño permite llevarlo a cualquier sitio y es una alternativa cómoda para quienes necesitan controlar su presión con frecuencia o a quienes el brazalete tradicional les resulta pequeño o incómodo.
Características:
- Tecnología IntelliSense: ajusta automáticamente la presión de inflado del manguito para que la medición sea cómoda y precisa.
- Pantalla LCD de fácil lectura que muestra presión sistólica, diastólica, pulso y hora.
- Manguito preformado de muñeca ajustable para perímetros de 13.5 a 21.5 cm.
- Indicadores de colocación y de posición para una medición correcta.
- Rango de medición de presión de 0 a 299 mmHg y de pulso de 40 a 180 latidos por minuto.
- Función de memoria de la última medición y apagado automático.
- Funciona con 2 pilas AAA (incluidas).
Modo de uso:
Colóquese el manguito en la muñeca, siéntese con la espalda recta y apoye el brazo a la altura del corazón, en un ambiente tranquilo y relajado. Presione el botón de inicio y permanezca quieto durante la medición.
Presentación:
Una pieza con manguito de muñeca. Peso de 85 g, con dimensiones aproximadas de 84 x 62 x 21 mm.
Advertencias:
- No sustituye la valoración médica. Consulte a su médico para interpretar sus lecturas y no modifique su tratamiento por su cuenta.
- Manténgalo fuera del alcance de los niños.</t>
  </si>
  <si>
    <t xml:space="preserve">MLM44593947</t>
  </si>
  <si>
    <t xml:space="preserve">RS1</t>
  </si>
  <si>
    <t xml:space="preserve">Muñeca, automático</t>
  </si>
  <si>
    <t xml:space="preserve">Baumanómetro digital de muñeca</t>
  </si>
  <si>
    <t xml:space="preserve">Modelo: HEM-6160-E; Tecnología IntelliSense; Manguito de muñeca de 13.5 a 21.5 cm; Rango de presión: 0 a 299 mmHg; Rango de pulso: 40 a 180 lpm; Alimentación: 2 pilas AAA incluidas; Peso: 85 g; Color: Blanco; Formato de venta: Unidad</t>
  </si>
  <si>
    <t xml:space="preserve">https://raw.githubusercontent.com/zublimemx/marketplaces-product-images/main/products/4015672111097/images/4015672111097_1.jpg</t>
  </si>
  <si>
    <t xml:space="preserve">https://raw.githubusercontent.com/zublimemx/marketplaces-product-images/main/products/4015672111097/images/4015672111097_2.jpg</t>
  </si>
  <si>
    <t xml:space="preserve">https://raw.githubusercontent.com/zublimemx/marketplaces-product-images/main/products/4015672111097/images/4015672111097_3.jpg</t>
  </si>
  <si>
    <t xml:space="preserve">BAUMA MUÑ RS1 HEM 6160E OMRON OFERTADO</t>
  </si>
  <si>
    <t xml:space="preserve">8436043011024</t>
  </si>
  <si>
    <t xml:space="preserve">Plenafem Suplemento Alimenticio 30 Cápsulas Liomont</t>
  </si>
  <si>
    <t xml:space="preserve">Descripción:
Plenafem es un suplemento alimenticio en cápsulas de Laboratorios Liomont, formulado con vitaminas, minerales, ácido fólico, luteína y ácidos grasos omega 3 (DHA y EPA). Puede ser consumido por mujeres antes y durante el embarazo y en el periodo de lactancia, y ayuda a cubrir sus necesidades nutricionales en esas etapas.
Características:
- Aporta 250 mg de DHA y 50 mg de EPA por cápsula.
- Contiene ácido fólico y vitaminas del complejo B, además de vitamina C y vitamina E.
- Incluye minerales como hierro, zinc, yodo, selenio, cobre, manganeso y cromo.
- Con luteína y zeaxantina.
- Una sola cápsula al día.
Composición por cápsula (979.8 mg):
DHA 250 mg; EPA 50 mg; vitamina C 40 mg; vitamina E 12 mg; niacina (B3) 16 mg; ácido pantoténico (B5) 6 mg; vitamina B1 1.468 mg; vitamina B2 1.707 mg; vitamina B6 1.4 mg; ácido fólico 0.4 mg; biotina 0.076 mg; vitamina B12 0.0025 mg; además de cromo, selenio, yodo, cobre, manganeso, zinc, hierro, luteína y zeaxantina.
Modo de uso:
Tomar una cápsula al día por vía oral.
Presentación:
Caja con 30 cápsulas.
Advertencias:
No exceda la dosis recomendada. Conservar por debajo de 25 °C. Mantener fuera del alcance de los niños. Este producto no es un medicamento.</t>
  </si>
  <si>
    <t xml:space="preserve">MLM19699742</t>
  </si>
  <si>
    <t xml:space="preserve">Plenafem</t>
  </si>
  <si>
    <t xml:space="preserve">DHA, EPA, vitaminas, minerales, ácido fólico, luteína y zeaxantina</t>
  </si>
  <si>
    <t xml:space="preserve">Suplemento alimenticio; Dosis: 1 cápsula al día; Uso: mujeres antes y durante el embarazo y en lactancia; Peso por cápsula: 979.8 mg; Fabricado por Laboratorios Liconsa (España) para Liomont</t>
  </si>
  <si>
    <t xml:space="preserve">https://raw.githubusercontent.com/zublimemx/marketplaces-product-images/main/products/8436043011024/images/8436043011024_2.jpg</t>
  </si>
  <si>
    <t xml:space="preserve">https://raw.githubusercontent.com/zublimemx/marketplaces-product-images/main/products/8436043011024/images/8436043011024_3.jpg</t>
  </si>
  <si>
    <t xml:space="preserve">https://raw.githubusercontent.com/zublimemx/marketplaces-product-images/main/products/8436043011024/images/8436043011024_4.jpg</t>
  </si>
  <si>
    <t xml:space="preserve">PLENAFEM C30 LIOMONT</t>
  </si>
  <si>
    <t xml:space="preserve">7501027515230</t>
  </si>
  <si>
    <t xml:space="preserve">Biberón Evenflo Disney Orejas 3 en 1 Cuello Ancho 9 oz</t>
  </si>
  <si>
    <t xml:space="preserve">Descripción:
Biberón Evenflo de la línea Disney Baby con tapa de orejas estilo Mickey, modelo 3 en 1, con botella ergonómica de cuello ancho y mamila de grado alimenticio de flujo medio. Tiene capacidad de 9 oz (270 ml) y está pensado para bebés a partir de los 3 meses.
Características:
- 3 en 1: funciona como biberón, con asas desmontables para un mejor agarre y con boquilla suave que lo convierte en vaso entrenador.
- Botella ergonómica de cuello ancho, fácil de llenar y de limpiar.
- Mamila de grado alimenticio con diseño para una sujeción natural, que facilita la adaptación del seno materno al biberón.
- Sistema de válvula anticólicos que regula la presión del aire para mantener un flujo continuo.
- Libre de BPA.
- Divertido diseño con personajes Disney en la botella.
Presentación:
1 pieza de 9 oz (270 ml). Los colores y diseños pueden variar según disponibilidad.</t>
  </si>
  <si>
    <t xml:space="preserve">MLM25448244</t>
  </si>
  <si>
    <t xml:space="preserve">Disney Baby</t>
  </si>
  <si>
    <t xml:space="preserve">Orejas 3 en 1 cuello ancho flujo medio</t>
  </si>
  <si>
    <t xml:space="preserve">1 pieza</t>
  </si>
  <si>
    <t xml:space="preserve">3 meses en adelante</t>
  </si>
  <si>
    <t xml:space="preserve">Capacidad: 9 oz (270 ml); Cuello ancho; Flujo medio; Libre de BPA; Asas desmontables; Convertible en vaso entrenador; Válvula anticólicos; Colores y diseños sujetos a disponibilidad</t>
  </si>
  <si>
    <t xml:space="preserve">https://raw.githubusercontent.com/zublimemx/marketplaces-product-images/main/products/7501027515230/images/7501027515230_2.jpg</t>
  </si>
  <si>
    <t xml:space="preserve">https://raw.githubusercontent.com/zublimemx/marketplaces-product-images/main/products/7501027515230/images/7501027515230_1.jpg</t>
  </si>
  <si>
    <t xml:space="preserve">https://raw.githubusercontent.com/zublimemx/marketplaces-product-images/main/products/7501027515230/images/7501027515230_3.jpg</t>
  </si>
  <si>
    <t xml:space="preserve">BIB DISNEY EVENFLO CUE-A 3EN1</t>
  </si>
  <si>
    <t xml:space="preserve">7501098606127</t>
  </si>
  <si>
    <t xml:space="preserve">Vannair 160/4.5 mcg Aerosol Inhalación 120 Dosis</t>
  </si>
  <si>
    <t xml:space="preserve">Descripción:
Vannair es un medicamento de AstraZeneca en aerosol para inhalación bucal que combina un corticosteroide inhalado (budesonida) con un broncodilatador beta-2 de acción prolongada (fumarato de formoterol dihidratado). Cada dosis proporciona 160 mcg de budesonida y 4.5 mcg de formoterol.
Indicaciones:
- Tratamiento regular del asma, cuando es apropiado el uso de una combinación de corticosteroide inhalado y agonista beta-2 de acción prolongada.
- Enfermedad pulmonar obstructiva crónica (EPOC) de moderada a severa, con síntomas frecuentes e historial de exacerbaciones.
Modo de uso:
Se administra por inhalación oral con el dispositivo inhalador. La dosis depende de cada paciente y la establece el médico; la información del producto describe, para adultos y adolescentes, 2 inhalaciones una o dos veces al día.
Presentación:
Caja con dispositivo inhalador de 120 dosis, en sobre de aluminio. Vía de administración: inhalación oral. Registro sanitario 360M2008 SSA IV.
Advertencias:
Está contraindicado en personas con hipersensibilidad a budesonida, formoterol o a cualquiera de los excipientes. Se recomienda precaución en pacientes con trastornos cardiovasculares severos, diabetes mellitus e hipocaliemia no tratada. Venta con receta médica. Lea las instrucciones del empaque. Consulte a su médico. No se deje al alcance de los niños.</t>
  </si>
  <si>
    <t xml:space="preserve">MLM40655865</t>
  </si>
  <si>
    <t xml:space="preserve">Vannair</t>
  </si>
  <si>
    <t xml:space="preserve">Aerosol para inhalación bucal con dispositivo inhalador</t>
  </si>
  <si>
    <t xml:space="preserve">Budesonida y formoterol (fumarato dihidratado)</t>
  </si>
  <si>
    <t xml:space="preserve">160 mcg / 4.5 mcg por dosis</t>
  </si>
  <si>
    <t xml:space="preserve">Inhalación oral</t>
  </si>
  <si>
    <t xml:space="preserve">Adultos y adolescentes (según indicación médica)</t>
  </si>
  <si>
    <t xml:space="preserve">360M2008 SSA IV</t>
  </si>
  <si>
    <t xml:space="preserve">Forma farmacéutica: suspensión en aerosol; Requiere receta médica; Empaque: sobre de aluminio</t>
  </si>
  <si>
    <t xml:space="preserve">https://raw.githubusercontent.com/zublimemx/marketplaces-product-images/main/products/7501098606127/images/7501098606127_1.jpg</t>
  </si>
  <si>
    <t xml:space="preserve">https://raw.githubusercontent.com/zublimemx/marketplaces-product-images/main/products/7501098606127/images/7501098606127_2.jpg</t>
  </si>
  <si>
    <t xml:space="preserve">VANNAIR 160 4 5MCG 1AER</t>
  </si>
  <si>
    <t xml:space="preserve">7501289511469</t>
  </si>
  <si>
    <t xml:space="preserve">Pasta Lassar Andrómaco Óxido de Zinc 25% Tubo 110 g</t>
  </si>
  <si>
    <t xml:space="preserve">Descripción:
Pasta Lassar de Laboratorios Andrómaco es un producto dermatológico de uso externo a base de óxido de zinc al 25%, presentado en tubo de 110 g. Su etiqueta indica que brinda alivio del ardor y la comezón en irritaciones leves de la piel.
Beneficios:
- Alivio del ardor y de la comezón en irritaciones leves de la piel.
- Indicada en quemaduras superficiales, heridas leves, piquetes de insectos y rozaduras.
- Producto de venta libre, sin necesidad de receta.
Características:
- Pasta de uso tópico con óxido de zinc como ingrediente activo.
- Tubo de 110 g, práctico para aplicarla directamente sobre la zona afectada.
- Marca Andrómaco, presentación en caja con un tubo.
Composición:
Óxido de zinc 25%.
Presentación:
Caja con un tubo de 110 g. Uso externo (tópico).
Advertencias:
Solo para uso externo. No la aplique en heridas profundas ni en quemaduras extensas; en esos casos acuda al médico. Suspenda su uso si aparece irritación o si la molestia persiste. Lea las instrucciones del empaque. Consulte a su médico. No se deje al alcance de los niños.</t>
  </si>
  <si>
    <t xml:space="preserve">Laboratorios Andrómaco</t>
  </si>
  <si>
    <t xml:space="preserve">Óxido de zinc 25%</t>
  </si>
  <si>
    <t xml:space="preserve">Forma farmacéutica: pasta; Uso externo; Venta libre</t>
  </si>
  <si>
    <t xml:space="preserve">https://raw.githubusercontent.com/zublimemx/marketplaces-product-images/main/products/7501289511469/images/7501289511469_1.jpg</t>
  </si>
  <si>
    <t xml:space="preserve">https://raw.githubusercontent.com/zublimemx/marketplaces-product-images/main/products/7501289511469/images/7501289511469_2.jpg</t>
  </si>
  <si>
    <t xml:space="preserve">PASTA LASSAR 110 TBO ANDROMACO</t>
  </si>
  <si>
    <t xml:space="preserve">7501871730339</t>
  </si>
  <si>
    <t xml:space="preserve">Nulytely Polvo Sabor Cereza 4 Sobres 110.1 g</t>
  </si>
  <si>
    <t xml:space="preserve">Descripción:
Nulytely es un polvo para solución oral de Asofarma a base de macrogol 3350 y electrolitos, sabor cereza. Se utiliza para realizar una limpieza intestinal completa previa a una endoscopia, colonoscopia, cirugía de abdomen y estudios de imagen con medio de contraste.
Composición por sobre:
- Macrogol 3350: 105 g
- Bicarbonato de sodio: 1.43 g
- Cloruro de sodio: 2.80 g
- Cloruro de potasio: 0.37 g
- Saborizante de cereza
Modo de uso:
Cada sobre se disuelve en 1 litro de agua hervida o purificada. Según la ficha del producto, se ingiere un vaso (250 ml) cada 10 a 15 minutos hasta consumir la cantidad indicada por el médico, en un lapso máximo aproximado de 4 horas. Siga siempre el esquema de preparación que le indique su médico.
Presentación:
Caja con 4 sobres de polvo sabor cereza (110.1 g por sobre). Vía de administración: oral. Registro sanitario 248M94 SSA IV.
Advertencias:
No debe usarse en caso de obstrucción intestinal, retención gástrica, perforación intestinal, colitis tóxica o megacolon tóxico. No se recomienda en menores de 3 años. Durante el embarazo y la lactancia solo debe usarse con valoración médica. Venta con receta médica. Lea las instrucciones del empaque. Consulte a su médico. No se deje al alcance de los niños.</t>
  </si>
  <si>
    <t xml:space="preserve">MLM44490744</t>
  </si>
  <si>
    <t xml:space="preserve">Nulytely</t>
  </si>
  <si>
    <t xml:space="preserve">Caja con 4 sobres de polvo</t>
  </si>
  <si>
    <t xml:space="preserve">Macrogol 3350, bicarbonato de sodio, cloruro de sodio, cloruro de potasio</t>
  </si>
  <si>
    <t xml:space="preserve">Macrogol 3350 105 g por sobre</t>
  </si>
  <si>
    <t xml:space="preserve">248M94 SSA IV</t>
  </si>
  <si>
    <t xml:space="preserve">Forma farmacéutica: polvo para solución oral; Peso por sobre: 110.1 g; Uso: limpieza intestinal previa a estudios; Requiere receta médica</t>
  </si>
  <si>
    <t xml:space="preserve">https://raw.githubusercontent.com/zublimemx/marketplaces-product-images/main/products/7501871730339/images/7501871730339_1.jpg</t>
  </si>
  <si>
    <t xml:space="preserve">https://raw.githubusercontent.com/zublimemx/marketplaces-product-images/main/products/7501871730339/images/7501871730339_2.jpg</t>
  </si>
  <si>
    <t xml:space="preserve">https://raw.githubusercontent.com/zublimemx/marketplaces-product-images/main/products/7501871730339/images/7501871730339_3.jpg</t>
  </si>
  <si>
    <t xml:space="preserve">NULYTELY PVO SOB 4 110 1G CZA NOVIEMBRE 26</t>
  </si>
  <si>
    <t xml:space="preserve">7506022331502</t>
  </si>
  <si>
    <t xml:space="preserve">Diflosensi Dapagliflozina 10 mg 28 Tabletas</t>
  </si>
  <si>
    <t xml:space="preserve">Descripción:
Diflosensi es un medicamento en tabletas de uso oral cuyo principio activo es la dapagliflozina (como propanodiol) en concentración de 10 mg por tableta, de Laboratorios Jayor. La dapagliflozina es un inhibidor selectivo del cotransportador sodio-glucosa tipo 2 (SGLT2), que reduce la reabsorción de glucosa en el riñón.
Indicaciones:
Según la información del principio activo, se utiliza en el tratamiento de la diabetes mellitus tipo 2 y de la insuficiencia cardíaca, siempre bajo indicación y vigilancia médica.
Presentación:
Caja con 28 tabletas de 10 mg, para administración oral una vez al día según la indicación del médico. Fórmula: cada tableta contiene dapagliflozina propanodiol equivalente a 10 mg de dapagliflozina.
Advertencias:
No debe usarse en caso de hipersensibilidad conocida al principio activo, cetoacidosis diabética o enfermedad renal grave. No se recomienda durante el embarazo ni la lactancia. Puede causar mareo, por lo que se debe tener precaución al conducir. Requiere receta médica. Lea las instrucciones del empaque. Consulte a su médico. No se deje al alcance de los niños.</t>
  </si>
  <si>
    <t xml:space="preserve">MLM67011276</t>
  </si>
  <si>
    <t xml:space="preserve">Diflosensi</t>
  </si>
  <si>
    <t xml:space="preserve">Laboratorios Jayor</t>
  </si>
  <si>
    <t xml:space="preserve">Dapagliflozina (como propanodiol)</t>
  </si>
  <si>
    <t xml:space="preserve">https://raw.githubusercontent.com/zublimemx/marketplaces-product-images/main/products/7506022331502/images/7506022331502_3.jpg</t>
  </si>
  <si>
    <t xml:space="preserve">https://raw.githubusercontent.com/zublimemx/marketplaces-product-images/main/products/7506022331502/images/7506022331502_4.jpg</t>
  </si>
  <si>
    <t xml:space="preserve">DIFLOSENSI 10MG C28 TAB DAPAGLIFLOZINA JAYOR</t>
  </si>
  <si>
    <t xml:space="preserve">383017678630</t>
  </si>
  <si>
    <t xml:space="preserve">Jeringa para Insulina BD Ultra-Fine 0.5 ml 6 mm 30 Piezas</t>
  </si>
  <si>
    <t xml:space="preserve">Descripción:
Jeringa para insulina Ultra-Fine (marca BD, distribuida por Embecta) de 0.5 ml con capacidad de 50 unidades para insulina U-100. Cuenta con aguja fija integrada de calibre 31G y 6 mm de longitud, pensada para aplicaciones subcutáneas cómodas. La caja contiene 30 jeringas estériles de un solo uso.
Características:
- Capacidad: 0.5 ml (50 UI), para insulina U-100.
- Aguja ultrafina de calibre 31G y solo 6 mm de largo.
- Aguja corta que ayuda a una mejor aplicación.
- Escala graduada de 1 en 1 unidad para dosificar con precisión.
- Jeringa estéril de un solo uso.
Presentación:
Caja con 30 jeringas.
Advertencias:
Producto estéril de un solo uso. No lo reutilice ni lo utilice si el empaque está dañado o abierto. Deseche la jeringa usada en un contenedor rígido para objetos punzocortantes. Manténgase fuera del alcance de los niños.</t>
  </si>
  <si>
    <t xml:space="preserve">BD Ultra-Fine</t>
  </si>
  <si>
    <t xml:space="preserve">Embecta México</t>
  </si>
  <si>
    <t xml:space="preserve">0.5 ml 31G x 6 mm</t>
  </si>
  <si>
    <t xml:space="preserve">Capacidad: 0.5 ml (50 UI) U-100; Aguja fija 31G x 6 mm (0.25 mm); Escala de 1 en 1 unidad; Estéril de un solo uso; Código de producto 326786</t>
  </si>
  <si>
    <t xml:space="preserve">https://raw.githubusercontent.com/zublimemx/marketplaces-product-images/main/products/383017678630/images/383017678630_1.jpg</t>
  </si>
  <si>
    <t xml:space="preserve">https://raw.githubusercontent.com/zublimemx/marketplaces-product-images/main/products/383017678630/images/383017678630_2.jpg</t>
  </si>
  <si>
    <t xml:space="preserve">https://raw.githubusercontent.com/zublimemx/marketplaces-product-images/main/products/383017678630/images/383017678630_3.jpg</t>
  </si>
  <si>
    <t xml:space="preserve">BD JGA ULTRA-FINE INSUL 0.5ML/50UI 31GX6MM C30</t>
  </si>
  <si>
    <t xml:space="preserve">7501299306352</t>
  </si>
  <si>
    <t xml:space="preserve">Supradol Ketorolaco 10 mg 10 Tabletas</t>
  </si>
  <si>
    <t xml:space="preserve">Descripción:
Supradol es un medicamento de Laboratorios Liomont cuyo principio activo es el ketorolaco trometamina en tabletas de 10 mg. Es un analgésico no narcótico de administración oral.
Indicaciones:
Está indicado en el tratamiento del dolor leve, moderado o intenso, como el postquirúrgico, en fracturas y luxaciones, cefaleas, migrañas, odontalgias, dismenorrea, quemaduras, dolor asociado al cáncer y neuralgias, entre otros. En los casos necesarios puede asociarse con analgésicos del tipo de la morfina y la meperidina, siempre bajo indicación médica.
Composición:
Cada tableta contiene ketorolaco trometamina 10 mg. Excipiente cbp una tableta.
Presentación:
Caja con 10 tabletas de 10 mg. Vía de administración: oral. Registro sanitario 026M92 SSA IV. Conservar a temperatura ambiente controlada (15 a 30 °C).
Advertencias:
Venta con receta médica. No exceda la dosis ni la duración del tratamiento indicadas por su médico. Lea las instrucciones del empaque. Consulte a su médico. No se deje al alcance de los niños.</t>
  </si>
  <si>
    <t xml:space="preserve">026M92 SSA IV</t>
  </si>
  <si>
    <t xml:space="preserve">Forma farmacéutica: tabletas; Analgésico no narcótico; Requiere receta médica; Almacenamiento 15 a 30 °C</t>
  </si>
  <si>
    <t xml:space="preserve">https://raw.githubusercontent.com/zublimemx/marketplaces-product-images/main/products/7501299306352/images/7501299306352_1.jpg</t>
  </si>
  <si>
    <t xml:space="preserve">https://raw.githubusercontent.com/zublimemx/marketplaces-product-images/main/products/7501299306352/images/7501299306352_3.jpg</t>
  </si>
  <si>
    <t xml:space="preserve">https://raw.githubusercontent.com/zublimemx/marketplaces-product-images/main/products/7501299306352/images/7501299306352_4.jpg</t>
  </si>
  <si>
    <t xml:space="preserve">SUPRADOL 10 MG C 10 TABS</t>
  </si>
  <si>
    <t xml:space="preserve">4607009581187</t>
  </si>
  <si>
    <t xml:space="preserve">Anaferon Adulto 20 Tabletas Materia Medica</t>
  </si>
  <si>
    <t xml:space="preserve">Descripción:
Anaferon Adulto es un medicamento homeopático en tabletas de Materia Medica, elaborado con anticuerpos afinopurificados anti interferón gamma humano en diluciones homeopáticas 12C, 30C y 200C. Se administra por vía oral.
Indicaciones:
Según la información del producto, aumenta la producción de anticuerpos (incluyendo la IgA secretora), activa la función de los linfocitos T efectores y T cooperadores (Th) y normaliza su correlación. También aumenta la reserva funcional de los linfocitos Th y de otras células que participan en la respuesta inmunológica.
Composición:
Anticuerpos afinopurificados contra interferón gamma humano, diluciones 12C, 30C y 200C.
Modo de uso:
Siga la dosis y la duración que indique el empaque o su médico.
Presentación:
Caja con 20 tabletas de administración oral.
Advertencias:
No use el producto si es alérgico a alguno de sus componentes. Lea las instrucciones del empaque. Consulte a su médico. No se deje al alcance de los niños.</t>
  </si>
  <si>
    <t xml:space="preserve">MLM65966808</t>
  </si>
  <si>
    <t xml:space="preserve">Anaferon</t>
  </si>
  <si>
    <t xml:space="preserve">Materia Medica</t>
  </si>
  <si>
    <t xml:space="preserve">Anaferon Adulto</t>
  </si>
  <si>
    <t xml:space="preserve">12C, 30C, 200C</t>
  </si>
  <si>
    <t xml:space="preserve">Anticuerpos afinopurificados anti interferón gamma humano</t>
  </si>
  <si>
    <t xml:space="preserve">Medicamento homeopático; Forma farmacéutica: tabletas</t>
  </si>
  <si>
    <t xml:space="preserve">https://raw.githubusercontent.com/zublimemx/marketplaces-product-images/main/products/4607009581187/images/4607009581187_1.jpg</t>
  </si>
  <si>
    <t xml:space="preserve">ANAFERON C20 TAB</t>
  </si>
  <si>
    <t xml:space="preserve">7501124820640</t>
  </si>
  <si>
    <t xml:space="preserve">Patanol Olopatadina 0.2% Solución Oftálmica 2.5 ml</t>
  </si>
  <si>
    <t xml:space="preserve">Descripción:
Patanol 0.2% es una solución oftálmica en gotas cuyo principio activo es el clorhidrato de olopatadina al 0.2%, un antialérgico de uso ocular. Se presenta en frasco gotero de 2.5 ml y es de la marca Alcon, de Novartis.
Indicaciones:
Está indicado para la prevención de la comezón ocular provocada por la conjuntivitis alérgica y para el tratamiento de los signos y síntomas oculares asociados con padecimientos alérgicos.
Modo de uso:
Es de uso oftálmico exclusivamente. Para la concentración de 0.2%, la información del producto indica aplicar una gota en el ojo afectado una vez al día, según la indicación del médico. Si usa lentes de contacto, espere 10 minutos después de la aplicación para colocarlos.
Presentación:
Caja con frasco gotero de plástico de 2.5 ml. Vía de administración: oftálmica. Registro sanitario 463M98 SSA IV.
Advertencias:
No debe usarse en caso de hipersensibilidad al principio activo o a alguno de los componentes. Solo para uso tópico en el ojo. Venta con receta médica. Lea las instrucciones del empaque. Consulte a su médico. No se deje al alcance de los niños.</t>
  </si>
  <si>
    <t xml:space="preserve">MLM42479285</t>
  </si>
  <si>
    <t xml:space="preserve">Patanol</t>
  </si>
  <si>
    <t xml:space="preserve">Alcon Laboratorios (Novartis)</t>
  </si>
  <si>
    <t xml:space="preserve">Frasco gotero de 2.5 ml</t>
  </si>
  <si>
    <t xml:space="preserve">Clorhidrato de olopatadina</t>
  </si>
  <si>
    <t xml:space="preserve">0.2%</t>
  </si>
  <si>
    <t xml:space="preserve">463M98 SSA IV</t>
  </si>
  <si>
    <t xml:space="preserve">Forma farmacéutica: solución oftálmica; Envase Drop-Tainer; Requiere receta médica</t>
  </si>
  <si>
    <t xml:space="preserve">https://raw.githubusercontent.com/zublimemx/marketplaces-product-images/main/products/7501124820640/images/7501124820640_1.jpg</t>
  </si>
  <si>
    <t xml:space="preserve">https://raw.githubusercontent.com/zublimemx/marketplaces-product-images/main/products/7501124820640/images/7501124820640_2.jpg</t>
  </si>
  <si>
    <t xml:space="preserve">PATANOL OLOPATANOL 0.2% SOL 2.5ML NOVARTIS</t>
  </si>
  <si>
    <t xml:space="preserve">7501287621009</t>
  </si>
  <si>
    <t xml:space="preserve">Aldactone 100 mg Espironolactona 30 Tabletas</t>
  </si>
  <si>
    <t xml:space="preserve">Descripción:
Aldactone 100 es un medicamento de Pfizer cuyo principio activo es la espironolactona en tabletas de 100 mg, un diurético ahorrador de potasio y antagonista de la aldosterona de administración oral.
Indicaciones:
- Hipertensión arterial esencial.
- Insuficiencia cardíaca congestiva, incluida la severa (clases III y IV de la NYHA).
- Hiperaldosteronismo primario y su diagnóstico.
- Edema y ascitis por cirrosis hepática.
- Síndrome nefrótico.
- Hipocalemia inducida por diuréticos.
- Manejo del hirsutismo.
Modo de uso:
La dosis la determina el médico según cada caso. Como referencia de la ficha del producto, en hipertensión esencial se emplean de 50 a 100 mg al día, que pueden aumentarse de forma gradual, y en insuficiencia cardíaca severa se inicia con 25 mg diarios.
Presentación:
Caja con 30 tabletas de 100 mg. Vía de administración: oral. Registro sanitario 87911 SSA IV.
Advertencias:
Está contraindicado en insuficiencia renal aguda, enfermedad de Addison, hipercalemia e hipersensibilidad al producto. Requiere monitoreo periódico de electrolitos séricos, en especial del potasio. Venta con receta médica. Lea las instrucciones del empaque. Consulte a su médico. No se deje al alcance de los niños.</t>
  </si>
  <si>
    <t xml:space="preserve">MLM39476331</t>
  </si>
  <si>
    <t xml:space="preserve">Aldactone</t>
  </si>
  <si>
    <t xml:space="preserve">Aldactone 100</t>
  </si>
  <si>
    <t xml:space="preserve">Espironolactona</t>
  </si>
  <si>
    <t xml:space="preserve">100 mg por tableta</t>
  </si>
  <si>
    <t xml:space="preserve">87911 SSA IV</t>
  </si>
  <si>
    <t xml:space="preserve">Forma farmacéutica: tabletas; Diurético antagonista de la aldosterona; Requiere receta médica</t>
  </si>
  <si>
    <t xml:space="preserve">https://raw.githubusercontent.com/zublimemx/marketplaces-product-images/main/products/7501287621009/images/7501287621009_1.jpg</t>
  </si>
  <si>
    <t xml:space="preserve">https://raw.githubusercontent.com/zublimemx/marketplaces-product-images/main/products/7501287621009/images/7501287621009_2.jpg</t>
  </si>
  <si>
    <t xml:space="preserve">https://raw.githubusercontent.com/zublimemx/marketplaces-product-images/main/products/7501287621009/images/7501287621009_3.jpg</t>
  </si>
  <si>
    <t xml:space="preserve">ALDACTONE 100MG TAB30 SEPTIEMBRE 27</t>
  </si>
  <si>
    <t xml:space="preserve">7501299307595</t>
  </si>
  <si>
    <t xml:space="preserve">Quimara-1 Imiquimod 5% Crema Tubo 5 g</t>
  </si>
  <si>
    <t xml:space="preserve">Descripción:
Quimara-1 es una crema dermatológica de uso tópico de Laboratorios Liomont que contiene imiquimod al 5%, un modificador de la respuesta inmunitaria de la piel. Se ubica en el grupo de medicamentos dermatológicos anti VPH y su uso debe ser indicado y supervisado por el médico.
Indicaciones:
Se emplea de forma tópica en el tratamiento de lesiones de la piel relacionadas con el virus del papiloma humano, como las verrugas genitales externas y perianales, según lo determine el médico tratante.
Composición:
Imiquimod al 5%. Código ATC D06BB10.
Modo de uso:
Solo para aplicación en piel, en la forma y con la frecuencia que indique el médico o el instructivo anexo. No se administra por vía oral.
Presentación:
Caja con tubo de 5 g de crema. Vía de administración: tópica. Conservar a temperatura ambiente controlada (15 a 30 °C).
Advertencias:
Venta con receta médica. Solo para uso externo. Lea las instrucciones del empaque. Consulte a su médico. No se deje al alcance de los niños.</t>
  </si>
  <si>
    <t xml:space="preserve">MLM45287858</t>
  </si>
  <si>
    <t xml:space="preserve">Caja con tubo de 5 g</t>
  </si>
  <si>
    <t xml:space="preserve">Forma farmacéutica: crema; Código ATC: D06BB10; Requiere receta médica; Almacenamiento 15 a 30 °C</t>
  </si>
  <si>
    <t xml:space="preserve">https://raw.githubusercontent.com/zublimemx/marketplaces-product-images/main/products/7501299307595/images/7501299307595_2.jpg</t>
  </si>
  <si>
    <t xml:space="preserve">https://raw.githubusercontent.com/zublimemx/marketplaces-product-images/main/products/7501299307595/images/7501299307595_1.jpg</t>
  </si>
  <si>
    <t xml:space="preserve">QUIMARA-1 CRA 5% 5G</t>
  </si>
  <si>
    <t xml:space="preserve">7501369200030</t>
  </si>
  <si>
    <t xml:space="preserve">Vino de Cuasia Genciana y Colombo Higia 400 ml</t>
  </si>
  <si>
    <t xml:space="preserve">Descripción:
Vino de Cuasia, Genciana y Colombo de Laboratorios Higia es un elixir herbolario elaborado con cuasia, genciana y colombo en una base de vino. Se presenta en frasco de 400 ml y su etiqueta lo indica como estimulante del apetito y auxiliar en desórdenes digestivos.
Beneficios:
- Estimulante del apetito.
- Auxiliar en desórdenes digestivos acompañados de diarreas.
- Coadyuvante en las infecciones gastrointestinales causadas por parásitos.
Composición:
- Cuasia (Quassia amara L.)
- Colombo (Jateorhiza palmata)
- Genciana (Gentiana lutea)
- Vino como base del elixir
Modo de uso:
Tómese en la dosis que indique la etiqueta del envase o su médico.
Presentación:
Frasco de 400 ml de elixir para administración oral, de Laboratorios Higia. Producto de venta libre (registro 12342 D.S.P. VI).
Advertencias:
Contiene vino como base. Lea las instrucciones del empaque. Consulte a su médico. No se deje al alcance de los niños.</t>
  </si>
  <si>
    <t xml:space="preserve">MLM40170540</t>
  </si>
  <si>
    <t xml:space="preserve">Higia</t>
  </si>
  <si>
    <t xml:space="preserve">Cuasia, genciana y colombo</t>
  </si>
  <si>
    <t xml:space="preserve">12342 D.S.P. VI</t>
  </si>
  <si>
    <t xml:space="preserve">Forma farmacéutica: elixir; Base de vino; Producto herbolario</t>
  </si>
  <si>
    <t xml:space="preserve">https://raw.githubusercontent.com/zublimemx/marketplaces-product-images/main/products/7501369200030/images/7501369200030_1.jpg</t>
  </si>
  <si>
    <t xml:space="preserve">VINO DE CUASIA HIGIA 400ML</t>
  </si>
  <si>
    <t xml:space="preserve">7506359300615</t>
  </si>
  <si>
    <t xml:space="preserve">Estericide Solución Antiséptica Spray 120 ml</t>
  </si>
  <si>
    <t xml:space="preserve">Descripción:
Estericide es una solución antiséptica tópica de amplio espectro elaborada por Esteripharma, a base de una solución electrolizada de superoxidación con pH neutro y especies activas de cloro y oxígeno al 0.002%. Se presenta en frasco con atomizador (spray) de 120 ml para aplicarla directamente sobre la lesión.
Beneficios:
- Solución de amplio espectro frente a virus, bacterias y hongos.
- Indicada en infecciones y lesiones de la piel, agudas o crónicas.
- Se utiliza en quemaduras de primer, segundo y tercer grado.
- Coadyuvante en el cuidado del pie diabético.
- Formulada para no provocar ardor ni irritación al aplicarse.
- pH neutro y práctico atomizador.
Composición:
Solución electrolizada de superoxidación con pH neutro, con especies activas de cloro y oxígeno al 0.002%.
Modo de uso:
Limpie la lesión con agua y jabón y séquela. Si es necesario, retire el tejido dañado con gasa estéril. Aplique la solución directamente sobre la lesión tres veces al día y cubra con un apósito si se requiere.
Presentación:
Frasco con atomizador de 120 ml. Uso tópico.
Advertencias:
No exponga el producto directamente a la luz solar. Consérvese a temperatura ambiente. Lea las instrucciones del empaque. Consulte a su médico. No se deje al alcance de los niños.</t>
  </si>
  <si>
    <t xml:space="preserve">Esteripharma</t>
  </si>
  <si>
    <t xml:space="preserve">Solución antiséptica con atomizador</t>
  </si>
  <si>
    <t xml:space="preserve">Frasco con atomizador (spray)</t>
  </si>
  <si>
    <t xml:space="preserve">Solución electrolizada de superoxidación (especies activas de cloro y oxígeno)</t>
  </si>
  <si>
    <t xml:space="preserve">0.002%</t>
  </si>
  <si>
    <t xml:space="preserve">Forma farmacéutica: solución tópica; pH neutro; Amplio espectro; Venta libre</t>
  </si>
  <si>
    <t xml:space="preserve">https://raw.githubusercontent.com/zublimemx/marketplaces-product-images/main/products/7506359300615/images/7506359300615_1.jpg</t>
  </si>
  <si>
    <t xml:space="preserve">ESTERICIDE ANTISEP SOL FCO C AT 120 ML SEPTIEMBR 27</t>
  </si>
  <si>
    <t xml:space="preserve">7502224510035</t>
  </si>
  <si>
    <t xml:space="preserve">Silica Seda Pure 3 en 1 Uva Tratamiento Capilar 120 ml</t>
  </si>
  <si>
    <t xml:space="preserve">Descripción:
Silica Seda Pure 3 en 1 aroma uva es un reparador intensivo para el cabello de la marca Seda Pure, en presentación de 120 ml. Está pensado para nutrir el cabello, dar brillo y protegerlo del calor de planchas y secadoras.
Beneficios:
- Reparador intensivo para cabello.
- Protege el cabello de planchas y secadoras (termoprotector).
- Su acción reparadora nutre el cabello desde la raíz.
- Proporciona brillo, ayuda a desenredar y a corregir las puntas.
- Efecto anti frizz.
- Aroma uva.
Características:
El empaque destaca su fórmula vitaminada con keramidas y 12 óleos, en un frasco de 120 ml con tapa dosificadora.
Presentación:
Frasco de 120 ml.
Advertencias:
Solo para uso externo. Evite el contacto con los ojos; en caso de contacto, enjuague con abundante agua. Manténgase fuera del alcance de los niños.</t>
  </si>
  <si>
    <t xml:space="preserve">MLM44157385</t>
  </si>
  <si>
    <t xml:space="preserve">Seda Pure</t>
  </si>
  <si>
    <t xml:space="preserve">Silica</t>
  </si>
  <si>
    <t xml:space="preserve">3 en 1 Uva</t>
  </si>
  <si>
    <t xml:space="preserve">Tratamiento reparador; Termoprotector para planchas y secadoras; Anti frizz; Con keramidas y 12 óleos; Fórmula vitaminada</t>
  </si>
  <si>
    <t xml:space="preserve">https://raw.githubusercontent.com/zublimemx/marketplaces-product-images/main/products/7502224510035/images/7502224510035_1.jpg</t>
  </si>
  <si>
    <t xml:space="preserve">https://raw.githubusercontent.com/zublimemx/marketplaces-product-images/main/products/7502224510035/images/7502224510035_2.jpg</t>
  </si>
  <si>
    <t xml:space="preserve">https://raw.githubusercontent.com/zublimemx/marketplaces-product-images/main/products/7502224510035/images/7502224510035_3.jpg</t>
  </si>
  <si>
    <t xml:space="preserve">SILICA SEDA PURE 3N1 UVA 120 ML</t>
  </si>
  <si>
    <t xml:space="preserve">37501023108857</t>
  </si>
  <si>
    <t xml:space="preserve">Cinta Micropore Nexcare Blanca 2.5 cm 12 Piezas</t>
  </si>
  <si>
    <t xml:space="preserve">Descripción:
Cinta adhesiva microporosa blanca de la marca Nexcare (3M), de 2.5 cm de ancho, en presentación de caja con 12 piezas. Nexcare Micropore es una cinta adhesiva de papel para asegurar vendajes suaves, gasas y apósitos que requieren cambiarse con frecuencia; también puede usarse en aplicaciones posquirúrgicas.
Características:
- Respaldo no tejido de fibras de rayón, suave y flexible, que permite la transpiración de la piel.
- Adhesivo hipoalergénico a base de acrilato.
- Libre de látex.
- Conformable: se adapta a los contornos del cuerpo.
- Color blanco.
- Ancho de 2.5 cm (1 pulgada).
Usos recomendados:
- Fijación de apósitos, gasas y vendajes suaves.
- Fijación de curaciones que se cambian con frecuencia.
- Aplicaciones posquirúrgicas.
Presentación:
Caja con 12 piezas de cinta de 2.5 cm de ancho. El largo de cada pieza no se pudo confirmar (la presentación individual de Nexcare Micropore blanca de 2.5 cm mide 5 m).
Advertencias:
- Uso externo. Suspenda su uso si aparece irritación o enrojecimiento de la piel.
- No la aplique sobre heridas abiertas.
- Manténgase fuera del alcance de los niños.</t>
  </si>
  <si>
    <t xml:space="preserve">Blanca</t>
  </si>
  <si>
    <t xml:space="preserve">Caja con 12 piezas</t>
  </si>
  <si>
    <t xml:space="preserve">Ancho: 2.5 cm; Largo por pieza: 5 m (según la caja individual Nexcare Micropore: 1 cinta 2.5 cm x 5 m); Respaldo de papel/rayón no tejido; Adhesivo hipoalergénico a base de acrilato; Libre de látex; Color: blanco; Formato de venta: Caja de 12 piezas</t>
  </si>
  <si>
    <t xml:space="preserve">https://raw.githubusercontent.com/zublimemx/marketplaces-product-images/main/products/37501023108857/images/37501023108857_1.jpg</t>
  </si>
  <si>
    <t xml:space="preserve">https://raw.githubusercontent.com/zublimemx/marketplaces-product-images/main/products/37501023108857/images/37501023108857_2.jpg</t>
  </si>
  <si>
    <t xml:space="preserve">NEXCARE BCO 2 5CM C12</t>
  </si>
  <si>
    <t xml:space="preserve">7841141003726</t>
  </si>
  <si>
    <t xml:space="preserve">Prikul Pregabalina 75 mg 28 Cápsulas</t>
  </si>
  <si>
    <t xml:space="preserve">Descripción:
Prikul es un medicamento de Asofarma cuyo principio activo es la pregabalina en cápsulas de 75 mg, de administración oral. La pregabalina es un antiepiléptico que también se utiliza en el manejo del dolor de origen neuropático y de la ansiedad.
Indicaciones:
- Dolor neuropático.
- Coadyuvante en el tratamiento de las crisis parciales, con o sin generalización secundaria, en adultos.
- Trastorno de ansiedad generalizada en adultos.
Modo de uso:
La dosis y la duración del tratamiento las establece el médico según cada caso. Las cápsulas se toman por vía oral, sin abrir ni masticar, salvo indicación distinta del médico.
Presentación:
Caja con 28 cápsulas de 75 mg. Vía de administración: oral.
Advertencias:
Venta con receta médica. No suspenda el tratamiento ni modifique la dosis sin consultar a su médico. Puede causar somnolencia o mareo; tenga precaución al conducir o manejar maquinaria. Lea las instrucciones del empaque. Consulte a su médico. No se deje al alcance de los niños.</t>
  </si>
  <si>
    <t xml:space="preserve">MLM39475609</t>
  </si>
  <si>
    <t xml:space="preserve">Prikul</t>
  </si>
  <si>
    <t xml:space="preserve">Pregabalina</t>
  </si>
  <si>
    <t xml:space="preserve">75 mg por cápsula</t>
  </si>
  <si>
    <t xml:space="preserve">Forma farmacéutica: cápsulas; Antiepiléptico; Requiere receta médica</t>
  </si>
  <si>
    <t xml:space="preserve">https://raw.githubusercontent.com/zublimemx/marketplaces-product-images/main/products/7841141003726/images/7841141003726_1.jpg</t>
  </si>
  <si>
    <t xml:space="preserve">https://raw.githubusercontent.com/zublimemx/marketplaces-product-images/main/products/7841141003726/images/7841141003726_2.jpg</t>
  </si>
  <si>
    <t xml:space="preserve">PRIKUL 75MG CAP C28</t>
  </si>
  <si>
    <t xml:space="preserve">7506425605903</t>
  </si>
  <si>
    <t xml:space="preserve">Calzón Entrenador Huggies Pull-Ups Niña Talla XL 30 Piezas</t>
  </si>
  <si>
    <t xml:space="preserve">Descripción:
Calzones entrenadores desechables Huggies Pull-Ups para niña, talla extra grande (XL), para peques de 17 a 25 kg. Ayudan en la transición del pañal al calzoncito y vienen en un paquete con 30 piezas.
Beneficios:
- Con dibujos Aprendisec que desaparecen al mojarse, para apoyar el aprendizaje.
- Sistema elástico que permite subir y bajar el calzón con facilidad.
- Absorbencia Huggies para el día y la noche.
- Laterales abre fácil para hacer cambios sin accidentes.
- Diseño pensado para niñas, con personajes en el empaque y en el calzón (los diseños pueden variar).
Presentación:
Paquete con 30 calzones entrenadores, talla XL (extra grande), para niña.
Advertencias:
Se recomienda cambiar el calzón en cada descarga para evitar lastimar la piel. Manténgase fuera del alcance de los niños.</t>
  </si>
  <si>
    <t xml:space="preserve">MLM17379827</t>
  </si>
  <si>
    <t xml:space="preserve">Calzón entrenador para niña</t>
  </si>
  <si>
    <t xml:space="preserve">XL (Extra grande), 17 a 25 kg</t>
  </si>
  <si>
    <t xml:space="preserve">Calzón entrenador desechable; Dibujos Aprendisec que desaparecen al mojarse; Laterales abre fácil; Sistema elástico; Absorción día y noche; Diseños sujetos a variación</t>
  </si>
  <si>
    <t xml:space="preserve">https://raw.githubusercontent.com/zublimemx/marketplaces-product-images/main/products/7506425605903/images/7506425605903_1.jpg</t>
  </si>
  <si>
    <t xml:space="preserve">https://raw.githubusercontent.com/zublimemx/marketplaces-product-images/main/products/7506425605903/images/7506425605903_2.jpg</t>
  </si>
  <si>
    <t xml:space="preserve">https://raw.githubusercontent.com/zublimemx/marketplaces-product-images/main/products/7506425605903/images/7506425605903_3.jpg</t>
  </si>
  <si>
    <t xml:space="preserve">HUG PULL-UPS NINA XL C/30</t>
  </si>
  <si>
    <t xml:space="preserve">7501035909014</t>
  </si>
  <si>
    <t xml:space="preserve">Desodorante en Barra Stefano Spazio para Hombre 60 g</t>
  </si>
  <si>
    <t xml:space="preserve">Descripción:
Desodorante en barra Stefano Spazio para hombre, en presentación de 60 g. Cuenta con una fórmula especial que previene los malos olores provocados por el sudor al hacer ejercicio o durante las actividades del día a día, y mantiene la piel fresca y cuidada.
Beneficios:
- Protección efectiva contra el mal olor.
- Fragancia fougère acuosa verde, elaborada a base de menta y limón, con una mezcla de madera de roble y cedro y aromas naturales de sándalo.
- Presentación en barra de 60 g, práctica para llevar a todas partes.
- Base de agarre perfecto en los laterales para una aplicación cómoda.
- Práctico mecanismo giratorio para dosificar la cantidad necesaria.
Presentación:
Barra de 60 g.
Advertencias:
Solo para uso externo. Evite el contacto con los ojos. No lo aplique sobre piel irritada o lastimada. Suspenda su uso si aparece irritación. Manténgase fuera del alcance de los niños.</t>
  </si>
  <si>
    <t xml:space="preserve">MLM17017688</t>
  </si>
  <si>
    <t xml:space="preserve">Fougère acuosa verde con menta, limón, roble, cedro y sándalo</t>
  </si>
  <si>
    <t xml:space="preserve">Formato: desodorante en barra (stick); Mecanismo giratorio; Base con agarre lateral</t>
  </si>
  <si>
    <t xml:space="preserve">https://raw.githubusercontent.com/zublimemx/marketplaces-product-images/main/products/7501035909014/images/7501035909014_1.jpg</t>
  </si>
  <si>
    <t xml:space="preserve">https://raw.githubusercontent.com/zublimemx/marketplaces-product-images/main/products/7501035909014/images/7501035909014_2.jpg</t>
  </si>
  <si>
    <t xml:space="preserve">https://raw.githubusercontent.com/zublimemx/marketplaces-product-images/main/products/7501035909014/images/7501035909014_3.jpg</t>
  </si>
  <si>
    <t xml:space="preserve">DESOD STEFANO SPAZIO STICK 60G</t>
  </si>
  <si>
    <t xml:space="preserve">7501019064517</t>
  </si>
  <si>
    <t xml:space="preserve">TENA Pants Nocturno Chico/Mediano 10 Calzones Adultos</t>
  </si>
  <si>
    <t xml:space="preserve">Descripción:
TENA Pants Nocturno es una ropa interior desechable tipo calzón, unisex, para adultos con incontinencia urinaria, diseñada especialmente para el descanso de la noche. Esta presentación es talla Chico/Mediano (cintura de 80 a 110 cm) y trae 10 piezas por paquete.
Beneficios:
- Diseño único para estar acostado, que ayuda a tener protección y descanso por más horas.
- Absorción súper abundante (10 de 10 en la escala de absorción TENA); el empaque indica que absorbe hasta 80% más, con mayor cobertura de absorción.
- Doble barrera anti escurrimiento reforzada.
- Sistema ProSkin que cuida y protege la piel, con tela ultra suave, dermatológicamente probada y con salvia y té blanco.
- Materiales respirables.
- Pensado para personas activas.
Características:
Ajuste tipo calzón, fácil de poner y quitar, para hombres y mujeres.
Presentación:
Paquete con 10 calzones desechables, talla Chico/Mediano (CH/M), línea Pants Nocturno.
Advertencias:
Producto de un solo uso. Manténgase fuera del alcance de los niños.</t>
  </si>
  <si>
    <t xml:space="preserve">MLM48929129</t>
  </si>
  <si>
    <t xml:space="preserve">Calzón desechable nocturno</t>
  </si>
  <si>
    <t xml:space="preserve">Chico/Mediano (cintura 80 a 110 cm)</t>
  </si>
  <si>
    <t xml:space="preserve">Absorbencia: súper abundante (10 de 10 escala TENA); Uso nocturno; Doble barrera anti escurrimiento; Materiales respirables; Sistema ProSkin con salvia y té blanco; Dermatológicamente probado; Producto desechable</t>
  </si>
  <si>
    <t xml:space="preserve">https://raw.githubusercontent.com/zublimemx/marketplaces-product-images/main/products/7501019064517/images/7501019064517_1.jpg</t>
  </si>
  <si>
    <t xml:space="preserve">https://raw.githubusercontent.com/zublimemx/marketplaces-product-images/main/products/7501019064517/images/7501019064517_2.jpg</t>
  </si>
  <si>
    <t xml:space="preserve">https://raw.githubusercontent.com/zublimemx/marketplaces-product-images/main/products/7501019064517/images/7501019064517_3.jpg</t>
  </si>
  <si>
    <t xml:space="preserve">https://raw.githubusercontent.com/zublimemx/marketplaces-product-images/main/products/7501019064517/images/7501019064517_4.jpg</t>
  </si>
  <si>
    <t xml:space="preserve">TENA CALZ PANTS NOCT CH-M C/10</t>
  </si>
  <si>
    <t xml:space="preserve">7506205809323</t>
  </si>
  <si>
    <t xml:space="preserve">Fórmula Infantil Enfamil Premium Etapa 2 800 g 6 a 12 Meses</t>
  </si>
  <si>
    <t xml:space="preserve">Descripción:
Enfamil Premium Etapa 2 es una fórmula infantil de continuación con hierro, en polvo, para bebés de 6 a 12 meses. Se presenta en lata de 800 g y está diseñada para acompañar la alimentación del bebé después de los primeros meses de vida.
Beneficios:
- Fórmula de continuación con hierro.
- Mezcla exclusiva de prebióticos: galactooligosacáridos (GOS) y polidextrosa (PDX).
- Con DHA y MFGM, nutrientes que forman parte de su fórmula.
- Formato de 800 g, para bebés de 6 a 12 meses (Etapa 2).
Modo de uso:
Prepare la fórmula siguiendo las instrucciones y la tabla de preparación del empaque. Lávese las manos con agua y jabón antes de prepararla, use recipientes limpios y agua potable hervida y enfriada, y agregue la cantidad de polvo indicada.
Presentación:
Lata de 800 g de fórmula en polvo, Etapa 2 (6 a 12 meses).
Advertencias:
La leche materna es el mejor alimento para el bebé. Consulte a su pediatra antes de usar una fórmula infantil. Prepare y utilice la fórmula según las instrucciones; una preparación incorrecta puede ser perjudicial para el bebé. Manténgase fuera del alcance de los niños.</t>
  </si>
  <si>
    <t xml:space="preserve">MLM9283335</t>
  </si>
  <si>
    <t xml:space="preserve">Mead Johnson Nutrition</t>
  </si>
  <si>
    <t xml:space="preserve">6 a 12 meses (Etapa 2)</t>
  </si>
  <si>
    <t xml:space="preserve">Fórmula infantil de continuación en polvo; Con hierro; Prebióticos GOS y polidextrosa; Con DHA y MFGM; Empaque: lata de 800 g</t>
  </si>
  <si>
    <t xml:space="preserve">https://raw.githubusercontent.com/zublimemx/marketplaces-product-images/main/products/7506205809323/images/7506205809323_1.jpg</t>
  </si>
  <si>
    <t xml:space="preserve">https://raw.githubusercontent.com/zublimemx/marketplaces-product-images/main/products/7506205809323/images/7506205809323_2.jpg</t>
  </si>
  <si>
    <t xml:space="preserve">ENFAMIL 2 PREMIUM 800GR 6 A 12 MESES MARZO 27</t>
  </si>
  <si>
    <t xml:space="preserve">7501056330255</t>
  </si>
  <si>
    <t xml:space="preserve">Crema Facial Pond's Clarant B3 Piel Normal a Seca 50 g</t>
  </si>
  <si>
    <t xml:space="preserve">Descripción:
Crema aclaradora facial Pond's Clarant B3 para piel normal a seca, en tarro de 50 g. Su fórmula, creada por el Pond's Institute, aclara y humecta gradualmente la piel y no deja sensación grasosa.
Beneficios:
- Aclara y humecta gradualmente la piel durante 20 horas.
- Ayuda a lograr un tono uniforme y sin manchas.
- Textura que no deja sensación grasosa.
- Formulada para piel normal a seca (el empaque más reciente la indica para piel balanceada a seca).
Características:
- Crema facial aclaradora y antimanchas de la línea Clarant B3.
- Tarro de 50 g de crema, fácil de llevar y de usar.
- Marca Pond's, formulada por el Pond's Institute.
Presentación:
Tarro de 50 g de crema facial.
Advertencias:
Solo para uso externo. Evite el contacto con los ojos; si ocurre, enjuague con agua. Suspenda su uso si aparece irritación. Manténgase fuera del alcance de los niños.</t>
  </si>
  <si>
    <t xml:space="preserve">MLM24300351</t>
  </si>
  <si>
    <t xml:space="preserve">Crema aclaradora</t>
  </si>
  <si>
    <t xml:space="preserve">Crema facial aclaradora y antimanchas; Hidratación durante 20 horas; Textura no grasosa; Formulado por el Pond's Institute</t>
  </si>
  <si>
    <t xml:space="preserve">https://raw.githubusercontent.com/zublimemx/marketplaces-product-images/main/products/7501056330255/images/7501056330255_1.jpg</t>
  </si>
  <si>
    <t xml:space="preserve">https://raw.githubusercontent.com/zublimemx/marketplaces-product-images/main/products/7501056330255/images/7501056330255_2.jpg</t>
  </si>
  <si>
    <t xml:space="preserve">CRA CLARANT B3 NML/SCA 50 G</t>
  </si>
  <si>
    <t xml:space="preserve">7506425625536</t>
  </si>
  <si>
    <t xml:space="preserve">Tampones Kotex Unika Regular Sin Aplicador 12 Piezas</t>
  </si>
  <si>
    <t xml:space="preserve">Descripción:
Tampones digitales Kotex Unika de absorción regular, para flujo moderado, en paquete con 12 piezas. Son tampones sin aplicador plástico, con curvas anatómicas y cubierta suave, pensados para brindar máxima protección y comodidad con un menor impacto en el medio ambiente.
Beneficios:
- Tecnología Blue Protection: barrera protectora con fibras súper absorbentes para mayor seguridad.
- Curvas anatómicas y cubierta suave que se adaptan al cuerpo para una fácil inserción.
- Doble cordón para mayor tranquilidad al retirarlo.
- Absorción regular, ideal para flujo moderado (de 6 a 9 gramos absorbidos).
- Al no incluir aplicador plástico, generan un menor impacto ambiental.
Características:
Tampones digitales, sin aplicador, en paquete de 12 piezas. La línea Kotex Unika también ofrece absorciones Super y Super Plus para flujo abundante.
Presentación:
Paquete con 12 tampones digitales sin aplicador, absorción regular.
Advertencias:
Léase el instructivo anexo antes de usar. Manténgase fuera del alcance de los niños.</t>
  </si>
  <si>
    <t xml:space="preserve">MLM20000573</t>
  </si>
  <si>
    <t xml:space="preserve">Regular, flujo moderado</t>
  </si>
  <si>
    <t xml:space="preserve">Paquete con 12 tampones</t>
  </si>
  <si>
    <t xml:space="preserve">Tampones digitales sin aplicador; Absorción regular (6 a 9 g); Tecnología Blue Protection; Curvas anatómicas; Doble cordón</t>
  </si>
  <si>
    <t xml:space="preserve">https://raw.githubusercontent.com/zublimemx/marketplaces-product-images/main/products/7506425625536/images/7506425625536_1.jpg</t>
  </si>
  <si>
    <t xml:space="preserve">https://raw.githubusercontent.com/zublimemx/marketplaces-product-images/main/products/7506425625536/images/7506425625536_3.jpg</t>
  </si>
  <si>
    <t xml:space="preserve">TAMPONES KOTEX UNIK REGULAR C/12</t>
  </si>
  <si>
    <t xml:space="preserve">7501125115479</t>
  </si>
  <si>
    <t xml:space="preserve">Solución Cloruro de Sodio 0.9% Pisa 100 ml</t>
  </si>
  <si>
    <t xml:space="preserve">Descripción:
Solución CS de Laboratorios PISA, con cloruro de sodio al 0.9%, en envase de plástico de 100 ml (formato mini oval). Es una solución que contiene iones de sodio y cloruro en agua, con la misma osmolaridad que el líquido extracelular del organismo.
Indicaciones:
Sirve para restaurar el equilibrio electrolítico en casos de deshidratación por pérdida de volumen, como en la gastroenteritis. Se clasifica como solución intravenosa y su uso corresponde a personal de salud o a la indicación de un médico.
Composición:
Cloruro de sodio 0.9% en agua.
Presentación:
Envase de plástico de 100 ml, formato mini oval.
Advertencias:
Producto para administración intravenosa bajo supervisión médica. No lo utilice si el envase está dañado o la solución presenta partículas o cambio de color. Lea las instrucciones del empaque. Consulte a su médico. No se deje al alcance de los niños.</t>
  </si>
  <si>
    <t xml:space="preserve">MLM39475114</t>
  </si>
  <si>
    <t xml:space="preserve">Laboratorios PISA</t>
  </si>
  <si>
    <t xml:space="preserve">Solución CS mini oval</t>
  </si>
  <si>
    <t xml:space="preserve">Envase de plástico</t>
  </si>
  <si>
    <t xml:space="preserve">Forma farmacéutica: solución inyectable; Envase mini oval de 100 ml; Uso bajo supervisión médica; Condición de venta: con receta médica (fracción IV, según catálogo ML)</t>
  </si>
  <si>
    <t xml:space="preserve">https://raw.githubusercontent.com/zublimemx/marketplaces-product-images/main/products/7501125115479/images/7501125115479_3.jpg</t>
  </si>
  <si>
    <t xml:space="preserve">https://raw.githubusercontent.com/zublimemx/marketplaces-product-images/main/products/7501125115479/images/7501125115479_1.jpg</t>
  </si>
  <si>
    <t xml:space="preserve">SOL CS 100ML PISA 50</t>
  </si>
  <si>
    <t xml:space="preserve">7501201400581</t>
  </si>
  <si>
    <t xml:space="preserve">Combigan D Brimonidina Timolol 0.2%/0.5% Solución 5 ml</t>
  </si>
  <si>
    <t xml:space="preserve">Descripción:
Combigan D es una solución oftálmica en gotas de AbbVie (Allergan) que combina tartrato de brimonidina al 0.2% con maleato de timolol al 0.5%. Se presenta en frasco gotero de 5 ml.
Indicaciones:
Está indicado para la reducción de la presión intraocular (PIO) en pacientes con glaucoma de ángulo abierto o hipertensión ocular que requieren tratamiento complementario o de reemplazo, debido a un control inadecuado de la presión o a una respuesta insuficiente a los betabloqueadores tópicos.
Composición:
Cada mililitro contiene tartrato de brimonidina 2 mg y maleato de timolol equivalente a 5 mg de timolol base.
Modo de uso:
La posología habitual es una gota en el ojo afectado cada 12 horas (2 veces al día), según indicación del médico. Es de uso oftálmico exclusivamente.
Presentación:
Caja con un frasco gotero de 5 ml. Vía de administración: oftálmica.
Advertencias:
No debe usarse en menores de 18 años, en enfermedad reactiva de las vías respiratorias o asma, en insuficiencia cardiaca manifiesta, con tratamiento concomitante con inhibidores de la monoaminooxidasa ni en caso de hipersensibilidad a los componentes. Venta con receta médica. Lea las instrucciones del empaque. Consulte a su médico. No se deje al alcance de los niños.</t>
  </si>
  <si>
    <t xml:space="preserve">MLM39473611</t>
  </si>
  <si>
    <t xml:space="preserve">Combigan D</t>
  </si>
  <si>
    <t xml:space="preserve">Tartrato de brimonidina y maleato de timolol</t>
  </si>
  <si>
    <t xml:space="preserve">0.2% / 0.5%</t>
  </si>
  <si>
    <t xml:space="preserve">Forma farmacéutica: solución oftálmica; Brimonidina 2 mg/ml y timolol 5 mg/ml; Requiere receta médica</t>
  </si>
  <si>
    <t xml:space="preserve">https://raw.githubusercontent.com/zublimemx/marketplaces-product-images/main/products/7501201400581/images/7501201400581_1.jpg</t>
  </si>
  <si>
    <t xml:space="preserve">https://raw.githubusercontent.com/zublimemx/marketplaces-product-images/main/products/7501201400581/images/7501201400581_2.jpg</t>
  </si>
  <si>
    <t xml:space="preserve">COMBIGAN D SOL OFT 5ML</t>
  </si>
  <si>
    <t xml:space="preserve">7501033954412</t>
  </si>
  <si>
    <t xml:space="preserve">Controlip 160 mg 30 Cápsulas Fenofibrato</t>
  </si>
  <si>
    <t xml:space="preserve">Descripción:
Controlip 160 mg es un medicamento en cápsulas de Abbott cuyo principio activo es el fenofibrato micronizado, un derivado del ácido fíbrico que regula los lípidos en sangre al activar el receptor PPAR alfa. Cada cápsula aporta 160 mg de fenofibrato en una formulación de mayor biodisponibilidad, y su absorción aumenta cuando se toma con alimentos.
Beneficios:
- Indicado en hipercolesterolemia e hipertrigliceridemia, solas o combinadas (dislipidemias tipos IIa, IIb y IV, así como tipos III y V).
- Para pacientes que no responden a las medidas dietéticas y no farmacológicas, como reducir de peso o aumentar la actividad física, sobre todo cuando existen factores de riesgo asociados.
- Las medidas dietéticas iniciadas antes del tratamiento deben continuarse durante el mismo.
Fórmula:
Cada cápsula contiene fenofibrato 160 mg y excipiente cbp 1 cápsula.
Modo de uso:
Vía oral. Adultos: una cápsula de 160 mg una vez al día. La duración del tratamiento y cualquier ajuste los define su médico.
Presentación:
Caja con 30 cápsulas de 160 mg. Conservar a temperatura ambiente, a no más de 30 °C y en lugar seco.
Advertencias:
Su venta requiere receta médica. Está contraindicado en insuficiencia hepática o renal, enfermedad de la vesícula biliar, hipersensibilidad al fenofibrato o a los componentes de la fórmula, antecedentes de reacciones fotoalérgicas o fototóxicas con fenofibrato o ketoprofeno, y en niños. No se administre durante el embarazo y la lactancia. Se recomienda vigilar las transaminasas durante el tratamiento. Lea las instrucciones del empaque. Consulte a su médico. No se deje al alcance de los niños.</t>
  </si>
  <si>
    <t xml:space="preserve">MLM42487108</t>
  </si>
  <si>
    <t xml:space="preserve">Controlip</t>
  </si>
  <si>
    <t xml:space="preserve">Controlip 160</t>
  </si>
  <si>
    <t xml:space="preserve">Fenofibrato</t>
  </si>
  <si>
    <t xml:space="preserve">160 mg</t>
  </si>
  <si>
    <t xml:space="preserve">373M93 SSA IV</t>
  </si>
  <si>
    <t xml:space="preserve">Forma farmacéutica: cápsula; Venta con receta médica</t>
  </si>
  <si>
    <t xml:space="preserve">https://raw.githubusercontent.com/zublimemx/marketplaces-product-images/main/products/7501033954412/images/7501033954412_2.jpg</t>
  </si>
  <si>
    <t xml:space="preserve">https://raw.githubusercontent.com/zublimemx/marketplaces-product-images/main/products/7501033954412/images/7501033954412_3.jpg</t>
  </si>
  <si>
    <t xml:space="preserve">CONTROLIP 160MG CAP C30</t>
  </si>
  <si>
    <t xml:space="preserve">7501056346270</t>
  </si>
  <si>
    <t xml:space="preserve">Loción Limpiadora Pond's Clarant B3 Desmaquillante 200 ml</t>
  </si>
  <si>
    <t xml:space="preserve">Descripción:
La Loción Limpiadora Pond's Clarant B3 es un desmaquillante dual (bifásico) que combina una fase oleosa y una fase acuosa para retirar el maquillaje del rostro y de los ojos y dejar la piel limpia y libre de impurezas. Está formulada con niacinamida (vitamina B3) y es adecuada para todo tipo de piel.
Beneficios:
- Elimina todo tipo de maquillaje.
- Apta para todos los tipos de piel.
- Probada dermatológica y oftalmológicamente.
- Deja la piel limpia y libre de impurezas.
Composición:
Fase oleosa: Cyclopentasiloxane, Dimethicone, extracto de Gossypium Herbaceum (algodón) y Glycerin. Fase acuosa: agua, Niacinamide (vitamina B3), extracto de miel y Benzalkonium Chloride. Se enlistan los ingredientes principales según el fabricante.
Modo de uso:
Agite suavemente el frasco hasta mezclar ambas fases. Aplique sobre un algodón y páselo por el rostro y los ojos hasta retirar el maquillaje y las impurezas.
Presentación:
Frasco de 200 ml.</t>
  </si>
  <si>
    <t xml:space="preserve">MLM19719449</t>
  </si>
  <si>
    <t xml:space="preserve">Loción limpiadora desmaquillante dual</t>
  </si>
  <si>
    <t xml:space="preserve">Frasco de 200 ml</t>
  </si>
  <si>
    <t xml:space="preserve">Formato: loción bifásica; Probada dermatológica y oftalmológicamente</t>
  </si>
  <si>
    <t xml:space="preserve">https://raw.githubusercontent.com/zublimemx/marketplaces-product-images/main/products/7501056346270/images/7501056346270_2.jpg</t>
  </si>
  <si>
    <t xml:space="preserve">LOC LIMP PONDS CLARANT B3 200ML</t>
  </si>
  <si>
    <t xml:space="preserve">7501007535432</t>
  </si>
  <si>
    <t xml:space="preserve">Tylenol Paracetamol 500 mg 10 Tabletas</t>
  </si>
  <si>
    <t xml:space="preserve">Descripción:
Tylenol 500 mg es un analgésico y antifebril en tabletas cuyo ingrediente activo es el paracetamol. Según el fabricante, actúa de forma directa a partir de los 30 minutos, elevando la tolerancia general del cuerpo al dolor y bajando la fiebre. Su empaque indica que no irrita el estómago a las dosis recomendadas.
Beneficios:
- Alivia el dolor de cabeza y los dolores musculares.
- Ayuda con el dolor en articulaciones y el dolor de muelas.
- Útil en el dolor premenstrual y menstrual.
- Reduce la fiebre asociada a infecciones respiratorias.
Fórmula:
Cada tableta contiene paracetamol 500 mg.
Modo de uso:
Vía oral. Adultos y mayores de 12 años: 1 o 2 tabletas cada 4 a 6 horas. No tome más de 8 tabletas en 24 horas ni lo use por más de 5 días sin indicación médica.
Presentación:
Caja con frasco de 10 tabletas de 500 mg.
Advertencias:
No exceda 4,000 mg de paracetamol al día. No lo combine con otros medicamentos que contengan paracetamol, porque existe riesgo de lesión hepática. Suspenda su uso y busque atención médica si aparecen reacciones cutáneas graves. Consulte a su médico antes de usarlo si toma warfarina o tiene enfermedad hepática. Lea las instrucciones del empaque. Consulte a su médico. No se deje al alcance de los niños.</t>
  </si>
  <si>
    <t xml:space="preserve">Tylenol adultos</t>
  </si>
  <si>
    <t xml:space="preserve">Caja con frasco de 10 tabletas</t>
  </si>
  <si>
    <t xml:space="preserve">Forma farmacéutica: tableta; Dosis máxima: 8 tabletas en 24 horas</t>
  </si>
  <si>
    <t xml:space="preserve">https://raw.githubusercontent.com/zublimemx/marketplaces-product-images/main/products/7501007535432/images/7501007535432_1.jpg</t>
  </si>
  <si>
    <t xml:space="preserve">https://raw.githubusercontent.com/zublimemx/marketplaces-product-images/main/products/7501007535432/images/7501007535432_2.jpg</t>
  </si>
  <si>
    <t xml:space="preserve">https://raw.githubusercontent.com/zublimemx/marketplaces-product-images/main/products/7501007535432/images/7501007535432_3.jpg</t>
  </si>
  <si>
    <t xml:space="preserve">TYLENOL 500MG C10 PARACETAMOL SEPTIEMBRE 28</t>
  </si>
  <si>
    <t xml:space="preserve">650240007408</t>
  </si>
  <si>
    <t xml:space="preserve">Silka Medic Gel Antimicótico Terbinafina 1% 15 g</t>
  </si>
  <si>
    <t xml:space="preserve">Descripción:
Silka Medic Gel es un antimicótico tópico a base de clorhidrato de terbinafina al 1% para el tratamiento del pie de atleta (tinea pedis) y de las infecciones micóticas de la piel ubicadas en ingle (tinea cruris), manos, tórax y axilas. Su empaque señala que elimina el pie de atleta en 7 días y que empieza a aliviar la comezón, la sudoración y el mal olor desde el primer día.
Beneficios:
- Cubre infecciones de la piel causadas por dermatofitos como Trichophyton rubrum, T. mentagrophytes, T. verrucosum, T. violaceum, Microsporum canis y Epidermophyton floccosum.
- También actúa contra levaduras como Candida albicans y contra la pitiriasis versicolor.
- En gel, para uso externo.
Fórmula:
Cada 100 g contienen clorhidrato de terbinafina 1 g y vehículo cbp 100 g.
Modo de uso:
Aplique una o dos veces al día sobre la zona afectada y el área circundante; en el pie de atleta, ponga especial atención entre los dedos. La duración habitual es de 1 semana para tinea corporis, cruris y pedis y candidiasis cutánea, y de 2 semanas para pitiriasis versicolor. Si no hay mejoría en dos semanas, debe revisarse el diagnóstico.
Presentación:
Caja con tubo de 15 g. Conservar el tubo bien tapado, en lugar seco y a no más de 30 °C.
Advertencias:
Solo para uso externo; evite el contacto con los ojos y las mucosas y, si ocurre, lave con abundante agua. Suspenda el tratamiento si aparece irritación severa. No lo use si es alérgico a la terbinafina o a algún componente. No se recomienda en embarazo o lactancia salvo indicación médica, y su seguridad no está establecida en menores de 2 años. Evite la exposición prolongada al sol de las zonas tratadas. Lea las instrucciones del empaque. Consulte a su médico. No se deje al alcance de los niños.</t>
  </si>
  <si>
    <t xml:space="preserve">MLM62165693</t>
  </si>
  <si>
    <t xml:space="preserve">Gel antimicótico</t>
  </si>
  <si>
    <t xml:space="preserve">Caja con tubo de 15 g</t>
  </si>
  <si>
    <t xml:space="preserve">Clorhidrato de terbinafina</t>
  </si>
  <si>
    <t xml:space="preserve">1 g/100 g (1%)</t>
  </si>
  <si>
    <t xml:space="preserve">Forma farmacéutica: gel; Venta libre</t>
  </si>
  <si>
    <t xml:space="preserve">https://raw.githubusercontent.com/zublimemx/marketplaces-product-images/main/products/650240007408/images/650240007408_2.jpg</t>
  </si>
  <si>
    <t xml:space="preserve">https://raw.githubusercontent.com/zublimemx/marketplaces-product-images/main/products/650240007408/images/650240007408_1.jpg</t>
  </si>
  <si>
    <t xml:space="preserve">https://raw.githubusercontent.com/zublimemx/marketplaces-product-images/main/products/650240007408/images/650240007408_3.jpg</t>
  </si>
  <si>
    <t xml:space="preserve">SILKA MEDIC 15 GR GEL</t>
  </si>
  <si>
    <t xml:space="preserve">7501537102586</t>
  </si>
  <si>
    <t xml:space="preserve">Brulin Dexametasona 8 mg/2 ml Inyectable 3 Ampolletas</t>
  </si>
  <si>
    <t xml:space="preserve">Descripción:
Brulin es una solución inyectable de dexametasona de 8 mg/2 ml elaborada por el laboratorio Bruluart. La dexametasona es un corticosteroide potente con propiedades antiinflamatorias, inmunosupresoras y antialérgicas, que se usa en una variedad de afecciones inflamatorias y alérgicas. Se presenta en caja con 3 ampolletas de 2 ml.
Beneficios:
Según la ficha del producto, está indicado en:
- Insuficiencia suprarrenal (adrenal).
- Artritis reumatoide.
- Afecciones dermatológicas.
- Asma bronquial.
- Colitis ulcerativa.
- Anemias autoinmunes.
- Edema cerebral.
- Prevención de náusea y vómito inducidos por quimioterapia.
Fórmula:
Dexametasona 8 mg en 2 ml de solución inyectable por ampolleta.
Modo de uso:
Uso inyectable. La dosis, la vía de administración y la duración del tratamiento deben ser señaladas por el médico tratante.
Presentación:
Caja con 3 ampolletas de 2 ml. Consérvese a no más de 30 °C y con el producto bien cerrado.
Advertencias:
Su venta requiere receta médica. No se automedique. Consulte las indicaciones, el uso en embarazo y lactancia y los efectos secundarios con un profesional de la salud. Lea las instrucciones del empaque. Consulte a su médico. No se deje al alcance de los niños.</t>
  </si>
  <si>
    <t xml:space="preserve">MLM53197622</t>
  </si>
  <si>
    <t xml:space="preserve">Brulin</t>
  </si>
  <si>
    <t xml:space="preserve">Laboratorios Bruluart</t>
  </si>
  <si>
    <t xml:space="preserve">Caja con 3 ampolletas de 2 ml</t>
  </si>
  <si>
    <t xml:space="preserve">Dexametasona</t>
  </si>
  <si>
    <t xml:space="preserve">Forma farmacéutica: solución inyectable; Corticosteroide</t>
  </si>
  <si>
    <t xml:space="preserve">https://raw.githubusercontent.com/zublimemx/marketplaces-product-images/main/products/7501537102586/images/7501537102586_3.jpg</t>
  </si>
  <si>
    <t xml:space="preserve">https://raw.githubusercontent.com/zublimemx/marketplaces-product-images/main/products/7501537102586/images/7501537102586_2.jpg</t>
  </si>
  <si>
    <t xml:space="preserve">https://raw.githubusercontent.com/zublimemx/marketplaces-product-images/main/products/7501537102586/images/7501537102586_1.jpg</t>
  </si>
  <si>
    <t xml:space="preserve">BRULIN AMP C 3 DEXAMETASONA BRULUART</t>
  </si>
  <si>
    <t xml:space="preserve">020800790246</t>
  </si>
  <si>
    <t xml:space="preserve">Metamucil Fibra en Polvo Sabor Natural 504 g 72 Dosis</t>
  </si>
  <si>
    <t xml:space="preserve">Descripción:
Metamucil Natural en polvo es una fibra de origen natural elaborada con cáscara de semilla de Plantago psyllium. Se disuelve en agua o jugo y es un auxiliar en el tratamiento del estreñimiento, sin estimulantes químicos. Este bote de 504 g rinde 72 dosis y tiene sabor natural.
Beneficios:
- Auxiliar en el tratamiento del estreñimiento y para regularizar el tránsito intestinal.
- Auxiliar para disminuir los niveles de colesterol, acompañado de ejercicio regular y una dieta baja en grasas saturadas y colesterol.
- Fibra de origen natural.
Ingredientes:
Semilla (cáscara) de Plantago psyllium.
Modo de uso:
Mayores de 12 años: 1 cucharada (5.8 g) disuelta en un vaso de agua o jugo natural, hasta tres veces al día. Niños de 6 a 12 años: media dosis de adulto (2.9 g) en 240 ml de agua o jugo natural, hasta 3 veces al día. Si es la primera vez que lo toma, inicie con 1 dosis diaria y aumente de forma gradual hasta 3 dosis diarias si lo requiere.
Presentación:
Bote con 504 g de polvo, 72 dosis, sabor natural.
Advertencias:
No lo use si es alérgico o hipersensible a algún componente de la fórmula. Durante el embarazo o la lactancia úselo solo bajo vigilancia médica. Lea las instrucciones del empaque. Consulte a su médico. No se deje al alcance de los niños.</t>
  </si>
  <si>
    <t xml:space="preserve">MLM46402560</t>
  </si>
  <si>
    <t xml:space="preserve">Bote con 504 g</t>
  </si>
  <si>
    <t xml:space="preserve">Plantago psyllium (cáscara de semilla)</t>
  </si>
  <si>
    <t xml:space="preserve">Dosis por envase: 72; Formato: polvo para disolver</t>
  </si>
  <si>
    <t xml:space="preserve">https://raw.githubusercontent.com/zublimemx/marketplaces-product-images/main/products/020800790246/images/020800790246_2.jpg</t>
  </si>
  <si>
    <t xml:space="preserve">https://raw.githubusercontent.com/zublimemx/marketplaces-product-images/main/products/020800790246/images/020800790246_4.jpg</t>
  </si>
  <si>
    <t xml:space="preserve">METAMUCIL PVO 504G NATURAL AGOSTO 27</t>
  </si>
  <si>
    <t xml:space="preserve">7501299300763</t>
  </si>
  <si>
    <t xml:space="preserve">Ectaprim F Antibiótico 160/800 mg 14 Tabletas</t>
  </si>
  <si>
    <t xml:space="preserve">Descripción:
Ectaprim F es un antibiótico en tabletas que combina trimetoprima y sulfametoxazol, con un espectro de acción amplio sobre gérmenes grampositivos y gramnegativos. Es elaborado por Laboratorios Liomont. Cada tableta contiene 160 mg de trimetoprima y 800 mg de sulfametoxazol.
Beneficios:
Según su información para prescribir, se indica en infecciones causadas por gérmenes sensibles, entre ellas:
- Infecciones de la piel y tejidos blandos.
- Infecciones oculares como conjuntivitis y blefaritis.
- Infecciones del sistema digestivo, como gastroenteritis y fiebre tifoidea.
- Infecciones de vías respiratorias superiores e inferiores, oído, nariz y garganta.
- Infecciones genitourinarias.
Fórmula:
Cada tableta contiene trimetoprima 160 mg, sulfametoxazol 800 mg y excipiente cbp 1 tableta.
Modo de uso:
Vía oral. Dosis usual: 1 tableta cada 12 horas. En infecciones agudas se administra durante al menos 5 días o hasta que el paciente no tenga síntomas durante mínimo dos días. La dosis y la duración las indica el médico.
Presentación:
Caja con 14 tabletas en envase de burbuja. Consérvese la caja bien cerrada, a no más de 30 °C.
Advertencias:
Su venta requiere receta médica. No se use durante el embarazo ni la lactancia, ni en menores de 12 años. Está contraindicado en hipersensibilidad a sulfamidas o trimetoprima, afecciones graves del hígado, discrasias sanguíneas, insuficiencia renal grave y deficiencia de glucosa 6-fosfato deshidrogenasa. Suspéndalo ante la primera aparición de erupción cutánea. No debe administrarse por periodos prolongados sin vigilancia médica. El uso incorrecto de este antibiótico puede causar resistencia bacteriana. Lea las instrucciones del empaque. Consulte a su médico. No se deje al alcance de los niños.</t>
  </si>
  <si>
    <t xml:space="preserve">MLM39474698</t>
  </si>
  <si>
    <t xml:space="preserve">Ectaprim</t>
  </si>
  <si>
    <t xml:space="preserve">Ectaprim F</t>
  </si>
  <si>
    <t xml:space="preserve">Trimetoprima y sulfametoxazol</t>
  </si>
  <si>
    <t xml:space="preserve">160 mg/800 mg</t>
  </si>
  <si>
    <t xml:space="preserve">031M88 SSA IV</t>
  </si>
  <si>
    <t xml:space="preserve">Forma farmacéutica: tableta; Antibiótico; Venta con receta médica</t>
  </si>
  <si>
    <t xml:space="preserve">https://raw.githubusercontent.com/zublimemx/marketplaces-product-images/main/products/7501299300763/images/7501299300763_1.jpg</t>
  </si>
  <si>
    <t xml:space="preserve">https://raw.githubusercontent.com/zublimemx/marketplaces-product-images/main/products/7501299300763/images/7501299300763_2.jpg</t>
  </si>
  <si>
    <t xml:space="preserve">ECTAPRIM F TABS 160 800 MG C 14</t>
  </si>
  <si>
    <t xml:space="preserve">7503046131866</t>
  </si>
  <si>
    <t xml:space="preserve">Soldrin Oftálmico Dexametasona Neomicina Gotas 10 ml</t>
  </si>
  <si>
    <t xml:space="preserve">Descripción:
Soldrin Oftálmico es una solución oftálmica en gotas del laboratorio PiSA que combina dexametasona, un corticosteroide antiinflamatorio, con neomicina, un antibiótico. Se presenta en frasco gotero de 10 ml con concentración de 1 mg de dexametasona y 3.5 mg de neomicina por ml.
Beneficios:
Está indicado en afecciones inflamatorias del segmento anterior del ojo o de sus anexos y en las complicaciones de una infección causada por gérmenes sensibles a la neomicina, como en:
- Queratitis superficial, profunda e infecciosa.
- Lesiones corneales por agentes químicos, quemaduras o radiación.
- Lesiones por intervenciones quirúrgicas o cuerpos extraños.
- Conjuntivitis infecciosas y alérgicas.
- Iritis aguda, iridociclitis y uveítis anterior.
- Ulceración marginal recurrente.
- Blefaritis, incluyendo la infecciosa y la alérgica.
Fórmula:
Dexametasona 1 mg y neomicina 3.5 mg por ml de solución.
Modo de uso:
Uso oftálmico (gotas en el ojo). La dosis y la duración del tratamiento las indica el médico.
Presentación:
Frasco gotero con 10 ml de solución oftálmica.
Advertencias:
Su venta requiere receta médica. No use el producto por periodos prolongados sin vigilancia médica. Lea las instrucciones del empaque. Consulte a su médico. No se deje al alcance de los niños.</t>
  </si>
  <si>
    <t xml:space="preserve">Soldrin Oftálmico</t>
  </si>
  <si>
    <t xml:space="preserve">Frasco gotero de 10 ml</t>
  </si>
  <si>
    <t xml:space="preserve">Dexametasona y neomicina</t>
  </si>
  <si>
    <t xml:space="preserve">1 mg/3.5 mg por ml</t>
  </si>
  <si>
    <t xml:space="preserve">Forma farmacéutica: solución oftálmica en gotas; Venta con receta médica</t>
  </si>
  <si>
    <t xml:space="preserve">https://raw.githubusercontent.com/zublimemx/marketplaces-product-images/main/products/7503046131866/images/7503046131866_1.jpg</t>
  </si>
  <si>
    <t xml:space="preserve">SOLDRIN OFTALMICO 1MG/3.5MG/1ML 10ML</t>
  </si>
  <si>
    <t xml:space="preserve">7891010031053</t>
  </si>
  <si>
    <t xml:space="preserve">Aceite para Bebé Johnson's Baby Original 200 ml</t>
  </si>
  <si>
    <t xml:space="preserve">Descripción:
El Aceite Johnson's Baby Original tiene una fórmula suave que retiene 10 veces más la hidratación natural de la piel del bebé* y es ideal para masajear y relajar a tu pequeño, dejando una delicada hidratación. Está diseñado para formar una barrera protectora que hidrata la piel.
*Cuando se aplica en piel húmeda frente a una loción hidratante aplicada en piel seca.
Beneficios:
- Hidrata y ayuda a proteger la piel del bebé.
- Fórmula suave, dermatológicamente probada.
- Libre de parabenos, colorantes y ftalatos.
- Ideal para dar masajes al bebé.
Modo de uso:
Aplique una pequeña cantidad sobre la piel del bebé y masajee suavemente. Para mejores resultados, aplíquelo sobre la piel húmeda después del baño.
Presentación:
Botella de 200 ml.
Advertencias:
Uso externo. Evite el contacto con los ojos. Manténgase fuera del alcance de los niños.</t>
  </si>
  <si>
    <t xml:space="preserve">MLM27958483</t>
  </si>
  <si>
    <t xml:space="preserve">Johnson's Baby</t>
  </si>
  <si>
    <t xml:space="preserve">Aceite para bebé</t>
  </si>
  <si>
    <t xml:space="preserve">Libre de parabenos, colorantes y ftalatos; Dermatológicamente probado</t>
  </si>
  <si>
    <t xml:space="preserve">https://raw.githubusercontent.com/zublimemx/marketplaces-product-images/main/products/7891010031053/images/7891010031053_3.jpg</t>
  </si>
  <si>
    <t xml:space="preserve">AC JOHNSONS BABY 200ML</t>
  </si>
  <si>
    <t xml:space="preserve">7509546057545</t>
  </si>
  <si>
    <t xml:space="preserve">Desodorante Lady Speed Stick Pro 5 en 1 Barra 45 g</t>
  </si>
  <si>
    <t xml:space="preserve">Descripción:
Lady Speed Stick Pro 5 en 1 es un desodorante antitranspirante en barra para mujer, de Colgate-Palmolive. Ayuda a mantener las axilas secas y sin mal olor hasta por 48 horas, con una fórmula invisible que no transfiere residuos a la piel. Su formato de 45 g permite aplicarlo de forma directa y controlada al hacer girar el tornillo del envase.
Beneficios:
- Protección contra el sudor y el mal olor hasta por 48 horas.
- Cinco beneficios en una sola fórmula: seca, invisible, fresca, suave y dermatológicamente probada.
- Fórmula sin alcohol etílico.
- Fragancia floral y frutal.
- Barra de aplicación directa, para uso exclusivo en las axilas.
Ingredientes:
Elaeis Guineensis (Palm) Kernel Oil, Aluminum Zirconium Tetrachlorohydrex GLY, Stearyl Alcohol, Cyclopentasiloxane, C12-15 Alkyl Benzoate, PPG-14 Butyl Ether, Hydrogenated Castor Oil, Hydrogenated Soybean Oil, PEG-8 Distearate, Parfum, Behenyl Alcohol, Citric Acid, Pentaerythrityl Tetra-Di-T-Butyl Hydroxyhydrocinnamate, Benzyl Salicylate, Hexyl Cinnamal, Citronellol, Geraniol, Coumarin, Limonene, Alpha-Isomethyl Ionone, Linalool, Eugenol, Cinnamyl Alcohol.
Modo de uso:
Gire el tornillo hasta que salga la barra y aplíquela sobre las axilas.
Presentación:
Barra de 45 g, una pieza.
Advertencias:
Para uso exclusivo en las axilas. No lo aplique sobre piel irritada o lastimada. Suspenda su uso si presenta irritación, enrojecimiento o alguna molestia. Evite el contacto con los ojos. Manténgase fuera del alcance de los niños.</t>
  </si>
  <si>
    <t xml:space="preserve">MLM17017824</t>
  </si>
  <si>
    <t xml:space="preserve">Pro 5 en 1</t>
  </si>
  <si>
    <t xml:space="preserve">Antitranspirante en barra</t>
  </si>
  <si>
    <t xml:space="preserve">Barra de 45 g</t>
  </si>
  <si>
    <t xml:space="preserve">Floral y frutal</t>
  </si>
  <si>
    <t xml:space="preserve">Formato: barra; Protección: 48 horas; Antitranspirante; Sin alcohol etílico; Dermatológicamente probado; Fórmula invisible; Zona de aplicación: axilas</t>
  </si>
  <si>
    <t xml:space="preserve">https://raw.githubusercontent.com/zublimemx/marketplaces-product-images/main/products/7509546057545/images/7509546057545_1.jpg</t>
  </si>
  <si>
    <t xml:space="preserve">https://raw.githubusercontent.com/zublimemx/marketplaces-product-images/main/products/7509546057545/images/7509546057545_2.jpg</t>
  </si>
  <si>
    <t xml:space="preserve">DESOD LADYSS PRO 5EN1 STICK 45G</t>
  </si>
  <si>
    <t xml:space="preserve">7506425665433</t>
  </si>
  <si>
    <t xml:space="preserve">Toallitas Húmedas Huggies Black Label 56 Piezas</t>
  </si>
  <si>
    <t xml:space="preserve">Descripción:
Huggies Black Label es una toallita húmeda para bebé pensada para cuidar la piel sensible. Está elaborada con fibras naturales que aportan suavidad, buena absorción y mayor capacidad de arrastre en cada limpieza, y su fórmula es hipoalergénica y está dermatológicamente testeada. Este paquete individual contiene 56 toallitas.
Beneficios:
- Hipoalergénicas y aptas para piel sensible.
- Dermatológicamente testeadas.
- Libres de alcohol, fragancia y parabenos.
- Fibras naturales que favorecen la absorción y el arrastre.
- Suaves con la delicada piel del bebé.
Presentación:
Paquete con 56 toallitas húmedas, que se vende como una unidad. Las medidas aproximadas del paquete son 20 cm de alto, 9 cm de largo y 11 cm de ancho, y su peso aproximado es de 766 g. Esta publicación corresponde a un solo paquete; el diseño del empaque puede variar.</t>
  </si>
  <si>
    <t xml:space="preserve">MLM61578605</t>
  </si>
  <si>
    <t xml:space="preserve">Black Label</t>
  </si>
  <si>
    <t xml:space="preserve">Paquete con 56 toallitas</t>
  </si>
  <si>
    <t xml:space="preserve">Piel sensible</t>
  </si>
  <si>
    <t xml:space="preserve">Hipoalergénicas; Dermatológicamente testeadas; Libres de parabenos, alcohol y fragancia; Fibras naturales; Medidas del paquete: 20 x 9 x 11 cm; Formato de venta: Unidad</t>
  </si>
  <si>
    <t xml:space="preserve">https://raw.githubusercontent.com/zublimemx/marketplaces-product-images/main/products/7506425665433/images/7506425665433_1.jpg</t>
  </si>
  <si>
    <t xml:space="preserve">TAS HUM HUGG BLACK LABEL C/56 C8</t>
  </si>
  <si>
    <t xml:space="preserve">1306881057034</t>
  </si>
  <si>
    <t xml:space="preserve">Neurocer Ácido Glutámico Vitaminas 30 Grageas</t>
  </si>
  <si>
    <t xml:space="preserve">Descripción:
Neurocer es un producto de Laboratorios Medicam en forma de grageas para administración por vía oral. Su fórmula combina ácido glutámico con vitaminas del complejo B y con las vitaminas E y C, y se presenta como revitalizante neuro-cerebral. Se comercializa en caja con 30 grageas.
Composición:
- Ácido glutámico.
- Complejo B.
- Vitamina E.
- Vitamina C.
Las cantidades exactas de cada componente por gragea no se detallan en esta descripción; consúltelas en la información impresa en el empaque.
Modo de uso:
Vía oral. La dosis recomendada aparece en el empaque; consúltela antes de usarlo.
Presentación:
Caja con 30 grageas. Marca Neurocer, de Laboratorios Medicam. Forma farmacéutica: grageas. Vía de administración: oral.
Advertencias:
Consulte a su médico antes de usarlo si está embarazada o en lactancia, o si toma otros medicamentos o suplementos. Lea las instrucciones del empaque. Consulte a su médico. No se deje al alcance de los niños.</t>
  </si>
  <si>
    <t xml:space="preserve">Neurocer</t>
  </si>
  <si>
    <t xml:space="preserve">Ácido glutámico con complejo B y vitaminas E y C</t>
  </si>
  <si>
    <t xml:space="preserve">Caja con 30 grageas</t>
  </si>
  <si>
    <t xml:space="preserve">Ácido glutámico, complejo B, vitamina E y vitamina C</t>
  </si>
  <si>
    <t xml:space="preserve">Revitalizante neuro-cerebral; Formato de venta: Unidad</t>
  </si>
  <si>
    <t xml:space="preserve">https://raw.githubusercontent.com/zublimemx/marketplaces-product-images/main/products/1306881057034/images/1306881057034_1.jpg</t>
  </si>
  <si>
    <t xml:space="preserve">NEUROCER ACIDO GLUTAMICO NEURO-CEREBRAL C/30 MEDICAM</t>
  </si>
  <si>
    <t xml:space="preserve">7501390911004</t>
  </si>
  <si>
    <t xml:space="preserve">Italdermol G Crema Triticum Vulgare Gentamicina 30 g</t>
  </si>
  <si>
    <t xml:space="preserve">Descripción:
Italdermol G es una crema tópica de Italmex que combina el extracto acuoso de Triticum vulgare, orientado a estimular la epitelización y la cicatrización de la piel, con gentamicina, un antibiótico para heridas con infección o sospecha de ella.
Beneficios:
Indicada en heridas de la piel que requieren estimulación de los procesos de epitelización y cicatrización y que cursan con infección o sospecha de la misma, entre ellas:
- Abrasiones y escoriaciones.
- Quemaduras.
- Heridas quirúrgicas dehiscentes o con cicatrización retardada.
Fórmula:
Cada 100 g de crema contienen extracto acuoso de Triticum vulgare 15 g, sulfato de gentamicina equivalente a 100 mg de gentamicina y excipiente cbp 100 g.
Modo de uso:
Uso tópico. Después de desbridar y limpiar la herida, aplique una capa delgada de crema dos veces al día y cubra con una gasa estéril. La duración se define según la respuesta clínica y puede llegar hasta 28 días.
Presentación:
Caja con tubo de 30 g. Descarte el producto 4 semanas después de abierto el envase.
Advertencias:
Su venta requiere receta médica. No se use durante el embarazo y la lactancia. No ingerible ni para uso oftálmico. Está contraindicada en hipersensibilidad a algún componente y no debe sustituir el tratamiento específico de heridas y quemaduras complicadas. El uso prolongado puede causar dermatitis o crecimiento de microorganismos oportunistas. Lea las instrucciones del empaque. Consulte a su médico. No se deje al alcance de los niños.</t>
  </si>
  <si>
    <t xml:space="preserve">MLM45287614</t>
  </si>
  <si>
    <t xml:space="preserve">Italdermol G</t>
  </si>
  <si>
    <t xml:space="preserve">Caja con tubo de 30 g</t>
  </si>
  <si>
    <t xml:space="preserve">Extracto acuoso de Triticum vulgare y gentamicina</t>
  </si>
  <si>
    <t xml:space="preserve">Triticum vulgare 15 g y gentamicina 0.1 g por 100 g</t>
  </si>
  <si>
    <t xml:space="preserve">279M2009 SSA IV</t>
  </si>
  <si>
    <t xml:space="preserve">Forma farmacéutica: crema; Venta con receta médica</t>
  </si>
  <si>
    <t xml:space="preserve">https://raw.githubusercontent.com/zublimemx/marketplaces-product-images/main/products/7501390911004/images/7501390911004_1.jpg</t>
  </si>
  <si>
    <t xml:space="preserve">https://raw.githubusercontent.com/zublimemx/marketplaces-product-images/main/products/7501390911004/images/7501390911004_2.jpg</t>
  </si>
  <si>
    <t xml:space="preserve">ITALDERMOL G CRA 30G</t>
  </si>
  <si>
    <t xml:space="preserve">7509546052632</t>
  </si>
  <si>
    <t xml:space="preserve">Cepillo Dental Colgate Triple Acción con Crema Dental 75 ml</t>
  </si>
  <si>
    <t xml:space="preserve">Descripción:
Paquete Colgate Triple Acción que reúne un cepillo dental y una crema dental de 75 ml. El cepillo permite una limpieza profunda de dientes, mejillas y lengua desde la primera cepillada; remueve la placa bacteriana, lo que ayuda a refrescar el aliento, y sus cerdas suaves y su diseño adaptable a los dientes ayudan a retirar el sarro y las partículas de alimento. La crema dental Triple Acción ayuda a conseguir dientes más blancos, protección anticaries y aliento fresco.
Beneficios:
- Limpieza profunda de dientes, mejillas y lengua.
- Combate gérmenes y bacterias y elimina restos de alimento.
- Triple protección al cepillarte: protección anticaries, dientes más blancos y aliento fresco.
- Cerdas suaves con diseño que se adapta a los dientes.
Modo de uso:
Cepille los dientes durante al menos 2 minutos. Cambie el cepillo cada 3 meses.
Presentación:
Cepillo dental más crema dental Triple Acción de 75 ml.
Advertencias:
Uso externo. No trague la crema dental. Manténgase fuera del alcance de los niños. Deje de usar y consulte a un dentista si aparece irritación.</t>
  </si>
  <si>
    <t xml:space="preserve">MLM19606260</t>
  </si>
  <si>
    <t xml:space="preserve">Cepillo dental con crema dental</t>
  </si>
  <si>
    <t xml:space="preserve">Cepillo dental más crema dental de 75 ml</t>
  </si>
  <si>
    <t xml:space="preserve">Menta Original</t>
  </si>
  <si>
    <t xml:space="preserve">Incluye cepillo dental y crema dental Triple Acción; Crema dental Triple Acción Menta Original con flúor (anticaries); Beneficios de la crema: protección anticaries, dientes más blancos y aliento fresco; Efecto blanqueador; Cepillo de cerdas medias; Mango antideslizante</t>
  </si>
  <si>
    <t xml:space="preserve">https://raw.githubusercontent.com/zublimemx/marketplaces-product-images/main/products/7509546052632/images/7509546052632_1.jpg</t>
  </si>
  <si>
    <t xml:space="preserve">https://raw.githubusercontent.com/zublimemx/marketplaces-product-images/main/products/7509546052632/images/7509546052632_2.jpg</t>
  </si>
  <si>
    <t xml:space="preserve">CEP DENT COLGATE TA+C D T ACC 75ML OCT26</t>
  </si>
  <si>
    <t xml:space="preserve">7501109760039</t>
  </si>
  <si>
    <t xml:space="preserve">Parche Poroso Perrigo Salicilato de Metilo 12.5 x 18.5 cm</t>
  </si>
  <si>
    <t xml:space="preserve">Descripción:
El Parche Poroso de Perrigo es un material de curación de uso tópico, de forma rectangular y color rojo, que su empaque presenta como auxiliar en molestias leves de las articulaciones y la cadera. Contiene salicilato de metilo junto con otras sustancias como mentol y pimienta de cayena, y se adhiere a la piel sin dejar de permitir que respire. Se vende por pieza y mide 12.5 cm de ancho por 18.5 cm de largo.
Beneficios:
- Pensado para colocarse en zonas específicas, por ejemplo articulaciones y cadera.
- Adhesión segura y duradera, cómodo de usar.
- Su diseño poroso permite que la piel respire.
- Tamaño de 12.5 x 18.5 cm, que cubre una zona amplia.
Composición:
De acuerdo con la información disponible del producto, contiene salicilato de metilo, mentol, pimienta de cayena, incienso fino y goma de mirra. Consulte en el empaque la lista completa y las cantidades.
Presentación:
Empaque con 1 pieza de parche poroso rojo de 12.5 x 18.5 cm.
Advertencias:
Solo para uso externo. Consulte en el empaque las indicaciones, el tiempo de aplicación y las contraindicaciones. Lea las instrucciones del empaque. Consulte a su médico. No se deje al alcance de los niños.</t>
  </si>
  <si>
    <t xml:space="preserve">MLM29682583</t>
  </si>
  <si>
    <t xml:space="preserve">Perrigo</t>
  </si>
  <si>
    <t xml:space="preserve">Parche Poroso</t>
  </si>
  <si>
    <t xml:space="preserve">Parche poroso rojo con salicilato de metilo</t>
  </si>
  <si>
    <t xml:space="preserve">Empaque con 1 pieza</t>
  </si>
  <si>
    <t xml:space="preserve">Salicilato de metilo, pimienta de cayena, mentol, incienso y goma de mirra</t>
  </si>
  <si>
    <t xml:space="preserve">Dimensiones: 12.5 x 18.5 cm; Material de curación</t>
  </si>
  <si>
    <t xml:space="preserve">https://raw.githubusercontent.com/zublimemx/marketplaces-product-images/main/products/7501109760039/images/7501109760039_1.jpg</t>
  </si>
  <si>
    <t xml:space="preserve">https://raw.githubusercontent.com/zublimemx/marketplaces-product-images/main/products/7501109760039/images/7501109760039_4.jpg</t>
  </si>
  <si>
    <t xml:space="preserve">https://raw.githubusercontent.com/zublimemx/marketplaces-product-images/main/products/7501109760039/images/7501109760039_5.jpg</t>
  </si>
  <si>
    <t xml:space="preserve">PARCHE POROSO ALKOCS MAYO 27 SILICATO DE METILO PIMIENTA CAYENTA PERRIGO</t>
  </si>
  <si>
    <t xml:space="preserve">7501033961298</t>
  </si>
  <si>
    <t xml:space="preserve">Ulcoderma Ungüento Colagenasa Cloranfenicol 30 g</t>
  </si>
  <si>
    <t xml:space="preserve">Descripción:
Ulcoderma es un ungüento tópico de Smith+Nephew que combina clostridiopeptidasa A (colagenasa) y cloranfenicol. Su empaque indica una concentración de 0.6 UI de colagenasa y 0.01 g de cloranfenicol. Se presenta en tubo de aluminio con 30 g de ungüento.
Beneficios:
Las fichas de farmacia lo describen como un producto para el cuidado de lesiones de la piel, entre ellas:
- Limpieza de tejido dañado o infectado en úlceras cutáneas, varicosas, de origen diabético o por presión.
- Quemaduras de segundo y tercer grado.
- Heridas quirúrgicas o postraumáticas que se hayan reabierto.
Composición:
Clostridiopeptidasa A (colagenasa) 0.6 UI y cloranfenicol 0.01 g, en base de ungüento.
Modo de uso:
Uso tópico sobre la lesión. La frecuencia y la duración las define su médico.
Presentación:
Caja de cartón con tubo de aluminio con 30 g de ungüento.
Advertencias:
No lo use si es alérgico a alguno de sus componentes. Lea las instrucciones del empaque. Consulte a su médico. No se deje al alcance de los niños.</t>
  </si>
  <si>
    <t xml:space="preserve">MLM40998722</t>
  </si>
  <si>
    <t xml:space="preserve">Ulcoderma</t>
  </si>
  <si>
    <t xml:space="preserve">Smith+Nephew</t>
  </si>
  <si>
    <t xml:space="preserve">Clostridiopeptidasa A (colagenasa) y cloranfenicol</t>
  </si>
  <si>
    <t xml:space="preserve">0.6 UI/0.01 g</t>
  </si>
  <si>
    <t xml:space="preserve">Forma farmacéutica: ungüento</t>
  </si>
  <si>
    <t xml:space="preserve">https://raw.githubusercontent.com/zublimemx/marketplaces-product-images/main/products/7501033961298/images/7501033961298_1.jpg</t>
  </si>
  <si>
    <t xml:space="preserve">https://raw.githubusercontent.com/zublimemx/marketplaces-product-images/main/products/7501033961298/images/7501033961298_2.jpg</t>
  </si>
  <si>
    <t xml:space="preserve">ULCODERMA 0.6UI/0.01G UNG 30G</t>
  </si>
  <si>
    <t xml:space="preserve">7502235760337</t>
  </si>
  <si>
    <t xml:space="preserve">Inofolic HP Myo-inositol Alfa-lactoalbúmina 60 Cápsulas</t>
  </si>
  <si>
    <t xml:space="preserve">Descripción:
Inofolic HP es un suplemento alimenticio de Exeltis a base de myo-inositol, alfa-lactoalbúmina y L-metilfolato, en cápsulas. Puede ser consumido por mujeres en edad reproductiva; la alfa-lactoalbúmina ayuda a la absorción de los demás componentes.
Características:
- Suplemento alimenticio, no es un medicamento.
- Cada porción de 2 cápsulas aporta 1200 mg de myo-inositol, 400 mcg de folato y 32.32 mg de alfa-lactoalbúmina.
- Sin gluten.
- Contenido neto: 98.82 g; peso de cada cápsula: 1.647 g.
Ingredientes:
Myo-inositol, alfa-lactoalbúmina y L-metilfolato (folato).
Modo de uso:
Tomar dos cápsulas al día.
Presentación:
Caja con 60 cápsulas.
Advertencias:
Este producto no es un medicamento. Manténgase fuera del alcance de los niños. Consérvese a no más de 25 °C y alejado de la luz. Consulte a su médico o nutriólogo antes de consumirlo, sobre todo si está embarazada o en periodo de lactancia.</t>
  </si>
  <si>
    <t xml:space="preserve">MLM24540905</t>
  </si>
  <si>
    <t xml:space="preserve">Inofolic</t>
  </si>
  <si>
    <t xml:space="preserve">HP</t>
  </si>
  <si>
    <t xml:space="preserve">Myo-inositol, alfa-lactoalbúmina y L-metilfolato</t>
  </si>
  <si>
    <t xml:space="preserve">Por 2 cápsulas: 1200 mg de myo-inositol, 400 mcg de folato y 32.32 mg de alfa-lactoalbúmina</t>
  </si>
  <si>
    <t xml:space="preserve">Contenido neto: 98.82 g; Peso de la cápsula: 1.647 g; Sin gluten; Suplemento alimenticio</t>
  </si>
  <si>
    <t xml:space="preserve">https://raw.githubusercontent.com/zublimemx/marketplaces-product-images/main/products/7502235760337/images/7502235760337_2.jpg</t>
  </si>
  <si>
    <t xml:space="preserve">https://raw.githubusercontent.com/zublimemx/marketplaces-product-images/main/products/7502235760337/images/7502235760337_3.jpg</t>
  </si>
  <si>
    <t xml:space="preserve">https://raw.githubusercontent.com/zublimemx/marketplaces-product-images/main/products/7502235760337/images/7502235760337_4.jpg</t>
  </si>
  <si>
    <t xml:space="preserve">INOFOLIC HP SUP ALIM C60 EXELTIS</t>
  </si>
  <si>
    <t xml:space="preserve">7502254073821</t>
  </si>
  <si>
    <t xml:space="preserve">Desinfectante Antibacterial Glesol Fresh 7 en 1 443 ml</t>
  </si>
  <si>
    <t xml:space="preserve">MLM167962</t>
  </si>
  <si>
    <t xml:space="preserve">Hogar, Muebles y Jardín &gt; Cuidado del Hogar y Lavanderia &gt; Productos de Limpieza &gt; Limpiadores Multiusos</t>
  </si>
  <si>
    <t xml:space="preserve">Descripción:
Glesol Fresh es un desinfectante antibacterial en aerosol 7 en 1 para superficies del hogar y de espacios de trabajo. Su envase señala que elimina el 99.9% de virus y bacterias, además de desinfectar y sanitizar. Se presenta en lata de 443 ml con aroma fresco.
Beneficios:
- Formato 7 en 1: desinfecta y sanitiza en un solo producto.
- Elimina el 99.9% de virus y bacterias, según el envase.
- Aerosol práctico para superficies de alto contacto como manijas, mesas y encimeras.
- Deja un aroma fresco.
Modo de uso:
Rocíe sobre la superficie que desea desinfectar y limpie con un trapo limpio. En áreas muy contaminadas, deje actuar unos minutos antes de limpiar.
Presentación:
Aerosol de 443 ml.
Advertencias:
Producto de uso externo en superficies. No se ingiera. Manténgase fuera del alcance de los niños. Consulte las precauciones impresas en el envase.</t>
  </si>
  <si>
    <t xml:space="preserve">MLM21632810</t>
  </si>
  <si>
    <t xml:space="preserve">Glesol</t>
  </si>
  <si>
    <t xml:space="preserve">Glesol Fresh</t>
  </si>
  <si>
    <t xml:space="preserve">Desinfectante antibacterial 7 en 1</t>
  </si>
  <si>
    <t xml:space="preserve">Aerosol de 443 ml</t>
  </si>
  <si>
    <t xml:space="preserve">Formato: aerosol; Elimina el 99.9% de virus y bacterias según el envase</t>
  </si>
  <si>
    <t xml:space="preserve">https://raw.githubusercontent.com/zublimemx/marketplaces-product-images/main/products/7502254073821/images/7502254073821_1.jpg</t>
  </si>
  <si>
    <t xml:space="preserve">https://raw.githubusercontent.com/zublimemx/marketplaces-product-images/main/products/7502254073821/images/7502254073821_2.jpg</t>
  </si>
  <si>
    <t xml:space="preserve">DESINFEC ANTIB GLESOL FRESH 443ML</t>
  </si>
  <si>
    <t xml:space="preserve">7501125112881</t>
  </si>
  <si>
    <t xml:space="preserve">Pisacaína 2% Lidocaína Solución Inyectable 50 ml</t>
  </si>
  <si>
    <t xml:space="preserve">Descripción:
Pisacaína 2% es una solución inyectable de clorhidrato de lidocaína, anestésico local o regional por infiltración y bloqueo arrítmico cardiaco por vía intravenosa, elaborada por el laboratorio PiSA. Se presenta en frasco ámpula de 50 ml con concentración de 20 mg/ml.
Beneficios:
- Anestesia local o regional por bloqueo nervioso, por infiltración con aguja subcutánea o mediante bloqueos caudales o epidurales.
- Administrada por vía intravenosa, está indicada en el tratamiento agudo de arritmias ventriculares que ocurren durante la manifestación cardiaca o la cirugía del miocardio, durante o después de un infarto agudo.
Fórmula:
Cada 100 ml contienen clorhidrato de lidocaína 2 g y vehículo cbp 100 ml (20 mg/ml).
Modo de uso:
Uso inyectable por personal de salud (infiltración, bloqueo o vía intravenosa, según la indicación). La dosis y la técnica las determina el médico.
Presentación:
Frasco ámpula con 50 ml de solución al 2%.
Advertencias:
Su venta requiere receta médica. Debe evitarse en casos de isquemia regional o de hipersensibilidad a la lidocaína. Lea las instrucciones del empaque. Consulte a su médico. No se deje al alcance de los niños.</t>
  </si>
  <si>
    <t xml:space="preserve">MLM45377206</t>
  </si>
  <si>
    <t xml:space="preserve">Pisacaína</t>
  </si>
  <si>
    <t xml:space="preserve">2% sin epinefrina</t>
  </si>
  <si>
    <t xml:space="preserve">Frasco ámpula de 50 ml</t>
  </si>
  <si>
    <t xml:space="preserve">Clorhidrato de lidocaína</t>
  </si>
  <si>
    <t xml:space="preserve">2% (20 mg/ml)</t>
  </si>
  <si>
    <t xml:space="preserve">Inyectable (infiltración, bloqueo o intravenosa)</t>
  </si>
  <si>
    <t xml:space="preserve">Forma farmacéutica: solución inyectable; Anestésico local; Venta con receta médica</t>
  </si>
  <si>
    <t xml:space="preserve">https://raw.githubusercontent.com/zublimemx/marketplaces-product-images/main/products/7501125112881/images/7501125112881_1.jpg</t>
  </si>
  <si>
    <t xml:space="preserve">https://raw.githubusercontent.com/zublimemx/marketplaces-product-images/main/products/7501125112881/images/7501125112881_2.jpg</t>
  </si>
  <si>
    <t xml:space="preserve">PISACAINA 2 FCO AMP 50ML</t>
  </si>
  <si>
    <t xml:space="preserve">7501088504198</t>
  </si>
  <si>
    <t xml:space="preserve">Venoferrum Sacarato Férrico 100 mg/5 ml 1 Ampolleta</t>
  </si>
  <si>
    <t xml:space="preserve">Descripción:
Venoferrum solución es un medicamento inyectable de uso intravenoso a base de sacarato férrico (complejo de sacarato de óxido férrico), distribuido por Chinoin. Cada ampolleta de 5 ml aporta 100 mg de hierro elemental. Es un producto de uso intrahospitalario.
Beneficios:
Indicado en el tratamiento de la anemia ferropriva severa en las siguientes condiciones:
- Pacientes sometidos a hemodiálisis.
- Cuando los preparados de hierro por vía oral son ineficaces, por ejemplo en enfermedad inflamatoria intestinal o problemas de absorción intestinal.
- Pacientes intolerantes a la ferroterapia oral o que no la cumplen.
- Hemorragia transvaginal severa.
- Tratamiento concomitante con eritropoyetina.
- Cuando existe necesidad clínica de suministrar hierro con rapidez.
Fórmula:
Cada ampolleta contiene complejo de sacarato de óxido férrico 2700 mg, equivalente a 100 mg de hierro elemental, en agua inyectable.
Modo de uso:
Vía intravenosa. La dosis acumulada se calcula de forma individual según el peso corporal y la hemoglobina del paciente, y debe indicarla el médico. Se debe vigilar al paciente durante al menos 30 minutos después de cada inyección.
Presentación:
Caja con 1 ampolleta de 5 ml. Cada ampolleta es de un solo uso. Consérvese a no más de 25 °C y con la caja bien cerrada.
Advertencias:
Su venta requiere receta médica. Puede causar reacciones alérgicas o anafilactoides; debe haber tratamiento antialérgico y equipo de reanimación disponibles. Está contraindicado en hipersensibilidad a los componentes, anemias no causadas por deficiencia de hierro y sobrecarga de hierro. No se administre si la solución contiene partículas en suspensión o sedimentos. En embarazo y lactancia consulte a su médico. Lea las instrucciones del empaque. Consulte a su médico. No se deje al alcance de los niños.</t>
  </si>
  <si>
    <t xml:space="preserve">MLM48918866</t>
  </si>
  <si>
    <t xml:space="preserve">Venoferrum</t>
  </si>
  <si>
    <t xml:space="preserve">Solución inyectable intravenosa</t>
  </si>
  <si>
    <t xml:space="preserve">Caja con 1 ampolleta de 5 ml</t>
  </si>
  <si>
    <t xml:space="preserve">Sacarato férrico (hierro elemental)</t>
  </si>
  <si>
    <t xml:space="preserve">65668 SSA IV</t>
  </si>
  <si>
    <t xml:space="preserve">Forma farmacéutica: solución inyectable; Uso intrahospitalario; Venta con receta médica</t>
  </si>
  <si>
    <t xml:space="preserve">https://raw.githubusercontent.com/zublimemx/marketplaces-product-images/main/products/7501088504198/images/7501088504198_1.jpg</t>
  </si>
  <si>
    <t xml:space="preserve">https://raw.githubusercontent.com/zublimemx/marketplaces-product-images/main/products/7501088504198/images/7501088504198_2.jpg</t>
  </si>
  <si>
    <t xml:space="preserve">VENOFERRUM C1 AMP SACARATO FERRICO 100MG/5ML CHINOIN</t>
  </si>
  <si>
    <t xml:space="preserve">736085048063</t>
  </si>
  <si>
    <t xml:space="preserve">Trazidex Ungena Tobramicina Dexametasona Ungüento 3.5 g</t>
  </si>
  <si>
    <t xml:space="preserve">Descripción:
Trazidex Ungena es un ungüento oftálmico estéril de Laboratorios Sophia que combina tobramicina, un antibiótico aminoglucósido de amplio espectro, con dexametasona, un corticosteroide antiinflamatorio. Se presenta en tubo de 3.5 g.
Beneficios:
- Tratamiento de infecciones externas del ojo y sus anexos causadas por microorganismos sensibles a la tobramicina.
- Control de la inflamación ocular posquirúrgica o postraumática y prevención de la propagación de infecciones.
- Útil en la inflamación de la conjuntiva palpebral y bulbar, la córnea y el tracto uveal anterior cuando se acompaña de infección o existe riesgo de ella.
- Puede usarse en niños y adultos, y en profilaxis prequirúrgica y postoperatoria.
Fórmula:
Cada gramo de ungüento contiene sulfato de tobramicina equivalente a 3 mg de tobramicina, dexametasona 1 mg y excipiente cbp 1 g.
Modo de uso:
Vía oftálmica. Aplique una tira de 1 cm en el fondo de saco conjuntival, de 2 a 4 veces al día. La duración varía según cada padecimiento y la define el médico.
Presentación:
Caja con tubo de 3.5 g de ungüento oftálmico.
Advertencias:
Su venta requiere receta médica. Está contraindicado en hipersensibilidad a la tobramicina o a los componentes, en queratitis dendrítica y otras enfermedades virales de la córnea y la conjuntiva, y en enfermedades micóticas oculares. El uso prolongado de corticoides oftálmicos puede favorecer la aparición de glaucoma. Úselo con precaución en embarazo y lactancia. Lea las instrucciones del empaque. Consulte a su médico. No se deje al alcance de los niños.</t>
  </si>
  <si>
    <t xml:space="preserve">MLM39474151</t>
  </si>
  <si>
    <t xml:space="preserve">Trazidex Ungena</t>
  </si>
  <si>
    <t xml:space="preserve">Caja con tubo de 3.5 g</t>
  </si>
  <si>
    <t xml:space="preserve">Tobramicina 3 mg y dexametasona 1 mg por g</t>
  </si>
  <si>
    <t xml:space="preserve">145M95 SSA IV</t>
  </si>
  <si>
    <t xml:space="preserve">Forma farmacéutica: ungüento oftálmico; Venta con receta médica</t>
  </si>
  <si>
    <t xml:space="preserve">https://raw.githubusercontent.com/zublimemx/marketplaces-product-images/main/products/736085048063/images/736085048063_2.jpg</t>
  </si>
  <si>
    <t xml:space="preserve">https://raw.githubusercontent.com/zublimemx/marketplaces-product-images/main/products/736085048063/images/736085048063_1.jpg</t>
  </si>
  <si>
    <t xml:space="preserve">TRAZIDEX UNGENA 3 5G AGOSTO 27</t>
  </si>
  <si>
    <t xml:space="preserve">7506306203044</t>
  </si>
  <si>
    <t xml:space="preserve">Desodorante Axe Kilo en Aerosol 150 ml</t>
  </si>
  <si>
    <t xml:space="preserve">Descripción:
Axe Kilo es un desodorante corporal en aerosol para hombre, de la línea Body Spray. Ofrece hasta 48 horas de protección contra el mal olor gracias a su tecnología de doble acción y deja una fragancia de menta fresca y madera. Su fórmula no contiene sales de aluminio y puede aplicarse tanto en las axilas como en el resto del cuerpo.
Beneficios:
- Protección contra el mal olor durante 48 horas.
- Fragancia de menta fresca y madera, de larga duración.
- Fórmula con 0 % sales de aluminio; no es antitranspirante.
- Dermatológicamente testeado y apto para piel sensible.
- Su formulación no daña la capa de ozono y la lata es de metal 100 % reciclable.
Modo de uso:
Agite el envase antes de usarlo, gírelo y presione para aplicar una o dos pulverizaciones breves, sosteniéndolo a 15 cm o más de la piel.
Presentación:
Aerosol de 150 ml, una pieza.
Advertencias:
Producto en aerosol que contiene alcohol: manténgalo alejado del fuego y del calor. Evite el uso íntimo. Consulte las advertencias impresas en el envase.</t>
  </si>
  <si>
    <t xml:space="preserve">MLM17017199</t>
  </si>
  <si>
    <t xml:space="preserve">Body Spray</t>
  </si>
  <si>
    <t xml:space="preserve">Kilo</t>
  </si>
  <si>
    <t xml:space="preserve">Menta fresca y madera</t>
  </si>
  <si>
    <t xml:space="preserve">Formato: aerosol; Sin sales de aluminio; No es antitranspirante; Con alcohol; Protección: 48 horas; Dermatológicamente testeado; Apto para piel sensible; Zona de aplicación: axilas y cuerpo</t>
  </si>
  <si>
    <t xml:space="preserve">https://raw.githubusercontent.com/zublimemx/marketplaces-product-images/main/products/7506306203044/images/7506306203044_2.jpg</t>
  </si>
  <si>
    <t xml:space="preserve">DESOD AXE KILO SPY 150 ML</t>
  </si>
  <si>
    <t xml:space="preserve">7501056346065</t>
  </si>
  <si>
    <t xml:space="preserve">Crema Facial Pond's Clarant B3 Antimanchas FPS 15 200 g</t>
  </si>
  <si>
    <t xml:space="preserve">Descripción:
La Crema Facial Antimanchas Pond's Clarant B3 con FPS 15 contiene vitamina B3 (niacinamida) y factor de protección solar. Está formulada para ayudar a restablecer el tono natural de la piel y a lucir un tono uniforme, al tiempo que brinda protección solar. Se presenta en tarro de 200 g.
Beneficios:
- Ayuda a restablecer el tono natural de la piel.
- Crema antimanchas para un tono más uniforme.
- Contiene factor de protección solar 15 (FPS 15).
- Con vitamina B3 (niacinamida).
Ingredientes:
Ingredientes principales según el fabricante: agua, Ethylhexyl Methoxycinnamate, Cyclopentasiloxane, Niacinamide (vitamina B3), Titanium Dioxide y Benzophenone-3, además de agentes humectantes y conservadores.
Modo de uso:
Aplique en la cara y el cuello, después de limpiarlos, por la mañana y por la noche.
Presentación:
Tarro de 200 g.</t>
  </si>
  <si>
    <t xml:space="preserve">MLM25740247</t>
  </si>
  <si>
    <t xml:space="preserve">Crema antimanchas FPS 15</t>
  </si>
  <si>
    <t xml:space="preserve">Tarro de 200 g</t>
  </si>
  <si>
    <t xml:space="preserve">FPS 15; Con niacinamida (vitamina B3); Uso facial día y noche</t>
  </si>
  <si>
    <t xml:space="preserve">https://raw.githubusercontent.com/zublimemx/marketplaces-product-images/main/products/7501056346065/images/7501056346065_2.jpg</t>
  </si>
  <si>
    <t xml:space="preserve">CRA PONDS CLAR B3 TAR 200G</t>
  </si>
  <si>
    <t xml:space="preserve">7509552828962</t>
  </si>
  <si>
    <t xml:space="preserve">Mascarilla Capilar Garnier Fructis Hair Food Aguacate 350 ml</t>
  </si>
  <si>
    <t xml:space="preserve">Descripción:
La mascarilla Garnier Fructis Hair Food Aguacate es un tratamiento en crema para nutrir el cabello seco en solo 1 minuto. Su fórmula vegana y biodegradable está hecha con ingredientes de hasta 98 % de origen natural, sin siliconas, sin parabenos y sin colorantes artificiales, y tiene al aguacate como ingrediente estrella, también presente en su fragancia.
Beneficios:
- Nutre el cabello seco y lo deja suave y brillante, sin dejarlo pesado.
- Efecto restaurador, suavizante y fortalecedor.
- Fórmula vegana, biodegradable y libre de crueldad animal (cruelty free).
- Hasta 98 % de ingredientes de origen natural; sin siliconas, parabenos ni colorantes artificiales.
- Dermatológicamente testeada.
- Se puede usar como mascarilla, como acondicionador o como crema para peinar.
Modo de uso:
- Como mascarilla: lave el cabello con su shampoo y acondicionador habituales y escurra el exceso de agua con una toalla. Aplique de medios a puntas, mechón por mechón, deje actuar 1 minuto y enjuague con abundante agua templada. Si lo desea, termine con unos 30 segundos de agua fría.
- Como acondicionador: después del shampoo, aplique una pequeña cantidad de medios a puntas, masajee suavemente y enjuague por completo.
- Como crema para peinar: con el cabello húmedo, sin frotarlo, aplique un poco por todo el largo evitando la raíz. Deje que se seque de forma natural o con aire frío del secador y peine como de costumbre.
Presentación:
Pote de 350 ml (350 g de peso neto).</t>
  </si>
  <si>
    <t xml:space="preserve">MLM22285715</t>
  </si>
  <si>
    <t xml:space="preserve">Garnier</t>
  </si>
  <si>
    <t xml:space="preserve">Fructis Hair Food</t>
  </si>
  <si>
    <t xml:space="preserve">Aguacate</t>
  </si>
  <si>
    <t xml:space="preserve">Cabello seco</t>
  </si>
  <si>
    <t xml:space="preserve">Mascarilla en crema; Tipo de cuidado: nutrición; Fórmula vegana y biodegradable; Hasta 98% de ingredientes de origen natural; Sin siliconas, parabenos ni colorantes artificiales; Cruelty free; Dermatológicamente testeada; Usos: mascarilla, acondicionador o crema para peinar</t>
  </si>
  <si>
    <t xml:space="preserve">https://raw.githubusercontent.com/zublimemx/marketplaces-product-images/main/products/7509552828962/images/7509552828962_1.jpg</t>
  </si>
  <si>
    <t xml:space="preserve">https://raw.githubusercontent.com/zublimemx/marketplaces-product-images/main/products/7509552828962/images/7509552828962_3.jpg</t>
  </si>
  <si>
    <t xml:space="preserve">https://raw.githubusercontent.com/zublimemx/marketplaces-product-images/main/products/7509552828962/images/7509552828962_4.jpg</t>
  </si>
  <si>
    <t xml:space="preserve">MASC FRUCTIS CAB SECO AGUACA350ML</t>
  </si>
  <si>
    <t xml:space="preserve">7509546077260</t>
  </si>
  <si>
    <t xml:space="preserve">Desodorante Stefano Cosmo Men en Spray 113 g</t>
  </si>
  <si>
    <t xml:space="preserve">Descripción:
El desodorante Stefano Cosmo Men en spray es un desodorante en aerosol para hombre que ayuda a combatir el mal olor y a conservar la sensación de frescura durante el día. Tiene un aroma fresco y masculino, y su formato en spray permite una aplicación rápida y sencilla. Se presenta en una lata de 113 g (159 ml, según la etiqueta del envase), práctica para llevar y aplicar.
Beneficios:
- Ayuda a combatir el mal olor de las axilas.
- Aroma fresco y masculino de la variante Cosmo.
- Formato en aerosol de aplicación rápida.
- Envase de 113 g, fácil de llevar.
Modo de uso:
Agite el envase antes de usarlo y aplique sobre las axilas limpias y secas. Repita la aplicación las veces que sea necesario durante el día.
Presentación:
Aerosol de 113 g (159 ml), una pieza. Línea para caballero de la marca Stefano.
Advertencias:
Producto en aerosol: manténgalo alejado del fuego y del calor, y no perfore ni incinere el envase. Uso externo; evite el contacto con los ojos. Consulte las advertencias impresas en el envase.</t>
  </si>
  <si>
    <t xml:space="preserve">MLM27805927</t>
  </si>
  <si>
    <t xml:space="preserve">Cosmo Men</t>
  </si>
  <si>
    <t xml:space="preserve">Aerosol de 113 g</t>
  </si>
  <si>
    <t xml:space="preserve">Fresco masculino (Cosmo)</t>
  </si>
  <si>
    <t xml:space="preserve">Formato: aerosol (spray); Etiqueta del envase: 159 mL</t>
  </si>
  <si>
    <t xml:space="preserve">https://raw.githubusercontent.com/zublimemx/marketplaces-product-images/main/products/7509546077260/images/7509546077260_3.jpg</t>
  </si>
  <si>
    <t xml:space="preserve">DESOD STEFANO COS MEN SPY 113G</t>
  </si>
  <si>
    <t xml:space="preserve">7501027565846</t>
  </si>
  <si>
    <t xml:space="preserve">Taza Entrenadora Evenflo Fun Play Boquilla Suave 10 oz</t>
  </si>
  <si>
    <t xml:space="preserve">MLM189891</t>
  </si>
  <si>
    <t xml:space="preserve">Bebés &gt; Lactancia y Alimentación &gt; Vasos, Platos y Cubiertos &gt; Vasos para Bebés</t>
  </si>
  <si>
    <t xml:space="preserve">Descripción:
La Taza Entrenadora Fun Play con Boquilla Suave de Evenflo tiene capacidad de 10 oz (300 ml) y está pensada para acompañar al bebé en la transición del biberón al vaso entrenador. Su diseño divertido incluye asas para que el bebé la sostenga con sus propias manos y una boquilla suave de silicón grado alimenticio que facilita el paso de la succión al sorbo.
Características:
- Boquilla suave de silicón grado alimenticio.
- Botella con forma ergonómica que se adapta a las manos pequeñas.
- Asas resistentes con textura que estimulan los sentidos del bebé y facilitan el agarre.
- Protector antiderrames que mantiene la higiene de la boquilla cuando no se usa.
- Componentes intercambiables en distintos colores para crear divertidas combinaciones.
- Fabricada con materiales seguros.
- Recomendada a partir de los 9 meses, según el empaque del fabricante.
Modo de uso:
Llene la taza con el líquido, coloque la boquilla y el protector, y entréguela al bebé siempre bajo la supervisión de un adulto.
Presentación:
1 taza entrenadora de 10 oz (300 ml) con asas. El color se surte según disponibilidad.</t>
  </si>
  <si>
    <t xml:space="preserve">MLM35099445</t>
  </si>
  <si>
    <t xml:space="preserve">Fun Play</t>
  </si>
  <si>
    <t xml:space="preserve">Boquilla suave</t>
  </si>
  <si>
    <t xml:space="preserve">Taza entrenadora con asas</t>
  </si>
  <si>
    <t xml:space="preserve">A partir de 9 meses</t>
  </si>
  <si>
    <t xml:space="preserve">Capacidad: 10 oz (300 ml); Boquilla: silicón grado alimenticio; Con asas y protector de boquilla; Color surtido según disponibilidad</t>
  </si>
  <si>
    <t xml:space="preserve">https://raw.githubusercontent.com/zublimemx/marketplaces-product-images/main/products/7501027565846/images/7501027565846_2.jpg</t>
  </si>
  <si>
    <t xml:space="preserve">https://raw.githubusercontent.com/zublimemx/marketplaces-product-images/main/products/7501027565846/images/7501027565846_3.jpg</t>
  </si>
  <si>
    <t xml:space="preserve">TAZA ENT EVENFLO F-PLA B-SVE 100Z</t>
  </si>
  <si>
    <t xml:space="preserve">7509546009179</t>
  </si>
  <si>
    <t xml:space="preserve">Crema Dental Colgate Máxima Protección Anticaries 75 ml</t>
  </si>
  <si>
    <t xml:space="preserve">Descripción:
Crema dental con flúor Colgate Máxima Protección Anticaries, con sabor original y tecnología Calci-protect, en tubo de 75 ml. Es una pasta de uso diario formulada para ayudar a prevenir la caries, mantener fuertes los dientes y dejar una sensación de limpieza y aliento fresco.
Beneficios:
- Protección anticaries gracias a su fórmula con flúor.
- Ayuda a fortalecer el esmalte dental.
- Aliento fresco con rico sabor original.
- Sensación de limpieza total desde el primer cepillado.
- Presentación práctica de 75 ml, ideal para el hogar o para llevar de viaje.
Ingredientes:
Ingrediente activo: monofluorofosfato de sodio (flúor). Otros ingredientes principales: fosfato dicálcico dihidratado, glicerina, laurilsulfato de sodio, sílice hidratada, pirofosfato tetrasódico y agentes saborizantes.
Modo de uso:
Aplique una porción sobre un cepillo dental, cepille dientes y encías y enjuague la boca con agua. Úsese después de cada comida o como lo indique su odontólogo.
Presentación:
Tubo con 75 ml de crema dental.
Advertencias:
Manténgase fuera del alcance de los niños. Los niños pequeños deben usar solo una pequeña cantidad y siempre con supervisión de un adulto para evitar que la ingieran.</t>
  </si>
  <si>
    <t xml:space="preserve">MLM21728962</t>
  </si>
  <si>
    <t xml:space="preserve">Sabor original con Calci-protect</t>
  </si>
  <si>
    <t xml:space="preserve">Crema dental con flúor; Industria mexicana</t>
  </si>
  <si>
    <t xml:space="preserve">https://raw.githubusercontent.com/zublimemx/marketplaces-product-images/main/products/7509546009179/images/7509546009179_1.jpg</t>
  </si>
  <si>
    <t xml:space="preserve">C D COLGATE MFP 75ML</t>
  </si>
  <si>
    <t xml:space="preserve">7506425661893</t>
  </si>
  <si>
    <t xml:space="preserve">Pañales KleenBebé Movilastic Etapa 6 XJ Unisex 40 Piezas</t>
  </si>
  <si>
    <t xml:space="preserve">Descripción:
Pañales desechables KleenBebé Movilastic Etapa 6, talla Extra Jumbo (XJ), unisex, en paquete de 40 piezas. Son pañales autoajustables con protección total por todos lados, pensados para bebés en movimiento, con divertidos diseños de Bluey en el empaque y en el pañal.
Características:
- Pañal autoajustable, fácil de poner, quitar y desechar.
- Protección por todos lados para acompañar el movimiento del bebé.
- Etapa 6, talla Extra Jumbo (XJ), para bebés de aproximadamente 13.5 a 17 kg.
- Unisex.
- Paquete con 40 pañales.
Presentación:
1 paquete con 40 pañales desechables etapa 6 XJ.
Advertencias:
De acuerdo con lo recomendado por los pediatras, lo ideal es cambiar el pañal en cada descarga del bebé para evitar lastimar su piel. Mantenga los pañales fuera del alcance de los niños y deseche el producto usado en la basura, nunca en el inodoro.</t>
  </si>
  <si>
    <t xml:space="preserve">MLM44119480</t>
  </si>
  <si>
    <t xml:space="preserve">Movilastic</t>
  </si>
  <si>
    <t xml:space="preserve">Extra Jumbo Unisex</t>
  </si>
  <si>
    <t xml:space="preserve">Peso del bebé: 13.5 a 17 kg; Pañal autoajustable; Diseños de Bluey</t>
  </si>
  <si>
    <t xml:space="preserve">https://raw.githubusercontent.com/zublimemx/marketplaces-product-images/main/products/7506425661893/images/7506425661893_1.jpg</t>
  </si>
  <si>
    <t xml:space="preserve">https://raw.githubusercontent.com/zublimemx/marketplaces-product-images/main/products/7506425661893/images/7506425661893_4.jpg</t>
  </si>
  <si>
    <t xml:space="preserve">https://raw.githubusercontent.com/zublimemx/marketplaces-product-images/main/products/7506425661893/images/7506425661893_5.jpg</t>
  </si>
  <si>
    <t xml:space="preserve">MOVILASTIC XJ 6 C40 4</t>
  </si>
  <si>
    <t xml:space="preserve">7502209710177</t>
  </si>
  <si>
    <t xml:space="preserve">Diasporal 300 mg Citrato de Magnesio 20 Sobres</t>
  </si>
  <si>
    <t xml:space="preserve">Descripción:
Diasporal 300 mg es un suplemento alimenticio en granulado para solución oral que aporta 300 mg de magnesio, en forma de citrato, por sobre, adicionado con extractos de frutos cítricos. Se presenta en una caja con 20 sobres de 5 g cada uno y se elabora en México por Laboratorios Concordia.
Composición:
Cada sobre contiene extracto de frutos cítricos adicionado con 300 mg de magnesio como citrato.
Características:
- Suplemento alimenticio de magnesio.
- Presentación en sobres individuales de 5 g, fáciles de llevar y de dosificar.
- Granulado que se disuelve en agua o jugo.
- Caja con 20 sobres, suficiente para 20 días con la dosis diaria de un sobre.
Modo de uso:
Disuelva el contenido de un sobre en medio vaso de agua o jugo y tómelo una vez al día. La duración del consumo la determina su médico o nutriólogo; la ficha del producto señala un consumo mínimo de 30 días con la presentación de 300 mg.
Presentación:
Caja con 20 sobres de 5 g cada uno (granulado para solución oral).
Advertencias:
No debe ser consumido por personas con hipersensibilidad al magnesio, insuficiencia renal o hipermagnesemia. En personas sensibles, los suplementos de magnesio pueden tener un efecto laxante. No exceda la porción diaria recomendada. Este producto es un suplemento alimenticio y no es un medicamento. Manténgase fuera del alcance de los niños. Consulte a su médico.</t>
  </si>
  <si>
    <t xml:space="preserve">MLM19920876</t>
  </si>
  <si>
    <t xml:space="preserve">Diasporal</t>
  </si>
  <si>
    <t xml:space="preserve">Laboratorios Concordia</t>
  </si>
  <si>
    <t xml:space="preserve">Diasporal 300</t>
  </si>
  <si>
    <t xml:space="preserve">Extracto de frutos cítricos con magnesio</t>
  </si>
  <si>
    <t xml:space="preserve">Sobres de granulado para solución oral</t>
  </si>
  <si>
    <t xml:space="preserve">Magnesio (como citrato)</t>
  </si>
  <si>
    <t xml:space="preserve">300 mg por sobre</t>
  </si>
  <si>
    <t xml:space="preserve">Peso por sobre: 5 g; Suplemento alimenticio; Dosis: 1 sobre al día</t>
  </si>
  <si>
    <t xml:space="preserve">https://raw.githubusercontent.com/zublimemx/marketplaces-product-images/main/products/7502209710177/images/7502209710177_1.jpg</t>
  </si>
  <si>
    <t xml:space="preserve">https://raw.githubusercontent.com/zublimemx/marketplaces-product-images/main/products/7502209710177/images/7502209710177_2.jpg</t>
  </si>
  <si>
    <t xml:space="preserve">DIASPORAL 300MG SOB C20</t>
  </si>
  <si>
    <t xml:space="preserve">7501299306765</t>
  </si>
  <si>
    <t xml:space="preserve">Macrozit 500 mg Azitromicina 3 Tabletas</t>
  </si>
  <si>
    <t xml:space="preserve">Descripción:
Macrozit 500 mg es un antibiótico de la familia de los macrólidos cuyo principio activo es la azitromicina. Se presenta en caja con 3 tabletas de 500 mg para administración por vía oral y es elaborado por Laboratorios Liomont. Es un medicamento de prescripción: su venta requiere receta médica. Según la información profesional del medicamento, se utiliza en infecciones causadas por microorganismos sensibles a la azitromicina, como las de las vías respiratorias (bronquitis y neumonía), las odontoestomatológicas, las de la piel y los tejidos blandos y algunas infecciones de transmisión sexual.
Composición:
Cada tableta contiene 500 mg de azitromicina.
Modo de uso:
Tome las tabletas exactamente como lo indique su médico. Como referencia, un esquema habitual en adultos es una tableta de 500 mg una vez al día durante 3 días. No suspenda ni prolongue el tratamiento por su cuenta.
Presentación:
Caja con 3 tabletas de 500 mg.
Advertencias:
No debe usarse en personas con antecedentes de alergia a la azitromicina, la eritromicina, otros macrólidos o antibióticos cetólidos. Puede producir molestias gastrointestinales como náuseas, diarrea o vómito, y en casos poco frecuentes alteraciones hepáticas, reacciones alérgicas graves o prolongación del intervalo QT. Informe a su médico si tiene problemas del hígado o del corazón, o si toma otros medicamentos. Su venta requiere receta médica. Lea las instrucciones del empaque. Consulte a su médico. No se deje al alcance de los niños.</t>
  </si>
  <si>
    <t xml:space="preserve">MLM39473574</t>
  </si>
  <si>
    <t xml:space="preserve">Macrozit</t>
  </si>
  <si>
    <t xml:space="preserve">Antibiótico macrólido; Requiere receta médica; Caja con 3 tabletas</t>
  </si>
  <si>
    <t xml:space="preserve">https://raw.githubusercontent.com/zublimemx/marketplaces-product-images/main/products/7501299306765/images/7501299306765_1.jpg</t>
  </si>
  <si>
    <t xml:space="preserve">MACROZIT 500MG C 3 TABS</t>
  </si>
  <si>
    <t xml:space="preserve">7501471800272</t>
  </si>
  <si>
    <t xml:space="preserve">Lipovitasi+ Carnitina Metionina Tiamina 30 Tabletas</t>
  </si>
  <si>
    <t xml:space="preserve">Descripción:
Lipovitasi+ de Atlantis Pharma es un producto en tabletas que combina carnitina, metionina y tiamina (vitamina B1). Está indicado como auxiliar en los signos y síntomas de la fatiga crónica y en la prevención y corrección de la acumulación de grasas en los tejidos del cuerpo. La caja contiene 30 tabletas para administración oral.
Composición:
Cada tableta aporta las siguientes cantidades.
- Carnitina: 300 mg
- Metionina: 25 mg
- Tiamina (vitamina B1): 25 mg
Características:
- Combinación de tres ingredientes activos en una sola tableta.
- Presentación de 30 tabletas de administración oral.
- Elaborado por Atlantis Pharma.
Modo de uso:
Vía oral. Tome las tabletas conforme a la dosis y la duración que indique su médico o el instructivo del empaque, generalmente después de los alimentos.
Presentación:
Caja con 30 tabletas de 300 mg/25 mg/25 mg.
Advertencias:
No debe usarse en personas con pancreatitis o con hipersensibilidad a alguno de los componentes de la fórmula. En personas sensibles pueden presentarse náuseas, vómito o erupción cutánea de manera ocasional. Consulte a su médico antes de usarlo si está embarazada, en periodo de lactancia o si toma otros medicamentos. Lea las instrucciones del empaque. Consulte a su médico. No se deje al alcance de los niños.</t>
  </si>
  <si>
    <t xml:space="preserve">MLM48931113</t>
  </si>
  <si>
    <t xml:space="preserve">Lipovitasi+</t>
  </si>
  <si>
    <t xml:space="preserve">Lipovitasi</t>
  </si>
  <si>
    <t xml:space="preserve">Carnitina, metionina y tiamina</t>
  </si>
  <si>
    <t xml:space="preserve">300 mg / 25 mg / 25 mg por tableta</t>
  </si>
  <si>
    <t xml:space="preserve">https://raw.githubusercontent.com/zublimemx/marketplaces-product-images/main/products/7501471800272/images/7501471800272_2.jpg</t>
  </si>
  <si>
    <t xml:space="preserve">https://raw.githubusercontent.com/zublimemx/marketplaces-product-images/main/products/7501471800272/images/7501471800272_1.jpg</t>
  </si>
  <si>
    <t xml:space="preserve">https://raw.githubusercontent.com/zublimemx/marketplaces-product-images/main/products/7501471800272/images/7501471800272_3.jpg</t>
  </si>
  <si>
    <t xml:space="preserve">LIPOVITASI C/30 COMPR CARNITINA/METIONINA/TIAMINA 300MG/25MG/25MG TAB ATLANTIS</t>
  </si>
  <si>
    <t xml:space="preserve">036000180800</t>
  </si>
  <si>
    <t xml:space="preserve">Ropa Interior Huggies GoodNites Unisex Talla S/M 11 Pzas</t>
  </si>
  <si>
    <t xml:space="preserve">Descripción:
Huggies GoodNites es una ropa interior desechable para dormir, unisex, en talla Chico/Mediano (S/M), para niños de 4 a 8 años (aproximadamente 17 a 29 kg). El paquete trae 11 piezas y cuenta con 5 capas de protección para acompañar al niño durante toda la noche.
Características:
- Talla S/M (Chico/Mediano), unisex, para niños de 4 a 8 años.
- 5 capas de protección.
- Laterales elásticos para un ajuste cómodo.
- Cubierta discreta e impermeable.
- Absorción máxima que retira rápidamente la humedad.
- Barreras anti escurrimiento.
- No contiene látex.
Modo de uso:
Colóquela como ropa interior antes de dormir y, para retirarla, rompa los laterales. Deséchela en la basura una vez usada, nunca en el inodoro.
Presentación:
Paquete con 11 piezas, talla S/M.
Advertencias:
De acuerdo con lo recomendado por los pediatras, lo ideal es hacer el cambio en cada descarga para evitar lastimar la piel. Manténgase fuera del alcance de los niños.</t>
  </si>
  <si>
    <t xml:space="preserve">MLM19097907</t>
  </si>
  <si>
    <t xml:space="preserve">GoodNites</t>
  </si>
  <si>
    <t xml:space="preserve">Unisex S/M</t>
  </si>
  <si>
    <t xml:space="preserve">Ropa interior desechable para dormir</t>
  </si>
  <si>
    <t xml:space="preserve">4 a 8 años</t>
  </si>
  <si>
    <t xml:space="preserve">S/M (Chico/Mediano)</t>
  </si>
  <si>
    <t xml:space="preserve">Peso recomendado: 17 a 29 kg; 5 capas de protección; No contiene látex</t>
  </si>
  <si>
    <t xml:space="preserve">https://raw.githubusercontent.com/zublimemx/marketplaces-product-images/main/products/036000180800/images/036000180800_1.jpg</t>
  </si>
  <si>
    <t xml:space="preserve">https://raw.githubusercontent.com/zublimemx/marketplaces-product-images/main/products/036000180800/images/036000180800_3.jpg</t>
  </si>
  <si>
    <t xml:space="preserve">https://raw.githubusercontent.com/zublimemx/marketplaces-product-images/main/products/036000180800/images/036000180800_4.jpg</t>
  </si>
  <si>
    <t xml:space="preserve">HUG GOOD MED 11</t>
  </si>
  <si>
    <t xml:space="preserve">7502224511629</t>
  </si>
  <si>
    <t xml:space="preserve">Sílica Capilar Sily Silica Shine 3 en 1 Uva 120 ml</t>
  </si>
  <si>
    <t xml:space="preserve">Descripción:
Sily Silica Shine 3 en 1 con aroma a uva es una sílica capilar líquida de la línea de cuidado del cabello de Seda Pure, en frasco de 120 ml. En el empaque se presenta como una fusión natural que da extra brillo al cabello y lo protege de los rayos UV.
Características:
- Sílica para el cabello en presentación de aceite, formato 3 en 1.
- Extra brillo.
- Protección UV.
- Aroma a uva.
- Frasco de 120 ml.
Modo de uso:
Distribuya unas gotas en las palmas de las manos y aplíquelas sobre el cabello húmedo o seco, de medios a puntas, sin enjuagar. Ajuste la cantidad según el largo y el tipo de cabello.
Presentación:
Frasco con 120 ml.
Advertencias:
Uso externo exclusivamente. Evite el contacto con los ojos; en caso de contacto, enjuague con agua abundante. Suspenda su uso si aparece irritación. Manténgase fuera del alcance de los niños.</t>
  </si>
  <si>
    <t xml:space="preserve">MLM44884964</t>
  </si>
  <si>
    <t xml:space="preserve">Sily</t>
  </si>
  <si>
    <t xml:space="preserve">Silica Shine 3 en 1</t>
  </si>
  <si>
    <t xml:space="preserve">Extra brillo con protección UV</t>
  </si>
  <si>
    <t xml:space="preserve">Formato: aceite; Uso: sin enjuague</t>
  </si>
  <si>
    <t xml:space="preserve">https://raw.githubusercontent.com/zublimemx/marketplaces-product-images/main/products/7502224511629/images/7502224511629_1.jpg</t>
  </si>
  <si>
    <t xml:space="preserve">https://raw.githubusercontent.com/zublimemx/marketplaces-product-images/main/products/7502224511629/images/7502224511629_2.jpg</t>
  </si>
  <si>
    <t xml:space="preserve">SILICA SHINE SIL 3/1 UVA 120 ML</t>
  </si>
  <si>
    <t xml:space="preserve">7501048623068</t>
  </si>
  <si>
    <t xml:space="preserve">Pads Sualgodón Faciales Redondos de Algodón 100 Piezas</t>
  </si>
  <si>
    <t xml:space="preserve">MLM419423</t>
  </si>
  <si>
    <t xml:space="preserve">Salud y Equipamiento Médico &gt; Cuidado de la Salud &gt; Farmacia &gt; Algodones</t>
  </si>
  <si>
    <t xml:space="preserve">Descripción:
Pads faciales redondos Sualgodón, elaborados con algodón 100%, en bolsa con 100 piezas. Su formato redondo se adapta a las curvas del rostro y son ideales para la limpieza diaria y para aplicar productos de cuidado facial.
Características:
- Algodón 100%.
- Formato redondo, suaves y absorbentes.
- Bolsa con 100 piezas.
- Útiles para retirar el maquillaje y las impurezas del rostro.
- Sirven para aplicar tónicos, lociones y desmaquillantes.
Modo de uso:
Humedezca el pad con su producto favorito y aplíquelo suavemente sobre el rostro con movimientos circulares. Use un pad nuevo en cada aplicación para evitar transferir impurezas.
Presentación:
Bolsa con 100 pads redondos de algodón.
Advertencias:
Uso externo exclusivamente. Suspenda su empleo en caso de irritación. Manténgase en un lugar fresco y seco, fuera del alcance de los niños.</t>
  </si>
  <si>
    <t xml:space="preserve">MLM50790129</t>
  </si>
  <si>
    <t xml:space="preserve">Sualgodón</t>
  </si>
  <si>
    <t xml:space="preserve">Bolsa de pads redondos</t>
  </si>
  <si>
    <t xml:space="preserve">Material: algodón 100%; Formato: redondo facial; Uso: limpieza facial y desmaquillado</t>
  </si>
  <si>
    <t xml:space="preserve">https://raw.githubusercontent.com/zublimemx/marketplaces-product-images/main/products/7501048623068/images/7501048623068_2.jpg</t>
  </si>
  <si>
    <t xml:space="preserve">https://raw.githubusercontent.com/zublimemx/marketplaces-product-images/main/products/7501048623068/images/7501048623068_1.jpg</t>
  </si>
  <si>
    <t xml:space="preserve">PADS SUALGODON FACIAL REDON C/100</t>
  </si>
  <si>
    <t xml:space="preserve">4104480706196</t>
  </si>
  <si>
    <t xml:space="preserve">Panoto-S Jarabe Hedera Helix 0.7 g/100 ml 200 ml</t>
  </si>
  <si>
    <t xml:space="preserve">Descripción:
Panoto-S es un medicamento herbolario en jarabe elaborado con extracto seco de hoja de Hedera helix (hiedra). Se utiliza como auxiliar en procesos agudos y crónicos de enfermedades inflamatorias de las vías respiratorias superiores acompañadas de tos y aumento en la producción de moco. El empaque lo identifica como mucolítico, espasmolítico y para aliviar la tos.
Composición:
Cada 100 ml contienen 0.7 g de extracto seco de hoja de Hedera helix (hiedra), con vehículo cbp 100 ml.
Modo de uso:
Vía oral.
- Niños de 2 a 6 años: 2.5 ml, 3 veces al día.
- Niños de 6 a 12 años: 5 ml, 3 veces al día.
- Adultos y niños mayores de 12 años: de 5 ml a 7.5 ml, 3 veces al día.
La duración del tratamiento depende del tipo y la gravedad del cuadro clínico; en inflamaciones menores del tracto respiratorio debe durar como mínimo una semana. Para la tos, el tratamiento se mantiene de 2 a 3 días después de que los síntomas hayan disminuido.
Presentación:
Caja con un frasco de 200 ml y vaso graduado.
Advertencias:
No usar si es hipersensible a los componentes de la fórmula, si es intolerante a la fructosa o si se encuentra en estado de embarazo o lactancia. En caso de malestares persistentes o de aparición de insuficiencia respiratoria, fiebre o expectoración purulenta o con sangre, consulte a un médico de inmediato. Lea las instrucciones del empaque. Consulte a su médico. No se deje al alcance de los niños.</t>
  </si>
  <si>
    <t xml:space="preserve">MLM48916810</t>
  </si>
  <si>
    <t xml:space="preserve">Jarabe con vaso graduado</t>
  </si>
  <si>
    <t xml:space="preserve">Hedera helix (extracto seco de hoja)</t>
  </si>
  <si>
    <t xml:space="preserve">0.7 g por 100 ml</t>
  </si>
  <si>
    <t xml:space="preserve">Medicamento herbolario; Mucolítico y espasmolítico según el empaque</t>
  </si>
  <si>
    <t xml:space="preserve">https://raw.githubusercontent.com/zublimemx/marketplaces-product-images/main/products/4104480706196/images/4104480706196_1.jpg</t>
  </si>
  <si>
    <t xml:space="preserve">https://raw.githubusercontent.com/zublimemx/marketplaces-product-images/main/products/4104480706196/images/4104480706196_2.jpg</t>
  </si>
  <si>
    <t xml:space="preserve">https://raw.githubusercontent.com/zublimemx/marketplaces-product-images/main/products/4104480706196/images/4104480706196_3.jpg</t>
  </si>
  <si>
    <t xml:space="preserve">PANOTO S JBE 200ML 20</t>
  </si>
  <si>
    <t xml:space="preserve">7501050699990</t>
  </si>
  <si>
    <t xml:space="preserve">Celestamine NS Solución Pediátrica 60 ml</t>
  </si>
  <si>
    <t xml:space="preserve">Descripción:
Celestamine NS Pediátrico es una solución oral que combina loratadina (antihistamínico) y betametasona (corticoesteroide), elaborada por Bayer. Se presenta en caja con un frasco de 60 ml con dosificador graduado. Pertenece al grupo terapéutico de las enfermedades inmunoalérgicas y es un medicamento de prescripción. Según la información del medicamento, se emplea en afecciones alérgicas y en otros cuadros inflamatorios en los que el médico considere adecuado un corticoesteroide junto con un antihistamínico. La indicación, la dosis y la duración del tratamiento deben ser definidas por el médico de acuerdo con la edad y el peso del paciente.
Composición:
Cada 100 ml contienen loratadina y betametasona en las siguientes cantidades.
- Loratadina: 100 mg
- Betametasona: 5 mg
Modo de uso:
Vía oral. Utilice el dosificador graduado que viene en el empaque y siga exactamente la dosis indicada por el médico.
Presentación:
Caja con frasco de 60 ml y dosificador graduado.
Advertencias:
No debe usarse en personas con hipersensibilidad a la betametasona, la loratadina o a otros componentes de la fórmula, ni en presencia de infecciones sistémicas sin un tratamiento antiinfeccioso apropiado. Los corticoesteroides atraviesan la placenta, por lo que su uso durante el embarazo debe ser valorado por el médico. Su venta requiere receta médica. Lea las instrucciones del empaque. Consulte a su médico. No se deje al alcance de los niños.</t>
  </si>
  <si>
    <t xml:space="preserve">MLM39473503</t>
  </si>
  <si>
    <t xml:space="preserve">Celestamine NS</t>
  </si>
  <si>
    <t xml:space="preserve">Celestamine NS Pediátrico</t>
  </si>
  <si>
    <t xml:space="preserve">Solución oral con dosificador graduado</t>
  </si>
  <si>
    <t xml:space="preserve">Loratadina y betametasona</t>
  </si>
  <si>
    <t xml:space="preserve">Loratadina 100 mg y betametasona 5 mg por 100 ml</t>
  </si>
  <si>
    <t xml:space="preserve">Uso pediátrico</t>
  </si>
  <si>
    <t xml:space="preserve">Requiere receta médica; Grupo terapéutico: enfermedades inmunoalérgicas</t>
  </si>
  <si>
    <t xml:space="preserve">https://raw.githubusercontent.com/zublimemx/marketplaces-product-images/main/products/7501050699990/images/7501050699990_1.jpg</t>
  </si>
  <si>
    <t xml:space="preserve">https://raw.githubusercontent.com/zublimemx/marketplaces-product-images/main/products/7501050699990/images/7501050699990_2.jpg</t>
  </si>
  <si>
    <t xml:space="preserve">https://raw.githubusercontent.com/zublimemx/marketplaces-product-images/main/products/7501050699990/images/7501050699990_3.jpg</t>
  </si>
  <si>
    <t xml:space="preserve">CELESTAMINE NS JBE PED 60 ML JULIO 27 GRATIS 1 CLARITYNE SOL 60ML MARZO 27105</t>
  </si>
  <si>
    <t xml:space="preserve">7501537102845</t>
  </si>
  <si>
    <t xml:space="preserve">Nediclon Diclofenaco 100 mg 20 Tabletas Lib. Prolongada</t>
  </si>
  <si>
    <t xml:space="preserve">Descripción:
Nediclon es un medicamento en tabletas de liberación prolongada cuyo principio activo es el diclofenaco sódico en concentración de 100 mg. Pertenece al grupo de los antiinflamatorios no esteroideos (AINE) y es elaborado por Laboratorios Bruluart. La caja contiene 20 tabletas para administración oral. Según la información del medicamento, se emplea en procesos inflamatorios y dolorosos osteoarticulares, como artritis reumatoide, osteoartritis y espondilitis anquilosante, así como en cuadros de dolor agudo, entre ellos el dolor posoperatorio, el cólico renal y el dolor menstrual.
Composición:
Cada tableta de liberación prolongada contiene 100 mg de diclofenaco sódico.
Modo de uso:
Vía oral. Trague la tableta entera, sin masticarla ni partirla, con un poco de agua. La dosis y la duración del tratamiento las determina su médico.
Presentación:
Caja con 20 tabletas de liberación prolongada de 100 mg.
Advertencias:
No debe usarse en personas con hipersensibilidad al diclofenaco, úlcera péptica activa, sangrado gastrointestinal, insuficiencia hepática o renal grave, ni durante el tercer trimestre del embarazo. Use con precaución si tiene enfermedad cardiovascular, hipertensión, asma o problemas gastrointestinales. En tratamientos prolongados se recomienda vigilar la función renal y hepática. Evite tomarlo junto con otros antiinflamatorios o anticoagulantes sin supervisión médica. Su venta requiere receta médica. Lea las instrucciones del empaque. Consulte a su médico. No se deje al alcance de los niños.</t>
  </si>
  <si>
    <t xml:space="preserve">MLM39475405</t>
  </si>
  <si>
    <t xml:space="preserve">Nediclon</t>
  </si>
  <si>
    <t xml:space="preserve">Diclofenaco sódico</t>
  </si>
  <si>
    <t xml:space="preserve">Antiinflamatorio no esteroideo; Liberación prolongada; Requiere receta médica</t>
  </si>
  <si>
    <t xml:space="preserve">https://raw.githubusercontent.com/zublimemx/marketplaces-product-images/main/products/7501537102845/images/7501537102845_1.jpg</t>
  </si>
  <si>
    <t xml:space="preserve">https://raw.githubusercontent.com/zublimemx/marketplaces-product-images/main/products/7501537102845/images/7501537102845_2.jpg</t>
  </si>
  <si>
    <t xml:space="preserve">https://raw.githubusercontent.com/zublimemx/marketplaces-product-images/main/products/7501537102845/images/7501537102845_3.jpg</t>
  </si>
  <si>
    <t xml:space="preserve">NEDICLON 100MG C 20 TABS DICLOFENACO BRULUART</t>
  </si>
  <si>
    <t xml:space="preserve">7501019064753</t>
  </si>
  <si>
    <t xml:space="preserve">TENA Pants Maxi Protect Mujer Talla M 14 Piezas</t>
  </si>
  <si>
    <t xml:space="preserve">Descripción:
TENA Pants Maxi Protect Mujer es una ropa interior desechable tipo calzón, de corte alto, diseñada para mujeres que necesitan protección contra pérdidas de orina abundantes. Ahora con Proskin, cuida y protege la piel gracias a su tela ultrasuave, con vitamina E y extracto de semilla de algodón. Este paquete es de talla M (Chico/Mediano) y contiene 14 piezas.
Características:
- Escala de absorción 9, para absorción abundante.
- Gel súper absorbente que absorbe en segundos y neutraliza los olores.
- Absorción hasta 20% más rápida y control eficaz de olores.
- Doble barrera anti-escurrimiento para mayor seguridad.
- Tela ultrasuave con vitamina E y aceite de semilla de algodón que cuidan la piel.
- Ajuste perfecto Perfect-Fit que se adapta al cuerpo y permite moverse con libertad.
- Materiales suaves y respirables; discreta bajo la ropa.
- Dermatológicamente probado.
Modo de uso:
Colóquela como ropa interior común y ajústela a la cintura. Para retirarla, rompa los laterales. Cámbiela cuando sea necesario.
Presentación:
Paquete con 14 piezas, talla M (Chico/Mediano).
Advertencias:
Deseche el producto usado en la basura; no lo tire en el inodoro. Manténgase fuera del alcance de los niños.</t>
  </si>
  <si>
    <t xml:space="preserve">MLM48929031</t>
  </si>
  <si>
    <t xml:space="preserve">Pants Maxi Protect Mujer</t>
  </si>
  <si>
    <t xml:space="preserve">Corte alto con Proskin</t>
  </si>
  <si>
    <t xml:space="preserve">Paquete de ropa interior desechable</t>
  </si>
  <si>
    <t xml:space="preserve">M (Chico/Mediano)</t>
  </si>
  <si>
    <t xml:space="preserve">Escala de absorción: 9 (abundante); Doble barrera anti-escurrimiento; Gel súper absorbente; Dermatológicamente probado</t>
  </si>
  <si>
    <t xml:space="preserve">https://raw.githubusercontent.com/zublimemx/marketplaces-product-images/main/products/7501019064753/images/7501019064753_1.jpg</t>
  </si>
  <si>
    <t xml:space="preserve">TENA CALZ PANTS MAXIPROT MUCH/M14N</t>
  </si>
  <si>
    <t xml:space="preserve">7501070903411</t>
  </si>
  <si>
    <t xml:space="preserve">Despamen Testosterona Estradiol 100 mg/5 mg Jeringa 1 ml</t>
  </si>
  <si>
    <t xml:space="preserve">Descripción:
Despamen es una solución inyectable de administración intramuscular que combina testosterona (como enantato) y estradiol (como valerato) en concentración de 100 mg y 5 mg por cada 1 ml. Es elaborado por Laboratorios Carnot y se presenta en una caja con una jeringa prellenada con 1 ml y una aguja estéril desechable, en envase de burbuja.
Composición:
Cada 1 ml de solución inyectable aporta las siguientes cantidades.
- Testosterona (enantato de testosterona): 100 mg
- Estradiol (valerato de estradiol): 5 mg
Características:
- Solución inyectable lista para aplicarse en jeringa prellenada.
- Incluye aguja estéril desechable.
- Vía de administración: intramuscular.
- Pertenece al grupo de los estrógenos y andrógenos combinados.
Modo de uso:
Solo para aplicación intramuscular por personal de salud o bajo la indicación de su médico. La indicación, la dosis y la frecuencia de aplicación deben ser definidas por el médico. Consérvese a temperatura ambiente controlada, entre 15 y 30 °C.
Presentación:
Caja con 1 jeringa prellenada con 1 ml y 1 aguja estéril desechable.
Advertencias:
Medicamento de prescripción: su venta requiere receta médica. No se automedique. Utilice el producto únicamente por vía intramuscular. Lea las instrucciones del empaque. Consulte a su médico. No se deje al alcance de los niños.</t>
  </si>
  <si>
    <t xml:space="preserve">MLM39475151</t>
  </si>
  <si>
    <t xml:space="preserve">Testosterona (enantato) y estradiol (valerato)</t>
  </si>
  <si>
    <t xml:space="preserve">100 mg / 5 mg por 1 ml</t>
  </si>
  <si>
    <t xml:space="preserve">Incluye 1 aguja estéril desechable; Requiere receta médica</t>
  </si>
  <si>
    <t xml:space="preserve">https://raw.githubusercontent.com/zublimemx/marketplaces-product-images/main/products/7501070903411/images/7501070903411_1.jpg</t>
  </si>
  <si>
    <t xml:space="preserve">https://raw.githubusercontent.com/zublimemx/marketplaces-product-images/main/products/7501070903411/images/7501070903411_2.jpg</t>
  </si>
  <si>
    <t xml:space="preserve">DESPAMEN 100 5 MG JGA PRELL</t>
  </si>
  <si>
    <t xml:space="preserve">7502216931220</t>
  </si>
  <si>
    <t xml:space="preserve">ACC 200 mg Acetilcisteína 20 Tabletas Efervescentes</t>
  </si>
  <si>
    <t xml:space="preserve">Descripción:
ACC 200 mg son tabletas efervescentes con acetilcisteína, un expectorante para el alivio de la tos con flemas. Es útil en irritaciones menores de garganta y bronquios con aumento en la producción de mucosidad. Lo elabora Sandoz y se presenta en caja con un tubo de 20 tabletas efervescentes.
Composición:
Cada tableta efervescente contiene 200 mg de acetilcisteína, con excipientes cbp.
Modo de uso:
Vía oral. Disuelva la tableta en un vaso de agua antes de tomarla.
- Adultos y adolescentes de 14 años en adelante: 1 tableta de 200 mg, 3 veces al día.
- Niños de 6 a 14 años: 1 tableta de 200 mg, 2 veces al día.
No lo use por más de 4 a 5 días sin consejo médico.
Presentación:
Caja con tubo de 20 tabletas efervescentes de 200 mg.
Advertencias:
No debe usarse en caso de hipersensibilidad a la acetilcisteína, úlcera péptica activa ni en menores de 2 años. Contiene lactosa: no lo use si tiene intolerancia a la lactosa. Use con precaución si tiene asma bronquial o antecedentes de úlcera. Puede aumentar el volumen de las secreciones bronquiales. Pueden presentarse náuseas, vómito, diarrea, dolor abdominal o urticaria; de manera muy rara, reacciones cutáneas graves o alérgicas. Consulte a su médico si tiene problemas del hígado o del riñón. Lea las instrucciones del empaque. Consulte a su médico. No se deje al alcance de los niños.</t>
  </si>
  <si>
    <t xml:space="preserve">MLM39455582</t>
  </si>
  <si>
    <t xml:space="preserve">ACC</t>
  </si>
  <si>
    <t xml:space="preserve">Tabletas efervescentes en tubo</t>
  </si>
  <si>
    <t xml:space="preserve">Expectorante; Tabletas efervescentes</t>
  </si>
  <si>
    <t xml:space="preserve">https://raw.githubusercontent.com/zublimemx/marketplaces-product-images/main/products/7502216931220/images/7502216931220_1.jpg</t>
  </si>
  <si>
    <t xml:space="preserve">https://raw.githubusercontent.com/zublimemx/marketplaces-product-images/main/products/7502216931220/images/7502216931220_2.jpg</t>
  </si>
  <si>
    <t xml:space="preserve">ACC 200MG C20 TABS EFER</t>
  </si>
  <si>
    <t xml:space="preserve">7501089809315</t>
  </si>
  <si>
    <t xml:space="preserve">Eskapar Compuesto Suspensión 120 ml con Vaso Dosificador</t>
  </si>
  <si>
    <t xml:space="preserve">Descripción:
Eskapar Compuesto es una suspensión oral que combina nifuroxazida y metronidazol, elaborada por Armstrong Laboratorios de México. Según la ficha del medicamento se emplea en infecciones gastrointestinales causadas por parásitos, como la amebiasis y la giardiasis. Se presenta en un frasco de 120 ml con vaso dosificador.
Composición:
Nifuroxazida y metronidazol, con concentración indicada en el empaque de 4 g / 5 g en suspensión oral.
Características:
- Suspensión oral lista para tomar.
- Combina dos principios activos: nifuroxazida y metronidazol.
- Incluye vaso dosificador para medir cada dosis.
- Frasco de 120 ml.
Modo de uso:
Vía oral. Agite el frasco antes de usarlo y mida la dosis con el vaso dosificador, siguiendo exactamente la dosis y la duración que indique su médico.
Presentación:
Frasco con 120 ml y vaso dosificador.
Advertencias:
Medicamento de prescripción: su venta requiere receta médica. Consérvese a temperatura ambiente controlada, sin exceder los 30 °C. No lo use si es alérgico a alguno de los componentes de la fórmula. Lea las instrucciones del empaque. Consulte a su médico. No se deje al alcance de los niños.</t>
  </si>
  <si>
    <t xml:space="preserve">MLM51394092</t>
  </si>
  <si>
    <t xml:space="preserve">Suspensión oral con vaso dosificador</t>
  </si>
  <si>
    <t xml:space="preserve">4 g / 5 g (según empaque)</t>
  </si>
  <si>
    <t xml:space="preserve">Incluye vaso dosificador; Requiere receta médica</t>
  </si>
  <si>
    <t xml:space="preserve">https://raw.githubusercontent.com/zublimemx/marketplaces-product-images/main/products/7501089809315/images/7501089809315_1.jpg</t>
  </si>
  <si>
    <t xml:space="preserve">https://raw.githubusercontent.com/zublimemx/marketplaces-product-images/main/products/7501089809315/images/7501089809315_3.jpg</t>
  </si>
  <si>
    <t xml:space="preserve">ESKAPAR COMP SUSP 120ML</t>
  </si>
  <si>
    <t xml:space="preserve">7501035907508</t>
  </si>
  <si>
    <t xml:space="preserve">Desodorante Speed Stick Fresh Hombre en Barra 60 g</t>
  </si>
  <si>
    <t xml:space="preserve">Descripción:
Speed Stick Fresh es un desodorante en barra para hombre con fragancia fresca y limpia. Su fórmula, clínicamente probada y sin alcohol, ofrece 24 horas de protección contra el mal olor, ayuda a evitar la resequedad y está pensada para no producir irritación. Viene en una presentación de 60 g, práctica para llevar al trabajo, al gimnasio o a la escuela.
Beneficios:
- 24 horas de protección contra el mal olor.
- Fragancia fresca y agradable que da sensación de limpieza.
- Fórmula sin alcohol, clínicamente probada.
- Barra que se aplica fácilmente después del baño.
Ingredientes:
Propilenglicol, agua, estearato de sodio, perfume, cloruro de sodio, alcohol estearílico, EDTA tetrasódico, FD&amp;C Azul no. 1 (CI 42090), FD&amp;C Amarillo no. 5 (CI 19140), benzoato bencílico, linalool, cumarina, dipenteno, citronelol, geraniol y citral.
Modo de uso:
Gire el tornillo hasta que salga la barra y aplique.
Presentación:
Barra desodorante de 60 g.
Advertencias:
Para uso exclusivo en las axilas. No se aplique sobre piel irritada o lastimada. Descontinúe su uso en caso de presentarse irritación, enrojecimiento o alguna molestia. No se deje al alcance de los niños.</t>
  </si>
  <si>
    <t xml:space="preserve">MLM20748933</t>
  </si>
  <si>
    <t xml:space="preserve">Men Speed Stick</t>
  </si>
  <si>
    <t xml:space="preserve">Protección: 24 horas; Fórmula sin alcohol; Desodorante en barra</t>
  </si>
  <si>
    <t xml:space="preserve">https://raw.githubusercontent.com/zublimemx/marketplaces-product-images/main/products/7501035907508/images/7501035907508_2.jpg</t>
  </si>
  <si>
    <t xml:space="preserve">https://raw.githubusercontent.com/zublimemx/marketplaces-product-images/main/products/7501035907508/images/7501035907508_4.jpg</t>
  </si>
  <si>
    <t xml:space="preserve">DESOD SPEED S FRESH STICK 60G</t>
  </si>
  <si>
    <t xml:space="preserve">7501019040719</t>
  </si>
  <si>
    <t xml:space="preserve">Toallas Saba Buenas Noches Ultra Invisible con Alas 22 Pzas</t>
  </si>
  <si>
    <t xml:space="preserve">MLM187667</t>
  </si>
  <si>
    <t xml:space="preserve">Belleza y Cuidado Personal &gt; Higiene Personal &gt; Higiene Femenina &gt; Toallitas Femeninas &gt; Desechables</t>
  </si>
  <si>
    <t xml:space="preserve">Descripción:
Saba Buenas Noches Ultra Invisible son toallas femeninas nocturnas con alas, ultradelgadas para darte el mayor confort a la hora de dormir. Su tecnología Absorplus brinda la absorción que se necesita durante toda la noche, para flujo abundante. El paquete contiene 22 piezas.
Características:
- Ultradelgadas, con diseño invisible bajo la ropa.
- Tecnología Absorplus para absorción durante toda la noche.
- Nocturnas, con alas que ayudan a mantener la toalla en su lugar.
- Pensadas para flujo abundante.
- Paquete con 22 piezas.
Modo de uso:
Retire el papel protector del adhesivo, pegue la toalla en la ropa interior con el lado adhesivo hacia abajo y fije las alas alrededor de la ropa interior. Cámbiela con frecuencia.
Presentación:
Paquete con 22 toallas nocturnas ultradelgadas con alas.
Advertencias:
No deseche la toalla en el inodoro. Manténgase en un lugar fresco y seco, fuera del alcance de los niños.</t>
  </si>
  <si>
    <t xml:space="preserve">MLM24213202</t>
  </si>
  <si>
    <t xml:space="preserve">Buenas Noches Ultra Invisible</t>
  </si>
  <si>
    <t xml:space="preserve">Nocturna con alas</t>
  </si>
  <si>
    <t xml:space="preserve">Paquete de toallas femeninas</t>
  </si>
  <si>
    <t xml:space="preserve">Ultradelgadas; Con alas; Tecnología Absorplus; Uso nocturno para flujo abundante</t>
  </si>
  <si>
    <t xml:space="preserve">https://raw.githubusercontent.com/zublimemx/marketplaces-product-images/main/products/7501019040719/images/7501019040719_1.jpg</t>
  </si>
  <si>
    <t xml:space="preserve">TAS SANIT U-INV B-NOC XLGA ALAS22</t>
  </si>
  <si>
    <t xml:space="preserve">7501026423109</t>
  </si>
  <si>
    <t xml:space="preserve">Calentador de Biberones Ternura Deluxe con Biberón 9 oz</t>
  </si>
  <si>
    <t xml:space="preserve">MLM39990</t>
  </si>
  <si>
    <t xml:space="preserve">Bebés &gt; Lactancia y Alimentación &gt; Calentadores de Biberones</t>
  </si>
  <si>
    <t xml:space="preserve">Descripción:
El set Ternura Deluxe incluye un calentador eléctrico para biberones y papillas y un biberón de cuello ancho de 9 oz. El calentador sirve para biberones de cuello ancho y de cuello normal, y se puede conectar cerca de ti para calentar biberones o papillas con comodidad.
Características:
- Calentador para biberones de cuello ancho o normal.
- Temperatura regulable para evitar el sobrecalentamiento.
- Sistema de seguridad de apagado automático.
- Incluye 1 biberón de cuello ancho Deluxe de 9 oz, libre de BPA.
- El biberón viene en distintos colores, sujeto a disponibilidad.
- Contenido del empaque: 2 piezas (calentador y biberón).
- Fabricado con una combinación de materiales.
Modo de uso:
Siga las instrucciones impresas en el empaque para llenar el calentador con agua, colocar el biberón o el envase con papilla y regular la temperatura. Verifique siempre la temperatura del alimento antes de dárselo al bebé.
Presentación:
Caja con 1 calentador eléctrico para biberones y papillas y 1 biberón de cuello ancho de 9 oz.
Advertencias:
Úsese siempre bajo la supervisión de un adulto. Mantenga el aparato y el cable fuera del alcance de los niños.</t>
  </si>
  <si>
    <t xml:space="preserve">Ternura</t>
  </si>
  <si>
    <t xml:space="preserve">Deluxe</t>
  </si>
  <si>
    <t xml:space="preserve">Calentador con biberón de cuello ancho 9 oz</t>
  </si>
  <si>
    <t xml:space="preserve">Set de calentador y biberón</t>
  </si>
  <si>
    <t xml:space="preserve">Contenido: 2 piezas (calentador eléctrico y 1 biberón de cuello ancho de 9 oz); Compatible con biberones de cuello ancho y normal; Temperatura regulable; Apagado automático; Libre de BPA; Color del biberón según disponibilidad</t>
  </si>
  <si>
    <t xml:space="preserve">https://raw.githubusercontent.com/zublimemx/marketplaces-product-images/main/products/7501026423109/images/7501026423109_2.jpg</t>
  </si>
  <si>
    <t xml:space="preserve">https://raw.githubusercontent.com/zublimemx/marketplaces-product-images/main/products/7501026423109/images/7501026423109_3.jpg</t>
  </si>
  <si>
    <t xml:space="preserve">https://raw.githubusercontent.com/zublimemx/marketplaces-product-images/main/products/7501026423109/images/7501026423109_4.jpg</t>
  </si>
  <si>
    <t xml:space="preserve">TERNURA 2 PZS CALENTADOR+BIBERON 9oz</t>
  </si>
  <si>
    <t xml:space="preserve">7501390910953</t>
  </si>
  <si>
    <t xml:space="preserve">Hemamina Adulto Solución Oral 10 Ampolletas de 10 ml</t>
  </si>
  <si>
    <t xml:space="preserve">Descripción:
Hemamina es un suplemento alimenticio en solución oral para adultos, elaborado con extracto de hígado y vitaminas del complejo B. Se presenta en una caja con 10 ampolletas de 10 ml cada una, listas para beberse, y es elaborado por Italmex.
Composición:
Cada ampolleta de 10 ml contiene extracto de hígado y vitaminas del complejo B en las siguientes cantidades.
- Vitamina B1 (tiamina): 3.29 mg
- Vitamina B2 (riboflavina): 2.30 mg
- Vitamina B12 (cianocobalamina): 11 µg
Contiene además agua, azúcar, etanol, sorbitol, colorante caramelo y otros excipientes.
Características:
- Suplemento alimenticio con vitaminas del complejo B.
- Formato en ampolletas individuales de 10 ml, prácticas para llevar.
- Para uso en adultos.
- Caja con 10 ampolletas, que alcanza para 10 días con la porción diaria.
Modo de uso:
Adultos: abra la ampolleta y tome el contenido una vez al día. Deseche el sobrante si lo hubiera.
Presentación:
Caja con 10 ampolletas de 10 ml de solución oral.
Advertencias:
Este producto es un suplemento alimenticio y no es un medicamento. No exceda la porción diaria recomendada. Las personas con diabetes o intolerancia a la fructosa o al sorbitol deben consultar a su médico antes de consumirlo, ya que contiene azúcar y sorbitol. Manténgase fuera del alcance de los niños. Consulte a su médico.</t>
  </si>
  <si>
    <t xml:space="preserve">MLM34703956</t>
  </si>
  <si>
    <t xml:space="preserve">Hemamina</t>
  </si>
  <si>
    <t xml:space="preserve">Solución oral en ampolletas</t>
  </si>
  <si>
    <t xml:space="preserve">Extracto de hígado, tiamina, riboflavina y cianocobalamina</t>
  </si>
  <si>
    <t xml:space="preserve">Por ampolleta de 10 ml: B1 3.29 mg; B2 2.30 mg; B12 11 µg</t>
  </si>
  <si>
    <t xml:space="preserve">Suplemento alimenticio; Dosis: 1 ampolleta al día; Cada ampolleta de 10 ml</t>
  </si>
  <si>
    <t xml:space="preserve">https://raw.githubusercontent.com/zublimemx/marketplaces-product-images/main/products/7501390910953/images/7501390910953_1.jpg</t>
  </si>
  <si>
    <t xml:space="preserve">https://raw.githubusercontent.com/zublimemx/marketplaces-product-images/main/products/7501390910953/images/7501390910953_2.jpg</t>
  </si>
  <si>
    <t xml:space="preserve">HEMAMINA AD SOL C 10 AMP</t>
  </si>
  <si>
    <t xml:space="preserve">7501314703616</t>
  </si>
  <si>
    <t xml:space="preserve">Dimegan-D Loratadina Fenilefrina 5 mg/20 mg 10 Cápsulas</t>
  </si>
  <si>
    <t xml:space="preserve">Descripción:
Dimegan-D son cápsulas de liberación prolongada que combinan loratadina, un antihistamínico, y fenilefrina, un descongestionante. Son elaboradas por Laboratorios Senosiain y se presentan en una caja con 10 cápsulas para administración oral. Es un medicamento de prescripción.
Composición:
Cada cápsula de liberación prolongada aporta las siguientes cantidades.
- Loratadina: 5 mg
- Fenilefrina (clorhidrato): 20 mg
Características:
- Cápsulas de liberación prolongada.
- Combinación de un antihistamínico y un descongestionante en una sola cápsula.
- Vía de administración oral.
- Caja con 10 cápsulas.
Modo de uso:
Vía oral. Trague la cápsula completa, sin abrirla ni masticarla, con un poco de agua. La dosis y la duración del tratamiento las determina su médico.
Presentación:
Caja con 10 cápsulas de liberación prolongada de 5 mg/20 mg.
Advertencias:
Su venta requiere receta médica. El uso de este producto debe ser recomendado únicamente por un médico; no se automedique. Consérvese a temperatura ambiente controlada, entre 15 y 30 °C. Lea las instrucciones del empaque. Consulte a su médico. No se deje al alcance de los niños.</t>
  </si>
  <si>
    <t xml:space="preserve">MLM39475443</t>
  </si>
  <si>
    <t xml:space="preserve">Dimegan</t>
  </si>
  <si>
    <t xml:space="preserve">5 mg / 20 mg por cápsula</t>
  </si>
  <si>
    <t xml:space="preserve">Liberación prolongada; Requiere receta médica</t>
  </si>
  <si>
    <t xml:space="preserve">https://raw.githubusercontent.com/zublimemx/marketplaces-product-images/main/products/7501314703616/images/7501314703616_1.jpg</t>
  </si>
  <si>
    <t xml:space="preserve">https://raw.githubusercontent.com/zublimemx/marketplaces-product-images/main/products/7501314703616/images/7501314703616_2.jpg</t>
  </si>
  <si>
    <t xml:space="preserve">DIMEGAN D C10 CAPS 5MG 20MG</t>
  </si>
  <si>
    <t xml:space="preserve">7501299303047</t>
  </si>
  <si>
    <t xml:space="preserve">Cicloferon Crema Aciclovir 5% Tubo 2 g</t>
  </si>
  <si>
    <t xml:space="preserve">Descripción:
Cicloferon es una crema antiviral con aciclovir al 5% para el tratamiento del fuego labial, es decir, las lesiones en la piel causadas por el virus del herpes simple. Es elaborada por Laboratorios Liomont y se presenta en una caja de cartón con un tubo de 2 g, en crema sin color.
Beneficios:
- Previene la aparición del fuego labial si se aplica en los primeros síntomas.
- Detiene la multiplicación del virus gracias a su fórmula.
- Alivia y acelera la curación de la lesión.
- Antiviral en crema de uso tópico.
Composición:
Cada gramo de crema contiene aciclovir al 5%.
Modo de uso:
Uso externo. Lávese las manos y aplique una capa delgada sobre la zona afectada, aproximadamente 5 veces al día, cada 4 horas, siguiendo las indicaciones del empaque. Inicie la aplicación desde los primeros síntomas y lávese las manos después de cada aplicación.
Presentación:
Caja con 1 tubo de 2 g de crema al 5%.
Advertencias:
Solo para uso externo en piel; evite el contacto con los ojos. Suspenda su uso y consulte a su médico si aparece irritación o si las molestias persisten. No se automedique. Lea las instrucciones del empaque. Consulte a su médico. No se deje al alcance de los niños.</t>
  </si>
  <si>
    <t xml:space="preserve">MLM45284224</t>
  </si>
  <si>
    <t xml:space="preserve">Crema sin color; Uso externo; Caja de cartón con tubo de 2 g</t>
  </si>
  <si>
    <t xml:space="preserve">https://raw.githubusercontent.com/zublimemx/marketplaces-product-images/main/products/7501299303047/images/7501299303047_1.jpg</t>
  </si>
  <si>
    <t xml:space="preserve">https://raw.githubusercontent.com/zublimemx/marketplaces-product-images/main/products/7501299303047/images/7501299303047_2.jpg</t>
  </si>
  <si>
    <t xml:space="preserve">CICLOFERON BCO 2GR CREM AGOSTO 27</t>
  </si>
  <si>
    <t xml:space="preserve">7501070618995</t>
  </si>
  <si>
    <t xml:space="preserve">Aeroflux Solución Salbutamol Ambroxol 120 ml con Pipeta</t>
  </si>
  <si>
    <t xml:space="preserve">Descripción:
Aeroflux es una solución oral que combina salbutamol y ambroxol, elaborada por Sanfer. Es un medicamento de la línea respiratoria que, según las fichas de farmacia, se utiliza en cuadros con tos, bronquitis, asma y broncoespasmo. Se presenta en una caja con un frasco de 120 ml, vaso dosificador y pipeta dosificadora.
Composición:
Salbutamol y ambroxol en solución oral. Concentración indicada en las fichas de farmacia: 0.040 g y 0.150 g por cada 100 ml.
Características:
- Solución oral de administración por vía oral.
- Combina dos principios activos: salbutamol y ambroxol.
- Incluye vaso dosificador y pipeta dosificadora para medir cada dosis con precisión.
- Frasco con 120 ml.
Modo de uso:
Vía oral. Mida la dosis con el vaso dosificador o con la pipeta, según la cantidad que le indique su médico, y no exceda la dosis ni la duración del tratamiento recomendadas.
Presentación:
Caja con frasco de 120 ml, vaso dosificador y pipeta dosificadora.
Advertencias:
Medicamento de prescripción: su venta requiere receta médica. Consérvese a temperatura ambiente controlada, entre 15 y 30 °C, en un lugar fresco. Lea las instrucciones del empaque. Consulte a su médico. No se deje al alcance de los niños.</t>
  </si>
  <si>
    <t xml:space="preserve">MLM45361986</t>
  </si>
  <si>
    <t xml:space="preserve">Aeroflux</t>
  </si>
  <si>
    <t xml:space="preserve">Solución oral con vaso y pipeta dosificadora</t>
  </si>
  <si>
    <t xml:space="preserve">Salbutamol y ambroxol</t>
  </si>
  <si>
    <t xml:space="preserve">0.040 g / 0.150 g por 100 ml (según fichas de farmacia)</t>
  </si>
  <si>
    <t xml:space="preserve">Incluye vaso dosificador y pipeta dosificadora; Requiere receta médica</t>
  </si>
  <si>
    <t xml:space="preserve">https://raw.githubusercontent.com/zublimemx/marketplaces-product-images/main/products/7501070618995/images/7501070618995_1.jpg</t>
  </si>
  <si>
    <t xml:space="preserve">AEROFLUX SOL 120ML C PIPETA</t>
  </si>
  <si>
    <t xml:space="preserve">7501058715685</t>
  </si>
  <si>
    <t xml:space="preserve">Tempra Forte Paracetamol 650 mg 36 Tabletas</t>
  </si>
  <si>
    <t xml:space="preserve">Descripción:
Tempra Forte 650 mg es un analgésico en tabletas para adultos y mayores de 12 años, cuyo principio activo es el paracetamol. Ayuda a aliviar hasta cinco tipos de dolor: de cabeza, muscular, menstrual, articular y dental, y su fórmula no irrita el estómago. Esta presentación contiene 36 tabletas (24 más 12 adicionales) en una sola caja.
Beneficios:
- Cada tableta contiene 650 mg de paracetamol.
- Alivia hasta 5 tipos de dolor: cabeza, muscular, menstrual, articular y dental.
- Eficaz contra el dolor hasta por 8 horas.
- No irrita el estómago.
- Ayuda a reducir el malestar físico ocasionado por el estrés o el resfriado común.
Composición:
Cada tableta contiene 650 mg de paracetamol.
Modo de uso:
Vía oral. Tome una o dos tabletas cada 8 horas, sin exceder seis tabletas al día, por un periodo máximo de cinco días.
Presentación:
Caja con 36 tabletas de 650 mg (24 tabletas más 12 tabletas adicionales).
Advertencias:
No usar en menores de 12 años. No exceda la dosis máxima recomendada de 6 tabletas al día. Si las molestias persisten, suspenda su uso y consulte a su médico. Lea las instrucciones del empaque. Consulte a su médico. No se deje al alcance de los niños.</t>
  </si>
  <si>
    <t xml:space="preserve">MLM39455365</t>
  </si>
  <si>
    <t xml:space="preserve">Tempra Forte</t>
  </si>
  <si>
    <t xml:space="preserve">Presentación 24+12 tabletas; Dosis máxima: 6 tabletas al día</t>
  </si>
  <si>
    <t xml:space="preserve">https://raw.githubusercontent.com/zublimemx/marketplaces-product-images/main/products/7501058715685/images/7501058715685_1.jpg</t>
  </si>
  <si>
    <t xml:space="preserve">https://raw.githubusercontent.com/zublimemx/marketplaces-product-images/main/products/7501058715685/images/7501058715685_2.jpg</t>
  </si>
  <si>
    <t xml:space="preserve">TEMPRA FTE TAB 24 MAS 12 PRECIO ESPECIAL</t>
  </si>
  <si>
    <t xml:space="preserve">7791293032436</t>
  </si>
  <si>
    <t xml:space="preserve">Antitranspirante Rexona Women Powder Dry Aerosol 150 ml</t>
  </si>
  <si>
    <t xml:space="preserve">Descripción:
Rexona Powder Dry es un antitranspirante en aerosol para mujer que ofrece doble protección contra el sudor y el mal olor. Su fórmula de secado rápido deja una sensación seca y fresca, y su tecnología se activa con el movimiento para brindar protección instantánea. Presentación de 150 ml.
Beneficios:
- Protección de 72 horas contra el sudor y el mal olor.
- Doble protección contra el sudor y el mal olor.
- Protección seca y fresca con fórmula de secado rápido.
- Protección activada por el movimiento.
- Aerosol práctico de 150 ml, con fragancia Powder Dry.
Ingredientes:
Butano, isobutano, propano, ciclopentasiloxano, clorohidrato de aluminio sesqui, fragancia (limoneno, linalool, citronelol, entre otros componentes aromáticos).
Modo de uso:
Agite antes de usar. Aplique solamente en las axilas, a no menos de 15 cm de distancia de la piel.
Presentación:
Aerosol de 150 ml.
Advertencias:
Uso exclusivo en las axilas. Producto inflamable: manténgase alejado del fuego y de fuentes de calor, y no perfore ni queme el envase, aun vacío. Evite el contacto con los ojos. Suspenda su uso si aparece irritación. Manténgase fuera del alcance de los niños.</t>
  </si>
  <si>
    <t xml:space="preserve">MLM17416537</t>
  </si>
  <si>
    <t xml:space="preserve">Women Powder Dry</t>
  </si>
  <si>
    <t xml:space="preserve">Powder Dry</t>
  </si>
  <si>
    <t xml:space="preserve">Protección: 72 horas; Antitranspirante en aerosol; Activado por el movimiento</t>
  </si>
  <si>
    <t xml:space="preserve">https://raw.githubusercontent.com/zublimemx/marketplaces-product-images/main/products/7791293032436/images/7791293032436_1.jpg</t>
  </si>
  <si>
    <t xml:space="preserve">https://raw.githubusercontent.com/zublimemx/marketplaces-product-images/main/products/7791293032436/images/7791293032436_3.jpg</t>
  </si>
  <si>
    <t xml:space="preserve">DESOD REXONA WOM POW-DRY SPY 150ML</t>
  </si>
  <si>
    <t xml:space="preserve">7501035919129</t>
  </si>
  <si>
    <t xml:space="preserve">Shampoo Palmolive Optims Extra Intensivo 2 en 1 400 ml</t>
  </si>
  <si>
    <t xml:space="preserve">Descripción:
Shampoo 2 en 1 Palmolive Optims Acondicionamiento Extra Intensivo (nivel 4), que combina limpieza y acondicionamiento en una sola aplicación. Está formulado con keratina vital y pensado para el cabello seco o maltratado por la resequedad, que necesita una hidratación más profunda en cada lavado.
Beneficios:
- Limpia y acondiciona el cabello en un solo paso
- Formulado con keratina vital
- Ayuda a que el cabello luzca más radiante y fuerte
- Ayuda a contrarrestar los daños causados por la resequedad
- Aroma de larga duración
- Práctica presentación de 400 ml para varios lavados
Modo de uso:
Aplique una cantidad suficiente sobre el cabello mojado, masajee suavemente el cuero cabelludo y las puntas hasta generar espuma y enjuague con abundante agua. Repita si es necesario.
Presentación:
Botella de 400 ml. Marca Palmolive, línea Optims, elaborado por Colgate-Palmolive.
Advertencias:
Uso externo. Evite el contacto con los ojos; si esto ocurre, enjuague con abundante agua. Manténgase fuera del alcance de los niños.</t>
  </si>
  <si>
    <t xml:space="preserve">MLM17795449</t>
  </si>
  <si>
    <t xml:space="preserve">Acondicionamiento Extra Intensivo 2 en 1 (Nivel 4)</t>
  </si>
  <si>
    <t xml:space="preserve">Botella de 400 ml</t>
  </si>
  <si>
    <t xml:space="preserve">Cabello seco o dañado</t>
  </si>
  <si>
    <t xml:space="preserve">Formato: shampoo con acondicionador 2 en 1; Ingrediente destacado: keratina vital</t>
  </si>
  <si>
    <t xml:space="preserve">https://raw.githubusercontent.com/zublimemx/marketplaces-product-images/main/products/7501035919129/images/7501035919129_2.jpg</t>
  </si>
  <si>
    <t xml:space="preserve">SH PALMOL OPT EXT INT 400 ML</t>
  </si>
  <si>
    <t xml:space="preserve">714706907654</t>
  </si>
  <si>
    <t xml:space="preserve">Caramelos Bronco Fresh Sabores Surtidos 33 g 12 Piezas</t>
  </si>
  <si>
    <t xml:space="preserve">Descripción:
Exhibidor de caramelos Bronco Fresh, de la marca Broncolin, con 12 piezas de 33 g en sabores surtidos. Son pastillas refrescantes para boca y garganta, elaboradas con miel, mentol y extractos herbales, que se utilizan como auxiliar en molestias de garganta asociadas al resfriado común, la tos y la garganta irritada.
Beneficios:
- Refresca la boca y la garganta
- Auxiliar en la tos y la garganta irritada del resfriado común
- Sabores surtidos: la charola incluye variedad de sabores de la línea
- Formato individual práctico para llevar en el bolso o la mochila
- Ideal para reventa o para tener a la mano en casa y oficina
Composición:
Las variedades con miel de la línea se elaboran a base de miel de abeja, mentol y ácido cítrico; la formulación exacta puede variar según el sabor, por lo que se recomienda revisar el empaque.
Modo de uso:
Disuelva lentamente una pastilla en la boca cuando lo necesite. No se mastique.
Presentación:
Exhibidor con 12 piezas de 33 g cada una (cada pieza contiene aproximadamente 9 pastillas). Sabores surtidos.
Advertencias:
Si los síntomas persisten o empeoran, consulte a su médico. Los niños pequeños deben usarlo bajo supervisión de un adulto.
Lea las instrucciones del empaque. Consulte a su médico. No se deje al alcance de los niños.</t>
  </si>
  <si>
    <t xml:space="preserve">Bronco Fresh</t>
  </si>
  <si>
    <t xml:space="preserve">Broncolin</t>
  </si>
  <si>
    <t xml:space="preserve">Sabores surtidos (mix)</t>
  </si>
  <si>
    <t xml:space="preserve">Exhibidor con 12 piezas de 33 g</t>
  </si>
  <si>
    <t xml:space="preserve">Surtido (miel, mentol y otros sabores de la línea)</t>
  </si>
  <si>
    <t xml:space="preserve">Formato de venta: exhibidor de 12 piezas; Cada pieza: caramelo de 33 g con aproximadamente 9 pastillas; Categoría: caramelo refrescante para garganta</t>
  </si>
  <si>
    <t xml:space="preserve">https://raw.githubusercontent.com/zublimemx/marketplaces-product-images/main/products/714706907654/images/714706907654_1.jpg</t>
  </si>
  <si>
    <t xml:space="preserve">BRONCOFRESH SAB MIX 33G EXH 12PZAS 24</t>
  </si>
  <si>
    <t xml:space="preserve">7506205810046</t>
  </si>
  <si>
    <t xml:space="preserve">Fórmula Infantil Enfamil Premium Confort Etapa 1 800 g</t>
  </si>
  <si>
    <t xml:space="preserve">Descripción:
Enfamil Premium Confort es una fórmula infantil especializada para lactantes de 0 a 12 meses (etapa 1) con necesidades especiales de nutrición. Contiene proteína parcialmente digerida (hidrolizada) y es baja en lactosa, pensada para ofrecer confort digestivo en bebés sensibles.
Beneficios:
- Proteína parcialmente hidrolizada de fácil digestión
- Reducida en lactosa
- Enriquecida con DHA, ARA, zinc, hierro, colina y MFGM (membrana del glóbulo de grasa de la leche)
- Mezcla prebiótica para apoyar el bienestar digestivo
- Fórmula de inicio para bebés de 0 a 12 meses
Composición:
Aporte aproximado por 100 g de polvo:
- Energía: 515 kcal
- Proteínas: 11.7 g
- Carbohidratos disponibles: 54 g
- Azúcares totales: 28 g
- Sodio: 200 mg
Modo de uso:
La porción sugerida es de 4.4 g de polvo (una medida) por cada 30 ml de agua previamente hervida y tibia. Prepare cada toma al momento y deseche lo que sobre. Siga siempre las instrucciones de preparación y las cantidades indicadas en la etiqueta o por su pediatra.
Presentación:
Lata de 800 g de fórmula en polvo.
Advertencias:
La leche materna es el mejor alimento para los bebés. Consulte a su médico sobre el uso de este producto.</t>
  </si>
  <si>
    <t xml:space="preserve">MLM11214951</t>
  </si>
  <si>
    <t xml:space="preserve">Premium Confort (Pro Select Confort Pro)</t>
  </si>
  <si>
    <t xml:space="preserve">Etapa 1, fórmula especializada baja en lactosa con proteína parcialmente hidrolizada</t>
  </si>
  <si>
    <t xml:space="preserve">Lata de 800 g en polvo</t>
  </si>
  <si>
    <t xml:space="preserve">Etapa 1 (0 a 12 meses)</t>
  </si>
  <si>
    <t xml:space="preserve">Formato: fórmula en polvo; Ingredientes destacados: proteína parcialmente hidrolizada, DHA, ARA, MFGM, zinc, hierro, colina; Reducida en lactosa; Porción sugerida: 4.4 g en 30 ml de agua</t>
  </si>
  <si>
    <t xml:space="preserve">https://raw.githubusercontent.com/zublimemx/marketplaces-product-images/main/products/7506205810046/images/7506205810046_4.jpg</t>
  </si>
  <si>
    <t xml:space="preserve">ENFAMIL CONFORT PREMIUM 800G</t>
  </si>
  <si>
    <t xml:space="preserve">7501299330371</t>
  </si>
  <si>
    <t xml:space="preserve">Evocs III Levofloxacino 750 mg 7 Tabletas</t>
  </si>
  <si>
    <t xml:space="preserve">Descripción:
Evocs III es un antibiótico de la familia de las quinolonas cuyo principio activo es el levofloxacino, en tabletas de 750 mg. Se utiliza para el tratamiento de infecciones bacterianas en distintas localizaciones causadas por microorganismos sensibles, entre ellas infecciones de las vías respiratorias, de las vías urinarias y de la piel y tejidos blandos. Es elaborado por Laboratorios Liomont y su venta requiere receta médica.
Composición:
Cada tableta contiene levofloxacino hemihidratado equivalente a 750 mg de levofloxacino. Excipiente cbp 1 tableta.
Modo de uso:
Vía oral. La dosis y la duración del tratamiento deben ser indicadas por el médico; no suspenda ni modifique el tratamiento por su cuenta.
Presentación:
Caja con 7 tabletas de 750 mg.
Advertencias:
- No lo use si es alérgico al levofloxacino o a otras quinolonas
- No lo use si ha presentado tendinitis o ruptura de tendón con quinolonas
- No se use durante el embarazo ni la lactancia
- No se recomienda en niños ni en adolescentes en etapa de crecimiento
- Precaución en personas con alteraciones del sistema nervioso central, insuficiencia renal y en adultos mayores
- Evite la exposición excesiva al sol o a lámparas de rayos UV durante el tratamiento
- Conservar en lugar fresco y seco, protegido de la luz
Lea las instrucciones del empaque. Consulte a su médico. No se deje al alcance de los niños.</t>
  </si>
  <si>
    <t xml:space="preserve">MLM39476350</t>
  </si>
  <si>
    <t xml:space="preserve">Evocs</t>
  </si>
  <si>
    <t xml:space="preserve">Evocs III</t>
  </si>
  <si>
    <t xml:space="preserve">Forma farmacéutica: tabletas; Grupo terapéutico: antibiótico (quinolona); Venta con receta médica</t>
  </si>
  <si>
    <t xml:space="preserve">https://raw.githubusercontent.com/zublimemx/marketplaces-product-images/main/products/7501299330371/images/7501299330371_1.jpg</t>
  </si>
  <si>
    <t xml:space="preserve">https://raw.githubusercontent.com/zublimemx/marketplaces-product-images/main/products/7501299330371/images/7501299330371_2.jpg</t>
  </si>
  <si>
    <t xml:space="preserve">https://raw.githubusercontent.com/zublimemx/marketplaces-product-images/main/products/7501299330371/images/7501299330371_3.jpg</t>
  </si>
  <si>
    <t xml:space="preserve">EVOCS III 750MG C 7</t>
  </si>
  <si>
    <t xml:space="preserve">7501299307380</t>
  </si>
  <si>
    <t xml:space="preserve">Paramix Nitazoxanida 500 mg 6 Tabletas</t>
  </si>
  <si>
    <t xml:space="preserve">Descripción:
Paramix es un antiparasitario de amplio espectro cuyo principio activo es la nitazoxanida, en tabletas de 500 mg. Se indica para el tratamiento de parasitosis intestinales, entre ellas amibiasis, giardiasis, helmintiasis variadas, ascariasis, estrongiloidiasis y fasciolosis, así como tricomoniasis vaginal. Es elaborado por Laboratorios Liomont.
Composición:
Cada tableta contiene nitazoxanida 500 mg. Excipiente cbp 1 tableta.
Modo de uso:
Vía oral. Dosis habitual en adultos según la ficha del medicamento, siempre bajo indicación médica:
- Amibiasis, giardiasis y helmintiasis: una tableta de 500 mg dos veces al día durante 3 días
- Fasciolosis: una tableta de 500 mg dos veces al día durante 7 días
- Tricomoniasis: una tableta de 500 mg dos veces al día durante 3 días
Presentación:
Caja con 6 tabletas de 500 mg en envase de burbuja (blíster).
Advertencias:
- No lo use si es alérgico a alguno de los componentes de la fórmula
- No se administre a menores de 2 años
- No se use durante el embarazo ni la lactancia
- Puede causar somnolencia; tenga precaución al conducir o manejar maquinaria
- Puede producir coloración amarillenta transitoria de la orina y de la esclerótica de los ojos
Lea las instrucciones del empaque. Consulte a su médico. No se deje al alcance de los niños.</t>
  </si>
  <si>
    <t xml:space="preserve">MLM39474775</t>
  </si>
  <si>
    <t xml:space="preserve">Paramix</t>
  </si>
  <si>
    <t xml:space="preserve">Caja con 6 tabletas en blíster</t>
  </si>
  <si>
    <t xml:space="preserve">Forma farmacéutica: tabletas (algunas tiendas las listan como grageas); Grupo terapéutico: antiparasitario; Envase: blíster</t>
  </si>
  <si>
    <t xml:space="preserve">https://raw.githubusercontent.com/zublimemx/marketplaces-product-images/main/products/7501299307380/images/7501299307380_1.jpg</t>
  </si>
  <si>
    <t xml:space="preserve">https://raw.githubusercontent.com/zublimemx/marketplaces-product-images/main/products/7501299307380/images/7501299307380_2.jpg</t>
  </si>
  <si>
    <t xml:space="preserve">https://raw.githubusercontent.com/zublimemx/marketplaces-product-images/main/products/7501299307380/images/7501299307380_3.jpg</t>
  </si>
  <si>
    <t xml:space="preserve">PARAMIX 500 MG C 6 BLIST</t>
  </si>
  <si>
    <t xml:space="preserve">008400000460</t>
  </si>
  <si>
    <t xml:space="preserve">Premid Prednisolona Sulfacetamida Suspensión Oftálmica 10 ml</t>
  </si>
  <si>
    <t xml:space="preserve">Descripción:
Premid es una suspensión oftálmica (gotas para los ojos) de Laboratorios Grin que combina un corticosteroide, el acetato de prednisolona, con un antibiótico de la familia de las sulfonamidas, la sulfacetamida sódica. Está indicada para tratar procesos inflamatorios oculares acompañados de infección bacteriana por microorganismos sensibles a la sulfacetamida, en afecciones del segmento anterior del ojo como queratitis, iritis e iridociclitis, así como en quemaduras químicas o térmicas. Su venta requiere receta médica.
Composición:
Cada ml de suspensión contiene:
- Acetato de prednisolona 5 mg
- Sulfacetamida sódica 100 mg
- Vehículo cbp 1 ml
Modo de uso:
Vía oftálmica. Aplique 1 o 2 gotas en el ojo afectado de 4 a 6 veces al día, o con mayor frecuencia si es necesario según indicación del médico; conforme mejore la infección se disminuye la frecuencia de aplicación. Agite bien antes de usar. No ingerir.
Presentación:
Frasco gotero con 10 ml de suspensión oftálmica.
Advertencias:
- No lo use si es alérgico a alguno de los componentes de la fórmula
- No se use en tuberculosis ocular, infecciones virales o por hongos, queratitis epitelial ni glaucoma de ángulo abierto
- Los corticosteroides pueden aumentar la presión intraocular y retrasar la cicatrización; no se recomienda su uso durante el embarazo ni la lactancia
- Conservar a no más de 30 °C, protegido de la luz y con el frasco bien cerrado
- Deseche el frasco 30 días después de abierto
Lea las instrucciones del empaque. Consulte a su médico. No se deje al alcance de los niños.</t>
  </si>
  <si>
    <t xml:space="preserve">MLM39474924</t>
  </si>
  <si>
    <t xml:space="preserve">Premid</t>
  </si>
  <si>
    <t xml:space="preserve">Frasco gotero con 10 ml</t>
  </si>
  <si>
    <t xml:space="preserve">Acetato de prednisolona, sulfacetamida sódica</t>
  </si>
  <si>
    <t xml:space="preserve">Prednisolona 5 mg/ml y sulfacetamida 100 mg/ml (450 mg/10 g según algunas tiendas)</t>
  </si>
  <si>
    <t xml:space="preserve">Forma farmacéutica: suspensión oftálmica; Venta con receta médica; Desechar 30 días después de abrir</t>
  </si>
  <si>
    <t xml:space="preserve">https://raw.githubusercontent.com/zublimemx/marketplaces-product-images/main/products/008400000460/images/008400000460_1.jpg</t>
  </si>
  <si>
    <t xml:space="preserve">https://raw.githubusercontent.com/zublimemx/marketplaces-product-images/main/products/008400000460/images/008400000460_2.jpg</t>
  </si>
  <si>
    <t xml:space="preserve">https://raw.githubusercontent.com/zublimemx/marketplaces-product-images/main/products/008400000460/images/008400000460_3.jpg</t>
  </si>
  <si>
    <t xml:space="preserve">PREMID SUSP OFTAMICA 10ML</t>
  </si>
  <si>
    <t xml:space="preserve">7501065003973</t>
  </si>
  <si>
    <t xml:space="preserve">Centrum Gender +50 Multivitamínico Hombres 60 Tabletas</t>
  </si>
  <si>
    <t xml:space="preserve">Descripción:
Centrum Gender +50 Hombres es un suplemento alimenticio multivitamínico y multimineral en tabletas, formulado para complementar las necesidades nutrimentales de los hombres mayores de 50 años. Su fórmula reúne vitaminas y minerales en una sola tableta para acompañar una alimentación variada y equilibrada.
Beneficios:
- Complementa la ingesta diaria de vitaminas y minerales en hombres mayores de 50 años
- Contiene ácido fólico, que participa en los tejidos con alto índice de renovación celular
- Fórmula pensada específicamente para las necesidades del hombre en esta etapa de la vida
- Práctica presentación de 60 tabletas para varias semanas de uso
Modo de uso:
Tome las tabletas conforme a las indicaciones de la etiqueta del empaque, con un vaso de agua y de preferencia con alimentos. Si olvida una toma, continúe con la siguiente sin duplicar la dosis.
Presentación:
Frasco con 60 tabletas. Marca Centrum, línea Gender +50.
Advertencias:
- Este producto es un suplemento alimenticio; no es un medicamento ni sustituye una alimentación variada y equilibrada
- No exceda la dosis recomendada
- Si está embarazada o en periodo de lactancia, o si toma algún medicamento o tiene alguna condición médica, consulte a su médico antes de usarlo
- Manténgase en un lugar fresco y seco, fuera del alcance de los niños</t>
  </si>
  <si>
    <t xml:space="preserve">MLM45287633</t>
  </si>
  <si>
    <t xml:space="preserve">Gender +50</t>
  </si>
  <si>
    <t xml:space="preserve">Hombres mayores de 50 años</t>
  </si>
  <si>
    <t xml:space="preserve">Adultos mayores de 50 años</t>
  </si>
  <si>
    <t xml:space="preserve">Formato: multivitamínico y multimineral en tabletas; Ingrediente destacado: ácido fólico; Tipo: suplemento alimenticio</t>
  </si>
  <si>
    <t xml:space="preserve">https://raw.githubusercontent.com/zublimemx/marketplaces-product-images/main/products/7501065003973/images/7501065003973_2.jpg</t>
  </si>
  <si>
    <t xml:space="preserve">CENTRUM GENDER MAS 50 HOM C60TAB</t>
  </si>
  <si>
    <t xml:space="preserve">7501299302866</t>
  </si>
  <si>
    <t xml:space="preserve">Sensibit XP Loratadina Ambroxol Solución 120 ml Durazno</t>
  </si>
  <si>
    <t xml:space="preserve">Descripción:
Sensibit XP es una solución oral de Laboratorios Liomont que combina loratadina, un antihistamínico, con ambroxol, un mucolítico y expectorante. Se utiliza para el alivio sintomático de la tos con flemas (tos productiva) asociada a resfriados y a procesos respiratorios de origen alérgico, ayudando a disolver y expulsar las flemas. Viene en sabor durazno con vaso o pipeta dosificadora.
Beneficios:
- Alivia la tos con flemas
- Combina acción antialérgica y expectorante en una sola solución
- Indicado en resfriados, rinitis alérgica, sinusitis, rinofaringitis, faringoamigdalitis y bronquitis
- Sabor durazno
- Incluye vaso o pipeta dosificadora
Composición:
Cada 5 ml de solución contienen loratadina 5 mg y clorhidrato de ambroxol 30 mg. Vehículo cbp.
Modo de uso:
Vía oral. Según la ficha del medicamento, la dosis se administra cada 12 horas: adultos y niños con peso de 30 kg o más, 5 ml; niños mayores de 6 años, 2.5 ml; niños mayores de 1 año o con peso mayor a 9 kg, 1.25 ml. Utilice el vaso o la pipeta dosificadora y siga siempre la indicación de su médico.
Presentación:
Caja con frasco de 120 ml de solución oral, con vaso o pipeta dosificadora.
Advertencias:
- No lo use si es alérgico a la loratadina, al ambroxol o a otro componente de la fórmula
- No se recomienda durante el embarazo ni la lactancia
- Evite el consumo de alcohol durante el tratamiento
- Conservar a temperatura ambiente, entre 15 y 30 °C
Lea las instrucciones del empaque. Consulte a su médico. No se deje al alcance de los niños.</t>
  </si>
  <si>
    <t xml:space="preserve">MLM39455853</t>
  </si>
  <si>
    <t xml:space="preserve">Sensibit XP</t>
  </si>
  <si>
    <t xml:space="preserve">Caja con frasco de 120 ml con vaso o pipeta dosificadora</t>
  </si>
  <si>
    <t xml:space="preserve">Loratadina, ambroxol</t>
  </si>
  <si>
    <t xml:space="preserve">Loratadina 5 mg y ambroxol 30 mg por cada 5 ml</t>
  </si>
  <si>
    <t xml:space="preserve">Durazno</t>
  </si>
  <si>
    <t xml:space="preserve">266M2004 SSA</t>
  </si>
  <si>
    <t xml:space="preserve">Forma farmacéutica: solución oral; Grupo terapéutico: antihistamínico y mucolítico; Venta libre (fracción VI)</t>
  </si>
  <si>
    <t xml:space="preserve">https://raw.githubusercontent.com/zublimemx/marketplaces-product-images/main/products/7501299302866/images/7501299302866_1.jpg</t>
  </si>
  <si>
    <t xml:space="preserve">https://raw.githubusercontent.com/zublimemx/marketplaces-product-images/main/products/7501299302866/images/7501299302866_2.jpg</t>
  </si>
  <si>
    <t xml:space="preserve">https://raw.githubusercontent.com/zublimemx/marketplaces-product-images/main/products/7501299302866/images/7501299302866_3.jpg</t>
  </si>
  <si>
    <t xml:space="preserve">SENSIBIT XP SOL 120ML</t>
  </si>
  <si>
    <t xml:space="preserve">7506425637621</t>
  </si>
  <si>
    <t xml:space="preserve">Toallitas Húmedas KleenBebé Suavelastic Durazno 300 Piezas</t>
  </si>
  <si>
    <t xml:space="preserve">Descripción:
Ahorrapack de toallitas húmedas KleenBebé Suavelastic con aroma a durazno, con 3 paquetes de 100 toallitas cada uno para un total de 300 piezas. Están pensadas para mantener la piel del bebé limpia y sin irritaciones con el uso diario, con la promesa de la marca "piel limpia = piel sana".
Beneficios:
- Ideales para la limpieza en cada cambio de pañal
- También sirven para limpiar manos y cara del bebé después de comer
- Formuladas para pieles sensibles, para ayudar a evitar irritaciones
- Textura suave y resistente para una limpieza cómoda
- Aroma a durazno
- Paquetes con tapa para conservar la humedad de las toallitas entre usos
- Formato de tres paquetes que rinde más y permite tener repuesto en casa, en la pañalera o en el auto
Modo de uso:
Abra la tapa, extraiga una toallita y límpie suavemente la zona deseada. Deseche la toallita en el bote de basura; no la tire al inodoro. Cierre bien la tapa después de cada uso para evitar que se sequen.
Presentación:
Ahorrapack con 3 paquetes de 100 toallitas húmedas cada uno (300 piezas en total). Marca KleenBebé, línea Suavelastic, aroma a durazno.
Advertencias:
Uso externo. Evite el contacto con los ojos. Suspenda su uso si aparece irritación. Manténgase fuera del alcance de los niños y no deje al bebé sin supervisión durante el cambio de pañal.</t>
  </si>
  <si>
    <t xml:space="preserve">Ahorrapack aroma a durazno</t>
  </si>
  <si>
    <t xml:space="preserve">3 paquetes de 100 toallitas</t>
  </si>
  <si>
    <t xml:space="preserve">Formato de venta: ahorrapack de 3 paquetes; Piezas por paquete: 100; Paquete con tapa</t>
  </si>
  <si>
    <t xml:space="preserve">https://raw.githubusercontent.com/zublimemx/marketplaces-product-images/main/products/7506425637621/images/7506425637621_1.jpg</t>
  </si>
  <si>
    <t xml:space="preserve">https://raw.githubusercontent.com/zublimemx/marketplaces-product-images/main/products/7506425637621/images/7506425637621_2.jpg</t>
  </si>
  <si>
    <t xml:space="preserve">https://raw.githubusercontent.com/zublimemx/marketplaces-product-images/main/products/7506425637621/images/7506425637621_3.jpg</t>
  </si>
  <si>
    <t xml:space="preserve">TAS HUM SUAVELASTIC PACK3 DURAZNO</t>
  </si>
  <si>
    <t xml:space="preserve">7501314704927</t>
  </si>
  <si>
    <t xml:space="preserve">Spasmopriv Fenoverina 200 mg 12 Cápsulas</t>
  </si>
  <si>
    <t xml:space="preserve">Descripción:
Spasmopriv es un medicamento antiespasmódico en cápsulas cuyo principio activo es la fenoverina, que modula los iones de calcio en el músculo liso del aparato digestivo. Se utiliza para aliviar los espasmos gastrointestinales, como el dolor abdominal tipo cólico y las molestias del intestino irritable. Es elaborado por Laboratorios Senosiain y su venta requiere receta médica.
Composición:
Cada cápsula contiene fenoverina 200 mg. Excipiente cbp 1 cápsula.
Modo de uso:
Vía oral. La dosis y la duración del tratamiento deben ser indicadas por su médico. Si olvida una dosis, no la duplique en la siguiente toma.
Presentación:
Caja con 12 cápsulas de 200 mg.
Advertencias:
- No lo use si es alérgico a la fenoverina o a algún componente de la fórmula
- No se use durante el embarazo ni la lactancia sin consultar a su médico
- Evite el consumo de alcohol durante el tratamiento
- Conservar a temperatura ambiente, a no más de 30 °C y en lugar seco
Lea las instrucciones del empaque. Consulte a su médico. No se deje al alcance de los niños.</t>
  </si>
  <si>
    <t xml:space="preserve">MLM40170802</t>
  </si>
  <si>
    <t xml:space="preserve">538M89 SSA IV</t>
  </si>
  <si>
    <t xml:space="preserve">Forma farmacéutica: cápsulas; Grupo terapéutico: antiespasmódico gastrointestinal; Venta con receta médica (fracción IV)</t>
  </si>
  <si>
    <t xml:space="preserve">https://raw.githubusercontent.com/zublimemx/marketplaces-product-images/main/products/7501314704927/images/7501314704927_2.jpg</t>
  </si>
  <si>
    <t xml:space="preserve">https://raw.githubusercontent.com/zublimemx/marketplaces-product-images/main/products/7501314704927/images/7501314704927_1.jpg</t>
  </si>
  <si>
    <t xml:space="preserve">SPASMOPRIV 200MG CAP C12</t>
  </si>
  <si>
    <t xml:space="preserve">7501050600026</t>
  </si>
  <si>
    <t xml:space="preserve">Celestamine NS Loratadina Betametasona 20 Tabletas</t>
  </si>
  <si>
    <t xml:space="preserve">Descripción:
Celestamine NS es un medicamento de Bayer que combina un antihistamínico, la loratadina, con un corticosteroide, la betametasona, en tabletas. Está indicado para el tratamiento de manifestaciones alérgicas de intensidad importante, como urticaria, angioedema, rinitis alérgica, dermatitis atópica, dermatitis seborreica, reacciones alérgicas a alimentos o medicamentos, asma alérgica y manifestaciones alérgicas oculares. Su venta requiere receta médica.
Composición:
Cada tableta contiene loratadina 5.0 mg y betametasona 0.25 mg. Excipiente cbp 1 tableta.
Modo de uso:
Vía oral. Adultos y niños mayores de 12 años: una tableta cada 12 horas. La dosis y la duración del tratamiento deben ser individualizadas por el médico según la gravedad del padecimiento y la respuesta clínica.
Presentación:
Caja con 20 tabletas de 5.0 mg/0.25 mg.
Advertencias:
- No lo use si es alérgico a la loratadina, a la betametasona o a algún componente de la fórmula
- No se use en infecciones micóticas sistémicas
- No se use durante el embarazo ni la lactancia
- El uso prolongado de corticosteroides requiere supervisión médica para vigilar infecciones y cambios metabólicos o psiquiátricos
- Conservar a no más de 30 °C y en lugar seco
Lea las instrucciones del empaque. Consulte a su médico. No se deje al alcance de los niños.</t>
  </si>
  <si>
    <t xml:space="preserve">MLM39474019</t>
  </si>
  <si>
    <t xml:space="preserve">Loratadina 5.0 mg y betametasona 0.25 mg por tableta</t>
  </si>
  <si>
    <t xml:space="preserve">Forma farmacéutica: tabletas; Grupo terapéutico: antihistamínico con corticosteroide; Venta con receta médica (fracción IV)</t>
  </si>
  <si>
    <t xml:space="preserve">https://raw.githubusercontent.com/zublimemx/marketplaces-product-images/main/products/7501050600026/images/7501050600026_1.jpg</t>
  </si>
  <si>
    <t xml:space="preserve">https://raw.githubusercontent.com/zublimemx/marketplaces-product-images/main/products/7501050600026/images/7501050600026_2.jpg</t>
  </si>
  <si>
    <t xml:space="preserve">https://raw.githubusercontent.com/zublimemx/marketplaces-product-images/main/products/7501050600026/images/7501050600026_3.jpg</t>
  </si>
  <si>
    <t xml:space="preserve">https://raw.githubusercontent.com/zublimemx/marketplaces-product-images/main/products/7501050600026/images/7501050600026_4.jpg</t>
  </si>
  <si>
    <t xml:space="preserve">CELESTAMINE NS C20 TABS 5 2 5 MG JULIO 27 GRATIS 1 CLARITYNE SOL 60ML MARZO 27 240</t>
  </si>
  <si>
    <t xml:space="preserve">7501100088095</t>
  </si>
  <si>
    <t xml:space="preserve">Tylenol Paracetamol 500 mg 20 Tabletas</t>
  </si>
  <si>
    <t xml:space="preserve">Descripción:
Tylenol 500 mg es un analgésico y antipirético cuyo ingrediente activo es el paracetamol, en tabletas. Actúa a partir de los 30 minutos para ayudar a aliviar el dolor y bajar la fiebre, y no irrita el estómago cuando se usa como se indica.
Beneficios:
- Alivia el dolor de cabeza y los dolores musculares
- Ayuda a bajar la fiebre y aliviar el dolor asociado con infecciones respiratorias
- Alivia el dolor de muelas y los dolores menstruales
- Auxiliar en el dolor articular por osteoartritis y en molestias tras la vacunación
- No irrita el estómago
Composición:
Cada tableta contiene paracetamol 500 mg.
Modo de uso:
Vía oral. Adultos y niños mayores de 12 años: 1 o 2 tabletas cada 4 a 6 horas, sin exceder 8 tabletas (4,000 mg de paracetamol) en 24 horas. No lo use por más de 5 días sin indicación médica.
Presentación:
Caja con frasco con 20 tabletas de 500 mg. Elaborado por Kenvue.
Advertencias:
- Una sobredosis o el uso junto con otros medicamentos que contengan paracetamol puede causar daño grave al hígado
- Puede causar reacciones alérgicas en la piel; suspenda su uso si aparecen
- No lo use si tiene enfermedad del hígado; evite combinarlo con warfarina sin consultar a su médico
- Si está embarazada o en periodo de lactancia, consulte a su médico antes de usarlo
Lea las instrucciones del empaque. Consulte a su médico. No se deje al alcance de los niños.</t>
  </si>
  <si>
    <t xml:space="preserve">MLM39455594</t>
  </si>
  <si>
    <t xml:space="preserve">Tylenol 500 mg</t>
  </si>
  <si>
    <t xml:space="preserve">Caja con frasco con 20 tabletas</t>
  </si>
  <si>
    <t xml:space="preserve">140M87 SSA VI</t>
  </si>
  <si>
    <t xml:space="preserve">Forma farmacéutica: tabletas; Grupo terapéutico: analgésico y antipirético; Venta libre</t>
  </si>
  <si>
    <t xml:space="preserve">https://raw.githubusercontent.com/zublimemx/marketplaces-product-images/main/products/7501100088095/images/7501100088095_1.jpg</t>
  </si>
  <si>
    <t xml:space="preserve">https://raw.githubusercontent.com/zublimemx/marketplaces-product-images/main/products/7501100088095/images/7501100088095_2.jpg</t>
  </si>
  <si>
    <t xml:space="preserve">https://raw.githubusercontent.com/zublimemx/marketplaces-product-images/main/products/7501100088095/images/7501100088095_3.jpg</t>
  </si>
  <si>
    <t xml:space="preserve">TYLENOL 500MG C20 TABS</t>
  </si>
  <si>
    <t xml:space="preserve">7506425659227</t>
  </si>
  <si>
    <t xml:space="preserve">Toallitas Húmedas Bebé The Honeykeeper Miel 72 Piezas</t>
  </si>
  <si>
    <t xml:space="preserve">Descripción:
Toallitas húmedas para bebé The Honeykeeper con suave aroma a miel, en paquete de 72 piezas con tapa. Están hechas con tela biodegradable y una fórmula hipoalergénica y dermatológicamente probada, pensada para la piel delicada y sensible del bebé.
Beneficios:
- Hipoalergénicas y dermatológicamente probadas
- Tela resistente y biodegradable
- Formuladas con ingredientes de origen natural
- Libres de parabenos y de alcohol
- Libres de crueldad animal
- Suave aroma a miel
- Paquete con tapa que ayuda a conservar la humedad de las toallitas
Composición:
Contienen ingredientes de origen natural como aloe vera (sábila) y glicerina, con extracto de manzanilla. Sin parabenos ni alcohol.
Modo de uso:
Abra la tapa, extraiga una toallita y límpie suavemente la zona deseada en cada cambio de pañal o cuando sea necesario. Deseche la toallita en el bote de basura; no la tire al inodoro. Cierre bien la tapa después de cada uso.
Presentación:
Paquete con 72 toallitas húmedas. Marca The Honeykeeper, aroma miel.
Advertencias:
Uso externo. Evite el contacto con los ojos. Suspenda su uso si aparece irritación. Manténgase fuera del alcance de los niños y no deje al bebé sin supervisión durante el cambio de pañal.</t>
  </si>
  <si>
    <t xml:space="preserve">MLM44030340</t>
  </si>
  <si>
    <t xml:space="preserve">The Honeykeeper</t>
  </si>
  <si>
    <t xml:space="preserve">Paquete con 72 toallitas con tapa</t>
  </si>
  <si>
    <t xml:space="preserve">Hipoalergénicas y dermatológicamente probadas; Tela biodegradable; Sin parabenos ni alcohol; Libres de crueldad animal; Ingredientes de origen natural: aloe vera, glicerina y manzanilla</t>
  </si>
  <si>
    <t xml:space="preserve">https://raw.githubusercontent.com/zublimemx/marketplaces-product-images/main/products/7506425659227/images/7506425659227_2.jpg</t>
  </si>
  <si>
    <t xml:space="preserve">https://raw.githubusercontent.com/zublimemx/marketplaces-product-images/main/products/7506425659227/images/7506425659227_3.jpg</t>
  </si>
  <si>
    <t xml:space="preserve">https://raw.githubusercontent.com/zublimemx/marketplaces-product-images/main/products/7506425659227/images/7506425659227_4.jpg</t>
  </si>
  <si>
    <t xml:space="preserve">TAS HUM HONEYKEEPER MIEL C/72PZASN</t>
  </si>
  <si>
    <t xml:space="preserve">714706910487</t>
  </si>
  <si>
    <t xml:space="preserve">Pastillas Broncolin Bicoestol Eucalipto 16 Piezas</t>
  </si>
  <si>
    <t xml:space="preserve">Descripción:
Bicoestol de Broncolin es un remedio herbolario en pastillas sabor eucalipto, coadyuvante en el alivio de los síntomas del resfriado común, tos y garganta irritada. Combina extractos fluidos de plantas tradicionales con miel de abeja, propóleo y mentol en una pastilla que se disuelve lentamente en la boca.
Composición:
Cada pastilla de 2.5 g contiene extractos fluidos de:
- Hoja de Eucalyptus globulus (eucalipto) 0.0178 ml
- Flor de Gnaphalium oxyphyllum (gordolobo) 0.0145 ml
- Flor de Sambucus nigra (saúco) 0.0105 ml
Otros ingredientes: miel de abeja, glucosa, sacarosa, propóleo, mentol y ácido cítrico.
Modo de uso:
Vía oral. Adultos y niños mayores de 6 años: 1 pastilla cada 4 horas, sin exceder 6 pastillas al día. Disuélvase lentamente en la boca; no se mastique.
Presentación:
Caja con 16 pastillas de 2.5 g, sabor eucalipto. Hecho en México por Broncolin, S.A. de C.V.
Advertencias:
- No se administre a menores de 6 años
- No se administre durante el embarazo o la lactancia sin supervisión médica
- No lo use si es alérgico a los componentes de la fórmula
- No lo use si padece enfermedades del hígado o de los riñones, inflamación gastrointestinal, enfermedad de la vesícula biliar o diabetes
- Si las molestias persisten por más de 3 días o aparece algún efecto indeseable, consulte a su médico
- Conservar a no más de 30 °C y en lugar seco
Lea las instrucciones del empaque. Consulte a su médico. No se deje al alcance de los niños.</t>
  </si>
  <si>
    <t xml:space="preserve">MLM57347075</t>
  </si>
  <si>
    <t xml:space="preserve">Bicoestol</t>
  </si>
  <si>
    <t xml:space="preserve">Caja con 16 pastillas de 2.5 g</t>
  </si>
  <si>
    <t xml:space="preserve">Extractos fluidos de eucalipto, gordolobo y saúco</t>
  </si>
  <si>
    <t xml:space="preserve">Permiso de remedio herbolario 003RH2016 SSA</t>
  </si>
  <si>
    <t xml:space="preserve">Forma farmacéutica: pastillas; Peso por pastilla: 2.5 g; Remedio herbolario; Venta libre</t>
  </si>
  <si>
    <t xml:space="preserve">https://raw.githubusercontent.com/zublimemx/marketplaces-product-images/main/products/714706910487/images/714706910487_1.jpg</t>
  </si>
  <si>
    <t xml:space="preserve">https://raw.githubusercontent.com/zublimemx/marketplaces-product-images/main/products/714706910487/images/714706910487_2.jpg</t>
  </si>
  <si>
    <t xml:space="preserve">https://raw.githubusercontent.com/zublimemx/marketplaces-product-images/main/products/714706910487/images/714706910487_3.jpg</t>
  </si>
  <si>
    <t xml:space="preserve">BICOESTOL EUCALIPTO TAB C16 72</t>
  </si>
  <si>
    <t xml:space="preserve">354312225164</t>
  </si>
  <si>
    <t xml:space="preserve">Vitacilina Bebé Pomada Rozaduras de Pañal 50 g</t>
  </si>
  <si>
    <t xml:space="preserve">Descripción:
Vitacilina Bebé es una pomada para el cuidado de la delicada piel del bebé, enriquecida con vitaminas A, D y E, alantoína y aceites humectantes. Su fórmula, de textura suave y fácil aplicación, forma un escudo protector sobre la piel, ayuda a prevenir las rozaduras causadas por el pañal y alivia las irritaciones en la piel. Es hipoalergénica y dermatológica.
Beneficios:
- Forma una barrera protectora sobre la piel del bebé
- Ayuda a prevenir y aliviar las rozaduras y la dermatitis del pañal
- Enriquecida con vitaminas A, D y E
- Contiene lanolina y aceites humectantes que ayudan a mantener sana la piel
- Textura suave y de fácil aplicación
- Hipoalergénica y dermatológica
Modo de uso:
Después de limpiar y secar bien la piel del bebé, aplique una capa delgada de pomada en la zona afectada o propensa a rozaduras en cada cambio de pañal o las veces que sea necesario.
Presentación:
Tubo con 50 g de pomada. Marca Vitacilina, línea Bebé.
Advertencias:
Uso externo. Evite el contacto con los ojos. Suspenda su uso si aparece irritación o si las molestias persisten y consulte a su médico. Manténgase fuera del alcance de los niños.</t>
  </si>
  <si>
    <t xml:space="preserve">MLM79053394</t>
  </si>
  <si>
    <t xml:space="preserve">Vitacilina Bebé</t>
  </si>
  <si>
    <t xml:space="preserve">Pomada para rozaduras de pañal</t>
  </si>
  <si>
    <t xml:space="preserve">Tubo con 50 g</t>
  </si>
  <si>
    <t xml:space="preserve">Formato: pomada; Ingredientes destacados: vitaminas A, D y E, alantoína, lanolina y aceites humectantes; Hipoalergénica y dermatológica</t>
  </si>
  <si>
    <t xml:space="preserve">https://raw.githubusercontent.com/zublimemx/marketplaces-product-images/main/products/354312225164/images/354312225164_1.jpg</t>
  </si>
  <si>
    <t xml:space="preserve">https://raw.githubusercontent.com/zublimemx/marketplaces-product-images/main/products/354312225164/images/354312225164_2.jpg</t>
  </si>
  <si>
    <t xml:space="preserve">https://raw.githubusercontent.com/zublimemx/marketplaces-product-images/main/products/354312225164/images/354312225164_3.jpg</t>
  </si>
  <si>
    <t xml:space="preserve">https://raw.githubusercontent.com/zublimemx/marketplaces-product-images/main/products/354312225164/images/354312225164_4.jpg</t>
  </si>
  <si>
    <t xml:space="preserve">VITACILINA BEBE 50 G OFERTADO 5%</t>
  </si>
  <si>
    <t xml:space="preserve">7501098633260</t>
  </si>
  <si>
    <t xml:space="preserve">Atacand Plus 16 mg/12.5 mg Candesartán 28 Tabletas</t>
  </si>
  <si>
    <t xml:space="preserve">Descripción:
Atacand Plus es un medicamento antihipertensivo de AstraZeneca que combina candesartán cilexetilo, un antagonista de los receptores de angiotensina II, con hidroclorotiazida, un diurético. Su acción combinada ayuda a reducir la presión arterial de forma más eficaz que cada componente por separado. Está indicado para el tratamiento de la hipertensión arterial en adultos. Es un medicamento de uso crónico y su venta requiere receta médica.
Composición:
Cada tableta contiene candesartán cilexetilo 16 mg e hidroclorotiazida 12.5 mg. Excipiente cbp 1 tableta.
Modo de uso:
Vía oral. La dosis y la duración del tratamiento deben ser indicadas por el médico, quien vigilará la presión arterial y los electrolitos durante el tratamiento. No suspenda ni modifique el tratamiento por su cuenta.
Presentación:
Caja con 28 tabletas de 16 mg/12.5 mg.
Advertencias:
- No lo use si es alérgico al candesartán, a la hidroclorotiazida o a algún componente de la fórmula
- No lo use si ha presentado angioedema con inhibidores de la ECA o antagonistas de los receptores de angiotensina
- No se recomienda en insuficiencia renal grave o anuria
- Precaución en personas con enfermedad cardiovascular, renal o hepática, en adultos mayores y en pacientes diabéticos
- Puede requerir vigilancia por riesgo de deshidratación y alteraciones de electrolitos
- Conservar a temperatura ambiente, entre 15 y 30 °C, en lugar fresco y seco
Lea las instrucciones del empaque. Consulte a su médico. No se deje al alcance de los niños.</t>
  </si>
  <si>
    <t xml:space="preserve">MLM39475498</t>
  </si>
  <si>
    <t xml:space="preserve">Atacand</t>
  </si>
  <si>
    <t xml:space="preserve">Atacand Plus</t>
  </si>
  <si>
    <t xml:space="preserve">Candesartán cilexetilo, hidroclorotiazida</t>
  </si>
  <si>
    <t xml:space="preserve">Candesartán 16 mg e hidroclorotiazida 12.5 mg por tableta</t>
  </si>
  <si>
    <t xml:space="preserve">401M2001 SSA IV</t>
  </si>
  <si>
    <t xml:space="preserve">Forma farmacéutica: tabletas; Grupo terapéutico: antihipertensivo (antagonista de angiotensina II con diurético); Venta con receta médica; Medicamento de uso crónico</t>
  </si>
  <si>
    <t xml:space="preserve">https://raw.githubusercontent.com/zublimemx/marketplaces-product-images/main/products/7501098633260/images/7501098633260_1.jpg</t>
  </si>
  <si>
    <t xml:space="preserve">https://raw.githubusercontent.com/zublimemx/marketplaces-product-images/main/products/7501098633260/images/7501098633260_2.jpg</t>
  </si>
  <si>
    <t xml:space="preserve">ATACAND PLUS 16 12 5 MG C 28 TAB</t>
  </si>
  <si>
    <t xml:space="preserve">7501070614461</t>
  </si>
  <si>
    <t xml:space="preserve">Amoxibron Amoxicilina Bromhexina 250 mg Suspensión 75 ml</t>
  </si>
  <si>
    <t xml:space="preserve">Descripción:
Amoxibron pediátrico es un antibiótico en polvo para preparar suspensión oral que combina amoxicilina, una penicilina de amplio espectro, con bromhexina, un mucolítico que ayuda a fluidificar las secreciones. Está indicado en infecciones agudas o crónicas de las vías respiratorias altas y bajas causadas por bacterias sensibles, como faringitis, bronquitis, neumonía y bronconeumonía. Su venta requiere receta médica.
Composición:
Cada 5 ml de suspensión reconstituida contienen amoxicilina (como trihidrato) 250 mg y clorhidrato de bromhexina 8 mg. Excipiente cbp 5 ml.
Modo de uso:
Vía oral. Agítese antes de usarse. Prepare la suspensión siguiendo las instrucciones del empaque y utilice la cuchara dosificadora incluida. La dosis y la duración del tratamiento las indica el médico según el peso del niño; como referencia, la ficha del medicamento señala 40 a 50 mg/kg/día de amoxicilina repartidos en tomas cada 8 horas. Complete el tratamiento indicado aunque desaparezcan los síntomas.
Presentación:
Caja con un frasco con polvo para preparar 75 ml de suspensión y cuchara dosificadora.
Advertencias:
- No lo use si es alérgico a las penicilinas, a las cefalosporinas o a algún componente de la fórmula
- Pueden presentarse reacciones graves de hipersensibilidad; suspenda su uso y acuda al médico si aparecen
- En tratamientos prolongados se recomienda vigilar la función renal, hepática y hematológica
- Puede requerirse ajuste de dosis en insuficiencia renal
Lea las instrucciones del empaque. Consulte a su médico. No se deje al alcance de los niños.</t>
  </si>
  <si>
    <t xml:space="preserve">MLM39475448</t>
  </si>
  <si>
    <t xml:space="preserve">Amoxibron</t>
  </si>
  <si>
    <t xml:space="preserve">Sanfer (Grimann)</t>
  </si>
  <si>
    <t xml:space="preserve">Amoxibron pediátrico</t>
  </si>
  <si>
    <t xml:space="preserve">Caja con frasco con polvo para 75 ml de suspensión y cuchara dosificadora</t>
  </si>
  <si>
    <t xml:space="preserve">Amoxicilina, bromhexina</t>
  </si>
  <si>
    <t xml:space="preserve">Amoxicilina 250 mg y bromhexina 8 mg por cada 5 ml</t>
  </si>
  <si>
    <t xml:space="preserve">90290 SSA IV</t>
  </si>
  <si>
    <t xml:space="preserve">Forma farmacéutica: polvo para suspensión oral; Grupo terapéutico: antibiótico con mucolítico; Venta con receta médica</t>
  </si>
  <si>
    <t xml:space="preserve">https://raw.githubusercontent.com/zublimemx/marketplaces-product-images/main/products/7501070614461/images/7501070614461_1.jpg</t>
  </si>
  <si>
    <t xml:space="preserve">https://raw.githubusercontent.com/zublimemx/marketplaces-product-images/main/products/7501070614461/images/7501070614461_2.jpg</t>
  </si>
  <si>
    <t xml:space="preserve">AMOXIBRON SUSP 250 8MG 5ML C 75 ML MARZO 28</t>
  </si>
  <si>
    <t xml:space="preserve">7501100088217</t>
  </si>
  <si>
    <t xml:space="preserve">Tylenol Pediátrico Paracetamol Suspensión 100 mg/ml 15 ml</t>
  </si>
  <si>
    <t xml:space="preserve">Descripción:
Tylenol Pediátrico, conocido también como Tylenol gotas, es una suspensión oral de paracetamol para bebés y niños de 0 a 2 años. Es un auxiliar en el alivio de la fiebre y de los dolores menores asociados a gripe, resfriado común, dolor de cabeza, dentición, dolor de garganta, dolor de oídos y reacciones posteriores a la vacunación. No irrita el estómago y tiene un agradable sabor a frutas.
Beneficios:
- Baja temporalmente la fiebre
- Alivia dolores menores por gripe, resfriado, dentición y dolor de garganta o de oídos
- Auxiliar en las molestias posteriores a la vacunación
- No irrita el estómago
- Sabor a frutas que facilita su administración
- Incluye pipeta dosificadora para medir con precisión cada dosis
Composición:
Cada ml contiene paracetamol 100 mg en vehículo.
Modo de uso:
Vía oral. Use únicamente la pipeta dosificadora incluida y administre cada 4 a 6 horas, sin exceder 5 dosis en 24 horas ni usarlo por más de 5 días sin consultar al médico. La dosis depende del peso y la edad; como referencia, la ficha del fabricante indica 0.4 ml en bebés de 3 a 4 kg (hasta 3 meses) y hasta 1.7 ml en niños de 12.1 a 15 kg (18 a 24 meses).
Presentación:
Caja con frasco de 15 ml y pipeta dosificadora. Elaborado por Kenvue.
Advertencias:
- Una sobredosis o el uso junto con otros medicamentos que contengan paracetamol puede causar daño grave al hígado
- Puede causar reacciones alérgicas en la piel; suspenda su uso si aparecen
- No lo use si es alérgico al paracetamol o si hay enfermedad del hígado
- Consulte al médico si el dolor dura más de 5 días o la fiebre más de 3 días
Lea las instrucciones del empaque. Consulte a su médico. No se deje al alcance de los niños.</t>
  </si>
  <si>
    <t xml:space="preserve">MLM39455798</t>
  </si>
  <si>
    <t xml:space="preserve">Tylenol Pediátrico</t>
  </si>
  <si>
    <t xml:space="preserve">Suspensión oral (gotas) sabor frutas</t>
  </si>
  <si>
    <t xml:space="preserve">Caja con frasco de 15 ml y pipeta dosificadora</t>
  </si>
  <si>
    <t xml:space="preserve">Bebés y niños de 0 a 2 años</t>
  </si>
  <si>
    <t xml:space="preserve">Forma farmacéutica: suspensión oral; Grupo terapéutico: analgésico y antipirético; Venta libre; Incluye pipeta dosificadora</t>
  </si>
  <si>
    <t xml:space="preserve">https://raw.githubusercontent.com/zublimemx/marketplaces-product-images/main/products/7501100088217/images/7501100088217_1.jpg</t>
  </si>
  <si>
    <t xml:space="preserve">https://raw.githubusercontent.com/zublimemx/marketplaces-product-images/main/products/7501100088217/images/7501100088217_2.jpg</t>
  </si>
  <si>
    <t xml:space="preserve">https://raw.githubusercontent.com/zublimemx/marketplaces-product-images/main/products/7501100088217/images/7501100088217_3.jpg</t>
  </si>
  <si>
    <t xml:space="preserve">TYLENOL GOTAS</t>
  </si>
  <si>
    <t xml:space="preserve">7502321440013</t>
  </si>
  <si>
    <t xml:space="preserve">Buscapina Duo Hioscina Paracetamol 10 mg/500 mg 10 Tabletas</t>
  </si>
  <si>
    <t xml:space="preserve">Descripción:
Buscapina Duo, de Sanofi, es un medicamento de combinación que reúne butilbromuro de hioscina, un antiespasmódico que relaja el músculo liso del aparato digestivo, con paracetamol, un analgésico. Está indicado para el alivio del dolor tipo cólico causado por espasmos estomacales e intestinales. Se administra por vía oral y está dirigido a adultos y niños mayores de 12 años.
Beneficios:
- Doble acción en una sola tableta: reduce el espasmo y alivia el dolor
- Alivio del dolor abdominal tipo cólico
- Práctica presentación de 10 tabletas
Composición:
Cada tableta contiene butilbromuro de hioscina 10 mg y paracetamol 500 mg.
Modo de uso:
Vía oral. Tome las tabletas conforme a la dosis indicada en el empaque o por su médico, sin exceder la dosis recomendada.
Presentación:
Caja con 10 tabletas de 10 mg/500 mg.
Advertencias:
- No se recomienda durante el embarazo ni la lactancia
- No lo use junto con otros medicamentos que contengan paracetamol
- No lo use si es alérgico a alguno de los componentes de la fórmula
- Evite automedicarse: si el dolor persiste o empeora, consulte a su médico
Lea las instrucciones del empaque. Consulte a su médico. No se deje al alcance de los niños.</t>
  </si>
  <si>
    <t xml:space="preserve">Buscapina Duo</t>
  </si>
  <si>
    <t xml:space="preserve">Butilbromuro de hioscina, paracetamol</t>
  </si>
  <si>
    <t xml:space="preserve">Hioscina 10 mg y paracetamol 500 mg por tableta</t>
  </si>
  <si>
    <t xml:space="preserve">Forma farmacéutica: tabletas; Grupo terapéutico: antiespasmódico con analgésico</t>
  </si>
  <si>
    <t xml:space="preserve">https://raw.githubusercontent.com/zublimemx/marketplaces-product-images/main/products/7502321440013/images/7502321440013_2.jpg</t>
  </si>
  <si>
    <t xml:space="preserve">BUSCAPINA DUO C10 TABS HIOSCINA/PARACET 10MG/500MG SANOFI</t>
  </si>
  <si>
    <t xml:space="preserve">7702035870384</t>
  </si>
  <si>
    <t xml:space="preserve">Crema Corporal Lubriderm Reparación Intensiva 200 ml</t>
  </si>
  <si>
    <t xml:space="preserve">Descripción:
Crema corporal Lubriderm Reparación Intensiva, la marca recomendada por dermatólogos, formulada para restaurar la piel severamente deshidratada, áspera y extra seca. Su fórmula con karité y minerales esenciales presentes en una piel sana ayuda a que la piel retenga la humedad y recupere su suavidad, con resultados que se ven y se sienten durante todo el día. Es una crema hipoalergénica y dermatológicamente probada.
Beneficios:
- Ayuda a la piel áspera, seca y deshidratada a restaurarse y retener la humedad
- Fórmula con karité (shea butter) de liberación continua para una hidratación intensiva
- Contiene minerales esenciales (cobre, zinc y magnesio) que ayudan a reparar y proteger la barrera de la piel
- Piel que se ve y se siente más suave durante todo el día
- Fórmula hipoalergénica y dermatológicamente probada
- Formato de 200 ml práctico para uso diario
Modo de uso:
Aplique diariamente en todo el cuerpo, masajeando con movimientos circulares hasta su completa absorción.
Presentación:
Frasco con 200 ml de crema corporal. Marca Lubriderm, línea Reparación Intensiva.
Advertencias:
Solo para uso externo. Evite el contacto con los ojos. Si se presenta una reacción desfavorable, suspenda su uso y consulte a su médico si persiste. Manténgase fuera del alcance de los niños. Conservar en un lugar fresco, protegido de la luz solar directa.</t>
  </si>
  <si>
    <t xml:space="preserve">MLM19894562</t>
  </si>
  <si>
    <t xml:space="preserve">Crema corporal para piel muy seca</t>
  </si>
  <si>
    <t xml:space="preserve">Piel áspera, deshidratada y extra seca</t>
  </si>
  <si>
    <t xml:space="preserve">Formato: crema corporal; Ingredientes destacados: karité, cobre, zinc y magnesio; Hipoalergénica y dermatológicamente probada; Recomendada por dermatólogos</t>
  </si>
  <si>
    <t xml:space="preserve">https://raw.githubusercontent.com/zublimemx/marketplaces-product-images/main/products/7702035870384/images/7702035870384_1.jpg</t>
  </si>
  <si>
    <t xml:space="preserve">https://raw.githubusercontent.com/zublimemx/marketplaces-product-images/main/products/7702035870384/images/7702035870384_2.jpg</t>
  </si>
  <si>
    <t xml:space="preserve">CRA LUBRIDERM REP INTENS 200ML</t>
  </si>
  <si>
    <t xml:space="preserve">7501299307687</t>
  </si>
  <si>
    <t xml:space="preserve">Evocs III Levofloxacino 500 mg 7 Tabletas</t>
  </si>
  <si>
    <t xml:space="preserve">Descripción:
Evocs III es un antibiótico de la familia de las quinolonas cuyo principio activo es el levofloxacino, en tabletas de 500 mg. Se utiliza para tratar infecciones causadas por bacterias sensibles al medicamento, entre ellas infecciones de las vías respiratorias como sinusitis y neumonía, de la piel y los tejidos blandos, y de las vías urinarias. Es elaborado por Laboratorios Liomont y su venta requiere receta médica.
Composición:
Cada tableta contiene levofloxacino hemihidratado equivalente a 500 mg de levofloxacino. Excipiente cbp 1 tableta.
Modo de uso:
Vía oral. La dosis y la duración del tratamiento deben ser indicadas por el médico según el tipo de infección; en adultos con función renal normal la ficha del medicamento contempla una toma cada 24 horas. No suspenda ni modifique el tratamiento por su cuenta.
Presentación:
Caja con 7 tabletas de 500 mg.
Advertencias:
- No lo use si es alérgico al levofloxacino o a otras quinolonas
- No se recomienda en menores de 18 años
- No se use durante el embarazo ni la lactancia
- No lo use si padece epilepsia o ha tenido problemas de tendones con quinolonas; puede causar tendinitis o ruptura de tendón
- Puede afectar el sistema nervioso central y prolongar el intervalo QT del corazón; suspenda su uso y acuda al médico ante cualquier síntoma inesperado
- Evite la exposición excesiva al sol durante el tratamiento
Lea las instrucciones del empaque. Consulte a su médico. No se deje al alcance de los niños.</t>
  </si>
  <si>
    <t xml:space="preserve">MLM39474116</t>
  </si>
  <si>
    <t xml:space="preserve">318M2008 SSA IV</t>
  </si>
  <si>
    <t xml:space="preserve">https://raw.githubusercontent.com/zublimemx/marketplaces-product-images/main/products/7501299307687/images/7501299307687_1.jpg</t>
  </si>
  <si>
    <t xml:space="preserve">https://raw.githubusercontent.com/zublimemx/marketplaces-product-images/main/products/7501299307687/images/7501299307687_2.jpg</t>
  </si>
  <si>
    <t xml:space="preserve">https://raw.githubusercontent.com/zublimemx/marketplaces-product-images/main/products/7501299307687/images/7501299307687_3.jpg</t>
  </si>
  <si>
    <t xml:space="preserve">https://raw.githubusercontent.com/zublimemx/marketplaces-product-images/main/products/7501299307687/images/7501299307687_4.jpg</t>
  </si>
  <si>
    <t xml:space="preserve">EVOCS 111 500 MG C 7 TABS</t>
  </si>
  <si>
    <t xml:space="preserve">7501298213040</t>
  </si>
  <si>
    <t xml:space="preserve">Caudaline Cilostazol 100 mg 30 Tabletas</t>
  </si>
  <si>
    <t xml:space="preserve">Descripción:
Caudaline es un medicamento cuyo principio activo es el cilostazol, un inhibidor de la fosfodiesterasa 3 con acción antiagregante plaquetaria, vasodilatadora, antitrombótica y antiproliferativa. Se presenta en tabletas de 100 mg. Es distribuido en México por Merck y su venta requiere receta médica, por lo que solo debe usarse bajo indicación y vigilancia de un médico.
Composición:
Cada tableta contiene cilostazol 100 mg. Excipientes cbp 1 tableta.
Modo de uso:
Vía oral. La dosis es la que el médico señale. Si olvida una dosis, tómela en cuanto se acuerde, a menos que se acerque la hora de la siguiente; no duplique la dosis para compensar la que olvidó.
Presentación:
Caja con 30 tabletas de 100 mg.
Advertencias:
- No lo use si es alérgico al cilostazol o a algún componente de la fórmula
- No se use durante el embarazo ni la lactancia
- Evite el consumo de alcohol durante el tratamiento
- No se automedique
- Conservar a no más de 25 °C
Lea las instrucciones del empaque. Consulte a su médico. No se deje al alcance de los niños.</t>
  </si>
  <si>
    <t xml:space="preserve">MLM39473895</t>
  </si>
  <si>
    <t xml:space="preserve">Caudaline</t>
  </si>
  <si>
    <t xml:space="preserve">Cilostazol</t>
  </si>
  <si>
    <t xml:space="preserve">373M2006 SSA IV</t>
  </si>
  <si>
    <t xml:space="preserve">Forma farmacéutica: tabletas; Grupo terapéutico: antiagregante plaquetario y vasodilatador; Venta con receta médica; Hecho en Colombia por Altea Farmacéutica y distribuido en México por Merck</t>
  </si>
  <si>
    <t xml:space="preserve">https://raw.githubusercontent.com/zublimemx/marketplaces-product-images/main/products/7501298213040/images/7501298213040_3.jpg</t>
  </si>
  <si>
    <t xml:space="preserve">https://raw.githubusercontent.com/zublimemx/marketplaces-product-images/main/products/7501298213040/images/7501298213040_4.jpg</t>
  </si>
  <si>
    <t xml:space="preserve">https://raw.githubusercontent.com/zublimemx/marketplaces-product-images/main/products/7501298213040/images/7501298213040_1.jpg</t>
  </si>
  <si>
    <t xml:space="preserve">https://raw.githubusercontent.com/zublimemx/marketplaces-product-images/main/products/7501298213040/images/7501298213040_2.jpg</t>
  </si>
  <si>
    <t xml:space="preserve">CAUDALINE 100MG TAB C30 JULIO 27</t>
  </si>
  <si>
    <t xml:space="preserve">7501108767947</t>
  </si>
  <si>
    <t xml:space="preserve">Advil Max Ibuprofeno 400 mg 20 Cápsulas</t>
  </si>
  <si>
    <t xml:space="preserve">Descripción:
Advil Max son cápsulas con tecnología líquida que contienen 400 mg de ibuprofeno, un antiinflamatorio no esteroideo con efecto analgésico y antipirético. Proporcionan rápida acción y alivio de los dolores moderados a fuertes, con efecto analgésico de hasta 8 horas, y son suaves con el estómago.
Beneficios:
- Potencia analgésica en una sola cápsula
- Rápida acción con efecto de hasta 8 horas
- Alivio de dolor de cabeza, migraña y dolor muscular
- Alivio del dolor dental y del cólico menstrual
- Auxiliar en el dolor articular y en el asociado al resfriado común
- Ayuda a reducir la fiebre
- Suave con el estómago
Composición:
Cada cápsula contiene ibuprofeno 400 mg. Excipiente cbp 1 cápsula.
Modo de uso:
Vía oral. Adultos y niños mayores de 12 años: tome una cápsula cada 6 a 8 horas, según la severidad de los síntomas, sin exceder 3 cápsulas al día. No lo tome por más de 10 días para aliviar el dolor ni por más de 3 días para reducir la fiebre. No exceda la dosis recomendada.
Presentación:
Caja con 20 cápsulas de 400 mg.
Advertencias:
- No lo use si es alérgico al ibuprofeno, al ácido acetilsalicílico o a otro antiinflamatorio no esteroideo
- No lo use si tiene úlcera o sangrado gastrointestinal, ni durante los últimos 3 meses del embarazo
- Consulte a su médico antes de usarlo si padece asma, enfermedad del corazón, cirrosis hepática, hipertensión o enfermedad del riñón
- El uso continuo a largo plazo puede aumentar el riesgo de ataque cardiaco o apoplejía
- Suspenda su uso y consulte a su médico si el dolor empeora, si la fiebre persiste o si aparece una reacción alérgica, sangrado o heces negras
- No se administre a menores de 12 años
Lea las instrucciones del empaque. Consulte a su médico. No se deje al alcance de los niños.</t>
  </si>
  <si>
    <t xml:space="preserve">MLM39455764</t>
  </si>
  <si>
    <t xml:space="preserve">Advil</t>
  </si>
  <si>
    <t xml:space="preserve">Advil Max</t>
  </si>
  <si>
    <t xml:space="preserve">272M2004 SSA VI</t>
  </si>
  <si>
    <t xml:space="preserve">Forma farmacéutica: cápsulas con tecnología líquida; Grupo terapéutico: analgésico, antiinflamatorio y antipirético; Venta libre; Efecto de hasta 8 horas</t>
  </si>
  <si>
    <t xml:space="preserve">https://raw.githubusercontent.com/zublimemx/marketplaces-product-images/main/products/7501108767947/images/7501108767947_1.jpg</t>
  </si>
  <si>
    <t xml:space="preserve">https://raw.githubusercontent.com/zublimemx/marketplaces-product-images/main/products/7501108767947/images/7501108767947_2.jpg</t>
  </si>
  <si>
    <t xml:space="preserve">https://raw.githubusercontent.com/zublimemx/marketplaces-product-images/main/products/7501108767947/images/7501108767947_3.jpg</t>
  </si>
  <si>
    <t xml:space="preserve">ADVIL MAX 400 MG C20 CAPS NOVIEMBRE 26</t>
  </si>
  <si>
    <t xml:space="preserve">037836089190</t>
  </si>
  <si>
    <t xml:space="preserve">Shampoo Bebé Ricitos de Oro Lavanda y Lechuga 2 x 400 ml</t>
  </si>
  <si>
    <t xml:space="preserve">Descripción:
Duopack de shampoo para bebé Ricitos de Oro Lavanda y Lechuga, con 2 frascos de 400 ml (800 ml en total). Está formulado a base de extracto natural de lavanda, lechuga y manzanilla, especialmente para el delicado cabello del bebé, al que da brillo y sedosidad. Su aroma relajante lo hace ideal para usar antes de dormir. Es suave e hipoalergénico, por lo que se recomienda para uso diario.
Beneficios:
- Formulado con extractos naturales de lavanda, lechuga y manzanilla
- Aroma relajante, ideal para la rutina antes de dormir
- Da brillo y sedosidad al cabello del bebé
- Suave e hipoalergénico, recomendado para uso diario
- Práctico duopack que rinde más y permite tener repuesto
Ingredientes:
Agua, laureth sulfato de sodio, lauramidopropil betaína, glicerina, extractos de lechuga (Lactuca sativa), lavanda (Lavandula angustifolia) y manzanilla (Chamomilla recutita), entre otros ingredientes. Consulte la lista completa en el empaque.
Modo de uso:
Aplique una pequeña cantidad de shampoo sobre el cabello húmedo del bebé, dé un suave masaje hasta obtener suficiente espuma y enjuague con agua tibia.
Presentación:
Duopack con 2 frascos de 400 ml cada uno (800 ml en total). Elaborado por Grisi Hnos.
Advertencias:
Uso externo. En caso de alguna reacción, suspenda su uso y consulte a su médico. Manténgase fuera del alcance de los niños.</t>
  </si>
  <si>
    <t xml:space="preserve">MLM37496728</t>
  </si>
  <si>
    <t xml:space="preserve">Grisi Hnos.</t>
  </si>
  <si>
    <t xml:space="preserve">Ricitos de Oro Baby Shampoo</t>
  </si>
  <si>
    <t xml:space="preserve">Lavanda y Lechuga, aroma relajante, duopack</t>
  </si>
  <si>
    <t xml:space="preserve">Duopack con 2 frascos de 400 ml</t>
  </si>
  <si>
    <t xml:space="preserve">Lavanda y lechuga (aroma relajante)</t>
  </si>
  <si>
    <t xml:space="preserve">Cabello delicado de bebé</t>
  </si>
  <si>
    <t xml:space="preserve">Formato de venta: duopack de 2 frascos de 400 ml; Hipoalergénico; Ingredientes destacados: extractos de lavanda, lechuga y manzanilla; Dermatológicamente probado; Sin cloruro de sodio; Libre de parabenos; Libre de crueldad animal</t>
  </si>
  <si>
    <t xml:space="preserve">https://raw.githubusercontent.com/zublimemx/marketplaces-product-images/main/products/037836089190/images/037836089190_1.jpg</t>
  </si>
  <si>
    <t xml:space="preserve">https://raw.githubusercontent.com/zublimemx/marketplaces-product-images/main/products/037836089190/images/037836089190_2.jpg</t>
  </si>
  <si>
    <t xml:space="preserve">SH RICITOS DE ORO DUOPACK LAV Y LECH 400ML</t>
  </si>
  <si>
    <t xml:space="preserve">7501058715555</t>
  </si>
  <si>
    <t xml:space="preserve">Tempra Fen Ibuprofeno 200 mg/5 ml Suspensión 100 ml Fresa</t>
  </si>
  <si>
    <t xml:space="preserve">Descripción:
Tempra Fen es una suspensión oral infantil de ibuprofeno, un antiinflamatorio no esteroideo con efecto analgésico y antipirético, con sabor fresa. Está indicada en niños de 2 a 12 años como auxiliar para aliviar la fiebre, el dolor y la inflamación, como el dolor de cabeza, de garganta y dental, y las molestias posteriores a la vacunación. Incluye jeringa dosificadora.
Beneficios:
- Alivia fiebre, dolor e inflamación en niños de 2 a 12 años
- Auxiliar en dolor dental, de garganta y de cabeza, y en las molestias posvacuna
- Efecto prolongado de hasta 8 horas
- Sabor fresa que facilita su administración
- Incluye jeringa dosificadora para medir cada dosis
Composición:
Cada 100 ml de suspensión contienen ibuprofeno 4.00 g (200 mg por cada 5 ml). Excipiente cbp 100 ml.
Modo de uso:
Vía oral. Agítese antes de usarse. Administre cada 6 a 8 horas según sea necesario, sin exceder 4 dosis al día, con esta dosis por peso y edad:
- 11 a 15 kg (2 a 3 años): 2.5 ml
- 16 a 21 kg (4 a 5 años): 3.75 ml
- 22 a 26 kg (6 a 8 años): 5 ml
- 27 a 32 kg (9 a 10 años): 6.25 ml
- 33 a 43 kg (11 a 12 años): 7.5 ml
Presentación:
Caja con frasco de 100 ml de suspensión sabor fresa y jeringa dosificadora. Elaborado por Reckitt.
Advertencias:
- No lo use si el niño es alérgico al ibuprofeno, al ácido acetilsalicílico o a otros antiinflamatorios no esteroideos
- No se recomienda en menores de 2 años sin indicación médica
- Puede causar ardor epigástrico, náusea, vómito, diarrea o estreñimiento
- En caso de varicela consulte al médico antes de usarlo
- Si las molestias persisten por más de 3 días, consulte a su médico
Lea las instrucciones del empaque. Consulte a su médico. No se deje al alcance de los niños.</t>
  </si>
  <si>
    <t xml:space="preserve">MLM39455785</t>
  </si>
  <si>
    <t xml:space="preserve">Tempra Fen</t>
  </si>
  <si>
    <t xml:space="preserve">Suspensión infantil sabor fresa</t>
  </si>
  <si>
    <t xml:space="preserve">Caja con frasco de 100 ml y jeringa dosificadora</t>
  </si>
  <si>
    <t xml:space="preserve">200 mg/5 ml</t>
  </si>
  <si>
    <t xml:space="preserve">092M2016 SSA VI</t>
  </si>
  <si>
    <t xml:space="preserve">Forma farmacéutica: suspensión oral; Grupo terapéutico: antiinflamatorio, analgésico y antipirético; Venta libre; Incluye jeringa dosificadora</t>
  </si>
  <si>
    <t xml:space="preserve">https://raw.githubusercontent.com/zublimemx/marketplaces-product-images/main/products/7501058715555/images/7501058715555_3.jpg</t>
  </si>
  <si>
    <t xml:space="preserve">https://raw.githubusercontent.com/zublimemx/marketplaces-product-images/main/products/7501058715555/images/7501058715555_4.jpg</t>
  </si>
  <si>
    <t xml:space="preserve">https://raw.githubusercontent.com/zublimemx/marketplaces-product-images/main/products/7501058715555/images/7501058715555_6.jpg</t>
  </si>
  <si>
    <t xml:space="preserve">https://raw.githubusercontent.com/zublimemx/marketplaces-product-images/main/products/7501058715555/images/7501058715555_2.jpg</t>
  </si>
  <si>
    <t xml:space="preserve">TEMPRA FEN INF 100ML FSA AGOSTO 27</t>
  </si>
  <si>
    <t xml:space="preserve">7891024036570</t>
  </si>
  <si>
    <t xml:space="preserve">Enjuague Bucal Colgate Orthogard Ortodoncia 250 ml</t>
  </si>
  <si>
    <t xml:space="preserve">Descripción:
Enjuague bucal Colgate Orthogard de uso diario, formulado para el cuidado ortodóntico. Está pensado para personas que usan brackets o aparatos de ortodoncia, ya que ayuda a proteger contra las caries, la descalcificación y las manchas blancas alrededor de los aparatos. Es un complemento del cepillado y del hilo dental que llega a zonas donde el cepillo no siempre alcanza. Presentación de 250 ml, suficiente para varias semanas de uso diario.
Beneficios:
- Cuidado ortodóntico de uso diario.
- Ayuda a prevenir caries, descalcificación y manchas blancas.
- Alcanza áreas donde el cepillo y el hilo dental no llegan.
- Fórmula diseñada para pacientes con brackets y aparatos ortodónticos.
- Complementa la rutina de higiene bucal después del cepillado.
Modo de uso:
Después de cepillarse los dientes, enjuague la boca con 10 ml durante 1 minuto y deseche el producto sin tragarlo. Use una vez al día. No coma ni beba durante los 30 minutos posteriores al enjuague.
Presentación:
Frasco con 250 ml de enjuague bucal.
Advertencias:
No ingerir. No apto para menores de 6 años. Mantener fuera del alcance de los niños. Si ocurre una ingestión accidental, busque atención médica.</t>
  </si>
  <si>
    <t xml:space="preserve">MLM19897378</t>
  </si>
  <si>
    <t xml:space="preserve">Orthogard</t>
  </si>
  <si>
    <t xml:space="preserve">Cuidado ortodóntico</t>
  </si>
  <si>
    <t xml:space="preserve">Enjuague bucal</t>
  </si>
  <si>
    <t xml:space="preserve">Uso diario; Para pacientes con brackets y aparatos de ortodoncia; Dosis de uso: 10 ml durante 1 minuto</t>
  </si>
  <si>
    <t xml:space="preserve">https://raw.githubusercontent.com/zublimemx/marketplaces-product-images/main/products/7891024036570/images/7891024036570_2.jpg</t>
  </si>
  <si>
    <t xml:space="preserve">https://raw.githubusercontent.com/zublimemx/marketplaces-product-images/main/products/7891024036570/images/7891024036570_3.jpg</t>
  </si>
  <si>
    <t xml:space="preserve">https://raw.githubusercontent.com/zublimemx/marketplaces-product-images/main/products/7891024036570/images/7891024036570_4.jpg</t>
  </si>
  <si>
    <t xml:space="preserve">ENJ BUC COLGATE ORTHOGARD 250ML</t>
  </si>
  <si>
    <t xml:space="preserve">070942303194</t>
  </si>
  <si>
    <t xml:space="preserve">Hilo Dental GUM Encerado Sabor Menta 129 m</t>
  </si>
  <si>
    <t xml:space="preserve">Descripción:
Hilo dental GUM encerado con sabor a menta, en presentación económica de 129 metros (141 yardas). Ayuda a eliminar la placa y los restos de comida de entre los dientes y por debajo de la línea de las encías, zonas a las que el cepillo dental no puede llegar. Su recubrimiento de cera natural mejora el agarre y hace que el hilo se deslice con facilidad entre los dientes.
Beneficios:
- Sabor a menta refrescante.
- Recubrimiento de cera natural para un mejor agarre y deslizamiento.
- Eficaz para eliminar placa y restos de comida.
- Su uso diario complementa el cepillado y ayuda a prevenir caries y problemas de las encías.
- Gran cantidad de hilo en un dispensador práctico, para un uso prolongado.
Modo de uso:
Use el hilo todos los días como complemento del cepillado. Deslícelo suavemente entre los dientes y por debajo de la línea de la encía, sin forzarlo, y utilice un tramo limpio para cada espacio.
Presentación:
Dispensador con 129 m (141 yardas) de hilo dental encerado sabor menta.</t>
  </si>
  <si>
    <t xml:space="preserve">MLM16134272</t>
  </si>
  <si>
    <t xml:space="preserve">Dental Floss</t>
  </si>
  <si>
    <t xml:space="preserve">Hilo dental</t>
  </si>
  <si>
    <t xml:space="preserve">Material: hilo encerado con cera natural; Longitud: 129 m (141 yardas)</t>
  </si>
  <si>
    <t xml:space="preserve">https://raw.githubusercontent.com/zublimemx/marketplaces-product-images/main/products/070942303194/images/070942303194_1.jpg</t>
  </si>
  <si>
    <t xml:space="preserve">https://raw.githubusercontent.com/zublimemx/marketplaces-product-images/main/products/070942303194/images/070942303194_2.jpg</t>
  </si>
  <si>
    <t xml:space="preserve">https://raw.githubusercontent.com/zublimemx/marketplaces-product-images/main/products/070942303194/images/070942303194_4.jpg</t>
  </si>
  <si>
    <t xml:space="preserve">HILO DENT GUM C/CERAS MTA 129P</t>
  </si>
  <si>
    <t xml:space="preserve">7501088505157</t>
  </si>
  <si>
    <t xml:space="preserve">Alin Depot Dexametasona 4 mg/ml Inyectable 2 ml</t>
  </si>
  <si>
    <t xml:space="preserve">Descripción:
Alin Depot es una suspensión inyectable de dexametasona, un corticosteroide de acción prolongada, elaborada por Laboratorios Chinoin. Cada mililitro contiene 4 mg de dexametasona en forma de 21-isonicotinato de dexametasona, y cada frasco ámpula de 2 ml aporta el equivalente a 8 mg de dexametasona. Es un medicamento de uso médico que debe indicarse y administrarse bajo supervisión de un profesional de la salud.
Composición:
El frasco ámpula contiene 21-isonicotinato de dexametasona equivalente a 8 mg de dexametasona, con vehículo cbp 2 ml (concentración de 4 mg/ml).
Modo de uso:
Vía de administración intramuscular. No se administre por vía intravenosa. Agítese antes de usarse. La dosis y la duración del tratamiento las determina el médico.
Presentación:
Caja con 1 frasco ámpula de suspensión inyectable de 2 ml (4 mg/ml).
Advertencias:
Uso exclusivo por vía intramuscular; no debe aplicarse por vía intravenosa. No se use si es alérgico a la dexametasona o a algún componente de la fórmula. Los corticosteroides requieren seguimiento médico, en especial en tratamientos prolongados, embarazo o lactancia. Informe a su médico si padece otras enfermedades o toma otros medicamentos. Lea las instrucciones del empaque. Consulte a su médico. No se deje al alcance de los niños.</t>
  </si>
  <si>
    <t xml:space="preserve">MLM39473324</t>
  </si>
  <si>
    <t xml:space="preserve">Dexametasona (21-isonicotinato de dexametasona)</t>
  </si>
  <si>
    <t xml:space="preserve">Frasco ámpula de 2 ml; Equivale a 8 mg de dexametasona por frasco; Corticosteroide de acción prolongada</t>
  </si>
  <si>
    <t xml:space="preserve">https://raw.githubusercontent.com/zublimemx/marketplaces-product-images/main/products/7501088505157/images/7501088505157_3.jpg</t>
  </si>
  <si>
    <t xml:space="preserve">https://raw.githubusercontent.com/zublimemx/marketplaces-product-images/main/products/7501088505157/images/7501088505157_1.jpg</t>
  </si>
  <si>
    <t xml:space="preserve">https://raw.githubusercontent.com/zublimemx/marketplaces-product-images/main/products/7501088505157/images/7501088505157_2.jpg</t>
  </si>
  <si>
    <t xml:space="preserve">https://raw.githubusercontent.com/zublimemx/marketplaces-product-images/main/products/7501088505157/images/7501088505157_4.jpg</t>
  </si>
  <si>
    <t xml:space="preserve">ALIN DEPOT 4MG AMP</t>
  </si>
  <si>
    <t xml:space="preserve">7501125105135</t>
  </si>
  <si>
    <t xml:space="preserve">A.M.K. Amikacina 500 mg/2 ml Solución Inyectable</t>
  </si>
  <si>
    <t xml:space="preserve">Descripción:
A.M.K. es una solución inyectable de amikacina, un antibiótico aminoglucósido de Laboratorios PiSA, presentada en ampolleta de 2 ml con 500 mg de amikacina. Se emplea en infecciones causadas por bacterias sensibles, principalmente gramnegativas y algunas grampositivas, como las de vías respiratorias bajas, tejidos blandos, huesos y articulaciones, vías genitourinarias e intraabdominales. Su uso requiere indicación y seguimiento médico.
Composición:
Cada ampolleta contiene sulfato de amikacina equivalente a 500 mg de amikacina, en vehículo cbp 2 ml.
Modo de uso:
Vía intramuscular o intravenosa, según indicación médica. En pacientes con función renal normal, la dosis habitual es de 15 mg/kg de peso al día dividida en 2 dosis iguales durante 7 a 10 días; la dosis y la duración las determina el médico.
Presentación:
Caja con 1 ampolleta de 2 ml de solución inyectable (500 mg/2 ml).
Advertencias:
No se use en caso de hipersensibilidad a la amikacina u otros aminoglucósidos. Puede provocar alteraciones del equilibrio, sordera o daño renal; evite el uso simultáneo con otros medicamentos que dañen el oído o el riñón. No se recomienda durante el embarazo ni la lactancia. Lea las instrucciones del empaque. Consulte a su médico. No se deje al alcance de los niños.</t>
  </si>
  <si>
    <t xml:space="preserve">MLM39474064</t>
  </si>
  <si>
    <t xml:space="preserve">A.M.K.</t>
  </si>
  <si>
    <t xml:space="preserve">Amikacina (sulfato de amikacina)</t>
  </si>
  <si>
    <t xml:space="preserve">500 mg/2 ml</t>
  </si>
  <si>
    <t xml:space="preserve">249M87 SSA IV</t>
  </si>
  <si>
    <t xml:space="preserve">Ampolleta de 2 ml; Antibiótico aminoglucósido</t>
  </si>
  <si>
    <t xml:space="preserve">https://raw.githubusercontent.com/zublimemx/marketplaces-product-images/main/products/7501125105135/images/7501125105135_1.jpg</t>
  </si>
  <si>
    <t xml:space="preserve">https://raw.githubusercontent.com/zublimemx/marketplaces-product-images/main/products/7501125105135/images/7501125105135_2.jpg</t>
  </si>
  <si>
    <t xml:space="preserve">AMK 500MG INY C 1 AMIKACINA PISA 262</t>
  </si>
  <si>
    <t xml:space="preserve">75002794</t>
  </si>
  <si>
    <t xml:space="preserve">Shampoo Palmolive Optims 2 en 1 Extra Intensivo 200 ml</t>
  </si>
  <si>
    <t xml:space="preserve">Descripción:
Shampoo con acondicionador 2 en 1 Palmolive Optims, en su versión Nivel 4 Extra Intensivo con Vital Keratina. Limpia el cabello y lo acondiciona en un solo paso para ayudar a repararlo de manera intensa y dejarlo suave y con brillo. Presentación de 200 ml, práctica para el uso diario.
Beneficios:
- Fórmula 2 en 1: limpia y acondiciona en un solo paso.
- Nivel 4 Extra Intensivo, pensado para reparar el cabello de manera intensa.
- Con Vital Keratina.
- Deja el cabello suave y con brillo.
- Ahorra tiempo en la rutina de cuidado capilar.
Modo de uso:
Aplique sobre el cabello mojado, masajee suavemente el cuero cabelludo y a lo largo del cabello hasta formar espuma, y enjuague con abundante agua. Repita si es necesario.
Presentación:
Frasco con 200 ml de shampoo con acondicionador.
Advertencias:
Producto de uso externo. Evite el contacto con los ojos; si esto ocurre, enjuague con abundante agua. Suspenda su uso si aparece irritación. Manténgase fuera del alcance de los niños.</t>
  </si>
  <si>
    <t xml:space="preserve">MLM18977564</t>
  </si>
  <si>
    <t xml:space="preserve">2 en 1 Extra Intensivo Nivel 4</t>
  </si>
  <si>
    <t xml:space="preserve">Shampoo con acondicionador</t>
  </si>
  <si>
    <t xml:space="preserve">Con Vital Keratina; Nivel 4 Extra Intensivo; Fórmula 2 en 1</t>
  </si>
  <si>
    <t xml:space="preserve">https://raw.githubusercontent.com/zublimemx/marketplaces-product-images/main/products/75002794/images/75002794_3.jpg</t>
  </si>
  <si>
    <t xml:space="preserve">SH PALMOL OPT 2EN1 INT 200ML</t>
  </si>
  <si>
    <t xml:space="preserve">714706910913</t>
  </si>
  <si>
    <t xml:space="preserve">Broncolin Bicoestol Sabor Cereza 16 Pastillas</t>
  </si>
  <si>
    <t xml:space="preserve">Descripción:
Broncolin Bicoestol sabor cereza es un remedio herbolario en pastillas para chupar, coadyuvante en el alivio de los síntomas del resfriado común, la tos y la garganta irritada. Combina extractos de eucalipto, gordolobo y sauco con mentol, propóleo y miel, en una pastilla de sabor cereza que se disuelve lentamente en la boca. La caja contiene 16 pastillas.
Beneficios:
- Coadyuvante en el alivio de los síntomas de resfriado común, tos y garganta irritada.
- Fórmula con extractos de eucalipto, gordolobo y sauco, más mentol, propóleo y miel.
- Pastillas orales de disolución lenta, fáciles de llevar a cualquier lugar.
- Presentación de 16 pastillas.
Composición:
Extractos de eucalipto (Eucalyptus globulus), gordolobo (Gnaphalium oxyphyllum) y sauco (Sambucus nigra); mentol; propóleo; miel; glucosa y sacarosa. Consulte en el empaque la lista completa de ingredientes.
Modo de uso:
Vía oral. Deje que la pastilla se disuelva lentamente en la boca; no la mastique ni la trague entera. Siga la dosis indicada en el empaque o por su médico.
Presentación:
Caja con 16 pastillas sabor cereza.
Advertencias:
Contiene azúcares y miel. Si los síntomas persisten o empeoran, suspenda su uso y consulte a su médico. No lo use si es alérgico a alguno de sus componentes. Lea las instrucciones del empaque. Consulte a su médico. No se deje al alcance de los niños.</t>
  </si>
  <si>
    <t xml:space="preserve">MLM54429512</t>
  </si>
  <si>
    <t xml:space="preserve">Extractos de eucalipto, gordolobo y sauco; mentol; propóleo</t>
  </si>
  <si>
    <t xml:space="preserve">003RH2016 SSA (remedio herbolario)</t>
  </si>
  <si>
    <t xml:space="preserve">Remedio herbolario; Pastilla de 2.5 g; Caja con 16 pastillas</t>
  </si>
  <si>
    <t xml:space="preserve">https://raw.githubusercontent.com/zublimemx/marketplaces-product-images/main/products/714706910913/images/714706910913_1.jpg</t>
  </si>
  <si>
    <t xml:space="preserve">https://raw.githubusercontent.com/zublimemx/marketplaces-product-images/main/products/714706910913/images/714706910913_3.jpg</t>
  </si>
  <si>
    <t xml:space="preserve">BICOESTOL CEREZA TAB C16 72</t>
  </si>
  <si>
    <t xml:space="preserve">714706910890</t>
  </si>
  <si>
    <t xml:space="preserve">Broncolin Bicoestol Sabor Limón 16 Pastillas</t>
  </si>
  <si>
    <t xml:space="preserve">Descripción:
Broncolin Bicoestol sabor limón es un remedio herbolario en pastillas para chupar, coadyuvante en el alivio de los síntomas del resfriado común, la tos y la garganta irritada. Combina extractos de eucalipto, gordolobo y sauco con mentol, propóleo y miel, en una pastilla de sabor limón que se disuelve lentamente en la boca. La caja contiene 16 pastillas.
Beneficios:
- Coadyuvante en el alivio de los síntomas de resfriado común, tos y garganta irritada.
- Fórmula con extractos de eucalipto, gordolobo y sauco, más mentol, propóleo y miel.
- Pastillas orales de disolución lenta, fáciles de llevar a cualquier lugar.
- Presentación de 16 pastillas.
Composición:
Extractos de eucalipto (Eucalyptus globulus), gordolobo (Gnaphalium oxyphyllum) y sauco (Sambucus nigra); mentol; propóleo; miel; glucosa y sacarosa. Consulte en el empaque la lista completa de ingredientes.
Modo de uso:
Vía oral. Deje que la pastilla se disuelva lentamente en la boca; no la mastique ni la trague entera. Siga la dosis indicada en el empaque o por su médico.
Presentación:
Caja con 16 pastillas sabor limón.
Advertencias:
Contiene azúcares y miel. Si los síntomas persisten o empeoran, suspenda su uso y consulte a su médico. No lo use si es alérgico a alguno de sus componentes. Lea las instrucciones del empaque. Consulte a su médico. No se deje al alcance de los niños.</t>
  </si>
  <si>
    <t xml:space="preserve">MLM53221694</t>
  </si>
  <si>
    <t xml:space="preserve">https://raw.githubusercontent.com/zublimemx/marketplaces-product-images/main/products/714706910890/images/714706910890_1.jpg</t>
  </si>
  <si>
    <t xml:space="preserve">https://raw.githubusercontent.com/zublimemx/marketplaces-product-images/main/products/714706910890/images/714706910890_4.jpg</t>
  </si>
  <si>
    <t xml:space="preserve">BICOESTOL LIMON C16 TABS 72</t>
  </si>
  <si>
    <t xml:space="preserve">7501027554949</t>
  </si>
  <si>
    <t xml:space="preserve">Taza Entrenadora Evenflo Animal con Popote 11 oz</t>
  </si>
  <si>
    <t xml:space="preserve">Descripción:
Taza entrenadora Evenflo con popote y diseño de animalito en la tapa, de 11 oz (aproximadamente 325 ml). Está pensada para ayudar a los bebés en la transición del biberón al vaso: su popote suave y sus asas ergonómicas facilitan que los pequeños aprendan a beber por sí mismos. Se surte en distintos diseños de animales, como oso o gatito, según disponibilidad.
Características:
- Libre de BPA.
- Popote de silicón suave, de grado alimenticio.
- Forma ergonómica con asas para manos pequeñas.
- Tapa deslizante que ayuda a mantener el popote limpio y a evitar derrames.
- Material resistente para el uso diario.
- Capacidad de 11 oz (aprox. 325 ml).
- Diseños de animales divertidos; el modelo y el color se surten según disponibilidad.
Modo de uso:
Lave la taza y el popote con agua tibia y jabón neutro antes del primer uso y después de cada uso. Revise el popote periódicamente y reemplácelo si presenta desgaste. Úsela siempre con la supervisión de un adulto.
Presentación:
Una pieza. Cada pieza se vende por separado; el diseño y el color pueden variar.</t>
  </si>
  <si>
    <t xml:space="preserve">MLM32461616</t>
  </si>
  <si>
    <t xml:space="preserve">Popote Divertido</t>
  </si>
  <si>
    <t xml:space="preserve">Animal</t>
  </si>
  <si>
    <t xml:space="preserve">Taza entrenadora con popote</t>
  </si>
  <si>
    <t xml:space="preserve">Capacidad: 11 oz (aprox. 325 ml); Libre de BPA; Popote de silicón grado alimenticio; Con asas; Tapa deslizante; Diseño y color surtidos</t>
  </si>
  <si>
    <t xml:space="preserve">https://raw.githubusercontent.com/zublimemx/marketplaces-product-images/main/products/7501027554949/images/7501027554949_2.jpg</t>
  </si>
  <si>
    <t xml:space="preserve">https://raw.githubusercontent.com/zublimemx/marketplaces-product-images/main/products/7501027554949/images/7501027554949_3.jpg</t>
  </si>
  <si>
    <t xml:space="preserve">TAZA ENT EVENFLO ANIMAL C/POP11OZ</t>
  </si>
  <si>
    <t xml:space="preserve">7501326004176</t>
  </si>
  <si>
    <t xml:space="preserve">Janumet Sitagliptina/Metformina 50 mg/850 mg 28 Tabletas</t>
  </si>
  <si>
    <t xml:space="preserve">Descripción:
Janumet es un medicamento de MSD que combina sitagliptina (un inhibidor de la DPP-4) y clorhidrato de metformina en una sola tableta. Está indicado para mejorar el control de la glucosa en adultos con diabetes mellitus tipo 2, ya sea como tratamiento inicial, como complemento cuando la monoterapia no es suficiente, en terapia triple combinada o junto con insulina, siempre junto con dieta y ejercicio y bajo supervisión médica. Presentación de 28 tabletas de 50 mg/850 mg.
Composición:
Cada tableta contiene fosfato de sitagliptina monohidratado equivalente a 50 mg de sitagliptina y 850 mg de clorhidrato de metformina.
Modo de uso:
Vía oral. La dosis y el esquema los establece el médico según el control glucémico y la tolerancia de cada paciente.
Presentación:
Caja con 28 tabletas (50 mg/850 mg).
Advertencias:
No se use en caso de hipersensibilidad a los componentes, insuficiencia renal grave ni acidosis metabólica aguda o crónica, incluida la cetoacidosis diabética. Puede presentarse pancreatitis aguda y acidosis láctica; se recomienda vigilar periódicamente la función renal. Existe riesgo de hipoglucemia cuando se combina con sulfonilureas o insulina. Lea las instrucciones del empaque. Consulte a su médico. No se deje al alcance de los niños.</t>
  </si>
  <si>
    <t xml:space="preserve">MLM40172894</t>
  </si>
  <si>
    <t xml:space="preserve">50 mg/850 mg</t>
  </si>
  <si>
    <t xml:space="preserve">Caja con 28 comprimidos; Indicado para diabetes mellitus tipo 2</t>
  </si>
  <si>
    <t xml:space="preserve">https://raw.githubusercontent.com/zublimemx/marketplaces-product-images/main/products/7501326004176/images/7501326004176_1.jpg</t>
  </si>
  <si>
    <t xml:space="preserve">https://raw.githubusercontent.com/zublimemx/marketplaces-product-images/main/products/7501326004176/images/7501326004176_2.jpg</t>
  </si>
  <si>
    <t xml:space="preserve">https://raw.githubusercontent.com/zublimemx/marketplaces-product-images/main/products/7501326004176/images/7501326004176_3.jpg</t>
  </si>
  <si>
    <t xml:space="preserve">JANUMET 50 850MG CPR28 ABRIL 27</t>
  </si>
  <si>
    <t xml:space="preserve">7500462746698</t>
  </si>
  <si>
    <t xml:space="preserve">Jarabe Ajolotius Ajolomiel con Propóleo 250 ml</t>
  </si>
  <si>
    <t xml:space="preserve">Descripción:
Ajolotius Ajolomiel con Propóleo es un jarabe elaborado con una selección especial de extractos de la herbolaria mexicana, como bugambilia, eucalipto, menta, gordolobo, palo mulato, tejocote y cuatecomate, con propóleo y equinácea, y adicionado con vitaminas A y C. Es un suplemento alimenticio de sabor herbal, pensado como una opción tradicional para toda la familia. Presentación de 250 ml.
Beneficios:
- Fórmula herbal tradicional con extractos de bugambilia, tejocote, menta y eucalipto.
- Con propóleo y equinácea.
- Adicionado con vitaminas A y C.
- Frasco de 250 ml con 25 porciones de 10 ml.
Composición:
Información por porción de 10 ml: contenido energético 25.9 kcal (105.81 kJ), carbohidratos 6.3 g, proteínas 0.01 g, sodio 7.1 mg, vitamina C 95.48 mg y vitamina A 300 µg. Contiene extractos de la herbolaria mexicana, propóleo y equinácea.
Modo de uso:
- Adultos: una cucharada sopera (10 ml) tres veces al día.
- Niños mayores de 3 años: una cucharadita (5 ml) tres veces al día.
Presentación:
Frasco con 250 ml de jarabe (25 porciones de 10 ml).
Advertencias:
No recomendado para niños menores de 3 años. Este producto es un suplemento alimenticio, no es un medicamento. Consulte a su médico si está embarazada, en periodo de lactancia o bajo tratamiento médico. Manténgase fuera del alcance de los niños.</t>
  </si>
  <si>
    <t xml:space="preserve">MLM26094832</t>
  </si>
  <si>
    <t xml:space="preserve">Ajolomiel</t>
  </si>
  <si>
    <t xml:space="preserve">Con propóleo y equinácea</t>
  </si>
  <si>
    <t xml:space="preserve">Extractos herbales, propóleo, equinácea y vitaminas A y C</t>
  </si>
  <si>
    <t xml:space="preserve">Niños mayores de 3 años y adultos</t>
  </si>
  <si>
    <t xml:space="preserve">Herbal</t>
  </si>
  <si>
    <t xml:space="preserve">Suplemento alimenticio; 25 porciones de 10 ml; No es un medicamento</t>
  </si>
  <si>
    <t xml:space="preserve">https://raw.githubusercontent.com/zublimemx/marketplaces-product-images/main/products/7500462746698/images/7500462746698_1.jpg</t>
  </si>
  <si>
    <t xml:space="preserve">https://raw.githubusercontent.com/zublimemx/marketplaces-product-images/main/products/7500462746698/images/7500462746698_2.jpg</t>
  </si>
  <si>
    <t xml:space="preserve">AJOLOTIUS REFORZADO PROPOLEO 250 ML 40</t>
  </si>
  <si>
    <t xml:space="preserve">7502240450018</t>
  </si>
  <si>
    <t xml:space="preserve">Charyn Azitromicina 500 mg 3 Tabletas</t>
  </si>
  <si>
    <t xml:space="preserve">Descripción:
Charyn es una tableta de azitromicina de 500 mg, un antibiótico del grupo de los macrólidos de Wermar Pharmaceuticals. Se utiliza para tratar infecciones bacterianas causadas por microorganismos sensibles a la azitromicina, y solo debe emplearse con receta médica y bajo la indicación de un profesional de la salud. La caja contiene 3 tabletas.
Composición:
Cada tableta contiene dihidrato de azitromicina equivalente a 500 mg de azitromicina, excipiente cbp 1 tableta.
Modo de uso:
Vía oral. La dosis y la duración del tratamiento las indica el médico; complete el tratamiento aunque los síntomas mejoren. No se automedique.
Presentación:
Caja con 3 tabletas de 500 mg.
Advertencias:
No se use en caso de alergia a la azitromicina, a otros macrólidos o a algún componente de la fórmula. El uso indebido de antibióticos favorece la resistencia bacteriana. Consérvese a no más de 30 °C y mantenga el envase bien cerrado. Lea las instrucciones del empaque. Consulte a su médico. No se deje al alcance de los niños.</t>
  </si>
  <si>
    <t xml:space="preserve">MLM39473817</t>
  </si>
  <si>
    <t xml:space="preserve">Charyn</t>
  </si>
  <si>
    <t xml:space="preserve">Azitromicina (dihidrato de azitromicina)</t>
  </si>
  <si>
    <t xml:space="preserve">Antibiótico macrólido; Caja con 3 tabletas; Requiere receta médica</t>
  </si>
  <si>
    <t xml:space="preserve">https://raw.githubusercontent.com/zublimemx/marketplaces-product-images/main/products/7502240450018/images/7502240450018_1.jpg</t>
  </si>
  <si>
    <t xml:space="preserve">https://raw.githubusercontent.com/zublimemx/marketplaces-product-images/main/products/7502240450018/images/7502240450018_2.jpg</t>
  </si>
  <si>
    <t xml:space="preserve">CHARYN 500MG C 3 TABS AZITROMICINA 256 WERMAR</t>
  </si>
  <si>
    <t xml:space="preserve">7506306226722</t>
  </si>
  <si>
    <t xml:space="preserve">Desodorante Axe Young en Aerosol 150 ml</t>
  </si>
  <si>
    <t xml:space="preserve">Descripción:
Desodorante en aerosol Axe Young para hombre, con un aroma vigorizante y juvenil de larga duración que mantiene la sensación de frescura durante todo el día. Su tecnología de doble acción combate el mal olor corporal y deja una fragancia duradera, en una fórmula sin sales de aluminio. Presentación de 150 ml.
Características:
- Aroma vigorizante, juvenil y fresco de larga duración.
- Doble acción: elimina el mal olor y aporta fragancia duradera.
- Fórmula sin sales de aluminio.
- Con destructores del mal olor para una protección prolongada.
- Lata de aluminio reciclable.
Modo de uso:
Agite antes de usar. Gire, presione y aplique el desodorante sobre el cuerpo a una distancia no menor de 15 cm de la piel. Evite el uso íntimo.
Presentación:
Lata de aerosol con 150 ml.
Advertencias:
Contenido a presión. Evite el uso en zonas íntimas y el contacto con los ojos. No lo rocíe cerca de una flama ni de fuentes de calor, y no perfore ni queme el envase, aun vacío. Manténgase fuera del alcance de los niños.</t>
  </si>
  <si>
    <t xml:space="preserve">MLM17017421</t>
  </si>
  <si>
    <t xml:space="preserve">Young</t>
  </si>
  <si>
    <t xml:space="preserve">Fresco</t>
  </si>
  <si>
    <t xml:space="preserve">Sin sales de aluminio; Doble acción; Lata de aluminio reciclable</t>
  </si>
  <si>
    <t xml:space="preserve">https://raw.githubusercontent.com/zublimemx/marketplaces-product-images/main/products/7506306226722/images/7506306226722_1.jpg</t>
  </si>
  <si>
    <t xml:space="preserve">DESOD AXE MEN YOUNG SPY 150ML</t>
  </si>
  <si>
    <t xml:space="preserve">7509546078618</t>
  </si>
  <si>
    <t xml:space="preserve">Shampoo Mennen Lavanda y Avena Hidratación 700 ml</t>
  </si>
  <si>
    <t xml:space="preserve">Descripción:
Shampoo con acondicionador Mennen Lavanda y Extracto de Avena, de la línea Hidratación y Equilibrio, en presentación familiar de 700 ml. Ofrece una limpieza suave y efectiva, ideal para el cuidado diario de toda la familia, con el aroma floral y relajante de la lavanda.
Beneficios:
- Limpieza suave y efectiva para el uso diario.
- Suaviza el cabello con hidratación y brillo.
- Ayuda a proteger el cuero cabelludo.
- Aroma floral relajante de lavanda.
- Neutraliza los olores desagradables del cabello.
- No reseca y facilita un cabello manejable.
- Presentación familiar de 700 ml.
Modo de uso:
Aplique sobre el cabello húmedo, masajee suavemente hasta formar espuma y enjuague con abundante agua. Use la cantidad necesaria según el largo del cabello.
Presentación:
Frasco con 700 ml de shampoo con acondicionador.
Advertencias:
Producto de uso externo. Evite el contacto con los ojos; si esto ocurre, enjuague con abundante agua. Suspenda su uso si aparece irritación. Manténgase fuera del alcance de los niños.</t>
  </si>
  <si>
    <t xml:space="preserve">MLM17795541</t>
  </si>
  <si>
    <t xml:space="preserve">Hidratación y Equilibrio</t>
  </si>
  <si>
    <t xml:space="preserve">Lavanda y extracto de avena</t>
  </si>
  <si>
    <t xml:space="preserve">Lavanda</t>
  </si>
  <si>
    <t xml:space="preserve">Con extracto de avena; Uso familiar</t>
  </si>
  <si>
    <t xml:space="preserve">https://raw.githubusercontent.com/zublimemx/marketplaces-product-images/main/products/7509546078618/images/7509546078618_1.jpg</t>
  </si>
  <si>
    <t xml:space="preserve">https://raw.githubusercontent.com/zublimemx/marketplaces-product-images/main/products/7509546078618/images/7509546078618_2.jpg</t>
  </si>
  <si>
    <t xml:space="preserve">SH MENNEN LAVAN-EXTRA AVENA 700ML</t>
  </si>
  <si>
    <t xml:space="preserve">7501124184780</t>
  </si>
  <si>
    <t xml:space="preserve">Ki-Cab Tegoprazán 50 mg 10 Tabletas</t>
  </si>
  <si>
    <t xml:space="preserve">Descripción:
Ki-Cab es un medicamento cuyo principio activo es tegoprazán, un bloqueador ácido competitivo de potasio que reduce la secreción de ácido gástrico. Está indicado en el tratamiento de la enfermedad por reflujo gastroesofágico erosiva y no erosiva, la úlcera gástrica y, como adyuvante, en la erradicación de Helicobacter pylori, siempre bajo indicación médica. Se presenta en caja con 10 tabletas de 50 mg en blíster.
Composición:
Cada tableta contiene 50 mg de tegoprazán, excipiente cbp 1 tableta.
Modo de uso:
Vía oral. La dosis depende de la enfermedad y la determina el médico; como referencia de la información del medicamento, para reflujo erosivo y no erosivo se emplean 50 mg al día durante 4 semanas, para úlcera gástrica de 50 a 100 mg al día durante 4 a 8 semanas y, en la erradicación de H. pylori, 50 mg dos veces al día durante 7 días dentro de una terapia combinada.
Presentación:
Caja con blíster de 10 tabletas de 50 mg.
Advertencias:
No se use en caso de hipersensibilidad al tegoprazán ni junto con atazanavir, nelfinavir o rilpivirina. No se recomienda en el embarazo, la lactancia ni en menores de 18 años. Se sugiere vigilar la función hepática; el uso prolongado puede asociarse con disminución de magnesio y con riesgo de osteoporosis. Lea las instrucciones del empaque. Consulte a su médico. No se deje al alcance de los niños.</t>
  </si>
  <si>
    <t xml:space="preserve">MLM40170671</t>
  </si>
  <si>
    <t xml:space="preserve">HK inno.N Corporation</t>
  </si>
  <si>
    <t xml:space="preserve">023M2023 SSA</t>
  </si>
  <si>
    <t xml:space="preserve">Blíster de aluminio; Bloqueador ácido competitivo de potasio; Distribuido en México por Carnot Laboratorios según el empaque</t>
  </si>
  <si>
    <t xml:space="preserve">https://raw.githubusercontent.com/zublimemx/marketplaces-product-images/main/products/7501124184780/images/7501124184780_1.jpg</t>
  </si>
  <si>
    <t xml:space="preserve">https://raw.githubusercontent.com/zublimemx/marketplaces-product-images/main/products/7501124184780/images/7501124184780_2.jpg</t>
  </si>
  <si>
    <t xml:space="preserve">KI CAB 50MG TEGOPRAZAN 10TABS</t>
  </si>
  <si>
    <t xml:space="preserve">7501299308073</t>
  </si>
  <si>
    <t xml:space="preserve">Sensibit XP Loratadina Ambroxol 5 mg/30 mg 20 Tabletas</t>
  </si>
  <si>
    <t xml:space="preserve">Descripción:
Sensibit XP es un medicamento de Laboratorios Liomont que combina loratadina, un antihistamínico, con ambroxol, un mucolítico. Según su empaque, alivia el resfriado y la tos con flemas: la loratadina bloquea los receptores H1 de la histamina y ayuda con estornudos y comezón, mientras que el ambroxol fluidifica las secreciones bronquiales y facilita su expulsión. Presentación de 20 tabletas.
Composición:
Cada tableta contiene 5 mg de loratadina y 30 mg de ambroxol.
Modo de uso:
Vía oral. La dosis y la frecuencia deben ser las indicadas por su médico o en el instructivo del empaque; no exceda la dosis recomendada.
Presentación:
Caja con 20 tabletas de 5 mg/30 mg.
Advertencias:
No se use en caso de hipersensibilidad a alguno de los componentes, úlcera péptica activa o insuficiencia hepática grave. No se recomienda durante el embarazo ni la lactancia sin indicación médica. Precaución en enfermedades del hígado o del riñón y con otros medicamentos. Conservar a no más de 30 °C. Lea las instrucciones del empaque. Consulte a su médico. No se deje al alcance de los niños.</t>
  </si>
  <si>
    <t xml:space="preserve">MLM39455915</t>
  </si>
  <si>
    <t xml:space="preserve">XP</t>
  </si>
  <si>
    <t xml:space="preserve">Loratadina y ambroxol</t>
  </si>
  <si>
    <t xml:space="preserve">5 mg/30 mg</t>
  </si>
  <si>
    <t xml:space="preserve">Antihistamínico y mucolítico; Caja con 20 tabletas</t>
  </si>
  <si>
    <t xml:space="preserve">https://raw.githubusercontent.com/zublimemx/marketplaces-product-images/main/products/7501299308073/images/7501299308073_1.jpg</t>
  </si>
  <si>
    <t xml:space="preserve">https://raw.githubusercontent.com/zublimemx/marketplaces-product-images/main/products/7501299308073/images/7501299308073_2.jpg</t>
  </si>
  <si>
    <t xml:space="preserve">SENSIBIT XP 30 MG C20 TAB</t>
  </si>
  <si>
    <t xml:space="preserve">7501299301128</t>
  </si>
  <si>
    <t xml:space="preserve">Flagenase 400 Pediátrico Suspensión 120 ml</t>
  </si>
  <si>
    <t xml:space="preserve">Descripción:
Flagenase 400 Pediátrico es una suspensión oral de Laboratorios Liomont que combina metronidazol (en forma de benzoilo de metronidazol) y diyodohidroxiquinoleína. Es un amebicida indicado en el tratamiento de la amebiasis intestinal y extraintestinal, incluido el absceso hepático amebiano, y también se emplea en giardiasis. Se presenta en frasco de 120 ml para uso pediátrico, siempre bajo indicación médica.
Composición:
Cada 100 ml de suspensión contienen benzoilo de metronidazol equivalente a 2.5 g de metronidazol y 2.0 g de diyodohidroxiquinoleína.
Modo de uso:
Vía oral. En niños de 1 a 9 años, la dosis se calcula a razón de 40 mg de metronidazol por kg de peso al día, repartida en 3 tomas durante 10 días. La dosis final la determina el médico; agite bien el frasco antes de usar.
Presentación:
Caja con frasco de 120 ml de suspensión.
Advertencias:
No se use en caso de hipersensibilidad al metronidazol o al yodo, enfermedad orgánica del sistema nervioso central o daño hepático previo. No se administre junto con alcohol, anticoagulantes cumarínicos ni disulfiram; evite bebidas alcohólicas durante el tratamiento y hasta 3 días después. Puede oscurecer la orina. En tratamientos prolongados se recomienda vigilancia hematológica. Lea las instrucciones del empaque. Consulte a su médico. No se deje al alcance de los niños.</t>
  </si>
  <si>
    <t xml:space="preserve">MLM39475268</t>
  </si>
  <si>
    <t xml:space="preserve">400 Pediátrico</t>
  </si>
  <si>
    <t xml:space="preserve">Metronidazol y diyodohidroxiquinoleína</t>
  </si>
  <si>
    <t xml:space="preserve">2.5 g/2.0 g por 100 ml</t>
  </si>
  <si>
    <t xml:space="preserve">Niños de 1 a 9 años</t>
  </si>
  <si>
    <t xml:space="preserve">75910 SSA IV</t>
  </si>
  <si>
    <t xml:space="preserve">Amebicida; Frasco de 120 ml</t>
  </si>
  <si>
    <t xml:space="preserve">https://raw.githubusercontent.com/zublimemx/marketplaces-product-images/main/products/7501299301128/images/7501299301128_1.jpg</t>
  </si>
  <si>
    <t xml:space="preserve">https://raw.githubusercontent.com/zublimemx/marketplaces-product-images/main/products/7501299301128/images/7501299301128_2.jpg</t>
  </si>
  <si>
    <t xml:space="preserve">https://raw.githubusercontent.com/zublimemx/marketplaces-product-images/main/products/7501299301128/images/7501299301128_3.jpg</t>
  </si>
  <si>
    <t xml:space="preserve">https://raw.githubusercontent.com/zublimemx/marketplaces-product-images/main/products/7501299301128/images/7501299301128_4.jpg</t>
  </si>
  <si>
    <t xml:space="preserve">FLAGENASE 400 SUSP PEDIAT</t>
  </si>
  <si>
    <t xml:space="preserve">7501057006371</t>
  </si>
  <si>
    <t xml:space="preserve">Enjuague Bucal Listerine Cuidado Total 500 ml</t>
  </si>
  <si>
    <t xml:space="preserve">Descripción:
Listerine Cuidado Total es un enjuague bucal antiséptico con flúor, de cuidado avanzado para una boca más protegida. Complementa el cepillado y el uso del hilo dental llegando a zonas de la boca a las que el cepillo no accede, y deja una sensación de frescura duradera. Presentación familiar de 500 ml.
Beneficios:
- Cuidado avanzado para una boca más protegida.
- Con flúor para ayudar a proteger contra las caries.
- Ayuda a combatir los gérmenes que causan el mal aliento y la placa dentobacteriana.
- Complemento del cepillado y del hilo dental.
- Sensación de frescura en la boca.
Modo de uso:
Después del cepillado, enjuague la boca con 20 ml (sin diluir) durante 30 segundos y escúpalo. No lo trague. Use dos veces al día o como lo indique su dentista.
Presentación:
Frasco con 500 ml de enjuague bucal.
Advertencias:
No ingerir. No lo utilice en niños menores de 6 años sin supervisión de un adulto. Manténgase fuera del alcance de los niños. Suspenda su uso y consulte a su dentista si aparece irritación en la boca. Almacene en un lugar fresco.</t>
  </si>
  <si>
    <t xml:space="preserve">MLM28330306</t>
  </si>
  <si>
    <t xml:space="preserve">Cuidado Total</t>
  </si>
  <si>
    <t xml:space="preserve">Con flúor; Antiséptico bucal; Uso familiar</t>
  </si>
  <si>
    <t xml:space="preserve">https://raw.githubusercontent.com/zublimemx/marketplaces-product-images/main/products/7501057006371/images/7501057006371_1.jpg</t>
  </si>
  <si>
    <t xml:space="preserve">ANTISEP LIST TOTAL CARE 500ML</t>
  </si>
  <si>
    <t xml:space="preserve">037836050282</t>
  </si>
  <si>
    <t xml:space="preserve">Jabón Líquido Corporal Grisi Neutro Hipoalergénico 450 ml</t>
  </si>
  <si>
    <t xml:space="preserve">MLM189050</t>
  </si>
  <si>
    <t xml:space="preserve">Belleza y Cuidado Personal &gt; Higiene Personal &gt; Jabones &gt; Líquido</t>
  </si>
  <si>
    <t xml:space="preserve">Descripción:
Jabón líquido corporal Grisi Neutro, con fórmula hipoalergénica y pH cercano al de la piel, ideal para la piel sensible. Es un gel de baño de uso diario que limpia suavemente sin resecar y deja la piel suave y humectada. Presentación de 450 ml.
Beneficios:
- Fórmula hipoalergénica con pH cercano al de la piel, ideal para piel sensible.
- Brinda suavidad y humectación al instante.
- Espuma rica y cremosa que limpia suavemente sin resecar.
- Formulado con ingredientes de origen natural.
- Apto para el uso diario en todo el cuerpo.
Modo de uso:
Aplique una pequeña cantidad sobre la piel húmeda o una esponja, masajee hasta formar espuma y enjuague con abundante agua.
Presentación:
Frasco con 450 ml de jabón líquido corporal.
Advertencias:
Producto de uso externo. Evite el contacto con los ojos; si esto ocurre, enjuague con abundante agua. Suspenda su uso si aparece irritación. Manténgase fuera del alcance de los niños.</t>
  </si>
  <si>
    <t xml:space="preserve">MLM58938599</t>
  </si>
  <si>
    <t xml:space="preserve">Neutro</t>
  </si>
  <si>
    <t xml:space="preserve">Neutro hipoalergénico</t>
  </si>
  <si>
    <t xml:space="preserve">Jabón líquido corporal</t>
  </si>
  <si>
    <t xml:space="preserve">Hipoalergénico; Shower gel; pH cercano al de la piel</t>
  </si>
  <si>
    <t xml:space="preserve">https://raw.githubusercontent.com/zublimemx/marketplaces-product-images/main/products/037836050282/images/037836050282_1.jpg</t>
  </si>
  <si>
    <t xml:space="preserve">https://raw.githubusercontent.com/zublimemx/marketplaces-product-images/main/products/037836050282/images/037836050282_2.jpg</t>
  </si>
  <si>
    <t xml:space="preserve">JBN LIQ GRISI NEUTRO 450ML</t>
  </si>
  <si>
    <t xml:space="preserve">7509546654997</t>
  </si>
  <si>
    <t xml:space="preserve">Espuma Modeladora Caprice Final Touch 200 g</t>
  </si>
  <si>
    <t xml:space="preserve">Descripción:
Espuma modeladora Caprice Final Touch, un mousse para peinar que ayuda a dar forma y a lograr un peinado espectacular en todo momento. Se aplica a lo largo del cabello para modelarlo y darle el acabado final que buscas. Presentación en aerosol de 200 g.
Características:
- Espuma modeladora para peinar y dar forma al cabello.
- Acabado final para lucir un peinado espectacular todo el día.
- Textura de mousse que se distribuye fácilmente.
- Envase de aerosol con 200 g de producto.
Modo de uso:
Agite el envase antes de usar. Dispense una porción de espuma en la palma de la mano, distribúyala a lo largo del cabello y peine o modele al gusto.
Presentación:
Envase aerosol con 200 g.
Advertencias:
Contenido a presión. Evite el contacto con los ojos; si esto ocurre, enjuague con abundante agua. No lo rocíe cerca de una flama ni de fuentes de calor, y no perfore ni queme el envase, aun vacío. Manténgase fuera del alcance de los niños.</t>
  </si>
  <si>
    <t xml:space="preserve">MLM27805686</t>
  </si>
  <si>
    <t xml:space="preserve">Final Touch</t>
  </si>
  <si>
    <t xml:space="preserve">Mousse en aerosol</t>
  </si>
  <si>
    <t xml:space="preserve">Espuma modeladora para peinar; Envase aerosol</t>
  </si>
  <si>
    <t xml:space="preserve">https://raw.githubusercontent.com/zublimemx/marketplaces-product-images/main/products/7509546654997/images/7509546654997_1.jpg</t>
  </si>
  <si>
    <t xml:space="preserve">https://raw.githubusercontent.com/zublimemx/marketplaces-product-images/main/products/7509546654997/images/7509546654997_4.jpg</t>
  </si>
  <si>
    <t xml:space="preserve">MOUSSE CAPRICE FINAL TOUCH 200 G</t>
  </si>
  <si>
    <t xml:space="preserve">7891317047146</t>
  </si>
  <si>
    <t xml:space="preserve">Madecassol C Metronidazol 300 mg/15 mg/6 mg 12 Óvulos</t>
  </si>
  <si>
    <t xml:space="preserve">Descripción:
Madecassol C es un medicamento de uso vaginal en forma de óvulos que combina metronidazol, extracto de centella asiática y nitrofural. Está indicado en infecciones vaginales causadas por microorganismos sensibles al metronidazol y en lesiones de mucosas con procesos inflamatorios, gracias a su acción antibacteriana, antiinflamatoria y cicatrizante, siempre bajo supervisión médica. Presentación de 12 óvulos.
Composición:
Cada óvulo contiene 300 mg de metronidazol, 15 mg de centella asiática y 6 mg de nitrofural.
Modo de uso:
Uso exclusivo vaginal. No aplicar en otras áreas del cuerpo. La dosis y la duración del tratamiento las indica el médico.
Presentación:
Caja con 12 óvulos vaginales (300 mg/15 mg/6 mg).
Advertencias:
No se use en caso de hipersensibilidad a alguno de los componentes ni con antecedentes de trastornos neurológicos relacionados con el metronidazol. No se recomienda durante el primer trimestre del embarazo. Evite el consumo de alcohol durante el tratamiento. Precaución en enfermedad hepática, neurológica o hematológica. Conservar a temperatura ambiente, protegido de la luz y la humedad. Lea las instrucciones del empaque. Consulte a su médico. No se deje al alcance de los niños.</t>
  </si>
  <si>
    <t xml:space="preserve">Madecassol</t>
  </si>
  <si>
    <t xml:space="preserve">C</t>
  </si>
  <si>
    <t xml:space="preserve">Metronidazol, centella asiática y nitrofural</t>
  </si>
  <si>
    <t xml:space="preserve">300 mg/15 mg/6 mg</t>
  </si>
  <si>
    <t xml:space="preserve">Caja con 12 óvulos</t>
  </si>
  <si>
    <t xml:space="preserve">https://raw.githubusercontent.com/zublimemx/marketplaces-product-images/main/products/7891317047146/images/7891317047146_2.jpg</t>
  </si>
  <si>
    <t xml:space="preserve">MADECASSOL C OVULO 300MG/15MG/6MG C12 EUROFARMA</t>
  </si>
  <si>
    <t xml:space="preserve">7501328979564</t>
  </si>
  <si>
    <t xml:space="preserve">Plaquenil Hidroxicloroquina 200 mg 20 Tabletas</t>
  </si>
  <si>
    <t xml:space="preserve">Descripción:
Plaquenil es un medicamento de Sanofi cuyo principio activo es la hidroxicloroquina, un antimalárico con acción sobre la respuesta inmunitaria e inflamatoria. Está indicado en el tratamiento de la artritis reumatoide, el lupus eritematoso sistémico y en la profilaxis y el tratamiento del paludismo (malaria), siempre bajo indicación y vigilancia médica. La caja contiene 20 tabletas de 200 mg.
Composición:
Cada tableta contiene 200 mg de hidroxicloroquina.
Modo de uso:
Vía oral. La dosis y la duración del tratamiento las establece el médico según la enfermedad; tome las tabletas exactamente como se le indique.
Presentación:
Caja con 20 tabletas de 200 mg.
Advertencias:
No se use en caso de alergia a la hidroxicloroquina, o a algún componente de la fórmula, ni en personas con alteraciones de la retina. Con el uso prolongado se recomienda una revisión oftalmológica periódica por el riesgo de toxicidad ocular. Precaución en enfermedades del corazón, del hígado o del riñón y con medicamentos que afecten el ritmo cardiaco. Conservar a temperatura ambiente, entre 15 y 30 °C, protegido de la luz. Lea las instrucciones del empaque. Consulte a su médico. No se deje al alcance de los niños.</t>
  </si>
  <si>
    <t xml:space="preserve">MLM39474584</t>
  </si>
  <si>
    <t xml:space="preserve">Plaquenil</t>
  </si>
  <si>
    <t xml:space="preserve">Hidroxicloroquina</t>
  </si>
  <si>
    <t xml:space="preserve">Antimalárico y antirreumático; Caja con 20 tabletas</t>
  </si>
  <si>
    <t xml:space="preserve">https://raw.githubusercontent.com/zublimemx/marketplaces-product-images/main/products/7501328979564/images/7501328979564_1.jpg</t>
  </si>
  <si>
    <t xml:space="preserve">https://raw.githubusercontent.com/zublimemx/marketplaces-product-images/main/products/7501328979564/images/7501328979564_2.jpg</t>
  </si>
  <si>
    <t xml:space="preserve">PLAQUENIL 200MG C 20 TABS</t>
  </si>
  <si>
    <t xml:space="preserve">7891317019617</t>
  </si>
  <si>
    <t xml:space="preserve">Edarbi Azilsartán Medoxomilo 80 mg 28 Tabletas</t>
  </si>
  <si>
    <t xml:space="preserve">Descripción:
Edarbi es un medicamento de Eurofarma cuyo principio activo es azilsartán medoxomilo, un antagonista selectivo del receptor de angiotensina II. Está indicado en el tratamiento de la hipertensión arterial leve a moderada, ya sea solo o en combinación con otros antihipertensivos (excepto aliskireno o inhibidores de la ECA), siempre bajo indicación médica. Presentación de 28 tabletas de 80 mg en envase de burbuja.
Composición:
Cada tableta contiene azilsartán medoxomilo de potasio 85.360 mg, equivalente a 80 mg de azilsartán medoxomilo.
Modo de uso:
Vía oral. La dosis recomendada es de 80 mg una vez al día, con o sin alimentos, como máximo; la determina el médico. No requiere ajuste de dosis en personas de edad avanzada ni en insuficiencia renal o hepática leve a moderada.
Presentación:
Caja con 28 tabletas de 80 mg en envases de burbuja.
Advertencias:
No se use en caso de hipersensibilidad a los componentes ni durante el embarazo. No debe combinarse con aliskireno en pacientes diabéticos ni con inhibidores de la ECA. Se recomienda vigilar la función renal y la presión arterial, sobre todo en personas con volumen circulante bajo, y evitar el bloqueo dual del sistema renina-angiotensina. Lea las instrucciones del empaque. Consulte a su médico. No se deje al alcance de los niños.</t>
  </si>
  <si>
    <t xml:space="preserve">MLM39473562</t>
  </si>
  <si>
    <t xml:space="preserve">Edarbi</t>
  </si>
  <si>
    <t xml:space="preserve">Azilsartán medoxomilo</t>
  </si>
  <si>
    <t xml:space="preserve">80 mg</t>
  </si>
  <si>
    <t xml:space="preserve">106M2011 SSA IV</t>
  </si>
  <si>
    <t xml:space="preserve">Antagonista del receptor de angiotensina II; Envase de burbuja; Caja con 28 tabletas</t>
  </si>
  <si>
    <t xml:space="preserve">https://raw.githubusercontent.com/zublimemx/marketplaces-product-images/main/products/7891317019617/images/7891317019617_1.jpg</t>
  </si>
  <si>
    <t xml:space="preserve">https://raw.githubusercontent.com/zublimemx/marketplaces-product-images/main/products/7891317019617/images/7891317019617_2.jpg</t>
  </si>
  <si>
    <t xml:space="preserve">EDARBI 80MG C28 TABS AZILSARTAN MEDOXOMILO</t>
  </si>
  <si>
    <t xml:space="preserve">7500435171038</t>
  </si>
  <si>
    <t xml:space="preserve">Cepillo Dental Oral-B Indicator 40 Suave 2 Piezas</t>
  </si>
  <si>
    <t xml:space="preserve">Descripción:
Cepillo dental manual Oral-B Indicator con cerdas suaves y tamaño 40, en paquete de 2 piezas. Incorpora cerdas con indicador de desgaste Control-Bac que ayudan a saber cuándo es momento de cambiar el cepillo, y un mango ergonómico para un cepillado cómodo y seguro. Es una opción práctica para el cuidado bucal diario de toda la familia.
Características:
- Dureza suave, apta para el cepillado diario.
- Tamaño 40.
- Cerdas con indicador de desgaste Control-Bac para recordar cuándo reemplazar el cepillo.
- Mango ergonómico con agarre antiderrapante.
- Paquete con 2 cepillos.
Modo de uso:
Cepille los dientes al menos dos veces al día durante dos minutos, con movimientos suaves, sin ejercer demasiada presión. Cambie el cepillo cada tres meses o antes si las cerdas están desgastadas.
Presentación:
Paquete con 2 cepillos dentales; el color puede variar.</t>
  </si>
  <si>
    <t xml:space="preserve">MLM18963382</t>
  </si>
  <si>
    <t xml:space="preserve">Control-Bac 40 Suave</t>
  </si>
  <si>
    <t xml:space="preserve">Cepillo dental manual</t>
  </si>
  <si>
    <t xml:space="preserve">Dureza: Suave; Tamaño 40; Cerdas con indicador de desgaste; Color surtido</t>
  </si>
  <si>
    <t xml:space="preserve">https://raw.githubusercontent.com/zublimemx/marketplaces-product-images/main/products/7500435171038/images/7500435171038_1.jpg</t>
  </si>
  <si>
    <t xml:space="preserve">CEP DENT ORAL-B 40 SUAVE 2PZ</t>
  </si>
  <si>
    <t xml:space="preserve">7501318685499</t>
  </si>
  <si>
    <t xml:space="preserve">Xarelto Rivaroxabán 10 mg 30 Comprimidos</t>
  </si>
  <si>
    <t xml:space="preserve">Descripción:
Xarelto es un medicamento de Bayer cuyo principio activo es rivaroxabán, un anticoagulante oral que inhibe de forma directa el factor Xa de la coagulación y reduce la formación de trombina, con lo que ayuda a prevenir la formación de coágulos. La presentación de 10 mg se emplea, bajo indicación médica, en la prevención de eventos tromboembólicos y en la prevención de coágulos tras cirugía de reemplazo articular, y forma parte del tratamiento de la trombosis venosa profunda y la embolia pulmonar. Caja con 30 comprimidos.
Composición:
Cada comprimido contiene 10 mg de rivaroxabán micronizado. Los excipientes incluyen, entre otros, lactosa monohidratada, celulosa microcristalina, croscarmelosa sódica y estearato de magnesio.
Modo de uso:
Vía oral. La dosis y la duración del tratamiento las establece el médico según la indicación; no suspenda ni modifique la dosis sin consultarlo.
Presentación:
Caja con 30 comprimidos de 10 mg.
Advertencias:
No se use en caso de hipersensibilidad al rivaroxabán, hemorragia activa clínicamente significativa, trastornos hemorrágicos ni junto con otros anticoagulantes. Se recomienda evaluar la función renal antes de iniciar el tratamiento y precaución en antecedentes de úlcera péptica o hipertensión no controlada. Informe a su médico o dentista que toma un anticoagulante antes de cualquier procedimiento. Conservar en su envase original, protegido de la luz y la humedad, a no más de 30 °C. Lea las instrucciones del empaque. Consulte a su médico. No se deje al alcance de los niños.</t>
  </si>
  <si>
    <t xml:space="preserve">MLM39475233</t>
  </si>
  <si>
    <t xml:space="preserve">Anticoagulante oral, inhibidor directo del factor Xa; Caja con 30 comprimidos</t>
  </si>
  <si>
    <t xml:space="preserve">https://raw.githubusercontent.com/zublimemx/marketplaces-product-images/main/products/7501318685499/images/7501318685499_2.jpg</t>
  </si>
  <si>
    <t xml:space="preserve">XARELTO 10MG C30 TABS</t>
  </si>
  <si>
    <t xml:space="preserve">7501122960317</t>
  </si>
  <si>
    <t xml:space="preserve">Clobesol Crema Clobetasol 0.05% 30 g</t>
  </si>
  <si>
    <t xml:space="preserve">Descripción:
Clobesol crema 0.05% es un corticosteroide tópico de alta potencia cuyo principio activo es el propionato de clobetasol. Está indicado en las manifestaciones agudas de dermatosis inflamatorias que no responden a esteroides más débiles, como prurito intenso, dermatitis atópica resistente, eczema, psoriasis y liquen escleroso, siempre bajo indicación médica. Se presenta en tubo de 30 g.
Composición:
Cada 100 g de crema contienen 0.05 g de propionato de clobetasol, excipiente cbp 100 g.
Modo de uso:
Uso tópico. Aplique una capa delgada sobre el área de la piel a tratar, una o dos veces al día, sin exceder 50 g a la semana. Preferentemente el tratamiento no debe durar más de 14 días. Lávese las manos después de aplicarlo.
Presentación:
Caja con tubo de 30 g de crema.
Advertencias:
No se use en caso de hipersensibilidad a los componentes de la fórmula. No aplicar en el área alrededor de los ojos por el riesgo de glaucoma, ni en acné, rosácea o dermatitis peribucal. No se recomienda en menores de 12 años. Requiere supervisión estrecha en tratamientos prolongados y mayor cuidado en el rostro, donde son más frecuentes los efectos adversos. Si hay infección de la piel, el médico puede indicar un antibiótico o antimicótico adicional. Lea las instrucciones del empaque. Consulte a su médico. No se deje al alcance de los niños.</t>
  </si>
  <si>
    <t xml:space="preserve">MLM45362013</t>
  </si>
  <si>
    <t xml:space="preserve">Clobesol</t>
  </si>
  <si>
    <t xml:space="preserve">Propionato de clobetasol</t>
  </si>
  <si>
    <t xml:space="preserve">0.05%</t>
  </si>
  <si>
    <t xml:space="preserve">515M2001 SSA</t>
  </si>
  <si>
    <t xml:space="preserve">Corticosteroide tópico de alta potencia; Tubo de 30 g</t>
  </si>
  <si>
    <t xml:space="preserve">https://raw.githubusercontent.com/zublimemx/marketplaces-product-images/main/products/7501122960317/images/7501122960317_1.jpg</t>
  </si>
  <si>
    <t xml:space="preserve">https://raw.githubusercontent.com/zublimemx/marketplaces-product-images/main/products/7501122960317/images/7501122960317_2.jpg</t>
  </si>
  <si>
    <t xml:space="preserve">CLOBESOL 0 05 CRA 30G</t>
  </si>
  <si>
    <t xml:space="preserve">7501299330166</t>
  </si>
  <si>
    <t xml:space="preserve">Degregan Clopidogrel 75 mg 28 Tabletas</t>
  </si>
  <si>
    <t xml:space="preserve">Descripción:
Degregan es un medicamento antiagregante plaquetario de Laboratorios Liomont cuyo principio activo es el clopidogrel. Actúa bloqueando de forma irreversible el receptor plaquetario P2Y12 de ADP, lo que disminuye la activación y la agregación de las plaquetas y, con ello, la formación de coágulos (trombos) que pueden obstruir las arterias.
Está indicado para la prevención de eventos aterotrombóticos en personas con infarto de miocardio reciente, evento vascular cerebral isquémico reciente o enfermedad arterial periférica establecida. También se emplea en el síndrome coronario agudo, con o sin colocación de stent, generalmente en combinación con ácido acetilsalicílico, siempre bajo indicación médica.
Composición:
Cada tableta contiene bisulfato de clopidogrel equivalente a 75 mg de clopidogrel. Excipiente cbp 1 tableta.
Modo de uso:
Vía oral. La dosis habitual es de una tableta de 75 mg al día, con o sin alimentos. Después de la colocación de un stent coronario o en síndrome coronario agudo se combina con ácido acetilsalicílico y, en algunos esquemas, se inicia con una dosis de carga; la dosis y la duración del tratamiento las define el médico. No se ha establecido su seguridad ni su eficacia en menores de 18 años.
Presentación:
Caja con 28 tabletas de 75 mg, equivalente a cuatro semanas de tratamiento con una tableta al día.
Advertencias:
Su venta requiere receta médica. No lo use si es alérgico al clopidogrel o a alguno de los componentes de la fórmula, si tiene sangrado patológico activo (por ejemplo, úlcera péptica o hemorragia intracraneal), insuficiencia hepática severa o durante la lactancia. No se recomienda durante el embarazo. No lo combine con omeprazol, ya que reduce el efecto antiagregante del clopidogrel. Lea las instrucciones del empaque. Consulte a su médico. No se deje al alcance de los niños.</t>
  </si>
  <si>
    <t xml:space="preserve">MLM39474182</t>
  </si>
  <si>
    <t xml:space="preserve">Degregan</t>
  </si>
  <si>
    <t xml:space="preserve">Clopidogrel (como bisulfato)</t>
  </si>
  <si>
    <t xml:space="preserve">75 mg por tableta</t>
  </si>
  <si>
    <t xml:space="preserve">301M2011 SSA IV</t>
  </si>
  <si>
    <t xml:space="preserve">Forma farmacéutica: tableta; Antiagregante plaquetario; Venta con receta médica</t>
  </si>
  <si>
    <t xml:space="preserve">https://raw.githubusercontent.com/zublimemx/marketplaces-product-images/main/products/7501299330166/images/7501299330166_1.jpg</t>
  </si>
  <si>
    <t xml:space="preserve">https://raw.githubusercontent.com/zublimemx/marketplaces-product-images/main/products/7501299330166/images/7501299330166_2.jpg</t>
  </si>
  <si>
    <t xml:space="preserve">DEGREGAN 75MG TAB C28</t>
  </si>
  <si>
    <t xml:space="preserve">7506425659111</t>
  </si>
  <si>
    <t xml:space="preserve">Pañales Kleenbebé Movilastic Extra Jumbo Etapa 6 40 Piezas</t>
  </si>
  <si>
    <t xml:space="preserve">Descripción:
Kleenbebé Movilastic es un pañal desechable autoajustable para bebé, diseñado para adaptarse a la pancita y acompañar cada movimiento durante el día. Esta presentación corresponde a la talla Extra Jumbo (etapa 6) y contiene 40 piezas, con la calidad de Kimberly-Clark.
Características:
- Sistema autoajustable con laterales elásticos que se adapta a la cintura y a las piernas del bebé sin apretar.
- Libertad de movimiento para bebés activos, con un ajuste que ayuda a que el pañal se mantenga en su lugar durante todo el día.
- Núcleo absorbente de varias capas para retener los líquidos y mantener la piel seca.
- Capa interna suave en contacto con la piel del bebé.
- Uso unisex, para niño y para niña.
Modo de uso:
Coloque el pañal con la parte del frente hacia el abdomen del bebé, ajuste las cintas adhesivas a la cintura y verifique que quede cómodo, sin apretar. Cámbielo con frecuencia y limpie bien la zona del pañal en cada cambio.
Presentación:
Paquete con 40 pañales desechables, talla Extra Jumbo (XXG), etapa 6, unisex.
Advertencias:
Manténgase fuera del alcance de los niños. Si el bebé presenta irritación en la piel, suspenda el uso y consulte a su pediatra. Higiene es salud.</t>
  </si>
  <si>
    <t xml:space="preserve">MLM52435612</t>
  </si>
  <si>
    <t xml:space="preserve">Autoajustable</t>
  </si>
  <si>
    <t xml:space="preserve">Extra Extra Jumbo (XXJumbo)</t>
  </si>
  <si>
    <t xml:space="preserve">Pañal desechable autoajustable con cintura 360; Formato de venta: paquete de 40 piezas; Para bebés de 17 a 24 kg; Gel superabsorbente (BlockGel); Barreras anti-derrames; Cubierta ultrarespirable; Hipoalergénico; Libre de parabenos y de látex; Sin fragancia; Hasta 6 h de protección</t>
  </si>
  <si>
    <t xml:space="preserve">https://raw.githubusercontent.com/zublimemx/marketplaces-product-images/main/products/7506425659111/images/7506425659111_1.jpg</t>
  </si>
  <si>
    <t xml:space="preserve">MOVILASTIC XXJUMB C/40</t>
  </si>
  <si>
    <t xml:space="preserve">7503027446248</t>
  </si>
  <si>
    <t xml:space="preserve">Divelgel Pinaverio 100 mg Dimeticona 300 mg 16 Cápsulas</t>
  </si>
  <si>
    <t xml:space="preserve">Descripción:
Divelgel es un medicamento en cápsulas que combina bromuro de pinaverio y simeticona (dimeticona). Su triple mecanismo de acción es antiespasmódico, regulador del tránsito intestinal y antiflatulento. El bromuro de pinaverio actúa de forma local sobre el músculo liso del intestino: bloquea la entrada de calcio a las células y reduce las contracciones, mientras que la dimeticona ayuda a disminuir los gases.
Está indicado en el síndrome de intestino irritable con dolor o malestar abdominal asociado a cambios en la frecuencia o consistencia de las evacuaciones (predominio de estreñimiento, de diarrea o alternante), colon irritable, colitis nerviosa y colopatías funcionales, así como en disfunciones intestinales inespecíficas y en padecimientos funcionales con meteorismo, como la distensión abdominal funcional.
Fórmula:
Cada cápsula contiene bromuro de pinaverio 100 mg y simeticona (equivalente a dimeticona) 300 mg. Excipiente cbp 1 cápsula.
Modo de uso:
Vía oral. Una cápsula dos veces al día, de 10 a 15 minutos antes del desayuno y de la comida. En casos severos o de difícil control, el médico puede indicar una cápsula tres veces al día.
Presentación:
Caja con blíster con 16 cápsulas.
Advertencias:
No lo use si es alérgico a los componentes de la fórmula ni si tiene úlcera péptica gastrointestinal. Contiene colorantes rojo No. 6 y amarillo No. 5, que pueden producir reacciones alérgicas. Durante el embarazo y la lactancia su uso queda a criterio del médico. Consérvese la caja bien cerrada a no más de 30 °C. Lea las instrucciones del empaque. Consulte a su médico. No se deje al alcance de los niños.</t>
  </si>
  <si>
    <t xml:space="preserve">MLM45287888</t>
  </si>
  <si>
    <t xml:space="preserve">Divelgel</t>
  </si>
  <si>
    <t xml:space="preserve">Caja con blíster con 16 cápsulas</t>
  </si>
  <si>
    <t xml:space="preserve">Bromuro de pinaverio y simeticona (dimeticona)</t>
  </si>
  <si>
    <t xml:space="preserve">100 mg / 300 mg por cápsula</t>
  </si>
  <si>
    <t xml:space="preserve">155M2020 SSA VI</t>
  </si>
  <si>
    <t xml:space="preserve">Forma farmacéutica: cápsula; Antiespasmódico y antiflatulento; Contiene colorantes rojo 6 y amarillo 5</t>
  </si>
  <si>
    <t xml:space="preserve">https://raw.githubusercontent.com/zublimemx/marketplaces-product-images/main/products/7503027446248/images/7503027446248_1.jpg</t>
  </si>
  <si>
    <t xml:space="preserve">https://raw.githubusercontent.com/zublimemx/marketplaces-product-images/main/products/7503027446248/images/7503027446248_2.jpg</t>
  </si>
  <si>
    <t xml:space="preserve">https://raw.githubusercontent.com/zublimemx/marketplaces-product-images/main/products/7503027446248/images/7503027446248_3.jpg</t>
  </si>
  <si>
    <t xml:space="preserve">DIVELGEL 100 300MG C16CAP BROMURO DE PINAVERIO DIMETICONA PROGELA</t>
  </si>
  <si>
    <t xml:space="preserve">7501314704880</t>
  </si>
  <si>
    <t xml:space="preserve">Ulsen Omeprazol 20 mg 28 Cápsulas Duo Pack</t>
  </si>
  <si>
    <t xml:space="preserve">Descripción:
Ulsen contiene omeprazol, un inhibidor de la bomba de protones que reduce la producción de ácido en el estómago. Esta presentación Duo Pack incluye dos cajas de 14 cápsulas de 20 mg cada una (1+1), para un total de 28 cápsulas.
Está indicado en el tratamiento de la úlcera péptica gástrica y duodenal, la esofagitis por reflujo y la gastritis; en la curación y prevención de la gastritis medicamentosa asociada al uso de antiinflamatorios no esteroideos (AINE); en la erradicación de Helicobacter pylori como parte del esquema que indique el médico; y en el síndrome de Zollinger-Ellison y otros estados de hipersecreción de ácido en los que se requiera un bloqueador de la bomba de protones.
Composición:
Cada cápsula contiene omeprazol 20 mg. Excipiente cbp 1 cápsula.
Modo de uso:
Vía oral. La dosis habitual en adultos es de 20 mg al día, por la mañana. El tratamiento se continúa hasta la cicatrización, que ocurre aproximadamente en 2 a 4 semanas en las úlceras duodenales y en 4 a 8 semanas en las úlceras gástricas y en la esofagitis por reflujo. La dosis y la duración las determina el médico.
Presentación:
Duo Pack con 28 cápsulas de 20 mg (dos cajas con 14 cápsulas).
Advertencias:
No lo use si es alérgico al omeprazol o a los componentes de la fórmula. No se administre junto con clopidogrel, porque la combinación reduce el efecto antiagregante de este último. El omeprazol puede modificar el efecto de medicamentos como diazepam, warfarina y fenitoína, y disminuye la absorción de ketoconazol e itraconazol. Durante la lactancia su uso queda a criterio del médico. Lea las instrucciones del empaque. Consulte a su médico. No se deje al alcance de los niños.</t>
  </si>
  <si>
    <t xml:space="preserve">MLM40172250</t>
  </si>
  <si>
    <t xml:space="preserve">Duo Pack 1+1</t>
  </si>
  <si>
    <t xml:space="preserve">Duo Pack con 28 cápsulas (2 cajas de 14)</t>
  </si>
  <si>
    <t xml:space="preserve">20 mg por cápsula</t>
  </si>
  <si>
    <t xml:space="preserve">039M91 SSA VI</t>
  </si>
  <si>
    <t xml:space="preserve">Forma farmacéutica: cápsula; Inhibidor de la bomba de protones</t>
  </si>
  <si>
    <t xml:space="preserve">https://raw.githubusercontent.com/zublimemx/marketplaces-product-images/main/products/7501314704880/images/7501314704880_2.jpg</t>
  </si>
  <si>
    <t xml:space="preserve">https://raw.githubusercontent.com/zublimemx/marketplaces-product-images/main/products/7501314704880/images/7501314704880_1.jpg</t>
  </si>
  <si>
    <t xml:space="preserve">ULSEN 20MG CAPS C 14 1 1 OMEPRAZOL</t>
  </si>
  <si>
    <t xml:space="preserve">7501022182796</t>
  </si>
  <si>
    <t xml:space="preserve">Jabón en Barra Grisi Neutro 3 Piezas de 150 g</t>
  </si>
  <si>
    <t xml:space="preserve">MLM189051</t>
  </si>
  <si>
    <t xml:space="preserve">Belleza y Cuidado Personal &gt; Higiene Personal &gt; Jabones &gt; En Barra</t>
  </si>
  <si>
    <t xml:space="preserve">Descripción:
Paquete con tres barras de jabón de tocador Grisi Neutro de 150 g cada una. Limpia y suaviza la piel con una fórmula diseñada para el uso diario, que limpia en profundidad sin dañar el cuerpo. Sus componentes están dermatológicamente probados y el jabón es recomendado por dermatólogos, por lo que es una opción práctica para toda la familia.
Características:
- Fórmula hipoalergénica.
- Fórmula cercana al pH de la piel.
- Dermatológicamente probado para su uso diario.
- Recomendado por dermatólogos.
- Paquete con 3 barras de 150 g, para tener siempre a la mano.
Modo de uso:
Humedezca la barra, frótela sobre la piel mojada para generar espuma, masajee suavemente el cuerpo y enjuague con abundante agua. Después del uso, deje la barra en un lugar seco para que dure más.
Presentación:
Paquete con 3 barras de jabón de 150 g cada una (450 g en total). El empaque lleva impresa la leyenda 'Pack 3 barras'.
Advertencias:
Para uso externo. Evite el contacto con los ojos. Si observa alguna reacción desfavorable, suspenda su uso; si persiste, consulte a su médico. Manténgase fuera del alcance de los niños.</t>
  </si>
  <si>
    <t xml:space="preserve">MLM52298372</t>
  </si>
  <si>
    <t xml:space="preserve">Paquete con 3 barras de 150 g</t>
  </si>
  <si>
    <t xml:space="preserve">Peso total: 450 g; Hipoalergénico; Fórmula cercana al pH de la piel; Recomendado por dermatólogos; Uso externo</t>
  </si>
  <si>
    <t xml:space="preserve">https://raw.githubusercontent.com/zublimemx/marketplaces-product-images/main/products/7501022182796/images/7501022182796_1.jpg</t>
  </si>
  <si>
    <t xml:space="preserve">https://raw.githubusercontent.com/zublimemx/marketplaces-product-images/main/products/7501022182796/images/7501022182796_2.jpg</t>
  </si>
  <si>
    <t xml:space="preserve">GRISI 150GR JBN BARRA NEUTRO PACK3</t>
  </si>
  <si>
    <t xml:space="preserve">7501299302668</t>
  </si>
  <si>
    <t xml:space="preserve">Inhibitron Dual Omeprazol 20 mg 14 Cápsulas</t>
  </si>
  <si>
    <t xml:space="preserve">Descripción:
Inhibitron Dual es un medicamento de Laboratorios Liomont cuyo principio activo es el omeprazol, un inhibidor de la bomba de protones. Actúa bloqueando de forma específica e irreversible la enzima H+/K+-ATPasa de las células parietales del estómago, con lo que reduce la secreción de ácido clorhídrico de manera sostenida y ayuda a aliviar síntomas como acidez, ardor y dolor epigástrico.
Está indicado en el tratamiento de los trastornos ácido-pépticos, como la enfermedad por reflujo gastroesofágico, la gastritis, la úlcera gástrica y la úlcera duodenal, y en la prevención de las lesiones gástricas inducidas por antiinflamatorios no esteroideos (AINE).
Composición:
Cada cápsula contiene omeprazol 20 mg.
Modo de uso:
Vía oral. Se recomienda una cápsula al día, de preferencia por la mañana y en ayunas. No suspenda el tratamiento antes de lo indicado aunque los síntomas desaparezcan; la duración del tratamiento la define el médico.
Presentación:
Caja con 14 cápsulas de 20 mg, presentación Dual.
Advertencias:
No lo use si es alérgico al omeprazol o a los componentes de la fórmula. No se administre junto con clopidogrel, ya que puede reducir su efecto antiagregante. Durante el embarazo y la lactancia consulte a su médico antes de usarlo. Lea las instrucciones del empaque. Consulte a su médico. No se deje al alcance de los niños.</t>
  </si>
  <si>
    <t xml:space="preserve">Dual</t>
  </si>
  <si>
    <t xml:space="preserve">277M91 SSA</t>
  </si>
  <si>
    <t xml:space="preserve">Forma farmacéutica: cápsula; Inhibidor de la bomba de protones; Liomont lo lista entre sus productos de libre venta; Sin receta (según catálogo ML)</t>
  </si>
  <si>
    <t xml:space="preserve">https://raw.githubusercontent.com/zublimemx/marketplaces-product-images/main/products/7501299302668/images/7501299302668_2.jpg</t>
  </si>
  <si>
    <t xml:space="preserve">https://raw.githubusercontent.com/zublimemx/marketplaces-product-images/main/products/7501299302668/images/7501299302668_1.jpg</t>
  </si>
  <si>
    <t xml:space="preserve">INHIBITRON DUAL 20 MG C 14</t>
  </si>
  <si>
    <t xml:space="preserve">7506306226852</t>
  </si>
  <si>
    <t xml:space="preserve">Desodorante Axe Anarchy Mujer Aerosol 150 ml</t>
  </si>
  <si>
    <t xml:space="preserve">Descripción:
Desodorante en aerosol para mujer Axe Anarchy For Her, con tecnología de doble acción que destruye el mal olor y deja una fragancia duradera. Ofrece hasta 48 horas de máxima frescura con cada aplicación y una fórmula con 0% sales de aluminio, para sentirte con seguridad en cada movimiento.
Características:
- Protección de hasta 48 horas de frescura.
- Destructores del mal olor para una protección más prolongada.
- Fórmula con 0% sales de aluminio.
- Fragancia femenina de alta definición, con notas de pétalos de rosa y bergamota.
- Lata de aluminio reciclable.
- No probado en animales.
Modo de uso:
Abra, gire y aplique directamente en las axilas. Evite aplicarlo sobre piel excesivamente húmeda, irritada o lastimada.
Presentación:
Aerosol de 150 ml.
Advertencias:
Solo para uso externo. Evite el contacto con los ojos. Si aparece irritación, suspenda su uso. Manténgase fuera del alcance de los niños.</t>
  </si>
  <si>
    <t xml:space="preserve">MLM17017672</t>
  </si>
  <si>
    <t xml:space="preserve">Anarchy</t>
  </si>
  <si>
    <t xml:space="preserve">Anarchy For Her</t>
  </si>
  <si>
    <t xml:space="preserve">Pétalos de rosa y bergamota</t>
  </si>
  <si>
    <t xml:space="preserve">Duración: hasta 48 horas; 0% sales de aluminio; Formato: aerosol; Lata de aluminio reciclable; No probado en animales</t>
  </si>
  <si>
    <t xml:space="preserve">https://raw.githubusercontent.com/zublimemx/marketplaces-product-images/main/products/7506306226852/images/7506306226852_1.jpg</t>
  </si>
  <si>
    <t xml:space="preserve">https://raw.githubusercontent.com/zublimemx/marketplaces-product-images/main/products/7506306226852/images/7506306226852_2.jpg</t>
  </si>
  <si>
    <t xml:space="preserve">DESOD AXE WOM ANARCHY SPY 150ML</t>
  </si>
  <si>
    <t xml:space="preserve">7501086494286</t>
  </si>
  <si>
    <t xml:space="preserve">Cepillo Dental Oral-B Indicator Suave 60 1 Pieza</t>
  </si>
  <si>
    <t xml:space="preserve">Descripción:
Cepillo de dientes manual Oral-B Indicator, suave con las encías gracias a sus cerdas de puntas redondeadas. Limpia los dientes y ayuda a mantener la salud bucal en la rutina diaria. Sus cerdas azules Indicator se decoloran hasta la mitad para señalar cuándo conviene reemplazar el cepillo.
Características:
- Cerdas suaves (Suave 60) con puntas redondeadas, amables con las encías.
- Cerdas azules Indicator que se decoloran gradualmente para avisar el momento de cambiar el cepillo.
- Cabezal de tamaño grande y mango de diseño clásico.
- Presentación individual, 1 cepillo en blíster.
Modo de uso:
Cepille dientes y encías con movimientos suaves, después de cada comida o al menos dos veces al día, cuidando de llegar a todas las superficies. Enjuague el cepillo después de usarlo y déjelo secar al aire.
Presentación:
1 cepillo dental manual Oral-B Indicator, Suave 60, en empaque blíster.
Advertencias:
Cambie el cepillo cuando las cerdas azules se hayan decolorado hasta la mitad. Es de uso personal; no lo comparta. Si las encías sangran o se irritan de forma persistente, consulte a su dentista.</t>
  </si>
  <si>
    <t xml:space="preserve">MLM22195189</t>
  </si>
  <si>
    <t xml:space="preserve">Suave 60</t>
  </si>
  <si>
    <t xml:space="preserve">1 cepillo dental manual en blíster</t>
  </si>
  <si>
    <t xml:space="preserve">Dureza de cerdas: suave; Cerdas Indicator que se decoloran; Cepillo manual; Tamaño 60</t>
  </si>
  <si>
    <t xml:space="preserve">https://raw.githubusercontent.com/zublimemx/marketplaces-product-images/main/products/7501086494286/images/7501086494286_3.jpg</t>
  </si>
  <si>
    <t xml:space="preserve">CEP DENT ORAL-B GDE 60 SVE</t>
  </si>
  <si>
    <t xml:space="preserve">7501299338018</t>
  </si>
  <si>
    <t xml:space="preserve">Cicloferon Xtrm Aciclovir Lidocaína Spray 50 ml</t>
  </si>
  <si>
    <t xml:space="preserve">Descripción:
Cicloferon Xtrm es una solución en spray de uso tópico de Laboratorios Liomont que combina aciclovir, un antiviral, con lidocaína, un anestésico local, y mentol para dar una sensación de frescura. Se utiliza en el tratamiento de las lesiones de la piel causadas por el virus del herpes simple, como el herpes labial (fuego labial) o febril, y en las lesiones de la varicela.
Beneficios:
- Aciclovir para actuar sobre el virus del herpes simple.
- Lidocaína, que anestesia la zona y da un alivio inmediato del dolor por su efecto anestésico.
- Mentol para una sensación de frescura al aplicarlo.
- Presentación en atomizador, práctica para aplicar sobre la lesión.
Composición:
Aciclovir y lidocaína (5 g / 2 g, según la denominación del producto), con mentol y excipientes, en solución para aplicación tópica.
Modo de uso:
Uso externo. Aplique el spray sobre la lesión y el área afectada, con la frecuencia que indique el empaque o su médico. Evite el contacto con los ojos y las mucosas.
Presentación:
Caja con frasco atomizador con 50 ml de solución.
Advertencias:
Uso externo. No lo use si es alérgico al aciclovir, a la lidocaína o a los demás componentes de la fórmula. No lo aplique sobre quemaduras, heridas profundas ni infecciones cutáneas severas. Evite el contacto con los ojos y las mucosas; si hay irritación, suspenda su uso y consulte a su médico. Consérvese en un lugar fresco y seco, protegido de la luz directa. Lea las instrucciones del empaque. Consulte a su médico. No se deje al alcance de los niños.</t>
  </si>
  <si>
    <t xml:space="preserve">MLM39455704</t>
  </si>
  <si>
    <t xml:space="preserve">Xtrm</t>
  </si>
  <si>
    <t xml:space="preserve">Frasco atomizador con 50 ml</t>
  </si>
  <si>
    <t xml:space="preserve">Aciclovir y lidocaína</t>
  </si>
  <si>
    <t xml:space="preserve">5/2 g (aciclovir/lidocaína) según denominación del producto</t>
  </si>
  <si>
    <t xml:space="preserve">Forma farmacéutica: solución en spray; Con mentol; Antiviral tópico con anestésico local</t>
  </si>
  <si>
    <t xml:space="preserve">https://raw.githubusercontent.com/zublimemx/marketplaces-product-images/main/products/7501299338018/images/7501299338018_1.jpg</t>
  </si>
  <si>
    <t xml:space="preserve">https://raw.githubusercontent.com/zublimemx/marketplaces-product-images/main/products/7501299338018/images/7501299338018_2.jpg</t>
  </si>
  <si>
    <t xml:space="preserve">CICLOFERON XTMR 5 2G SPY 50ML</t>
  </si>
  <si>
    <t xml:space="preserve">7501125109485</t>
  </si>
  <si>
    <t xml:space="preserve">Amoxiclav 250 mg/62.5 mg por 5 ml Suspensión 75 ml</t>
  </si>
  <si>
    <t xml:space="preserve">Descripción:
Amoxiclav es un antibiótico en polvo para preparar suspensión oral que combina amoxicilina, una penicilina semisintética de amplio espectro, con ácido clavulánico, un inhibidor de las betalactamasas. El ácido clavulánico protege a la amoxicilina de las enzimas que producen algunas bacterias, por lo que el medicamento es activo contra gérmenes resistentes a la amoxicilina sola.
Está indicado, en adultos y niños, en infecciones bacterianas causadas por cepas productoras de betalactamasas, como sinusitis bacteriana aguda, otitis media aguda, amigdalitis, exacerbaciones agudas de bronquitis crónica, neumonía adquirida en la comunidad, cistitis, pielonefritis e infecciones de piel y tejidos blandos.
Composición:
Cada 5 ml de suspensión reconstituida contienen amoxicilina 250 mg y ácido clavulánico 62.5 mg. Polvo para suspensión oral.
Modo de uso:
Vía oral. Prepare la suspensión con agua siguiendo el instructivo del empaque y agite bien antes de cada toma. La dosis, la frecuencia y la duración del tratamiento las indica el médico según el peso y la edad del paciente; complete siempre el tratamiento indicado.
Presentación:
Caja con frasco de polvo para preparar 75 ml de suspensión oral (250 mg/62.5 mg por cada 5 ml).
Advertencias:
Antibiótico de venta con receta médica. No lo use si es alérgico a las penicilinas, a las cefalosporinas o a alguno de los componentes de la fórmula. No lo use para tratar infecciones virales como gripe o resfriado. Su empleo durante el embarazo y la lactancia debe evaluarse con el médico. Lea las instrucciones del empaque. Consulte a su médico. No se deje al alcance de los niños.</t>
  </si>
  <si>
    <t xml:space="preserve">MLM39474825</t>
  </si>
  <si>
    <t xml:space="preserve">Frasco de polvo para 75 ml de suspensión oral</t>
  </si>
  <si>
    <t xml:space="preserve">250 mg / 62.5 mg por cada 5 ml</t>
  </si>
  <si>
    <t xml:space="preserve">241M95 SSA</t>
  </si>
  <si>
    <t xml:space="preserve">Forma farmacéutica: polvo para suspensión oral; Antibiótico; Venta con receta médica</t>
  </si>
  <si>
    <t xml:space="preserve">https://raw.githubusercontent.com/zublimemx/marketplaces-product-images/main/products/7501125109485/images/7501125109485_1.jpg</t>
  </si>
  <si>
    <t xml:space="preserve">https://raw.githubusercontent.com/zublimemx/marketplaces-product-images/main/products/7501125109485/images/7501125109485_2.jpg</t>
  </si>
  <si>
    <t xml:space="preserve">https://raw.githubusercontent.com/zublimemx/marketplaces-product-images/main/products/7501125109485/images/7501125109485_3.jpg</t>
  </si>
  <si>
    <t xml:space="preserve">AMOXICLAV 250MG SUSP SEPTIEMBRE 27</t>
  </si>
  <si>
    <t xml:space="preserve">7501165010789</t>
  </si>
  <si>
    <t xml:space="preserve">Aderogyl C Infantil Gotas Vitaminas A C D 30 ml</t>
  </si>
  <si>
    <t xml:space="preserve">Descripción:
Aderogyl C Infantil es un multivitamínico en gotas de Sanofi con vitaminas A, C y D, presentado en frasco con gotero de 30 ml. Está indicado como auxiliar en la prevención y el tratamiento de la gripa y el resfriado común, en el tratamiento de las deficiencias de vitaminas A, D y C y en la prevención del raquitismo infantil.
Beneficios:
- Acción protectora y regeneradora de la mucosa respiratoria.
- Ayuda a la fijación del calcio en los huesos.
- Reúne vitamina A, vitamina C y vitamina D en una sola solución oral de fácil dosificación con gotero.
Composición:
Cada ml contiene retinol 2.75 mg (equivalente a 5,000 U.I. de palmitato de vitamina A), ergocalciferol 0.01 mg (equivalente a 400 U.I. de vitamina D) y ácido ascórbico (vitamina C) 60 mg. Excipiente cbp 1 ml.
Modo de uso:
Vía oral. Administre la dosis que indique el médico con el gotero del frasco.
Presentación:
Frasco con gotero de 30 ml de solución oral.
Advertencias:
No se administre más de la dosis recomendada ni por periodos prolongados. Las vitaminas A y D se almacenan en el hígado y su metabolismo es lento, por lo que la sobredosis produce efectos tóxicos. Lea las instrucciones del empaque. Consulte a su médico. No se deje al alcance de los niños.</t>
  </si>
  <si>
    <t xml:space="preserve">MLM39455516</t>
  </si>
  <si>
    <t xml:space="preserve">Aderogyl</t>
  </si>
  <si>
    <t xml:space="preserve">Aderogyl C</t>
  </si>
  <si>
    <t xml:space="preserve">Frasco con gotero de 30 ml</t>
  </si>
  <si>
    <t xml:space="preserve">Retinol (vitamina A), ácido ascórbico (vitamina C) y ergocalciferol (vitamina D)</t>
  </si>
  <si>
    <t xml:space="preserve">Por ml: retinol 2.75 mg (5,000 U.I.), ergocalciferol 0.01 mg (400 U.I.), ácido ascórbico 60 mg</t>
  </si>
  <si>
    <t xml:space="preserve">Forma farmacéutica: solución oral en gotas; Multivitamínico A, C y D</t>
  </si>
  <si>
    <t xml:space="preserve">https://raw.githubusercontent.com/zublimemx/marketplaces-product-images/main/products/7501165010789/images/7501165010789_1.jpg</t>
  </si>
  <si>
    <t xml:space="preserve">ADEROGYL INF GTS 30ML 84</t>
  </si>
  <si>
    <t xml:space="preserve">7501868900721</t>
  </si>
  <si>
    <t xml:space="preserve">Gasas Estériles Dibar Monarca 10 x 10 cm 100 Piezas</t>
  </si>
  <si>
    <t xml:space="preserve">Descripción:
Gasa simple estéril Monarca de Dibar, 100% algodón, para la aplicación de antisépticos y la absorción de fluidos. Mide 10 x 10 cm, con tejido 18 x 24 y 8 capas, y se presenta en paquetes individuales de 10 piezas, con 10 paquetes por presentación.
Características:
- Gasa simple 100% algodón, estéril.
- Medida de 10 x 10 cm.
- Tejido 18 x 24 con 8 capas.
- Útil para limpiar y cubrir heridas, aplicar antisépticos y absorber fluidos.
- Presentación de 10 paquetes con 10 piezas cada uno, práctica para consultorios, clínicas y botiquines.
Modo de uso:
Abra el empaque justo antes de usarlo, tome la gasa sin tocar la parte que va a estar en contacto con la zona a curar y aplique el antiséptico o cubra la zona según corresponda. Deseche la gasa después de usarla.
Presentación:
10 paquetes con 10 piezas cada uno (100 piezas), gasa de 10 x 10 cm de 8 capas.
Advertencias:
Producto estéril de un solo uso: no lo utilice si el empaque está abierto o dañado. Para uso externo. Manténgase fuera del alcance de los niños.</t>
  </si>
  <si>
    <t xml:space="preserve">10 paquetes con 10 piezas</t>
  </si>
  <si>
    <t xml:space="preserve">Medida: 10 x 10 cm; Capas: 8; Tejido: 18 x 24; Material: 100% algodón; Estéril; Código del fabricante: GM2</t>
  </si>
  <si>
    <t xml:space="preserve">https://raw.githubusercontent.com/zublimemx/marketplaces-product-images/main/products/7501868900721/images/7501868900721_1.jpg</t>
  </si>
  <si>
    <t xml:space="preserve">https://raw.githubusercontent.com/zublimemx/marketplaces-product-images/main/products/7501868900721/images/7501868900721_2.jpg</t>
  </si>
  <si>
    <t xml:space="preserve">https://raw.githubusercontent.com/zublimemx/marketplaces-product-images/main/products/7501868900721/images/7501868900721_3.jpg</t>
  </si>
  <si>
    <t xml:space="preserve">https://raw.githubusercontent.com/zublimemx/marketplaces-product-images/main/products/7501868900721/images/7501868900721_4.jpg</t>
  </si>
  <si>
    <t xml:space="preserve">DIBAR GASA MONARCA C10 ATA C10</t>
  </si>
  <si>
    <t xml:space="preserve">7501022105207</t>
  </si>
  <si>
    <t xml:space="preserve">Jabón en Barra Grisi Neutro 150 g</t>
  </si>
  <si>
    <t xml:space="preserve">Descripción:
Jabón de tocador en barra Grisi Neutro de 150 g, pensado para la limpieza diaria del cuerpo. Su fórmula hipoalergénica, cercana al pH de la piel, limpia con suavidad y está dermatológicamente probada, por lo que es una opción práctica para el aseo diario de toda la familia. Es una de las barras clásicas de la marca Grisi, en su versión Neutro.
Características:
- Fórmula hipoalergénica.
- Fórmula cercana al pH de la piel.
- Dermatológicamente probado para su uso diario.
- Recomendado por dermatólogos.
- Barra de 150 g, de buen tamaño para el baño o el lavabo.
Modo de uso:
Moje la barra y frótela entre las manos o directamente sobre la piel húmeda hasta formar espuma. Masajee el cuerpo con suavidad, evitando el contacto con los ojos, y enjuague con abundante agua. Después de cada uso deje la barra en un jabonero con drenaje, en un lugar seco y ventilado, para que dure más tiempo.
Presentación:
Una barra de jabón de tocador de 150 g.
Advertencias:
Para uso externo. Evite el contacto con los ojos; si esto ocurre, enjuague con agua abundante. Si observa alguna reacción desfavorable, suspenda su uso y consulte a su médico. Manténgase fuera del alcance de los niños.</t>
  </si>
  <si>
    <t xml:space="preserve">MLM19542712</t>
  </si>
  <si>
    <t xml:space="preserve">Barra individual de 150 g</t>
  </si>
  <si>
    <t xml:space="preserve">Hipoalergénico; Fórmula cercana al pH de la piel; Recomendado por dermatólogos; Uso externo; Formato de venta: 1 barra</t>
  </si>
  <si>
    <t xml:space="preserve">https://raw.githubusercontent.com/zublimemx/marketplaces-product-images/main/products/7501022105207/images/7501022105207_1.jpg</t>
  </si>
  <si>
    <t xml:space="preserve">https://raw.githubusercontent.com/zublimemx/marketplaces-product-images/main/products/7501022105207/images/7501022105207_3.jpg</t>
  </si>
  <si>
    <t xml:space="preserve">https://raw.githubusercontent.com/zublimemx/marketplaces-product-images/main/products/7501022105207/images/7501022105207_4.jpg</t>
  </si>
  <si>
    <t xml:space="preserve">JBN GRISI NEUTRO 150 G</t>
  </si>
  <si>
    <t xml:space="preserve">7509552828078</t>
  </si>
  <si>
    <t xml:space="preserve">Mascarilla Garnier Fructis Hair Food Banana 350 ml</t>
  </si>
  <si>
    <t xml:space="preserve">Descripción:
Garnier Fructis Hair Food Banana es una mascarilla capilar de 350 ml formulada para el cabello débil. Combina el aroma frutal del plátano con una fórmula vegana que aporta cuidado y suavidad al cabello. Es un producto multiusos: se puede utilizar como crema para peinar, como tratamiento o como acondicionador, según la rutina de cada persona.
Características:
- Fórmula vegana.
- 98% de ingredientes de origen natural.
- Sin siliconas, sin parabenos y sin colorantes artificiales.
- Fórmula biodegradable y no probada en animales (cruelty free).
- Pensada para cabello débil.
- Tres usos en un solo producto: crema para peinar, tratamiento y acondicionador.
Modo de uso:
Después del shampoo, aplique la cantidad necesaria de mascarilla de medios a puntas, distribuya con los dedos y deje actuar aproximadamente 1 minuto. Enjuague con abundante agua. También puede usarla como crema para peinar o como acondicionador, según su rutina de cuidado.
Presentación:
Frasco con 350 ml de mascarilla capilar.
Advertencias:
Para uso externo. Evite el contacto con los ojos; si ocurre, enjuague con agua abundante. Suspenda su uso si aparece irritación y consulte a su médico. Manténgase fuera del alcance de los niños.</t>
  </si>
  <si>
    <t xml:space="preserve">MLM21732161</t>
  </si>
  <si>
    <t xml:space="preserve">Garnier (L'Oréal)</t>
  </si>
  <si>
    <t xml:space="preserve">Banana</t>
  </si>
  <si>
    <t xml:space="preserve">Frasco de 350 ml</t>
  </si>
  <si>
    <t xml:space="preserve">Banana (plátano)</t>
  </si>
  <si>
    <t xml:space="preserve">Cabello débil</t>
  </si>
  <si>
    <t xml:space="preserve">Mascarilla 3 en 1: crema para peinar, tratamiento y acondicionador; Fórmula vegana; 98% ingredientes de origen natural; Sin siliconas, parabenos ni colorantes artificiales; Cruelty free</t>
  </si>
  <si>
    <t xml:space="preserve">https://raw.githubusercontent.com/zublimemx/marketplaces-product-images/main/products/7509552828078/images/7509552828078_1.jpg</t>
  </si>
  <si>
    <t xml:space="preserve">https://raw.githubusercontent.com/zublimemx/marketplaces-product-images/main/products/7509552828078/images/7509552828078_3.jpg</t>
  </si>
  <si>
    <t xml:space="preserve">MASC FRUCTIS CAB DEBIL BANAN350ML</t>
  </si>
  <si>
    <t xml:space="preserve">7501299307236</t>
  </si>
  <si>
    <t xml:space="preserve">Sensibit D NF Antigripal 12 Tabletas</t>
  </si>
  <si>
    <t xml:space="preserve">Descripción:
Sensibit D NF es un medicamento de Laboratorios Liomont que combina tres principios activos para aliviar los síntomas de la gripe, el resfriado y la rinitis alérgica. El paracetamol es un analgésico y antipirético que ayuda con el dolor y la fiebre; la fenilefrina es un descongestionante nasal, y la loratadina es un antihistamínico que ayuda con los estornudos y el escurrimiento nasal. Su esquema de una toma cada 12 horas facilita el tratamiento durante el día.
Está indicado para el tratamiento sintomático de cuadros gripales y de resfriado, y de la rinitis alérgica con congestión nasal.
Fórmula:
Cada tableta contiene loratadina 2.5 mg, clorhidrato de fenilefrina 5 mg y paracetamol 500 mg por tableta.
Modo de uso:
Vía oral. Adultos y niños mayores de 12 años: 2 tabletas cada 12 horas, con un poco de agua. No exceda la dosis recomendada ni prolongue el tratamiento sin consultar a su médico.
Presentación:
Caja con 12 tabletas.
Advertencias:
No lo use si es alérgico a alguno de los componentes de la fórmula, si tiene glaucoma de ángulo cerrado o hipertensión grave, ni si toma inhibidores de la monoaminooxidasa (IMAO). Tenga precaución si padece enfermedades del hígado, del riñón o del corazón. No lo combine con otros productos que contengan paracetamol. Durante el embarazo y la lactancia consulte antes a su médico. Conserve la caja en un lugar fresco y seco. Lea las instrucciones del empaque. Consulte a su médico. No se deje al alcance de los niños.</t>
  </si>
  <si>
    <t xml:space="preserve">MLM39455459</t>
  </si>
  <si>
    <t xml:space="preserve">D NF</t>
  </si>
  <si>
    <t xml:space="preserve">Paracetamol, clorhidrato de fenilefrina y loratadina</t>
  </si>
  <si>
    <t xml:space="preserve">Paracetamol 500 mg; fenilefrina 5 mg; loratadina 2.5 mg por tableta</t>
  </si>
  <si>
    <t xml:space="preserve">Forma farmacéutica: tableta; Antigripal con antihistamínico y descongestionante; Dosis cada 12 horas; Venta libre</t>
  </si>
  <si>
    <t xml:space="preserve">https://raw.githubusercontent.com/zublimemx/marketplaces-product-images/main/products/7501299307236/images/7501299307236_1.jpg</t>
  </si>
  <si>
    <t xml:space="preserve">https://raw.githubusercontent.com/zublimemx/marketplaces-product-images/main/products/7501299307236/images/7501299307236_2.jpg</t>
  </si>
  <si>
    <t xml:space="preserve">https://raw.githubusercontent.com/zublimemx/marketplaces-product-images/main/products/7501299307236/images/7501299307236_3.jpg</t>
  </si>
  <si>
    <t xml:space="preserve">SENSIBIT D12 HRS C 12 TABS</t>
  </si>
  <si>
    <t xml:space="preserve">7501034625076</t>
  </si>
  <si>
    <t xml:space="preserve">Spiolto Respimat Tiotropio Olodaterol Cartucho 4 ml</t>
  </si>
  <si>
    <t xml:space="preserve">Descripción:
Spiolto Respimat es un medicamento de Boehringer Ingelheim que combina dos broncodilatadores de acción prolongada: bromuro de tiotropio, un anticolinérgico (LAMA), y olodaterol, un agonista beta-2 adrenérgico (LABA). Se administra con el inhalador Respimat, que libera la solución en forma de una fina nube lenta para facilitar su inhalación. Está indicado como tratamiento de mantenimiento prolongado, una vez al día, en pacientes adultos con enfermedad pulmonar obstructiva crónica (EPOC).
Composición:
Solución para inhalación. Cada disparo libera tiotropio 2.5 mcg y olodaterol 2.5 mcg. El cartucho contiene 4 ml de solución.
Modo de uso:
Vía inhalatoria. La dosis habitual es de 2 disparos (una dosis completa) una vez al día, a la misma hora. Antes del primer uso el inhalador debe prepararse siguiendo las instrucciones del instructivo que acompaña al producto. No exceda la dosis indicada por su médico.
Presentación:
Caja con 1 cartucho de 4 ml de solución para inhalación, para uso con el inhalador Respimat. Rinde 30 dosis (60 disparos).
Advertencias:
Su venta requiere receta médica. No es un medicamento de rescate: no se debe usar para aliviar una crisis aguda de falta de aire. No lo use si es alérgico al tiotropio, al olodaterol, a la atropina o a sus derivados, ni a alguno de los componentes de la fórmula. Informe a su médico si tiene glaucoma de ángulo estrecho, hiperplasia de próstata, dificultad para orinar o problemas del corazón. Si al inhalar aparece silbido o falta de aire repentina, suspenda su uso y acuda con su médico. Lea las instrucciones del empaque. Consulte a su médico. No se deje al alcance de los niños.</t>
  </si>
  <si>
    <t xml:space="preserve">MLM40655926</t>
  </si>
  <si>
    <t xml:space="preserve">Spiolto Respimat</t>
  </si>
  <si>
    <t xml:space="preserve">Spiolto</t>
  </si>
  <si>
    <t xml:space="preserve">Cartucho de 4 ml con solución para inhalación</t>
  </si>
  <si>
    <t xml:space="preserve">Bromuro de tiotropio y olodaterol</t>
  </si>
  <si>
    <t xml:space="preserve">2.5 mcg / 2.5 mcg por disparo</t>
  </si>
  <si>
    <t xml:space="preserve">Forma farmacéutica: solución para inhalación; Broncodilatador para EPOC; 30 dosis (60 disparos); Venta con receta médica</t>
  </si>
  <si>
    <t xml:space="preserve">https://raw.githubusercontent.com/zublimemx/marketplaces-product-images/main/products/7501034625076/images/7501034625076_3.jpg</t>
  </si>
  <si>
    <t xml:space="preserve">https://raw.githubusercontent.com/zublimemx/marketplaces-product-images/main/products/7501034625076/images/7501034625076_1.jpg</t>
  </si>
  <si>
    <t xml:space="preserve">https://raw.githubusercontent.com/zublimemx/marketplaces-product-images/main/products/7501034625076/images/7501034625076_2.jpg</t>
  </si>
  <si>
    <t xml:space="preserve">SPIOLTO RESPIMAT 4ML C1</t>
  </si>
  <si>
    <t xml:space="preserve">7501123014705</t>
  </si>
  <si>
    <t xml:space="preserve">Femisan Crema Vaginal Ketoconazol Clindamicina 30 g</t>
  </si>
  <si>
    <t xml:space="preserve">Descripción:
Femisan es una crema vaginal que combina dos principios activos: clindamicina, un antibiótico, y ketoconazol, un antimicótico. Al actuar de forma tópica sobre la mucosa vaginal, ataca tanto a las bacterias como a los hongos que originan las infecciones vaginales más comunes.
Está indicado en el tratamiento de la vaginosis bacteriana causada por Gardnerella vaginalis, Mobiluncus spp y otras bacterias anaerobias, en la vaginitis mixta (bacteriana y candidiásica) y en la candidiasis vaginal. También está indicado como preventivo de la ruptura prematura de membranas en mujeres embarazadas con vaginosis, siempre bajo vigilancia médica.
Fórmula:
Cada 100 g de crema vaginal contienen fosfato de clindamicina equivalente a 2 g de clindamicina y ketoconazol 8 g. Excipiente cbp 100 g. Cada aplicador con 5 g de crema contiene 100 mg de clindamicina y 400 mg de ketoconazol.
Modo de uso:
Vía vaginal. Se aplica el contenido de un aplicador (5 g de crema) en la profundidad de la vagina, una vez al día, de preferencia por la noche al acostarse, durante 6 días consecutivos.
Presentación:
Caja con un tubo de 30 g de crema vaginal y 6 aplicadores desechables.
Advertencias:
Su venta requiere receta médica. Solo para uso vaginal. No lo use si tiene antecedentes de hipersensibilidad a los componentes de la fórmula. En personas susceptibles puede causar resequedad de la mucosa vaginal, irritación vulvar y comezón, que desaparecen al suspender el tratamiento. Complete el tratamiento indicado por su médico. Lea las instrucciones del empaque. Consulte a su médico. No se deje al alcance de los niños.</t>
  </si>
  <si>
    <t xml:space="preserve">MLM52360732</t>
  </si>
  <si>
    <t xml:space="preserve">Femisan</t>
  </si>
  <si>
    <t xml:space="preserve">Crema vaginal 6 D</t>
  </si>
  <si>
    <t xml:space="preserve">Caja con tubo de 30 g y 6 aplicadores desechables</t>
  </si>
  <si>
    <t xml:space="preserve">Clindamicina (como fosfato) y ketoconazol</t>
  </si>
  <si>
    <t xml:space="preserve">Por aplicador de 5 g: clindamicina 100 mg y ketoconazol 400 mg</t>
  </si>
  <si>
    <t xml:space="preserve">Forma farmacéutica: crema vaginal; Incluye 6 aplicadores desechables; Tratamiento de 6 días; Venta con receta médica</t>
  </si>
  <si>
    <t xml:space="preserve">https://raw.githubusercontent.com/zublimemx/marketplaces-product-images/main/products/7501123014705/images/7501123014705_2.jpg</t>
  </si>
  <si>
    <t xml:space="preserve">https://raw.githubusercontent.com/zublimemx/marketplaces-product-images/main/products/7501123014705/images/7501123014705_3.jpg</t>
  </si>
  <si>
    <t xml:space="preserve">FEMISAN CREMA VAGINAL 400 MG</t>
  </si>
  <si>
    <t xml:space="preserve">7501124100704</t>
  </si>
  <si>
    <t xml:space="preserve">Carnotprim Metoclopramida 10 mg 20 Comprimidos</t>
  </si>
  <si>
    <t xml:space="preserve">Descripción:
Carnotprim es un medicamento de Productos Científicos (Carnot) cuyo principio activo es la metoclopramida. La metoclopramida es un procinético y antiemético: favorece el vaciamiento del estómago y el movimiento del tubo digestivo alto, y ayuda a controlar las náuseas y el vómito.
Según la información del fabricante, está indicado para tratar afecciones gastrointestinales, gastroparesias, secuelas quirúrgicas, y el vómito agudo o crónico de diversas causas. También se usa en el manejo del reflujo, de las náuseas y del vómito, y como inductor de la lactancia, siempre por indicación médica.
Composición:
Cada comprimido contiene metoclopramida 10 mg.
Modo de uso:
Vía oral. Trague el comprimido con un poco de agua. La dosis, el horario y la duración del tratamiento deben ser definidos por el médico según el padecimiento y no deben excederse.
Presentación:
Caja con 20 comprimidos de 10 mg.
Advertencias:
Su venta requiere receta médica. Úselo únicamente bajo vigilancia médica y no exceda la dosis indicada. Informe a su médico si tiene alergia a la metoclopramida u otros medicamentos, enfermedades del riñón o del hígado, epilepsia o si está embarazada o en periodo de lactancia. Puede causar somnolencia; evite conducir o manejar maquinaria mientras no sepa cómo le afecta. Consérvese en un lugar fresco y seco. Lea las instrucciones del empaque. Consulte a su médico. No se deje al alcance de los niños.</t>
  </si>
  <si>
    <t xml:space="preserve">MLM40172132</t>
  </si>
  <si>
    <t xml:space="preserve">Carnotprim</t>
  </si>
  <si>
    <t xml:space="preserve">Productos Científicos (Carnot)</t>
  </si>
  <si>
    <t xml:space="preserve">Metoclopramida</t>
  </si>
  <si>
    <t xml:space="preserve">0323M80 SSA IV</t>
  </si>
  <si>
    <t xml:space="preserve">Forma farmacéutica: comprimido; Procinético y antiemético; Venta con receta médica</t>
  </si>
  <si>
    <t xml:space="preserve">https://raw.githubusercontent.com/zublimemx/marketplaces-product-images/main/products/7501124100704/images/7501124100704_2.jpg</t>
  </si>
  <si>
    <t xml:space="preserve">https://raw.githubusercontent.com/zublimemx/marketplaces-product-images/main/products/7501124100704/images/7501124100704_3.jpg</t>
  </si>
  <si>
    <t xml:space="preserve">CARNOTPRIM 10 MG C 20 COMP</t>
  </si>
  <si>
    <t xml:space="preserve">7501056330552</t>
  </si>
  <si>
    <t xml:space="preserve">Crema Facial Pond's Rejuveness Antiarrugas Día 200 g</t>
  </si>
  <si>
    <t xml:space="preserve">Descripción:
Pond's Rejuveness es una crema facial antiarrugas de uso diurno, en presentación familiar de 200 g. Está pensada para incluirse en la rutina diaria de cuidado del rostro y se identifica por ser recomendada por la Fundación Mexicana para la Dermatología.
Características:
- Crema antiarrugas para uso de día.
- Textura de crema para aplicar sobre el rostro y el cuello.
- Presentación de 200 g, para un uso prolongado.
Modo de uso:
Por la mañana, aplique una capa delgada sobre el rostro limpio y seco, con movimientos suaves y ascendentes, y extienda también al cuello. Repita a diario como parte de su rutina de cuidado de la piel.
Presentación:
Envase con 200 g de crema facial.
Advertencias:
Para uso externo. Evite el contacto con los ojos. Suspenda su uso si aparece irritación y consulte a su médico. Manténgase fuera del alcance de los niños.</t>
  </si>
  <si>
    <t xml:space="preserve">MLM13338522</t>
  </si>
  <si>
    <t xml:space="preserve">Envase de 200 g</t>
  </si>
  <si>
    <t xml:space="preserve">Crema facial antiarrugas para uso de día; Recomendada por la Fundación Mexicana para la Dermatología; Uso externo</t>
  </si>
  <si>
    <t xml:space="preserve">https://raw.githubusercontent.com/zublimemx/marketplaces-product-images/main/products/7501056330552/images/7501056330552_1.jpg</t>
  </si>
  <si>
    <t xml:space="preserve">https://raw.githubusercontent.com/zublimemx/marketplaces-product-images/main/products/7501056330552/images/7501056330552_2.jpg</t>
  </si>
  <si>
    <t xml:space="preserve">CRA PONDS REJUVE ARRUG 200 G</t>
  </si>
  <si>
    <t xml:space="preserve">7501314701223</t>
  </si>
  <si>
    <t xml:space="preserve">Unasal Terbinafina 250 mg 30 Tabletas</t>
  </si>
  <si>
    <t xml:space="preserve">Descripción:
Unasal es un antimicótico oral de Laboratorios Senosiain cuyo principio activo es la terbinafina, un medicamento que actúa contra los hongos dermatofitos, causantes de infecciones de la piel y de las uñas. Se toma una vez al día y el médico define la duración del tratamiento según el tipo y la gravedad de la infección.
Está indicado en el tratamiento de la onicomicosis (hongos en las uñas) y de las dermatomicosis como tiña de la cabeza (capitis), tiña del cuerpo (corporis) y tiña inguinal (cruris), así como de otras micosis causadas por gérmenes sensibles a la terbinafina.
Composición:
Cada tableta contiene clorhidrato de terbinafina equivalente a 250 mg de terbinafina base. Excipiente cbp 1 tableta.
Modo de uso:
Vía oral. Adultos: una tableta de 250 mg al día. Duraciones habituales de referencia: tiña pedis de 2 a 6 semanas; tiña corporis, tiña cruris y candidiasis cutánea de 2 a 4 semanas; tiña capitis 4 semanas; onicomicosis de manos 6 semanas y onicomicosis de pies 12 semanas. El médico ajustará el tratamiento a cada caso.
Presentación:
Caja de cartón con 30 tabletas de 250 mg.
Advertencias:
Su venta requiere receta médica. No lo use si es alérgico a la terbinafina o a los componentes de la fórmula, en menores de 18 años, ni durante el embarazo o la lactancia. Los efectos secundarios más comunes son molestias digestivas leves, como náusea, dolor abdominal o diarrea, y erupciones en la piel. Informe a su médico si toma otros medicamentos. Reporte cualquier sospecha de reacción adversa. Lea las instrucciones del empaque. Consulte a su médico. No se deje al alcance de los niños.</t>
  </si>
  <si>
    <t xml:space="preserve">MLM39474372</t>
  </si>
  <si>
    <t xml:space="preserve">Unasal</t>
  </si>
  <si>
    <t xml:space="preserve">Terbinafina (como clorhidrato)</t>
  </si>
  <si>
    <t xml:space="preserve">250 mg por tableta</t>
  </si>
  <si>
    <t xml:space="preserve">083M2006 SSA IV</t>
  </si>
  <si>
    <t xml:space="preserve">Forma farmacéutica: tableta; Antimicótico; Venta con receta médica</t>
  </si>
  <si>
    <t xml:space="preserve">https://raw.githubusercontent.com/zublimemx/marketplaces-product-images/main/products/7501314701223/images/7501314701223_1.jpg</t>
  </si>
  <si>
    <t xml:space="preserve">https://raw.githubusercontent.com/zublimemx/marketplaces-product-images/main/products/7501314701223/images/7501314701223_2.jpg</t>
  </si>
  <si>
    <t xml:space="preserve">https://raw.githubusercontent.com/zublimemx/marketplaces-product-images/main/products/7501314701223/images/7501314701223_3.jpg</t>
  </si>
  <si>
    <t xml:space="preserve">UNASAL 250MG TAB C 30 TERBINAFINA</t>
  </si>
  <si>
    <t xml:space="preserve">5415062119839</t>
  </si>
  <si>
    <t xml:space="preserve">Azulfidina Sulfasalazina 500 mg 60 Tabletas</t>
  </si>
  <si>
    <t xml:space="preserve">Descripción:
Azulfidina es un medicamento de Pfizer cuyo principio activo es la sulfasalazina. Se descompone en el intestino en sulfapiridina y ácido 5-aminosalicílico, compuestos relacionados con su acción antiinflamatoria e inmunomoduladora. La presentación de tabletas con cubierta entérica está indicada en el tratamiento sistémico de las enfermedades inflamatorias del intestino, como la colitis ulcerativa y la enfermedad de Crohn, y también en la artritis reumatoide del adulto y en la artritis idiopática juvenil de curso pauciarticular y poliarticular.
Composición:
Cada tableta contiene sulfasalazina 500 mg. Excipiente cbp 1 tableta.
Modo de uso:
Vía oral. Las tabletas con cubierta entérica se tragan enteras, sin partir ni masticar, de preferencia después de los alimentos y con suficiente agua. En enfermedad inflamatoria intestinal activa la dosis habitual es de 1 a 2 g al día divididos en tres o más tomas, y puede aumentarse según indique el médico; como mantenimiento se emplean de 2 a 3 g al día. La dosis en artritis y en niños la define el médico.
Presentación:
Caja con frasco de 60 tabletas de 500 mg. Conservar a no más de 30 °C.
Advertencias:
Su venta requiere receta médica. No lo use si es alérgico a la sulfasalazina, a las sulfonamidas o a los salicilatos, ni si tiene porfiria. Con el uso prolongado su médico le pedirá biometrías hemáticas y análisis de orina periódicos. Tome líquidos en cantidad suficiente durante el tratamiento. Puede aumentar la sensibilidad de la piel al sol. Si aparece fiebre, dolor de garganta, palidez, ictericia o erupciones en la piel, consulte de inmediato a su médico. Lea las instrucciones del empaque. Consulte a su médico. No se deje al alcance de los niños.</t>
  </si>
  <si>
    <t xml:space="preserve">MLM40170244</t>
  </si>
  <si>
    <t xml:space="preserve">Azulfidina</t>
  </si>
  <si>
    <t xml:space="preserve">Caja con frasco de 60 tabletas</t>
  </si>
  <si>
    <t xml:space="preserve">Sulfasalazina</t>
  </si>
  <si>
    <t xml:space="preserve">Adultos y niños según indicación médica</t>
  </si>
  <si>
    <t xml:space="preserve">49702 SSA</t>
  </si>
  <si>
    <t xml:space="preserve">Forma farmacéutica: tableta con cubierta entérica; Antiinflamatorio intestinal; Conservar a no más de 30 °C; Venta con receta médica</t>
  </si>
  <si>
    <t xml:space="preserve">https://raw.githubusercontent.com/zublimemx/marketplaces-product-images/main/products/5415062119839/images/5415062119839_3.jpg</t>
  </si>
  <si>
    <t xml:space="preserve">https://raw.githubusercontent.com/zublimemx/marketplaces-product-images/main/products/5415062119839/images/5415062119839_1.jpg</t>
  </si>
  <si>
    <t xml:space="preserve">https://raw.githubusercontent.com/zublimemx/marketplaces-product-images/main/products/5415062119839/images/5415062119839_2.jpg</t>
  </si>
  <si>
    <t xml:space="preserve">AZULFIDINA 500MG C60 TABS SULFASALAZINA LIB PROLONGADA PFIZER</t>
  </si>
  <si>
    <t xml:space="preserve">7501070903053</t>
  </si>
  <si>
    <t xml:space="preserve">Libertrim Pediátrico Trimebutina Suspensión 30 ml</t>
  </si>
  <si>
    <t xml:space="preserve">Descripción:
Libertrim Pediátrico es un medicamento de Productos Científicos (Carnot) cuyo principio activo es la trimebutina. Actúa como normorregulador del tono y de la motilidad del esófago, el estómago y el intestino en la infancia, es decir, ayuda a que el tubo digestivo funcione de forma coordinada. Se presenta como polvo con un frasco de vehículo para preparar la suspensión oral en casa.
Está indicado especialmente en reflujo gastroesofágico, cólico abdominal recurrente y síndrome dispéptico del lactante, así como en dolor abdominal recurrente de causa funcional, náuseas y vómito en niños, preescolares y escolares.
Composición:
Cada sobre contiene trimebutina 0.6 g y excipiente cbp 5 g. El frasco con diluyente contiene vehículo cbp 26 ml. Una vez reconstituida, la suspensión completa 30 ml y contiene 20 mg de trimebutina por cada ml (2 g por cada 100 ml).
Modo de uso:
Vía oral. Reconstituya la suspensión siguiendo el instructivo del empaque, agite bien antes de cada toma y mida la dosis con la pipeta dosificadora incluida. La dosis de referencia es de 12 mg por kg de peso al día, dividida en tres tomas; el pediatra determinará la dosis exacta y la duración del tratamiento.
Presentación:
Caja con un sobre con polvo, un frasco con vehículo para reconstituir hasta 30 ml y una pipeta dosificadora.
Advertencias:
Su venta requiere receta médica. No lo use en caso de hipersensibilidad a la trimebutina. El vehículo contiene sacarosa; consulte a su médico si el niño tiene intolerancia a algún azúcar o diabetes. Agítese antes de usarse. Suministre únicamente la dosis indicada por el pediatra. Lea las instrucciones del empaque. Consulte a su médico. No se deje al alcance de los niños.</t>
  </si>
  <si>
    <t xml:space="preserve">MLM40172138</t>
  </si>
  <si>
    <t xml:space="preserve">Libertrim Pediátrico</t>
  </si>
  <si>
    <t xml:space="preserve">Caja con sobre de polvo, frasco con vehículo y pipeta dosificadora</t>
  </si>
  <si>
    <t xml:space="preserve">Trimebutina</t>
  </si>
  <si>
    <t xml:space="preserve">20 mg/ml (2 g por 100 ml) ya reconstituida</t>
  </si>
  <si>
    <t xml:space="preserve">Lactantes, preescolares y escolares</t>
  </si>
  <si>
    <t xml:space="preserve">0307M80 SSA IV</t>
  </si>
  <si>
    <t xml:space="preserve">Forma farmacéutica: polvo para suspensión oral; Incluye pipeta dosificadora; Contiene sacarosa; Venta con receta médica</t>
  </si>
  <si>
    <t xml:space="preserve">https://raw.githubusercontent.com/zublimemx/marketplaces-product-images/main/products/7501070903053/images/7501070903053_3.jpg</t>
  </si>
  <si>
    <t xml:space="preserve">https://raw.githubusercontent.com/zublimemx/marketplaces-product-images/main/products/7501070903053/images/7501070903053_2.jpg</t>
  </si>
  <si>
    <t xml:space="preserve">LIBERTRIM SUSP PED 30ML</t>
  </si>
  <si>
    <t xml:space="preserve">17501073025605</t>
  </si>
  <si>
    <t xml:space="preserve">Jeringa BD Plastipak 10 ml 22G x 32 mm Caja 100 Piezas</t>
  </si>
  <si>
    <t xml:space="preserve">Descripción:
Jeringa desechable BD Plastipak de 10 ml con aguja negra 22G x 32 mm, estéril y de un solo uso. Es un insumo médico de uso general para la preparación y aplicación de medicamentos por vía intramuscular o intravenosa, y para la toma de muestras, en consultorios, farmacias, clínicas y cuidados en casa.
Características:
- Capacidad de 10 ml con escala graduada para dosificar con precisión.
- Aguja calibre 22G de 32 mm de largo (aguja negra).
- Producto estéril, desechable y de un solo uso.
- Marca BD, con amplia presencia en el sector salud.
Presentación:
Caja con 100 jeringas, cada una con su aguja.
Advertencias:
Producto de un solo uso. No la reutilice ni la use si el empaque individual está abierto o dañado. Deseche la jeringa y la aguja en un contenedor rígido para residuos punzocortantes. Manténgase fuera del alcance de los niños.</t>
  </si>
  <si>
    <t xml:space="preserve">Aguja negra 22G x 32 mm</t>
  </si>
  <si>
    <t xml:space="preserve">Capacidad: 10 ml; Aguja: 22G x 32 mm; Estéril y desechable; Formato de venta: caja con 100 piezas</t>
  </si>
  <si>
    <t xml:space="preserve">https://raw.githubusercontent.com/zublimemx/marketplaces-product-images/main/products/17501073025605/images/17501073025605_2.jpg</t>
  </si>
  <si>
    <t xml:space="preserve">https://raw.githubusercontent.com/zublimemx/marketplaces-product-images/main/products/17501073025605/images/17501073025605_1.jpg</t>
  </si>
  <si>
    <t xml:space="preserve">PLASTIPACK 10ML C100 NEGRA</t>
  </si>
  <si>
    <t xml:space="preserve">7500462746612</t>
  </si>
  <si>
    <t xml:space="preserve">Ajolotius Jarabe Sin Azúcar Suplemento 250 ml</t>
  </si>
  <si>
    <t xml:space="preserve">Descripción:
Ajolotius Sin Azúcar es un jarabe de tradición herbal en presentación de 250 ml. Se elabora con el mismo proceso tradicional y los mismos ingredientes herbales de la versión original, pero sustituye el azúcar por jarabe de maltitol, por lo que es una opción para quien busca un jarabe sin azúcar añadida. Se comercializa como suplemento alimenticio.
Ingredientes:
Maltitol (jarabe), extractos de menta, eucalipto, tejocote y bugambilia, vitamina C, aceites esenciales de menta y eucalipto, vitamina A (retinol) y agua purificada.
Modo de uso:
- Adultos: una cucharada sopera tres veces al día.
- Niños mayores de 3 años: una cucharada cafetera tres veces al día.
Presentación:
Frasco con 250 ml de jarabe.
Advertencias:
Este producto no es un medicamento. El consumo de este producto es responsabilidad de quien lo usa y de quien lo recomienda. No exceda la dosis indicada. Si está embarazada o en lactancia, o si sigue un tratamiento médico, consulte a su médico antes de consumirlo. Manténgase fuera del alcance de los niños.</t>
  </si>
  <si>
    <t xml:space="preserve">MLM21804205</t>
  </si>
  <si>
    <t xml:space="preserve">Frasco de 250 ml</t>
  </si>
  <si>
    <t xml:space="preserve">Menta y eucalipto</t>
  </si>
  <si>
    <t xml:space="preserve">Suplemento alimenticio en jarabe; Sin azúcar (endulzado con maltitol); Contiene vitamina A y vitamina C; No es un medicamento</t>
  </si>
  <si>
    <t xml:space="preserve">https://raw.githubusercontent.com/zublimemx/marketplaces-product-images/main/products/7500462746612/images/7500462746612_1.jpg</t>
  </si>
  <si>
    <t xml:space="preserve">AJOLOTIUS JBE 250 ML SIN AZUCAR 40</t>
  </si>
  <si>
    <t xml:space="preserve">070330731813</t>
  </si>
  <si>
    <t xml:space="preserve">Rastrillos Bic Soleil Color Collection 3 Hojas 12 Piezas</t>
  </si>
  <si>
    <t xml:space="preserve">Descripción:
Rastrillos desechables para mujer BIC Soleil de la línea Color Collection, en paquete con 12 piezas de colores surtidos. Cada rastrillo cuenta con tres hojas de acero inoxidable diseñadas para lograr un afeitado preciso y al ras, y con un mango ergonómico pensado para ofrecer un agarre cómodo durante el afeitado.
Características:
- Tres hojas de acero inoxidable para un afeitado preciso y al ras
- Banda lubricante que favorece el deslizamiento de las hojas sobre la piel
- Mango ergonómico diseñado para mujer
- Colores surtidos; el color de cada pieza puede variar
- Rastrillo desechable, listo para usar
Presentación:
Paquete con 12 rastrillos desechables.
Advertencias:
Uso externo. Manténgase fuera del alcance de los niños. No lo use sobre piel irritada, lastimada o con heridas, y reemplace el rastrillo cuando las hojas pierdan filo o se dañen.</t>
  </si>
  <si>
    <t xml:space="preserve">MLM19824084</t>
  </si>
  <si>
    <t xml:space="preserve">Soleil</t>
  </si>
  <si>
    <t xml:space="preserve">Color Collection</t>
  </si>
  <si>
    <t xml:space="preserve">Exhibidor (blíster) con 12 rastrillos desechables</t>
  </si>
  <si>
    <t xml:space="preserve">Hojas: 3 de acero inoxidable; Banda lubricante enriquecida con leche de coco y vitamina E; Mango ergonómico; Colores surtidos; Tipo: desechable</t>
  </si>
  <si>
    <t xml:space="preserve">https://raw.githubusercontent.com/zublimemx/marketplaces-product-images/main/products/070330731813/images/070330731813_1.jpg</t>
  </si>
  <si>
    <t xml:space="preserve">https://raw.githubusercontent.com/zublimemx/marketplaces-product-images/main/products/070330731813/images/070330731813_2.jpg</t>
  </si>
  <si>
    <t xml:space="preserve">BIC SOLEIL 3 COLOR COLLECTION 12 PZS OFERTA 20%</t>
  </si>
  <si>
    <t xml:space="preserve">7501287621504</t>
  </si>
  <si>
    <t xml:space="preserve">Aldactone A 25 mg 30 Tabletas Espironolactona</t>
  </si>
  <si>
    <t xml:space="preserve">Descripción:
Aldactone A es un medicamento en tabletas cuyo principio activo es la espironolactona, un diurético ahorrador de potasio que actúa como antagonista de la aldosterona. Cada tableta contiene 25 mg de espironolactona y se presenta en caja con 30 tabletas. De acuerdo con la información de referencia del medicamento, se utiliza en el tratamiento de:
- Hipertensión esencial
- Insuficiencia cardiaca congestiva
- Edema y ascitis asociados a cirrosis hepática o síndrome nefrótico
- Hipocalemia o hipomagnesemia provocadas por diuréticos
- Diagnóstico de hiperaldosteronismo primario
- Hirsutismo
Composición:
Cada tableta contiene espironolactona 25 mg. Excipiente cbp 1 tableta.
Modo de uso:
Vía oral. La dosis, la frecuencia y la duración del tratamiento dependen de la indicación y las establece el médico; durante el tratamiento suele requerirse el control periódico de potasio y creatinina en sangre.
Presentación:
Caja con 30 tabletas de 25 mg.
Advertencias:
Puede provocar aumento de potasio en sangre (hipercalemia), que en casos graves puede poner en riesgo la vida. No debe usarse en caso de insuficiencia renal aguda o significativa, anuria, enfermedad de Addison, hipercalemia o hipersensibilidad a la espironolactona. No se recomienda durante el embarazo ni la lactancia. Evite combinarlo con otros diuréticos ahorradores de potasio o con inhibidores de la ECA sin indicación médica. Medicamento de venta con receta médica. Lea las instrucciones del empaque. Consulte a su médico. No se deje al alcance de los niños.</t>
  </si>
  <si>
    <t xml:space="preserve">MLM39474351</t>
  </si>
  <si>
    <t xml:space="preserve">Aldactone A</t>
  </si>
  <si>
    <t xml:space="preserve">https://raw.githubusercontent.com/zublimemx/marketplaces-product-images/main/products/7501287621504/images/7501287621504_1.jpg</t>
  </si>
  <si>
    <t xml:space="preserve">https://raw.githubusercontent.com/zublimemx/marketplaces-product-images/main/products/7501287621504/images/7501287621504_2.jpg</t>
  </si>
  <si>
    <t xml:space="preserve">ALDACTONE A 25MG C30 SEPTIEMBRE 27</t>
  </si>
  <si>
    <t xml:space="preserve">75076856</t>
  </si>
  <si>
    <t xml:space="preserve">Desodorante Rexona Men Clinical Sport Strength 58 g</t>
  </si>
  <si>
    <t xml:space="preserve">Descripción:
Rexona Men Clinical Sport Strength es un antitranspirante en crema para caballero, en formato de barra, de la línea Clinical de Rexona. Está formulado para quienes buscan una protección reforzada contra el sudor y el olor en momentos de mucha actividad, con hasta 96 horas de protección y 3 veces más protección que un antitranspirante común.
Características:
- Fórmula en crema invisible para el cuidado de las axilas
- Hasta 96 horas de protección contra el sudor y el olor
- 3 veces más protección que un antitranspirante común
- Anti-manchas, de secado rápido y textura ligera
- Contenido neto: 58 g
Modo de uso:
Aplique únicamente en las axilas, sobre la piel limpia y seca. No lo use sobre piel muy húmeda, irritada o lastimada.
Presentación:
Barra de crema antitranspirante de 58 g.
Advertencias:
Uso externo. Suspenda su uso si aparece irritación, enrojecimiento o molestia. Evite el contacto con los ojos. Manténgase fuera del alcance de los niños.</t>
  </si>
  <si>
    <t xml:space="preserve">MLM31033688</t>
  </si>
  <si>
    <t xml:space="preserve">Clinical</t>
  </si>
  <si>
    <t xml:space="preserve">Sport Strength</t>
  </si>
  <si>
    <t xml:space="preserve">Barra de crema antitranspirante</t>
  </si>
  <si>
    <t xml:space="preserve">Protección: hasta 96 horas; Formato: crema invisible en barra; Anti-manchas; Secado rápido; Textura ligera; 3 veces más protección contra el sudor que un antitranspirante básico; Fragancia encapsulada; Con ingrediente humectante; Sin alcohol; Dermatológicamente probado; Apto para piel sensible</t>
  </si>
  <si>
    <t xml:space="preserve">https://raw.githubusercontent.com/zublimemx/marketplaces-product-images/main/products/75076856/images/75076856_1.jpg</t>
  </si>
  <si>
    <t xml:space="preserve">https://raw.githubusercontent.com/zublimemx/marketplaces-product-images/main/products/75076856/images/75076856_2.jpg</t>
  </si>
  <si>
    <t xml:space="preserve">DESOD REXONA CLIN SPORT 3X 96H58G</t>
  </si>
  <si>
    <t xml:space="preserve">7501019040887</t>
  </si>
  <si>
    <t xml:space="preserve">Pantiprotectores Saba Delicate Diarios Largos 50 Piezas</t>
  </si>
  <si>
    <t xml:space="preserve">MLM194143</t>
  </si>
  <si>
    <t xml:space="preserve">Belleza y Cuidado Personal &gt; Higiene Personal &gt; Higiene Femenina &gt; Pantiprotectores Diarios</t>
  </si>
  <si>
    <t xml:space="preserve">Descripción:
Pantiprotectores Saba Delicate Diarios Largos, en paquete con 50 piezas. Están pensados para el uso diario y para el flujo diario, con una protección suave y delicada y una tecnología de absorción que ayuda a mantener la zona íntima con sensación de frescura.
Características:
- Formato largo para mayor cobertura
- Protección para flujo diario
- Superficie suave, sin irritación
- Atrapa los olores
- Material respirable
- Paquete con 50 piezas
Modo de uso:
Retire la película protectora de la cara adhesiva y adhiérala a la ropa interior. Cambie el protector con la frecuencia necesaria para mantener la higiene.
Presentación:
Paquete con 50 pantiprotectores diarios largos.
Advertencias:
Uso externo. Deseche el producto en la basura después de usarlo; no lo arroje al inodoro. Manténgase fuera del alcance de los niños.</t>
  </si>
  <si>
    <t xml:space="preserve">MLM28984437</t>
  </si>
  <si>
    <t xml:space="preserve">Essity Higiene y Salud México</t>
  </si>
  <si>
    <t xml:space="preserve">Delicate</t>
  </si>
  <si>
    <t xml:space="preserve">Diarios Largos</t>
  </si>
  <si>
    <t xml:space="preserve">Paquete con 50 pantiprotectores</t>
  </si>
  <si>
    <t xml:space="preserve">Tamaño: largo; Uso: flujo diario; Material respirable</t>
  </si>
  <si>
    <t xml:space="preserve">https://raw.githubusercontent.com/zublimemx/marketplaces-product-images/main/products/7501019040887/images/7501019040887_1.jpg</t>
  </si>
  <si>
    <t xml:space="preserve">https://raw.githubusercontent.com/zublimemx/marketplaces-product-images/main/products/7501019040887/images/7501019040887_2.jpg</t>
  </si>
  <si>
    <t xml:space="preserve">PANTY PROT SABA DIARIOS LGO C/50</t>
  </si>
  <si>
    <t xml:space="preserve">7501070615529</t>
  </si>
  <si>
    <t xml:space="preserve">Daflon 450 mg/50 mg 60 Tabletas Diosmina Hesperidina</t>
  </si>
  <si>
    <t xml:space="preserve">Descripción:
Daflon es un medicamento venoactivo en tabletas cuyo principio activo es una fracción flavonoica purificada y micronizada. Cada tableta contiene 450 mg de diosmina y 50 mg de hesperidina (500 mg de fracción flavonoica). De acuerdo con la información de referencia del medicamento, se emplea en el tratamiento de la insuficiencia venosa, incluyendo várices, edema de las piernas y secuelas postrombóticas, y de las hemorroides.
Composición:
Cada tableta contiene fracción flavonoica purificada y micronizada 500 mg, equivalente a diosmina 450 mg y hesperidina 50 mg.
Modo de uso:
Vía oral. La dosis descrita en la información de referencia para adultos en insuficiencia venosa es de 2 tabletas al día; en una crisis hemorroidal aguda el médico puede indicar una dosis mayor durante pocos días. La dosis y la duración del tratamiento las define el médico.
Presentación:
Caja con 60 tabletas de 450 mg/50 mg. Vía de administración oral.
Advertencias:
No debe usarse en caso de hipersensibilidad a los principios activos o a los excipientes, ni durante la lactancia. No se recomienda en menores de 18 años. Por precaución, evite su uso durante el embarazo. Medicamento de venta con receta médica. Lea las instrucciones del empaque. Consulte a su médico. No se deje al alcance de los niños.</t>
  </si>
  <si>
    <t xml:space="preserve">MLM48931629</t>
  </si>
  <si>
    <t xml:space="preserve">Diosmina, Hesperidina</t>
  </si>
  <si>
    <t xml:space="preserve">Fracción flavonoica purificada y micronizada 500 mg por tableta; Venta con receta médica</t>
  </si>
  <si>
    <t xml:space="preserve">https://raw.githubusercontent.com/zublimemx/marketplaces-product-images/main/products/7501070615529/images/7501070615529_2.jpg</t>
  </si>
  <si>
    <t xml:space="preserve">https://raw.githubusercontent.com/zublimemx/marketplaces-product-images/main/products/7501070615529/images/7501070615529_3.jpg</t>
  </si>
  <si>
    <t xml:space="preserve">DAFLON 450 50MG C60TAB</t>
  </si>
  <si>
    <t xml:space="preserve">7501054504535</t>
  </si>
  <si>
    <t xml:space="preserve">Crema Corporal Nivea Milk Nutritiva Piel Extra Seca 400 ml</t>
  </si>
  <si>
    <t xml:space="preserve">Descripción:
NIVEA Body Milk Nutritiva es una crema corporal para piel seca a extra seca, en envase de 400 ml. Su fórmula de cuidado 5 en 1 combina aceite de almendras, vitamina E y ácido hialurónico para brindar hasta 72 horas de humectación y nutrición profunda, dejando la piel suave y tersa.
Beneficios:
- Hasta 72 horas de humectación profunda
- Nutre la piel seca y extra seca
- Contiene aceite de almendras, vitamina E y ácido hialurónico
- Rápida absorción y sin sensación grasosa
- Ayuda a proteger la piel de la resequedad diaria
Modo de uso:
Aplique sobre la piel limpia y seca con un suave masaje hasta su completa absorción. Úsela diariamente en todo el cuerpo, en especial en las zonas más secas.
Presentación:
Envase de 400 ml.
Advertencias:
Uso externo. Evite el contacto con los ojos. Este producto no es un protector solar. Manténgase fuera del alcance de los niños.</t>
  </si>
  <si>
    <t xml:space="preserve">MLM28367685</t>
  </si>
  <si>
    <t xml:space="preserve">Envase de 400 ml</t>
  </si>
  <si>
    <t xml:space="preserve">Humectación: hasta 72 horas; Ingredientes destacados: aceite de almendras, vitamina E, ácido hialurónico; Fórmula 5 en 1</t>
  </si>
  <si>
    <t xml:space="preserve">https://raw.githubusercontent.com/zublimemx/marketplaces-product-images/main/products/7501054504535/images/7501054504535_1.jpg</t>
  </si>
  <si>
    <t xml:space="preserve">https://raw.githubusercontent.com/zublimemx/marketplaces-product-images/main/products/7501054504535/images/7501054504535_2.jpg</t>
  </si>
  <si>
    <t xml:space="preserve">CRA NIVEA B MILK EXTSCA 400 ML</t>
  </si>
  <si>
    <t xml:space="preserve">7502009749162</t>
  </si>
  <si>
    <t xml:space="preserve">Trimebutina Simeticona 100 mg/37.5 mg 20 Comprimidos Maver</t>
  </si>
  <si>
    <t xml:space="preserve">Descripción:
Comprimidos que combinan trimebutina (100 mg) y simeticona (37.5 mg) en una sola formulación, elaborados por Maver. Se utilizan como apoyo en el alivio de las molestias gastrointestinales: la trimebutina contribuye a regular la función intestinal y la simeticona ayuda a reducir la sensación de distensión abdominal causada por los gases.
Composición:
Cada comprimido contiene trimebutina 100 mg y simeticona 37.5 mg.
Modo de uso:
Vía oral. La dosis y la duración del tratamiento deben ser indicadas por el médico.
Presentación:
Caja con 20 comprimidos.
Advertencias:
Medicamento de venta con receta médica; no se automedique. No lo use si es alérgico a alguno de los componentes de la fórmula. Lea las instrucciones del empaque. Consulte a su médico. No se deje al alcance de los niños.</t>
  </si>
  <si>
    <t xml:space="preserve">MLM52370614</t>
  </si>
  <si>
    <t xml:space="preserve">Maver Laboratorios</t>
  </si>
  <si>
    <t xml:space="preserve">Trimebutina, Simeticona</t>
  </si>
  <si>
    <t xml:space="preserve">158M2023 SSA IV</t>
  </si>
  <si>
    <t xml:space="preserve">Forma farmacéutica: comprimido (el sistema lo nombra como cápsulas); Venta con receta médica</t>
  </si>
  <si>
    <t xml:space="preserve">https://raw.githubusercontent.com/zublimemx/marketplaces-product-images/main/products/7502009749162/images/7502009749162_2.jpg</t>
  </si>
  <si>
    <t xml:space="preserve">https://raw.githubusercontent.com/zublimemx/marketplaces-product-images/main/products/7502009749162/images/7502009749162_1.jpg</t>
  </si>
  <si>
    <t xml:space="preserve">TRIMEBUTINA SIMETICONA 100MG 37.5MG 20CAPS MAVER</t>
  </si>
  <si>
    <t xml:space="preserve">070942507240</t>
  </si>
  <si>
    <t xml:space="preserve">Cera para Ortodoncia GUM Orthodontic Sabor Menta</t>
  </si>
  <si>
    <t xml:space="preserve">MLM430515</t>
  </si>
  <si>
    <t xml:space="preserve">Belleza y Cuidado Personal &gt; Higiene Personal &gt; Cuidado Bucal &gt; Ceras para Ortodoncia</t>
  </si>
  <si>
    <t xml:space="preserve">Descripción:
GUM Orthodontic es una cera para ortodoncia con sabor a menta, pre-cortada y lista para usar, pensada para prevenir y aliviar las molestias que pueden provocar los brackets y otros aparatos dentales fijos. Se adhiere a brackets, alambres, ganchos, tubos y ligaduras, y forma una barrera protectora entre el aparato y las mejillas, los labios y las encías, que son las zonas donde suele haber roce e irritación.
Beneficios:
- Crea una barrera protectora sobre las zonas del aparato que rozan.
- Las barras vienen pre-cortadas, listas para aplicarse de forma directa.
- Fórmula con vitamina E y aloe vera, que contribuyen al cuidado de los tejidos bucales.
- Sabor a menta, que aporta una sensación de frescura.
- Cera transparente que se integra con los dientes de forma discreta.
- Estuche compacto y reutilizable, para llevarlo a cualquier parte.
Modo de uso:
Coloque una barra de cera pre-cortada directamente sobre la zona del aparato que roza. Consulte las instrucciones del empaque para conocer más detalles.
Presentación:
Estuche con 5 barras de cera pre-cortadas, de la marca GUM (Sunstar).
Advertencias:
Es para uso oral, sobre el aparato de ortodoncia; no está destinada para ingerirse. Manténgase fuera del alcance de los niños.</t>
  </si>
  <si>
    <t xml:space="preserve">MLM19944645</t>
  </si>
  <si>
    <t xml:space="preserve">Cera sabor menta</t>
  </si>
  <si>
    <t xml:space="preserve">Estuche con 5 barras de cera pre-cortadas</t>
  </si>
  <si>
    <t xml:space="preserve">barras</t>
  </si>
  <si>
    <t xml:space="preserve">Ingredientes destacados: vitamina E y aloe vera; Cera transparente pre-cortada; Estuche de viaje</t>
  </si>
  <si>
    <t xml:space="preserve">https://raw.githubusercontent.com/zublimemx/marketplaces-product-images/main/products/070942507240/images/070942507240_1.jpg</t>
  </si>
  <si>
    <t xml:space="preserve">https://raw.githubusercontent.com/zublimemx/marketplaces-product-images/main/products/070942507240/images/070942507240_2.jpg</t>
  </si>
  <si>
    <t xml:space="preserve">CERA DENT GUM P/ORTODON MENT</t>
  </si>
  <si>
    <t xml:space="preserve">3664798073256</t>
  </si>
  <si>
    <t xml:space="preserve">Histiacil GR3 Ambroxol 20 mg Sabor Limón 18 Pastillas</t>
  </si>
  <si>
    <t xml:space="preserve">Descripción:
Histiacil GR3 son pastillas para disolver en la boca con 20 mg de ambroxol, sabor limón, indicadas como auxiliar en el alivio del dolor de la garganta irritada. Se toman disolviéndolas lentamente en la boca, sin masticarlas.
Composición:
Cada pastilla contiene clorhidrato de ambroxol 20 mg.
Modo de uso:
Adultos y adolescentes mayores de 12 años: disuelva lentamente una pastilla en la boca cada 4 horas, sin exceder 6 pastillas al día. No se mastique.
Presentación:
Caja con 18 pastillas sabor limón. Vía de administración bucal.
Advertencias:
No lo use si es alérgico al ambroxol o a alguno de los componentes de la fórmula. No se recomienda durante el primer trimestre del embarazo ni durante la lactancia. Se han reportado casos raros de reacciones graves en la piel; si aparecen, suspenda su uso y acuda al médico. Las personas con intolerancia hereditaria a la fructosa deben evitar su uso. Consulte a su médico si los síntomas persisten por más de 3 días o si presenta fiebre alta. Lea las instrucciones del empaque. Consulte a su médico. No se deje al alcance de los niños.</t>
  </si>
  <si>
    <t xml:space="preserve">GR3</t>
  </si>
  <si>
    <t xml:space="preserve">Sabor limón</t>
  </si>
  <si>
    <t xml:space="preserve">Caja con 18 pastillas</t>
  </si>
  <si>
    <t xml:space="preserve">Ambroxol</t>
  </si>
  <si>
    <t xml:space="preserve">Adultos y adolescentes mayores de 12 años</t>
  </si>
  <si>
    <t xml:space="preserve">Forma farmacéutica: pastilla; Venta libre</t>
  </si>
  <si>
    <t xml:space="preserve">https://raw.githubusercontent.com/zublimemx/marketplaces-product-images/main/products/3664798073256/images/3664798073256_1.jpg</t>
  </si>
  <si>
    <t xml:space="preserve">HISTIACIL GR3 AMBROXOL 20MG SBR LIMON C18</t>
  </si>
  <si>
    <t xml:space="preserve">7506306257603</t>
  </si>
  <si>
    <t xml:space="preserve">Talco Desodorante Rexona Efficient Antibacterial Pies 200 g</t>
  </si>
  <si>
    <t xml:space="preserve">Descripción:
Rexona Efficient Antibacterial Protection es un talco desodorante para pies en presentación de 200 g. Su fórmula combate las bacterias que causan el mal olor y absorbe la humedad para mantener los pies frescos y secos, con protección de hasta 48 horas.
Beneficios:
- Protección contra el mal olor de los pies hasta por 48 horas
- Elimina el 99.9% de las bacterias que producen mal olor
- Absorbe la humedad y ayuda a mantener los pies secos
- Dermatológicamente probado
- Aroma fresco de larga duración
Modo de uso:
Aplique directamente sobre los pies limpios y secos, y también dentro del calzado.
Presentación:
Bote con 200 g de talco desodorante para pies.
Advertencias:
Uso externo. Evite el contacto con los ojos y no inhale el polvo. Suspenda su uso si aparece irritación. Manténgase fuera del alcance de los niños.</t>
  </si>
  <si>
    <t xml:space="preserve">MLM76444770</t>
  </si>
  <si>
    <t xml:space="preserve">Bote de talco desodorante para pies</t>
  </si>
  <si>
    <t xml:space="preserve">Protección: hasta 48 horas; Elimina el 99.9% de las bacterias; Dermatológicamente probado; Formato: talco</t>
  </si>
  <si>
    <t xml:space="preserve">https://raw.githubusercontent.com/zublimemx/marketplaces-product-images/main/products/7506306257603/images/7506306257603_1.jpg</t>
  </si>
  <si>
    <t xml:space="preserve">https://raw.githubusercontent.com/zublimemx/marketplaces-product-images/main/products/7506306257603/images/7506306257603_2.jpg</t>
  </si>
  <si>
    <t xml:space="preserve">https://raw.githubusercontent.com/zublimemx/marketplaces-product-images/main/products/7506306257603/images/7506306257603_4.jpg</t>
  </si>
  <si>
    <t xml:space="preserve">PVO DESOD REXONA EFFI ANT-PRO 200G</t>
  </si>
  <si>
    <t xml:space="preserve">7501027511218</t>
  </si>
  <si>
    <t xml:space="preserve">Biberones Evenflo Cuello Ancho 9 oz 3 Piezas</t>
  </si>
  <si>
    <t xml:space="preserve">Descripción:
Biberones Evenflo de cuello ancho con capacidad de 9 oz (270 ml), en paquete con 3 piezas. Están fabricados con botella de polipropileno entintado libre de BPA y cuentan con mamila de silicón de grado alimenticio con diseño piramidal, pensada para ofrecer mayor suavidad y una textura cómoda para el bebé.
Características:
- Cuello ancho que facilita el llenado y la limpieza
- Botella de polipropileno entintado, libre de BPA
- Mamila de silicón grado alimenticio con sistema anticólicos
- Flujo medio, recomendada a partir de los 3 meses
- Protector transparente para el cuello ancho
- Capacidad de 270 ml (9 oz) por biberón
- Colores y diseños surtidos; pueden variar
Presentación:
Paquete con 3 biberones de 9 oz.
Advertencias:
Lave y esterilice los componentes antes del primer uso. Revise la mamila con frecuencia y deséchela si presenta daños. Supervise siempre al bebé durante la alimentación.</t>
  </si>
  <si>
    <t xml:space="preserve">MLM21314655</t>
  </si>
  <si>
    <t xml:space="preserve">Cuello ancho</t>
  </si>
  <si>
    <t xml:space="preserve">Paquete con 3 biberones</t>
  </si>
  <si>
    <t xml:space="preserve">Capacidad: 9 oz por biberón; Material: polipropileno libre de BPA; Mamila: silicón grado alimenticio, flujo medio, anticólicos; Colores y diseños surtidos</t>
  </si>
  <si>
    <t xml:space="preserve">https://raw.githubusercontent.com/zublimemx/marketplaces-product-images/main/products/7501027511218/images/7501027511218_1.jpg</t>
  </si>
  <si>
    <t xml:space="preserve">BIB EVENFLO CUELL ANC 9OZ 3PZ</t>
  </si>
  <si>
    <t xml:space="preserve">7502235760115</t>
  </si>
  <si>
    <t xml:space="preserve">Bellafem Plenitud Calcio con Isoflavonas 60 Tabletas</t>
  </si>
  <si>
    <t xml:space="preserve">Descripción:
Bellafem Plenitud es un suplemento alimenticio en tabletas formulado para acompañar a la mujer en la etapa de la menopausia y para el cuidado de los huesos. Combina isoflavonas de soya (versión Forte) con calcio, magnesio y las vitaminas D3 y K2.
Características:
- Contiene isoflavonas de soya, calcio, magnesio, vitamina D3 y vitamina K2
- Formulado para la etapa de la menopausia y el cuidado de los huesos
- Presentación con 60 tabletas, peso neto de 76 g (aproximadamente 1.266 g por tableta)
Composición:
Isoflavonas de soya, calcio, magnesio, vitamina D3 y vitamina K2. Consulte la tabla nutrimental del empaque para conocer el aporte por porción.
Modo de uso:
Consulte la porción diaria recomendada en el empaque.
Presentación:
Caja con 60 tabletas. Peso neto 76 g.
Advertencias:
Este producto es un suplemento alimenticio, no es un medicamento. No exceda la dosis diaria recomendada. Consulte a su médico antes de usarlo si está embarazada, en lactancia o bajo tratamiento médico. Manténgase fuera del alcance de los niños.</t>
  </si>
  <si>
    <t xml:space="preserve">MLM21590598</t>
  </si>
  <si>
    <t xml:space="preserve">Bellafem</t>
  </si>
  <si>
    <t xml:space="preserve">Plenitud</t>
  </si>
  <si>
    <t xml:space="preserve">Isoflavonas Forte con calcio, magnesio y vitaminas D3 y K2</t>
  </si>
  <si>
    <t xml:space="preserve">Peso neto: 76 g; Peso por tableta: 1.266 g; Suplemento alimenticio; Ingredientes destacados: isoflavonas de soya, calcio, magnesio, vitamina D3, vitamina K2</t>
  </si>
  <si>
    <t xml:space="preserve">https://raw.githubusercontent.com/zublimemx/marketplaces-product-images/main/products/7502235760115/images/7502235760115_1.jpg</t>
  </si>
  <si>
    <t xml:space="preserve">https://raw.githubusercontent.com/zublimemx/marketplaces-product-images/main/products/7502235760115/images/7502235760115_2.jpg</t>
  </si>
  <si>
    <t xml:space="preserve">https://raw.githubusercontent.com/zublimemx/marketplaces-product-images/main/products/7502235760115/images/7502235760115_3.jpg</t>
  </si>
  <si>
    <t xml:space="preserve">https://raw.githubusercontent.com/zublimemx/marketplaces-product-images/main/products/7502235760115/images/7502235760115_4.jpg</t>
  </si>
  <si>
    <t xml:space="preserve">BELLAFEM PLENITUD CALCIO CON ISOFLAVONAS 1.266G TAB 60 EXELTIS PHARMA</t>
  </si>
  <si>
    <t xml:space="preserve">7501070900441</t>
  </si>
  <si>
    <t xml:space="preserve">Fluxedan Jarabe Bromhexina Oxeladina 225 ml</t>
  </si>
  <si>
    <t xml:space="preserve">Descripción:
Fluxedan es un jarabe que combina clorhidrato de bromhexina y citrato de oxeladina, formulado para el manejo de la tos. La bromhexina es un mucolítico que ayuda a fluidificar las secreciones bronquiales y la oxeladina es un antitusivo que ayuda a calmar la tos. Se presenta en frasco de 225 ml con medida dosificadora.
Composición:
Cada 100 ml de jarabe contiene:
- Clorhidrato de bromhexina 60 mg
- Citrato de oxeladina 120 mg
- Vehículo cbp 100 ml
Modo de uso:
Vía oral. La dosis y la duración del tratamiento deben ser indicadas por el médico según la edad y la condición del paciente. Utilice la medida dosificadora que viene en el empaque.
Presentación:
Caja con frasco de 225 ml y medida dosificadora.
Advertencias:
Medicamento de venta con receta médica; no se automedique. Almacénelo entre 15 y 30 °C. No lo use si es alérgico a alguno de los componentes de la fórmula. Lea las instrucciones del empaque. Consulte a su médico. No se deje al alcance de los niños.</t>
  </si>
  <si>
    <t xml:space="preserve">MLM39474817</t>
  </si>
  <si>
    <t xml:space="preserve">Fluxedan</t>
  </si>
  <si>
    <t xml:space="preserve">Frasco de 225 ml con medida dosificadora</t>
  </si>
  <si>
    <t xml:space="preserve">Bromhexina, Oxeladina</t>
  </si>
  <si>
    <t xml:space="preserve">60 mg/120 mg por 100 ml</t>
  </si>
  <si>
    <t xml:space="preserve">74547 SSA IV</t>
  </si>
  <si>
    <t xml:space="preserve">Forma farmacéutica: jarabe; Venta con receta médica; Almacenar entre 15 y 30 °C</t>
  </si>
  <si>
    <t xml:space="preserve">https://raw.githubusercontent.com/zublimemx/marketplaces-product-images/main/products/7501070900441/images/7501070900441_1.jpg</t>
  </si>
  <si>
    <t xml:space="preserve">https://raw.githubusercontent.com/zublimemx/marketplaces-product-images/main/products/7501070900441/images/7501070900441_2.jpg</t>
  </si>
  <si>
    <t xml:space="preserve">https://raw.githubusercontent.com/zublimemx/marketplaces-product-images/main/products/7501070900441/images/7501070900441_3.jpg</t>
  </si>
  <si>
    <t xml:space="preserve">FLUXEDAN 5 12 MG JBE 225 ML</t>
  </si>
  <si>
    <t xml:space="preserve">7501065064165</t>
  </si>
  <si>
    <t xml:space="preserve">Corega Ultra Crema Adhesiva Sin Sabor 70 g</t>
  </si>
  <si>
    <t xml:space="preserve">Descripción:
Ultra Corega Sin Sabor es una crema adhesiva para prótesis dentales (dentaduras) que ofrece una fijación fuerte durante todo el día. Su fórmula ultra adhesiva actúa en tres direcciones para mantener la prótesis firme en su lugar hasta por 12 horas, sin agregar sabor.
Beneficios:
- Fijación fuerte todo el día, hasta por 12 horas
- Fórmula ultra adhesiva con fijación en 3 direcciones
- Sin sabor
- Tubo con 70 g de contenido neto
Modo de uso:
Con la prótesis limpia y seca, aplique la crema en tiras cortas sobre la superficie que queda en contacto con la encía, evitando el exceso. Coloque la prótesis en la boca y presione unos segundos para asentarla.
Presentación:
Tubo con 70 g de crema adhesiva sin sabor.
Advertencias:
Uso externo en prótesis dentales. Use solo la cantidad necesaria. Si la prótesis no ajusta bien o causa molestias, consulte a su dentista. Manténgase fuera del alcance de los niños.</t>
  </si>
  <si>
    <t xml:space="preserve">MLM23529929</t>
  </si>
  <si>
    <t xml:space="preserve">Tubo de crema adhesiva</t>
  </si>
  <si>
    <t xml:space="preserve">Fijación: hasta 12 horas; Fijación en 3 direcciones; Uso: prótesis dentales</t>
  </si>
  <si>
    <t xml:space="preserve">https://raw.githubusercontent.com/zublimemx/marketplaces-product-images/main/products/7501065064165/images/7501065064165_1.jpg</t>
  </si>
  <si>
    <t xml:space="preserve">https://raw.githubusercontent.com/zublimemx/marketplaces-product-images/main/products/7501065064165/images/7501065064165_2.jpg</t>
  </si>
  <si>
    <t xml:space="preserve">COREGA 70G S SABOR</t>
  </si>
  <si>
    <t xml:space="preserve">6939663900072</t>
  </si>
  <si>
    <t xml:space="preserve">Termómetro Digital Neutek MT-201C a Prueba de Agua</t>
  </si>
  <si>
    <t xml:space="preserve">MLM178505</t>
  </si>
  <si>
    <t xml:space="preserve">Salud y Equipamiento Médico &gt; Cuidado de la Salud &gt; Termómetros Digitales</t>
  </si>
  <si>
    <t xml:space="preserve">Descripción:
Termómetro digital Neutek modelo MT-201C, a prueba de agua, de diseño compacto y ligero. Sirve para medir la temperatura corporal por vía axilar u oral, con una lectura rápida en una pantalla LCD grande y retroiluminada. Es una opción práctica para tener en el botiquín del hogar o llevar de viaje.
Beneficios:
- Resistente al agua, con funda protectora incluida.
- Medición rápida, con pantalla LCD de gran tamaño y retroiluminada.
- Alarma de temperatura.
- Apagado automático e indicador de batería baja.
- Batería reemplazable, incluida en el empaque.
- Fabricado con material hipoalergénico.
Modo de uso:
Siga las instrucciones del instructivo incluido en el empaque para colocar el termómetro y leer la temperatura.
Presentación:
Caja con 1 termómetro digital blanco, con funda protectora y batería.
Advertencias:
Limpie y desinfecte el termómetro antes y después de cada uso. Manténgase fuera del alcance de los niños.</t>
  </si>
  <si>
    <t xml:space="preserve">MLM27967092</t>
  </si>
  <si>
    <t xml:space="preserve">Neutek</t>
  </si>
  <si>
    <t xml:space="preserve">Digital contra agua</t>
  </si>
  <si>
    <t xml:space="preserve">Caja con 1 termómetro digital</t>
  </si>
  <si>
    <t xml:space="preserve">Modelo: MT-201C; Tipo: digital; Zona de aplicación: axilar u oral; A prueba de agua; Con alarma; Pantalla LCD retroiluminada; Apagado automático; Indicador de batería baja; Batería reemplazable incluida; Incluye funda protectora; Color: blanco; Material hipoalergénico; Uso: casa y viaje</t>
  </si>
  <si>
    <t xml:space="preserve">https://raw.githubusercontent.com/zublimemx/marketplaces-product-images/main/products/6939663900072/images/6939663900072_1.jpg</t>
  </si>
  <si>
    <t xml:space="preserve">https://raw.githubusercontent.com/zublimemx/marketplaces-product-images/main/products/6939663900072/images/6939663900072_2.jpg</t>
  </si>
  <si>
    <t xml:space="preserve">https://raw.githubusercontent.com/zublimemx/marketplaces-product-images/main/products/6939663900072/images/6939663900072_3.jpg</t>
  </si>
  <si>
    <t xml:space="preserve">TERMOMETRO DIGITAL NEUTEK</t>
  </si>
  <si>
    <t xml:space="preserve">7506306257580</t>
  </si>
  <si>
    <t xml:space="preserve">Talco Desodorante Rexona Efficient Original Pies 50 g</t>
  </si>
  <si>
    <t xml:space="preserve">Descripción:
Rexona Efficient Original es un talco desodorante para pies en presentación de 50 g, práctico para llevar en la bolsa, al gimnasio o de viaje. Su fórmula de triple acción combate el mal olor y ayuda a mantener los pies frescos, con una protección de hasta 48 horas.
Beneficios:
- Protección contra el mal olor de los pies hasta por 48 horas.
- Fórmula de triple acción.
- Ayuda a mantener los pies con sensación de frescura.
- Formato de 50 g, cómodo para llevar a todas partes.
- Puede aplicarse también dentro del calzado.
Modo de uso:
Aplique directamente sobre los pies limpios y secos, y también dentro del calzado.
Presentación:
Bote con 50 g de talco desodorante para pies, de la línea Efficient, variante Original.
Advertencias:
Uso externo. Evite el contacto con los ojos y no inhale el polvo. Suspenda su uso si aparece irritación. Manténgase fuera del alcance de los niños.</t>
  </si>
  <si>
    <t xml:space="preserve">Protección: hasta 48 horas; Fórmula de triple acción; Formato: talco</t>
  </si>
  <si>
    <t xml:space="preserve">https://raw.githubusercontent.com/zublimemx/marketplaces-product-images/main/products/7506306257580/images/7506306257580_2.jpg</t>
  </si>
  <si>
    <t xml:space="preserve">https://raw.githubusercontent.com/zublimemx/marketplaces-product-images/main/products/7506306257580/images/7506306257580_3.jpg</t>
  </si>
  <si>
    <t xml:space="preserve">https://raw.githubusercontent.com/zublimemx/marketplaces-product-images/main/products/7506306257580/images/7506306257580_4.jpg</t>
  </si>
  <si>
    <t xml:space="preserve">PVO DESOD REXONA EFICC PIES 50 G</t>
  </si>
  <si>
    <t xml:space="preserve">7509546074504</t>
  </si>
  <si>
    <t xml:space="preserve">Shampoo Mennen Zero% Cabello Saludable 400 ml</t>
  </si>
  <si>
    <t xml:space="preserve">Descripción:
Mennen Zero% Cabello Saludable es un shampoo de fórmula suave para el cuidado delicado del cabello, en presentación de 400 ml. Está formulado con 0% alcohol, 0% colorantes y 0% siliconas, y sin parabenos, para una limpieza suave que deja el cabello saludable.
Beneficios:
- Fórmula suave para cuidado delicado
- 0% alcohol, 0% colorantes y 0% siliconas
- Sin parabenos
- Para cabello saludable
- Presentación de 400 ml
Ingredientes:
Aqua, Sodium Laureth Sulfate, Cocamidopropyl Betaine, Hydroxypropyl Guar Hydroxypropyltrimonium Chloride, Sodium Chloride, Parfum, Tetrasodium EDTA, entre otros. Consulte la lista completa en el empaque.
Modo de uso:
Aplique sobre el cabello húmedo, masajee suavemente hasta formar espuma y enjuague con abundante agua.
Presentación:
Frasco de 400 ml.
Advertencias:
Uso externo. Evite el contacto con los ojos; si esto ocurre, enjuague con agua. Manténgase fuera del alcance de los niños.</t>
  </si>
  <si>
    <t xml:space="preserve">MLM28765258</t>
  </si>
  <si>
    <t xml:space="preserve">Cabello Saludable</t>
  </si>
  <si>
    <t xml:space="preserve">Cabello normal, cuidado delicado</t>
  </si>
  <si>
    <t xml:space="preserve">Fórmula: 0% alcohol, 0% colorantes, 0% siliconas, sin parabenos</t>
  </si>
  <si>
    <t xml:space="preserve">https://raw.githubusercontent.com/zublimemx/marketplaces-product-images/main/products/7509546074504/images/7509546074504_1.jpg</t>
  </si>
  <si>
    <t xml:space="preserve">https://raw.githubusercontent.com/zublimemx/marketplaces-product-images/main/products/7509546074504/images/7509546074504_2.jpg</t>
  </si>
  <si>
    <t xml:space="preserve">SH MENNEN ZERO% SVE 400ML</t>
  </si>
  <si>
    <t xml:space="preserve">7501072300133</t>
  </si>
  <si>
    <t xml:space="preserve">Ting Crema Ácido Undecilénico Triclosán 28 g</t>
  </si>
  <si>
    <t xml:space="preserve">Descripción:
Ting es una crema antimicótica de uso tópico, en tubo de 28 g, que contiene ácido undecilénico, undecilenato de zinc y triclosán. Se utiliza como tratamiento del pie de atleta y del mal olor de los pies, ayudando a aliviar molestias asociadas como comezón, ardor, descamación y grietas.
Composición:
Ingredientes activos: ácido undecilénico, undecilenato de zinc y triclosán.
Modo de uso:
Uso tópico. Aplique una capa delgada sobre la zona afectada, limpia y seca, siguiendo las indicaciones del empaque.
Presentación:
Caja con tubo de 28 g de crema.
Advertencias:
Solo para uso externo. Evite el contacto con los ojos y las mucosas. Suspenda su uso y consulte a su médico si aparece irritación o si la afección no mejora. Lea las instrucciones del empaque. Consulte a su médico. No se deje al alcance de los niños.</t>
  </si>
  <si>
    <t xml:space="preserve">MLM45410841</t>
  </si>
  <si>
    <t xml:space="preserve">Caja con tubo de crema</t>
  </si>
  <si>
    <t xml:space="preserve">Ácido undecilénico, Undecilenato de zinc, Triclosán</t>
  </si>
  <si>
    <t xml:space="preserve">280M90 SSA VI</t>
  </si>
  <si>
    <t xml:space="preserve">Forma farmacéutica: crema; Venta libre; Almacenar entre 15 y 30 °C</t>
  </si>
  <si>
    <t xml:space="preserve">https://raw.githubusercontent.com/zublimemx/marketplaces-product-images/main/products/7501072300133/images/7501072300133_1.jpg</t>
  </si>
  <si>
    <t xml:space="preserve">https://raw.githubusercontent.com/zublimemx/marketplaces-product-images/main/products/7501072300133/images/7501072300133_2.jpg</t>
  </si>
  <si>
    <t xml:space="preserve">TING CREMA 28G</t>
  </si>
  <si>
    <t xml:space="preserve">7501299301999</t>
  </si>
  <si>
    <t xml:space="preserve">Mucoflux Solución Salbutamol Ambroxol 120 ml</t>
  </si>
  <si>
    <t xml:space="preserve">Descripción:
Mucoflux solución es un medicamento de Laboratorios Liomont que combina salbutamol (broncodilatador) y ambroxol (mucolítico). De acuerdo con la información de referencia, está indicado en bronquitis aguda, crónica y asmática, asma bronquial y, en general, en procesos agudos y crónicos con retención de secreciones y broncoespasmo. Se presenta en frasco de 120 ml.
Composición:
Cada 5 ml de solución contiene salbutamol 2 mg y clorhidrato de ambroxol 7.5 mg.
Modo de uso:
Vía oral. Dosis de referencia cada 8 horas: niños de 2 a 4 años, 3 ml; de 4 a 6 años, 4 ml; mayores de 6 años y adultos, 5 ml. Confirme siempre la dosis con su médico.
Presentación:
Caja con frasco de 120 ml de solución con pipeta o vaso dosificador.
Advertencias:
Medicamento de venta con receta médica. No debe usarse en personas con hipersensibilidad al salbutamol, a las aminas adrenérgicas o a los componentes de la fórmula, ni en caso de gastritis, úlcera gástrica, hipertensión, insuficiencia cardiaca, tirotoxicosis, hipertiroidismo o enfermedad de Parkinson. No se recomienda durante el embarazo ni la lactancia, salvo indicación médica. Almacénelo a no más de 30 °C y protegido de la luz. Lea las instrucciones del empaque. Consulte a su médico. No se deje al alcance de los niños.</t>
  </si>
  <si>
    <t xml:space="preserve">MLM39473483</t>
  </si>
  <si>
    <t xml:space="preserve">Mucoflux</t>
  </si>
  <si>
    <t xml:space="preserve">Salbutamol, Ambroxol</t>
  </si>
  <si>
    <t xml:space="preserve">2 mg/7.5 mg por 5 ml</t>
  </si>
  <si>
    <t xml:space="preserve">Forma farmacéutica: solución oral; Venta con receta médica; Almacenar a máximo 30 °C y protegido de la luz</t>
  </si>
  <si>
    <t xml:space="preserve">https://raw.githubusercontent.com/zublimemx/marketplaces-product-images/main/products/7501299301999/images/7501299301999_1.jpg</t>
  </si>
  <si>
    <t xml:space="preserve">https://raw.githubusercontent.com/zublimemx/marketplaces-product-images/main/products/7501299301999/images/7501299301999_2.jpg</t>
  </si>
  <si>
    <t xml:space="preserve">https://raw.githubusercontent.com/zublimemx/marketplaces-product-images/main/products/7501299301999/images/7501299301999_3.jpg</t>
  </si>
  <si>
    <t xml:space="preserve">MUCOFLUX SOL 120 ML JULIO 27</t>
  </si>
  <si>
    <t xml:space="preserve">7501385494475</t>
  </si>
  <si>
    <t xml:space="preserve">Hi-Dex Hierro Solución Inyectable 100 mg/ml 3 Ampolletas</t>
  </si>
  <si>
    <t xml:space="preserve">Descripción:
Hi-Dex es una solución inyectable de hierro (complejo de hierro dextrán) para administración intramuscular, con 100 mg de hierro elemental por mililitro. De acuerdo con la información de referencia, se indica en el tratamiento de la anemia por deficiencia de hierro cuando la vía oral no es satisfactoria o no es posible, por ejemplo en problemas de absorción intestinal, aumento del consumo de hierro o pérdidas patológicas como el sangrado menstrual abundante o la hemorragia gastrointestinal.
Composición:
Cada ampolleta de 1 ml contiene complejo de hierro dextrán equivalente a 100 mg de hierro elemental.
Modo de uso:
Solo para vía intramuscular, administrada por personal de salud. La dosis depende del peso y de la condición del paciente; la información de referencia indica un máximo diario de 100 mg de hierro por vía intramuscular y recomienda una dosis de prueba inicial de 25 mg para evaluar la tolerancia.
Presentación:
Caja con 3 ampolletas de 1 ml (100 mg/ml).
Advertencias:
Medicamento de venta con receta médica. Debe aplicarse bajo supervisión médica y con equipo de emergencia disponible. No debe usarse en caso de hipersensibilidad a los complejos de hierro dextrán, anemias no causadas por deficiencia de hierro, hemocromatosis, insuficiencia hepática o renal, ni junto con hierro por vía oral. Lea las instrucciones del empaque. Consulte a su médico. No se deje al alcance de los niños.</t>
  </si>
  <si>
    <t xml:space="preserve">MLM39475989</t>
  </si>
  <si>
    <t xml:space="preserve">Hi-Dex</t>
  </si>
  <si>
    <t xml:space="preserve">Caja con 3 ampolletas de 1 ml</t>
  </si>
  <si>
    <t xml:space="preserve">Hierro (complejo de hierro dextrán)</t>
  </si>
  <si>
    <t xml:space="preserve">Forma farmacéutica: solución inyectable; Venta con receta médica</t>
  </si>
  <si>
    <t xml:space="preserve">https://raw.githubusercontent.com/zublimemx/marketplaces-product-images/main/products/7501385494475/images/7501385494475_1.jpg</t>
  </si>
  <si>
    <t xml:space="preserve">https://raw.githubusercontent.com/zublimemx/marketplaces-product-images/main/products/7501385494475/images/7501385494475_2.jpg</t>
  </si>
  <si>
    <t xml:space="preserve">HI DEX IM100MG JULIO 27 HORMONA</t>
  </si>
  <si>
    <t xml:space="preserve">7509546063515</t>
  </si>
  <si>
    <t xml:space="preserve">Desodorante Lady Speed Stick Pro 5 en 1 Aerosol 150 ml</t>
  </si>
  <si>
    <t xml:space="preserve">Descripción:
Lady Speed Stick Pro 5 en 1 es un desodorante antitranspirante en aerosol para mujer, en presentación de 150 ml (91 g). Ofrece cinco beneficios en un solo producto: seca, refresca, suaviza, es invisible y está dermatológicamente probado, con protección de larga duración contra el sudor y el olor.
Beneficios:
- Antitranspirante y desodorante en aerosol, práctico de aplicar
- Cinco beneficios: seca, fresca, suave, invisible y dermatológicamente probado
- Protección de larga duración contra el sudor y el olor de las axilas
- Formato de 150 ml (91 g)
Modo de uso:
Rocíe sobre las axilas limpias y secas, manteniendo el envase a unos 15 cm de distancia.
Presentación:
Aerosol de 150 ml (91 g).
Advertencias:
Envase presurizado e inflamable. Manténgase alejado del fuego y del calor; no perfore ni incinere el envase. Uso externo; evite el contacto con los ojos y no lo aplique sobre piel irritada o lastimada. Manténgase fuera del alcance de los niños.</t>
  </si>
  <si>
    <t xml:space="preserve">MLM17017072</t>
  </si>
  <si>
    <t xml:space="preserve">Pro 5</t>
  </si>
  <si>
    <t xml:space="preserve">Peso neto: 91 g; Formato: aerosol antitranspirante; 5 beneficios: seca, fresca, suave, invisible, dermatológicamente probado</t>
  </si>
  <si>
    <t xml:space="preserve">https://raw.githubusercontent.com/zublimemx/marketplaces-product-images/main/products/7509546063515/images/7509546063515_3.jpg</t>
  </si>
  <si>
    <t xml:space="preserve">https://raw.githubusercontent.com/zublimemx/marketplaces-product-images/main/products/7509546063515/images/7509546063515_4.jpg</t>
  </si>
  <si>
    <t xml:space="preserve">DESOD LADYSS PRO 5EN1 SPY 150ML</t>
  </si>
  <si>
    <t xml:space="preserve">7501008496725</t>
  </si>
  <si>
    <t xml:space="preserve">Aspirina Efervescente 500 mg 60 Tabletas</t>
  </si>
  <si>
    <t xml:space="preserve">Descripción:
Aspirina Efervescente 500 mg de Bayer son tabletas efervescentes con ácido acetilsalicílico, un analgésico y antipirético indicado para el alivio rápido del dolor y la fiebre en adultos. Al disolverse en agua, la tableta forma una solución lista para tomar.
Composición:
Cada tableta efervescente contiene ácido acetilsalicílico 500 mg.
Modo de uso:
Vía oral. Disuelva la tableta en un vaso con agua y tome la solución cuando termine la efervescencia. Respete la dosis indicada en el empaque o por su médico.
Presentación:
Caja con 60 tabletas efervescentes de 500 mg.
Advertencias:
No lo use si es alérgico al ácido acetilsalicílico, a otros salicilatos o a antiinflamatorios no esteroideos, ni si tiene úlcera gástrica o problemas de coagulación. No lo use durante el embarazo ni la lactancia sin indicación médica. No se administre a niños ni adolescentes con fiebre o infecciones virales sin indicación médica. Si el dolor persiste o la fiebre dura más de 3 días, suspenda su uso y consulte a su médico. Lea las instrucciones del empaque. Consulte a su médico. No se deje al alcance de los niños.</t>
  </si>
  <si>
    <t xml:space="preserve">MLM39455514</t>
  </si>
  <si>
    <t xml:space="preserve">Caja con 60 tabletas efervescentes</t>
  </si>
  <si>
    <t xml:space="preserve">https://raw.githubusercontent.com/zublimemx/marketplaces-product-images/main/products/7501008496725/images/7501008496725_3.jpg</t>
  </si>
  <si>
    <t xml:space="preserve">ASPIRINA EFERV C 60 TAB 36</t>
  </si>
  <si>
    <t xml:space="preserve">7509546065465</t>
  </si>
  <si>
    <t xml:space="preserve">Cepillo Dental Colgate 360 Black Suave 2 Piezas</t>
  </si>
  <si>
    <t xml:space="preserve">Descripción:
Cepillo dental Colgate 360° Black en paquete con 2 piezas (2x1), con cerdas suaves. Su diseño 360° está pensado para una limpieza profunda de los dientes y el cuidado de la lengua, facilitando el cepillado sin lastimar las encías.
Características:
- Cerdas suaves que cuidan las encías
- Cerdas interdentales y cerdas pulidoras de goma
- Punta limpiadora para los dientes traseros
- Limpiador de lengua en la parte posterior de la cabeza
- Cabeza compacta para llegar a todas las áreas de la boca
- Paquete con 2 cepillos
Modo de uso:
Cepille sus dientes después de cada comida y limpie la lengua con el limpiador del cepillo. Reemplácelo cada 3 meses o antes si las cerdas se desgastan.
Presentación:
Paquete con 2 cepillos dentales.
Advertencias:
Manténgase fuera del alcance de los niños pequeños. Suspenda su uso si nota sangrado o molestias persistentes en las encías y consulte a su dentista.</t>
  </si>
  <si>
    <t xml:space="preserve">MLM58122960</t>
  </si>
  <si>
    <t xml:space="preserve">360°</t>
  </si>
  <si>
    <t xml:space="preserve">Paquete con 2 cepillos dentales</t>
  </si>
  <si>
    <t xml:space="preserve">Dureza: suave; Incluye limpiador de lengua; Formato: 2x1</t>
  </si>
  <si>
    <t xml:space="preserve">https://raw.githubusercontent.com/zublimemx/marketplaces-product-images/main/products/7509546065465/images/7509546065465_2.jpg</t>
  </si>
  <si>
    <t xml:space="preserve">https://raw.githubusercontent.com/zublimemx/marketplaces-product-images/main/products/7509546065465/images/7509546065465_4.jpg</t>
  </si>
  <si>
    <t xml:space="preserve">CEP DENT COLGATE 360 BLACK 2X1</t>
  </si>
  <si>
    <t xml:space="preserve">7509546073781</t>
  </si>
  <si>
    <t xml:space="preserve">Desodorante Stefano Midnight Aerosol para Caballero 113 g</t>
  </si>
  <si>
    <t xml:space="preserve">Descripción:
Stefano Midnight es un desodorante en aerosol para caballero, con una fragancia fresca y duradera de carácter masculino. Su formato en aerosol distribuye el producto de manera uniforme y hace la aplicación rápida y sencilla, por lo que resulta práctico en la rutina diaria. Está formulado para usarse en las axilas; no es antitranspirante y contiene alcohol, que favorece la sensación de frescura.
Beneficios:
- Fragancia Midnight, fresca y masculina.
- Ayuda a controlar el olor corporal.
- Aerosol de aplicación fácil y uniforme.
- Para uso diario en las axilas.
Modo de uso:
Rocíe sobre las axilas limpias y secas, manteniendo el envase a unos 15 cm de distancia.
Presentación:
Aerosol de 159 ml (113 g de peso neto), una pieza.
Advertencias:
Envase presurizado e inflamable. Manténgase alejado del fuego y del calor; no perfore ni incinere el envase. Uso externo; evite el contacto con los ojos y no lo aplique sobre piel irritada o lastimada. Manténgase fuera del alcance de los niños.</t>
  </si>
  <si>
    <t xml:space="preserve">MLM17017489</t>
  </si>
  <si>
    <t xml:space="preserve">Midnight</t>
  </si>
  <si>
    <t xml:space="preserve">Peso neto: 113 g; Formato: aerosol; No es antitranspirante; Con alcohol; Zona de aplicación: axilas</t>
  </si>
  <si>
    <t xml:space="preserve">https://raw.githubusercontent.com/zublimemx/marketplaces-product-images/main/products/7509546073781/images/7509546073781_1.jpg</t>
  </si>
  <si>
    <t xml:space="preserve">https://raw.githubusercontent.com/zublimemx/marketplaces-product-images/main/products/7509546073781/images/7509546073781_2.jpg</t>
  </si>
  <si>
    <t xml:space="preserve">DESOD STEFANO MID-N SPY 113G</t>
  </si>
  <si>
    <t xml:space="preserve">7501303451559</t>
  </si>
  <si>
    <t xml:space="preserve">Angeliq 1 mg/2 mg 28 Comprimidos Estradiol Drospirenona</t>
  </si>
  <si>
    <t xml:space="preserve">Descripción:
Angeliq es un medicamento de terapia hormonal de reemplazo de Bayer, en comprimidos, que combina estradiol (1 mg) y drospirenona (2 mg). De acuerdo con la información de referencia, se indica para el tratamiento de los síntomas de la menopausia, como los síntomas vasomotores y la atrofia urogenital, y para la prevención de la osteoporosis posmenopáusica.
Composición:
Cada comprimido contiene estradiol (como hemihidrato) 1 mg y drospirenona 2 mg.
Modo de uso:
Vía oral. Se toma un comprimido una vez al día, de forma continua y sin interrupción entre una caja de 28 días y la siguiente, a criterio y bajo supervisión del médico.
Presentación:
Caja con 28 comprimidos.
Advertencias:
Medicamento de venta con receta médica. Puede aumentar el riesgo de coágulos, cáncer de mama y accidente cerebrovascular; requiere vigilancia médica periódica, en especial de las mamas, el endometrio y la presión arterial. No debe usarse en caso de sangrado vaginal anormal sin diagnóstico, cáncer de mama sospechado o confirmado, enfermedad grave del hígado o del riñón, trombosis activa, embarazo o lactancia. Lea las instrucciones del empaque. Consulte a su médico. No se deje al alcance de los niños.</t>
  </si>
  <si>
    <t xml:space="preserve">MLM52363458</t>
  </si>
  <si>
    <t xml:space="preserve">Angeliq</t>
  </si>
  <si>
    <t xml:space="preserve">Estradiol, Drospirenona</t>
  </si>
  <si>
    <t xml:space="preserve">1 mg/2 mg</t>
  </si>
  <si>
    <t xml:space="preserve">Forma farmacéutica: comprimido recubierto; Terapia hormonal de reemplazo; Venta con receta médica</t>
  </si>
  <si>
    <t xml:space="preserve">https://raw.githubusercontent.com/zublimemx/marketplaces-product-images/main/products/7501303451559/images/7501303451559_1.jpg</t>
  </si>
  <si>
    <t xml:space="preserve">https://raw.githubusercontent.com/zublimemx/marketplaces-product-images/main/products/7501303451559/images/7501303451559_2.jpg</t>
  </si>
  <si>
    <t xml:space="preserve">https://raw.githubusercontent.com/zublimemx/marketplaces-product-images/main/products/7501303451559/images/7501303451559_3.jpg</t>
  </si>
  <si>
    <t xml:space="preserve">ANGELIQ T 28 1MG 2MG</t>
  </si>
  <si>
    <t xml:space="preserve">7501318658189</t>
  </si>
  <si>
    <t xml:space="preserve">Actron Plus Ibuprofeno Cafeína 400/100 mg 10 Cápsulas</t>
  </si>
  <si>
    <t xml:space="preserve">Descripción:
Actron Plus es un analgésico y antiinflamatorio no esteroideo en cápsulas que combina ibuprofeno (400 mg) y cafeína (100 mg) en cada cápsula. La cafeína se incluye como coadyuvante analgésico. Se presenta en caja con 10 cápsulas para administración por vía oral.
Beneficios:
- Alivio de la cefalea de diversa intensidad y etiología.
- Alivio de la migraña.
- Alivio de odontalgias, por ejemplo el dolor tras extracciones dentales.
- Coadyuvante en infecciones de vías respiratorias, para el tratamiento del resfriado común o la influenza y el alivio de la fiebre.
Fórmula:
Cada cápsula contiene ibuprofeno 400 mg y cafeína 100 mg, con excipiente c.b.p. 1 cápsula.
Modo de uso:
Vía oral, con suficiente líquido. Adultos y niños mayores de 12 años: una cápsula cada 8 horas según la intensidad del dolor, sin exceder 3 cápsulas al día, o como lo indique su médico.
Presentación:
Caja con 10 cápsulas de 400 mg/100 mg.
Advertencias:
- No lo use si es alérgico al ibuprofeno, a la cafeína o a otros antiinflamatorios no esteroideos, ni si tiene antecedentes de úlcera, sangrado o perforación gastrointestinal, insuficiencia cardiaca severa o insuficiencia hepática o renal severa.
- No lo use durante el último trimestre del embarazo.
- Use la dosis efectiva más baja durante el menor tiempo posible.
Lea las instrucciones del empaque. Consulte a su médico. No se deje al alcance de los niños.</t>
  </si>
  <si>
    <t xml:space="preserve">MLM47423165</t>
  </si>
  <si>
    <t xml:space="preserve">Actron</t>
  </si>
  <si>
    <t xml:space="preserve">Ibuprofeno, cafeína</t>
  </si>
  <si>
    <t xml:space="preserve">Ibuprofeno 400 mg; cafeína 100 mg por cápsula</t>
  </si>
  <si>
    <t xml:space="preserve">Analgésico y antiinflamatorio no esteroideo; Venta sin receta; Formato de venta: Unidad</t>
  </si>
  <si>
    <t xml:space="preserve">https://raw.githubusercontent.com/zublimemx/marketplaces-product-images/main/products/7501318658189/images/7501318658189_1.jpg</t>
  </si>
  <si>
    <t xml:space="preserve">https://raw.githubusercontent.com/zublimemx/marketplaces-product-images/main/products/7501318658189/images/7501318658189_2.jpg</t>
  </si>
  <si>
    <t xml:space="preserve">ACTRON PLUS 400/100MG C10 CAPS IBUPROFENO CAFEINA</t>
  </si>
  <si>
    <t xml:space="preserve">7501258215954</t>
  </si>
  <si>
    <t xml:space="preserve">Murreolak Acetilcisteína 600 mg 20 Tabletas Efervescentes</t>
  </si>
  <si>
    <t xml:space="preserve">Descripción:
Murreolak es un mucolítico en tabletas efervescentes de 600 mg de acetilcisteína, de laboratorios Serral. Ayuda a disminuir la viscosidad del moco y a facilitar su expulsión, por lo que se presenta como auxiliar en el alivio de la tos y para ablandar flemas en procesos catarrales o gripales. La caja contiene dos tubos con 10 tabletas cada uno, es decir, 20 tabletas en total.
Beneficios:
- Auxiliar en el alivio de la tos.
- Auxiliar en ablandar flemas.
- Facilita la expulsión de la secreción mucosa en procesos catarrales o gripales.
- Coadyuvante en padecimientos respiratorios con secreción mucosa excesiva o espesa, como la bronquitis aguda o crónica, según indicación médica.
Fórmula:
Cada tableta efervescente contiene 600 mg de acetilcisteína.
Modo de uso:
Vía oral. Disuelva la tableta efervescente en agua antes de tomarla. En adultos, la dosis es de 600 mg (una tableta) en una toma, sin exceder 600 mg al día, o según la indicación de su médico.
Presentación:
Caja con 2 tubos de 10 tabletas efervescentes de 600 mg (20 tabletas).
Advertencias:
- No se recomienda su uso durante el embarazo ni la lactancia.
- Puede causar de forma poco frecuente reacciones de hipersensibilidad (comezón, urticaria, erupción, broncoespasmo), dolor de cabeza, zumbido de oídos, dolor abdominal, náuseas, vómito o diarrea.
- Úselo con precaución si su actividad requiere atención y presenta somnolencia.
Lea las instrucciones del empaque. Consulte a su médico. No se deje al alcance de los niños.</t>
  </si>
  <si>
    <t xml:space="preserve">MLM53989073</t>
  </si>
  <si>
    <t xml:space="preserve">Murreolak</t>
  </si>
  <si>
    <t xml:space="preserve">Caja con 2 tubos de 10 tabletas efervescentes</t>
  </si>
  <si>
    <t xml:space="preserve">tabletas efervescentes</t>
  </si>
  <si>
    <t xml:space="preserve">600 mg por tableta</t>
  </si>
  <si>
    <t xml:space="preserve">046M2023 SSA</t>
  </si>
  <si>
    <t xml:space="preserve">Forma farmacéutica: tableta efervescente; Mucolítico; Caja con dos tubos de 10 tabletas; Formato de venta: Unidad</t>
  </si>
  <si>
    <t xml:space="preserve">https://raw.githubusercontent.com/zublimemx/marketplaces-product-images/main/products/7501258215954/images/7501258215954_1.jpg</t>
  </si>
  <si>
    <t xml:space="preserve">https://raw.githubusercontent.com/zublimemx/marketplaces-product-images/main/products/7501258215954/images/7501258215954_2.jpg</t>
  </si>
  <si>
    <t xml:space="preserve">MURREOLAK ACETILCISTEINA 600MG C/20 TAB LAB SERRAL LYSOMUCIL</t>
  </si>
  <si>
    <t xml:space="preserve">7501871720767</t>
  </si>
  <si>
    <t xml:space="preserve">Contumax Macrogol 3350 Polvo 255 g</t>
  </si>
  <si>
    <t xml:space="preserve">Descripción:
Contumax es un laxante osmótico en polvo a base de macrogol 3350 (polietilenglicol), de Asofarma, indicado como auxiliar en el tratamiento del estreñimiento o constipación ocasional. Ablanda las heces e incrementa la frecuencia de los movimientos intestinales por retención de agua en la materia fecal. Es un polvo sin sabor, sin azúcar y sin gluten que se disuelve en agua, en frasco dosificador de 255 g.
Beneficios:
- Auxiliar en el tratamiento del estreñimiento o constipación ocasional.
- Actúa reteniendo agua en las heces para suavizarlas y facilitar la evacuación.
- Sin sabor, sin azúcar y sin gluten.
- Frasco dosificador de 255 g.
Fórmula:
Macrogol 3350 (polietilenglicol 3350), polvo para solución oral.
Modo de uso:
Vía oral, siempre después de disolver el polvo en 250 ml de agua. Pueden ser necesarios de dos a cuatro días para producir un movimiento intestinal. Este producto debe usarse durante dos semanas o menos, o según indique su médico.
Presentación:
Frasco dosificador con 255 g de polvo para solución oral.
Advertencias:
- Si aparecen calambres, sensación de inflamación o diarrea, consulte a su médico.
- El uso frecuente, prolongado o excesivo de macrogol 3350 puede provocar desequilibrio de electrolitos y dependencia de laxantes.
Lea las instrucciones del empaque. Consulte a su médico. No se deje al alcance de los niños.</t>
  </si>
  <si>
    <t xml:space="preserve">MLM47422548</t>
  </si>
  <si>
    <t xml:space="preserve">Frasco dosificador con polvo para solución oral</t>
  </si>
  <si>
    <t xml:space="preserve">Laxante osmótico; Sin azúcar; Sin gluten; Venta sin receta; Formato de venta: Unidad</t>
  </si>
  <si>
    <t xml:space="preserve">https://raw.githubusercontent.com/zublimemx/marketplaces-product-images/main/products/7501871720767/images/7501871720767_1.jpg</t>
  </si>
  <si>
    <t xml:space="preserve">https://raw.githubusercontent.com/zublimemx/marketplaces-product-images/main/products/7501871720767/images/7501871720767_2.jpg</t>
  </si>
  <si>
    <t xml:space="preserve">CONTUMAX 255G PVO</t>
  </si>
  <si>
    <t xml:space="preserve">5391189310673</t>
  </si>
  <si>
    <t xml:space="preserve">Triplixam 5 mg/1.25 mg/5 mg 30 Comprimidos</t>
  </si>
  <si>
    <t xml:space="preserve">Descripción:
Triplixam es un medicamento antihipertensivo de combinación en dosis fija que reúne en un solo comprimido perindopril arginina, indapamida y amlodipino. Está indicado como terapia de sustitución para el tratamiento de la hipertensión arterial esencial en pacientes que ya están controlados con la combinación fija de perindopril/indapamida y con amlodipino, administrados al mismo nivel de dosis. Es un medicamento de Servier; esta presentación contiene 30 comprimidos de 5 mg/1.25 mg/5 mg.
Fórmula:
Cada comprimido recubierto con película contiene:
- Perindopril arginina 5 mg (equivalente a 3.395 mg de perindopril).
- Indapamida 1.25 mg.
- Besilato de amlodipino 6.935 mg (equivalente a 5 mg de amlodipino).
- Excipiente c.b.p. 1 comprimido.
Modo de uso:
Vía oral. Tómelo exactamente como lo indique su médico; la dosis y la duración del tratamiento las determina el especialista.
Presentación:
Caja de cartón con 30 comprimidos recubiertos con película de 5 mg/1.25 mg/5 mg e instructivo anexo.
Advertencias:
- Su venta requiere receta médica.
- No se use en el embarazo ni la lactancia.
- No lo use si es alérgico a alguno de sus componentes, a otras sulfamidas, a derivados de dihidropiridinas o a otros inhibidores de la ECA, ni si ha tenido angioedema con un inhibidor de la ECA.
- Está contraindicado en insuficiencia renal grave, insuficiencia hepática grave, hipopotasemia, hipotensión grave y choque, entre otros casos indicados en el instructivo.
- Conserve la caja bien cerrada, a no más de 30 °C y en lugar seco.
Lea las instrucciones del empaque. Consulte a su médico. No se deje al alcance de los niños.</t>
  </si>
  <si>
    <t xml:space="preserve">MLM39473762</t>
  </si>
  <si>
    <t xml:space="preserve">Triplixam</t>
  </si>
  <si>
    <t xml:space="preserve">5 mg/1.25 mg/5 mg</t>
  </si>
  <si>
    <t xml:space="preserve">Caja con 30 comprimidos recubiertos con película</t>
  </si>
  <si>
    <t xml:space="preserve">Perindopril arginina, indapamida, amlodipino (besilato)</t>
  </si>
  <si>
    <t xml:space="preserve">Perindopril arginina 5 mg; indapamida 1.25 mg; amlodipino 5 mg por comprimido</t>
  </si>
  <si>
    <t xml:space="preserve">101M2017 SSA IV</t>
  </si>
  <si>
    <t xml:space="preserve">Antihipertensivo de combinación en dosis fija; Requiere receta médica; Hecho en Irlanda por Servier (Ireland) Industries; Importado y distribuido por Beckman Laboratories de México; Formato de venta: Unidad</t>
  </si>
  <si>
    <t xml:space="preserve">https://raw.githubusercontent.com/zublimemx/marketplaces-product-images/main/products/5391189310673/images/5391189310673_1.jpg</t>
  </si>
  <si>
    <t xml:space="preserve">https://raw.githubusercontent.com/zublimemx/marketplaces-product-images/main/products/5391189310673/images/5391189310673_2.jpg</t>
  </si>
  <si>
    <t xml:space="preserve">TRIPLIXAM 5/1.25/5 CPR C30</t>
  </si>
  <si>
    <t xml:space="preserve">7501027800053</t>
  </si>
  <si>
    <t xml:space="preserve">Seretide Diskus 50/250 mcg Polvo para Inhalación 60 Dosis</t>
  </si>
  <si>
    <t xml:space="preserve">Descripción:
Seretide Diskus es un medicamento de GSK en polvo para inhalación que combina salmeterol (un broncodilatador de acción prolongada) y propionato de fluticasona (un corticoesteroide inhalado). Esta presentación de 50 µg/250 µg se entrega en un dispositivo inhalador Diskus con 60 dosis, cada una con 50 µg de salmeterol y 250 µg de fluticasona.
Beneficios:
- Indicado para el tratamiento periódico del asma (enfermedad obstructiva reversible de la vía aérea), incluso en pacientes que continúan con síntomas a pesar de recibir corticoesteroides inhalados o que requieren añadir un corticoesteroide inhalado a su broncodilatador.
- Indicado para el tratamiento regular de la enfermedad pulmonar obstructiva crónica (EPOC), incluidas la bronquitis crónica y el enfisema, según lo determine el médico.
Fórmula:
Cada dosis contiene xinafoato de salmeterol equivalente a 50 µg de salmeterol y 250 µg de propionato de fluticasona, con excipiente c.b.p. 12.5 mg.
Modo de uso:
Vía bucal, por inhalación con el dispositivo Diskus. La dosis y la concentración adecuadas las determina el médico según la severidad de la enfermedad.
Presentación:
Caja con dispositivo inhalador Diskus con 60 dosis de 50 µg/250 µg e instructivo.
Advertencias:
- Su venta requiere receta médica.
- No debe utilizarse para aliviar síntomas agudos; para ello se requiere un broncodilatador de acción rápida y corta duración, que el paciente debe llevar consigo.
- Si aumenta el uso de broncodilatadores de acción corta o el asma empeora, acuda a su médico.
- Contraindicado en pacientes con hipersensibilidad a alguno de sus ingredientes y en personas con alergia grave a la proteína de la leche.
- Conserve el dispositivo a no más de 30 °C y en lugar seco.
Lea las instrucciones del empaque. Consulte a su médico. No se deje al alcance de los niños.</t>
  </si>
  <si>
    <t xml:space="preserve">MLM48916878</t>
  </si>
  <si>
    <t xml:space="preserve">Seretide</t>
  </si>
  <si>
    <t xml:space="preserve">GSK (GlaxoSmithKline México)</t>
  </si>
  <si>
    <t xml:space="preserve">Diskus</t>
  </si>
  <si>
    <t xml:space="preserve">50 µg/250 µg</t>
  </si>
  <si>
    <t xml:space="preserve">Caja con dispositivo inhalador con 60 dosis</t>
  </si>
  <si>
    <t xml:space="preserve">Salmeterol (como xinafoato), propionato de fluticasona</t>
  </si>
  <si>
    <t xml:space="preserve">Salmeterol 50 µg; fluticasona 250 µg por dosis</t>
  </si>
  <si>
    <t xml:space="preserve">Inhalada (bucal)</t>
  </si>
  <si>
    <t xml:space="preserve">340M99 SSA IV</t>
  </si>
  <si>
    <t xml:space="preserve">Polvo para inhalación; Requiere receta médica; Titular: Glaxo Wellcome; Formato de venta: Unidad</t>
  </si>
  <si>
    <t xml:space="preserve">https://raw.githubusercontent.com/zublimemx/marketplaces-product-images/main/products/7501027800053/images/7501027800053_3.jpg</t>
  </si>
  <si>
    <t xml:space="preserve">https://raw.githubusercontent.com/zublimemx/marketplaces-product-images/main/products/7501027800053/images/7501027800053_2.jpg</t>
  </si>
  <si>
    <t xml:space="preserve">https://raw.githubusercontent.com/zublimemx/marketplaces-product-images/main/products/7501027800053/images/7501027800053_1.jpg</t>
  </si>
  <si>
    <t xml:space="preserve">SERETIDE DISKUS 50 250 60 DOSIS</t>
  </si>
  <si>
    <t xml:space="preserve">785120753349</t>
  </si>
  <si>
    <t xml:space="preserve">Macrofurin Nitrofurantoína 100 mg 40 Cápsulas</t>
  </si>
  <si>
    <t xml:space="preserve">Descripción:
Macrofurin es un antibacteriano en cápsulas de 100 mg de nitrofurantoína, de Mavi Farmacéutica. La nitrofurantoína es un bactericida específico contra las infecciones del aparato urinario. Se presenta en caja con 40 cápsulas para administración por vía oral y su uso debe estar indicado por un médico.
Beneficios:
- Bactericida específico contra infecciones del aparato urinario.
- Presentación de 40 cápsulas de 100 mg para tratamientos indicados por el médico.
Fórmula:
Cada cápsula contiene 100 mg de nitrofurantoína, con excipiente c.b.p. 1 cápsula.
Modo de uso:
Vía oral. La nitrofurantoína se debe tomar junto con los alimentos para mejorar su absorción y, en algunos pacientes, su tolerancia. La dosis y la duración del tratamiento las determina el médico según la edad, el peso y la infección.
Presentación:
Caja con 40 cápsulas de 100 mg.
Advertencias:
- Su venta requiere receta médica.
- Precaución en pacientes con deterioro acentuado de la función renal.
- La nitrofurantoína puede alterar algunas pruebas de laboratorio (por ejemplo bilirrubinas, creatinina, glucosa por la técnica de Benedict y enzimas hepáticas); informe a su médico que la toma.
Lea las instrucciones del empaque. Consulte a su médico. No se deje al alcance de los niños.</t>
  </si>
  <si>
    <t xml:space="preserve">MLM39475985</t>
  </si>
  <si>
    <t xml:space="preserve">Macrofurin</t>
  </si>
  <si>
    <t xml:space="preserve">Caja con 40 cápsulas</t>
  </si>
  <si>
    <t xml:space="preserve">Nitrofurantoína</t>
  </si>
  <si>
    <t xml:space="preserve">64168 SSA IV</t>
  </si>
  <si>
    <t xml:space="preserve">Antibacteriano para infecciones de vías urinarias; Requiere receta médica; Formato de venta: Unidad</t>
  </si>
  <si>
    <t xml:space="preserve">https://raw.githubusercontent.com/zublimemx/marketplaces-product-images/main/products/785120753349/images/785120753349_1.jpg</t>
  </si>
  <si>
    <t xml:space="preserve">https://raw.githubusercontent.com/zublimemx/marketplaces-product-images/main/products/785120753349/images/785120753349_2.jpg</t>
  </si>
  <si>
    <t xml:space="preserve">MACROFURIN 100MG C40 CAPS NITROFURANTOINA MAVI</t>
  </si>
  <si>
    <t xml:space="preserve">7501037907117</t>
  </si>
  <si>
    <t xml:space="preserve">Bisolvon Adulto Bromhexina Solución 120 ml</t>
  </si>
  <si>
    <t xml:space="preserve">Descripción:
Bisolvon Adulto es una solución oral de bromhexina, un mucolítico que ayuda a disminuir la viscosidad de los mocos y las flemas para facilitar su expulsión en resfriados y gripes. La caja lo presenta como auxiliar para la expectoración de las flemas. Se comercializa en frasco de 120 ml de solución para uso en adultos, de Sanfer.
Beneficios:
- Auxiliar para la expectoración de las flemas.
- Ayuda a reducir la viscosidad de mocos y flemas en resfriados y gripes.
- Solución oral de 120 ml para adultos.
Fórmula:
Bromhexina 160 mg por cada 100 ml de solución (equivalente a 8 mg por cada 5 ml).
Modo de uso:
Vía oral. Use la dosis indicada en el instructivo del empaque o por su médico y no exceda la dosis recomendada.
Presentación:
Caja con frasco de 120 ml de solución oral para adultos.
Advertencias:
- Consulte a su médico si la tos persiste.
- Si está embarazada o en lactancia, consulte a su médico antes de usarlo.
Lea las instrucciones del empaque. Consulte a su médico. No se deje al alcance de los niños.</t>
  </si>
  <si>
    <t xml:space="preserve">MLM39455687</t>
  </si>
  <si>
    <t xml:space="preserve">Bisolvon</t>
  </si>
  <si>
    <t xml:space="preserve">Frasco con solución oral</t>
  </si>
  <si>
    <t xml:space="preserve">Bromhexina</t>
  </si>
  <si>
    <t xml:space="preserve">160 mg por 100 ml (8 mg por 5 ml)</t>
  </si>
  <si>
    <t xml:space="preserve">Mucolítico expectorante; Venta sin receta; Formato de venta: Unidad</t>
  </si>
  <si>
    <t xml:space="preserve">https://raw.githubusercontent.com/zublimemx/marketplaces-product-images/main/products/7501037907117/images/7501037907117_2.jpg</t>
  </si>
  <si>
    <t xml:space="preserve">https://raw.githubusercontent.com/zublimemx/marketplaces-product-images/main/products/7501037907117/images/7501037907117_3.jpg</t>
  </si>
  <si>
    <t xml:space="preserve">BISOLVON AD 120ML</t>
  </si>
  <si>
    <t xml:space="preserve">7509546052885</t>
  </si>
  <si>
    <t xml:space="preserve">Colgate Kit Portátil Cepillo Dental y Crema Dental</t>
  </si>
  <si>
    <t xml:space="preserve">Descripción:
Kit portátil Colgate para llevar la higiene bucal a todas partes. Incluye 1 cepillo dental plegable, 1 crema dental Colgate Máxima Protección Anticaries de 22 ml y 1 estuche, en un formato compacto que cabe en la bolsa, la mochila o el maletín. Está pensado para mantener los tres cepillados diarios en la oficina, el gimnasio, la escuela o de viaje.
Características:
- Cepillo dental plegable de cerdas suaves que limpian con delicadeza cada pieza dental.
- Crema dental Colgate Máxima Protección Anticaries de 22 ml, con el contenido necesario para una higiene dental completa fuera de casa.
- Estuche práctico que protege el cepillo del exterior y facilita transportarlo.
- Ayuda a combatir la caries, el mal aliento y las bacterias que se alojan en dientes, mejillas, lengua y encías.
- Presentación de 3 piezas: cepillo, crema dental y estuche.
Modo de uso:
Despliegue el cepillo, aplique la crema dental sobre las cerdas y cepille dientes, encías y lengua con movimientos suaves. Se recomienda realizar tres cepillados al día. Enjuague la boca y el cepillo, deje secar y guárdelo en el estuche.
Presentación:
Kit de 3 piezas: 1 cepillo dental plegable, 1 crema dental de 22 ml y 1 estuche.
Advertencias:
Manténgase fuera del alcance de los niños. No degluta la crema dental.</t>
  </si>
  <si>
    <t xml:space="preserve">MLM27773731</t>
  </si>
  <si>
    <t xml:space="preserve">Kit Portátil</t>
  </si>
  <si>
    <t xml:space="preserve">Kit con 1 cepillo dental plegable, 1 crema dental de 22 ml y 1 estuche</t>
  </si>
  <si>
    <t xml:space="preserve">Incluye crema dental Colgate Máxima Protección Anticaries de 22 ml; Cepillo dental plegable; Estuche para transportarlo; Formato de venta: Kit</t>
  </si>
  <si>
    <t xml:space="preserve">https://raw.githubusercontent.com/zublimemx/marketplaces-product-images/main/products/7509546052885/images/7509546052885_1.jpg</t>
  </si>
  <si>
    <t xml:space="preserve">https://raw.githubusercontent.com/zublimemx/marketplaces-product-images/main/products/7509546052885/images/7509546052885_2.jpg</t>
  </si>
  <si>
    <t xml:space="preserve">KIT PORTA COLGATE 1CEP+1CD+1EST</t>
  </si>
  <si>
    <t xml:space="preserve">7501033955969</t>
  </si>
  <si>
    <t xml:space="preserve">Samyr 500 mg Ademetionina 40 Tabletas</t>
  </si>
  <si>
    <t xml:space="preserve">Descripción:
Samyr es un medicamento de Abbott cuyo principio activo es la ademetionina (S-adenosilmetionina), presentada como butanodisulfonato en tabletas de 500 mg. Está indicado en adultos para el tratamiento de la colestasis intrahepática en estados precirróticos (insuficiencia hepática, hepatitis, esteatohepatitis, fibrosis) y cirrosis, así como en la colestasis intrahepática del embarazo.
Características:
- Principio activo: ademetionina, una molécula presente de forma natural en el organismo que participa en las vías de transmetilación, transulfuración y síntesis de poliaminas.
- De acuerdo con su información para prescribir, incrementa los niveles de glutatión hepático en pacientes con padecimientos hepáticos.
- Presentación en tabletas de 500 mg para administración por vía oral.
Composición:
Cada tableta contiene butanodisulfonato de ademetionina equivalente a 500 mg de iones de ademetionina. Excipiente cbp 1 tableta.
Modo de uso:
Vía oral. Las tabletas se deben deglutir sin masticar y, para una mejor absorción, tomarse en ayunas. Extraiga la tableta del empaque de aluminio hasta el momento de usarla; si presenta una coloración amarillenta, no la consuma. La dosis y la duración del tratamiento las determina el médico.
Presentación:
Caja con 40 tabletas de 500 mg en envase de burbuja.
Advertencias:
No debe usarse en personas con defectos genéticos del ciclo de la metionina ni con hipersensibilidad a la ademetionina o a los componentes de la fórmula. Durante el embarazo y la lactancia solo debe emplearse por indicación médica. Puede causar ansiedad, insomnio ligero, náusea, dolor de cabeza, pirosis y diarrea. Lea las instrucciones del empaque. Consulte a su médico. No se deje al alcance de los niños.</t>
  </si>
  <si>
    <t xml:space="preserve">MLM42516188</t>
  </si>
  <si>
    <t xml:space="preserve">Samyr</t>
  </si>
  <si>
    <t xml:space="preserve">Caja con 40 tabletas</t>
  </si>
  <si>
    <t xml:space="preserve">Ademetionina (butanodisulfonato)</t>
  </si>
  <si>
    <t xml:space="preserve">Forma farmacéutica: tabletas; Empaque: envase de burbuja dentro de caja</t>
  </si>
  <si>
    <t xml:space="preserve">https://raw.githubusercontent.com/zublimemx/marketplaces-product-images/main/products/7501033955969/images/7501033955969_1.jpg</t>
  </si>
  <si>
    <t xml:space="preserve">https://raw.githubusercontent.com/zublimemx/marketplaces-product-images/main/products/7501033955969/images/7501033955969_2.jpg</t>
  </si>
  <si>
    <t xml:space="preserve">https://raw.githubusercontent.com/zublimemx/marketplaces-product-images/main/products/7501033955969/images/7501033955969_3.jpg</t>
  </si>
  <si>
    <t xml:space="preserve">https://raw.githubusercontent.com/zublimemx/marketplaces-product-images/main/products/7501033955969/images/7501033955969_4.jpg</t>
  </si>
  <si>
    <t xml:space="preserve">SAMYR 500MG C 40 TABS</t>
  </si>
  <si>
    <t xml:space="preserve">7501035909007</t>
  </si>
  <si>
    <t xml:space="preserve">Desodorante Stefano Black en Barra 60 g</t>
  </si>
  <si>
    <t xml:space="preserve">Descripción:
Stefano Black es un desodorante antitranspirante en barra de 60 g, formulado para el cuidado masculino. Ayuda a reducir la transpiración y a eliminar el mal olor que producen las bacterias en la piel, para mantener la sensación de frescura durante todo el día. Su aroma es varonil y distintivo, de tipo maderoso, aromático y herbario.
Beneficios:
- Protección antitranspirante y contra el mal olor durante todo el día.
- Aroma que perdura, que combina madera de sándalo, vetiver y esencia de clavo.
- Fórmula sin alcohol, hipoalergénica y dermatológicamente testeada.
- Formato de barra (stick), práctico para llevar y aplicar.
- Fórmula pensada para hombres que buscan seguridad en su rutina diaria.
Modo de uso:
Aplique la barra directamente sobre las axilas limpias y secas.
Presentación:
1 pieza de 60 g en barra, de la línea Stefano Black, para hombre.</t>
  </si>
  <si>
    <t xml:space="preserve">MLM17017173</t>
  </si>
  <si>
    <t xml:space="preserve">Maderosa, aromática y herbaria (sándalo, vetiver y clavo)</t>
  </si>
  <si>
    <t xml:space="preserve">Formato de venta: pieza individual; Tipo: desodorante en barra; Antitranspirante; Sin alcohol; Hipoalergénico; Dermatológicamente testeado; Zona de aplicación: axilas</t>
  </si>
  <si>
    <t xml:space="preserve">https://raw.githubusercontent.com/zublimemx/marketplaces-product-images/main/products/7501035909007/images/7501035909007_1.jpg</t>
  </si>
  <si>
    <t xml:space="preserve">https://raw.githubusercontent.com/zublimemx/marketplaces-product-images/main/products/7501035909007/images/7501035909007_4.jpg</t>
  </si>
  <si>
    <t xml:space="preserve">DESOD STEFANO BLACK STICK 60 G</t>
  </si>
  <si>
    <t xml:space="preserve">7501017361113</t>
  </si>
  <si>
    <t xml:space="preserve">Pañuelos Desechables Kleenex Hoja Doble 180 Piezas</t>
  </si>
  <si>
    <t xml:space="preserve">MLM191697</t>
  </si>
  <si>
    <t xml:space="preserve">Belleza y Cuidado Personal &gt; Higiene Personal &gt; Pañuelos Desechables</t>
  </si>
  <si>
    <t xml:space="preserve">Descripción:
Los pañuelos desechables Kleenex de hoja doble son resistentes, absorbentes y suaves al tacto, pensados para la limpieza de la nariz, el rostro y las manos. Se presentan en una caja con 180 piezas y diseño decorativo, práctica para tener a la mano en casa, en la escuela o en la oficina, ideal para cualquier espacio.
Beneficios:
- Hoja doble para un buen rendimiento, con la suavidad y la resistencia que caracterizan a la marca.
- Ligeros y suaves al tacto.
- Absorbentes, para el uso cotidiano.
- Cada pañuelo mide 21.5 x 21.0 cm.
- Desechables, para un uso higiénico.
Modo de uso:
Tome un pañuelo de la caja, utilícelo para la limpieza de la nariz, el rostro o las manos y deséchelo después de usarlo.
Presentación:
Caja con 180 pañuelos desechables de hoja doble, de la marca Kleenex, que se vende como una unidad. El diseño decorativo de la caja puede variar entre lotes.</t>
  </si>
  <si>
    <t xml:space="preserve">MLM23142359</t>
  </si>
  <si>
    <t xml:space="preserve">Kleenex</t>
  </si>
  <si>
    <t xml:space="preserve">pañuelos</t>
  </si>
  <si>
    <t xml:space="preserve">Tipo: pañuelos desechables de hoja doble; Medidas por pañuelo: 21.5 x 21.0 cm; Formato de venta: caja individual</t>
  </si>
  <si>
    <t xml:space="preserve">https://raw.githubusercontent.com/zublimemx/marketplaces-product-images/main/products/7501017361113/images/7501017361113_1.jpg</t>
  </si>
  <si>
    <t xml:space="preserve">https://raw.githubusercontent.com/zublimemx/marketplaces-product-images/main/products/7501017361113/images/7501017361113_2.jpg</t>
  </si>
  <si>
    <t xml:space="preserve">PLO KLEENEX C/180</t>
  </si>
  <si>
    <t xml:space="preserve">7509546700298</t>
  </si>
  <si>
    <t xml:space="preserve">Desodorante Neutro Balance + Colágeno Aerosol 91 g</t>
  </si>
  <si>
    <t xml:space="preserve">Descripción:
Palmolive Neutro Balance Dermoprotector + Colágeno es un antitranspirante en aerosol de 91 g, de uso unisex, que ofrece protección frente al sudor y al mal olor hasta por 72 horas. Incorpora colágeno, que actúa como agente humectante para ayudar a mantener la piel de las axilas suave e hidratada después de cada aplicación, y su fórmula libre de alcohol está pensada para la piel sensible.
Beneficios:
- Fórmula antitranspirante que bloquea la humedad y mantiene la axila seca hasta por 72 horas.
- Con colágeno, que humecta la piel tras la aplicación.
- Libre de alcohol, para un uso delicado en piel sensible.
- Dermatológicamente testeado; según la información del producto cuenta con el aval de la Fundación Mexicana para la Dermatología.
- Fragancia neutra, suave y delicada, que acompaña con frescura durante el día.
Modo de uso:
Aplíquelo diariamente sobre las axilas después del baño habitual.
Presentación:
Aerosol (spray) de 91 g, una pieza, de la línea Neutro Balance.
Advertencias:
Producto en aerosol: manténgalo alejado del fuego y del calor, y consulte las advertencias impresas en el envase. Manténgase fuera del alcance de los niños.</t>
  </si>
  <si>
    <t xml:space="preserve">MLM51598262</t>
  </si>
  <si>
    <t xml:space="preserve">Dermoprotector + Colágeno</t>
  </si>
  <si>
    <t xml:space="preserve">Sin género</t>
  </si>
  <si>
    <t xml:space="preserve">Formato de venta: pieza individual; Tipo: antitranspirante en aerosol; Protección: 72 horas; Sin alcohol; Dermatológicamente testeado; Apto para piel sensible</t>
  </si>
  <si>
    <t xml:space="preserve">https://raw.githubusercontent.com/zublimemx/marketplaces-product-images/main/products/7509546700298/images/7509546700298_1.jpg</t>
  </si>
  <si>
    <t xml:space="preserve">DESOD NEUTRO B +COLAGENO SPY 91G N</t>
  </si>
  <si>
    <t xml:space="preserve">7501100089016</t>
  </si>
  <si>
    <t xml:space="preserve">Tylex 750 mg Paracetamol 20 Tabletas</t>
  </si>
  <si>
    <t xml:space="preserve">Descripción:
Tylex 750 es un analgésico y antipirético de Janssen cuyo principio activo es el paracetamol en dosis de 750 mg por tableta. Está indicado para el alivio temporal del dolor leve a moderado, como dolor de cabeza, dolor muscular, dolor de espalda baja, dolor relacionado con artritis, dolor dental y dolor premenstrual y menstrual. Además, alivia de forma transitoria la fiebre.
Composición:
Cada tableta contiene paracetamol DC 90% equivalente a 750 mg de paracetamol. Excipiente cbp.
Modo de uso:
Vía oral. La dosis y la duración del tratamiento deben ser las que indique su médico.
Presentación:
Caja con 20 tabletas de 750 mg.
Advertencias:
No debe usarse en personas con hipersensibilidad a los componentes de la fórmula, enfermedades hepáticas, trastornos de la coagulación, úlcera péptica activa ni con ingestión de anticoagulantes. Durante el embarazo y la lactancia solo debe usarse si el médico considera que los beneficios superan los posibles riesgos. Lea las instrucciones del empaque. Consulte a su médico. No se deje al alcance de los niños.</t>
  </si>
  <si>
    <t xml:space="preserve">MLM39475848</t>
  </si>
  <si>
    <t xml:space="preserve">Tylex</t>
  </si>
  <si>
    <t xml:space="preserve">Janssen-Cilag</t>
  </si>
  <si>
    <t xml:space="preserve">Tylex 750</t>
  </si>
  <si>
    <t xml:space="preserve">Forma farmacéutica: tabletas</t>
  </si>
  <si>
    <t xml:space="preserve">https://raw.githubusercontent.com/zublimemx/marketplaces-product-images/main/products/7501100089016/images/7501100089016_1.jpg</t>
  </si>
  <si>
    <t xml:space="preserve">TYLEX 750MG 20TABS AGOSTO 27</t>
  </si>
  <si>
    <t xml:space="preserve">7501027514103</t>
  </si>
  <si>
    <t xml:space="preserve">Biberón Evenflo Acuario 8 oz 240 ml</t>
  </si>
  <si>
    <t xml:space="preserve">Descripción:
Biberón Evenflo Acuario de 8 oz (240 ml) con divertido diseño decorativo de fondo marino con peces y otros animalitos. Incluye 1 biberón con mamila con sistema Micro Air Vents, que ayuda a reducir los cólicos del bebé, y está indicado para bebés de 3 a 12 meses.
Características:
- Capacidad de 8 oz (240 ml).
- Mamila con Micro Air Vents, un sistema de ventilación que ayuda a reducir los cólicos.
- Escala graduada impresa para medir la cantidad de leche o fórmula.
- Fabricado sin BPA.
- Diseño Acuario con ilustraciones a color.
- Para bebés de 3 a 12 meses.
Presentación:
1 biberón de plástico con mamila.
Advertencias:
Consulte a su pediatra sobre el tipo de mamila y el flujo adecuados para su bebé. Esterilice y lave antes del primer uso y revise periódicamente el estado de la mamila.</t>
  </si>
  <si>
    <t xml:space="preserve">MLM21706561</t>
  </si>
  <si>
    <t xml:space="preserve">Acuario</t>
  </si>
  <si>
    <t xml:space="preserve">Biberón</t>
  </si>
  <si>
    <t xml:space="preserve">3 a 12 meses</t>
  </si>
  <si>
    <t xml:space="preserve">Capacidad: 8 oz (240 ml); Mamila con Micro Air Vents; Material: plástico libre de BPA; Diseño: Acuario</t>
  </si>
  <si>
    <t xml:space="preserve">https://raw.githubusercontent.com/zublimemx/marketplaces-product-images/main/products/7501027514103/images/7501027514103_1.jpg</t>
  </si>
  <si>
    <t xml:space="preserve">https://raw.githubusercontent.com/zublimemx/marketplaces-product-images/main/products/7501027514103/images/7501027514103_2.jpg</t>
  </si>
  <si>
    <t xml:space="preserve">BIB EVENFLO ACUARIO 8 OZ</t>
  </si>
  <si>
    <t xml:space="preserve">7501088505720</t>
  </si>
  <si>
    <t xml:space="preserve">Gelan Plus Gel Antiácido Magaldrato Simeticona 250 ml</t>
  </si>
  <si>
    <t xml:space="preserve">Descripción:
Gelan Plus es un gel antiácido de Chinoin que combina magaldrato y simeticona. Se indica como terapia de mantenimiento para los padecimientos ácido-pépticos: gastritis alcalina, etílica y medicamentosa, dispepsia no ulcerosa y úlceras por estrés. También puede usarse como medicamento concomitante en el tratamiento con inhibidores de la bomba de protones o bloqueadores H2. El empaque lo describe como auxiliar en los síntomas de gastritis y reflujo.
Características:
- Gel antiácido con magaldrato (antiácido) y simeticona (antiflatulento).
- Apoyo en gastritis, dispepsia no ulcerosa y úlceras por estrés.
- Frasco de 250 ml en caja.
Composición:
Cada 100 ml contienen: magaldrato 8.0 g y simeticona 1.0 g. Vehículo cbp 100 ml.
Presentación:
Caja con frasco de 250 ml de gel (suspensión oral).
Advertencias:
Si los síntomas persisten o empeoran, suspenda su uso y acuda con su médico. Lea las instrucciones del empaque. Consulte a su médico. No se deje al alcance de los niños.</t>
  </si>
  <si>
    <t xml:space="preserve">MLM40170623</t>
  </si>
  <si>
    <t xml:space="preserve">Gelan Plus</t>
  </si>
  <si>
    <t xml:space="preserve">Frasco con gel</t>
  </si>
  <si>
    <t xml:space="preserve">Magaldrato, Simeticona</t>
  </si>
  <si>
    <t xml:space="preserve">Magaldrato 8.0 g y simeticona 1.0 g por 100 ml</t>
  </si>
  <si>
    <t xml:space="preserve">Forma farmacéutica: gel (suspensión oral)</t>
  </si>
  <si>
    <t xml:space="preserve">https://raw.githubusercontent.com/zublimemx/marketplaces-product-images/main/products/7501088505720/images/7501088505720_1.jpg</t>
  </si>
  <si>
    <t xml:space="preserve">https://raw.githubusercontent.com/zublimemx/marketplaces-product-images/main/products/7501088505720/images/7501088505720_3.jpg</t>
  </si>
  <si>
    <t xml:space="preserve">https://raw.githubusercontent.com/zublimemx/marketplaces-product-images/main/products/7501088505720/images/7501088505720_4.jpg</t>
  </si>
  <si>
    <t xml:space="preserve">GELAN PLUS FCO 250ML</t>
  </si>
  <si>
    <t xml:space="preserve">7509546063843</t>
  </si>
  <si>
    <t xml:space="preserve">Desodorante Lady Speed Stick 24/7 Powder Fresh 91 g</t>
  </si>
  <si>
    <t xml:space="preserve">Descripción:
Lady Speed Stick 24/7 Powder Fresh es un antitranspirante en aerosol para mujer, de Colgate-Palmolive, con una fragancia Powder Fresh de tipo femenino. Forma una barrera protectora que combate el mal olor durante 48 horas, los siete días de la semana, y está pensado para acompañar la rutina de ejercicio, las caminatas bajo el sol o cualquier actividad diaria.
Beneficios:
- Protección antitranspirante de larga duración para las axilas, hasta por 48 horas.
- Fórmula sin alcohol.
- No deja residuos blancos sobre la piel y no mancha la ropa.
- Fragancia Powder Fresh, suave y agradable.
- Formato en aerosol que distribuye el producto de manera uniforme.
Modo de uso:
Oprima la válvula desde una distancia aproximada de 15 centímetros y aplique sobre las axilas.
Presentación:
Aerosol de 91 g (150 ml), una pieza.
Advertencias:
Producto inflamable en envase a presión: manténgalo alejado del fuego y del calor. Uso externo. Manténgase fuera del alcance de los niños.</t>
  </si>
  <si>
    <t xml:space="preserve">MLM17017084</t>
  </si>
  <si>
    <t xml:space="preserve">Formato de venta: pieza individual; Protección: 48 horas; Antitranspirante; Sin alcohol; Contenido: 150 ml (91 g); Zona de aplicación: axilas</t>
  </si>
  <si>
    <t xml:space="preserve">https://raw.githubusercontent.com/zublimemx/marketplaces-product-images/main/products/7509546063843/images/7509546063843_2.jpg</t>
  </si>
  <si>
    <t xml:space="preserve">DESOD LADYSS POW FRESH 24/7 SPY 91G ENE27</t>
  </si>
  <si>
    <t xml:space="preserve">7500435251099</t>
  </si>
  <si>
    <t xml:space="preserve">Dolo-Neurobión Diclofenaco y Vitaminas B 10 Tabletas</t>
  </si>
  <si>
    <t xml:space="preserve">Descripción:
Dolo-Neurobión es un medicamento que combina diclofenaco con vitaminas del complejo B (B1, B6 y B12). Está indicado para el alivio del dolor y la inflamación de los músculos, las articulaciones y las fibras nerviosas del cuerpo, como los dolores provocados por golpes, torceduras y caídas, el dolor de espalda baja y de cuello, y los causados por contracturas o mala postura.
Beneficios:
- Triple acción: analgésica, antiinflamatoria y sobre las fibras nerviosas del cuerpo.
- Por su combinación sinérgica con vitaminas del complejo B, ofrece mayor potencia analgésica y antiinflamatoria que el diclofenaco solo, según la ficha de la marca (comparado en pacientes con dolor de espalda baja).
- Presentación en tabletas de uso oral.
Composición:
Cada tableta contiene: diclofenaco sódico 50.00 mg, mononitrato de tiamina 50.00 mg, clorhidrato de piridoxina 50.00 mg, cianocobalamina 0.25 mg. Excipiente cbp 1 tableta.
Presentación:
Caja con 10 tabletas.
Advertencias:
Contiene diclofenaco: no debe usarse en caso de alergia a alguno de sus componentes o a otros antiinflamatorios no esteroideos, con úlcera o sangrado gastrointestinal, ni durante el embarazo. Lea las instrucciones del empaque. Consulte a su médico. No se deje al alcance de los niños.</t>
  </si>
  <si>
    <t xml:space="preserve">Diclofenaco 50 mg; tiamina 50 mg; piridoxina 50 mg; cianocobalamina 0.25 mg</t>
  </si>
  <si>
    <t xml:space="preserve">Forma farmacéutica: tabletas; Indicación: dolor articular, muscular y nervioso</t>
  </si>
  <si>
    <t xml:space="preserve">https://raw.githubusercontent.com/zublimemx/marketplaces-product-images/main/products/7500435251099/images/7500435251099_1.jpg</t>
  </si>
  <si>
    <t xml:space="preserve">DOLO NEUROBION C10 TAB</t>
  </si>
  <si>
    <t xml:space="preserve">7501101624636</t>
  </si>
  <si>
    <t xml:space="preserve">Tiaminal B12 Trivalente AP 3 Ampolletas de 2 ml</t>
  </si>
  <si>
    <t xml:space="preserve">Descripción:
Tiaminal B12 Trivalente AP es una solución inyectable de vitaminas neurótropas (B1, B6 y B12) de Laboratorios Silanes. Está indicada en la prevención y el tratamiento de deficiencias de las vitaminas de su fórmula, incluso cuando aumentan los requerimientos por diabetes, alcoholismo o actividad física intensa. Como auxiliar se emplea en radiculitis, polineuritis de origen alcohólico o diabético, neuritis del embarazo, neuralgias periféricas, faciales y del trigémino, así como en el manejo de anemia perniciosa.
Composición:
Cada ampolleta de 2 ml contiene: hidroxocobalamina (vitamina B12) 5,000 µg, clorhidrato de tiamina (vitamina B1) 200 mg y clorhidrato de piridoxina (vitamina B6) 100 mg. Vehículo cbp 2 ml.
Modo de uso:
Vía intramuscular profunda. Según la información para prescribir, 1 a 2 ml diarios o cada 2 a 3 días, de acuerdo con la intensidad y evolución del cuadro; la indicación la determina el médico.
Presentación:
Caja con 3 ampolletas de 2 ml, con 3 jeringas y agujas estériles desechables.
Advertencias:
No debe usarse en personas hipersensibles a los componentes de la fórmula (por ejemplo, al cobalto) ni con policitemia vera. Puede causar reacciones de hipersensibilidad; por su contenido de tiamina puede presentarse enrojecimiento de cara, náusea, vómito, rash y diarrea transitorios. Durante el embarazo y la lactancia, su uso queda a criterio del médico. Lea las instrucciones del empaque. Consulte a su médico. No se deje al alcance de los niños.</t>
  </si>
  <si>
    <t xml:space="preserve">MLM40655923</t>
  </si>
  <si>
    <t xml:space="preserve">Silanes</t>
  </si>
  <si>
    <t xml:space="preserve">B12 Trivalente AP</t>
  </si>
  <si>
    <t xml:space="preserve">Por ampolleta de 2 ml: hidroxocobalamina 5,000 µg; tiamina 200 mg; piridoxina 100 mg</t>
  </si>
  <si>
    <t xml:space="preserve">Forma farmacéutica: solución inyectable; Incluye 3 jeringas y agujas estériles desechables</t>
  </si>
  <si>
    <t xml:space="preserve">https://raw.githubusercontent.com/zublimemx/marketplaces-product-images/main/products/7501101624636/images/7501101624636_1.jpg</t>
  </si>
  <si>
    <t xml:space="preserve">https://raw.githubusercontent.com/zublimemx/marketplaces-product-images/main/products/7501101624636/images/7501101624636_2.jpg</t>
  </si>
  <si>
    <t xml:space="preserve">https://raw.githubusercontent.com/zublimemx/marketplaces-product-images/main/products/7501101624636/images/7501101624636_3.jpg</t>
  </si>
  <si>
    <t xml:space="preserve">TIAMINAL B12 TRI AP C 3</t>
  </si>
  <si>
    <t xml:space="preserve">7501058715517</t>
  </si>
  <si>
    <t xml:space="preserve">Graneodín B Benzocaína 10 mg 24 Pastillas Menta</t>
  </si>
  <si>
    <t xml:space="preserve">Descripción:
Graneodín B son pastillas con benzocaína y sabor menta-eucalipto que alivian el dolor y la irritación de garganta de leve a moderada. Su efecto anestésico brinda alivio temporal contra el dolor, el ardor y la irritación de garganta. Es un producto de Reckitt.
Características:
- Principio activo: benzocaína 10 mg por pastilla.
- Sabor menta-eucalipto.
- No contiene azúcar; contiene sucralosa.
- Presentación práctica en caja con 24 pastillas.
Modo de uso:
Adultos y mayores de 6 años: disolver lentamente en la boca una pastilla cada 2 horas, sin exceder 8 pastillas al día.
Presentación:
Caja con 24 pastillas sabor menta-eucalipto.
Advertencias:
Si persisten las molestias, consulte a su médico. No exceda la dosis indicada. Lea las instrucciones del empaque. Consulte a su médico. No se deje al alcance de los niños.</t>
  </si>
  <si>
    <t xml:space="preserve">MLM39455533</t>
  </si>
  <si>
    <t xml:space="preserve">Menta-eucalipto</t>
  </si>
  <si>
    <t xml:space="preserve">Caja con 24 pastillas</t>
  </si>
  <si>
    <t xml:space="preserve">10 mg por pastilla</t>
  </si>
  <si>
    <t xml:space="preserve">Sin azúcar (contiene sucralosa); Forma farmacéutica: pastillas</t>
  </si>
  <si>
    <t xml:space="preserve">https://raw.githubusercontent.com/zublimemx/marketplaces-product-images/main/products/7501058715517/images/7501058715517_3.jpg</t>
  </si>
  <si>
    <t xml:space="preserve">GRANEODIN B MTA TAB C24 PAST</t>
  </si>
  <si>
    <t xml:space="preserve">7501027567062</t>
  </si>
  <si>
    <t xml:space="preserve">Protectores de Lactancia Evenflo Advanced 30 Piezas</t>
  </si>
  <si>
    <t xml:space="preserve">Descripción:
Los protectores de lactancia Evenflo Advanced son discos desechables diseñados para flujo súper abundante. Cuentan con Absorgel, un núcleo que captura el líquido y lo retiene, repartiéndolo por canales internos para ayudar a conservar seca la zona durante más tiempo. Son hipoalergénicos y vienen en bolsitas individuales, para mayor higiene y comodidad en el uso diario.
Beneficios:
- Núcleo Absorgel que encapsula el líquido y lo reparte a través de canales internos.
- Capa exterior impermeable que ayuda a prevenir fugas y a mantener la ropa seca.
- Cubierta respirable que permite el paso del aire.
- Bandas adhesivas que sujetan el protector a la prenda para que no se mueva.
- Forma anatómica y contorneada, que se ajusta de manera discreta por debajo de la ropa.
- Con aloe vera y vitamina E para cuidar la piel.
- Hipoalergénicos y empacados en bolsitas individuales.
Presentación:
Caja con 30 protectores de lactancia desechables, cada uno en bolsita individual.</t>
  </si>
  <si>
    <t xml:space="preserve">MLM31228980</t>
  </si>
  <si>
    <t xml:space="preserve">Caja con 30 piezas</t>
  </si>
  <si>
    <t xml:space="preserve">Tipo: protectores de lactancia desechables; Sistema Absorgel; Con aloe vera y vitamina E; Cintas adheribles; Capa exterior impermeable; Cubierta respirable; Forma anatómica; Hipoalergénicos; Bolsitas individuales; Flujo súper abundante</t>
  </si>
  <si>
    <t xml:space="preserve">https://raw.githubusercontent.com/zublimemx/marketplaces-product-images/main/products/7501027567062/images/7501027567062_2.jpg</t>
  </si>
  <si>
    <t xml:space="preserve">https://raw.githubusercontent.com/zublimemx/marketplaces-product-images/main/products/7501027567062/images/7501027567062_3.jpg</t>
  </si>
  <si>
    <t xml:space="preserve">PROTEC LACT EVENFLO ADVAN C/30</t>
  </si>
  <si>
    <t xml:space="preserve">7501123002085</t>
  </si>
  <si>
    <t xml:space="preserve">Nocolodi Fenofibrato 160 mg 30 Cápsulas</t>
  </si>
  <si>
    <t xml:space="preserve">Descripción:
Nocolodi es un medicamento de Laboratorios Grossman cuyo principio activo es el fenofibrato en cápsulas de 160 mg. Se receta para controlar la elevación de triglicéridos y/o colesterol en la sangre. La dosis debe ser la que indique su médico.
Características:
- Principio activo: fenofibrato, 160 mg por cápsula.
- Presentación en cápsulas de administración oral.
- Medicamento de prescripción médica, indicado para trastornos de los lípidos en sangre.
Composición:
Cada cápsula contiene fenofibrato 160 mg.
Modo de uso:
Vía oral. Tome las cápsulas de acuerdo con las indicaciones de su médico.
Presentación:
Caja con 30 cápsulas de 160 mg.
Advertencias:
No se use durante el embarazo ni la lactancia. Lea las instrucciones del empaque. Consulte a su médico. No se deje al alcance de los niños.</t>
  </si>
  <si>
    <t xml:space="preserve">MLM51763168</t>
  </si>
  <si>
    <t xml:space="preserve">Nocolodi</t>
  </si>
  <si>
    <t xml:space="preserve">https://raw.githubusercontent.com/zublimemx/marketplaces-product-images/main/products/7501123002085/images/7501123002085_1.jpg</t>
  </si>
  <si>
    <t xml:space="preserve">https://raw.githubusercontent.com/zublimemx/marketplaces-product-images/main/products/7501123002085/images/7501123002085_2.jpg</t>
  </si>
  <si>
    <t xml:space="preserve">NOCOLODI 160MG C/30 TABS FENOFIBRATO GROSSMAN</t>
  </si>
  <si>
    <t xml:space="preserve">7502214982477</t>
  </si>
  <si>
    <t xml:space="preserve">Condones Prudence Sabor y Aroma Fresa 3 Piezas</t>
  </si>
  <si>
    <t xml:space="preserve">Descripción:
Los condones masculinos Prudence con sabor y aroma a fresa son de hule látex natural lubricado y están elaborados por Laboratorios DKT. Pertenecen a la línea Sabor y Aroma de la marca y cada caja contiene 3 condones de un solo uso, con una fragancia y un sabor a fresa que aportan un toque distinto a la experiencia.
Beneficios:
- Sabor y aroma a fresa.
- Elaborados con hule látex natural.
- Lubricados.
- Caja con 3 piezas de un solo uso.
Presentación:
Caja con 3 condones masculinos de hule látex natural, lubricados, con sabor y aroma a fresa. El empaque muestra la leyenda "Condones lubricados" y una imagen de fresas.
Advertencias:
- Contiene látex natural.
- Cada condón es de un solo uso.
- Consérvelos a no más de 30 °C y en su empaque cerrado.
- Lea las instrucciones del empaque antes de usarlos.
- No se deje al alcance de los niños.</t>
  </si>
  <si>
    <t xml:space="preserve">MLM18978701</t>
  </si>
  <si>
    <t xml:space="preserve">DKT México</t>
  </si>
  <si>
    <t xml:space="preserve">Sabor y Aroma</t>
  </si>
  <si>
    <t xml:space="preserve">Caja con 3 condones</t>
  </si>
  <si>
    <t xml:space="preserve">Material: hule látex natural; Lubricado; Formato de venta: caja individual</t>
  </si>
  <si>
    <t xml:space="preserve">https://raw.githubusercontent.com/zublimemx/marketplaces-product-images/main/products/7502214982477/images/7502214982477_1.jpg</t>
  </si>
  <si>
    <t xml:space="preserve">https://raw.githubusercontent.com/zublimemx/marketplaces-product-images/main/products/7502214982477/images/7502214982477_2.jpg</t>
  </si>
  <si>
    <t xml:space="preserve">https://raw.githubusercontent.com/zublimemx/marketplaces-product-images/main/products/7502214982477/images/7502214982477_3.jpg</t>
  </si>
  <si>
    <t xml:space="preserve">PRUDENCE C3 FRESA OFERTADO 8%</t>
  </si>
  <si>
    <t xml:space="preserve">7891317048808</t>
  </si>
  <si>
    <t xml:space="preserve">Melox Noche Suspensión Antiácida 180 ml</t>
  </si>
  <si>
    <t xml:space="preserve">Descripción:
Melox Noche es una suspensión antiácida y antirreflujo de Sanofi, indicada como auxiliar en el alivio de los trastornos ácido-pépticos: hiperacidez, enfermedad por reflujo gastroesofágico, gastritis, úlcera gastroduodenal, hernia hiatal, úlcera péptica y esofagitis péptica. Su fórmula está pensada para las molestias de reflujo y acidez nocturna.
Beneficios:
- Doble acción: neutraliza el ácido y forma una barrera protectora.
- El alginato de magnesio reacciona con el ácido del estómago y forma un gel que flota sobre el contenido gástrico, protegiendo la mucosa del esófago y del estómago.
- Ayuda en gastritis, reflujo e hiperacidez.
Composición:
Cada 100 ml contienen: carbonato de magnesio 3.5 g; hidróxido de aluminio/carbonato de magnesio coprecipitado gel seco 2.8 g; alginato de magnesio 5.0 g; carbonato de calcio 1.5 g. Vehículo cbp 100 ml.
Modo de uso:
Vía oral. Una o dos cucharadas (10 a 20 ml) de suspensión, una hora después de cada alimento y antes de acostarse.
Presentación:
Frasco con 180 ml de suspensión.
Advertencias:
No debe usarse en caso de insuficiencia renal severa, hipersensibilidad a los componentes, deshidratación, retención de líquidos, cálculos en vías urinarias u obstrucción intestinal. Durante el embarazo y la lactancia su uso queda a juicio del médico. Lea las instrucciones del empaque. Consulte a su médico. No se deje al alcance de los niños.</t>
  </si>
  <si>
    <t xml:space="preserve">Melox</t>
  </si>
  <si>
    <t xml:space="preserve">Melox Noche</t>
  </si>
  <si>
    <t xml:space="preserve">Carbonato de magnesio, hidróxido de aluminio, alginato de magnesio y carbonato de calcio</t>
  </si>
  <si>
    <t xml:space="preserve">Por 100 ml: carbonato de magnesio 3.5 g; hidróxido de aluminio/carbonato de magnesio 2.8 g; alginato de magnesio 5.0 g; carbonato de calcio 1.5 g</t>
  </si>
  <si>
    <t xml:space="preserve">Forma farmacéutica: suspensión oral</t>
  </si>
  <si>
    <t xml:space="preserve">https://raw.githubusercontent.com/zublimemx/marketplaces-product-images/main/products/7891317048808/images/7891317048808_1.jpg</t>
  </si>
  <si>
    <t xml:space="preserve">MELOX NOCHE 180ML SUSP</t>
  </si>
  <si>
    <t xml:space="preserve">7500435162241</t>
  </si>
  <si>
    <t xml:space="preserve">Shampoo Head &amp; Shoulders 2 en 1 Suave y Manejable 650 ml</t>
  </si>
  <si>
    <t xml:space="preserve">Descripción:
Shampoo anticaspa 2 en 1 Head &amp; Shoulders Suave y Manejable de 650 ml, que combina limpieza y acondicionamiento en un solo paso. Transforma el cabello seco y con frizz en un cabello hidratado, suave y manejable, con un agradable aroma floral, y ayuda a controlar la caspa.
Beneficios:
- 2 en 1: limpia el cuero cabelludo y acondiciona el cabello en un solo paso.
- Su mezcla de ingredientes limpia e hidrata desde la raíz, para que el cabello crezca suave y sin caspa visible con uso regular.
- Tecnología de microburbujas que limpia desde la raíz y cuida el cuero cabelludo.
- Formulado para usarse con frecuencia, incluso diariamente.
- Textura cremosa que forma abundante espuma y es fácil de enjuagar.
- Aroma floral.
Modo de uso:
Aplique sobre el cabello mojado, masajee el cuero cabelludo, deje actuar unos instantes y enjuague. Para mejores resultados, úselo de forma frecuente.
Presentación:
Frasco con 650 ml.</t>
  </si>
  <si>
    <t xml:space="preserve">MLM53409777</t>
  </si>
  <si>
    <t xml:space="preserve">Head &amp; Shoulders</t>
  </si>
  <si>
    <t xml:space="preserve">Suave y Manejable</t>
  </si>
  <si>
    <t xml:space="preserve">2 en 1</t>
  </si>
  <si>
    <t xml:space="preserve">Cabello seco o con frizz; cuero cabelludo con caspa</t>
  </si>
  <si>
    <t xml:space="preserve">Tipo: shampoo anticaspa 2 en 1; Formato de venta: pieza individual</t>
  </si>
  <si>
    <t xml:space="preserve">https://raw.githubusercontent.com/zublimemx/marketplaces-product-images/main/products/7500435162241/images/7500435162241_1.jpg</t>
  </si>
  <si>
    <t xml:space="preserve">SH H&amp;S SVE-MAN 2 EN 1 650 ML</t>
  </si>
  <si>
    <t xml:space="preserve">7501299306840</t>
  </si>
  <si>
    <t xml:space="preserve">Macrozit Azitromicina 600 mg Suspensión 15 ml</t>
  </si>
  <si>
    <t xml:space="preserve">Descripción:
Macrozit es un antibiótico macrólido de Laboratorios Liomont cuyo principio activo es la azitromicina, en presentación de polvo para preparar 15 ml de suspensión oral con 600 mg. Está indicado en infecciones causadas por microorganismos susceptibles: infecciones del aparato respiratorio superior (sinusitis, faringoamigdalitis y otitis media aguda) e inferior (bronquitis y neumonía), de piel y tejidos blandos, y odontoestomatológicas. También se usa en infecciones de transmisión sexual no complicadas por Chlamydia trachomatis y Neisseria gonorrhoeae, y en chancroide.
Composición:
El frasco con polvo para 15 ml contiene azitromicina dihidratada equivalente a 0.6 g de azitromicina. El envase con diluyente contiene 9.7 ml. Una vez preparada, cada ml contiene azitromicina dihidratada equivalente a 0.04 g de azitromicina.
Modo de uso:
Vía oral. Antes de usar, el polvo se reconstituye únicamente con el diluyente incluido y se agita bien. Puede tomarse con o sin alimentos. Contiene azúcar. En niños se administra a quienes pesan más de 5 kg y la dosis la determina el médico según el peso.
Presentación:
Caja con frasco con polvo para 15 ml, envase con diluyente y jeringa graduada.
Advertencias:
No debe usarse en personas con alergia a la azitromicina, a otros macrólidos o cetólidos, ni con antecedentes de ictericia colestásica o disfunción hepática asociada al uso previo de azitromicina. La información para prescribir contraindica su uso durante el embarazo y la lactancia. Un antibiótico solo debe tomarse con receta y durante todo el tiempo indicado. Lea las instrucciones del empaque. Consulte a su médico. No se deje al alcance de los niños.</t>
  </si>
  <si>
    <t xml:space="preserve">MLM39476429</t>
  </si>
  <si>
    <t xml:space="preserve">Caja con frasco con polvo para 15 ml y diluyente</t>
  </si>
  <si>
    <t xml:space="preserve">600 mg por frasco; 40 mg/ml ya reconstituida</t>
  </si>
  <si>
    <t xml:space="preserve">Forma farmacéutica: polvo para suspensión oral; Incluye diluyente (9.7 ml) y jeringa graduada</t>
  </si>
  <si>
    <t xml:space="preserve">https://raw.githubusercontent.com/zublimemx/marketplaces-product-images/main/products/7501299306840/images/7501299306840_1.jpg</t>
  </si>
  <si>
    <t xml:space="preserve">https://raw.githubusercontent.com/zublimemx/marketplaces-product-images/main/products/7501299306840/images/7501299306840_2.jpg</t>
  </si>
  <si>
    <t xml:space="preserve">https://raw.githubusercontent.com/zublimemx/marketplaces-product-images/main/products/7501299306840/images/7501299306840_3.jpg</t>
  </si>
  <si>
    <t xml:space="preserve">MACROZIT 600 MG SUSP 15 ML</t>
  </si>
  <si>
    <t xml:space="preserve">7501390913374</t>
  </si>
  <si>
    <t xml:space="preserve">Italdermol G Crema Triticum Vulgare Gentamicina 10 g</t>
  </si>
  <si>
    <t xml:space="preserve">Descripción:
Italdermol G es una crema de Italmex Pharma que combina un extracto acuoso de Triticum vulgare (trigo) con gentamicina. Se presenta como cicatrizante y antiséptico, indicado en heridas y quemaduras, y por su contenido de gentamicina actúa frente a bacterias sensibles a este antibiótico.
Características:
- Combina extracto de Triticum vulgare (trigo) y gentamicina, un antibiótico de uso tópico.
- Propiedades antisépticas indicadas para heridas y quemaduras.
- Crema en tubo de 10 g.
Composición:
Cada gramo de crema contiene: extracto acuoso de Triticum vulgare 150 mg y sulfato de gentamicina equivalente a 1 mg de gentamicina. Excipiente cbp.
Modo de uso:
Uso tópico, siguiendo las indicaciones del médico sobre la zona a tratar y la duración.
Presentación:
Caja con tubo de 10 g de crema.
Advertencias:
No debe usarse en caso de hipersensibilidad a alguno de los componentes. Evite el contacto con los ojos. Si aparece irritación o reacción alérgica, suspenda su uso y consulte a su médico. No lo use en grandes áreas de la piel ni por periodos prolongados sin supervisión médica. Lea las instrucciones del empaque. Consulte a su médico. No se deje al alcance de los niños.</t>
  </si>
  <si>
    <t xml:space="preserve">MLM45287844</t>
  </si>
  <si>
    <t xml:space="preserve">Italmex Pharma</t>
  </si>
  <si>
    <t xml:space="preserve">Por gramo: Triticum vulgare 150 mg; gentamicina 1 mg</t>
  </si>
  <si>
    <t xml:space="preserve">Forma farmacéutica: crema</t>
  </si>
  <si>
    <t xml:space="preserve">https://raw.githubusercontent.com/zublimemx/marketplaces-product-images/main/products/7501390913374/images/7501390913374_1.jpg</t>
  </si>
  <si>
    <t xml:space="preserve">https://raw.githubusercontent.com/zublimemx/marketplaces-product-images/main/products/7501390913374/images/7501390913374_2.jpg</t>
  </si>
  <si>
    <t xml:space="preserve">ITALDERMOL G CRA 10G</t>
  </si>
  <si>
    <t xml:space="preserve">7501035911024</t>
  </si>
  <si>
    <t xml:space="preserve">Crema Dental Colgate Máxima Protección Anticaries 125 ml</t>
  </si>
  <si>
    <t xml:space="preserve">Descripción:
Colgate Máxima Protección Anticaries es una crema dental con flúor y calcio (Micro-Calcio), de sabor original a menta y de uso diario. Su fórmula fortalece los dientes y ayuda a combatir las caries, incluso en los espacios entre los dientes, además de dejar una sensación de limpieza y un aliento fresco por más tiempo.
Beneficios:
- Protección anticaries con flúor (monofluorofosfato de sodio).
- Fórmula con calcio (Micro-Calcio) para proteger el esmalte.
- Limpieza profunda desde el primer uso.
- Aliento fresco con su sabor original a menta.
- Tubo familiar de 125 ml, para el uso diario en la higiene bucal.
Ingredientes:
Dicalcium Phosphate Dihydrate, Aqua, Glycerin, Sodium Lauryl Sulfate, Cellulose Gum, Sodium Monofluorophosphate, Hydrated Silica, Aroma, Tetrasodium Pyrophosphate, Sodium Saccharin, Limonene.
Modo de uso:
Cepíllese los dientes tres veces al día, después de cada comida, durante 2 minutos como mínimo, y enjuague bien al terminar.
Presentación:
Tubo con 125 ml de crema dental (181.3 g de contenido neto).
Advertencias:
No ingerir. Este producto no está indicado para niños. Manténgase fuera del alcance de los niños.</t>
  </si>
  <si>
    <t xml:space="preserve">MLM18971900</t>
  </si>
  <si>
    <t xml:space="preserve">Menta (sabor original)</t>
  </si>
  <si>
    <t xml:space="preserve">Contenido neto: 125 ml (181.3 g); Con flúor y calcio (Micro-Calcio)</t>
  </si>
  <si>
    <t xml:space="preserve">https://raw.githubusercontent.com/zublimemx/marketplaces-product-images/main/products/7501035911024/images/7501035911024_1.jpg</t>
  </si>
  <si>
    <t xml:space="preserve">https://raw.githubusercontent.com/zublimemx/marketplaces-product-images/main/products/7501035911024/images/7501035911024_2.jpg</t>
  </si>
  <si>
    <t xml:space="preserve">https://raw.githubusercontent.com/zublimemx/marketplaces-product-images/main/products/7501035911024/images/7501035911024_3.jpg</t>
  </si>
  <si>
    <t xml:space="preserve">https://raw.githubusercontent.com/zublimemx/marketplaces-product-images/main/products/7501035911024/images/7501035911024_4.jpg</t>
  </si>
  <si>
    <t xml:space="preserve">C D COLGATE MFP 125ML</t>
  </si>
  <si>
    <t xml:space="preserve">650240011153</t>
  </si>
  <si>
    <t xml:space="preserve">Lomecan V Clotrimazol 2% Crema Vaginal 20 g</t>
  </si>
  <si>
    <t xml:space="preserve">Descripción:
Lomecan V es una crema vaginal antimicótica con clotrimazol al 2 %, en tubo de 20 g con aplicador. Está indicada para combatir las infecciones causadas por hongos o levaduras, como la candidiasis vaginal (infección provocada por levaduras del género Candida), y en infecciones cervicovaginales y vulvovaginales causadas por estos microorganismos. Los síntomas comunes de estas infecciones son la comezón, el ardor y la inflamación vaginal, que pueden acompañarse de molestias al orinar o al tener relaciones sexuales.
Beneficios:
- Antimicótico vaginal en crema con clotrimazol al 2 %
- Ayuda a aliviar la comezón, el ardor y la inflamación causados por la infección
- Esquema de una aplicación al día durante 3 días
- Incluye aplicador para introducir la dosis por vía vaginal
Composición:
Cada 100 g de crema contienen 2 g de clotrimazol.
Modo de uso:
Vía vaginal. En vulvovaginitis, con ayuda del aplicador introduzca 5 g de crema al 2 % una vez al día durante 3 días. Se recomienda aplicarla por la noche, antes de dormir: con la paciente acostada sobre la espalda, con las piernas separadas y semiflexionadas, se introduce el aplicador con la crema, se deposita y se permanece en esa posición unos 15 minutos.
Presentación:
Caja con un tubo con 20 g de crema vaginal y aplicador. Elaborado por Genomma Lab.
Advertencias:
Úsese de acuerdo con las instrucciones de la etiqueta y solo contra el padecimiento para el que está indicado. En caso de embarazo o lactancia consulte a su médico. Lea las instrucciones del empaque. Consulte a su médico. No se deje al alcance de los niños.</t>
  </si>
  <si>
    <t xml:space="preserve">MLM39455484</t>
  </si>
  <si>
    <t xml:space="preserve">Caja con tubo de 20 g y aplicador</t>
  </si>
  <si>
    <t xml:space="preserve">2 % (2 g/100 g)</t>
  </si>
  <si>
    <t xml:space="preserve">Forma farmacéutica: crema vaginal; Incluye aplicador; Esquema de 3 días; Venta libre</t>
  </si>
  <si>
    <t xml:space="preserve">https://raw.githubusercontent.com/zublimemx/marketplaces-product-images/main/products/650240011153/images/650240011153_1.jpg</t>
  </si>
  <si>
    <t xml:space="preserve">https://raw.githubusercontent.com/zublimemx/marketplaces-product-images/main/products/650240011153/images/650240011153_2.jpg</t>
  </si>
  <si>
    <t xml:space="preserve">https://raw.githubusercontent.com/zublimemx/marketplaces-product-images/main/products/650240011153/images/650240011153_3.jpg</t>
  </si>
  <si>
    <t xml:space="preserve">LOMECAN TUBO 20 GR</t>
  </si>
  <si>
    <t xml:space="preserve">7509546063706</t>
  </si>
  <si>
    <t xml:space="preserve">Antitranspirante Speed Stick 24/7 Xtreme Ultra Aerosol 91 g</t>
  </si>
  <si>
    <t xml:space="preserve">Descripción:
El Antitranspirante Speed Stick 24/7 Xtreme Ultra en aerosol es un desodorante antitranspirante para hombre que combate el mal olor provocado por la sudoración y ayuda a controlar la humedad en la zona de las axilas. Forma parte de la línea Xtreme de Speed Stick, con protección contra el sudor y el mal olor durante todo el día, y se presenta en una lata de aerosol de 91 g, práctica para llevar y aplicar a diario.
Beneficios:
- Neutraliza el mal olor que provoca la sudoración
- Controla la cantidad de humedad en la zona axilar las 24 horas y los 7 días de la semana
- Fragancia varonil que acompaña hasta por 48 horas
- Tecnología termo-activada (control-tech): se activa y se adapta a los cambios de temperatura para no dejarte desprotegido
- Brinda frescura duradera y cuida tu piel
- Formato aerosol de 91 g
Presentación:
Lata de aerosol con 91 g, variante Xtreme Ultra, para hombre.</t>
  </si>
  <si>
    <t xml:space="preserve">MLM17017367</t>
  </si>
  <si>
    <t xml:space="preserve">24/7 Xtreme Ultra</t>
  </si>
  <si>
    <t xml:space="preserve">Xtreme Ultra</t>
  </si>
  <si>
    <t xml:space="preserve">Aerosol de 91 g</t>
  </si>
  <si>
    <t xml:space="preserve">Xtreme Ultra (fragancia varonil)</t>
  </si>
  <si>
    <t xml:space="preserve">Formato: aerosol; Antitranspirante; Protección de hasta 48 horas; Tecnología termo-activada</t>
  </si>
  <si>
    <t xml:space="preserve">https://raw.githubusercontent.com/zublimemx/marketplaces-product-images/main/products/7509546063706/images/7509546063706_1.jpg</t>
  </si>
  <si>
    <t xml:space="preserve">DESOD SPEED S XTRE ULT 24/7 SPY 91G SEP26</t>
  </si>
  <si>
    <t xml:space="preserve">7501072340092</t>
  </si>
  <si>
    <t xml:space="preserve">Flagyl Metronidazol 500 mg 30 Comprimidos</t>
  </si>
  <si>
    <t xml:space="preserve">Descripción:
Flagyl es un medicamento cuyo principio activo es el metronidazol, de acción antiprotozoaria y antibacteriana, para administración por vía oral. Sus indicaciones se basan en su actividad contra protozoarios y bacterias anaerobias y en su comportamiento en el organismo. Se presenta en comprimidos de 500 mg, en caja con 30 piezas.
Beneficios:
- Antiparasitario y antibacteriano de administración oral
- Indicado en infecciones causadas por microorganismos susceptibles, como las infecciones por bacterias anaerobias
- Se utiliza en infecciones del tracto gastrointestinal, incluidas la amebiasis intestinal y la giardiasis
- Se utiliza en infecciones vaginales por Trichomonas vaginalis y en infecciones dentales como la periodontitis
Composición:
Cada comprimido contiene metronidazol 500 mg, con excipiente cbp 1 comprimido.
Modo de uso:
Vía oral. La dosis y la duración del tratamiento las establece el médico según el tipo de infección y las características del paciente.
Presentación:
Caja con 30 comprimidos de 500 mg.
Advertencias:
No lo use si es alérgico al metronidazol o a alguno de los componentes de la fórmula, ni si usa disulfiram o tiene enfermedades neurológicas preexistentes. Úselo con precaución en caso de enfermedad hepática grave. En embarazo o lactancia consulte a su médico antes de usarlo. Lea las instrucciones del empaque. Consulte a su médico. No se deje al alcance de los niños.</t>
  </si>
  <si>
    <t xml:space="preserve">MLM39473327</t>
  </si>
  <si>
    <t xml:space="preserve">Flagyl</t>
  </si>
  <si>
    <t xml:space="preserve">Caja con 30 comprimidos</t>
  </si>
  <si>
    <t xml:space="preserve">Forma farmacéutica: comprimidos; Grupo terapéutico: antiparasitario y antibacteriano</t>
  </si>
  <si>
    <t xml:space="preserve">https://raw.githubusercontent.com/zublimemx/marketplaces-product-images/main/products/7501072340092/images/7501072340092_1.jpg</t>
  </si>
  <si>
    <t xml:space="preserve">https://raw.githubusercontent.com/zublimemx/marketplaces-product-images/main/products/7501072340092/images/7501072340092_2.jpg</t>
  </si>
  <si>
    <t xml:space="preserve">FLAGYL 500 MG C 30 COMPR</t>
  </si>
  <si>
    <t xml:space="preserve">037836012341</t>
  </si>
  <si>
    <t xml:space="preserve">Capent Pomada para Rozaduras del Bebé 110 g</t>
  </si>
  <si>
    <t xml:space="preserve">Descripción:
Capent es una pomada para rozaduras creada para proteger la delicada piel del bebé. Forma una capa protectora que evita el contacto de la piel con agentes nocivos, calma el dolor y la comezón, y su acción antiséptica ayuda a aliviar y a prevenir infecciones en la piel. Es una fórmula hipoalergénica y dermatológicamente comprobada, en tubo de 110 g.
Beneficios:
- Proporciona un alivio rápido y eficaz de las rozaduras del bebé
- Forma una capa protectora sobre la piel
- Calma el dolor y la comezón de la zona irritada
- Acción antiséptica que ayuda a aliviar y a prevenir infecciones en la piel del bebé
- Hipoalergénica
Fórmula:
Cada 1 g de pomada contiene óxido de zinc 0.25 g y cloruro de benzalconio 0.001 g, con excipiente c.b.p.
Modo de uso:
- Si su bebé está rozado: limpie suavemente la zona afectada y aplique una capa generosa de pomada en cada cambio de pañal.
- Para prevenir rozaduras: aplique una capa delgada en cada cambio de pañal y, en especial, por la noche.
- Antes de aplicar la pomada, verifique que la piel del bebé esté totalmente seca.
- En irritaciones y quemaduras leves: lave la zona afectada, séquela y aplique suavemente una ligera capa de pomada; repita la operación tres veces al día.
Presentación:
Caja con un tubo con 110 g. Vía cutánea. Material de curación.
Advertencias:
Si persisten las molestias, consulte a su médico. No se deje al alcance de los niños. Consérvese a temperatura ambiente, a no más de 30 °C.</t>
  </si>
  <si>
    <t xml:space="preserve">MLM34506746</t>
  </si>
  <si>
    <t xml:space="preserve">Tubo de 110 g</t>
  </si>
  <si>
    <t xml:space="preserve">Óxido de zinc y cloruro de benzalconio</t>
  </si>
  <si>
    <t xml:space="preserve">Óxido de zinc 0.25 g/g; cloruro de benzalconio 0.001 g/g</t>
  </si>
  <si>
    <t xml:space="preserve">Hipoalergénica; Material de curación; Hecho en México por GlaxoSmithKline Consumer Healthcare México para Grisi Hnos.</t>
  </si>
  <si>
    <t xml:space="preserve">https://raw.githubusercontent.com/zublimemx/marketplaces-product-images/main/products/037836012341/images/037836012341_1.jpg</t>
  </si>
  <si>
    <t xml:space="preserve">https://raw.githubusercontent.com/zublimemx/marketplaces-product-images/main/products/037836012341/images/037836012341_2.jpg</t>
  </si>
  <si>
    <t xml:space="preserve">https://raw.githubusercontent.com/zublimemx/marketplaces-product-images/main/products/037836012341/images/037836012341_3.jpg</t>
  </si>
  <si>
    <t xml:space="preserve">CAPENT 110GR POMADA</t>
  </si>
  <si>
    <t xml:space="preserve">7509546072050</t>
  </si>
  <si>
    <t xml:space="preserve">Shampoo Mennen Miel y Manzanilla Suave 200 ml</t>
  </si>
  <si>
    <t xml:space="preserve">Descripción:
El Shampoo Mennen Protección y Suavidad con Miel y Manzanilla es un shampoo suave formulado con ingredientes inspirados en la naturaleza, ideal para toda la familia. Limpia eficazmente el cabello, proporcionándole cuidado y protección, y lo deja con una fragancia suave y agradable, con brillo y vitalidad. Su fórmula combina miel y extracto de manzanilla.
Beneficios:
- Protección y suavidad para el cabello
- Limpia eficazmente el cabello
- Agradable aroma a miel y manzanilla
- Fórmula suave para toda la familia
Ingredientes:
Aqua, Sodium Laureth Sulfate, Sodium Chloride, Cocamidopropyl Betaine, Sodium Benzoate, Parfum, Citric Acid, Hydroxypropyl Guar Hydroxypropyltrimonium Chloride, Tetrasodium EDTA, Sodium Phosphate, Benzophenone-3, Honey [miel], Chamomilla Recutita (Matricaria) Flower Extract [extracto de manzanilla], CI 19140, CI 14700.
Modo de uso:
Humedezca su cabello y aplique el producto, masajeando suavemente para distribuir la espuma hasta las puntas del cabello. Déjelo actuar durante unos minutos, enjuague y, si es necesario, repita la operación.
Presentación:
Botella con 200 ml.
Advertencias:
Evite el contacto con los ojos; si esto sucede, enjuáguelos con agua. Suspenda su uso si observa alguna reacción desfavorable. Manténgase fuera del alcance de los niños cuando un adulto no supervise su manejo.</t>
  </si>
  <si>
    <t xml:space="preserve">MLM17795437</t>
  </si>
  <si>
    <t xml:space="preserve">Miel y Manzanilla</t>
  </si>
  <si>
    <t xml:space="preserve">Shampoo suave; Para toda la familia</t>
  </si>
  <si>
    <t xml:space="preserve">https://raw.githubusercontent.com/zublimemx/marketplaces-product-images/main/products/7509546072050/images/7509546072050_2.jpg</t>
  </si>
  <si>
    <t xml:space="preserve">SH MENNEN MIEL-MZA SVE 200ML</t>
  </si>
  <si>
    <t xml:space="preserve">75076337</t>
  </si>
  <si>
    <t xml:space="preserve">Desodorante Antitranspirante Rexona Men V8 en Barra 45 g</t>
  </si>
  <si>
    <t xml:space="preserve">Descripción:
El Antitranspirante Rexona V8 en stick para hombre es un desodorante antitranspirante que proporciona protección contra el sudor y el mal olor desde la aplicación. Su fórmula se activa con el movimiento, para mantener la protección aun durante la actividad intensa. Pertenece a la línea Rexona Men, pensada para hombres, y se presenta en barra (stick) de 45 g.
Beneficios:
- Protección instantánea contra el sudor y el mal olor
- Hasta 48 horas de protección contra el sudor
- Doble protección contra el mal olor
- Se mantiene activo durante el movimiento intenso
- Formato en barra, práctico para aplicar y llevar
Ingredientes:
Ingredientes principales: Aluminum Zirconium Tetrachlorohydrex Gly, Stearyl Alcohol, Isopropyl Palmitate, Cyclopentasiloxane, PPG-14 Butyl Ether, Paraffinum Liquidum, Talc y otros componentes.
Presentación:
Barra (stick) de 45 g, línea Rexona Men, variante V8.</t>
  </si>
  <si>
    <t xml:space="preserve">MLM29326348</t>
  </si>
  <si>
    <t xml:space="preserve">V8</t>
  </si>
  <si>
    <t xml:space="preserve">Barra (stick) de 45 g</t>
  </si>
  <si>
    <t xml:space="preserve">Antitranspirante; Protección de 48 horas; Activado por el movimiento; Formato: barra (stick)</t>
  </si>
  <si>
    <t xml:space="preserve">https://raw.githubusercontent.com/zublimemx/marketplaces-product-images/main/products/75076337/images/75076337_2.jpg</t>
  </si>
  <si>
    <t xml:space="preserve">https://raw.githubusercontent.com/zublimemx/marketplaces-product-images/main/products/75076337/images/75076337_1.jpg</t>
  </si>
  <si>
    <t xml:space="preserve">https://raw.githubusercontent.com/zublimemx/marketplaces-product-images/main/products/75076337/images/75076337_4.jpg</t>
  </si>
  <si>
    <t xml:space="preserve">DESOD REXONA MEN V8 48H STICK 45G</t>
  </si>
  <si>
    <t xml:space="preserve">7803510000590</t>
  </si>
  <si>
    <t xml:space="preserve">Ciruelax Cassia Angustifolia 15 mg 20 Comprimidos</t>
  </si>
  <si>
    <t xml:space="preserve">Descripción:
Ciruelax 15 mg es un medicamento herbolario laxante a base de Cassia angustifolia (sen), auxiliar en el tratamiento del estreñimiento. Los senósidos del sen actúan sobre la motilidad del intestino, estimulando las contracciones peristálticas y acelerando el tránsito por el colon, con lo que ayudan a facilitar la evacuación. Se presenta en comprimidos de 15 mg, en caja con 20 piezas en envase de burbuja.
Beneficios:
- Laxante de origen natural
- Auxiliar en el tratamiento del estreñimiento
- Tiempo de acción aproximado de 8 a 10 horas
- Comprimidos en envase de burbuja, prácticos y fáciles de llevar
Composición:
Cada comprimido aporta Cassia angustifolia (sen) equivalente a 15 mg de derivados hidroxiantracénicos, expresados como senósidos B.
Modo de uso:
Vía oral. Siga la dosis indicada en el empaque o por su médico.
Presentación:
Caja con 20 comprimidos de 15 mg en envase de burbuja. Elaborado por Laboratorios Garden House.
Advertencias:
No lo use en menores de 10 años, ni en caso de obstrucción intestinal, apendicitis, dolor abdominal de causa desconocida, sangrado rectal no diagnosticado, náuseas, vómito, fiebre o deshidratación severa. A dosis habituales suele ser bien tolerado; ocasionalmente puede causar dolor abdominal, cólicos, gases y náuseas. El uso frecuente o prolongado de laxantes puede crear hábito. Si persisten las molestias o se presenta dolor abdominal, consulte a su médico. Lea las instrucciones del empaque. Consulte a su médico. No se deje al alcance de los niños.</t>
  </si>
  <si>
    <t xml:space="preserve">MLM42269393</t>
  </si>
  <si>
    <t xml:space="preserve">Ciruelax</t>
  </si>
  <si>
    <t xml:space="preserve">Laboratorios Garden House</t>
  </si>
  <si>
    <t xml:space="preserve">Caja con 20 comprimidos en envase de burbuja</t>
  </si>
  <si>
    <t xml:space="preserve">Cassia angustifolia (sen)</t>
  </si>
  <si>
    <t xml:space="preserve">15 mg (equivalente en senósidos B)</t>
  </si>
  <si>
    <t xml:space="preserve">Mayores de 10 años</t>
  </si>
  <si>
    <t xml:space="preserve">025P2002 SSA VI</t>
  </si>
  <si>
    <t xml:space="preserve">Medicamento herbolario; Laxante; Forma farmacéutica: comprimidos; Venta libre</t>
  </si>
  <si>
    <t xml:space="preserve">https://raw.githubusercontent.com/zublimemx/marketplaces-product-images/main/products/7803510000590/images/7803510000590_1.jpg</t>
  </si>
  <si>
    <t xml:space="preserve">https://raw.githubusercontent.com/zublimemx/marketplaces-product-images/main/products/7803510000590/images/7803510000590_2.jpg</t>
  </si>
  <si>
    <t xml:space="preserve">CIRUELAX 15MG C20COMP</t>
  </si>
  <si>
    <t xml:space="preserve">7791293028781</t>
  </si>
  <si>
    <t xml:space="preserve">Desodorante Axe Black en Aerosol para Hombre 150 ml</t>
  </si>
  <si>
    <t xml:space="preserve">Descripción:
El Desodorante en Aerosol Axe Black para hombre es un desodorante en spray con 48 horas de protección duradera gracias a su tecnología de doble acción. Es un body spray de aroma masculino y sofisticado, cuya fragancia fresca combina notas de pera congelada y cedro. Se presenta en una lata de aluminio reciclable de 150 ml.
Beneficios:
- Hasta 48 horas de protección duradera contra el mal olor
- Tecnología destructora de olor de doble acción
- Fórmula con 0 % de sales de aluminio
- Fragancia fresca y masculina con notas de pera congelada y cedro
- Lata de aluminio reciclable
- Formato aerosol de 150 ml
Modo de uso:
Agite el envase, gire, presione y aplique el desodorante en aerosol sobre el cuerpo, a no menos de 15 cm de la piel. Evite las zonas íntimas.
Presentación:
Aerosol de 150 ml, línea Axe Black, para hombre.</t>
  </si>
  <si>
    <t xml:space="preserve">MLM17017711</t>
  </si>
  <si>
    <t xml:space="preserve">Black (pera congelada y cedro)</t>
  </si>
  <si>
    <t xml:space="preserve">Pera congelada y cedro</t>
  </si>
  <si>
    <t xml:space="preserve">Body spray; Protección de 48 horas; 0 % sales de aluminio; Lata de aluminio reciclable</t>
  </si>
  <si>
    <t xml:space="preserve">https://raw.githubusercontent.com/zublimemx/marketplaces-product-images/main/products/7791293028781/images/7791293028781_4.jpg</t>
  </si>
  <si>
    <t xml:space="preserve">https://raw.githubusercontent.com/zublimemx/marketplaces-product-images/main/products/7791293028781/images/7791293028781_1.jpg</t>
  </si>
  <si>
    <t xml:space="preserve">DESOD AXE MEN BLACK SPY 150M</t>
  </si>
  <si>
    <t xml:space="preserve">7501088559211</t>
  </si>
  <si>
    <t xml:space="preserve">Scabisan Permetrina 5% Crema 60 g</t>
  </si>
  <si>
    <t xml:space="preserve">Descripción:
Scabisan es un medicamento tópico utilizado en el tratamiento de la sarna (escabiosis), una infestación causada por el ácaro Sarcoptes scabiei. Los síntomas de la sarna en humanos son picazón severa, úlceras cutáneas, surcos en la piel y erupción en la unión de los dedos de pies y manos, muñecas, glúteos y mamas. Su compuesto activo es la permetrina, considerada un escabicida y pediculicida. Es un tratamiento tópico indicado a partir de los 2 meses de edad; generalmente una sola aplicación es suficiente para eliminar la infestación.
Beneficios:
- Tratamiento tópico de la escabiosis (sarna)
- Permetrina al 5 % con acción escabicida y pediculicida
- Una sola aplicación suele ser suficiente
- Indicado a partir de los 2 meses de edad
Composición:
Cada 100 g de crema contienen permetrina 5.0 g, con vehículo cbp 100.0 g.
Modo de uso:
Vía cutánea. Aplique con un suave masaje sobre la piel desde el cuello hasta la planta de los pies. Usualmente 30 g son suficientes para el tratamiento de un adulto. La crema debe retirarse bañándose después de 8 a 14 horas. En niños y pacientes geriátricos trate también sienes, frente y cuero cabelludo. El tratamiento puede repetirse una semana después de la primera aplicación, si es necesario.
Presentación:
Caja con un tubo con 60 g de crema. Elaborado por Chinoin.
Advertencias:
Úsese solo sobre la piel y siga las indicaciones de su médico. Lea las instrucciones del empaque. Consulte a su médico. No se deje al alcance de los niños.</t>
  </si>
  <si>
    <t xml:space="preserve">MLM45287530</t>
  </si>
  <si>
    <t xml:space="preserve">Scabisan</t>
  </si>
  <si>
    <t xml:space="preserve">Tubo de 60 g</t>
  </si>
  <si>
    <t xml:space="preserve">Permetrina</t>
  </si>
  <si>
    <t xml:space="preserve">5 % (5 g/100 g)</t>
  </si>
  <si>
    <t xml:space="preserve">A partir de 2 meses de edad</t>
  </si>
  <si>
    <t xml:space="preserve">Forma farmacéutica: crema; Escabicida y pediculicida; Venta libre</t>
  </si>
  <si>
    <t xml:space="preserve">https://raw.githubusercontent.com/zublimemx/marketplaces-product-images/main/products/7501088559211/images/7501088559211_1.jpg</t>
  </si>
  <si>
    <t xml:space="preserve">https://raw.githubusercontent.com/zublimemx/marketplaces-product-images/main/products/7501088559211/images/7501088559211_2.jpg</t>
  </si>
  <si>
    <t xml:space="preserve">SCABISAN CREMA</t>
  </si>
  <si>
    <t xml:space="preserve">7502214982491</t>
  </si>
  <si>
    <t xml:space="preserve">Condones Prudence Sabor y Aroma Uva 3 Piezas</t>
  </si>
  <si>
    <t xml:space="preserve">Descripción:
Los preservativos Prudence Sabor y Aroma Uva son condones masculinos lubricados, fabricados con hule látex natural, con un agradable sabor y aroma a uva. Se presentan en una caja con 3 piezas, ideal para llevar y tener a la mano. El empaque indica calidad 'Premium Quality' y el contenido de 3 condones masculinos de hule látex natural. Son elaborados por Laboratorios DKT.
Características:
- Preservativos masculinos de hule látex natural
- Sabor y aroma a uva
- Lubricados con silicón
- Sin textura y sin efecto retardante
- Caja con 3 condones
Presentación:
Caja con 3 condones masculinos de hule látex natural, variante Sabor y Aroma Uva.
Advertencias:
Este producto contiene hule látex que puede causar reacciones alérgicas en personas sensibles a este material. Manténgase fuera del alcance de los niños.</t>
  </si>
  <si>
    <t xml:space="preserve">MLM18978754</t>
  </si>
  <si>
    <t xml:space="preserve">Laboratorios DKT</t>
  </si>
  <si>
    <t xml:space="preserve">Sabor y aroma uva</t>
  </si>
  <si>
    <t xml:space="preserve">Material: hule látex natural; Lubricado con silicón; Con sabor; Sin textura; Sin efecto retardante</t>
  </si>
  <si>
    <t xml:space="preserve">https://raw.githubusercontent.com/zublimemx/marketplaces-product-images/main/products/7502214982491/images/7502214982491_1.jpg</t>
  </si>
  <si>
    <t xml:space="preserve">https://raw.githubusercontent.com/zublimemx/marketplaces-product-images/main/products/7502214982491/images/7502214982491_2.jpg</t>
  </si>
  <si>
    <t xml:space="preserve">PRUDENCE C3 UVA OFERTADO 8%</t>
  </si>
  <si>
    <t xml:space="preserve">714706903182</t>
  </si>
  <si>
    <t xml:space="preserve">Paletas Broncolin Sabores Mixtos Vitrolero 100 Piezas</t>
  </si>
  <si>
    <t xml:space="preserve">Descripción:
Broncolin Paletas Sabores Mixtos es un surtido de paletas de caramelo macizo con miel de abeja y extractos herbales, en presentación de vitrolero con 100 piezas. Están indicadas para aliviar los síntomas y malestares de la tos y del resfriado común, principalmente la garganta irritada. Es un remedio herbolario en formato de paleta, con sabores surtidos.
Beneficios:
- Paletas de caramelo macizo con miel de abeja y extractos herbales
- Apoyan el alivio de los malestares de la tos y del resfriado común, en especial la garganta irritada
- Sabores surtidos, como naranja, limón y cereza
- Práctico vitrolero con 100 paletas
Composición:
Según la ficha del producto, contiene ácido cítrico, eucalipto, miel, mentol, propóleo, salvia y sauco negro.
Presentación:
Vitrolero con 100 paletas de sabores mixtos, con contenido neto de 1 kg.
Advertencias:
Consulte a su médico. El consumo de este producto es responsabilidad de quien lo recomienda y de quien lo usa. Manténgase fuera del alcance de los niños.</t>
  </si>
  <si>
    <t xml:space="preserve">MLM56719385</t>
  </si>
  <si>
    <t xml:space="preserve">Paletas</t>
  </si>
  <si>
    <t xml:space="preserve">Sabores mixtos</t>
  </si>
  <si>
    <t xml:space="preserve">Vitrolero con 100 paletas</t>
  </si>
  <si>
    <t xml:space="preserve">paletas</t>
  </si>
  <si>
    <t xml:space="preserve">Surtido: naranja, limón y cereza</t>
  </si>
  <si>
    <t xml:space="preserve">Contenido neto: 1 kg; Con miel de abeja y extractos herbales; Remedio herbolario; Formato de venta: vitrolero</t>
  </si>
  <si>
    <t xml:space="preserve">https://raw.githubusercontent.com/zublimemx/marketplaces-product-images/main/products/714706903182/images/714706903182_1.jpg</t>
  </si>
  <si>
    <t xml:space="preserve">https://raw.githubusercontent.com/zublimemx/marketplaces-product-images/main/products/714706903182/images/714706903182_3.jpg</t>
  </si>
  <si>
    <t xml:space="preserve">https://raw.githubusercontent.com/zublimemx/marketplaces-product-images/main/products/714706903182/images/714706903182_4.jpg</t>
  </si>
  <si>
    <t xml:space="preserve">BRONCOLIN VITRO MIXTO C 100</t>
  </si>
  <si>
    <t xml:space="preserve">7509546064697</t>
  </si>
  <si>
    <t xml:space="preserve">Desodorante Stefano Play en Aerosol para Hombre 113 g</t>
  </si>
  <si>
    <t xml:space="preserve">Descripción:
El Desodorante en Aerosol Stefano Play para caballero te ayuda a combatir el mal olor y a sentirte fresco todo el día. Su fragancia oriental ámbar aromática combina ámbar, almizcle y vainilla con notas de cardamomo y albahaca, con un carácter cálido, juvenil y muy seductor. Es un desodorante de uso diario, con el lema 'Let's Play', y se presenta en lata de aerosol de 113 g (159 ml).
Beneficios:
- Protege contra los malos olores provocados por la sudoración
- Duración de hasta 24 horas o más
- Fragancia oriental ámbar aromática con notas de cardamomo y albahaca
- No deja manchas en la ropa
- Fórmula que no irrita la piel
- Para uso diario
Modo de uso:
Agite bien el aerosol antes de usarlo y aplique a unos 15 cm de distancia de las axilas.
Presentación:
Aerosol de 113 g (159 ml), línea Stefano, variante Play, para hombre.</t>
  </si>
  <si>
    <t xml:space="preserve">MLM17017551</t>
  </si>
  <si>
    <t xml:space="preserve">Play</t>
  </si>
  <si>
    <t xml:space="preserve">Aerosol de 113 g (159 ml)</t>
  </si>
  <si>
    <t xml:space="preserve">Oriental ámbar aromática: ámbar, almizcle, vainilla, cardamomo y albahaca</t>
  </si>
  <si>
    <t xml:space="preserve">Formato: aerosol (spray); Contenido: 159 ml; Duración de hasta 24 horas o más</t>
  </si>
  <si>
    <t xml:space="preserve">https://raw.githubusercontent.com/zublimemx/marketplaces-product-images/main/products/7509546064697/images/7509546064697_3.jpg</t>
  </si>
  <si>
    <t xml:space="preserve">DESOD STEFANO PLAY AER SPY 113G</t>
  </si>
  <si>
    <t xml:space="preserve">7501109760886</t>
  </si>
  <si>
    <t xml:space="preserve">Parche Negro Promedic Metilo y Belladona 12.5 x 18.5 cm</t>
  </si>
  <si>
    <t xml:space="preserve">Descripción:
Parche Negro Promedic es un parche rubefaciente tópico auxiliar en afecciones musculares leves. Contiene salicilato de metilo y extracto blando de belladona, entre otros componentes, en un parche adhesivo de 12.5 x 18.5 cm que se aplica directamente sobre la zona afectada. Se ubica dentro de los medicamentos de uso tópico con acción antiinflamatoria.
Beneficios:
- Rubefaciente tópico auxiliar en afecciones musculares leves
- Útil en el tratamiento de la inflamación
- Se aplica directamente sobre el área afectada
- Formato de una pieza, listo para usar
Fórmula:
Cada parche contiene: salicilato de metilo 0.175 g, extracto blando de belladona 0.003 g, capsico 0.165 g, brea colofonia 0.235 g, óxido de zinc 0.165 g, carbonato de calcio 0.100 g, negro de humo 0.100 g, hule crepé 0.600 g y resinas adhesivas 1.535 g, sobre tela.
Modo de uso:
Aplique un parche sobre el área afectada según las recomendaciones del médico.
Presentación:
1 pieza de 12.5 cm de ancho por 18.5 cm de largo, en sobre individual. Elaborado por Química y Farmacia (Quifa), Perrigo.
Advertencias:
Lea las instrucciones del empaque. Consulte a su médico. No se deje al alcance de los niños.</t>
  </si>
  <si>
    <t xml:space="preserve">MLM31399919</t>
  </si>
  <si>
    <t xml:space="preserve">Promedic</t>
  </si>
  <si>
    <t xml:space="preserve">Perrigo (Química y Farmacia, Quifa)</t>
  </si>
  <si>
    <t xml:space="preserve">Parche Negro</t>
  </si>
  <si>
    <t xml:space="preserve">1 pieza de 12.5 x 18.5 cm</t>
  </si>
  <si>
    <t xml:space="preserve">Salicilato de metilo, extracto blando de belladona y capsico</t>
  </si>
  <si>
    <t xml:space="preserve">Salicilato de metilo 0.175 g; extracto blando de belladona 0.003 g; capsico 0.165 g por parche</t>
  </si>
  <si>
    <t xml:space="preserve">Dimensiones: ancho 12.5 cm x largo 18.5 cm; Rubefaciente tópico; Forma farmacéutica: parche; Venta libre</t>
  </si>
  <si>
    <t xml:space="preserve">https://raw.githubusercontent.com/zublimemx/marketplaces-product-images/main/products/7501109760886/images/7501109760886_2.jpg</t>
  </si>
  <si>
    <t xml:space="preserve">https://raw.githubusercontent.com/zublimemx/marketplaces-product-images/main/products/7501109760886/images/7501109760886_1.jpg</t>
  </si>
  <si>
    <t xml:space="preserve">https://raw.githubusercontent.com/zublimemx/marketplaces-product-images/main/products/7501109760886/images/7501109760886_3.jpg</t>
  </si>
  <si>
    <t xml:space="preserve">PARCHE NEGRO SALICILATO DE METILO Y BELLADONA QUIFA</t>
  </si>
  <si>
    <t xml:space="preserve">7500435155854</t>
  </si>
  <si>
    <t xml:space="preserve">Shampoo Pantene Pro-V Bambú Nutre &amp; Crece 750 ml</t>
  </si>
  <si>
    <t xml:space="preserve">Descripción:
El Shampoo Pantene Pro-V Bambú Nutre &amp; Crece está diseñado para fortalecer el cabello y ayudar a reducir su caída. Limpia profundamente, eliminando la grasa, mientras acondiciona, y nutre el cabello desde la raíz para ayudar al ciclo de quiebre del cabello. La colección Bambú Nutre &amp; Crece de Pantene incluye ingredientes focalizados como el bambú y el aceite de ricino. Se presenta en botella de 750 ml.
Beneficios:
- Fortalece el cabello y ayuda a reducir la rotura
- Ayuda a reducir la caída del cabello para un crecimiento más fuerte
- Contiene aceite de ricino, rico en omega-9, con propiedades hidratantes
- Nutre el cabello desde la raíz
- Limpia profundamente eliminando la grasa
- pH equilibrado
Presentación:
Botella de 750 ml, línea Pantene Pro-V, variante Bambú Nutre &amp; Crece.</t>
  </si>
  <si>
    <t xml:space="preserve">MLM19701336</t>
  </si>
  <si>
    <t xml:space="preserve">Pantene</t>
  </si>
  <si>
    <t xml:space="preserve">Pro-V</t>
  </si>
  <si>
    <t xml:space="preserve">Bambú Nutre &amp; Crece</t>
  </si>
  <si>
    <t xml:space="preserve">Botella de 750 ml</t>
  </si>
  <si>
    <t xml:space="preserve">Cabello con caída y tendencia a quebrarse</t>
  </si>
  <si>
    <t xml:space="preserve">Shampoo; Control caída; Con bambú y aceite de ricino; pH equilibrado</t>
  </si>
  <si>
    <t xml:space="preserve">https://raw.githubusercontent.com/zublimemx/marketplaces-product-images/main/products/7500435155854/images/7500435155854_2.jpg</t>
  </si>
  <si>
    <t xml:space="preserve">SH PANTENE BAMBÚ 750ML C12</t>
  </si>
  <si>
    <t xml:space="preserve">7501007535852</t>
  </si>
  <si>
    <t xml:space="preserve">Motilium Domperidona 10 mg 30 Tabletas</t>
  </si>
  <si>
    <t xml:space="preserve">Descripción:
Motilium 10 mg es un medicamento cuyo principio activo es la domperidona, un antiemético y procinético gastrointestinal, indicado para el alivio de los síntomas de la indigestión como náusea, vómito, ardor, eructos, flatulencia y dolor abdominal. Se utiliza en náusea y vómito y en la dispepsia con sensación de llenura gástrica, saciedad temprana, flatulencia o dolor epigástrico, así como en trastornos funcionales del aparato digestivo. Se presenta en tabletas de 10 mg, en caja con 30 piezas.
Beneficios:
- Alivia síntomas de indigestión como náusea, vómito, ardor, eructos, flatulencia y dolor abdominal
- Indicado en dispepsia con llenura gástrica, saciedad temprana o dolor epigástrico
- Ayuda en los trastornos de la motilidad gástrica
Composición:
Cada tableta contiene domperidona 10 mg, con excipientes.
Modo de uso:
Vía oral. La dosis y la duración del tratamiento las establece el médico o se indican en el empaque.
Presentación:
Caja con 30 tabletas de 10 mg. Elaborado por Janssen-Cilag.
Advertencias:
No lo use si es alérgico a la domperidona o a alguno de los componentes, ni en caso de hemorragia gastrointestinal, obstrucción mecánica, perforación intestinal, enfermedad hepática grave o tumor hipofisario que produce prolactina. Úselo con precaución si tiene enfermedad hepática leve o moderada, antecedentes de arritmias cardiacas o si usa medicamentos que prolongan el intervalo QT. Evite el uso prolongado. Lea las instrucciones del empaque. Consulte a su médico. No se deje al alcance de los niños.</t>
  </si>
  <si>
    <t xml:space="preserve">Motilium</t>
  </si>
  <si>
    <t xml:space="preserve">Domperidona</t>
  </si>
  <si>
    <t xml:space="preserve">Forma farmacéutica: tabletas; Grupo terapéutico: antiemético y procinético</t>
  </si>
  <si>
    <t xml:space="preserve">https://raw.githubusercontent.com/zublimemx/marketplaces-product-images/main/products/7501007535852/images/7501007535852_1.jpg</t>
  </si>
  <si>
    <t xml:space="preserve">MOTILIUM 10MG C30 TAB DOMPERIDONA</t>
  </si>
  <si>
    <t xml:space="preserve">7501007535876</t>
  </si>
  <si>
    <t xml:space="preserve">Tylex 750 Paracetamol 750 mg 40 Tabletas</t>
  </si>
  <si>
    <t xml:space="preserve">Descripción:
Tylex 750 es un medicamento analgésico y antipirético cuyo principio activo es el paracetamol, en tabletas de 750 mg. Está indicado en el alivio temporal del dolor leve a moderado en casos de dolor de cabeza, dolor muscular, dolor de espalda baja, dolor relacionado con artritis, dolor dental y dolor premenstrual y menstrual. Además, alivia transitoriamente la fiebre. Se presenta en caja con 40 tabletas.
Beneficios:
- Alivio temporal del dolor leve a moderado
- Ayuda en dolor de cabeza, muscular, de espalda baja, dental, premenstrual y menstrual
- Alivia el dolor relacionado con la artritis
- Alivia transitoriamente la fiebre
- Analgésico de acción central, no opiáceo y no salicílico
Composición:
Cada tableta contiene paracetamol 750 mg, con excipiente cbp 1 tableta.
Modo de uso:
Vía oral. Tomar 1 tableta 3 o 4 veces al día. En adultos y niños mayores de 12 años, la dosis de paracetamol es de 650 a 1,000 mg cada 4 a 6 horas, sin exceder 4,000 mg al día. No lo tome por más de 10 días en caso de dolor ni por más de 3 días para controlar la fiebre, a menos que su médico lo indique. No lo combine con otros productos que contengan paracetamol.
Presentación:
Caja con 40 tabletas de 750 mg en envase de burbuja. Elaborado por Janssen-Cilag.
Advertencias:
No lo use si es alérgico al paracetamol o a los componentes de la fórmula, ni en caso de enfermedad del hígado, uso de anticoagulantes, trastornos de la coagulación o úlcera péptica activa. En embarazo o lactancia úselo solo si su médico lo indica. Las reacciones más frecuentes son náusea, vómito, estreñimiento, dolor abdominal y comezón. No se use por periodos prolongados. Lea las instrucciones del empaque. Consulte a su médico. No se deje al alcance de los niños.</t>
  </si>
  <si>
    <t xml:space="preserve">Caja con 40 tabletas en envase de burbuja</t>
  </si>
  <si>
    <t xml:space="preserve">307M93 SSA IV</t>
  </si>
  <si>
    <t xml:space="preserve">Forma farmacéutica: tabletas; Grupo terapéutico: analgésico y antipirético</t>
  </si>
  <si>
    <t xml:space="preserve">https://raw.githubusercontent.com/zublimemx/marketplaces-product-images/main/products/7501007535876/images/7501007535876_1.jpg</t>
  </si>
  <si>
    <t xml:space="preserve">TYLEX 750MG 40TABS</t>
  </si>
  <si>
    <t xml:space="preserve">7506306252875</t>
  </si>
  <si>
    <t xml:space="preserve">Sérum Corporal Dove Niacinamida Tono Uniforme 400 ml</t>
  </si>
  <si>
    <t xml:space="preserve">Descripción:
El Sérum Corporal Dove con Niacinamida y Tono Uniforme es un cuidado avanzado para la piel del cuerpo, cocreado con dermatólogos, que reduce las manchas oscuras e hidrata profundamente. Ayuda a recuperar el tono natural de la piel mientras elimina la resequedad, y tiene una textura ligera de rápida absorción. Se presenta en frasco de 400 ml con dosificador.
Beneficios:
- Contiene niacinamida, que ayuda a reducir las manchas oscuras y a recuperar el tono natural de la piel
- Hasta 48 horas de humectación regenerativa para una piel suave y radiante
- Probado clínicamente
- Textura ligera con absorción rápida
- Contiene colágeno vegano, vitamina C y aceite de rosa mosqueta 100 % natural
- Para todo el cuerpo
Modo de uso:
Para uso diario en todo el cuerpo. Úselo como su crema corporal habitual, siempre que sea necesario.
Presentación:
Frasco con dosificador de 400 ml, línea Dove Sérum Corporal, variante Niacinamida + Tono Uniforme.</t>
  </si>
  <si>
    <t xml:space="preserve">MLM34281482</t>
  </si>
  <si>
    <t xml:space="preserve">Dove</t>
  </si>
  <si>
    <t xml:space="preserve">Sérum Corporal</t>
  </si>
  <si>
    <t xml:space="preserve">Niacinamida + Tono Uniforme</t>
  </si>
  <si>
    <t xml:space="preserve">Frasco con dosificador de 400 ml</t>
  </si>
  <si>
    <t xml:space="preserve">Con niacinamida; 48 horas de humectación; Probado clínicamente; Con colágeno vegano, vitamina C y aceite de rosa mosqueta</t>
  </si>
  <si>
    <t xml:space="preserve">https://raw.githubusercontent.com/zublimemx/marketplaces-product-images/main/products/7506306252875/images/7506306252875_1.jpg</t>
  </si>
  <si>
    <t xml:space="preserve">https://raw.githubusercontent.com/zublimemx/marketplaces-product-images/main/products/7506306252875/images/7506306252875_4.jpg</t>
  </si>
  <si>
    <t xml:space="preserve">SERUM DOVE CORP NIACI T UNI 400 ML</t>
  </si>
  <si>
    <t xml:space="preserve">7506306202832</t>
  </si>
  <si>
    <t xml:space="preserve">Desodorante Axe Collision en Aerosol para Hombre 150 ml</t>
  </si>
  <si>
    <t xml:space="preserve">Descripción:
El Desodorante en Aerosol Axe Collision para hombre es un desodorante en spray con 48 horas de máxima protección contra el mal olor, con una fragancia sofisticada e irresistible de cuero y galletas. Es un body spray de aroma intenso para hombre y se presenta en una lata negra de aluminio de 150 ml, con detalles en naranja y la leyenda '48h fragancia máxima duración, destruye el mal olor'.
Beneficios:
- Hasta 48 horas de máxima protección contra el mal olor
- Tecnología destructora de olor para una protección prolongada
- Fórmula con 0 % de sales de aluminio
- Fragancia de cuero y galletas
- Lata de aluminio reciclable
- Formato aerosol de 150 ml
Modo de uso:
Abra el envase, gire y aplique directamente en las axilas. Evite aplicarlo sobre piel muy húmeda, irritada o dañada.
Presentación:
Aerosol de 150 ml, línea Axe Collision, para hombre.</t>
  </si>
  <si>
    <t xml:space="preserve">MLM17017066</t>
  </si>
  <si>
    <t xml:space="preserve">Collision</t>
  </si>
  <si>
    <t xml:space="preserve">Cuero y galletas</t>
  </si>
  <si>
    <t xml:space="preserve">https://raw.githubusercontent.com/zublimemx/marketplaces-product-images/main/products/7506306202832/images/7506306202832_1.jpg</t>
  </si>
  <si>
    <t xml:space="preserve">https://raw.githubusercontent.com/zublimemx/marketplaces-product-images/main/products/7506306202832/images/7506306202832_2.jpg</t>
  </si>
  <si>
    <t xml:space="preserve">https://raw.githubusercontent.com/zublimemx/marketplaces-product-images/main/products/7506306202832/images/7506306202832_3.jpg</t>
  </si>
  <si>
    <t xml:space="preserve">DESOD AXE COLLISION SPY150ML</t>
  </si>
  <si>
    <t xml:space="preserve">7501125114717</t>
  </si>
  <si>
    <t xml:space="preserve">Ficonax Metformina 850 mg 30 Tabletas</t>
  </si>
  <si>
    <t xml:space="preserve">Descripción:
Ficonax 850 mg es un medicamento antidiabético cuyo principio activo es la metformina. Está indicado en la diabetes mellitus tipo 2 (diabetes mellitus no insulinodependiente) que cursa con obesidad exógena, en pacientes en quienes se ha presentado falla primaria o secundaria a la restricción calórica y al ejercicio, o a la administración de hipoglucemiantes orales. La metformina actúa reduciendo la producción de glucosa en el hígado y mejorando la sensibilidad a la insulina en los tejidos. Se presenta en tabletas de 850 mg, en caja con 30 piezas, de Laboratorios PiSA.
Beneficios:
- Antidiabético oral para el control de la glucosa en sangre en diabetes tipo 2
- Reduce la producción de glucosa en el hígado
- Mejora la sensibilidad a la insulina de los tejidos
- Indicado en diabetes tipo 2 con obesidad exógena
Composición:
Cada tableta contiene metformina 850 mg.
Modo de uso:
Vía oral. La dosis y el esquema los establece el médico según el control de glucosa y la tolerancia de cada paciente.
Presentación:
Caja con 30 tabletas de 850 mg.
Advertencias:
No se use en caso de insuficiencia renal severa. Debe utilizarse bajo supervisión médica. Lea las instrucciones del empaque. Consulte a su médico. No se deje al alcance de los niños.</t>
  </si>
  <si>
    <t xml:space="preserve">MLM40172423</t>
  </si>
  <si>
    <t xml:space="preserve">Forma farmacéutica: tabletas; Grupo terapéutico: antidiabético; Indicado en diabetes mellitus tipo 2</t>
  </si>
  <si>
    <t xml:space="preserve">https://raw.githubusercontent.com/zublimemx/marketplaces-product-images/main/products/7501125114717/images/7501125114717_2.jpg</t>
  </si>
  <si>
    <t xml:space="preserve">https://raw.githubusercontent.com/zublimemx/marketplaces-product-images/main/products/7501125114717/images/7501125114717_1.jpg</t>
  </si>
  <si>
    <t xml:space="preserve">FICONAX 850MG T30 METFORMINA PISA</t>
  </si>
  <si>
    <t xml:space="preserve">650240053634</t>
  </si>
  <si>
    <t xml:space="preserve">Alli-Triple Diclofenaco y Vitaminas B 6 Tabletas</t>
  </si>
  <si>
    <t xml:space="preserve">Descripción:
Alli-Triple es un medicamento en tabletas de uso oral de Genomma Lab que combina diclofenaco, un antiinflamatorio no esteroideo, con vitaminas del complejo B (B1, B6 y B12). Su empaque lo presenta como un analgésico de mayor potencia para el alivio del dolor. Se vende en caja con 6 tabletas.
Beneficios:
- Alivia el dolor.
- Actúa sobre las fibras nerviosas.
- Disminuye la inflamación.
Composición:
Cada tableta contiene diclofenaco 50 mg, clorhidrato de tiamina (vitamina B1) 50 mg, clorhidrato de piridoxina (vitamina B6) 50 mg y cianocobalamina (vitamina B12) 0.25 mg.
Modo de uso:
Vía oral. La dosis debe ser señalada por el médico tratante.
Presentación:
Caja con 6 tabletas.
Advertencias:
No se use durante el embarazo ni la lactancia. Está contraindicado en caso de hipersensibilidad a los componentes de la fórmula. No usar en menores de 12 años. Consérvese a no más de 30 °C y bien cerrado. Lea las instrucciones del empaque. Consulte a su médico. No se deje al alcance de los niños.</t>
  </si>
  <si>
    <t xml:space="preserve">MLM40172102</t>
  </si>
  <si>
    <t xml:space="preserve">Alli-Triple</t>
  </si>
  <si>
    <t xml:space="preserve">Caja con 6 tabletas</t>
  </si>
  <si>
    <t xml:space="preserve">100M2020 SSA V</t>
  </si>
  <si>
    <t xml:space="preserve">https://raw.githubusercontent.com/zublimemx/marketplaces-product-images/main/products/650240053634/images/650240053634_4.jpg</t>
  </si>
  <si>
    <t xml:space="preserve">https://raw.githubusercontent.com/zublimemx/marketplaces-product-images/main/products/650240053634/images/650240053634_2.jpg</t>
  </si>
  <si>
    <t xml:space="preserve">https://raw.githubusercontent.com/zublimemx/marketplaces-product-images/main/products/650240053634/images/650240053634_3.jpg</t>
  </si>
  <si>
    <t xml:space="preserve">ALLI TRIPLE C6 TABS</t>
  </si>
  <si>
    <t xml:space="preserve">7501089803177</t>
  </si>
  <si>
    <t xml:space="preserve">Karet Levotiroxina Sódica 100 mcg 50 Comprimidos</t>
  </si>
  <si>
    <t xml:space="preserve">Descripción:
Karet es un medicamento en comprimidos cuyo principio activo es la levotiroxina sódica, una hormona tiroidea sintética de administración oral. Lo comercializa en México Armstrong Laboratorios de México. Esta presentación contiene 50 comprimidos de 100 µg (100 mcg).
Características:
- La levotiroxina se utiliza como terapia de reemplazo en el hipotiroidismo, es decir, cuando la glándula tiroides no produce suficiente hormona.
- También se emplea en el tratamiento o la prevención de ciertos tipos de bocio, según lo determine el médico.
- Su uso y su dosis deben estar siempre bajo indicación y vigilancia médica.
Fórmula:
Cada comprimido contiene levotiroxina sódica 100 µg y excipiente cbp 1 comprimido.
Modo de uso:
Vía oral. La dosis es la que el médico señale.
Presentación:
Caja con 50 comprimidos.
Advertencias:
Su venta requiere receta médica. Su uso durante la lactancia queda bajo responsabilidad del médico. Consérvese a no más de 25 °C, con la caja bien cerrada y protegido de la luz. Lea las instrucciones del empaque. Consulte a su médico. No se deje al alcance de los niños.</t>
  </si>
  <si>
    <t xml:space="preserve">MLM40655968</t>
  </si>
  <si>
    <t xml:space="preserve">Karet</t>
  </si>
  <si>
    <t xml:space="preserve">Caja con 50 comprimidos</t>
  </si>
  <si>
    <t xml:space="preserve">100 µg por comprimido</t>
  </si>
  <si>
    <t xml:space="preserve">174M2006 SSA IV</t>
  </si>
  <si>
    <t xml:space="preserve">Forma farmacéutica: comprimidos; Hecho en Argentina por Química Montpellier e importado por Armstrong Laboratorios de México</t>
  </si>
  <si>
    <t xml:space="preserve">https://raw.githubusercontent.com/zublimemx/marketplaces-product-images/main/products/7501089803177/images/7501089803177_1.jpg</t>
  </si>
  <si>
    <t xml:space="preserve">https://raw.githubusercontent.com/zublimemx/marketplaces-product-images/main/products/7501089803177/images/7501089803177_2.jpg</t>
  </si>
  <si>
    <t xml:space="preserve">https://raw.githubusercontent.com/zublimemx/marketplaces-product-images/main/products/7501089803177/images/7501089803177_3.jpg</t>
  </si>
  <si>
    <t xml:space="preserve">KARET 100 MG C 50 TABS</t>
  </si>
  <si>
    <t xml:space="preserve">7501201490797</t>
  </si>
  <si>
    <t xml:space="preserve">Refresh Tears Gotas Lubricantes Oftálmicas 15 ml</t>
  </si>
  <si>
    <t xml:space="preserve">Descripción:
Refresh Tears es una solución oftálmica lubricante a base de carboximetilcelulosa sódica al 0.5%. Está indicada para el alivio temporal del ardor, la irritación y el malestar debidos a la sequedad del ojo o a la exposición al viento o al sol, y puede usarse como protector contra una irritación futura. Es un producto de AbbVie y se presenta en frasco gotero de 15 mL.
Beneficios:
- Refrescante para ojos secos, irritados o con molestia ocular.
- Auxiliar en la humectación del ojo cuando hay disminución o ausencia de lágrimas.
- Ayuda a aliviar la resequedad, la irritación, el malestar, la visión borrosa o la comezón ocasionados por condiciones ambientales.
- Hidrata, alivia y protege los ojos.
- Puede usarse con lentes de contacto.
Composición:
Carboximetilcelulosa sódica al 0.5%.
Modo de uso:
Vía oftálmica. Instilar 1 o 2 gotas en el ojo o en los ojos afectados, según sea necesario.
Presentación:
Caja con frasco gotero con 15 mL.
Advertencias:
Uso exclusivo en los ojos. Lea las instrucciones del empaque. Consulte a su médico. No se deje al alcance de los niños.</t>
  </si>
  <si>
    <t xml:space="preserve">MLM47438299</t>
  </si>
  <si>
    <t xml:space="preserve">AbbVie</t>
  </si>
  <si>
    <t xml:space="preserve">Caja con frasco gotero con 15 mL</t>
  </si>
  <si>
    <t xml:space="preserve">Solución lubricante oftálmica; se puede usar con lentes de contacto</t>
  </si>
  <si>
    <t xml:space="preserve">https://raw.githubusercontent.com/zublimemx/marketplaces-product-images/main/products/7501201490797/images/7501201490797_2.jpg</t>
  </si>
  <si>
    <t xml:space="preserve">https://raw.githubusercontent.com/zublimemx/marketplaces-product-images/main/products/7501201490797/images/7501201490797_3.jpg</t>
  </si>
  <si>
    <t xml:space="preserve">REFRESH TEARS 15ML GTS</t>
  </si>
  <si>
    <t xml:space="preserve">7501300408976</t>
  </si>
  <si>
    <t xml:space="preserve">Dimefor Metformina 850 mg 60 Tabletas</t>
  </si>
  <si>
    <t xml:space="preserve">Descripción:
Dimefor es un medicamento antidiabético oral de Siegfried Rhein cuyo principio activo es el clorhidrato de metformina. Está indicado como tratamiento de primera línea en pacientes con diabetes mellitus tipo 2, en especial con sobrepeso, cuando la dieta prescrita y el ejercicio por sí solos no son suficientes para lograr un buen control de la glucosa en sangre. Esta presentación contiene 60 tabletas de 850 mg.
Características:
- Ayuda a controlar la cantidad de glucosa (azúcar) en la sangre.
- Disminuye la cantidad de glucosa que se absorbe de los alimentos y la que forma el hígado.
- En adultos puede usarse solo o combinado con otros antidiabéticos orales o con insulina; en niños de 10 años en adelante y adolescentes, solo o combinado con insulina.
Composición:
Cada tableta contiene metformina (clorhidrato) 850 mg.
Modo de uso:
Vía oral, junto con los alimentos. La dosis y la duración del tratamiento las indica el médico.
Presentación:
Caja con 60 tabletas.
Advertencias:
No se use en el embarazo ni en la lactancia. No se recomienda su uso en niños menores de 10 años. Está contraindicado en caso de hipersensibilidad conocida al fármaco, insuficiencia renal grave, insuficiencia hepática, alcoholismo, insuficiencia respiratoria y desnutrición importante. Suspender su uso para realizar estudios con contrastes yodados. Su venta requiere receta médica. Lea las instrucciones del empaque. Consulte a su médico. No se deje al alcance de los niños.</t>
  </si>
  <si>
    <t xml:space="preserve">MLM39472424</t>
  </si>
  <si>
    <t xml:space="preserve">327M95 SSA IV</t>
  </si>
  <si>
    <t xml:space="preserve">Forma farmacéutica: tabletas; antidiabético oral</t>
  </si>
  <si>
    <t xml:space="preserve">https://raw.githubusercontent.com/zublimemx/marketplaces-product-images/main/products/7501300408976/images/7501300408976_1.jpg</t>
  </si>
  <si>
    <t xml:space="preserve">https://raw.githubusercontent.com/zublimemx/marketplaces-product-images/main/products/7501300408976/images/7501300408976_2.jpg</t>
  </si>
  <si>
    <t xml:space="preserve">DIMEFOR 850MG TABS60</t>
  </si>
  <si>
    <t xml:space="preserve">7501201400680</t>
  </si>
  <si>
    <t xml:space="preserve">Prednefrin SF Prednisolona 1% Suspensión Oftálmica 5 ml</t>
  </si>
  <si>
    <t xml:space="preserve">Descripción:
Prednefrin SF es una suspensión oftálmica de Allergan cuyo principio activo es el acetato de prednisolona al 1%, un corticoesteroide. Está indicada en la inflamación que responde a los esteroides en la conjuntiva, la córnea y el segmento anterior del ojo, bajo prescripción y vigilancia médica. Se presenta en frasco gotero de 5 mL.
Composición:
Cada mL contiene acetato de prednisolona 10 mg y vehículo cbp 1 mL.
Modo de uso:
Vía oftálmica, no ingerible. Agitar antes de usarse. La dosis es la que el médico señale; no usar por más de 10 días.
Presentación:
Caja con frasco gotero con 5 mL.
Advertencias:
Su venta requiere receta médica. No usar durante el embarazo ni la lactancia. No se recomienda su uso en pacientes pediátricos. No se use con lentes de contacto. Si presenta visión borrosa, no maneje ni opere maquinaria hasta que su visión se normalice. El empleo prolongado de corticoesteroides en aplicación oftálmica puede favorecer la aparición de glaucoma. Está contraindicado en infecciones virales de la córnea (incluido el herpes simple), infecciones micóticas oculares e hipersensibilidad a los componentes de la fórmula. Contiene sulfitos que pueden causar reacciones alérgicas. Consérvese bien cerrado, en posición vertical, a no más de 25 °C; no refrigerar ni congelar. Lea las instrucciones del empaque. Consulte a su médico. No se deje al alcance de los niños.</t>
  </si>
  <si>
    <t xml:space="preserve">MLM39474547</t>
  </si>
  <si>
    <t xml:space="preserve">Prednefrin</t>
  </si>
  <si>
    <t xml:space="preserve">Allergan</t>
  </si>
  <si>
    <t xml:space="preserve">Prednefrin SF</t>
  </si>
  <si>
    <t xml:space="preserve">Suspensión oftálmica 1%</t>
  </si>
  <si>
    <t xml:space="preserve">Caja con frasco gotero con 5 mL</t>
  </si>
  <si>
    <t xml:space="preserve">1% (10 mg/ml)</t>
  </si>
  <si>
    <t xml:space="preserve">69456 SSA IV</t>
  </si>
  <si>
    <t xml:space="preserve">Suspensión oftálmica; agitar antes de usar</t>
  </si>
  <si>
    <t xml:space="preserve">https://raw.githubusercontent.com/zublimemx/marketplaces-product-images/main/products/7501201400680/images/7501201400680_1.jpg</t>
  </si>
  <si>
    <t xml:space="preserve">https://raw.githubusercontent.com/zublimemx/marketplaces-product-images/main/products/7501201400680/images/7501201400680_2.jpg</t>
  </si>
  <si>
    <t xml:space="preserve">https://raw.githubusercontent.com/zublimemx/marketplaces-product-images/main/products/7501201400680/images/7501201400680_3.jpg</t>
  </si>
  <si>
    <t xml:space="preserve">PREDNEFRIN SF GTS</t>
  </si>
  <si>
    <t xml:space="preserve">7501314704873</t>
  </si>
  <si>
    <t xml:space="preserve">Ulsen Omeprazol 20 mg 1+1 Dos Cajas con 7 Cápsulas</t>
  </si>
  <si>
    <t xml:space="preserve">Descripción:
Ulsen es un medicamento en cápsulas de Laboratorios Senosiain (Altia) cuyo principio activo es el omeprazol. Esta presentación 1+1 incluye dos cajas con 7 cápsulas de 20 mg cada una, es decir, 14 cápsulas en total, las necesarias para el esquema de una cápsula al día durante 14 días.
Beneficios:
- Para el tratamiento, la prevención y el alivio de agruras y de la acidez estomacal producida por el exceso al comer, fumar o beber, y por indigestión.
- 24 horas de alivio, prevención y tratamiento de agruras, acidez y dolor de estómago por indigestión.
Fórmula:
Cada cápsula contiene omeprazol 20 mg y excipiente cbp 1 cápsula.
Modo de uso:
Vía oral. Una cápsula por la mañana durante 14 días.
Presentación:
Paquete 1+1: dos cajas con 7 cápsulas cada una (14 cápsulas).
Advertencias:
No se use en menores de 18 años. No se use en el embarazo ni en la lactancia. Contraindicado en caso de alergia conocida al omeprazol o a los ingredientes de la fórmula. En caso de dificultad o dolor para tragar los alimentos, vómito con sangre, sangrado o heces negras, consulte a su médico. Pueden presentarse diarrea, náuseas, dolor abdominal, cansancio, mareos o dolor de cabeza. Si está tomando medicamentos como warfarina, diazepam, digoxina o contra los hongos, consulte a su médico. Consérvese a temperatura ambiente a no más de 30 °C, en lugar seco y protegido de la luz. Si persisten las molestias consulte a su médico. Lea las instrucciones del empaque. Consulte a su médico. No se deje al alcance de los niños.</t>
  </si>
  <si>
    <t xml:space="preserve">MLM40170057</t>
  </si>
  <si>
    <t xml:space="preserve">Paquete 1+1: dos cajas con 7 cápsulas cada una</t>
  </si>
  <si>
    <t xml:space="preserve">Formato de venta: 1+1 (2 cajas con 7 cápsulas); Forma farmacéutica: cápsulas; Línea Altia de Senosiain</t>
  </si>
  <si>
    <t xml:space="preserve">https://raw.githubusercontent.com/zublimemx/marketplaces-product-images/main/products/7501314704873/images/7501314704873_1.jpg</t>
  </si>
  <si>
    <t xml:space="preserve">https://raw.githubusercontent.com/zublimemx/marketplaces-product-images/main/products/7501314704873/images/7501314704873_2.jpg</t>
  </si>
  <si>
    <t xml:space="preserve">https://raw.githubusercontent.com/zublimemx/marketplaces-product-images/main/products/7501314704873/images/7501314704873_3.jpg</t>
  </si>
  <si>
    <t xml:space="preserve">ULSEN 20 MG C 7 CAPS 1 1</t>
  </si>
  <si>
    <t xml:space="preserve">7501035908307</t>
  </si>
  <si>
    <t xml:space="preserve">Crema Mennen Baby Magic con Protección UV 300 ml</t>
  </si>
  <si>
    <t xml:space="preserve">Descripción:
La crema Mennen Baby Magic con sábila y protección UV es una crema corporal hipoalergénica para la piel delicada del bebé. Humecta suavemente y, gracias a su filtro solar, ayuda a resguardar la piel de los daños que provocan los rayos UV. Es un producto de la marca Mennen, de Colgate-Palmolive, y no contiene PABA.
Beneficios:
- Fórmula hipoalergénica.
- Humecta y cuida la piel del bebé, dejándola suave.
- Con sábila, que aporta hidratación a la piel.
- Con filtro UV, para ayudar a proteger la piel de los rayos del sol.
- No contiene PABA.
- Recomendada por la Sociedad Mexicana de Pediatría, según la información del producto.
Ingredientes:
Agua, Mineral Oil, Ethylhexyl Methoxycinnamate, Cetyl Alcohol, Cetearyl Alcohol, Propylene Glycol, Phenoxyethanol, Stearic Acid, Triethanolamine, Glyceryl Stearate, PEG-100 Stearate, Dimethicone, Aloe Barbadensis Leaf Extract, Caprylyl Glycol, Parfum, Benzophenone-3, Acrylates/C10-30 Alkyl Acrylate Crosspolymer, Tetrasodium EDTA. Consulte la lista completa y vigente en el empaque.
Modo de uso:
Aplique diariamente la cantidad necesaria para humectar la cara y el cuerpo del bebé después del baño.
Presentación:
Botella de 300 ml con tapa que facilita la dosificación.</t>
  </si>
  <si>
    <t xml:space="preserve">MLM29910195</t>
  </si>
  <si>
    <t xml:space="preserve">Con protección UV y sábila</t>
  </si>
  <si>
    <t xml:space="preserve">Botella de 300 ml</t>
  </si>
  <si>
    <t xml:space="preserve">Fórmula hipoalergénica; Con sábila; Con filtro UV; No contiene PABA; Formato: crema; Zona de aplicación: cara y cuerpo; Recomendada por la Sociedad Mexicana de Pediatría</t>
  </si>
  <si>
    <t xml:space="preserve">https://raw.githubusercontent.com/zublimemx/marketplaces-product-images/main/products/7501035908307/images/7501035908307_2.jpg</t>
  </si>
  <si>
    <t xml:space="preserve">CRA MENNEN BABY MAGIC UV 300ML</t>
  </si>
  <si>
    <t xml:space="preserve">7501124103217</t>
  </si>
  <si>
    <t xml:space="preserve">Carnotprim Metoclopramida Solución 100 ml con Pipeta</t>
  </si>
  <si>
    <t xml:space="preserve">Descripción:
Carnotprim es una solución oral de Carnot Laboratorios cuyo principio activo es el clorhidrato de metoclopramida, con acción gastroenterocinética y antiemética. Está indicada en reflujo gastroesofágico, gastroparesias yatrogénicas y en el tratamiento y la profilaxis de náuseas y vómitos de diversas causas (por ejemplo durante quimioterapia, radioterapia o después de una anestesia); además presenta propiedades antimigrañosas. Se presenta en frasco de 100 mL con pipeta dosificadora.
Fórmula:
Cada 100 mL contienen clorhidrato de metoclopramida 100 mg.
Modo de uso:
Vía oral. La dosis y la duración del tratamiento las indica el médico; se mide con la pipeta dosificadora incluida.
Presentación:
Caja con frasco de 100 mL y pipeta dosificadora.
Advertencias:
Su venta requiere receta médica. Contraindicado en hipersensibilidad al fármaco, oclusión o perforación intestinal, apendicitis aguda y cualquier condición en la que el aumento de la motilidad gastrointestinal sea riesgoso. Puede producir síntomas extrapiramidales; puede sumar sus efectos depresores del sistema nervioso central con los de psicotrópicos o alcohol; en insuficiencia renal crónica la dosis debe ajustarse. Lea las instrucciones del empaque. Consulte a su médico. No se deje al alcance de los niños.</t>
  </si>
  <si>
    <t xml:space="preserve">MLM40170663</t>
  </si>
  <si>
    <t xml:space="preserve">Caja con frasco de 100 mL y pipeta dosificadora</t>
  </si>
  <si>
    <t xml:space="preserve">Clorhidrato de metoclopramida</t>
  </si>
  <si>
    <t xml:space="preserve">100 mg por cada 100 mL (1 mg/ml)</t>
  </si>
  <si>
    <t xml:space="preserve">0325M80 SSA IV</t>
  </si>
  <si>
    <t xml:space="preserve">Forma farmacéutica: solución oral; incluye pipeta dosificadora</t>
  </si>
  <si>
    <t xml:space="preserve">https://raw.githubusercontent.com/zublimemx/marketplaces-product-images/main/products/7501124103217/images/7501124103217_2.jpg</t>
  </si>
  <si>
    <t xml:space="preserve">https://raw.githubusercontent.com/zublimemx/marketplaces-product-images/main/products/7501124103217/images/7501124103217_3.jpg</t>
  </si>
  <si>
    <t xml:space="preserve">CARNOTPRIM SOL 100ML CPIPETA</t>
  </si>
  <si>
    <t xml:space="preserve">7501314701414</t>
  </si>
  <si>
    <t xml:space="preserve">Aceler Ácido Fusídico 2% Crema 15 g</t>
  </si>
  <si>
    <t xml:space="preserve">Descripción:
Aceler es una crema de uso tópico de Laboratorios Senosiain cuyo principio activo es el ácido fusídico al 2%, un antibiótico. Se emplea en el tratamiento de infecciones bacterianas de la piel causadas por microorganismos sensibles al ácido fusídico, siempre bajo indicación médica. Se presenta en tubo de 15 g.
Fórmula:
Cada 100 g contienen ácido fusídico 2 g y excipiente cbp 100 g.
Modo de uso:
Vía cutánea (uso tópico). Aplicar sobre la zona afectada con la piel limpia y seca. La frecuencia y la duración del tratamiento las determina el médico según la gravedad de la infección.
Presentación:
Caja con tubo con 15 g de crema.
Advertencias:
Es un antibiótico de venta con receta médica. Contraindicado en caso de hipersensibilidad al ácido fusídico o a los componentes de la fórmula. Evite el contacto con los ojos y las mucosas. Si aparece irritación o alguna reacción adversa, suspenda su uso y consulte al médico. No se recomienda durante el embarazo y la lactancia salvo indicación médica. Lea las instrucciones del empaque. Consulte a su médico. No se deje al alcance de los niños.</t>
  </si>
  <si>
    <t xml:space="preserve">MLM45284482</t>
  </si>
  <si>
    <t xml:space="preserve">Caja con tubo con 15 g</t>
  </si>
  <si>
    <t xml:space="preserve">Ácido fusídico</t>
  </si>
  <si>
    <t xml:space="preserve">2% (2 g por cada 100 g)</t>
  </si>
  <si>
    <t xml:space="preserve">Forma farmacéutica: crema; antibiótico tópico</t>
  </si>
  <si>
    <t xml:space="preserve">https://raw.githubusercontent.com/zublimemx/marketplaces-product-images/main/products/7501314701414/images/7501314701414_1.jpg</t>
  </si>
  <si>
    <t xml:space="preserve">https://raw.githubusercontent.com/zublimemx/marketplaces-product-images/main/products/7501314701414/images/7501314701414_2.jpg</t>
  </si>
  <si>
    <t xml:space="preserve">ACELER 2% CRA 15G</t>
  </si>
  <si>
    <t xml:space="preserve">7501314701360</t>
  </si>
  <si>
    <t xml:space="preserve">Biomics Cefixima 100 mg/5 ml Suspensión 100 ml</t>
  </si>
  <si>
    <t xml:space="preserve">Descripción:
Biomics es un antibiótico de Laboratorios Senosiain (Altia) cuyo principio activo es la cefixima, una cefalosporina de tercera generación de amplio espectro. Se presenta como polvo para preparar suspensión oral con 100 mg de cefixima por cada 5 mL, en presentación de 100 mL. Está indicado en infecciones causadas por microorganismos sensibles, como las de vías respiratorias altas y bajas, la otitis media y las infecciones no complicadas de vías urinarias, siempre por indicación médica.
Fórmula:
- Cefixima 100 mg por cada 5 mL de suspensión preparada.
Modo de uso:
Vía oral. Se prepara agregando el diluyente al polvo, según las instrucciones del empaque. La dosis y la duración del tratamiento las indica el médico y se mide con la pipeta dosificadora incluida.
Presentación:
Caja con frasco No. 1 con diluyente, frasco No. 2 con polvo para preparar 100 mL y pipeta dosificadora.
Advertencias:
Su venta requiere receta médica. Contraindicado en hipersensibilidad a la cefixima, a otras cefalosporinas o a cefamicinas, y en caso de reacción previa, inmediata o intensa a la penicilina o a cualquier antibiótico betalactámico. Si aparece una reacción alérgica o de hipersensibilidad, suspenda el tratamiento y consulte al médico. Durante el embarazo debe evaluarse el riesgo y el beneficio; se recomienda evitarlo durante la lactancia. Lea las instrucciones del empaque. Consulte a su médico. No se deje al alcance de los niños.</t>
  </si>
  <si>
    <t xml:space="preserve">MLM39476496</t>
  </si>
  <si>
    <t xml:space="preserve">Caja con polvo y diluyente para preparar 100 mL de suspensión, con pipeta dosificadora</t>
  </si>
  <si>
    <t xml:space="preserve">100 mg por cada 5 mL</t>
  </si>
  <si>
    <t xml:space="preserve">188M2009 SSA</t>
  </si>
  <si>
    <t xml:space="preserve">Forma farmacéutica: polvo para suspensión oral; antibiótico cefalosporina de tercera generación; línea Altia de Senosiain</t>
  </si>
  <si>
    <t xml:space="preserve">https://raw.githubusercontent.com/zublimemx/marketplaces-product-images/main/products/7501314701360/images/7501314701360_3.jpg</t>
  </si>
  <si>
    <t xml:space="preserve">https://raw.githubusercontent.com/zublimemx/marketplaces-product-images/main/products/7501314701360/images/7501314701360_1.jpg</t>
  </si>
  <si>
    <t xml:space="preserve">https://raw.githubusercontent.com/zublimemx/marketplaces-product-images/main/products/7501314701360/images/7501314701360_2.jpg</t>
  </si>
  <si>
    <t xml:space="preserve">BIOMICS 100ML SUSP 100MG 5ML FEBRERO 27CEFIXIMA</t>
  </si>
  <si>
    <t xml:space="preserve">7501298214429</t>
  </si>
  <si>
    <t xml:space="preserve">Eutirox Levotiroxina Sódica 112 mcg 50 Tabletas</t>
  </si>
  <si>
    <t xml:space="preserve">Descripción:
Eutirox es un medicamento de Merck cuyo principio activo es la levotiroxina sódica, una hormona tiroidea sintética. Se administra por vía oral en tabletas y se indica como terapia de reemplazo en el hipotiroidismo congénito o adquirido de cualquier origen, incluido el hipotiroidismo subclínico. Esta presentación contiene 50 tabletas de 112 µg (112 mcg).
Características:
- Indicado en el hipotiroidismo primario (tiroides), secundario (hipófisis) o terciario (hipotálamo) y en el hipotiroidismo subclínico.
- Se utiliza también en el tratamiento o la prevención de distintos tipos de bocio eutiroideo y como coadyuvante en el manejo de ciertos cánceres de tiroides, bajo indicación médica.
- La dosis se ajusta a las necesidades y a la respuesta de cada paciente.
Fórmula:
Cada tableta contiene levotiroxina sódica 112 µg y excipiente cbp 1 tableta.
Modo de uso:
Vía oral. La dosis la determina el médico con base en estudios de laboratorio y en la evaluación clínica; el tratamiento suele iniciarse con dosis bajas que se aumentan de manera gradual.
Presentación:
Caja con 50 tabletas.
Advertencias:
Su venta requiere receta médica. El tratamiento con hormonas tiroideas debe continuarse durante el embarazo y la lactancia bajo supervisión médica. Pueden presentarse reacciones alérgicas en caso de hipersensibilidad a alguno de los componentes de la fórmula. Lea las instrucciones del empaque. Consulte a su médico. No se deje al alcance de los niños.</t>
  </si>
  <si>
    <t xml:space="preserve">MLM40655981</t>
  </si>
  <si>
    <t xml:space="preserve">Caja con 50 tabletas</t>
  </si>
  <si>
    <t xml:space="preserve">112 µg por tableta</t>
  </si>
  <si>
    <t xml:space="preserve">Forma farmacéutica: tabletas; hormona tiroidea</t>
  </si>
  <si>
    <t xml:space="preserve">https://raw.githubusercontent.com/zublimemx/marketplaces-product-images/main/products/7501298214429/images/7501298214429_1.jpg</t>
  </si>
  <si>
    <t xml:space="preserve">https://raw.githubusercontent.com/zublimemx/marketplaces-product-images/main/products/7501298214429/images/7501298214429_2.jpg</t>
  </si>
  <si>
    <t xml:space="preserve">EUTIROX 112MCG TAB C50</t>
  </si>
  <si>
    <t xml:space="preserve">7509546694702</t>
  </si>
  <si>
    <t xml:space="preserve">Desodorante Stefano Next Level Aerosol 150 ml</t>
  </si>
  <si>
    <t xml:space="preserve">Descripción:
Stefano Next Level es un desodorante en aerosol para hombre que ofrece protección contra el mal olor y mantiene la sensación de frescura durante todo el día. Su fragancia masculina, fresca y duradera, combina notas de bergamota y menta con ámbar y pachulí, y matices amaderados y frutales (Esencia ganadora). Es un producto de Colgate-Palmolive.
Características:
- Protección contra el mal olor.
- Fragancia fresca y duradera con fondo amaderado.
- Notas de bergamota, menta, ámbar y pachulí.
- Formato aerosol de 150 ml.
Ingredientes:
Alcohol, Butane, Propane, Isobutane, Parfum.
Modo de uso:
Agite bien antes de usarse. Aplique oprimiendo la válvula desde una distancia aproximada de 15 cm. Limpie cualquier residuo.
Presentación:
Aerosol de 150 ml.
Advertencias:
No se deje al alcance de los niños. Para uso exclusivo en las axilas. No se aplique sobre piel irritada o lastimada. Descontinúe su uso en caso de presentar irritación o alguna molestia.</t>
  </si>
  <si>
    <t xml:space="preserve">Next Level</t>
  </si>
  <si>
    <t xml:space="preserve">Esencia ganadora</t>
  </si>
  <si>
    <t xml:space="preserve">Bergamota, menta, ámbar y pachulí</t>
  </si>
  <si>
    <t xml:space="preserve">Formato: aerosol; Peso del empaque: 150 g; Dimensiones del empaque: 17.7 x 4.2 x 3.9 cm; Origen: México</t>
  </si>
  <si>
    <t xml:space="preserve">https://raw.githubusercontent.com/zublimemx/marketplaces-product-images/main/products/7509546694702/images/7509546694702_1.jpg</t>
  </si>
  <si>
    <t xml:space="preserve">DESOD STEFANO NEXT LEVEL SPY150MLN</t>
  </si>
  <si>
    <t xml:space="preserve">7501006711387</t>
  </si>
  <si>
    <t xml:space="preserve">Cepillo Dental Oral-B Pro Doble Acción Mayor Alcance 2 Pzas</t>
  </si>
  <si>
    <t xml:space="preserve">Descripción:
El cepillo dental Oral-B Pro Doble Acción Mayor Alcance, de la familia Pro Doble Acción, está diseñado para ayudar a combatir la placa dental y contribuir a mantener los dientes saludables. Esta presentación 2x1 incluye 2 cepillos de tamaño mediano en colores surtidos.
Características:
- Cabeza con cerdas alargadas en la punta que ayudan a limpiar lugares difíciles de alcanzar.
- Cerdas Doble Acción: las centrales medianas limpian el esmalte dental y las laterales, de textura suave, masajean las encías.
- Mango antideslizante con mayor área de agarre para una limpieza cómoda.
- Tamaño mediano.
Modo de uso:
Cepille sus dientes diariamente después de cada comida, por lo menos 3 veces al día o como lo recomiende su dentista.
Presentación:
Paquete 2x1 con 2 cepillos dentales medianos.
Advertencias:
Cambie su cepillo cada 3 meses.</t>
  </si>
  <si>
    <t xml:space="preserve">MLM25809532</t>
  </si>
  <si>
    <t xml:space="preserve">Pro Doble Acción</t>
  </si>
  <si>
    <t xml:space="preserve">Mayor Alcance</t>
  </si>
  <si>
    <t xml:space="preserve">Paquete 2x1 con 2 cepillos</t>
  </si>
  <si>
    <t xml:space="preserve">Tamaño: mediano; Colores surtidos; Cerdas de nailon; Formato de venta: 2x1</t>
  </si>
  <si>
    <t xml:space="preserve">https://raw.githubusercontent.com/zublimemx/marketplaces-product-images/main/products/7501006711387/images/7501006711387_1.jpg</t>
  </si>
  <si>
    <t xml:space="preserve">https://raw.githubusercontent.com/zublimemx/marketplaces-product-images/main/products/7501006711387/images/7501006711387_2.jpg</t>
  </si>
  <si>
    <t xml:space="preserve">https://raw.githubusercontent.com/zublimemx/marketplaces-product-images/main/products/7501006711387/images/7501006711387_3.jpg</t>
  </si>
  <si>
    <t xml:space="preserve">https://raw.githubusercontent.com/zublimemx/marketplaces-product-images/main/products/7501006711387/images/7501006711387_4.jpg</t>
  </si>
  <si>
    <t xml:space="preserve">CEP DENT PRO D-DUT 2X1MED</t>
  </si>
  <si>
    <t xml:space="preserve">650240010712</t>
  </si>
  <si>
    <t xml:space="preserve">Tukol-D Jarabe Adulto Guaifenesina Dextrometorfano 125 ml</t>
  </si>
  <si>
    <t xml:space="preserve">Descripción:
Tukol-D Jarabe Adulto es un jarabe oral auxiliar en el alivio de la tos y en la expulsión de flemas. Combina guaifenesina, con acción expectorante, y dextrometorfano, con acción antitusiva. Su caja incluye un frasco de 125 mL con vaso dosificador.
Beneficios:
- Auxiliar en el alivio de la tos seca, la tos con flemas y la tos por fumar.
- Ayuda a expulsar las flemas.
- Descongestiona el pecho.
Composición:
Guaifenesina 2.0 g y dextrometorfano 0.2 g, según se indica en el empaque.
Modo de uso:
Vía oral. Se mide con el vaso dosificador incluido. Siga la dosis indicada en el empaque o por su médico.
Presentación:
Jarabe oral en caja con frasco de 125 mL y vaso dosificador.
Advertencias:
Producto para adultos. Lea las instrucciones del empaque. Consulte a su médico. No se deje al alcance de los niños.</t>
  </si>
  <si>
    <t xml:space="preserve">MLM39455442</t>
  </si>
  <si>
    <t xml:space="preserve">Tukol-D</t>
  </si>
  <si>
    <t xml:space="preserve">Jarabe Adulto</t>
  </si>
  <si>
    <t xml:space="preserve">Caja con frasco de 125 mL y vaso dosificador</t>
  </si>
  <si>
    <t xml:space="preserve">Guaifenesina y dextrometorfano</t>
  </si>
  <si>
    <t xml:space="preserve">Guaifenesina 2.0 g / dextrometorfano 0.2 g (según el empaque)</t>
  </si>
  <si>
    <t xml:space="preserve">Forma farmacéutica: jarabe; incluye vaso dosificador</t>
  </si>
  <si>
    <t xml:space="preserve">https://raw.githubusercontent.com/zublimemx/marketplaces-product-images/main/products/650240010712/images/650240010712_1.jpg</t>
  </si>
  <si>
    <t xml:space="preserve">TUKOL D JBE AD 125 ML</t>
  </si>
  <si>
    <t xml:space="preserve">7501086472048</t>
  </si>
  <si>
    <t xml:space="preserve">Cepillo Dental Oral-B Pro Doble Acción Mayor Alcance Mediano</t>
  </si>
  <si>
    <t xml:space="preserve">Descripción:
El cepillo dental Oral-B Pro Doble Acción Mayor Alcance, de la familia Pro Doble Acción, está diseñado para ayudar a combatir la placa dental y contribuir a mantener los dientes saludables. Esta presentación incluye 1 cepillo de tamaño mediano.
Características:
- Cabeza con cerdas alargadas en la punta que ayudan a limpiar lugares difíciles de alcanzar.
- Cerdas Doble Acción: las centrales medianas limpian el esmalte dental y las laterales, de textura suave, masajean las encías.
- Mango antideslizante con mayor área de agarre para una limpieza cómoda.
- Tamaño mediano.
Modo de uso:
Cepille sus dientes diariamente después de cada comida, por lo menos 3 veces al día o como lo recomiende su dentista.
Presentación:
1 cepillo dental mediano en blíster.
Advertencias:
Cambie su cepillo cada 3 meses.</t>
  </si>
  <si>
    <t xml:space="preserve">MLM23828187</t>
  </si>
  <si>
    <t xml:space="preserve">1 cepillo en blíster</t>
  </si>
  <si>
    <t xml:space="preserve">Tamaño: mediano; Cerdas de nailon; Mango antideslizante</t>
  </si>
  <si>
    <t xml:space="preserve">https://raw.githubusercontent.com/zublimemx/marketplaces-product-images/main/products/7501086472048/images/7501086472048_1.jpg</t>
  </si>
  <si>
    <t xml:space="preserve">https://raw.githubusercontent.com/zublimemx/marketplaces-product-images/main/products/7501086472048/images/7501086472048_2.jpg</t>
  </si>
  <si>
    <t xml:space="preserve">CEP DENT ACCION MAYO ALCAN 60MED</t>
  </si>
  <si>
    <t xml:space="preserve">7501300408099</t>
  </si>
  <si>
    <t xml:space="preserve">Dimefor Metformina 500 mg 60 Tabletas</t>
  </si>
  <si>
    <t xml:space="preserve">Descripción:
Dimefor es un medicamento antidiabético oral de Siegfried Rhein cuyo principio activo es el clorhidrato de metformina. Está indicado como tratamiento de primera línea en pacientes con diabetes mellitus tipo 2, en especial con sobrepeso, cuando la dieta prescrita y el ejercicio por sí solos no son suficientes para lograr un buen control de la glucosa en sangre. Esta presentación contiene 60 tabletas de 500 mg.
Características:
- Ayuda a controlar la cantidad de glucosa (azúcar) en la sangre.
- Disminuye la cantidad de glucosa que se absorbe de los alimentos y la que forma el hígado.
- En adultos puede usarse solo o combinado con otros antidiabéticos orales o con insulina; en niños de 10 años en adelante y adolescentes, solo o combinado con insulina.
Composición:
Cada tableta contiene metformina (clorhidrato) 500 mg.
Modo de uso:
Vía oral, junto con los alimentos. La dosis y la duración del tratamiento las indica el médico.
Presentación:
Caja con 60 tabletas.
Advertencias:
No se use en el embarazo ni en la lactancia. No se recomienda su uso en niños menores de 10 años. Está contraindicado en caso de hipersensibilidad conocida al fármaco, insuficiencia renal grave, insuficiencia hepática, alcoholismo, insuficiencia respiratoria y desnutrición importante. Suspender su uso para realizar estudios con contrastes yodados. Su venta requiere receta médica. Lea las instrucciones del empaque. Consulte a su médico. No se deje al alcance de los niños.</t>
  </si>
  <si>
    <t xml:space="preserve">MLM40170421</t>
  </si>
  <si>
    <t xml:space="preserve">https://raw.githubusercontent.com/zublimemx/marketplaces-product-images/main/products/7501300408099/images/7501300408099_1.jpg</t>
  </si>
  <si>
    <t xml:space="preserve">https://raw.githubusercontent.com/zublimemx/marketplaces-product-images/main/products/7501300408099/images/7501300408099_2.jpg</t>
  </si>
  <si>
    <t xml:space="preserve">DIMEFOR 500 C 60 TABL</t>
  </si>
  <si>
    <t xml:space="preserve">7502211783787</t>
  </si>
  <si>
    <t xml:space="preserve">Erbitrax-T Terbinafina 250 mg 28 Tabletas</t>
  </si>
  <si>
    <t xml:space="preserve">Descripción:
Erbitrax-T es un medicamento antimicótico de uso oral de Loeffler cuyo principio activo es la terbinafina. Se utiliza en el tratamiento de las infecciones por hongos de las uñas de los pies y las manos (onicomicosis) y de la piel (tiña), siempre por indicación médica. Esta presentación contiene 28 tabletas de 250 mg.
Características:
- Pertenece al grupo de los antifúngicos: actúa deteniendo el crecimiento de los hongos.
- Tabletas de 250 mg de terbinafina para administración oral.
- El médico determina la duración del tratamiento según el tipo y la gravedad de la infección.
Composición:
Cada tableta contiene terbinafina 250 mg.
Modo de uso:
Vía oral. La dosis y la duración del tratamiento las indica el médico.
Presentación:
Caja con 28 tabletas de 250 mg.
Advertencias:
Su venta requiere receta médica. Contraindicado en caso de hipersensibilidad a la terbinafina o a los componentes de la fórmula. Debe tenerse precaución en pacientes con antecedentes de enfermedad hepática; el médico puede solicitar vigilar la función del hígado durante el tratamiento. No se recomienda su uso durante el embarazo y la lactancia sin indicación médica. Informe a su médico de cualquier síntoma o efecto adverso inusual. Lea las instrucciones del empaque. Consulte a su médico. No se deje al alcance de los niños.</t>
  </si>
  <si>
    <t xml:space="preserve">MLM42528371</t>
  </si>
  <si>
    <t xml:space="preserve">Erbitrax-T</t>
  </si>
  <si>
    <t xml:space="preserve">Loeffler</t>
  </si>
  <si>
    <t xml:space="preserve">Forma farmacéutica: tabletas; antifúngico</t>
  </si>
  <si>
    <t xml:space="preserve">https://raw.githubusercontent.com/zublimemx/marketplaces-product-images/main/products/7502211783787/images/7502211783787_2.jpg</t>
  </si>
  <si>
    <t xml:space="preserve">https://raw.githubusercontent.com/zublimemx/marketplaces-product-images/main/products/7502211783787/images/7502211783787_3.jpg</t>
  </si>
  <si>
    <t xml:space="preserve">ERBITRAX T 250MG C28 TAB TERBINAFINA LOEFFLER 108</t>
  </si>
  <si>
    <t xml:space="preserve">Categoría raíz</t>
  </si>
  <si>
    <t xml:space="preserve">Precio de venta</t>
  </si>
  <si>
    <t xml:space="preserve">Costo de empaque y logística</t>
  </si>
  <si>
    <t xml:space="preserve">Precio de venta Marketplaces</t>
  </si>
  <si>
    <t xml:space="preserve">Comisión Meli</t>
  </si>
  <si>
    <t xml:space="preserve">Peso cobrable estimado (kg)</t>
  </si>
  <si>
    <t xml:space="preserve">Costo de envío si el precio queda en $299 o más</t>
  </si>
  <si>
    <t xml:space="preserve">Precio si queda debajo de $99</t>
  </si>
  <si>
    <t xml:space="preserve">Precio si queda entre $99 y $149</t>
  </si>
  <si>
    <t xml:space="preserve">Precio si queda entre $149 y $299</t>
  </si>
  <si>
    <t xml:space="preserve">Precio si queda en $299 o más</t>
  </si>
  <si>
    <t xml:space="preserve">Precio Meli promedio otros vendedores</t>
  </si>
  <si>
    <t xml:space="preserve">Precio mejor vendedor</t>
  </si>
  <si>
    <t xml:space="preserve">Descuento contra mejor vendedor</t>
  </si>
  <si>
    <t xml:space="preserve">Precio Meli calculado</t>
  </si>
  <si>
    <t xml:space="preserve">Precio Meli Final</t>
  </si>
  <si>
    <t xml:space="preserve">Diferencia contra mejor vendedor</t>
  </si>
  <si>
    <t xml:space="preserve">Costo fijo aplicado</t>
  </si>
  <si>
    <t xml:space="preserve">Envío a cargo del vendedor</t>
  </si>
  <si>
    <t xml:space="preserve">Ingreso neto estimado</t>
  </si>
  <si>
    <t xml:space="preserve">Margen contra Precio de venta Marketplaces</t>
  </si>
  <si>
    <t xml:space="preserve">Base del costo de envío</t>
  </si>
  <si>
    <t xml:space="preserve">Ajustes manuales</t>
  </si>
  <si>
    <t xml:space="preserve">Precio de venta en otros marketplaces</t>
  </si>
  <si>
    <t xml:space="preserve">Otros marketplaces</t>
  </si>
  <si>
    <t xml:space="preserve">Jeringas: 5 piezas; peso cobrable 0.14 kg (chico)</t>
  </si>
  <si>
    <t xml:space="preserve">Farmacias del Ahorro (más bajo de 4)</t>
  </si>
  <si>
    <t xml:space="preserve">Contenido 800 g; peso cobrable 0.97 kg (mediano)</t>
  </si>
  <si>
    <t xml:space="preserve">Caja con 28 tabletas; peso cobrable 0.18 kg (chico)</t>
  </si>
  <si>
    <t xml:space="preserve">Chedraui (más bajo de 3)</t>
  </si>
  <si>
    <t xml:space="preserve">Caja con 30 tabletas; peso cobrable 0.19 kg (chico)</t>
  </si>
  <si>
    <t xml:space="preserve">Farmalisto (más bajo de 4)</t>
  </si>
  <si>
    <t xml:space="preserve">Pañales: 36 piezas (bulto voluminoso); peso cobrable 2.88 kg (grande)</t>
  </si>
  <si>
    <t xml:space="preserve">Farmacias del Ahorro (más bajo de 3)</t>
  </si>
  <si>
    <t xml:space="preserve">Contenido 400 g; peso cobrable 0.51 kg (mediano)</t>
  </si>
  <si>
    <t xml:space="preserve">Caja con 50 tiras; peso cobrable 0.27 kg (chico)</t>
  </si>
  <si>
    <t xml:space="preserve">Chedraui (más bajo de 4)</t>
  </si>
  <si>
    <t xml:space="preserve">Caja con 50 capsulas; peso cobrable 0.23 kg (chico)</t>
  </si>
  <si>
    <t xml:space="preserve">Chedraui (más bajo de 5)</t>
  </si>
  <si>
    <t xml:space="preserve">Pañales: 40 piezas (bulto voluminoso); peso cobrable 3.2 kg (grande)</t>
  </si>
  <si>
    <t xml:space="preserve">Contenido 120 ml; peso cobrable 0.19 kg (chico)</t>
  </si>
  <si>
    <t xml:space="preserve">Farmacias Benavides (más bajo de 3)</t>
  </si>
  <si>
    <t xml:space="preserve">Pañales: 44 piezas (bulto voluminoso); peso cobrable 3.52 kg (grande)</t>
  </si>
  <si>
    <t xml:space="preserve">Caja con 30 capsulas; peso cobrable 0.19 kg (chico)</t>
  </si>
  <si>
    <t xml:space="preserve">Farmacias del Ahorro</t>
  </si>
  <si>
    <t xml:space="preserve">Contenido 50 g; peso cobrable 0.11 kg (chico)</t>
  </si>
  <si>
    <t xml:space="preserve">Jeringas: 3 piezas; peso cobrable 0.11 kg (chico)</t>
  </si>
  <si>
    <t xml:space="preserve">Farmacias YZA (más bajo de 3)</t>
  </si>
  <si>
    <t xml:space="preserve">Farmacias del Ahorro (más bajo de 2)</t>
  </si>
  <si>
    <t xml:space="preserve">Farmacias YZA (más bajo de 4)</t>
  </si>
  <si>
    <t xml:space="preserve">Caja con 20 tabletas; peso cobrable 0.17 kg (chico)</t>
  </si>
  <si>
    <t xml:space="preserve">Caja con 16 capsulas; peso cobrable 0.16 kg (chico)</t>
  </si>
  <si>
    <t xml:space="preserve">Farmacias YZA (más bajo de 2)</t>
  </si>
  <si>
    <t xml:space="preserve">Contenido 40 ml; peso cobrable 0.1 kg (chico)</t>
  </si>
  <si>
    <t xml:space="preserve">Contenido 10 ml; peso cobrable 0.06 kg (chico)</t>
  </si>
  <si>
    <t xml:space="preserve">Chedraui</t>
  </si>
  <si>
    <t xml:space="preserve">Caja con 10 sobres; peso cobrable 0.21 kg (chico)</t>
  </si>
  <si>
    <t xml:space="preserve">Caja con 1 comprimido; peso cobrable 0.12 kg (chico)</t>
  </si>
  <si>
    <t xml:space="preserve">Costco</t>
  </si>
  <si>
    <t xml:space="preserve">Pañales: 10 piezas (bulto voluminoso); peso cobrable 0.8 kg (mediano)</t>
  </si>
  <si>
    <t xml:space="preserve">Contenido 22 ml; peso cobrable 0.08 kg (chico)</t>
  </si>
  <si>
    <t xml:space="preserve">Caja con 20 capsulas; peso cobrable 0.17 kg (chico)</t>
  </si>
  <si>
    <t xml:space="preserve">Caja con 10 tabletas; peso cobrable 0.14 kg (chico)</t>
  </si>
  <si>
    <t xml:space="preserve">Caja con 60 tabletas; peso cobrable 0.26 kg (chico)</t>
  </si>
  <si>
    <t xml:space="preserve">Caja con 15 tabletas; peso cobrable 0.15 kg (chico)</t>
  </si>
  <si>
    <t xml:space="preserve">Caja con 12 tabletas; peso cobrable 0.15 kg (chico)</t>
  </si>
  <si>
    <t xml:space="preserve">Farmacias Benavides (más bajo de 2)</t>
  </si>
  <si>
    <t xml:space="preserve">Caja con 10 ampolletas; peso cobrable 0.3 kg (chico)</t>
  </si>
  <si>
    <t xml:space="preserve">Jeringas: 1 piezas; peso cobrable 0.09 kg (chico)</t>
  </si>
  <si>
    <t xml:space="preserve">Caja con 3 ampolletas; peso cobrable 0.17 kg (chico)</t>
  </si>
  <si>
    <t xml:space="preserve">100 piezas; peso cobrable 0.75 kg (mediano)</t>
  </si>
  <si>
    <t xml:space="preserve">Contenido 5 ml; peso cobrable 0.06 kg (chico)</t>
  </si>
  <si>
    <t xml:space="preserve">Toallitas: 160 piezas; peso cobrable 1.09 kg (mediano)</t>
  </si>
  <si>
    <t xml:space="preserve">Pañales: 38 piezas (bulto voluminoso); peso cobrable 3.04 kg (grande)</t>
  </si>
  <si>
    <t xml:space="preserve">Caja con 12 capsulas; peso cobrable 0.15 kg (chico)</t>
  </si>
  <si>
    <t xml:space="preserve">Caja con 30 sobres; peso cobrable 0.39 kg (chico)</t>
  </si>
  <si>
    <t xml:space="preserve">Caja con 24 capsulas; peso cobrable 0.17 kg (chico)</t>
  </si>
  <si>
    <t xml:space="preserve">24 piezas; peso cobrable 0.29 kg (chico)</t>
  </si>
  <si>
    <t xml:space="preserve">Caja con 84 tabletas; peso cobrable 0.31 kg (chico)</t>
  </si>
  <si>
    <t xml:space="preserve">Contenido 100 g; peso cobrable 0.16 kg (chico)</t>
  </si>
  <si>
    <t xml:space="preserve">1 piezas; peso cobrable 0.16 kg (chico)</t>
  </si>
  <si>
    <t xml:space="preserve">Farmacias Benavides</t>
  </si>
  <si>
    <t xml:space="preserve">20 piezas; peso cobrable 0.27 kg (chico)</t>
  </si>
  <si>
    <t xml:space="preserve">Caja con 14 tabletas; peso cobrable 0.15 kg (chico)</t>
  </si>
  <si>
    <t xml:space="preserve">Caja con 20 sobres; peso cobrable 0.3 kg (chico)</t>
  </si>
  <si>
    <t xml:space="preserve">Caja con 1 sobre; peso cobrable 0.13 kg (chico)</t>
  </si>
  <si>
    <t xml:space="preserve">Pañales: 20 piezas (bulto voluminoso); peso cobrable 1.6 kg (mediano)</t>
  </si>
  <si>
    <t xml:space="preserve">La Gran Bodega (más bajo de 2)</t>
  </si>
  <si>
    <t xml:space="preserve">Medicamento o prueba en caja: peso supuesto de 150 g; peso cobrable 0.15 kg (chico)</t>
  </si>
  <si>
    <t xml:space="preserve">Walmart</t>
  </si>
  <si>
    <t xml:space="preserve">Caja con 36 tabletas; peso cobrable 0.2 kg (chico)</t>
  </si>
  <si>
    <t xml:space="preserve">Contenido 30 ml; peso cobrable 0.09 kg (chico)</t>
  </si>
  <si>
    <t xml:space="preserve">Toallitas: 80 piezas; peso cobrable 0.57 kg (mediano)</t>
  </si>
  <si>
    <t xml:space="preserve">Contenido 21 g; peso cobrable 0.07 kg (chico)</t>
  </si>
  <si>
    <t xml:space="preserve">Caja con 10 ovulos; peso cobrable 0.14 kg (chico)</t>
  </si>
  <si>
    <t xml:space="preserve">Contenido 237 ml; peso cobrable 0.34 kg (chico)</t>
  </si>
  <si>
    <t xml:space="preserve">Caja con 50 tabletas; peso cobrable 0.23 kg (chico)</t>
  </si>
  <si>
    <t xml:space="preserve">Jung Real Food (tienda del fabricante)</t>
  </si>
  <si>
    <t xml:space="preserve">Contenido 15 ml; peso cobrable 0.07 kg (chico)</t>
  </si>
  <si>
    <t xml:space="preserve">Contenido 10 g; peso cobrable 0.06 kg (chico)</t>
  </si>
  <si>
    <t xml:space="preserve">Caja con 15 capsulas; peso cobrable 0.15 kg (chico)</t>
  </si>
  <si>
    <t xml:space="preserve">Contenido 140 ml; peso cobrable 0.22 kg (chico)</t>
  </si>
  <si>
    <t xml:space="preserve">Contenido 20 g; peso cobrable 0.07 kg (chico)</t>
  </si>
  <si>
    <t xml:space="preserve">Contenido 12 g × 40 piezas; peso cobrable 0.6 kg (mediano)</t>
  </si>
  <si>
    <t xml:space="preserve">Contenido 350 ml; peso cobrable 0.47 kg (chico)</t>
  </si>
  <si>
    <t xml:space="preserve">Caja con 24 comprimidos; peso cobrable 0.17 kg (chico)</t>
  </si>
  <si>
    <t xml:space="preserve">Aparato o accesorio: peso supuesto de 500 g; peso cobrable 0.5 kg (chico)</t>
  </si>
  <si>
    <t xml:space="preserve">Tienda Accu-Chek México (sitio oficial)</t>
  </si>
  <si>
    <t xml:space="preserve">Caja con 200 tabletas; peso cobrable 0.57 kg (mediano)</t>
  </si>
  <si>
    <t xml:space="preserve">Contenido 250 ml; peso cobrable 0.35 kg (chico)</t>
  </si>
  <si>
    <t xml:space="preserve">Caja con 100 tabletas; peso cobrable 0.34 kg (chico)</t>
  </si>
  <si>
    <t xml:space="preserve">Contenido 30 g; peso cobrable 0.08 kg (chico)</t>
  </si>
  <si>
    <t xml:space="preserve">4 piezas; peso cobrable 0.17 kg (chico)</t>
  </si>
  <si>
    <t xml:space="preserve">Contenido 24 ml; peso cobrable 0.08 kg (chico)</t>
  </si>
  <si>
    <t xml:space="preserve">Contenido 118 ml; peso cobrable 0.19 kg (chico)</t>
  </si>
  <si>
    <t xml:space="preserve">Chedraui (más bajo de 2)</t>
  </si>
  <si>
    <t xml:space="preserve">10 piezas; peso cobrable 0.21 kg (chico)</t>
  </si>
  <si>
    <t xml:space="preserve">Caja con 9 capsulas; peso cobrable 0.14 kg (chico)</t>
  </si>
  <si>
    <t xml:space="preserve">Contenido 1 l × 12 piezas; peso cobrable 14.54 kg (grande)</t>
  </si>
  <si>
    <t xml:space="preserve">Contenido 230 ml; peso cobrable 0.33 kg (chico)</t>
  </si>
  <si>
    <t xml:space="preserve">Caja con 40 tabletas; peso cobrable 0.21 kg (chico)</t>
  </si>
  <si>
    <t xml:space="preserve">Contenido 1 g; peso cobrable 0.05 kg (chico)</t>
  </si>
  <si>
    <t xml:space="preserve">Caja con 24 tabletas; peso cobrable 0.17 kg (chico)</t>
  </si>
  <si>
    <t xml:space="preserve">Caja con 10 gasas; peso cobrable 0.18 kg (chico)</t>
  </si>
  <si>
    <t xml:space="preserve">Contenido 25 ml; peso cobrable 0.08 kg (chico)</t>
  </si>
  <si>
    <t xml:space="preserve">Caja con 6 capsulas; peso cobrable 0.13 kg (chico)</t>
  </si>
  <si>
    <t xml:space="preserve">Pañales: 14 piezas (bulto voluminoso); peso cobrable 1.12 kg (mediano)</t>
  </si>
  <si>
    <t xml:space="preserve">Contenido 60 ml; peso cobrable 0.12 kg (chico)</t>
  </si>
  <si>
    <t xml:space="preserve">Contenido 1 ml; peso cobrable 0.05 kg (chico)</t>
  </si>
  <si>
    <t xml:space="preserve">Caja con 20 ampolletas; peso cobrable 0.48 kg (chico)</t>
  </si>
  <si>
    <t xml:space="preserve">Contenido 40 g; peso cobrable 0.1 kg (chico)</t>
  </si>
  <si>
    <t xml:space="preserve">Caja con 14 comprimidos; peso cobrable 0.15 kg (chico)</t>
  </si>
  <si>
    <t xml:space="preserve">Contenido 180 ml; peso cobrable 0.27 kg (chico)</t>
  </si>
  <si>
    <t xml:space="preserve">Contenido 316 ml; peso cobrable 0.43 kg (chico)</t>
  </si>
  <si>
    <t xml:space="preserve">Contenido 2.5 ml; peso cobrable 0.05 kg (chico)</t>
  </si>
  <si>
    <t xml:space="preserve">Caja con 2 capsulas; peso cobrable 0.12 kg (chico)</t>
  </si>
  <si>
    <t xml:space="preserve">Caja con 20 sticks; peso cobrable 0.48 kg (chico)</t>
  </si>
  <si>
    <t xml:space="preserve">Contenido 100 ml; peso cobrable 0.17 kg (chico)</t>
  </si>
  <si>
    <t xml:space="preserve">Contenido 125 ml; peso cobrable 0.2 kg (chico)</t>
  </si>
  <si>
    <t xml:space="preserve">Caja con 1 frasco ampula; peso cobrable 0.12 kg (chico)</t>
  </si>
  <si>
    <t xml:space="preserve">Contenido 85 g; peso cobrable 0.15 kg (chico)</t>
  </si>
  <si>
    <t xml:space="preserve">Caja con 2 ampolletas; peso cobrable 0.16 kg (chico)</t>
  </si>
  <si>
    <t xml:space="preserve">Caja con 24 pastillas; peso cobrable 0.17 kg (chico)</t>
  </si>
  <si>
    <t xml:space="preserve">Caja con 5 ampolletas; peso cobrable 0.21 kg (chico)</t>
  </si>
  <si>
    <t xml:space="preserve">Caja con 120 dosis; peso cobrable 0.39 kg (chico)</t>
  </si>
  <si>
    <t xml:space="preserve">Caja con 3 dosis; peso cobrable 0.13 kg (chico)</t>
  </si>
  <si>
    <t xml:space="preserve">Farmacias YZA</t>
  </si>
  <si>
    <t xml:space="preserve">Contenido 500 ml × 24 piezas; peso cobrable 14.54 kg (grande)</t>
  </si>
  <si>
    <t xml:space="preserve">Caja con 32 tabletas; peso cobrable 0.19 kg (chico)</t>
  </si>
  <si>
    <t xml:space="preserve">Contenido 144 g; peso cobrable 0.22 kg (chico)</t>
  </si>
  <si>
    <t xml:space="preserve">Contenido 2 ml; peso cobrable 0.05 kg (chico)</t>
  </si>
  <si>
    <t xml:space="preserve">Caja con 20 comprimidos; peso cobrable 0.17 kg (chico)</t>
  </si>
  <si>
    <t xml:space="preserve">Caja con 8 tabletas; peso cobrable 0.14 kg (chico)</t>
  </si>
  <si>
    <t xml:space="preserve">Contenido 3 ml; peso cobrable 0.05 kg (chico)</t>
  </si>
  <si>
    <t xml:space="preserve">Contenido 150 ml; peso cobrable 0.23 kg (chico)</t>
  </si>
  <si>
    <t xml:space="preserve">Contenido 360 ml; peso cobrable 0.48 kg (chico)</t>
  </si>
  <si>
    <t xml:space="preserve">Caja con 30 comprimidos; peso cobrable 0.19 kg (chico)</t>
  </si>
  <si>
    <t xml:space="preserve">Caja con 30 grageas; peso cobrable 0.19 kg (chico)</t>
  </si>
  <si>
    <t xml:space="preserve">Toallitas: 120 piezas; peso cobrable 0.83 kg (mediano)</t>
  </si>
  <si>
    <t xml:space="preserve">Contenido 115 ml; peso cobrable 0.19 kg (chico)</t>
  </si>
  <si>
    <t xml:space="preserve">Caja con 1 tabletas; peso cobrable 0.12 kg (chico)</t>
  </si>
  <si>
    <t xml:space="preserve">Contenido 200 ml; peso cobrable 0.29 kg (chico)</t>
  </si>
  <si>
    <t xml:space="preserve">Caja con 18 sobres; peso cobrable 0.28 kg (chico)</t>
  </si>
  <si>
    <t xml:space="preserve">Caja con 10 supositorios; peso cobrable 0.14 kg (chico)</t>
  </si>
  <si>
    <t xml:space="preserve">Caja con 6 tabletas; peso cobrable 0.13 kg (chico)</t>
  </si>
  <si>
    <t xml:space="preserve">Caja con 28 capsulas; peso cobrable 0.18 kg (chico)</t>
  </si>
  <si>
    <t xml:space="preserve">Pañales: 13 piezas (bulto voluminoso); peso cobrable 1.04 kg (mediano)</t>
  </si>
  <si>
    <t xml:space="preserve">Contenido 50 ml; peso cobrable 0.11 kg (chico)</t>
  </si>
  <si>
    <t xml:space="preserve">Contenido 66 ml; peso cobrable 0.13 kg (chico)</t>
  </si>
  <si>
    <t xml:space="preserve">Caja con 7 ovulos; peso cobrable 0.14 kg (chico)</t>
  </si>
  <si>
    <t xml:space="preserve">Toallitas: 100 piezas; peso cobrable 0.7 kg (mediano)</t>
  </si>
  <si>
    <t xml:space="preserve">Pañales: 30 piezas (bulto voluminoso); peso cobrable 2.4 kg (grande)</t>
  </si>
  <si>
    <t xml:space="preserve">Caja con 10 frascos; peso cobrable 0.42 kg (chico)</t>
  </si>
  <si>
    <t xml:space="preserve">Contenido 9.7 ml; peso cobrable 0.06 kg (chico)</t>
  </si>
  <si>
    <t xml:space="preserve">Caja con 25 tabletas; peso cobrable 0.18 kg (chico)</t>
  </si>
  <si>
    <t xml:space="preserve">Caja con 1 tableta; peso cobrable 0.12 kg (chico)</t>
  </si>
  <si>
    <t xml:space="preserve">HEB (más bajo de 2)</t>
  </si>
  <si>
    <t xml:space="preserve">Caja con 28 comprimidos; peso cobrable 0.18 kg (chico)</t>
  </si>
  <si>
    <t xml:space="preserve">Contenido 20 ml; peso cobrable 0.07 kg (chico)</t>
  </si>
  <si>
    <t xml:space="preserve">Contenido 35 ml; peso cobrable 0.09 kg (chico)</t>
  </si>
  <si>
    <t xml:space="preserve">Caja con 14 capsulas; peso cobrable 0.15 kg (chico)</t>
  </si>
  <si>
    <t xml:space="preserve">Caja con 12 comprimidos; peso cobrable 0.15 kg (chico)</t>
  </si>
  <si>
    <t xml:space="preserve">Caja con 90 tabletas; peso cobrable 0.32 kg (chico)</t>
  </si>
  <si>
    <t xml:space="preserve">Contenido 15 g; peso cobrable 0.07 kg (chico)</t>
  </si>
  <si>
    <t xml:space="preserve">6 piezas; peso cobrable 0.19 kg (chico)</t>
  </si>
  <si>
    <t xml:space="preserve">Contenido 174 g; peso cobrable 0.25 kg (chico)</t>
  </si>
  <si>
    <t xml:space="preserve">Caja con 7 tabletas; peso cobrable 0.14 kg (chico)</t>
  </si>
  <si>
    <t xml:space="preserve">Contenido 12 g × 10 piezas; peso cobrable 0.19 kg (chico)</t>
  </si>
  <si>
    <t xml:space="preserve">Caja con 3 ovulos; peso cobrable 0.13 kg (chico)</t>
  </si>
  <si>
    <t xml:space="preserve">Contenido 5 g × 50 piezas; peso cobrable 0.34 kg (chico)</t>
  </si>
  <si>
    <t xml:space="preserve">Caja con 3 tabletas; peso cobrable 0.13 kg (chico)</t>
  </si>
  <si>
    <t xml:space="preserve">13 piezas; peso cobrable 0.23 kg (chico)</t>
  </si>
  <si>
    <t xml:space="preserve">Caja con 4 tabletas; peso cobrable 0.13 kg (chico)</t>
  </si>
  <si>
    <t xml:space="preserve">Contenido 3 ml × 5 piezas; peso cobrable 0.07 kg (chico)</t>
  </si>
  <si>
    <t xml:space="preserve">Toallitas: 49 piezas; peso cobrable 0.37 kg (chico)</t>
  </si>
  <si>
    <t xml:space="preserve">Caja con 3 parches; peso cobrable 0.13 kg (chico)</t>
  </si>
  <si>
    <t xml:space="preserve">Caja con 48 comprimidos; peso cobrable 0.23 kg (chico)</t>
  </si>
  <si>
    <t xml:space="preserve">Farmacias Similares</t>
  </si>
  <si>
    <t xml:space="preserve">Contenido 340 ml; peso cobrable 0.46 kg (chico)</t>
  </si>
  <si>
    <t xml:space="preserve">Caja con 35 tabletas; peso cobrable 0.2 kg (chico)</t>
  </si>
  <si>
    <t xml:space="preserve">Caja con 10 comprimidos; peso cobrable 0.14 kg (chico)</t>
  </si>
  <si>
    <t xml:space="preserve">Caja con 2 comprimidos; peso cobrable 0.12 kg (chico)</t>
  </si>
  <si>
    <t xml:space="preserve">Contenido 3 ml × 10 piezas; peso cobrable 0.09 kg (chico)</t>
  </si>
  <si>
    <t xml:space="preserve">Sin datos de contenido: peso supuesto de 400 g; peso cobrable 0.4 kg (chico)</t>
  </si>
  <si>
    <t xml:space="preserve">HEB</t>
  </si>
  <si>
    <t xml:space="preserve">Contenido 400 ml; peso cobrable 0.53 kg (mediano)</t>
  </si>
  <si>
    <t xml:space="preserve">Rollo o carrete; peso cobrable 0.08 kg (chico)</t>
  </si>
  <si>
    <t xml:space="preserve">Caja con 80 tabletas; peso cobrable 0.3 kg (chico)</t>
  </si>
  <si>
    <t xml:space="preserve">Contenido 700 ml; peso cobrable 0.9 kg (mediano)</t>
  </si>
  <si>
    <t xml:space="preserve">Contenido 200 g; peso cobrable 0.28 kg (chico)</t>
  </si>
  <si>
    <t xml:space="preserve">Contenido 300 ml; peso cobrable 0.41 kg (chico)</t>
  </si>
  <si>
    <t xml:space="preserve">Jeringas: 100 piezas; peso cobrable 1.28 kg (mediano)</t>
  </si>
  <si>
    <t xml:space="preserve">Contenido 240 ml; peso cobrable 0.34 kg (chico)</t>
  </si>
  <si>
    <t xml:space="preserve">Caja con 60 capsulas; peso cobrable 0.26 kg (chico)</t>
  </si>
  <si>
    <t xml:space="preserve">Contenido 425 g; peso cobrable 0.54 kg (mediano)</t>
  </si>
  <si>
    <t xml:space="preserve">Contenido 0.5 ml; peso cobrable 0.05 kg (chico)</t>
  </si>
  <si>
    <t xml:space="preserve">Contenido 625 ml; peso cobrable 0.8 kg (mediano)</t>
  </si>
  <si>
    <t xml:space="preserve">Contenido 236 ml; peso cobrable 0.33 kg (chico)</t>
  </si>
  <si>
    <t xml:space="preserve">Contenido 1000 ml; peso cobrable 1.26 kg (mediano)</t>
  </si>
  <si>
    <t xml:space="preserve">Caja con 5 tabletas; peso cobrable 0.13 kg (chico)</t>
  </si>
  <si>
    <t xml:space="preserve">Contenido 500 ml; peso cobrable 0.65 kg (mediano)</t>
  </si>
  <si>
    <t xml:space="preserve">Caja con 21 comprimidos; peso cobrable 0.17 kg (chico)</t>
  </si>
  <si>
    <t xml:space="preserve">Caja con 16 pastillas; peso cobrable 0.16 kg (chico)</t>
  </si>
  <si>
    <t xml:space="preserve">Contenido 250 g; peso cobrable 0.34 kg (chico)</t>
  </si>
  <si>
    <t xml:space="preserve">Contenido 7 ml × 10 piezas; peso cobrable 0.13 kg (chico)</t>
  </si>
  <si>
    <t xml:space="preserve">Contenido 75 ml; peso cobrable 0.14 kg (chico)</t>
  </si>
  <si>
    <t xml:space="preserve">3 piezas; peso cobrable 0.17 kg (chico)</t>
  </si>
  <si>
    <t xml:space="preserve">Toallitas: 40 piezas; peso cobrable 0.31 kg (chico)</t>
  </si>
  <si>
    <t xml:space="preserve">Jeringas: 30 piezas; peso cobrable 0.43 kg (chico)</t>
  </si>
  <si>
    <t xml:space="preserve">Caja con 21 tabletas; peso cobrable 0.17 kg (chico)</t>
  </si>
  <si>
    <t xml:space="preserve">Contenido 25 g; peso cobrable 0.08 kg (chico)</t>
  </si>
  <si>
    <t xml:space="preserve">Caja con 10 capsulas; peso cobrable 0.14 kg (chico)</t>
  </si>
  <si>
    <t xml:space="preserve">Contenido 20 ml × 12 piezas; peso cobrable 0.34 kg (chico)</t>
  </si>
  <si>
    <t xml:space="preserve">Contenido 8 g; peso cobrable 0.06 kg (chico)</t>
  </si>
  <si>
    <t xml:space="preserve">Contenido 60 g; peso cobrable 0.12 kg (chico)</t>
  </si>
  <si>
    <t xml:space="preserve">Toallitas: 50 piezas; peso cobrable 0.38 kg (chico)</t>
  </si>
  <si>
    <t xml:space="preserve">Caja con 40 capsulas; peso cobrable 0.21 kg (chico)</t>
  </si>
  <si>
    <t xml:space="preserve">11 piezas; peso cobrable 0.22 kg (chico)</t>
  </si>
  <si>
    <t xml:space="preserve">Contenido 42 g; peso cobrable 0.1 kg (chico)</t>
  </si>
  <si>
    <t xml:space="preserve">60 piezas; peso cobrable 0.51 kg (mediano)</t>
  </si>
  <si>
    <t xml:space="preserve">Toallitas: 90 piezas; peso cobrable 0.64 kg (mediano)</t>
  </si>
  <si>
    <t xml:space="preserve">Contenido 145 g; peso cobrable 0.22 kg (chico)</t>
  </si>
  <si>
    <t xml:space="preserve">Caja con 56 tabletas; peso cobrable 0.25 kg (chico)</t>
  </si>
  <si>
    <t xml:space="preserve">Caja con 48 tabletas; peso cobrable 0.23 kg (chico)</t>
  </si>
  <si>
    <t xml:space="preserve">Caja con 60 comprimidos; peso cobrable 0.26 kg (chico)</t>
  </si>
  <si>
    <t xml:space="preserve">Pañales: 16 piezas (bulto voluminoso); peso cobrable 1.28 kg (mediano)</t>
  </si>
  <si>
    <t xml:space="preserve">Contenido 160 g; peso cobrable 0.23 kg (chico)</t>
  </si>
  <si>
    <t xml:space="preserve">8 piezas; peso cobrable 0.2 kg (chico)</t>
  </si>
  <si>
    <t xml:space="preserve">Contenido 125 ml × 48 piezas; peso cobrable 7.29 kg (grande)</t>
  </si>
  <si>
    <t xml:space="preserve">Contenido 52 ml; peso cobrable 0.11 kg (chico)</t>
  </si>
  <si>
    <t xml:space="preserve">Contenido 159 ml; peso cobrable 0.24 kg (chico)</t>
  </si>
  <si>
    <t xml:space="preserve">Vitrolero de 100 piezas; peso cobrable 0.8 kg (mediano)</t>
  </si>
  <si>
    <t xml:space="preserve">Contenido 220 ml; peso cobrable 0.32 kg (chico)</t>
  </si>
  <si>
    <t xml:space="preserve">12 piezas; peso cobrable 0.22 kg (chico)</t>
  </si>
  <si>
    <t xml:space="preserve">Contenido 65 g; peso cobrable 0.12 kg (chico)</t>
  </si>
  <si>
    <t xml:space="preserve">Contenido 225 ml; peso cobrable 0.32 kg (chico)</t>
  </si>
  <si>
    <t xml:space="preserve">Contenido 3.5 g; peso cobrable 0.05 kg (chico)</t>
  </si>
  <si>
    <t xml:space="preserve">Contenido 210 g; peso cobrable 0.29 kg (chico)</t>
  </si>
  <si>
    <t xml:space="preserve">Contenido 56.7 g; peso cobrable 0.12 kg (chico)</t>
  </si>
  <si>
    <t xml:space="preserve">5 piezas; peso cobrable 0.18 kg (chico)</t>
  </si>
  <si>
    <t xml:space="preserve">Contenido 3 ml × 20 piezas; peso cobrable 0.12 kg (chico)</t>
  </si>
  <si>
    <t xml:space="preserve">Contenido 91 g; peso cobrable 0.15 kg (chico)</t>
  </si>
  <si>
    <t xml:space="preserve">30 piezas; peso cobrable 0.33 kg (chico)</t>
  </si>
  <si>
    <t xml:space="preserve">Contenido 250 ml × 36 piezas; peso cobrable 10.92 kg (grande)</t>
  </si>
  <si>
    <t xml:space="preserve">Contenido 3 g; peso cobrable 0.05 kg (chico)</t>
  </si>
  <si>
    <t xml:space="preserve">Caja con 100 pads; peso cobrable 0.42 kg (chico)</t>
  </si>
  <si>
    <t xml:space="preserve">Caja con 2 tabletas; peso cobrable 0.12 kg (chico)</t>
  </si>
  <si>
    <t xml:space="preserve">Contenido 213 g; peso cobrable 0.29 kg (chico)</t>
  </si>
  <si>
    <t xml:space="preserve">18 piezas; peso cobrable 0.26 kg (chico)</t>
  </si>
  <si>
    <t xml:space="preserve">Toallitas: 198 piezas; peso cobrable 1.34 kg (mediano)</t>
  </si>
  <si>
    <t xml:space="preserve">Contenido 28 g; peso cobrable 0.08 kg (chico)</t>
  </si>
  <si>
    <t xml:space="preserve">Caja con 200 lancetas; peso cobrable 0.42 kg (chico)</t>
  </si>
  <si>
    <t xml:space="preserve">Caja con 20 supositorios; peso cobrable 0.17 kg (chico)</t>
  </si>
  <si>
    <t xml:space="preserve">Contenido 45 g; peso cobrable 0.1 kg (chico)</t>
  </si>
  <si>
    <t xml:space="preserve">48 piezas; peso cobrable 0.44 kg (chico)</t>
  </si>
  <si>
    <t xml:space="preserve">Contenido 153 ml; peso cobrable 0.23 kg (chico)</t>
  </si>
  <si>
    <t xml:space="preserve">Caja con 12 tampones; peso cobrable 0.23 kg (chico)</t>
  </si>
  <si>
    <t xml:space="preserve">Contenido 14 g; peso cobrable 0.07 kg (chico)</t>
  </si>
  <si>
    <t xml:space="preserve">Caja con 16 tabletas; peso cobrable 0.16 kg (chico)</t>
  </si>
  <si>
    <t xml:space="preserve">Contenido 255 g; peso cobrable 0.34 kg (chico)</t>
  </si>
  <si>
    <t xml:space="preserve">Contenido 130 ml × 2 piezas; peso cobrable 0.36 kg (chico)</t>
  </si>
  <si>
    <t xml:space="preserve">Caja con 45 capsulas; peso cobrable 0.22 kg (chico)</t>
  </si>
  <si>
    <t xml:space="preserve">Caja con 5 supositorios; peso cobrable 0.13 kg (chico)</t>
  </si>
  <si>
    <t xml:space="preserve">Contenido 500 g; peso cobrable 0.62 kg (mediano)</t>
  </si>
  <si>
    <t xml:space="preserve">Contenido 90 ml; peso cobrable 0.16 kg (chico)</t>
  </si>
  <si>
    <t xml:space="preserve">Jeringas: 10 piezas; peso cobrable 0.2 kg (chico)</t>
  </si>
  <si>
    <t xml:space="preserve">Caja con 10 grageas; peso cobrable 0.14 kg (chico)</t>
  </si>
  <si>
    <t xml:space="preserve">Caja con 12 rollos; peso cobrable 0.66 kg (mediano)</t>
  </si>
  <si>
    <t xml:space="preserve">Caja con 6 ovulos; peso cobrable 0.13 kg (chico)</t>
  </si>
  <si>
    <t xml:space="preserve">Caja con 100 comprimidos; peso cobrable 0.34 kg (chico)</t>
  </si>
  <si>
    <t xml:space="preserve">Caja con 4 comprimidos; peso cobrable 0.13 kg (chico)</t>
  </si>
  <si>
    <t xml:space="preserve">Contenido 72 g; peso cobrable 0.13 kg (chico)</t>
  </si>
  <si>
    <t xml:space="preserve">Contenido 2.5 g × 60 piezas; peso cobrable 0.22 kg (chico)</t>
  </si>
  <si>
    <t xml:space="preserve">Contenido 70 ml; peso cobrable 0.13 kg (chico)</t>
  </si>
  <si>
    <t xml:space="preserve">50 piezas; peso cobrable 0.45 kg (chico)</t>
  </si>
  <si>
    <t xml:space="preserve">Contenido 16 g; peso cobrable 0.07 kg (chico)</t>
  </si>
  <si>
    <t xml:space="preserve">Contenido 2 g; peso cobrable 0.05 kg (chico)</t>
  </si>
  <si>
    <t xml:space="preserve">Contenido 22.5 ml; peso cobrable 0.08 kg (chico)</t>
  </si>
  <si>
    <t xml:space="preserve">2 piezas; peso cobrable 0.16 kg (chico)</t>
  </si>
  <si>
    <t xml:space="preserve">Caja con 56 comprimidos; peso cobrable 0.25 kg (chico)</t>
  </si>
  <si>
    <t xml:space="preserve">Contenido 5.8 g × 10 piezas; peso cobrable 0.12 kg (chico)</t>
  </si>
  <si>
    <t xml:space="preserve">Contenido 450 ml; peso cobrable 0.59 kg (mediano)</t>
  </si>
  <si>
    <t xml:space="preserve">Contenido 65 ml; peso cobrable 0.13 kg (chico)</t>
  </si>
  <si>
    <t xml:space="preserve">Caja con 7 carteras; peso cobrable 0.33 kg (chico)</t>
  </si>
  <si>
    <t xml:space="preserve">Contenido 35 g; peso cobrable 0.09 kg (chico)</t>
  </si>
  <si>
    <t xml:space="preserve">Contenido 12 g; peso cobrable 0.06 kg (chico)</t>
  </si>
  <si>
    <t xml:space="preserve">Toallitas: 42 piezas; peso cobrable 0.32 kg (chico)</t>
  </si>
  <si>
    <t xml:space="preserve">Contenido 1 l; peso cobrable 1.26 kg (mediano)</t>
  </si>
  <si>
    <t xml:space="preserve">Contenido 113 g; peso cobrable 0.18 kg (chico)</t>
  </si>
  <si>
    <t xml:space="preserve">Caja con 3 condones; peso cobrable 0.14 kg (chico)</t>
  </si>
  <si>
    <t xml:space="preserve">Contenido 110 g; peso cobrable 0.18 kg (chico)</t>
  </si>
  <si>
    <t xml:space="preserve">Caja con 4 sobres; peso cobrable 0.16 kg (chico)</t>
  </si>
  <si>
    <t xml:space="preserve">Contenido 5 g; peso cobrable 0.06 kg (chico)</t>
  </si>
  <si>
    <t xml:space="preserve">Contenido 2 ml × 3 piezas; peso cobrable 0.06 kg (chico)</t>
  </si>
  <si>
    <t xml:space="preserve">Contenido 504 g; peso cobrable 0.63 kg (mediano)</t>
  </si>
  <si>
    <t xml:space="preserve">Toallitas: 56 piezas; peso cobrable 0.41 kg (chico)</t>
  </si>
  <si>
    <t xml:space="preserve">Contenido 443 ml; peso cobrable 0.58 kg (mediano)</t>
  </si>
  <si>
    <t xml:space="preserve">14 piezas; peso cobrable 0.23 kg (chico)</t>
  </si>
  <si>
    <t xml:space="preserve">22 piezas; peso cobrable 0.28 kg (chico)</t>
  </si>
  <si>
    <t xml:space="preserve">Contenido 33 g × 12 piezas; peso cobrable 0.51 kg (mediano)</t>
  </si>
  <si>
    <t xml:space="preserve">Toallitas: 300 piezas; peso cobrable 2 kg (mediano)</t>
  </si>
  <si>
    <t xml:space="preserve">Toallitas: 72 piezas; peso cobrable 0.52 kg (mediano)</t>
  </si>
  <si>
    <t xml:space="preserve">Contenido 800 ml; peso cobrable 1.02 kg (mediano)</t>
  </si>
  <si>
    <t xml:space="preserve">Contenido 11 oz; peso cobrable 0.43 kg (chico)</t>
  </si>
  <si>
    <t xml:space="preserve">Caja con 12 ovulos; peso cobrable 0.15 kg (chico)</t>
  </si>
  <si>
    <t xml:space="preserve">Contenido 150 g × 3 piezas; peso cobrable 0.57 kg (mediano)</t>
  </si>
  <si>
    <t xml:space="preserve">Contenido 150 g; peso cobrable 0.22 kg (chico)</t>
  </si>
  <si>
    <t xml:space="preserve">Contenido 4 ml; peso cobrable 0.05 kg (chico)</t>
  </si>
  <si>
    <t xml:space="preserve">Contenido 58 g; peso cobrable 0.12 kg (chico)</t>
  </si>
  <si>
    <t xml:space="preserve">Caja con 18 pastillas; peso cobrable 0.16 kg (chico)</t>
  </si>
  <si>
    <t xml:space="preserve">Contenido 70 g; peso cobrable 0.13 kg (chico)</t>
  </si>
  <si>
    <t xml:space="preserve">Caja con 20 tabletas efervescentes; peso cobrable 0.17 kg (chico)</t>
  </si>
  <si>
    <t xml:space="preserve">Caja con 60 dosis; peso cobrable 0.26 kg (chico)</t>
  </si>
  <si>
    <t xml:space="preserve">180 piezas; peso cobrable 1.23 kg (mediano)</t>
  </si>
  <si>
    <t xml:space="preserve">Contenido 650 ml; peso cobrable 0.83 kg (mediano)</t>
  </si>
  <si>
    <t xml:space="preserve">Contenido 750 ml; peso cobrable 0.96 kg (mediano)</t>
  </si>
  <si>
    <t xml:space="preserve">Caja con 50 comprimidos; peso cobrable 0.23 kg (chico)</t>
  </si>
  <si>
    <t xml:space="preserve">Parámetros de publicación y precio para Mercado Libre</t>
  </si>
  <si>
    <t xml:space="preserve">Texto azul: dato de entrada que puedes cambiar. Fondo amarillo: dato por confirmar. Las demás cifras del libro son fórmulas.</t>
  </si>
  <si>
    <t xml:space="preserve">Parámetro</t>
  </si>
  <si>
    <t xml:space="preserve">Valor</t>
  </si>
  <si>
    <t xml:space="preserve">Fuente</t>
  </si>
  <si>
    <t xml:space="preserve">Costo de empaque y logística interna por pieza ($)</t>
  </si>
  <si>
    <t xml:space="preserve">Indicado por el usuario, 29 sep 2026</t>
  </si>
  <si>
    <t xml:space="preserve">Descuento contra el precio del mejor vendedor ($)</t>
  </si>
  <si>
    <t xml:space="preserve">Indicado por el usuario, 29 sep 2026: Precio Meli Final = mejor vendedor − $1 si no queda abajo del Precio Meli calculado. Se puede ajustar por producto (hoja Precios, columna P)</t>
  </si>
  <si>
    <t xml:space="preserve">Precio desde el que Mercado Libre obliga el envío gratis ($)</t>
  </si>
  <si>
    <t xml:space="preserve">Envío gratis obligatorio desde $299: https://www.upseller.com/es/blog-article-444</t>
  </si>
  <si>
    <t xml:space="preserve">Costo de envío a cargo del vendedor en productos de $299 o más, IVA incluido</t>
  </si>
  <si>
    <t xml:space="preserve">Por producto: hoja Precios, columna I</t>
  </si>
  <si>
    <t xml:space="preserve">Indicado por el usuario, 29 sep 2026: $75 a $150 según tamaño y peso. Se estima por peso cobrable (tabla de abajo, scripts/envios.py) y se puede ajustar por producto</t>
  </si>
  <si>
    <t xml:space="preserve">Comisión Clásica para categorías no listadas abajo (IVA incluido)</t>
  </si>
  <si>
    <t xml:space="preserve">Comisión para otras categorías: supuesto conservador (tope del rango de Clásica). Las comisiones ya incluyen IVA: confirmado por el dueño (29 sep 2026)</t>
  </si>
  <si>
    <t xml:space="preserve">Costo fijo por unidad vendida en publicación Clásica</t>
  </si>
  <si>
    <t xml:space="preserve">Precio desde ($)</t>
  </si>
  <si>
    <t xml:space="preserve">Precio menor a ($)</t>
  </si>
  <si>
    <t xml:space="preserve">Costo fijo ($)</t>
  </si>
  <si>
    <t xml:space="preserve">Comisiones y costos fijos: https://www.profitosapp.com/blog/cuanto-cobra-mercado-libre-por-vender-mexico-2026 (consultado 2026-09-29)</t>
  </si>
  <si>
    <t xml:space="preserve">Costos fijos y rango 8%-16%: https://www.upseller.com/es/blog-article-515 (14 ene 2026)</t>
  </si>
  <si>
    <t xml:space="preserve">Comisión por venta en publicación Clásica, por categoría raíz (IVA incluido)</t>
  </si>
  <si>
    <t xml:space="preserve">Comisión</t>
  </si>
  <si>
    <t xml:space="preserve">Salud y Equipamiento Médico</t>
  </si>
  <si>
    <t xml:space="preserve">Comisiones y costos fijos: https://www.profitosapp.com/blog/cuanto-cobra-mercado-libre-por-vender-mexico-2026 (consultado 2026-09-29). Las comisiones ya incluyen IVA: confirmado por el dueño (29 sep 2026)</t>
  </si>
  <si>
    <t xml:space="preserve">Belleza y Cuidado Personal</t>
  </si>
  <si>
    <t xml:space="preserve">Alimentos y Bebidas</t>
  </si>
  <si>
    <t xml:space="preserve">Valores fijos de cada publicación</t>
  </si>
  <si>
    <t xml:space="preserve">Campo</t>
  </si>
  <si>
    <t xml:space="preserve">Nuevo</t>
  </si>
  <si>
    <t xml:space="preserve">Clásica</t>
  </si>
  <si>
    <t xml:space="preserve">Mercado Envíos</t>
  </si>
  <si>
    <t xml:space="preserve">A cargo del comprador</t>
  </si>
  <si>
    <t xml:space="preserve">No acepto</t>
  </si>
  <si>
    <t xml:space="preserve">Sin garantía</t>
  </si>
  <si>
    <t xml:space="preserve">Costo de envío a cargo del vendedor por peso cobrable (IVA incluido; supuesto dentro del rango indicado)</t>
  </si>
  <si>
    <t xml:space="preserve">Peso cobrable hasta (kg)</t>
  </si>
  <si>
    <t xml:space="preserve">Costo de envío ($)</t>
  </si>
  <si>
    <t xml:space="preserve">Nota</t>
  </si>
  <si>
    <t xml:space="preserve">Peso cobrable = el mayor entre peso real y volumétrico estimados (scripts/envios.py). Cambia los tramos en config/mercadolibre.json y regenera.</t>
  </si>
  <si>
    <t xml:space="preserve">Más</t>
  </si>
  <si>
    <t xml:space="preserve">Confianza</t>
  </si>
  <si>
    <t xml:space="preserve">Encontrado por</t>
  </si>
  <si>
    <t xml:space="preserve">Receta en México según principio activo</t>
  </si>
  <si>
    <t xml:space="preserve">Categoría con receta sugerida (ID)</t>
  </si>
  <si>
    <t xml:space="preserve">Categoría con receta sugerida (ruta)</t>
  </si>
  <si>
    <t xml:space="preserve">Notas de investigación</t>
  </si>
  <si>
    <t xml:space="preserve">Nota de cruce de datos</t>
  </si>
  <si>
    <t xml:space="preserve">Existencia en catálogo</t>
  </si>
  <si>
    <t xml:space="preserve">Página oficial</t>
  </si>
  <si>
    <t xml:space="preserve">Fuentes</t>
  </si>
  <si>
    <t xml:space="preserve">Fotos</t>
  </si>
  <si>
    <t xml:space="preserve">Origen de fotos</t>
  </si>
  <si>
    <t xml:space="preserve">Fotos con producto menor a 500 px</t>
  </si>
  <si>
    <t xml:space="preserve">Notas de fotos</t>
  </si>
  <si>
    <t xml:space="preserve">alta</t>
  </si>
  <si>
    <t xml:space="preserve">gtin</t>
  </si>
  <si>
    <t xml:space="preserve">Sí</t>
  </si>
  <si>
    <t xml:space="preserve">MLM457836</t>
  </si>
  <si>
    <t xml:space="preserve">Salud y Equipamiento Médico &gt; Cuidado de la Salud &gt; Farmacia &gt; Medicamentos con Receta &gt; Sistema Nervioso con Receta</t>
  </si>
  <si>
    <t xml:space="preserve">El nombre del sistema dice AMP, pero el GTIN corresponde a Bedoyecta Tri caja con 5 jeringas prellenadas de 2 ml (una tienda la lista como 5 ampolletas). PLM indica que su venta requiere receta médica; se sugiere categoría Rx aunque el dueño pidió publicar como venta libre. Sin página de producto en bedoyecta.com.mx.</t>
  </si>
  <si>
    <t xml:space="preserve">https://www.medicamentosplm.com/home/productos/bedoyecta-tri-solucion-inyectable/66/101/6530/162 | https://farmaciasmedina.com/detalleProducto/Bedoyecta-5-Solucion-Jeringa-Prellenada/7501123013302 | https://curitek.com/producto/bedoyecta-tri-hidroxocobalamina-tiamina-piridoxina/ | https://production-media.fahorro.com/media/catalog/product/7/5/7501123013302.jpg | https://production-media.fahorro.com/media/catalog/product/7/5/7501123013302_1.jpg | https://production-media.fahorro.com/media/catalog/product/7/5/7501123013302_2.jpg</t>
  </si>
  <si>
    <t xml:space="preserve">tienda</t>
  </si>
  <si>
    <t xml:space="preserve">3 foto(s): 3 de fahorro.com (tienda). Se descartaron Curitek (marca de agua) y PLM/Medina (menores a 500 px).</t>
  </si>
  <si>
    <t xml:space="preserve">No aplica</t>
  </si>
  <si>
    <t xml:space="preserve">Nestlé México ya nombra la línea como Optimal Pro; en Mercado Libre los vendedores usan Optipro. No se encontró catálogo ML exacto para 800 g (solo 400 g y 720 g).</t>
  </si>
  <si>
    <t xml:space="preserve">Mismo código de barras en Farma y Mark; se unió en una publicación con la existencia sumada</t>
  </si>
  <si>
    <t xml:space="preserve">https://www.nestlefamilynes.com.mx/producto/nan-2-optimal-pro</t>
  </si>
  <si>
    <t xml:space="preserve">https://www.nestlefamilynes.com.mx/producto/nan-2-optimal-pro | https://grupofarmapronto.com/producto/nan-2-optipro-800-g-2/ | https://farmaciaherrera.com.mx/products/nan-2-optipro-6-12-m-800-gr | https://production-media.fahorro.com/media/catalog/product/7/5/7501058623300_1_1.jpg | https://production-media.fahorro.com/media/catalog/product/7/5/7501058623300_2.jpg | https://production-media.fahorro.com/media/catalog/product/7/5/7501058623300_3.jpg</t>
  </si>
  <si>
    <t xml:space="preserve">3 foto(s): 3 de fahorro.com (tienda). Diseno OPTIMAL PRO (actual de Nestle; el catalogo lo llama Optipro); frente y dos contra-etiquetas. Se descartaron fotos con insignias de edad/gramaje, el diseno anterior Optipro y duplicados.</t>
  </si>
  <si>
    <t xml:space="preserve">Existen otras fichas de catálogo ML muy parecidas para NAN Optipro 1 800 g (p. ej. MLM9758511); se anotó MLM28528415 por coincidir el título. Nestlé México ya nombra la línea Optimal Pro; en ML se usa Optipro.</t>
  </si>
  <si>
    <t xml:space="preserve">https://www.nestlefamilynes.com.mx/producto/nan-1-optimal-pro</t>
  </si>
  <si>
    <t xml:space="preserve">https://www.nestlefamilynes.com.mx/producto/nan-1-optimal-pro | https://grupofarmapronto.com/producto/nan-1-optipro-800-g-2/ | https://www.mercadolibre.com.mx/nan-optipro-1-leche-infantil-en-polvo-lata-800gr/p/MLM28528415 | https://production-media.fahorro.com/media/catalog/product/7/5/7501058623317_1.jpg</t>
  </si>
  <si>
    <t xml:space="preserve">catalogo_ml, tienda</t>
  </si>
  <si>
    <t xml:space="preserve">1 foto(s): 1 de fahorro.com (tienda). Diseno OPTIMAL PRO (actual de Nestle). Se descartaron fotos con insignias, el diseno anterior Optipro y duplicados; solo hay una foto limpia de 800 g. Las fotos oficiales de Nestle corresponden a la lata de 400 g y no se usaron.</t>
  </si>
  <si>
    <t xml:space="preserve">MLM457825</t>
  </si>
  <si>
    <t xml:space="preserve">Salud y Equipamiento Médico &gt; Cuidado de la Salud &gt; Farmacia &gt; Medicamentos con Receta &gt; Para la Sangre con Receta</t>
  </si>
  <si>
    <t xml:space="preserve">Corregido: PLM México indica que su venta requiere receta médica (Actuamed también la clasifica como con receta). Categoría venta libre asignada por instrucción del dueño; la equivalente con receta es MLM457825. Bayer México no tiene página pública del producto localizada.</t>
  </si>
  <si>
    <t xml:space="preserve">https://www.medicamentosplm.com/Home/productos/aspirina_protect_tabletas/22/101/6401/210 | https://www.fahorro.com/aspirina-protect-100-mg-con-28-tabletas.html | https://grupofarmapronto.com/producto/aspirina-protec-100-mg-c-28-tabletas-2/</t>
  </si>
  <si>
    <t xml:space="preserve">3 foto(s): 1 de grupofarmapronto.com (tienda), 2 de fahorro.com (tienda). Se descarto una foto con insignias "28 Tabletas/100 mg" y un duplicado.</t>
  </si>
  <si>
    <t xml:space="preserve">MLM457828</t>
  </si>
  <si>
    <t xml:space="preserve">Salud y Equipamiento Médico &gt; Cuidado de la Salud &gt; Farmacia &gt; Medicamentos con Receta &gt; Digestivos con Receta</t>
  </si>
  <si>
    <t xml:space="preserve">Medicamento con receta (antidiabético). Categoría venta libre asignada por instrucción del dueño; el antidiabético se ubicó en Digestivos y Metabólicos por ser la subcategoría metabólica disponible. Boehringer no tiene ficha pública en MX localizada.</t>
  </si>
  <si>
    <t xml:space="preserve">https://www.farmalisto.com.mx/medicamentos-con-receta-medica/18976-jardianz-dpp-25-mg5-mg-30-tabletas-empagliflozinalinagliptina-boehringer-7501034692184.html | https://www.vademecum.es/mexico/medicamento/1455824/jardianz-dpp-tableta-25-mg-5-mg | https://farmaciaherrera.com.mx/products/jardianz-dpp-25-5-mg-con-30-tabletas | https://production-media.fahorro.com/media/catalog/product/7/5/7501034692184_1.jpg | https://production-media.fahorro.com/media/catalog/product/7/5/7501034692184_2.jpg</t>
  </si>
  <si>
    <t xml:space="preserve">3 foto(s): 1 de farmaciaherrera.com.mx (tienda), 2 de fahorro.com (tienda). Frente (Herrera), contra-etiqueta y vista en angulo (Farmacias del Ahorro).</t>
  </si>
  <si>
    <t xml:space="preserve">https://www.huggies.com.mx/productos/huggies-supreme/</t>
  </si>
  <si>
    <t xml:space="preserve">https://www.huggies.com.mx/productos/huggies-supreme/ | https://www.benavides.com.mx/huggies-supreme-panales-proteccion-delicada-unisex-etapa-5-36-uds | https://www.mercadolibre.com.mx/panales-huggies-supreme-etapa-5-unisex-36-piezas/p/MLM17379809 | https://production-media.fahorro.com/media/catalog/product/7/5/7501943441804.jpg</t>
  </si>
  <si>
    <t xml:space="preserve">2 foto(s): 1 de fahorro.com (tienda), 1 de benavides.com.mx (tienda). Diseno actual Proteccion Delicada. Se descartaron el diseno anterior Pure &amp; Natural y dos graficos promocionales.</t>
  </si>
  <si>
    <t xml:space="preserve">https://www.huggies.com.mx/productos/huggies-supreme/ | https://www.benavides.com.mx/huggies-supreme-panales-proteccion-delicada-unisex-etapa-6-36-uds | https://www.mercadolibre.com.mx/panales-huggies-supreme-etapa-6-unisex-36-piezas/p/MLM17379842 | https://production-media.fahorro.com/media/catalog/product/7/5/7501943445796.jpg</t>
  </si>
  <si>
    <t xml:space="preserve">Algunas tiendas listan también NAN 1 Optipro Confort de 400 g (producto distinto); el GTIN corresponde a NAN 1 Optipro estándar. Nestlé México ya nombra la línea Optimal Pro.</t>
  </si>
  <si>
    <t xml:space="preserve">https://www.nestlefamilynes.com.mx/producto/nan-1-optimal-pro | https://grupofarmapronto.com/producto/nan-1-optipro-400-g-2/ | https://www.farmalisto.com.mx/etapa-1/18433-comprar-nan-1-optimal-pro-lata-con-400-g-precio.html</t>
  </si>
  <si>
    <t xml:space="preserve">fabricante</t>
  </si>
  <si>
    <t xml:space="preserve">3 foto(s): 3 de nestlefamilynes.com.mx (fabricante). Fotos oficiales de Nestle (frente y dos contra-etiquetas, 2000 px). Se descartaron fotos con insignias laterales.</t>
  </si>
  <si>
    <t xml:space="preserve">Es un insumo para diagnóstico, no un medicamento. En los CSV de categorías no hay una hoja específica para tiras reactivas de glucosa; se usó Medidores de Glucosa (la de más publicaciones). Verificar en ML si existe una categoría propia de tiras reactivas.</t>
  </si>
  <si>
    <t xml:space="preserve">https://www.accu-chek.com.mx/tiras-reactivas/tiras-reactivas-active</t>
  </si>
  <si>
    <t xml:space="preserve">https://www.accu-chek.com.mx/tiras-reactivas/tiras-reactivas-active | https://farmaciasmedina.com/detalleProducto.php?name=Accu-Chek+Active+50+Tiras+Reactivas+&amp;producto=4015630064076 | https://www.mercadolibre.com.mx/accu-chek-active-50-tiras-reactivas/p/MLM37784929</t>
  </si>
  <si>
    <t xml:space="preserve">fabricante, tienda</t>
  </si>
  <si>
    <t xml:space="preserve">2 foto(s): 1 de accu-chek.com.mx (fabricante), 1 de farmaciasmedina.com (tienda). Foto 1 oficial de Accu-Chek Mexico (incluye leyenda de registro sanitario); foto 2 de Medina (caja en espanol).</t>
  </si>
  <si>
    <t xml:space="preserve">Medicamento con receta. En algunos catálogos MX aparece como Vessel Due F 25 mg (equivale a 250 LRU); el catálogo ML MLM39474253 se titula así. Se eligió Para la Sangre por ser antitrombótico (B01AB11); Cardiovasculares Venta Libre (MLM457817) sería la alternativa.</t>
  </si>
  <si>
    <t xml:space="preserve">https://www.farmalisto.com.mx/medicamentos-con-receta-medica/9344-vessel-due-f-250-lru-caja-con-50-capsulas-sulodexida-laboratorio-alfasigma-rx-8020030091252.html | https://www.vademecum.es/mexico/medicamento/1277977/vessel-due-f-capsulas-25-mg | https://curitek.com/producto/vessel-due-f-sulodexida/ | https://farmaciasfleming.mx/producto/vessel-due-f-250-lru-c-50-cap/</t>
  </si>
  <si>
    <t xml:space="preserve">2 foto(s): 2 de farmaciasfleming.mx (tienda). Curitek tenia marca de agua y Medina era menor a 500 px; las fotos vienen de Farmacias Fleming.</t>
  </si>
  <si>
    <t xml:space="preserve">La página oficial de KleenBebé se muestra con la misma URL para todas las etapas; los rangos de peso salen de ese sitio.</t>
  </si>
  <si>
    <t xml:space="preserve">https://www.kleenbebe.com/Productos/Suavelastic/Panales/Etapa-1-Rn</t>
  </si>
  <si>
    <t xml:space="preserve">https://www.kleenbebe.com/Productos/Suavelastic/Panales/Etapa-1-Rn | https://www.klyns.mx/suavelastic-max-jumbo-c-40/p | https://www.yza.mx/kleenbebe-suavelastic-max-jumbo-40-pzas/MXYZ_7501943444966.html</t>
  </si>
  <si>
    <t xml:space="preserve">2 foto(s): 2 de yza.mx (tienda). Diseno vigente de Suavelastic segun Yza (frente horizontal y vertical). Se descartaron fotos del diseno anterior "Maxi mejorados" de Farmacias del Ahorro.</t>
  </si>
  <si>
    <t xml:space="preserve">No</t>
  </si>
  <si>
    <t xml:space="preserve">El GTIN corresponde al frasco de 120 ml (2 g/100 ml); el 'FEBRERO 28 30' del nombre es caducidad/lote y se ignoró. Una tienda lista el sabor como fresa-frambuesa y otra como frutas; se usó 'frutas' (sitio oficial: sabor frutas). La marca hoy puede figurar bajo Kenvue; el registro sanitario corresponde a Janssen-Cilag de México.</t>
  </si>
  <si>
    <t xml:space="preserve">https://www.motrin.com.mx/productos/motrin-infantil</t>
  </si>
  <si>
    <t xml:space="preserve">https://www.motrin.com.mx/productos/motrin-infantil | https://www.vademecum.es/mexico/medicamento/1139286/motrin-suspension-infantil | https://www.mercadolibre.com.mx/motrin-suspension-infantil-1-frasco-120-ml/p/MLM39455417 | https://production-media.fahorro.com/media/catalog/product/7/5/7501109902866.jpg | https://production-media.fahorro.com/media/catalog/product/7/5/7501109902866_1.jpg | https://production-media.fahorro.com/media/catalog/product/7/5/7501109902866_2.jpg</t>
  </si>
  <si>
    <t xml:space="preserve">4 foto(s): 3 de fahorro.com (tienda), 1 de motrin.com.mx (fabricante). Se descarto una foto con insignia "Analgesico 120 ml".</t>
  </si>
  <si>
    <t xml:space="preserve">Una tienda lista este GTIN con 38 piezas; se respetó el 40 del nombre del sistema y del catálogo ML. Se abrevió 'XXJumbo' en el título por el límite de 60 caracteres.</t>
  </si>
  <si>
    <t xml:space="preserve">https://www.kleenbebe.com/Productos/Suavelastic/Panales/Etapa-1-Rn | https://farmaciasmedina.com/detalleProducto/Kleen-Bebe-Suavelastic-Panales-Unisex-Etapa-7-Extra-Extra-Jumbo/7506425645749 | https://www.mercadolibre.com.mx/panales-kleenbebe-suavelastic-etapa-7-unisex-40-piezas/p/MLM23011505 | https://www.yza.mx/kleenbebe-suavelastic-max-xxjumbo-40-pzas/MXYZ_7506425645749.html</t>
  </si>
  <si>
    <t xml:space="preserve">2 foto(s): 2 de yza.mx (tienda). Diseno vigente de Suavelastic segun Yza. Se descartaron fotos del diseno anterior y una con promocion de la tienda.</t>
  </si>
  <si>
    <t xml:space="preserve">https://www.huggies.com.mx/productos/huggies-supreme/ | https://farmaciasmedina.com/detalleProducto/Huggies-Supreme-Pa%C3%B1ales-Unisex-Etapa-4/7501943441767 | https://www.mercadolibre.com.mx/panales-huggies-supreme-etapa-4-unisex-36-piezas/p/MLM17379816 | https://production-media.fahorro.com/media/catalog/product/7/5/7501943441767.jpg | https://www.benavides.com.mx/huggies-supreme-panales-proteccion-delicada-unisex-etapa-4-36-uds</t>
  </si>
  <si>
    <t xml:space="preserve">El GTIN 7501943444942 se confirma con 44 piezas en una farmacia en línea, en Chedraui y en el catálogo ML (coincide con el C/44 del sistema); algunas tiendas lo listan con 40 piezas, probablemente por un empaque anterior.</t>
  </si>
  <si>
    <t xml:space="preserve">https://www.kleenbebe.com/Productos/Suavelastic/Panales/Etapa-1-Rn | https://www.yza.mx/kleenbebe-suavelastic-max-grande-44-pza/MXYZ_7501943444942.html | https://www.mercadolibre.com.mx/panales-kleenbebe-suavelastic-etapa-4-unisex-44-piezas/p/MLM42012939</t>
  </si>
  <si>
    <t xml:space="preserve">2 foto(s): 2 de yza.mx (tienda). Diseno vigente de Suavelastic segun Yza. Se descartaron fotos de disenos anteriores.</t>
  </si>
  <si>
    <t xml:space="preserve">https://www.kleenbebe.com/Productos/Suavelastic/Panales/Etapa-1-Rn | https://club.presalud.com/shop/7501943447615-panal-kleen-bebe-suavelastic-extra-jumbo-etapa-6-40-piezas-25613 | https://www.mercadolibre.com.mx/panales-kleenbebe-suavelastic-etapa-6-unisex-40-piezas/p/MLM18976308 | https://www.yza.mx/kleenbebe-suavelastic-max-extra-jumbo-40-pzas/MXYZ_7501943447615.html</t>
  </si>
  <si>
    <t xml:space="preserve">2 foto(s): 2 de yza.mx (tienda). Diseno vigente de Suavelastic segun Yza. Se descartaron fotos del diseno anterior, una con promocion de la tienda y un grafico.</t>
  </si>
  <si>
    <t xml:space="preserve">No se encontraron cantidades por cápsula en una fuente confiable, por eso no se incluyen. Se clasificó como suplemento (multivitamínico de libre venta, Actuamed lo marca OTC). No confundir con Bedoyecta Tri inyectable (ítem 1), que es otro producto.</t>
  </si>
  <si>
    <t xml:space="preserve">https://www.bedoyecta.com.mx/productos/bedoyecta-caps/</t>
  </si>
  <si>
    <t xml:space="preserve">https://www.bedoyecta.com.mx/productos/bedoyecta-caps/ | https://www.actuamed.com.mx/amp/otc/bedoy-31914.htm | https://farmaciasmedina.com/detalleProducto/Bedoyecta-Oral/7501123013340 | https://production-media.fahorro.com/media/catalog/product/7/5/7501123013340.jpg | https://production-media.fahorro.com/media/catalog/product/7/5/7501123013340_1.jpg | https://production-media.fahorro.com/media/catalog/product/7/5/7501123013340_2.jpg</t>
  </si>
  <si>
    <t xml:space="preserve">3 foto(s): 3 de fahorro.com (tienda). Frente, contra-etiqueta y angulo del empaque; se descarto otra version de empaque. El sitio oficial solo tenia graficos promocionales.</t>
  </si>
  <si>
    <t xml:space="preserve">Revisar</t>
  </si>
  <si>
    <t xml:space="preserve">El GTIN de 12 dígitos aparece tal cual en Farmacias Fleming. Fuentes contradictorias sobre receta: PLM y Farmalisto la tratan como medicamento con receta, Farmacias Fleming indica que no requiere receta. Si se decide Rx, la categoría equivalente sería MLM457826. Sin página oficial de Grin localizada.</t>
  </si>
  <si>
    <t xml:space="preserve">https://www.medicamentosplm.com/home/productos/ribotripsin-tabletas-con-capa-enterica/88/101/46639/212 | https://farmaciasfleming.mx/producto/ribotripsin-18-mg-c-30-tab/ | https://prixz.com/c/ribotripsin-30-tabletas-18mg/ | https://production-media.fahorro.com/media/catalog/product/0/0/008400009418.jpg</t>
  </si>
  <si>
    <t xml:space="preserve">1 foto(s): 1 de fahorro.com (tienda). Se descarto una foto donde el empaque salia muy pequeno.</t>
  </si>
  <si>
    <t xml:space="preserve">Modo de uso y precauciones tomados de la monografía PLM (Ecuador) por no encontrar el instructivo mexicano completo en línea; conviene cotejarlos con el empaque. El GTIN tiene prefijo 759 pero corresponde al VapoRub 50 g vendido en México. No se localizó página oficial de Vicks en MX.</t>
  </si>
  <si>
    <t xml:space="preserve">https://www.klyns.mx/vick-vaporub-ung-50-grs/p | https://www.fahorro.com/vick-vaporub-unguento-50-g.html | https://www.medicamentosplm.com.ec/home/productos/vick-vaporub-unguento/2866/101/67381/232</t>
  </si>
  <si>
    <t xml:space="preserve">catalogo_ml</t>
  </si>
  <si>
    <t xml:space="preserve">1 foto(s): 1 de fahorro.com (tienda). Se descartaron dos fotos de estilo de vida y un render con vapor.</t>
  </si>
  <si>
    <t xml:space="preserve">MLM457826</t>
  </si>
  <si>
    <t xml:space="preserve">Salud y Equipamiento Médico &gt; Cuidado de la Salud &gt; Farmacia &gt; Medicamentos con Receta &gt; Musculoarticulares con Receta</t>
  </si>
  <si>
    <t xml:space="preserve">Medicamento con receta. En ML hay varios catálogos equivalentes (MLM47560729, MLM40172155, MLM52121009) y no se pudo saber cuál es el principal, por eso catalogo_ml queda vacío. El registro 79717 SSA sale de la ficha de Vademecum para la solución inyectable; confirmar en el empaque.</t>
  </si>
  <si>
    <t xml:space="preserve">https://farmaciasmedina.com/detalleProducto/Dolo-neurobion-Doble-Camara-Inyeccion-3-Solucion-Jeringa-Prellenada/7501298217659 | https://www.vademecum.es/mexico/medicamento/1387779/dolo-neurobion-dc-solucion-inyectable | https://farmalisto.com.mx/analgesicos/5642-dolo-neurobion-dc-caja-con-3-jeringas-prellenadas-doble-camara-con-3-ml-7501298217659.html | https://production-media.fahorro.com/media/catalog/product/7/5/7501298217659_2.jpg | https://production-media.fahorro.com/media/catalog/product/7/5/7501298217659_3.jpg</t>
  </si>
  <si>
    <t xml:space="preserve">2 foto(s): 2 de fahorro.com (tienda). Se descartaron dos fotos con insignia "3 JERINGAS".</t>
  </si>
  <si>
    <t xml:space="preserve">media</t>
  </si>
  <si>
    <t xml:space="preserve">nombre</t>
  </si>
  <si>
    <t xml:space="preserve">El GTIN no aparece en ningún buscador; se identificó por nombre como Huggies Supreme Etapa 7 con 36 piezas (existe en Soriana y Amazon). El 'C5' del nombre no se pudo interpretar (posible caja o lote). El rango de peso (más de 16 kg) viene de Amazon; la página oficial solo lista hasta Etapa 6. Verificar el código de barras contra el empaque.</t>
  </si>
  <si>
    <t xml:space="preserve">https://www.soriana.com/panales-huggies-supreme-etapa7-36pza/11929344.html | https://www.amazon.com.mx/Huggies-Supreme-adelante-clinica-dermatologicamente/dp/B0GP27PS94 | https://www.huggies.com.mx/productos/huggies-supreme/ | https://production-media.fahorro.com/media/catalog/product/7/5/7506425664191.jpg | https://production-media.fahorro.com/media/catalog/product/7/5/7506425664191_2.jpg | https://production-media.fahorro.com/media/catalog/product/7/5/7506425664191_3.jpg</t>
  </si>
  <si>
    <t xml:space="preserve">3 foto(s): 3 de fahorro.com (tienda). Frente, vertical y lateral; se descarto un duplicado de baja resolucion de Benavides.</t>
  </si>
  <si>
    <t xml:space="preserve">El peso (más de 13.5 kg) sale de Amazon y tiendas; la página oficial de UltraConfort no lista pesos.</t>
  </si>
  <si>
    <t xml:space="preserve">https://www.huggies.com.mx/productos/huggies-ultraconfort/</t>
  </si>
  <si>
    <t xml:space="preserve">https://www.huggies.com.mx/productos/huggies-ultraconfort/ | https://www.klyns.mx/huggies-u-conf-et-6-nino-c-40/p | https://www.mercadolibre.com.mx/huggies-ultraconfort-panal-desechable-etapa-6-nino-40pzs-genero-hombre-talla-grande-g/p/MLM17379861 | https://production-media.fahorro.com/media/catalog/product/7/5/7506425604364_2.jpg | https://www.yza.mx/huggies-ultraconfort-nino-etapa-6-40-pzas/MXYZ_7506425604364.html</t>
  </si>
  <si>
    <t xml:space="preserve">2 foto(s): 1 de fahorro.com (tienda), 1 de yza.mx (tienda). Diseno actual Ultra Confort; se descartaron fotos del diseno anterior.</t>
  </si>
  <si>
    <t xml:space="preserve">Medicamento con receta (PLM: su venta requiere receta médica). Sin página oficial en MX localizada; el fabricante es Ferrer Internacional (España), distribuido por Ferrer Therapeutics en México.</t>
  </si>
  <si>
    <t xml:space="preserve">https://www.medicamentosplm.com/home/productos/nucleo-cmp-forte-capsulas/1018/101/9017/14 | https://farmaciasmedina.com/detalleProducto/Nucleo-Cmp-Forte-30-Capsulas-Caja/7503007704658 | https://farmalisto.com.mx/sistema-nervioso-central/8251-comprar-nucleo-cmp-forte-5mg3mg-caja-con-30-capsulas-neuropatias-precio-7503007704658.html | https://production-media.fahorro.com/media/catalog/product/7/5/7503007704658.jpg | https://production-media.fahorro.com/media/catalog/product/7/5/7503007704658_1.jpg | https://production-media.fahorro.com/media/catalog/product/7/5/7503007704658_2.jpg</t>
  </si>
  <si>
    <t xml:space="preserve">3 foto(s): 3 de fahorro.com (tienda). Frente, angulo y contra-etiqueta.</t>
  </si>
  <si>
    <t xml:space="preserve">El 'JUNIO 27' del nombre es caducidad y se ignoró. Nestlé México ya nombra la línea Optimal Pro; en ML se usa Optipro.</t>
  </si>
  <si>
    <t xml:space="preserve">https://www.nestlefamilynes.com.mx/producto/nan-2-optimal-pro | https://grupofarmapronto.com/producto/nan-2-optipro-400-g-2/ | https://www.farmalisto.com.mx/etapa-2/18782-comprar-nan-2-optipro-lata-con-polvo-de-400-g-formula-infantil-precio.html</t>
  </si>
  <si>
    <t xml:space="preserve">GTIN confirmado en fichas de tienda. Fórmula tomada de la parte trasera de la caja (foto). No se confirmó si el empaque trae leyenda de venta con receta: revisar la caja.</t>
  </si>
  <si>
    <t xml:space="preserve">https://www.fahorro.com/dolo-neurobion-analgesico-20-tabletas.html | https://www.fahorro.com/dolo-neurobion-analgesico-10-tabletas.html | https://www.yza.mx/dolo-neurobion-20-tabs/MXYZ_7501298223704.html</t>
  </si>
  <si>
    <t xml:space="preserve">4 fotos de tienda: frente de la caja de 20 tabletas, frente Merck, parte trasera con fórmula y vista en ángulo. Se descartaron una con etiqueta '20 tabletas' agregada y una versión en render con blíster.</t>
  </si>
  <si>
    <t xml:space="preserve">GTIN confirmado en el catálogo de Mercado Libre (MLM36084341, 2026-09-29). Comparado: marca KleenBebé, línea Suavelastic, Etapa 2, talla Chico (catálogo: Pequeño/P, nombre interno 'Talla Chica'), 40 piezas (unidades por envase 40), peso 5 a 7.5 kg, unisex y óxido de zinc (descripción). Todo coincide. El catálogo confirma las 40 piezas y el peso, que no tenían fuente. 'Max' de la variante no aparece en el catálogo (no comparable, sin contradicción). 'otros' se entrega completo (lo existente más rasgos del catálogo).</t>
  </si>
  <si>
    <t xml:space="preserve">https://www.kleenbebe.com/Productos/Suavelastic/Panales/Etapa-1-Rn | https://www.yza.mx/kleenbebe-suavelastic-max-chico-40-pzas/MXYZ_7501943434622.html</t>
  </si>
  <si>
    <t xml:space="preserve">GTIN confirmado en el catálogo de Mercado Libre (MLM58935014, 2026-09-29). Comparado: marca KleenBebé, línea Suavelastic, Etapa 3, talla Mediano (M), 44 piezas, peso 7 a 10 kg, unisex. Todo coincide; el catálogo confirma las 44 piezas, antes tomadas solo del nombre del sistema. 'Con óxido de zinc' y 'Max' de la ficha no aparecen en el catálogo (no comparable). Se agrega indicador de humedad y rasgos del catálogo; se ignora 'Vida útil: 1 días' por ser un dato sin sentido. 'otros' se entrega completo.</t>
  </si>
  <si>
    <t xml:space="preserve">https://www.kleenbebe.com/Productos/Suavelastic/Panales/Etapa-1-Rn | https://production-media.fahorro.com/media/catalog/product/7/5/7501943444928.jpg | https://production-media.fahorro.com/media/catalog/product/7/5/7501943444928_2.jpg | https://production-media.fahorro.com/media/catalog/product/7/5/7501943444928_3.jpg</t>
  </si>
  <si>
    <t xml:space="preserve">3 fotos de tienda (Farmacias del Ahorro, production-media.fahorro.com, 1600 px): frente, 3/4 y vertical con mamá; empaque rojo 'Maxi mejorados' 3M 44 pañales. Se descartó la foto del empaque azul antiguo de 40 pzas. Página del fabricante (kleenbebe.com) dio 403.</t>
  </si>
  <si>
    <t xml:space="preserve">MLM457827</t>
  </si>
  <si>
    <t xml:space="preserve">Salud y Equipamiento Médico &gt; Cuidado de la Salud &gt; Farmacia &gt; Medicamentos con Receta &gt; Antiinfecciosos con Receta</t>
  </si>
  <si>
    <t xml:space="preserve">GTIN confirmado en ficha de tienda. La caja (foto) confirma 500 mg y 16 cápsulas. Antibiótico: requiere receta en México.</t>
  </si>
  <si>
    <t xml:space="preserve">https://www.medicamentosplm.com/Home/productos/terramicina.capsulas/131/101/10065/14 | https://club.presalud.com/shop/medicamentos-2/7501287630926-terramicina-500-mg-16-capsulas-33529 | https://wecarepharma.mx/en/products/terramicina-500mg-con-16-capsulas-oxitetraciclina</t>
  </si>
  <si>
    <t xml:space="preserve">1 foto (tienda): 7501287630926_2.jpg de club.presalud.com (original 1200 px, producto de 947 px), caja Pfizer Terramicina 500 mg con 16 cápsulas, de frente, sin logotipos de tienda ni precios. Se borró la foto anterior de wecarepharma (producto de 498 px). Revisada en hoja de contacto. Sin búsqueda web: la fuente ya conocida de la ficha bastó.</t>
  </si>
  <si>
    <t xml:space="preserve">GTIN confirmado en el catálogo de Mercado Libre (MLM17379871, 2026-09-29). Comparado: marca Huggies, línea UltraConfort, Etapa 6, niñas, 40 piezas, peso mínimo 13.5 kg (coincide con 'más de 13.5 kg'). Todo coincide. El catálogo aporta la talla XXG (la ficha traía 'Etapa 6' como talla) y 12 h de protección. El catálogo no menciona indicador de humedad (no comparable). 'otros' se entrega completo.</t>
  </si>
  <si>
    <t xml:space="preserve">https://www.huggies.com.mx/productos/huggies-ultraconfort/ | https://production-media.fahorro.com/media/catalog/product/7/5/7506425604388_2.jpg</t>
  </si>
  <si>
    <t xml:space="preserve">1 foto de tienda (Farmacias del Ahorro, 1600 px): frente del empaque nuevo 'Nueva Ultra cobertura' Etapa 6, 40 pzas. Existen fotos del diseño anterior (rosa) que se descartaron para no mezclar empaques. huggies.com.mx dio 403; farmaciasmedina solo tiene 480 px.</t>
  </si>
  <si>
    <t xml:space="preserve">GTIN confirmado como SKU en ficha de tienda. La caja indica contenido neto 47 g (40 ml). Modo de uso y advertencias son los habituales de un adhesivo dental. No hay categoría específica de adhesivos para dentadura; se usó Cuidado Bucal &gt; Otros.</t>
  </si>
  <si>
    <t xml:space="preserve">https://www.fahorro.com/fixodent-original-pasta-adhesiva-para-dentaduras-40-ml.html</t>
  </si>
  <si>
    <t xml:space="preserve">1 foto de tienda: frente de la caja (Cont. neto 47 g / 40 ml). No hubo más fotos disponibles.</t>
  </si>
  <si>
    <t xml:space="preserve">GTIN confirmado (SKU en ficha de Sophia y de tiendas). La parte trasera de la caja dice 'Su venta requiere receta médica', pero varias farmacias lo listan como receta no obligatoria: confirmar antes de publicar. Indicaciones tomadas de la monografía de Lagricel Ofteno (misma molécula).</t>
  </si>
  <si>
    <t xml:space="preserve">https://curitek.com/producto/lagricel-pf-hialuronato-de-sodio/ | https://www.vademecum.es/mexico/medicamento/1279927/lagricel-ofteno-solucion | https://www.benavides.com.mx/lagricel-ofteno-4-mg-ml-10-ml-gotas</t>
  </si>
  <si>
    <t xml:space="preserve">3 fotos de tienda: frente, parte trasera con fórmula y vista en ángulo de la caja de 10 ml.</t>
  </si>
  <si>
    <t xml:space="preserve">GTIN confirmado en el catálogo de Mercado Libre (MLM17379866, 2026-09-29). Comparado: marca Huggies, línea UltraConfort, Etapa 5, niñas, 40 piezas. Todo coincide. Talla: el atributo del catálogo dice XG (consistente con Etapa 5 y con XXG de la Etapa 6), pero el título del catálogo dice 'Talla Grande (G)'; se usa el atributo. El catálogo aporta peso 11 a 14.5 kg (la ficha no lo tenía). Discrepancia menor, no de identidad: el catálogo dice 'Con indicador de humedad: No' y la ficha dice 'Sí'; se dejó la ficha sin cambio, verificar en el empaque. 'otros' se entrega completo.</t>
  </si>
  <si>
    <t xml:space="preserve">https://www.huggies.com.mx/productos/huggies-ultraconfort/ | https://production-media.fahorro.com/media/catalog/product/7/5/7506425604340_2.jpg</t>
  </si>
  <si>
    <t xml:space="preserve">1 foto de tienda (Farmacias del Ahorro, 1600 px): frente del empaque nuevo 'Nueva Ultra cobertura' Etapa 5 niña, 40 pzas. Se descartaron fotos del diseño anterior. huggies.com.mx dio 403.</t>
  </si>
  <si>
    <t xml:space="preserve">GTIN confirmado como SKU en fichas de tienda. Composición, indicaciones y posología provienen de la ficha del fabricante reproducida por una tienda de Chile (de 4 a 6 veces al día; hasta 3 meses después de abierto según esa ficha, por eso no se puso plazo en la descripción): confirmar contra el empaque mexicano. Se vende sin receta.</t>
  </si>
  <si>
    <t xml:space="preserve">https://www.ecofarmacias.cl/producto/thealoz-duo-hialuronato-de-sodio-3-solucion-oftalmica-10-ml/ | https://curitek.com/producto/thealoz-duo-hialuronato-de-sodio-trehalosa/ | https://ocufarma.mx/producto/thealoz-duo/</t>
  </si>
  <si>
    <t xml:space="preserve">1 foto de tienda: frente de la caja en español (Thealoz Duo 10 mL, sin conservadores). Se descartaron una caja en inglés con marca de agua de la tienda y otra con marca de agua.</t>
  </si>
  <si>
    <t xml:space="preserve">GTIN confirmado en el catálogo de Mercado Libre (MLM14562941, 2026-09-29). Comparado: marca Nan, fabricante Nestlé, línea Optimal Pro 3 (la ficha usa 'Optipro', nombre de los vendedores; sin cambio), lata en polvo, 800 g, unidad 1, edad de 1 a 3 años. Todo coincide. El catálogo aporta la edad máxima (3 años) y que contiene lactosa. No se usa lo de gluten: el título dice 'sin tac' pero el atributo dice 'Es libre de gluten: No' (inconsistente). 'otros' se entrega completo.</t>
  </si>
  <si>
    <t xml:space="preserve">https://www.nestlefamilynes.com.mx/producto/nan-3-optimal-pro</t>
  </si>
  <si>
    <t xml:space="preserve">3 fotos del fabricante (nestlefamilynes.com.mx, 2000 px): frente de lata NAN OptiPro 3 800 g (banner 'A partir de 1 año / 800 g'), contraetiqueta con tabla nutrimental y lateral con instrucciones.</t>
  </si>
  <si>
    <t xml:space="preserve">GTIN confirmado en el catálogo de Mercado Libre (MLM58916395, 2026-09-29). Comparado: marca Theraflu, granulado en sobres, 10 sobres, paracetamol 650 mg + feniramina 20 mg + fenilefrina 10 mg (igual que la ficha), registro 318M94 SSA (la ficha tiene 318M94 SSA VI: mismo número base). El catálogo con 10 sobres trae el mismo registro, por lo que ese registro no es exclusivo de la caja de 6 sobres. No comparable: sabor limón y nombre 'Resfriado Severo' (el catálogo no los menciona; el registro coincide con el del producto verde/limón del sitio oficial). Laboratorio en ML: GSK Consumer Healthcare México (la ficha dice Haleon, su sucesor); sin cambio. Receta: no requerida.</t>
  </si>
  <si>
    <t xml:space="preserve">https://www.theraflu.com.mx/</t>
  </si>
  <si>
    <t xml:space="preserve">https://www.theraflu.com.mx/ | https://wecarepharma.mx/products/theraflu-sobres-650mg-20mg-10mg-con-10-limon-paracetamol-feniramina-fenilefrina | https://www.theraflu.com.mx/productos/noche-multi-sintomas-frio-limon-resfriado-severo.html | https://farmaciashdezsante.com/products/prostigmine-0-5mg-6-amp-copia</t>
  </si>
  <si>
    <t xml:space="preserve">3 fotos: frente plano 'Caja con 10 sobres' (wecarepharma.mx, 2000 px), 3/4 del fabricante (theraflu.com.mx, 2000 px, sin leyenda de piezas) y frente con panel lateral 'Caja con 10 sobres' (farmaciashdezsante.com, 1200 px). Se descartaron imágenes publicitarias del sitio y un packshot que decía 'Caja con 6 sobres'.</t>
  </si>
  <si>
    <t xml:space="preserve">Producto identificado por GTIN (imagen de tienda con ese GTIN coincide con la caja rosa Postday 1.5 mg, 1 comprimido, IFA Celtics). Anticonceptivo de emergencia de venta libre en México; ML puede restringir esta categoría, confirmar políticas antes de publicar.</t>
  </si>
  <si>
    <t xml:space="preserve">https://wecarepharma.mx/en/products/postday-1-5mg-con-1-comprimidos-levonorgestrel | https://bellefarma.com/products/postday-levonorgestrel-1-5-mg-tableta</t>
  </si>
  <si>
    <t xml:space="preserve">1 foto de tienda: frente de la caja (Postday levonorgestrel, caja con 1 comprimido, 1.5 mg). Se descartó una foto de otra presentación (caja azul, otro empaque).</t>
  </si>
  <si>
    <t xml:space="preserve">GTIN confirmado en el catálogo de Mercado Libre (MLM69334459, 2026-09-29). Comparado: marca Accu-Chek, línea Performa, fabricante Roche, tiras reactivas, 50 unidades, sin codificación (igual que la ficha). Todo coincide. El catálogo aporta el modelo 06454011. Se ignoran peso y medidas del catálogo (0.035 g, 0.6 cm) por incongruentes. El catálogo no trae registro sanitario. 'otros' se entrega completo.</t>
  </si>
  <si>
    <t xml:space="preserve">https://www.accu-chek.com.mx/tiras-reactivas/tiras-reactivas-performa</t>
  </si>
  <si>
    <t xml:space="preserve">https://www.accu-chek.com.mx/tiras-reactivas/tiras-reactivas-performa | https://farmaciasanjorge.com/products/16792</t>
  </si>
  <si>
    <t xml:space="preserve">2 fotos: caja Accu-Chek Performa 50 tiras del fabricante (accu-chek.com.mx, 519 px, con leyenda 'Reg. No. 1445R2014 SSA') y foto de tienda 1000 px (farmaciasanjorge.com).</t>
  </si>
  <si>
    <t xml:space="preserve">GTIN confirmado en el catálogo de Mercado Libre (MLM39455468, 2026-09-29). Comparado: marca Flanax, laboratorio Bayer de México, naproxeno sódico 550 mg, tabletas (comprimido), 30 unidades. Todo coincide. El catálogo aporta el registro 006M90 SSA y resuelve la duda de receta: 'Receta: No requerida' (receta_mx estaba en 'Revisar'). Clasificación ATC M01AE02.</t>
  </si>
  <si>
    <t xml:space="preserve">https://www.flanax.com.mx/</t>
  </si>
  <si>
    <t xml:space="preserve">https://www.flanax.com.mx/ | https://farmaciasanjorge.com/products/39849 | https://farmaciaherrera.com.mx/products/flanax-550-mg-con-30-tabletas</t>
  </si>
  <si>
    <t xml:space="preserve">2 fotos de tienda con 'Caja con 30 tabletas': farmacia San Jorge (1080 px) y farmacia Herrera (1024 px). Sitio del fabricante (flanax.com.mx) dio 403; Farmacias Medina y FESA no tienen este GTIN.</t>
  </si>
  <si>
    <t xml:space="preserve">GTIN confirmado como SKU en ficha de tienda; presentación de 10 piezas igual al nombre del sistema. Modo de uso y advertencias son los habituales de un pañal para adulto.</t>
  </si>
  <si>
    <t xml:space="preserve">https://www.fahorro.com/pa-al-diapro-predoblado-gel-10-pz.html | https://www.klyns.mx/diapro-predoblado-gel-adulto-c-10-pzs/p</t>
  </si>
  <si>
    <t xml:space="preserve">2 fotos de tienda: frente del paquete y vista en ángulo. Se descartaron una imagen ilustrativa del pañal y una con etiqueta promocional de la tienda.</t>
  </si>
  <si>
    <t xml:space="preserve">GTIN confirmado como SKU en ficha de tienda; la caja confirma 22 mL, anticaries con flúor y Brilliant Mint. No se encontró lista de ingredientes verificable, por eso no se incluyó sección de ingredientes. Modo de uso y advertencias son los habituales de una crema dental.</t>
  </si>
  <si>
    <t xml:space="preserve">https://www.fahorro.com/crema-dental-colgate-luminous-white-22-ml.html</t>
  </si>
  <si>
    <t xml:space="preserve">1 foto de tienda: frente de la caja limpia. Se descartaron una con rótulo agregado ('Blanqueadora 22 ml') y una gráfica promocional.</t>
  </si>
  <si>
    <t xml:space="preserve">GTIN confirmado en el catálogo de Mercado Libre (MLM17379849, 2026-09-29). Comparado: marca Huggies, línea UltraConfort, Etapa 5, niños, 40 piezas. Todo coincide. Talla: el atributo del catálogo dice XG (consistente con Etapa 5), aunque su título dice 'Talla Grande (G)'; se usa el atributo. El catálogo aporta peso 11 a 14.5 kg. Discrepancia menor, no de identidad: el catálogo dice 'Con indicador de humedad: No' y la ficha dice 'Sí'; se dejó la ficha sin cambio, verificar en el empaque. 'otros' se entrega completo.</t>
  </si>
  <si>
    <t xml:space="preserve">https://www.huggies.com.mx/productos/huggies-ultraconfort/ | https://production-media.fahorro.com/media/catalog/product/7/5/7506425604326_2.jpg | https://farmaciapopularenlinea.com/products/panal-hugg-ult-conf-nino-e5-c40-n</t>
  </si>
  <si>
    <t xml:space="preserve">2 fotos de tienda: Farmacias del Ahorro 1600 px (frente) y farmaciapopularenlinea.com 842 px (vertical), ambas empaque nuevo 'Nueva Ultra cobertura' Etapa 5 niño, 40 pzas. Se descartó el diseño anterior.</t>
  </si>
  <si>
    <t xml:space="preserve">GTIN confirmado con la foto de tienda de ese GTIN (caja Panclasa 80/80 mg con 20 cápsulas). Dosis, advertencias y leyenda SSA fracción VI (venta libre) tomadas de la caja. El sitio de marca está en un dominio de pruebas (testingbo.com); una tienda lo clasifica como Rx, pero la caja lo marca como fracción VI.</t>
  </si>
  <si>
    <t xml:space="preserve">https://panclasa.testingbo.com/</t>
  </si>
  <si>
    <t xml:space="preserve">https://panclasa.testingbo.com/ | https://www.klyns.mx/panclasa-80-mg-c-20-caps/p | https://www.actuamed.com.mx/marca/34235</t>
  </si>
  <si>
    <t xml:space="preserve">catalogo_ml, fabricante</t>
  </si>
  <si>
    <t xml:space="preserve">1 foto del sitio de la marca: frente de la caja de cápsulas 80 mg/80 mg. Existe una versión de tienda de mayor resolución que no se guardó por no tener página de origen verificada.</t>
  </si>
  <si>
    <t xml:space="preserve">GTIN no verificado por búsqueda (se agotó el presupuesto de WebSearch de la sesión). Identificado por el nombre y por la ficha oficial de Accu-Chek Instant (presentaciones de 25 y 50 tiras). El registro 2120R2017 SSA aparece en esa página; confirmar en el empaque. Es un insumo de diagnóstico, no un medicamento; se usó Medidores de Glucosa igual que en el lote 1. Catálogo de Mercado Libre MLM24516212 no coincide: El catálogo ML describe un listado combinado, no la caja de solo 50 tiras: 'Tiras Reactivas Accu-Chek Instant 50 Unidades con 100 Lancetas Color Blanco' (incluye 100 lancetas) y sus atributos corresponden a un glucómetro (Bluetooth, incluye pilas, accesorios 'Lancetas, Pila', memoria de 720 resultados, 53 g). La ficha describe solo 50 tiras reactivas. Coinciden: marca Accu-Chek, línea Instant, fabricante Roche, 50 unidades de tiras, muestra 0.6 µL y tiempo de 4 s. No coincide la presentación (lancetas incluidas y atributos de medidor). No se toma ningún dato del catálogo. El catálogo tampoco trae registro sanitario.</t>
  </si>
  <si>
    <t xml:space="preserve">https://www.accu-chek.com.mx/tiras-reactivas/tiras-reactivas-instant</t>
  </si>
  <si>
    <t xml:space="preserve">https://www.accu-chek.com.mx/tiras-reactivas/tiras-reactivas-instant | https://sanorim.mx/products/accu-chek-instant-tiras-reactivas-caja-con-50-unidades</t>
  </si>
  <si>
    <t xml:space="preserve">2 fotos: caja Accu-Chek Instant 50 tiras del fabricante (accu-chek.com.mx, 505 px, con leyenda 'Reg. No. 2120R2017 SSA') y foto de tienda 1200 px (sanorim.mx) con empaque en español/portugués.</t>
  </si>
  <si>
    <t xml:space="preserve">GTIN confirmado en ficha de tienda (SKU). Composición igual a la de la caja de 20 tabletas (cianocobalamina 0.25 mg); la versión Forte (PLM) trae 1 mg de B12 y no es este producto. Revisar en la caja si exige receta.</t>
  </si>
  <si>
    <t xml:space="preserve">https://www.fahorro.com/dolo-neurobion-analgesico-10-tabletas.html | https://www.medicamentosplm.com/Home/productos/doloneurobion.forte.tabletas/137/101/67788/210</t>
  </si>
  <si>
    <t xml:space="preserve">3 fotos de tienda: frente con blíster, frente de la caja y vista en ángulo; todas de la presentación de 10 tabletas.</t>
  </si>
  <si>
    <t xml:space="preserve">GTIN confirmado en el catálogo de Mercado Libre (MLM38429330, 2026-09-29). Comparado: marca KleenBebé, línea Suavelastic, Etapa 1, Recién nacido, 40 piezas, peso 2.5 a 5.5 kg, unisex. Todo coincide; el catálogo confirma las 40 piezas y el peso. Se agregan rasgos del catálogo en 'otros' (entregado completo).</t>
  </si>
  <si>
    <t xml:space="preserve">https://www.kleenbebe.com/Productos/Suavelastic/Panales/Etapa-1-Rn | https://production-media.fahorro.com/media/catalog/product/7/5/7501943498815.jpg | https://production-media.fahorro.com/media/catalog/product/7/5/7501943498815_2.jpg</t>
  </si>
  <si>
    <t xml:space="preserve">2 fotos de tienda (Farmacias del Ahorro): frente 1600 px y vertical 1200 px del empaque KleenBebé Suavelastic Recién Nacido 1RN 40 pañales. Se descartaron 2 infografías (óxido de zinc, guía de etapas).</t>
  </si>
  <si>
    <t xml:space="preserve">GTIN confirmado en fichas de tienda. Fórmula, dosis y plazo de 8 semanas tomados de la parte trasera de la caja mexicana (foto). Sin leyenda de receta en la caja.</t>
  </si>
  <si>
    <t xml:space="preserve">https://www.fahorro.com/hyabak-0-15-oftalmica-10-ml.html | https://www.klyns.mx/hyabak-0-15-ofteno-lub-10-ml/p | https://www.farmaciapal.com/ojo-seco/hyabak-015-acido-hialuronico-10ml</t>
  </si>
  <si>
    <t xml:space="preserve">3 fotos de tienda: frente, parte trasera con fórmula y dosis, y vista en ángulo de la caja de 10 ml.</t>
  </si>
  <si>
    <t xml:space="preserve">GTIN confirmado en el catálogo de Mercado Libre (MLM17379869, 2026-09-29). Comparado: marca Huggies, línea UltraConfort, Etapa 4, niñas, 40 piezas (atributo 'Unidades por envase: 40' y descripción 'NIÑA E4 40Pzas'), talla G, peso 9 a 12 kg. Todo coincide. Anomalía del catálogo: el atributo 'Nombre' dice 'Pañales X99 Und Ultraconfort Etapa 4'; se ignora por contradecir el resto (40 piezas), verificar en el empaque si hay duda. El catálogo aporta talla G (la ficha traía 'Etapa 4') y peso. 'otros' se entrega completo.</t>
  </si>
  <si>
    <t xml:space="preserve">https://www.huggies.com.mx/productos/huggies-ultraconfort/ | https://production-media.fahorro.com/media/catalog/product/7/5/7506425604302_2.jpg</t>
  </si>
  <si>
    <t xml:space="preserve">1 foto de tienda (Farmacias del Ahorro, 1600 px): frente del empaque nuevo 'Nueva Ultra cobertura' Etapa 4 niña, 40 pzas. Se descartaron fotos del diseño anterior. huggies.com.mx dio 403.</t>
  </si>
  <si>
    <t xml:space="preserve">GTIN confirmado en el catálogo de Mercado Libre (MLM40169652, 2026-09-29). Comparado: marca Jardianz Duo, laboratorio Boehringer Ingelheim Promeco, tabletas, 60 por caja, empagliflozina 12.5 mg + metformina clorhidrato 850 mg. Todo coincide; el catálogo confirma la composición, que antes se asumía. Aporta registro 432M2015 SSA, ATC A10BD20, receta requerida (simple) y fracción IV, consistente con 'Venta con receta médica' de la ficha (la categoría de venta libre fue decisión del dueño y contradice la receta requerida). 'otros' se entrega completo.</t>
  </si>
  <si>
    <t xml:space="preserve">https://storeboehringer.com/jardianz</t>
  </si>
  <si>
    <t xml:space="preserve">https://storeboehringer.com/jardianz | https://production-media.fahorro.com/media/catalog/product/7/5/7501034630124.jpg</t>
  </si>
  <si>
    <t xml:space="preserve">2 fotos: caja Jardianz Duo 12.5/850 mg 60 tabletas de la tienda oficial de Boehringer (storeboehringer.com, 1000 px, vista 3/4) y de frente de Farmacias del Ahorro (1600 px).</t>
  </si>
  <si>
    <t xml:space="preserve">GTIN confirmado en el catálogo de Mercado Libre (MLM58752506, 2026-09-29). Comparado: marca Huggies, línea UltraConfort (catálogo: 'UltraConfort Etapa RN1'), Recién nacido, 44 piezas, sin género, peso 3 a 5.5 kg. Todo coincide y resuelve las dudas del GTIN fuera de serie: la línea es UltraConfort y las piezas son 44. Discrepancia menor, no de identidad: el catálogo dice 'Con indicador de humedad: No' y la ficha dice 'Sí'; se dejó la ficha sin cambio, verificar en el empaque. El catálogo aporta el peso. 'otros' se entrega completo.</t>
  </si>
  <si>
    <t xml:space="preserve">https://www.huggies.com.mx/productos/huggies-ultraconfort/ | https://production-media.fahorro.com/media/catalog/product/7/5/7506425600007_2.jpg | https://production-media.fahorro.com/media/catalog/product/7/5/7506425600007_3.jpg</t>
  </si>
  <si>
    <t xml:space="preserve">2 fotos de tienda (Farmacias del Ahorro, 1600 px): frente y 3/4 del empaque nuevo Ultra Confort Recién Nacido RN-1 44 pzas. Se descartó el diseño anterior (40 pzas).</t>
  </si>
  <si>
    <t xml:space="preserve">GTIN confirmado en varias farmacias (caja con 15 tabletas, 800/160 mg). No se pudo abrir la ficha detallada (WebFetch rechazado con 429), por lo que la descripción se redactó con datos generales del principio activo; fabricante no confirmado y omitido.</t>
  </si>
  <si>
    <t xml:space="preserve">https://farmaciasmedina.com/detalleProducto/Bactrim-F-15-Tabletas-Caja/7501300450210 | https://farmalisto.com.mx/inicio/160716-bactrim-f-800-160-mg-15-tabletas-rx2-7501300450210.html | https://farmaciapopularenlinea.com/products/bactrim-f-800-160-mg-tab-16</t>
  </si>
  <si>
    <t xml:space="preserve">1 foto de tienda (farmaciapopularenlinea.com, 1944 px): caja Bactrim F 800/160 mg 'Caja con 15 tabletas' (diseño Weser Pharma). Se descartó una foto que decía 'Caja con 14 tabletas' y otra del diseño Roche de menor resolución.</t>
  </si>
  <si>
    <t xml:space="preserve">GTIN confirmado (caja con 30 tabletas; el sistema dice grageas pero las fichas lo publican como tabletas). No se obtuvieron las concentraciones por componente ni el fabricante (conflicto Merck/Procter &amp; Gamble). Receta por revisar: contiene diclofenaco.</t>
  </si>
  <si>
    <t xml:space="preserve">https://farmaciasmedina.com/detalleProducto/Dolo-neurobion-Forte-30-Tableta-Caja/7501298221403 | https://www.upcitemdb.com/upc/7501298221403 | https://farmaciasmedina.com/detalleProducto/Dolo-neurobion-Forte-D-Inyecci%C3%B3n-3-Ml-Soluci%C3%B3n-Jeringa-Prellenada/7501298217635 | https://production-media.fahorro.com/media/catalog/product/7/5/7501298221403_1.jpg | https://www.dolo-neurobion.com.mx/</t>
  </si>
  <si>
    <t xml:space="preserve">1 foto de tienda (Farmacias del Ahorro, 1600 px): frente de Dolo-Neurobión Forte 30 tabletas con distintivo '30 tabletas'. Se descartó una imagen del sitio oficial que mostraba otros productos Dolo-Neurobión.</t>
  </si>
  <si>
    <t xml:space="preserve">GTIN confirmado, caja con 12 tabletas. La ficha consultada lo clasifica como venta libre (registro tomado de esa ficha). Las advertencias son las generales de los antiinflamatorios no esteroideos; verificar contra el empaque.</t>
  </si>
  <si>
    <t xml:space="preserve">https://farmalisto.com.mx/analgesicos-antiinflamatorios/1298-flanax-550-mg-caja-con-12-tabletas-7501008497340.html | https://farmaciasmedina.com/detalleProducto/Flanax-550-Mg-Desinflama-Y-Alivia-Dolor-Intenso-Muscular,-De-Espalda,-Cuello-Y-Hombros/7501008497340 | https://production-media.fahorro.com/media/catalog/product/7/5/7501008497340.jpg | https://production-media.fahorro.com/media/catalog/product/7/5/7501008497340_2.jpg | https://production-media.fahorro.com/media/catalog/product/7/5/7501008497340_1.jpg</t>
  </si>
  <si>
    <t xml:space="preserve">3 fotos de tienda (Farmacias del Ahorro, 1600 px): frente 'Caja con 12 tabletas', 3/4 y contracara con leyendas y Reg. No. 006M90 SSA VI. Se descartó la foto con una mano.</t>
  </si>
  <si>
    <t xml:space="preserve">GTIN confirmado (10 ampolletas de 1 ml, guayacol 100 mg). Las fichas consultadas no detallan indicaciones, fabricante ni vía exacta, por eso la descripción es breve; la categoría Respiratorios se infiere de la marca y del guayacol, verificar. Receta por revisar (inyectable).</t>
  </si>
  <si>
    <t xml:space="preserve">https://farmaciasanisidro.mx/producto/eucaliptine-1ml-amp-c-10/ | https://mexipharmacy.mx/esp/item/549/71/eucaliptine-guayacol-100mg-1ml-10-amps | https://production-media.fahorro.com/media/catalog/product/7/5/7501159526029.jpg | https://production-media.fahorro.com/media/catalog/product/7/5/7501159526029_2.jpg | https://production-media.fahorro.com/media/catalog/product/7/5/7501159526029_1.jpg</t>
  </si>
  <si>
    <t xml:space="preserve">3 fotos de tienda (Farmacias del Ahorro, 1600 px): frente, 3/4 y contracara (Reg. No. 419M2001 SSA IV; hecho por Sanofi Aventis para Dinafarma, distribuido por Laboratorios Sanfer) de Eucaliptine 10 ampolletas de 1 ml.</t>
  </si>
  <si>
    <t xml:space="preserve">GTIN confirmado (caja con 1 jeringa prellenada de 3 ml). No se encontraron concentraciones, fabricante ni vía intramuscular confirmada; se omitieron. Receta por revisar (inyectable con diclofenaco).</t>
  </si>
  <si>
    <t xml:space="preserve">https://farmaciasmedina.com/detalleProducto/Dolo-neurobion-Forte-D-Inyecci%C3%B3n-3-Ml-Soluci%C3%B3n-Jeringa-Prellenada/7501298217635 | https://www.farmaciasespecializadas.com/dolo-neurobion-forte-dc-jprell-caj-c-1x3ml.html | https://production-media.fahorro.com/media/catalog/product/7/5/7501298217635_3.jpg | https://production-media.fahorro.com/media/catalog/product/7/5/7501298217635_4.jpg | https://www.dolo-neurobion.com.mx/</t>
  </si>
  <si>
    <t xml:space="preserve">2 fotos de tienda (Farmacias del Ahorro, 1600 px): frente con distintivo '1 jeringa' y 3/4 del empaque nuevo Dolo-Neurobión Forte DC. Existe un diseño anterior (Merck) que se descartó.</t>
  </si>
  <si>
    <t xml:space="preserve">GTIN confirmado como Huggies Ultra Confort Unisex Etapa 2. Algunas fichas lo publican con 40 piezas y otras con 44; se respetó las 44 del sistema. Características tomadas de la página oficial de Ultra Confort (no diferencia rangos de peso por etapa).</t>
  </si>
  <si>
    <t xml:space="preserve">https://farmaciasmedina.com/detalleProducto/Huggies-Ultraconfort-Panales-Unisex-Etapa-2/7501943433090 | https://farmaciacoyoacan.com/products/panal-huggies-ultra-confort-unisex-etapa-2-44-piezas-2 | https://www.huggies.com.mx/productos/huggies-ultraconfort/ | https://production-media.fahorro.com/media/catalog/product/7/5/7501943433090_1.jpg | https://production-media.fahorro.com/media/catalog/product/7/5/7501943433090_3.jpg | https://production-media.fahorro.com/media/catalog/product/7/5/7501943433090_2.jpg</t>
  </si>
  <si>
    <t xml:space="preserve">3 fotos de tienda (Farmacias del Ahorro, 1600 px): frente, 3/4 y vertical del empaque nuevo Ultra Confort Etapa 2, 44 pzas. Se descartó el diseño anterior (40 pzas) y una imagen con leyenda promocional.</t>
  </si>
  <si>
    <t xml:space="preserve">GTIN confirmado (20 mg/4 mg, caja con 3). La ficha de la farmacia trae datos contradictorios (composición equivocada), por eso se usó el nombre comercial de las fichas (cobamamida/tiocolchicósido) y se omitió el registro sanitario. Clasificado como con receta. Falta confirmar si el envase son frascos ámpula con ampolletas de diluyente.</t>
  </si>
  <si>
    <t xml:space="preserve">https://www.farmalisto.com.mx/osteoporosis/4923-neuroflax-20mg4ml-caja-x-3-ampulas-3-ampolletas-con-diluyente-7501165005624.html | https://farmaciasmedina.com/detalleProducto/Neuroflax-Inyecci%C3%B3n-3-Soluci%C3%B3n-Frasco-%C3%81mpula/7501165005624 | https://production-media.fahorro.com/media/catalog/product/7/5/7501165005624.jpg</t>
  </si>
  <si>
    <t xml:space="preserve">1 foto de tienda (Farmacias del Ahorro, 1600 px): frente de Neuroflax 20/4 mg, caja con 3 frascos ámpula y 3 ampolletas con diluyente.</t>
  </si>
  <si>
    <t xml:space="preserve">GTIN confirmado (caja con 3 jeringas de 3 ml, doble cámara). Fabricante omitido: la ficha consultada da un nombre dudoso. Registro sanitario tomado de una sola ficha; verificar contra el empaque. Clasificado como con receta (contiene dexametasona).</t>
  </si>
  <si>
    <t xml:space="preserve">https://farmalisto.com.mx/osteoporosis/5645-comprar-dexabion-doble-camara-solucion-inyectable-caja-con-3-jeringas-prellenadas-con-3-ml-precio-7501298217703.html | https://farmaciasmedina.com/detalleProducto/Dexabion-3-Solucion-Jeringa-Prellenada/7501298217703 | https://production-media.fahorro.com/media/catalog/product/7/5/7501298217703_3.jpg</t>
  </si>
  <si>
    <t xml:space="preserve">1 foto de tienda (Farmacias del Ahorro, 1600 px): frente de Dexabión DC, caja con 3 jeringas prellenadas, empaque nuevo. Se descartaron fotos del diseño anterior (Merck) y una vista distorsionada.</t>
  </si>
  <si>
    <t xml:space="preserve">GTIN confirmado en el catálogo de Mercado Libre (MLM17379872, 2026-09-29). Comparado: marca Huggies, línea UltraConfort, Etapa 4, niños, 40 piezas, talla Grande (atributo G, peso 9 a 12 kg). Todo coincide y confirma las 40 piezas y la talla Grande antes no verificadas. Anomalías del catálogo ignoradas: el título dice 'Talla Mediano (M)' (contradice el atributo G y el rango de peso de la Etapa 4) y el atributo 'Nombre' dice 'X99 Und' (contradice las 40 piezas); tampoco se usan fragancia ni parabenos porque son inconsistentes con las otras etapas. 'otros' se entrega completo.</t>
  </si>
  <si>
    <t xml:space="preserve">https://www.huggies.com.mx/productos/huggies-ultraconfort/ | https://production-media.fahorro.com/media/catalog/product/7/5/7506425604289_2.jpg</t>
  </si>
  <si>
    <t xml:space="preserve">1 foto de tienda (Farmacias del Ahorro, 1600 px): frente del empaque nuevo 'Nueva Ultra cobertura' Etapa 4 niño, 40 pzas. Se descartó el diseño anterior.</t>
  </si>
  <si>
    <t xml:space="preserve">GTIN confirmado en fichas de tienda. Una tienda describe Treda como sulfametoxazol/trimetoprima; es un error: la caja y otras tres fuentes indican neomicina 129 mg, caolín 280 mg, pectina 30 mg. Contiene un antibiótico (neomicina) pero algunas tiendas lo venden como libre venta: confirmar leyenda en la caja. Advertencias redactadas de forma prudente a partir de la composición.</t>
  </si>
  <si>
    <t xml:space="preserve">https://farmasmart.com/treda-tab-c20 | https://medicinaslibertad.com/shop/7501070612368-treda-tabletas-c-20-19628 | https://farmalisto.com.mx/antidiarreicos/2745-treda-129-mg-280-mg-30-mg-caja-con-20-tabletas-7501070612368.html</t>
  </si>
  <si>
    <t xml:space="preserve">3 fotos de tienda: frente y dos vistas en ángulo de la caja de 20 tabletas (Treda, neomicina, caolín, pectina, Sanfer).</t>
  </si>
  <si>
    <t xml:space="preserve">GTIN confirmado por la foto de tienda con ese GTIN. El nombre del sistema termina en 'C40 5': se tomó como paquete de 40 piezas (la caja de 5 paquetes, 200 piezas, es otro artículo). Descripción basada en fichas de tienda; la página de la marca no abrió.</t>
  </si>
  <si>
    <t xml:space="preserve">https://www.chedraui.com.mx/panal-huggies-ultraconfort-nino-e7-40-piezas-3866435/p | https://www.lagranbodega.com.mx/panal-huggies-etapa-7-ultra-confort-nino-40-piezas/p | https://www.amazon.com.mx/Huggies-UltraConfort-Pa%C3%B1al-Desechable-Piezas/dp/B0FC261WKP</t>
  </si>
  <si>
    <t xml:space="preserve">1 foto de tienda: frente del paquete Huggies UltraConfort Etapa 7 Niño, 40 piezas.</t>
  </si>
  <si>
    <t xml:space="preserve">GTIN confirmado en la URL de una tienda (gasas Dibar 10x10 exhibidor con 100 piezas). Datos de esterilización y sobres individuales tomados de la caja (foto); medidas y tejido 20 x 12 de 8 capas de fichas de distribuidores. Fabricante no identificado.</t>
  </si>
  <si>
    <t xml:space="preserve">https://farmasuper.com.mx/en/shop/7501868900134-gasas-dibar-10x10-exhbidor-c-100-100-pza-64274 | https://pmhyl.com/Tienda/curacion/426-gasa-esteril-dibar-10-x-10-c100-piezas-pmhyl.html | https://tienda.biorent.com.mx/productos/gasa-esteril-10x10-dibar-caja-con-100/</t>
  </si>
  <si>
    <t xml:space="preserve">1 foto (tienda): 7501868900134_2.jpg de tienda.biorent.com.mx (original 497x597, producto de 597 px), caja Dibar 'Contenido: 100 piezas' con un sobre. Cumple el mínimo de 500 px pero no llega a 800 px; no hallé nada mejor y limpio. Defecto menor: el archivo de origen trae una línea negra delgada en el borde izquierdo, visible en la foto (revisar o reemplazar si se prefiere). Descartada la de pmhyl.com (800 px pero con logotipo de la tienda PMHYL). Se borró la foto anterior de farmasuper (producto de 375 px, limpia; sigue en el historial de git).</t>
  </si>
  <si>
    <t xml:space="preserve">MLM457829</t>
  </si>
  <si>
    <t xml:space="preserve">Salud y Equipamiento Médico &gt; Cuidado de la Salud &gt; Farmacia &gt; Medicamentos con Receta &gt; Para Ojos y Oídos con Receta</t>
  </si>
  <si>
    <t xml:space="preserve">GTIN de 12 dígitos (con 0 al inicio: 0736085905373) confirmado como SKU en ficha de tienda y en la URL de otra tienda. Fórmula, vía, conservación, registro y leyenda de receta tomados de la foto del costado de la caja. La ficha de la tienda de las fotos marca 'requiere receta: No', pero la caja dice 'Su venta requiere receta médica' (SSA IV).</t>
  </si>
  <si>
    <t xml:space="preserve">https://www.fahorro.com/krytantek-oftalmico-5-ml-gotas.html | https://farmaciasmedina.com/detalleProducto/Krytantek-Ofteno-5-Ml-Solucion-Gotero/736085905373 | https://www.klyns.mx/krytantek-2-mg-gts-5-ml-oft/p</t>
  </si>
  <si>
    <t xml:space="preserve">4 fotos de tienda con fondo blanco: frente con frasco, vista en ángulo, costado con fórmula y frente de la caja. La primera muestra el diseño 'Krytantek' y las demás 'Krytan Tek'; misma presentación (20 mg/5 mg/2 mg por mL, 5 ml).</t>
  </si>
  <si>
    <t xml:space="preserve">GTIN confirmado como SKU en ficha de tienda; presentación confirmada por el empaque (2 paquetes con 80 toallitas, 160 en total). La página de la marca no se consultó.</t>
  </si>
  <si>
    <t xml:space="preserve">https://www.fahorro.com/huggies-supreme-toallitas-humedas-2-pack-80-pz.html | https://alsuper.com/producto/2pack-toallitas-humedas-446303 | https://www.farmatodo.com.mx/huggies-supreme-toallitas-humedas-2-pack-c-80-piezas-v1/p</t>
  </si>
  <si>
    <t xml:space="preserve">3 fotos de tienda (renders del paquete): frente y dos vistas en ángulo de la presentación de 2 paquetes con 80 toallitas.</t>
  </si>
  <si>
    <t xml:space="preserve">No se pudo buscar el GTIN (presupuesto de WebSearch agotado). Identificado por nombre y por la línea Supreme de la página oficial (pañales de RN a Etapa 7); la descripción es breve porque el sitio oficial no detalla características. El C/6 del nombre no se pudo interpretar; el precio sugiere un paquete de 38 piezas. Descripción reescrita el 2026-09-29 con el catálogo y otros vendedores de Mercado Libre. Fuentes: catálogo ML MLM17379811 (origen gtin: peso 5 a 7.5 kg, características, atributos, texto del fabricante reescrito), texto de otro vendedor (solo como dato) y descripción actual. No se confirma: el nombre del catálogo dice 40 piezas, pero su atributo 'Unidades por envase' y un texto de otro vendedor dicen 38; el título y el sistema (C38) dicen 38. Si el empaque trae 38, puede marcarse confirmado. Se ignoró 'Vida útil: 1 días' del catálogo (dato absurdo). Ficha: talla 'Chico (P)' y 'otros' ampliado con datos del catálogo.</t>
  </si>
  <si>
    <t xml:space="preserve">https://www.huggies.com.mx/productos/linea-supreme/</t>
  </si>
  <si>
    <t xml:space="preserve">https://www.huggies.com.mx/productos/linea-supreme/ | https://production-media.fahorro.com/media/catalog/product/7/5/7501943441705_1.jpg</t>
  </si>
  <si>
    <t xml:space="preserve">1 foto de tienda (Farmacias del Ahorro, 1600 px): 3/4 del empaque Huggies Supreme Etapa 2 unisex con 38 pañales (diseño rojo Pure &amp; Natural). Se descartó el empaque beige nuevo porque trae 40 pzas; las demás fotos eran infografías.</t>
  </si>
  <si>
    <t xml:space="preserve">GTIN confirmado en URLs de tienda y en la foto de tienda que lleva ese GTIN. La composición por cápsula sale de la ficha de una farmacia; las indicaciones, el modo de uso y las advertencias son los generales del ciprofloxacino. Antibiótico: requiere receta en México.</t>
  </si>
  <si>
    <t xml:space="preserve">https://www.farmatodo.com.mx/ciproflox-500-mg-caja-c-12-capsulas/p | https://farmasmart.com/a-ciproflox-500mg-cap-c12 | https://www.farmaleal.com.mx/products/ciproflox-500-mg-12-caps-7501314701827</t>
  </si>
  <si>
    <t xml:space="preserve">1 foto de tienda (frente de la caja de 12 cápsulas, 1000 px). Otras fotos de tiendas medían menos de 500 px y no se guardaron.</t>
  </si>
  <si>
    <t xml:space="preserve">GTIN confirmado como SKU en ficha de tienda y en la parte trasera de la caja (código de barras 7501165000230). Fórmula, registro (5909 SSA IV) y leyenda 'Su venta requiere receta médica' leídos en la foto de la caja.</t>
  </si>
  <si>
    <t xml:space="preserve">https://www.fahorro.com/neo-melubrina-500-mg-oral-10-tabs.html | https://curitek.com/producto/neo-melubrina-500-mg-10-tabs/ | https://sanorim.mx/products/neo-melubrina-metamizol-sodico-500-mg-caja-con-10-tabletas</t>
  </si>
  <si>
    <t xml:space="preserve">4 fotos de tienda: frente en diseño verde, frente en diseño amarillo-verde (con la leyenda 'Nueva imagen' impresa en la caja), parte trasera con fórmula y vista en ángulo; todas de la caja de 10 tabletas de 500 mg. Se descartó una foto con escena.</t>
  </si>
  <si>
    <t xml:space="preserve">GTIN confirmado como SKU en ficha de tienda y en la URL de otra tienda. El nombre del sistema dice 'grageas', pero el empaque y el fabricante indican tabletas recubiertas (caja con 60). Se usó la categoría de vitaminas por la regla del proyecto, aunque el producto tiene registro sanitario e indicación terapéutica (neuritis y neuralgias). Fórmula y advertencias tomadas de la caja de 30 tabletas y de la página del fabricante (misma composición).</t>
  </si>
  <si>
    <t xml:space="preserve">https://www.neurobion.com/es-mx/productos-neurobion</t>
  </si>
  <si>
    <t xml:space="preserve">https://www.neurobion.com/es-mx/productos-neurobion | https://www.fahorro.com/neurobion-oral-60-tabletas-vitaminas-del-complejo-b.html | https://www.yza.mx/neurobion-60-tabs/MXYZ_7501298265100.html</t>
  </si>
  <si>
    <t xml:space="preserve">1 foto de tienda (frente de la caja de 60 tabletas, más de 2000 px). Se descartaron 4 fotos de otra tienda con texto promocional agregado.</t>
  </si>
  <si>
    <t xml:space="preserve">GTIN confirmado por la foto de tienda que lleva ese GTIN y por URLs de tienda con ese código. El nombre del sistema ('ABSOR EX JUM C/40') se interpretó como Absorsec Extra Jumbo, 40 piezas; el borrador decía solo 'Extra Jumbo'. No se confirmó el rango de peso de la etapa 6, por eso no aparece. La página de la marca no se consultó.</t>
  </si>
  <si>
    <t xml:space="preserve">https://www.klyns.mx/absorsec-extra-jumbo-c-40/p | https://superfenix.mx/producto/panales-desechables-absorsec-extra-jumbo-40-pzs/ | https://www.lagranbodega.com.mx/kleenbebe-absorsec-extra-jumbo-40-piezas/p</t>
  </si>
  <si>
    <t xml:space="preserve">1 foto de tienda (frente de la bolsa KleenBebé Absorsec Etapa 6 XJ, 40 pañales, 1000 px).</t>
  </si>
  <si>
    <t xml:space="preserve">GTIN confirmado como SKU en ficha de tienda y en la URL de otra tienda. Concentración (275 mg/300 mg), fabricante y registro (178M2014 SSA V, fracción V: venta en farmacia sin receta) leídos en la foto de la caja; el borrador solo decía 300 mg. Dosis exacta no confirmada: se remite al instructivo.</t>
  </si>
  <si>
    <t xml:space="preserve">https://www.fahorro.com/febrax-275-300-mg-oral-15-tabletas.html | https://sanorim.mx/products/febrax-naproxeno-275-mg-paracetamol-300-mg-caja-con-15-tabletas | https://farmaenvios.com/p/febrax-275300-mg-15-tabletas-7501300407047</t>
  </si>
  <si>
    <t xml:space="preserve">2 fotos de tienda del frente de la caja de 15 tabletas: una en ángulo con los datos del fabricante y una de frente.</t>
  </si>
  <si>
    <t xml:space="preserve">GTIN confirmado como SKU en ficha de tienda y en URLs de otras tiendas con ese código. Fórmula, dosis, contraindicaciones y conservación tomadas de fichas de farmacia; la caja (foto) confirma 30 sobres con polvo, vía oral. Receta: una farmacia indica 'Su venta requiere receta médica' (meloxicam), aunque la ficha de la tienda de la foto marca 'requiere receta: No'.</t>
  </si>
  <si>
    <t xml:space="preserve">https://www.farmatodo.com.mx/novovartalon-1500-15-mg-caja-c-30-sobres-polvo/p | https://club.presalud.com/shop/7501871721214-novovartalon-polvo-30-sobres-27046 | https://www.yza.mx/novovartalon-polvo-30-sbs-/MXYZ_7501871721214.html</t>
  </si>
  <si>
    <t xml:space="preserve">1 foto de tienda (caja de 30 sobres en ángulo, 1000 px).</t>
  </si>
  <si>
    <t xml:space="preserve">GTIN confirmado como SKU en ficha de tienda y en la URL de otra tienda. Fórmula, indicaciones, dosis y advertencias leídas en la parte trasera de la caja (foto) y en la página del fabricante. Se usó la categoría de vitaminas por la regla del proyecto, aunque el producto tiene registro sanitario e indicación terapéutica (neuritis y neuralgias).</t>
  </si>
  <si>
    <t xml:space="preserve">https://www.neurobion.com/es-mx/productos-neurobion | https://www.fahorro.com/neurobion-oral-30-tabletas-vitaminas-del-complejo-b.html | https://www.yza.mx/neurobion-30-tabs/MXYZ_7501298221397.html</t>
  </si>
  <si>
    <t xml:space="preserve">3 fotos de tienda: frente, parte trasera con fórmula e indicaciones y vista en ángulo de la caja de 30 tabletas. Se descartaron 3 fotos con material promocional. El empaque del fabricante medía menos de 500 px y no se guardó.</t>
  </si>
  <si>
    <t xml:space="preserve">GTIN confirmado en el catálogo de Mercado Libre (MLM17379859, 2026-09-29). Comparado: marca Huggies, línea UltraConfort, Etapa 3, niñas, 40 piezas, talla M (Mediano), peso 7 a 10 kg. Todo coincide y confirma las 40 piezas y la talla Mediano. Se ignora 'Vida útil: 1 días'. 'otros' se entrega completo.</t>
  </si>
  <si>
    <t xml:space="preserve">https://www.huggies.com.mx/productos/huggies-ultraconfort/ | https://production-media.fahorro.com/media/catalog/product/7/5/7506425604265_2.jpg | https://farmaciapopularenlinea.com/products/panal-hugg-ult-conf-nina-e3-c40</t>
  </si>
  <si>
    <t xml:space="preserve">2 fotos de tienda: Farmacias del Ahorro 1600 px (frente) y farmaciapopularenlinea.com 842 px (vertical), empaque nuevo 'Nueva Ultra cobertura' Etapa 3 niña, 40 pzas. Se descartó el diseño anterior.</t>
  </si>
  <si>
    <t xml:space="preserve">GTIN confirmado en la URL de la tienda de la foto. Las cantidades salen de la caja (5 000 µg, 100 mg, 1 mg); las fichas de tiendas traen cifras distintas y contradictorias, por eso se remite al instructivo para la cantidad por mL. El nombre del sistema dice 'UI' pero la caja indica microgramos. Es un inyectable con receta (fracción IV): se usó categoría de medicamentos (sistema nervioso) y no la de suplementos.</t>
  </si>
  <si>
    <t xml:space="preserve">https://www.farmaleal.com.mx/products/tiaminal-b12-50000u-jga-5x3ml-7501101623769 | https://farmaciagloria.mx/Multivitaminicos/3785-tiaminal-b-12-50000-con-ampula-de-10-ml-5-jeringas-de-3-ml.html | https://farmasmart.com/tiaminal-b12-50000ui-10ml-c5</t>
  </si>
  <si>
    <t xml:space="preserve">1 foto de tienda (frente de la caja, 1946 px).</t>
  </si>
  <si>
    <t xml:space="preserve">GTIN confirmado en el catálogo de Mercado Libre (MLM17379865, 2026-09-29). Comparado: marca Huggies, línea UltraConfort, Etapa 3, niños, 40 piezas, talla M (Mediano), peso 7 a 10 kg. Todo coincide y confirma las 40 piezas y la talla Mediano. Se ignora 'Vida útil: 1 días'. 'otros' se entrega completo.</t>
  </si>
  <si>
    <t xml:space="preserve">https://www.huggies.com.mx/productos/huggies-ultraconfort/ | https://production-media.fahorro.com/media/catalog/product/7/5/7506425604241_2.jpg</t>
  </si>
  <si>
    <t xml:space="preserve">1 foto de tienda (Farmacias del Ahorro, 1600 px): frente del empaque nuevo 'Nueva Ultra cobertura' Etapa 3 niño, 40 pzas. Se descartó el diseño anterior.</t>
  </si>
  <si>
    <t xml:space="preserve">GTIN confirmado en varias farmacias mexicanas (24 cápsulas, 50/3/300 mg). La ficha de la farmacia solo trae composición e indicación; modo de uso y advertencias son generales, sin dosis específica.</t>
  </si>
  <si>
    <t xml:space="preserve">https://farmaciasmedina.com/detalleProducto/Antiflu-des/7501088509773 | https://farmaciasanisidro.mx/producto/medicamento-iva-0/antifludes-cap-c-24/ | https://www.farmaciasespecializadas.com/media/catalog/product/7/5/7501088509773_1.jpg</t>
  </si>
  <si>
    <t xml:space="preserve">2 foto(s), origen tienda: 2 de farmaciasespecializadas.com (7501088509773_1.jpg, 7501088509773_2.jpg; 1000 px). Revisadas en hoja de contacto: producto y presentación correctos, sin logotipos de tienda ni precios.</t>
  </si>
  <si>
    <t xml:space="preserve">https://www.lagranbodega.com.mx/panal-huggies-etapa-7-ultra-confort-nina-40-piezas/p | https://www.chedraui.com.mx/panal-huggies-ultraconfort-nino-e7-40-piezas-3866435/p | https://www.amazon.com.mx/Huggies-UltraConfort-Pa%C3%B1al-Desechable-Piezas/dp/B0FC261WKP</t>
  </si>
  <si>
    <t xml:space="preserve">1 foto de tienda: frente del paquete Huggies UltraConfort Etapa 7 Niña, 40 piezas.</t>
  </si>
  <si>
    <t xml:space="preserve">GTIN y presentación confirmados (linagliptina 5 mg, 30 tabletas, requiere receta). Registro sanitario tomado de una farmacia en línea. La categoría de venta libre más cercana para antidiabéticos es Digestivos Venta Libre (dominio digestivo y metabólico). Indicación, dosis y advertencias redactadas con información general de la ficha de linagliptina; la página de la farmacia no las traía.</t>
  </si>
  <si>
    <t xml:space="preserve">https://farmalisto.com.mx/medicamentos-para-diabetes/1738-precio-trayenta-5mg-30-tabletas-linagliptina-7501037925579.html | https://www.farmaciasespecializadas.com/trayenta-5mg-tab-caj-c-30.html</t>
  </si>
  <si>
    <t xml:space="preserve">2 foto(s), origen tienda: 2 de farmaciasespecializadas.com (7501037925579_1.jpg, 7501037925579_2.jpg; 1000 px). Revisadas en hoja de contacto: producto y presentación correctos, sin logotipos de tienda ni precios.</t>
  </si>
  <si>
    <t xml:space="preserve">GTIN confirmado por títulos de varias farmacias (Terramicina 125 mg, 24 pastillas/trociscos; una la marca como antibiótico con receta). No se pudo leer la ficha completa (WebFetch rechazado con 429), por lo que la descripción es general y no incluye la indicación específica del fabricante. Fabricante Pfizer según el título de una farmacia en línea.</t>
  </si>
  <si>
    <t xml:space="preserve">https://farmaciasmedina.com/detalleProducto/Terramicina-24-Pastilla-Caja/7501287630506 | http://www.digit-eyes.com/upcCode/7501287630506.html?l=es | https://www.farmaciasespecializadas.com/media/catalog/product/7/5/7501287630506_1.jpg</t>
  </si>
  <si>
    <t xml:space="preserve">2 foto(s), origen tienda: 2 de farmaciasespecializadas.com (7501287630506_1.jpg, 7501287630506_2.jpg; 1000 px). Revisadas en hoja de contacto: producto y presentación correctos, sin logotipos de tienda ni precios.</t>
  </si>
  <si>
    <t xml:space="preserve">GTIN confirmado en varias farmacias y en la tienda de Bayer (100 mg, 84 tabletas). La página de Bayer redirigía en bucle al abrirla con WebFetch, así que la descripción se redactó con datos generales del ácido acetilsalicílico 100 mg con cubierta entérica; verificar indicación exacta con el empaque.</t>
  </si>
  <si>
    <t xml:space="preserve">http://tienda.bayer.com/Home/DetalleDeProducto/3501?item=aspirina-protect-100-mg-84-tabletas-&amp;clicked=1</t>
  </si>
  <si>
    <t xml:space="preserve">https://www.farmaciasespecializadas.com/aspirina-protect-100mg-tab-caj-c-84.html | https://farmaciasmedina.com/detalleProducto/Aspirina-Protect-84-Tabletas-Caja/7501318673205 | http://tienda.bayer.com/Home/DetalleDeProducto/3501?item=aspirina-protect-100-mg-84-tabletas-&amp;clicked=1</t>
  </si>
  <si>
    <t xml:space="preserve">4 foto(s), origen tienda: 4 de farmaciasespecializadas.com (7501318673205_1.jpg, 7501318673205_2.jpg, 7501318673205_3.jpg, 7501318673205_4.jpg; 1000 px). Revisadas en hoja de contacto: producto y presentación correctos, sin logotipos de tienda ni precios.</t>
  </si>
  <si>
    <t xml:space="preserve">GTIN confirmado (Vick VapoRub ungüento 100 g); el prefijo 759 corresponde a Venezuela pero cadenas mexicanas lo listan con ese mismo código. La ficha de la tienda solo confirma ingredientes activos, uso y contenido; modo de uso y advertencias son las generales de la marca, verificar con el empaque.</t>
  </si>
  <si>
    <t xml:space="preserve">https://www.sanborns.com.mx/producto/19399/vick-vaporub-unguento-100-g | https://www.farmaciasespecializadas.com/vick-vaporub-ung-bot-c-100gr.html | https://grupofarmapronto.com/wp-content/uploads/2022/11/7590002012475.jpg</t>
  </si>
  <si>
    <t xml:space="preserve">2 foto(s), origen tienda: 1 de farmaciasespecializadas.com (7590002012475_1.jpg; 1000 px); 1 de grupofarmapronto.com (7590002012475_2.jpg; 1575 px). Revisadas en hoja de contacto: producto y presentación correctos, sin logotipos de tienda ni precios.</t>
  </si>
  <si>
    <t xml:space="preserve">GTIN confirmado como Fosfocil IM 1 g/4 ml, caja con 1. No se pudo leer la ficha de Farmalisto (WebFetch rechazado con 429), por eso la descripción es general y no trae fabricante ni indicaciones específicas del laboratorio.</t>
  </si>
  <si>
    <t xml:space="preserve">https://farmaciasmedina.com/detalleProducto/Fosfocil-Im-Inyeccion-1-Solucion-Ampolleta/7501314701711 | https://farmaciasanisidro.mx/producto/fosfocil-im-amp-1gr/ | https://www.farmaciasespecializadas.com/media/catalog/product/7/5/7501314701711_1.jpg</t>
  </si>
  <si>
    <t xml:space="preserve">2 foto(s), origen tienda: 2 de farmaciasespecializadas.com (7501314701711_1.jpg, 7501314701711_2.jpg; 1000 px). Revisadas en hoja de contacto: producto y presentación correctos, sin logotipos de tienda ni precios.</t>
  </si>
  <si>
    <t xml:space="preserve">MLM457832</t>
  </si>
  <si>
    <t xml:space="preserve">Salud y Equipamiento Médico &gt; Cuidado de la Salud &gt; Farmacia &gt; Medicamentos con Receta &gt; Uroginecológicos con Receta</t>
  </si>
  <si>
    <t xml:space="preserve">GTIN confirmado en varias farmacias mexicanas (dutasterida 0.5 mg + tamsulosina 0.4 mg, 30 cápsulas; Farmalisto lo lista dentro de medicamentos con receta). Indicación y advertencias redactadas con información general de la combinación; no se leyó la ficha completa.</t>
  </si>
  <si>
    <t xml:space="preserve">https://farmalisto.com.mx/medicamentos-con-receta-medica/35730-asoflon-duo-050-mg040-mg-30-capsulas-dutasteridatamsulosina-asofarma-7730979097192.html | https://www.farmaciasespecializadas.com/asoflon-duo-0-5-0-4-mg-cap-c-30.html</t>
  </si>
  <si>
    <t xml:space="preserve">2 foto(s), origen tienda: 2 de farmaciasespecializadas.com (7730979097192_1.jpg, 7730979097192_2.jpg; 1000 px). Revisadas en hoja de contacto: producto y presentación correctos, sin logotipos de tienda ni precios.</t>
  </si>
  <si>
    <t xml:space="preserve">GTIN y presentación confirmados (125/5 mg, 20 comprimidos). La ficha de Farmalisto escribe la concentración como 12.5/5, pero el nombre comercial y otras farmacias indican 125 mg/5 mg; se usó 125/5. Requiere receta según esa ficha. Registro sanitario tomado de esa misma página.</t>
  </si>
  <si>
    <t xml:space="preserve">https://farmalisto.com.mx/analgesicos/5925-dorixina-relax-125-5mg-caja-con-20-comprimidos-7501300408556.html | https://www.farmaciasespecializadas.com/dorixina-relax-125-5mg-com-caj-c-20.html</t>
  </si>
  <si>
    <t xml:space="preserve">4 foto(s), origen tienda: 4 de farmaciasespecializadas.com (7501300408556_1.jpg, 7501300408556_2.jpg, 7501300408556_3.jpg, 7501300408556_4.jpg; 1000 px). Revisadas en hoja de contacto: producto y presentación correctos, sin logotipos de tienda ni precios.</t>
  </si>
  <si>
    <t xml:space="preserve">GTIN confirmado en varias farmacias (4 billones UFC, 10 ampolletas de 5 ml). No se pudo leer la ficha de Farmalisto (WebFetch rechazado con 429); indicaciones y advertencias son generales del producto, verificar con el empaque. Clasificación sin receta según conocimiento general, no se vio en fuente.</t>
  </si>
  <si>
    <t xml:space="preserve">https://farmaciasmedina.com/detalleProducto/Enterogermina-Suspension-5ml/7501165010826 | https://www.farmaciasespecializadas.com/enterogermina-4-billones-ufc-amp-caj-c-10.html | https://www.fahorro.com/enterogermina-probioticos-10-ampolletas-de-5-ml.html | https://www.yza.mx/enterogermina-oral-4-billones-10-ampolletas-de-5ml/MXYZ_7501165010826.html</t>
  </si>
  <si>
    <t xml:space="preserve">2 fotos (tienda): _3.jpg de fahorro.com (original 1600 px, producto de 1439 px, frente de la caja) y _4.jpg de yza.mx (1000 px, producto de 834 px, caja en ángulo). Descartada la primera foto de fahorro (-1.jpg) por traer rótulos promocionales ('NUEVA presentación', '10 Amps'). Se borraron las 2 fotos anteriores de farmaciasespecializadas (487 y 490 px). Revisadas en hoja de contacto: presentación correcta (10 ampolletas de 5 ml), sin logotipos ni precios.</t>
  </si>
  <si>
    <t xml:space="preserve">GTIN confirmado como Huggies Supreme Unisex Etapa 1. Las fuentes mezclan 38 y 40 piezas con el mismo GTIN; se usó 40 según el nombre del sistema (C/40) y dos farmacias. No se leyó la ficha con el rango de peso (WebFetch rechazado con 429), por eso no se indica.</t>
  </si>
  <si>
    <t xml:space="preserve">https://farmaciasmedina.com/detalleProducto/Huggies_Supreme_Panales_Unisex_Etapa_1/7501943416864 | https://grupofarmapronto.com/producto/huggies-supreme-etapa-1-unisex-c-40-panales/</t>
  </si>
  <si>
    <t xml:space="preserve">1 foto(s), origen tienda: 1 de grupofarmapronto.com (7501943416864_1.jpg; 1688 px). Revisadas en hoja de contacto: producto y presentación correctos, sin logotipos de tienda ni precios. Solo se halló una foto utilizable (farmalisto/Sears/Medina dieron captcha, 403 o &lt;500 px).</t>
  </si>
  <si>
    <t xml:space="preserve">GTIN y presentación confirmados (ciprofloxacino 500 mg + fenazopiridina 100 mg, 14 tabletas, receta obligatoria según la farmacia). La ficha solo trae composición, fabricante y contenido; indicación y advertencias son generales de la combinación.</t>
  </si>
  <si>
    <t xml:space="preserve">https://www.farmaciasespecializadas.com/vodelan-500-100mg-tab-caj-c-14.html | https://farmaciasmedina.com/detalleProducto/Vodelan-14-Tableta-Caja/7501300407160</t>
  </si>
  <si>
    <t xml:space="preserve">4 foto(s), origen tienda: 4 de farmaciasespecializadas.com (7501300407160_1.jpg, 7501300407160_2.jpg, 7501300407160_3.jpg, 7501300407160_4.jpg; 1000 px). Revisadas en hoja de contacto: producto y presentación correctos, sin logotipos de tienda ni precios.</t>
  </si>
  <si>
    <t xml:space="preserve">GTIN confirmado (Agrifen 500/25/5/4 mg, 10 tabletas, Pisa). La ficha en línea lista paracetamol, cafeína y fenilefrina y cortó el cuarto componente de 4 mg; se asumió clorfenamina por conocimiento del producto, verificar en el empaque. El precio del sistema (16.11) es muy bajo para una caja de 10, posiblemente es venta por blíster o pieza; revisar la presentación real.</t>
  </si>
  <si>
    <t xml:space="preserve">https://wecarepharma.mx/en/products/agrifen-500mg-25mg-5mg-4mg-con-10-tabletas-paracetamol-cafeina-fenilefrina | https://farmaciasmedina.com/detalleProducto/Agrifen/7501125116810 | https://www.farmaciasespecializadas.com/media/catalog/product/7/5/7501125116810_1.jpg | https://www.fahorro.com/agrifen-oral-10-tabletas.html | https://grupofarmapronto.com/producto/agrifen-500mg-25mg-5mg-4mg-tabletas-c-10-2/</t>
  </si>
  <si>
    <t xml:space="preserve">2 fotos (tienda): _3.jpg de fahorro.com (original 1600 px, producto de 1427 px, frente) y _4.jpg de grupofarmapronto.com (1280 px, producto de 772 px, caja en ángulo). Se borraron las 2 fotos anteriores de farmaciasespecializadas (379 y 391 px). Revisadas en hoja de contacto: Agrifen tabletas caja con 10, sin logotipos ni precios.</t>
  </si>
  <si>
    <t xml:space="preserve">GTIN confirmado en varias farmacias (Fosfocil 500 mg, 12 cápsulas; una la marca como antibiótico con receta). Solo se vieron títulos de las fichas, por lo que no hay fabricante ni indicación específica; descripción general.</t>
  </si>
  <si>
    <t xml:space="preserve">https://farmaciasmedina.com/detalleProducto/Fosfocil-12-Capsulas-Caja/7501314701766 | https://www.farmaciasespecializadas.com/fosfocil-500mg-cap-caj-c-12.html | https://www.emeritafarmacias.com/wp-content/uploads/7501314701766.jpg | https://www.fahorro.com/fosfocil-500-mg-oral-12-capsulas.html</t>
  </si>
  <si>
    <t xml:space="preserve">1 foto (tienda): _3.jpg de fahorro.com (original 1600 px, producto de 1534 px), caja Fosfocil 500 mg con 12 cápsulas en ángulo, sin logotipos de tienda ni precios. Se borraron las 2 fotos anteriores (402 y 460 px). No hallé una segunda foto de 500 px o más (yza.mx solo da 402 px).</t>
  </si>
  <si>
    <t xml:space="preserve">GTIN confirmado como SKU en una farmacia; presentación de 1000 mg con 30 tabletas coincide. Indicaciones y composición tomadas de la información para prescribir en PLM. Las tiendas la marcan como medicamento con receta; la categoría de venta libre es por instrucción del dueño.</t>
  </si>
  <si>
    <t xml:space="preserve">https://www.medicamentosplm.com/home/productos/dabex-xr-tabletas-de-liberacion-prolongada/115/101/7103/216 | https://www.benavides.com.mx/dabex-xr-1000-mg-metformina-30-tabletas | https://curitek.com/producto/dabex-xr-1000-mg-metformina/</t>
  </si>
  <si>
    <t xml:space="preserve">1 foto de tienda (Farmacias Benavides), frente de la caja. Se descartó una segunda foto de otra tienda por traer marca de agua.</t>
  </si>
  <si>
    <t xml:space="preserve">GTIN confirmado en varias farmacias; 180 mg/30 mg con 30 tabletas coincide. No se encontró ficha oficial del fabricante; las indicaciones vienen de fichas de farmacia. Una farmacia dice que requiere receta y otra no lo indica: revisar.</t>
  </si>
  <si>
    <t xml:space="preserve">https://wecarepharma.mx/en/products/venalot-depot-180mg-30mg-con-30-tabletas-troxerutina-cumarina | https://curitek.com/producto/venalot-depot-troxerutina-cumarina/ | https://farmaciaherrera.com.mx/products/venalot-depot-180-30-mg-con-30-tabletas</t>
  </si>
  <si>
    <t xml:space="preserve">2 fotos de tienda (WeCare Pharma): frente de la caja y vista en ángulo. Se descartó una foto pequeña y desenfocada de otra farmacia.</t>
  </si>
  <si>
    <t xml:space="preserve">GTIN confirmado en varias farmacias; caja con 20 sobres de 10 ml. Composición e indicaciones de la información para prescribir (PLM). La dosis exacta no aparece en las fuentes consultadas, por eso se remite al empaque.</t>
  </si>
  <si>
    <t xml:space="preserve">https://www.medicamentosplm.com/Home/productos/riopan.gel/2415/101/9591/66 | https://wecarepharma.mx/en/products/riopan-gel-80mg-10mg-1ml-sobres-10ml-con-20-magaldrato-dimeticona | https://www.emeritafarmacias.com/producto/riopan-gel-sob-20-10ml-magaldratodime/</t>
  </si>
  <si>
    <t xml:space="preserve">2 fotos de tienda (WeCare Pharma y Grupo Farmapronto), frente de la caja de 20 sobres. Se descartó una foto pequeña con sobres sueltos.</t>
  </si>
  <si>
    <t xml:space="preserve">GTIN confirmado en varias farmacias (adulto, 1 sobre de 3 g). Registro sanitario tomado de Vademecum. La sal (trometamol) viene de una ficha de farmacia; la caja solo dice fosfomicina. Requiere receta con retención según farmacia.</t>
  </si>
  <si>
    <t xml:space="preserve">https://www.vademecum.es/mexico/medicamento/1142740/fosfocil-gu-granulado-3-g | https://farmaciagloria.mx/medicamentos-de-a-z/9483-fosfocil-gu-para-adulto-granulado-de-3-g-con-1-sobre.html | https://farmaciasmedina.com/detalleProducto/Fosfocil-G.u.-Granulado-Adulto-1-Granulado-Sobre/7501314701773</t>
  </si>
  <si>
    <t xml:space="preserve">2 fotos de tienda (WeCare Pharma y Emerita Farmacias), frente de la caja. Se rechazó una foto de Farmacias Medina por ser menor a 500 px.</t>
  </si>
  <si>
    <t xml:space="preserve">GTIN confirmado como SKU en farmacias. El nombre del sistema dice ampolletas, pero el producto es jeringa prellenada de doble cámara (3 jeringas). La concentración 100/100/10 mg viene de la caja y de una farmacia; otra ficha tiene un error de captura. El sitio oficial de Neurobión México solo lista las tabletas, así que las indicaciones son las generales de la marca. Las farmacias lo marcan como venta sin receta.</t>
  </si>
  <si>
    <t xml:space="preserve">https://www.yza.mx/neurobion-dc-100mg100mg10mg-3-jga/MXYZ_7501298221823.html | https://www.fahorro.com/neurobion-doble-camara-3-jeringas-prellenadas-de-10-mg.html | https://farmaciasanjorge.com/products/24479</t>
  </si>
  <si>
    <t xml:space="preserve">2 fotos de tienda (Farmacias YZA y Farmacia San Jorge), frente de la caja. Se descartó una tercera por traer un sello de '3 jeringas' superpuesto.</t>
  </si>
  <si>
    <t xml:space="preserve">'SUAVE R-N E1 C/20' es KleenBebé Suavelastic Recién Nacido Etapa 1 con 20 piezas; el GTIN aparece como SKU en una farmacia. El rango de peso no es consistente entre fuentes, por eso se remite al empaque. Los atributos (Blockgel 4D, Vitta E Plus, cintas estirables) se leyeron en la foto del empaque. Corrige el borrador anterior, que estaba como 'Suave'.</t>
  </si>
  <si>
    <t xml:space="preserve">https://farmaciasanjorge.com/products/40223 | https://www.lagranbodega.com.mx/pa%C3%B1al-kleenbebe-suavelastic-recien-nacido-etapa-1-con-20-piezas/p | https://superfenix.mx/producto/panales-kleenbebe-suavelastic-recien-nacido-20-piezas/</t>
  </si>
  <si>
    <t xml:space="preserve">2 fotos de tienda (Farmacia San Jorge y La Gran Bodega): dos versiones del diseño del empaque, ambas con 20 pañales RN etapa 1.</t>
  </si>
  <si>
    <t xml:space="preserve">GTIN confirmado en varias tiendas (100 tabletas masticables). No se pudo abrir la página oficial ni ninguna ficha con dosis; las advertencias de salicilato y lengua oscura son las generales del producto y conviene validarlas contra el empaque. El fabricante no se pudo confirmar en las fuentes.</t>
  </si>
  <si>
    <t xml:space="preserve">https://www.zedelvallarta.com.mx/catalogo/pepto-bismol-tabletas-masticables-100-tabletas/ | https://world.openfoodfacts.org/product/7501001258023/pepto-bismol | https://www.amazon.com.mx/Pepto-Bismol-7501001258023-Pepto-Bismol-Tabletas/dp/B074KFNHYQ | https://wecarepharma.mx/en/products/pepto-bismol-tabletas-caja-con-100</t>
  </si>
  <si>
    <t xml:space="preserve">1 foto (tienda): _2.jpg de wecarepharma.mx (original 1200 px, producto de 1154 px), frente de la caja dispensadora 'Dispensador con 100 tabletas', sin logotipos ni precios. Descartada la de Open Food Facts (foto tomada en mano, fondo sucio). Se borró la foto anterior de zedelvallarta (480 px). Sabor anís visto en el empaque.</t>
  </si>
  <si>
    <t xml:space="preserve">El GTIN (código interno de 13 dígitos) aparece como SKU en varias farmacias y la caja de 20 tabletas coincide. La concentración 0.5 mg/10 mg sale solo del título de un marketplace y no hay ficha oficial ni información para prescribir; validar contra el empaque. Las advertencias son las generales de ketorolaco y corticoesteroides. Catálogo de Mercado Libre MLM29010145 no coincide: El catálogo ML describe 'Scarpett K' como suplemento nutricional/vitamina (marca DMC, sin sabor, comprimido, 'peso de porción 100 g', libre de gluten, desde 18 años, sin betametasona ni ketorolaco). La ficha es un medicamento con receta de betametasona 0.5 mg + ketorolaco 10 mg (fabricante Medicam). Solo coinciden el nombre 'Scarpett K' y las 20 tabletas por caja. La naturaleza del producto (suplemento vs medicamento con receta), la marca (DMC vs Medicam) y la composición no coinciden. No se toma ningún dato del catálogo, que no sirve para confirmar ni descartar la concentración 0.5 mg/10 mg.</t>
  </si>
  <si>
    <t xml:space="preserve">https://farmaciaherrera.com.mx/products/betametasona-ketorolako-scarpett-con-20-tabletas | https://www.claroshop.com/producto/15519527/betametasona-ketorolaco-medicam-scarpett-k-0-50mg-10-00mg-caja-con-20-tabs | https://openfarma.mx/products/betametasona-ketorolaco-20-tabletas-scarpett-k</t>
  </si>
  <si>
    <t xml:space="preserve">1 foto de tienda (Farmacia Herrera): frente de la caja con 20 tabletas.</t>
  </si>
  <si>
    <t xml:space="preserve">GTIN confirmado como SKU en dos cadenas (lata de 800 g, etapa 1, 0 a 12 meses). El sitio oficial de Enfamil México no abrió. El fabricante (Mead Johnson) es conocimiento de la marca, no salió de las fuentes. Las instrucciones de preparación no aparecen en las fichas; se remite a la lata.</t>
  </si>
  <si>
    <t xml:space="preserve">https://www.fahorro.com/enfamil-premium-etapa-1-formula-infantil-para-lactantes-de-0-a-6-meses-lata-de-800-gr.html | https://www.heb.com.mx/enfamil-formula-infantil-etapa-1-800-g-143590/p | https://www.yza.mx/enfamil-1-de-0-a-12-meses-800-g/MXYZ_7506205809316.html</t>
  </si>
  <si>
    <t xml:space="preserve">1 foto de tienda (Farmacias YZA), lata de frente sin textos superpuestos. Se descartaron otras 3 por traer cintillo '800 g / 0 a 12 meses' o ser duplicadas.</t>
  </si>
  <si>
    <t xml:space="preserve">GTIN confirmado en el catálogo de Mercado Libre (MLM40655980, 2026-09-29). Comparado: marca Autrin 600, laboratorio Armstrong, tabletas, 36 por frasco, registro 80151 SSA (la ficha tiene 80151 SSA IV; el catálogo indica fracción IV, consistente). El catálogo da la fórmula: cianocobalamina 25 mcg, fumarato ferroso 350 mg, tocoferol 25.83 mg, ácido ascórbico 600 mg, ácido fólico 1 mg; el '600' es el ácido ascórbico. Es antibiótico: No (confirma que la ficha de otra tienda que decía amoxicilina era un error). Receta: requerida, simple, fracción IV (resuelve el 'Revisar' de receta_mx, coherente con SSA IV). Se corrigen principio_activo y concentracion (antes '600').</t>
  </si>
  <si>
    <t xml:space="preserve">https://www.fahorro.com/autrin-600-tabletas-frasco-con-36.html | https://grupofarmapronto.com/producto/autrin-600mg-c-36-tabletas-2/ | https://sanorim.mx/products/autrin-600-frasco-con-36-tabletas</t>
  </si>
  <si>
    <t xml:space="preserve">3 fotos de tienda (Farmacias del Ahorro, Diverfarma y Sanorim), frasco de frente con 36 tabletas.</t>
  </si>
  <si>
    <t xml:space="preserve">GTIN confirmado en varias farmacias (250 mg/50 mg, 14 tabletas). Indicaciones y advertencia de receta y edad tomadas de fichas de farmacia; no se abrió la página del fabricante. La dosis no aparece en las fuentes.</t>
  </si>
  <si>
    <t xml:space="preserve">https://www.yza.mx/dorixina-flam-250-mg-50-mg---caja-con-14-tabletas-clonixinato-de-lisina-y-diclofenaco-sodico/MXYZ_7501300420220.html | https://farmaciasfleming.mx/producto/dorixina-flam-250-mg-50-mg-c-14-tab/ | https://wecarepharma.mx/en/products/dorixina-flam-250mgt-50mg-con-14-tabletas-lisina-diclofenaco</t>
  </si>
  <si>
    <t xml:space="preserve">2 fotos de tienda (Farmacias YZA): frente y parte posterior de la caja. Se descartó la vista lateral por ser una tira angosta.</t>
  </si>
  <si>
    <t xml:space="preserve">GTIN confirmado en varias farmacias (36 piezas, Etapa 3). Algunas fichas lo titulan Niño y otras Unisex; se respetó Unisex del nombre del sistema. Las fuentes no traen ficha técnica detallada, por eso la descripción es general.</t>
  </si>
  <si>
    <t xml:space="preserve">https://farmaciasmedina.com/detalleProducto/Huggies-Supreme-Panales-Unisex-Etapa-3/7501943441729 | https://www.emeritafarmacias.com/producto/huggies-panal-supreme-nino-e-3-c36/ | https://www.sears.com.mx/producto/811792/huggies-supreme-nino-e3-1-paquete-36-panales | https://grupofarmapronto.com/wp-content/uploads/2022/11/7501943441729-1.png</t>
  </si>
  <si>
    <t xml:space="preserve">1 foto(s), origen tienda: 1 de grupofarmapronto.com (7501943441729_1.jpg; 2000 px). Revisadas en hoja de contacto: producto y presentación correctos, sin logotipos de tienda ni precios. Solo se halló una foto utilizable (farmalisto/Sears/Medina dieron captcha, 403 o &lt;500 px).</t>
  </si>
  <si>
    <t xml:space="preserve">GTIN y presentación de 10 tabletas confirmados. El diclofenaco es un AINE; verificar si se clasifica como venta libre antes de publicar. El fabricante y el registro sanitario provienen de una sola farmacia en línea.</t>
  </si>
  <si>
    <t xml:space="preserve">https://farmalisto.com.mx/analgesicos/5619-dolo-neurobion-forte-caja-con-10-tabletas-7501298214986.html | https://grupofarmapronto.com/producto/dolo-neurobion-forte-tabletas-c-10/ | https://www.farmaciasespecializadas.com/media/catalog/product/7/5/7501298214986_1.jpg</t>
  </si>
  <si>
    <t xml:space="preserve">4 foto(s), origen tienda: 4 de farmaciasespecializadas.com (7501298214986_1.jpg, 7501298214986_2.jpg, 7501298214986_3.jpg, 7501298214986_4.jpg; 1000 px). Revisadas en hoja de contacto: producto y presentación correctos, sin logotipos de tienda ni precios. Aviso: grupofarmapronto lista fabricante "Merck OTC"; la ficha dice "Merck Sharp &amp; Dohme de México" (revisar).</t>
  </si>
  <si>
    <t xml:space="preserve">GTIN y presentación de 36 tabletas confirmados. La ficha de la farmacia indica dispensación con fórmula médica simple (fracción IV); se publica en venta libre por instrucción del dueño, pero conviene revisar el riesgo. El 128 del nombre del sistema es un código, no una cantidad.</t>
  </si>
  <si>
    <t xml:space="preserve">https://farmalisto.com.mx/antiacidos-y-malestar-estomacal-con-receta/82567-precio-buscapina-compositum-con-hioscina-10-mg-metamizol-sodico-250-mg-36-tabletas-7501165011601.html | https://farmaciasmedina.com/detalleProducto/Buscapina-Compositum-36-Tabletas-Caja/7501165011601 | https://www.farmaciasespecializadas.com/media/catalog/product/7/5/7501165011601_1.jpg</t>
  </si>
  <si>
    <t xml:space="preserve">2 foto(s), origen tienda: 2 de farmaciasespecializadas.com (7501165011601_1.jpg, 7501165011601_2.jpg; 1000 px). Revisadas en hoja de contacto: producto y presentación correctos, sin logotipos de tienda ni precios.</t>
  </si>
  <si>
    <t xml:space="preserve">GTIN y presentación de 30 ml confirmados. El 96 del nombre del sistema es un código. Una farmacia menciona sabor uva, no confirmado en otra fuente, por eso no se incluyó.</t>
  </si>
  <si>
    <t xml:space="preserve">https://phemedica.com.mx/product/tempra-solucion-pediatrica-0-36-meses-paracetamol-100-mg-1-ml-fco-30-ml-reckitt-benckiser/ | https://www.farmaciasespecializadas.com/tempra-ped-100-mg-ml-1-got-c-30-ml.html | https://www.fahorro.com/tempra-solucion-pediatrica-gotas-paracetamol-sabor-uva-30-ml.html | https://farmacialapaz.com.mx/products/tempra-gotas-100-mg-1-ml-paracetamol-caj-c-1-fco-c-30-ml-y-gotero-integrado</t>
  </si>
  <si>
    <t xml:space="preserve">2 fotos (tienda): _3.jpg de fahorro.com (original 1200 px, producto de 1072 px, frente) y _4.jpg de farmacialapaz.com.mx (2093 px, producto de 1173 px, cara lateral con gotero). Presentación Tempra pediátrico 100 mg/ml, 30 ml, sabor uva, mismo diseño de caja que las fotos anteriores. Descartadas wecarepharma (diseño de caja más claro, otra edición del empaque) y grupofarmapronto (recorte de etiqueta). Se borraron las 2 fotos anteriores de farmaciasespecializadas (488 y 458 px).</t>
  </si>
  <si>
    <t xml:space="preserve">GTIN confirmado con 80 piezas. Una farmacia lo nombra Natural Care sin aroma y otras Cuidado Hidratante; es el mismo GTIN. Las fuentes no traen lista de ingredientes ni modo de uso, por eso esas secciones son generales.</t>
  </si>
  <si>
    <t xml:space="preserve">https://farmalisto.com.mx/toallitas/13295-comprar-huggies-natural-care-toallitas-humedas-empaque-con-80-toallas-bebe-precio-7501943454743.html | https://farmaciasmedina.com/detalleProducto/Huggies-Toallitas-H%C3%BAmedas-Cuidado-Hidratante/7501943454743 | https://www.emeritafarmacias.com/wp-content/uploads/7501943454743.jpg</t>
  </si>
  <si>
    <t xml:space="preserve">1 foto(s), origen tienda: 1 de emeritafarmacias.com (7501943454743_1.jpg; 1000 px). Revisadas en hoja de contacto: producto y presentación correctos, sin logotipos de tienda ni precios. Solo se halló una foto utilizable (farmalisto/Sears/Medina dieron captcha, 403 o &lt;500 px).</t>
  </si>
  <si>
    <t xml:space="preserve">Identificado por nombre: una farmacia lista 'Magnesia Coyoacán 7 gr, 3 pzas.'. El GTIN 7501417007666 no apareció en ninguna página; las páginas de otras tiendas traen otros GTIN (7501417010253 para el cubo individual y 7501417005044 para un paquete con obsequio). El empaque se declara suplemento alimenticio, por eso va en Suplementos Alimenticios aunque una farmacia lo clasifica como antiácido. Las advertencias son generales, no del empaque. Catálogo de Mercado Libre MLM57098464 no coincide: El catálogo ML es un listado genérico: 'Carbonato De Magnesio Tabletas Sin Sabor Gluten Free 3 Bolsas 7g'; la marca es 'carbonato de magnesio' (no Magnesia Coyoacán), la forma es tabletas/comprimidos en bolsas (la ficha dice cubos envueltos individualmente) y la descripción da un peso total de 131 g, incongruente con 3 x 7 g = 21 g. Coinciden: carbonato de magnesio, 3 unidades de 7 g, suplemento, sin sabor. No coinciden marca, forma (tabletas en bolsa vs cubos) ni peso total. No se toma ningún dato del catálogo.</t>
  </si>
  <si>
    <t xml:space="preserve">https://www.farmaciasguadalajara.com/medicina/antiacidos-y-antigastricos/magnesia-coyoacan-7-gr--3-pzas.-939188.html | https://www.klyns.mx/carbonato-de-magnesia-7-gr-coyoacan/p | https://superfarmaciauniversal.com/products/magnesio-coyoacan</t>
  </si>
  <si>
    <t xml:space="preserve">Sin fotos válidas. Rappi (3 cubos juntos, 1024 px, sin marca de tienda) y Farmacia París (cubo individual) muestran el envoltorio con el sello promocional '30% gratis' impreso, por lo que se descartaron por texto promocional. Si el dueño acepta ese sello, la foto adecuada es la de Rappi: https://www.rappi.com.mx/p/magnesia-coyoacan-suplemento-7g-3-p-87733. Farmacias San Jorge (GTIN 7501417005044) es el paquete con tubo oftálmico de obsequio (otra presentación); Guadalajara y Purex no abren (error de conexión).</t>
  </si>
  <si>
    <t xml:space="preserve">GTIN confirmado en varias farmacias: Clearblue Digital con indicador de concepción, 1 pieza. No se pudo leer la ficha completa (WebFetch rechazado por límite de solicitudes), por eso el modo de uso es general; verificar los pasos con el instructivo del empaque.</t>
  </si>
  <si>
    <t xml:space="preserve">https://farmalisto.com.mx/pruebas-de-embarazo/8661-comprar-prueba-de-embarazo-digital-con-indicador-de-concepcion-clearblue-caja-con-1-pieza-precio-7506295337454.html | https://farmaciasfleming.mx/producto/prueba-de-embarazo-clearblue-digital/ | https://www.farmaciasespecializadas.com/media/catalog/product/7/5/7506295337454_1.jpg</t>
  </si>
  <si>
    <t xml:space="preserve">2 foto(s), origen tienda: 2 de farmaciasespecializadas.com (7506295337454_1.jpg, 7506295337454_2.jpg; 1000 px). Revisadas en hoja de contacto: producto y presentación correctos, sin logotipos de tienda ni precios.</t>
  </si>
  <si>
    <t xml:space="preserve">GTIN y presentación de 30 cápsulas confirmados. La farmacia lo marca como medicamento con receta; se publica en venta libre por instrucción del dueño. El fabricante y el registro sanitario provienen de una sola farmacia en línea.</t>
  </si>
  <si>
    <t xml:space="preserve">https://www.farmalisto.com.mx/nefrologia-y-urologia/9128-comprar-asoflon-04-mg-caja-con-30-capsulas-Prostata-Precio-7730979094092.html | https://curitek.com/producto/asoflon-lp-tamsulosina/ | https://www.farmaciasespecializadas.com/media/catalog/product/7/7/7730979094092_1.jpg</t>
  </si>
  <si>
    <t xml:space="preserve">4 foto(s), origen tienda: 4 de farmaciasespecializadas.com (7730979094092_1.jpg, 7730979094092_2.jpg, 7730979094092_3.jpg, 7730979094092_4.jpg; 1000 px). Revisadas en hoja de contacto: producto y presentación correctos, sin logotipos de tienda ni precios.</t>
  </si>
  <si>
    <t xml:space="preserve">GTIN y presentación de 10 óvulos confirmados. Las fuentes no traen concentraciones por óvulo ni registro sanitario, por eso no se incluyeron. El fabricante aparece como Sanfer en una farmacia y Bayer en otra; no se incluyó. Es un medicamento con receta (contiene antimicrobiano); se publica en venta libre por instrucción del dueño.</t>
  </si>
  <si>
    <t xml:space="preserve">https://www.farmaciasespecializadas.com/vagitrol-v-ovu-caj-c-10.html | https://www.emeritafarmacias.com/producto/vagitrol-v-ov-10-metronidazol-nistati/</t>
  </si>
  <si>
    <t xml:space="preserve">4 foto(s), origen tienda: 4 de farmaciasespecializadas.com (7501008493007_1.jpg, 7501008493007_2.jpg, 7501008493007_3.jpg, 7501008493007_4.jpg; 1000 px). Revisadas en hoja de contacto: producto y presentación correctos, sin logotipos de tienda ni precios.</t>
  </si>
  <si>
    <t xml:space="preserve">MLM457834</t>
  </si>
  <si>
    <t xml:space="preserve">Salud y Equipamiento Médico &gt; Cuidado de la Salud &gt; Farmacia &gt; Medicamentos con Receta &gt; Hormonales con Receta</t>
  </si>
  <si>
    <t xml:space="preserve">GTIN confirmado (1 jeringa prellenada de 1 ml). La lectura de una de las farmacias devolvió una composición incoherente (clonixinato/hioscina) que se descartó; la composición betametasona 5 mg/2 mg por ml se tomó del listado que indica 5/2 mg y del conocimiento general del producto, y conviene verificarla contra el empaque. Es inyectable con receta; se publica en venta libre por instrucción del dueño. Se omitió el fabricante por falta de fuente confiable.</t>
  </si>
  <si>
    <t xml:space="preserve">https://farmaciasmedina.com/detalleProducto/Diprospan-Hypak-Inyeccion-1-Suspension-Jeringa-Prellenada/7501050610704 | https://www.farmaciasespecializadas.com/diprospan-hypak-5-2mg-jgp-1ml-caj-c-1.html | https://farmalisto.com.mx/endocrinologia/1929-diprospan-05-mg-20-mg-caja-con-1-jeringa-prellenada-con-1-ml-hypac-7501050610704.html</t>
  </si>
  <si>
    <t xml:space="preserve">2 foto(s), origen tienda: 2 de farmaciasespecializadas.com (7501050610704_1.jpg, 7501050610704_2.jpg; 1000 px). Revisadas en hoja de contacto: producto y presentación correctos, sin logotipos de tienda ni precios. Fabricante: FESA lista Organon; Medina lista MSD; el empaque de la foto dice Schering-Plough.</t>
  </si>
  <si>
    <t xml:space="preserve">GTIN confirmado: jarabe infantil sabor fresa de 120 ml. El 100ML del nombre del sistema corresponde a la concentración (3.2 g/100 ml), no al contenido; el frasco es de 120 ml.</t>
  </si>
  <si>
    <t xml:space="preserve">https://farmalisto.com.mx/analgesicos-antiinflamatorios/3624-comprar-tempra-infantil-32-g100-ml-caja-con-frasco-con-120-ml-precio-7501058714305.html | https://www.farmaciasespecializadas.com/tempra-inf-fresa-3-2-g-100-ml-jbe-c-120-ml.html | https://grupofarmapronto.com/wp-content/uploads/2022/11/7501058714305.jpg</t>
  </si>
  <si>
    <t xml:space="preserve">2 foto(s), origen tienda: 1 de farmaciasespecializadas.com (7501058714305_1.jpg; 1000 px); 1 de grupofarmapronto.com (7501058714305_2.jpg; 960 px). Revisadas en hoja de contacto: producto y presentación correctos, sin logotipos de tienda ni precios.</t>
  </si>
  <si>
    <t xml:space="preserve">GTIN y presentación de 237 ml sabor fresa confirmados. Las fuentes no traen tabla nutrimental ni ingredientes, por eso no se incluyó la sección de ingredientes; conviene agregarla desde la etiqueta. Se ignoró la caducidad del nombre del sistema.</t>
  </si>
  <si>
    <t xml:space="preserve">https://www.farmalisto.com.mx/suplementos-alimenticios/1557-comprar-ensure-liquido-frasco-con-237-ml-sabor-fresa-precio-7501033954078.html | https://farmaciasmedina.com/detalleProducto/Ensure-Alimentacion-Especializada-Liquida-Para-Cualquier-Momento-Del-Dia,-Fresa/7501033954078 | https://www.emeritafarmacias.com/wp-content/uploads/7501033954078.jpg</t>
  </si>
  <si>
    <t xml:space="preserve">1 foto(s), origen tienda: 1 de emeritafarmacias.com (7501033954078_1.jpg; 1000 px). Revisadas en hoja de contacto: producto y presentación correctos, sin logotipos de tienda ni precios. Solo se halló una foto utilizable (farmalisto/Sears/Medina dieron captcha, 403 o &lt;500 px).</t>
  </si>
  <si>
    <t xml:space="preserve">El GTIN de 8 dígitos aparece como código de producto en varias tiendas (frasco de 50 tabletas). Fórmula y dosis se leyeron en la foto de la etiqueta y coinciden con las fichas. 'SM' es como aparece en la etiqueta junto a la fenolftaleína; no se pudo confirmar su significado. Es un medicamento homeopático de venta libre.</t>
  </si>
  <si>
    <t xml:space="preserve">https://jung.com.mx/tienda/tienda-en-linea/suplementos-alimenticios/sistema-digestivo/similaxol-78-similia-50-tabletas-de-100-mg/ | https://nutricosta.mx/producto/similaxol-50-tabletas/ | https://farmaciasmedina.com/detalleProducto/Similaxol_78_Tab_50/75020286</t>
  </si>
  <si>
    <t xml:space="preserve">2 fotos de tienda (Farmacia Herrera y Súper Naturista), frasco con la etiqueta legible. Se descartó una tercera por ser más opaca y pequeña.</t>
  </si>
  <si>
    <t xml:space="preserve">GTIN confirmado en varias farmacias (250/225/25 mg, 30 tabletas). La composición sale de la ficha de YZA; las indicaciones, de una ficha de farmacia (no se abrió la del fabricante). La condición de venta no quedó clara (una farmacia pide receta): revisar.</t>
  </si>
  <si>
    <t xml:space="preserve">https://www.yza.mx/vasculflow-250mg225mg25mg-30-tabs/MXYZ_7501250838939.html | https://wecarepharma.mx/en/products/vasculflow-250mg-225mg-25mg-con-30-tabletas-bobesilato-de-calcio-diosmina-hesperidina | https://curitek.com/producto/vasculflow-250-mg-225-mg-25-mg-30-tabletas/</t>
  </si>
  <si>
    <t xml:space="preserve">2 fotos de tienda (Farmacias YZA y WeCare Pharma), frente de la caja. Se descartó una foto de Curitek por traer marca de agua.</t>
  </si>
  <si>
    <t xml:space="preserve">GTIN confirmado en varias farmacias (frasco de 15 ml). El catálogo MLM39455403 salió de la búsqueda y coincide en nombre y contenido; no se pudo abrir la página de Mercado Libre para confirmarlo. Registro sanitario de Vademecum. Se trata de un producto de venta libre.</t>
  </si>
  <si>
    <t xml:space="preserve">https://www.vademecum.es/mexico/medicamento/1279230/splash-tears-solucion-oftalmica | https://www.yza.mx/splash-tears-solucion-gotas-15ml/MXYZ_736085405422.html | https://www.mercadolibre.com.mx/splash-tears-solucion-oftalmica-1-frasco-gotero-15-ml/p/MLM39455403</t>
  </si>
  <si>
    <t xml:space="preserve">1 foto de tienda (Farmacias YZA), caja con el frasco al frente. Se descartó una segunda de otra farmacia por tener marca de agua.</t>
  </si>
  <si>
    <t xml:space="preserve">GTIN confirmado como código de barras en una farmacia (10 mg/1000 mg, 28 tabletas). Indicación y mecanismo de una ficha de farmacia; registro sanitario de otra tienda. Es medicamento de prescripción; va en venta libre por instrucción del dueño.</t>
  </si>
  <si>
    <t xml:space="preserve">https://www.benavides.com.mx/xigduo-xr-10-mg-dapagliflozina1000-mg-metformina-28-tabletas | https://sanorim.mx/products/xigduo-xr-dapagliflozina-metformina-10mg-1000mg-caja-con-28-tabletas-lab-astra-zeneca | https://curitek.com/producto/xigduo-xr-dapagliflozina-metformina/</t>
  </si>
  <si>
    <t xml:space="preserve">1 foto de tienda (Farmacias Benavides), frente de la caja. Se descartó otra por traer una etiqueta pegada sobre la caja.</t>
  </si>
  <si>
    <t xml:space="preserve">GTIN de 12 dígitos (se buscó con 0 al inicio) aparece como SKU en distribuidores; presentación adulto 500 mg con 3 frascos ámpula coincide. Composición e indicación de la información para prescribir (PLM). El nombre del sistema dice ampolletas; el producto es polvo en frasco ámpula con ampolleta de diluyente. Antibiótico con receta; va en venta libre por instrucción del dueño.</t>
  </si>
  <si>
    <t xml:space="preserve">https://www.medicamentosplm.com/Home/productos/ampigrin.solucion.inyectable/138/101/46670/162 | https://phemedica.com.mx/product/ampigrin-adulto-ampicilinametamizolguaifenesinalidocainaclorfenamina-sol-iny-c-3-fco-amp-500-mg-y-3-jeringas-collins/ | https://distribuidorasanantonio.com/producto/ampigrin/ | https://regiofarma.mx/products/ampigrin-ampicilina-500-mg-3iny</t>
  </si>
  <si>
    <t xml:space="preserve">1 foto (tienda): _3.jpg de regiofarma.mx (original 900 px, producto de 699 px), caja Ampigrin Adulto ampicilina 500 mg (diseño anterior del empaque), sin logotipos ni precios. Cumple el mínimo de 500 px pero no llega a 800 px; el resto de fuentes da 600 px o menos. Se borraron las 2 fotos anteriores (403 px de distribuidorasanantonio y 479 px de phemedica, esta con el diseño nuevo del empaque).</t>
  </si>
  <si>
    <t xml:space="preserve">GTIN confirmado como SKU en varias farmacias (botella de 237 ml sabor fresa). El sitio oficial de Glucerna México describe la marca y la presentación líquida de 237 ml; no se abrió una página específica de este sabor. Las farmacias lo llaman Glucerna SR. Lote y caducidad del nombre del sistema se ignoraron.</t>
  </si>
  <si>
    <t xml:space="preserve">https://glucerna.com.mx/</t>
  </si>
  <si>
    <t xml:space="preserve">https://glucerna.com.mx/ | https://curitek.com/producto/glucerna-fresa-237-ml/ | https://farmaciaherrera.com.mx/products/glucerna-sr-fresa-liq-237-ml</t>
  </si>
  <si>
    <t xml:space="preserve">3 fotos de tienda (Farmacia Herrera, Farmacia San Jorge y Sanorim): botella de Glucerna fresa. La foto del sitio oficial devolvió 404.</t>
  </si>
  <si>
    <t xml:space="preserve">GTIN (código europeo 5415...) confirmado como SKU en una farmacia y en la foto de otra; tubo de 10 g de ungüento oftálmico. Composición y excipientes de una ficha de farmacia; indicación de Benavides. Es antibiótico con receta; va en Para Ojos y Oídos Venta Libre por instrucción del dueño. Las instrucciones de aplicación son generales.</t>
  </si>
  <si>
    <t xml:space="preserve">https://wecarepharma.mx/en/products/terramicina-oft-ung-0-005g-10000-unid-10g-oxitetraciclina-polimixina | https://www.benavides.com.mx/terramicina-0005-g-oxitetraciclina10000-u-polimixina-b-unguento-10-g | https://www.farmaciasespecializadas.com/terramicina-pda-bot-c-10gr-oft.html</t>
  </si>
  <si>
    <t xml:space="preserve">2 fotos de tienda (Farmacias Benavides y Farmacias Especializadas), caja de frente. Se descartó una tercera con un diseño antiguo del empaque y baja resolución.</t>
  </si>
  <si>
    <t xml:space="preserve">GTIN confirmado en varias farmacias (200 mg, 15 cápsulas). Vía oral/vaginal y conservación tomadas de una ficha de farmacia y de la caja. Las indicaciones son de fichas de farmacia (no se abrió la del fabricante). Es medicamento hormonal con receta; va en venta libre por instrucción del dueño.</t>
  </si>
  <si>
    <t xml:space="preserve">https://www.fertifarma.com/tienda/asofarma/geslutin-progesterona-200mg/ | https://wecarepharma.mx/en/products/geslutin-200mg-con-15-capsulas-progesterona | https://www.emeritafarmacias.com/producto/geslutin-perl-15-200mg-progesterona/</t>
  </si>
  <si>
    <t xml:space="preserve">2 fotos de tienda (WeCare Pharma y Emerita Farmacias), frente de la caja. Se descartaron dos con marca de agua.</t>
  </si>
  <si>
    <t xml:space="preserve">GTIN confirmado en varias farmacias; caja con 10 sobres de 10 ml (la caja lo dice). Misma fórmula que la caja de 20 sobres. Composición e indicaciones de la información para prescribir (PLM).</t>
  </si>
  <si>
    <t xml:space="preserve">https://www.medicamentosplm.com/Home/productos/riopan.gel/2415/101/9591/66 | https://www.yza.mx/riopan-gel-10-sbs/MXYZ_7501092793052.html | https://www.emeritafarmacias.com/producto/riopan-gel-sob-10-10ml-magaldratodime/</t>
  </si>
  <si>
    <t xml:space="preserve">1 foto de tienda (Farmacias YZA): frente de la caja con 10 sobres de 10 ml. Otras dos fotos de tiendas se rechazaron por ser menores a 500 px.</t>
  </si>
  <si>
    <t xml:space="preserve">GTIN confirmado en varias farmacias (jarabe de 140 ml, dihexazina 60 mg/100 ml). Las indicaciones (estimulante del apetito) vienen de dos farmacias; una ficha de otra tienda lo describe como antihistamínico y se ignoró por contradecir a las demás. El laboratorio: la caja muestra Ipal y YZA lista Senosiain; se usó Ipal. Farmacias lo listan como venta sin receta. La dosis no aparece en las fuentes.</t>
  </si>
  <si>
    <t xml:space="preserve">https://www.yza.mx/viternum-jarabe-140ml/MXYZ_7501314706228.html | https://farmaciaspuntomx.com/product/viternum-jarabe-140ml/ | https://wecarepharma.mx/en/products/viternum-jarabe-60mg-100ml-140ml-dihexazin</t>
  </si>
  <si>
    <t xml:space="preserve">2 fotos de tienda (WeCare Pharma y Farmacias PuntoMX), caja de frente y en ángulo con la etiqueta legible.</t>
  </si>
  <si>
    <t xml:space="preserve">GTIN confirmado en varias farmacias (tubo de 20 g con 3 aplicadores). Composición e indicaciones de la información para prescribir (PLM); el tratamiento de 3 días y los aplicadores, de la caja. El '40' y 'AGOSTO 27' del nombre del sistema se ignoraron. La tienda de Bayer no abrió.</t>
  </si>
  <si>
    <t xml:space="preserve">https://www.medicamentosplm.com/home/productos/canesten-v-crema/22/101/52638/36 | https://sanorim.mx/products/canesten-v-clotrimazol-crema-2-tubo-con-20-g-y-3-aplicadores-vaginales | https://www.yza.mx/canesten-v-crema-vaginal-20g/MXYZ_7501318645080.html</t>
  </si>
  <si>
    <t xml:space="preserve">2 fotos de tienda (Farmacias YZA y Sanorim), frente de la caja con la leyenda de 3 días. Se descartó una tercera por traer un cintillo '20 G Antimicótico vaginal'.</t>
  </si>
  <si>
    <t xml:space="preserve">GTIN confirmado en varias farmacias (frasco de 15 ml). Fabricante, principio activo y contenido tomados de la ficha de farmasmart.com; la concentración se interpreta como 1 mg/ml (la ficha la muestra como '1 mg' para el frasco). Las indicaciones, el modo de uso y las advertencias se redactaron con información general de la nafazolina oftálmica porque la ficha consultada no las traía: verificar contra el empaque.</t>
  </si>
  <si>
    <t xml:space="preserve">https://farmasmart.com/nazil-ofteno-gotas-15-ml | https://farmaciasmedina.com/detalleProducto/Nazil-Ofteno/736085132069 | https://www.emeritafarmacias.com/wp-content/uploads/736085132069.jpg</t>
  </si>
  <si>
    <t xml:space="preserve">1 foto(s), origen tienda: 1 de emeritafarmacias.com (736085132069_1.jpg; 1000 px). Revisadas en hoja de contacto: producto y presentación correctos, sin logotipos de tienda ni precios. Solo se halló una foto utilizable (farmalisto/Sears/Medina dieron captcha, 403 o &lt;500 px).</t>
  </si>
  <si>
    <t xml:space="preserve">GTIN confirmado en el catálogo de Mercado Libre (MLM39455675, 2026-09-29). Comparado: marca Vick VapoRub (en ML 'Vicks'; en México la marca es Vick, y el repositorio usa mayoritariamente 'Vick': sin cambio), laboratorio Procter &amp; Gamble, ungüento/pomada, 12 g por lata, 40 latas por caja, alcanfor/mentol/eucalipto. Todo coincide y resuelve que el GTIN es la caja de 40 latas. El catálogo aporta el registro 448 SSA, receta no requerida y valores exactos (alcanfor 5.26 g, mentol 2.82 g, esencia de eucalipto 1.33 g; los de la ficha eran redondeos); la base por 100 g se conserva de la ficha, el catálogo no la indica.</t>
  </si>
  <si>
    <t xml:space="preserve">https://prixz.com/c/vick-vaporub-40-latas-de-12g/ | https://www.farmatodo.com.mx/vick-vaporub-unguento-caja-c-40-latas-de-12-gr/p</t>
  </si>
  <si>
    <t xml:space="preserve">1 foto (tienda, Farmatodo): caja exhibidor Vick VapoRub c/40 latas de 12 g, de frente, fondo blanco.</t>
  </si>
  <si>
    <t xml:space="preserve">GTIN confirmado (SKU 650240017094, caja con 12 cápsulas). Composición y fabricante tomados de la ficha de curitek.com. La dosis, el registro sanitario y las advertencias no venían en la ficha; las advertencias son generales de los ingredientes: verificar contra el empaque.</t>
  </si>
  <si>
    <t xml:space="preserve">https://curitek.com/producto/xl3-xtra-12-capsulas-clorfenamina-fenilefrina-dextrometorfano-paracetamol/ | https://farmaciasmedina.com/detalleProducto/Xl-3-Xtra-Alivia-Sintomas-De-Gripa-Y-Tos/650240017094 | https://www.emeritafarmacias.com/wp-content/uploads/650240017094.jpg | https://detqhtv6m6lzl.cloudfront.net/HCLContenido/producto/FullImage/650240017094-1.jpeg</t>
  </si>
  <si>
    <t xml:space="preserve">2 fotos (tienda): _1 Del Sol (2000 px) y _2 Emérita (1587 px), caja XL-3 Xtra 12 cápsulas de frente. Se descartaron las de Curitek (marca de agua) y Medina (480 px).</t>
  </si>
  <si>
    <t xml:space="preserve">GTIN confirmado en tres tiendas (30 ml). La concentración de 100 mg por ml se deduce de la ficha (100 mg gotas) y de la dosificación por gotas; fabricante según una ficha de farmacia (la caja fotografiada dice Valeant; revisar). Una tienda lista indicaciones de otro Espaven (enzimático) que no se usaron.</t>
  </si>
  <si>
    <t xml:space="preserve">https://www.yza.mx/espaven-suspension-pediatrica-30ml/MXYZ_75004996.html | https://www.fahorro.com/espaven-pediatrico-100-mg-gotas-30-ml.html | https://farmaciasmedina.com/detalleProducto/Espaven-Pediatrica/75004996</t>
  </si>
  <si>
    <t xml:space="preserve">1 foto de frente (tienda, imagen distribuida con el empaque anterior Valeant). No se encontraron más vistas.</t>
  </si>
  <si>
    <t xml:space="preserve">GTIN confirmado (frasco de 15 ml, sabor fresa-frambuesa; la página de farmalisto lo marca como de libre venta). El registro sanitario viene de esa página, cuya vigencia mostrada vencía en 2021: verificar el vigente. La edad de 6 a 24 meses sale del título de otra ficha (curitek) y no se leyó en el empaque. El fabricante puede figurar hoy como Kenvue en lugar de Janssen.</t>
  </si>
  <si>
    <t xml:space="preserve">https://farmalisto.com.mx/analgesicos-antiinflamatorios/3764-motrin-pediatrico-40-mg-1-ml-caja-con-frasco-con-15-ml-sabor-fresa-frambuesa-7501109902637.html | https://curitek.com/producto/motrin-pediatrico-ibuprofeno/</t>
  </si>
  <si>
    <t xml:space="preserve">1 foto (tienda, Farmalisto): caja Motrin Pediátrico gotas 15 ml de frente, 1300 px. Se descartó una vista lateral con código de barras.</t>
  </si>
  <si>
    <t xml:space="preserve">GTIN confirmado en varias farmacias (Oral-B Gingivitis, menta fresca, 350 ml). No se pudo leer la ficha completa (WebFetch rechazado por límite de tasa), por eso la descripción no incluye ingredientes activos ni el modo de uso exacto del fabricante: agregar desde el empaque o el sitio de Oral-B.</t>
  </si>
  <si>
    <t xml:space="preserve">Mismo código de barras en Farma y Mark; se unió en una publicación con la existencia sumada y el precio mayor</t>
  </si>
  <si>
    <t xml:space="preserve">https://farmaciasanisidro.mx/producto/cuidado-personal/higiene-bucal/oral-b-enj-bucal-gingivitis-350ml/ | https://www.delsol.com.mx/enjuague-oral-b-gingivitis-350-ml</t>
  </si>
  <si>
    <t xml:space="preserve">1 foto (tienda, Del Sol): frasco Oral-B Gingivitis 350 ml de frente, 2000 px.</t>
  </si>
  <si>
    <t xml:space="preserve">GTIN confirmado (Histofil 4000 UI, frasco con 60 tabletas). La ficha de farmalisto no se pudo leer (límite de tasa), así que fabricante y registro sanitario quedan sin dato. Se publica en Suplementos Alimenticios por instrucción del dueño, aunque figura como medicamento. Marcado 'Revisar' en receta porque no se verificó su condición de venta. La edad 'Adultos' se dedujo, no se leyó en la ficha.</t>
  </si>
  <si>
    <t xml:space="preserve">https://prixz.com/c/histofil-4000-ui-oral-60-tabletas/ | https://farmaciasmedina.com/detalleProducto/Histofil-Oral-60-Tableta-Frasco/7501293201936 | https://www.klyns.mx/histofil-4000-ui-fco-c-60-tabs/p | https://www.chedraui.com.mx/tabletas-dispersables-histofil-4000-ui-frasco-con-60-unidades-3443760/p | https://www.farmatodo.com.mx/histofil-4000-ui-caja-c-60-tabletas-dispersables/p</t>
  </si>
  <si>
    <t xml:space="preserve">4 fotos (tienda): _1 frente, _2 y _3 laterales (Klyns, 700 px), _4 Chedraui 1200 px. Caja Histofil 4000 UI frasco c/60. Medina (480 px) y Prixz (bloqueado) descartados.</t>
  </si>
  <si>
    <t xml:space="preserve">GTIN y presentación confirmados en tiendas; la tienda de AstraZeneca no abrió (error de certificado). Registro sanitario tomado de una ficha de farmacia.</t>
  </si>
  <si>
    <t xml:space="preserve">https://farmaciashdezsante.com/products/xigduo-xr-dapaglifozina-metformina-5-mg-1000-mg-caj-28-tab | https://www.klyns.mx/xigduo-xr-5-mg-1000-mg-c-28-tabs/p | https://farmaenvios.com/p/xigduo-xr-51000-mg-28-tabletas-7501098610032</t>
  </si>
  <si>
    <t xml:space="preserve">3 fotos de frente del empaque (tienda). Se descartó una foto con marca de agua de otra tienda.</t>
  </si>
  <si>
    <t xml:space="preserve">GTIN y presentación confirmados. Antibiótico: en México requiere receta.</t>
  </si>
  <si>
    <t xml:space="preserve">https://www.fahorro.com/clendix-300-mg-16-caps.html | https://www.actuamed.com.mx/marca/30324 | https://www.yza.mx/clendix-300-mg---caja-con-16-capsulas-clindamicina/MXYZ_7501300420916.html</t>
  </si>
  <si>
    <t xml:space="preserve">1 foto de frente del empaque (tienda).</t>
  </si>
  <si>
    <t xml:space="preserve">GTIN y presentación confirmados. Receta: dos tiendas lo marcan como de receta y una no lo indica; se dejó 'Sí' por prudencia (revisar).</t>
  </si>
  <si>
    <t xml:space="preserve">https://www.fahorro.com/libertrim-sii-200-mg-75-mg-24-comprimidos.html | https://curitek.com/producto/libertrim-sii-trimebutina-simeticona/ | https://farmalisto.com.mx/medicamentos-con-receta-medica/2845-libertrim-sii-200mg75mg-trimebutina-simeticona-24-comprimidos-carnot-7501070903695.html</t>
  </si>
  <si>
    <t xml:space="preserve">GTIN 799192067426 aparece en una ficha del mismo promo pack (medidor + Softclix + 25 lancetas + 50 tiras). La compatibilidad con mySugr se leyó en el empaque fotografiado.</t>
  </si>
  <si>
    <t xml:space="preserve">https://www.fahorro.com/accu-chek-bundle-instant-glucometro-tiras.html | https://dvcmedical.mx/producto/promo-pack-1-accu-chek-instant-glucometro-50-tiras-reactivas-puncionador-softclix-25-lancetas/</t>
  </si>
  <si>
    <t xml:space="preserve">1 foto de frente del empaque del kit (tienda). Se descartaron una imagen con distintivo 'Nuevo' y una del medidor solo.</t>
  </si>
  <si>
    <t xml:space="preserve">GTIN y presentación confirmados. Una tienda indica que se solicitará receta; se dejó 'Sí' por prudencia (revisar).</t>
  </si>
  <si>
    <t xml:space="preserve">https://farmaciasmedina.com/detalleProducto/Libertrim-Alfa-24-Comprimidos-Caja/7501124182878 | https://diverfarma.com.mx/catalogo/producto/libertrim-alfa-200mg-75mg-45mg-24-comprimidos/ | https://www.farmaciasespecializadas.com/libertrim-alfa-200-75-45-mg-comp-caj-c-24.html</t>
  </si>
  <si>
    <t xml:space="preserve">2 fotos de frente del empaque (tienda).</t>
  </si>
  <si>
    <t xml:space="preserve">El GTIN 7501298281407 corresponde al exhibidor con 200 tabletas (varias tiendas mayoristas). La fórmula y las indicaciones se tomaron de la presentación de 20 tabletas de la misma marca (GTIN distinto). Conviene validar la dosis en el empaque.</t>
  </si>
  <si>
    <t xml:space="preserve">https://www.fahorro.com/sedalmerck-20-tabletas.html | https://dueromayoreo.mayoreoenlinea.mx/products/medicamento-sedalmerck-200-tabletas | https://www.farmalisto.com.mx/analgesicos-antiinflamatorios/82633-comprar-sedalmerck-200-tabletas-precio.html</t>
  </si>
  <si>
    <t xml:space="preserve">1 foto del exhibidor de 200 tabletas (tienda mayorista).</t>
  </si>
  <si>
    <t xml:space="preserve">El nombre del sistema dice '50 MG' pero es 50 mcg (confirmado en la ficha y la caja). Indicaciones tomadas de la ficha de Eutirox 100 mcg (mismo medicamento). El empaque de la presentación de 100 mcg indica que su venta requiere receta.</t>
  </si>
  <si>
    <t xml:space="preserve">https://www.farmaciasespecializadas.com/eutirox-50mcg-tab-caj-c-50.html | https://www.benavides.com.mx/eutirox-100-mcg-levotiroxina-sodica-50-tabletas | https://grupofarmapronto.com/producto/eutirox-50mcg-c-50-tabletas/</t>
  </si>
  <si>
    <t xml:space="preserve">3 fotos de frente del empaque (tienda), dos generaciones de diseño de caja.</t>
  </si>
  <si>
    <t xml:space="preserve">GTIN y presentación confirmados. El texto de uso es general porque las fichas no detallan la dosis.</t>
  </si>
  <si>
    <t xml:space="preserve">https://www.farmaciasespecializadas.com/riopan-gel-8-1-g-100-ml-1-fra-c-250-ml.html | https://farmaciasfleming.mx/producto/riopan-susp-gel-250-ml/ | https://www.yza.mx/riopan-suspension-250ml/MXYZ_7501092793038.html</t>
  </si>
  <si>
    <t xml:space="preserve">GTIN y presentación confirmados (caja de 100 tabletas). Concentración leída en la caja (500 mg/30 mg).</t>
  </si>
  <si>
    <t xml:space="preserve">https://www.farmaciasespecializadas.com/cafiaspirina-tab-caj-c-100.html | https://grupofarmapronto.com/producto/cafiaspirina-c-100-tabletas/ | https://www.farmalisto.com.mx/fiebre/1266-comprar-cafiaspirina-tab-100-2-precio-7501008433515-bayer.html</t>
  </si>
  <si>
    <t xml:space="preserve">GTIN y presentación confirmados (tubo de 30 g).</t>
  </si>
  <si>
    <t xml:space="preserve">https://farmaciagloria.mx/Dermatologicos/465-bepanthen-5-pomada-contra-rozaduras-tubo-con-30-g.html | https://www.fahorro.com/bepanthen-pomada-protectora-contra-rozaduras-30-gr.html | https://sanorim.mx/products/bepanten-dexpantenol-pomada-cutanea-5-30-g</t>
  </si>
  <si>
    <t xml:space="preserve">2 fotos de frente del empaque (tienda). La primera trae textos de la marca en la imagen, sin logotipo de tienda.</t>
  </si>
  <si>
    <t xml:space="preserve">GTIN y presentación confirmados. Fabricante según fichas de farmacia (Johnson &amp; Johnson; puede figurar como Kenvue en empaques nuevos).</t>
  </si>
  <si>
    <t xml:space="preserve">https://farmaciagloria.mx/Trastornos_digestivos/2527-microlax-90mg-9mg-con-4-microenemas-de-5-ml.html | https://sanorim.mx/products/microlax-caja-con-4-enemas-de-5-ml-con-microaplicador-desechable | https://grupofarmapronto.com/producto/microlax-90mg-9mg-c-4-microenemas-5-ml/</t>
  </si>
  <si>
    <t xml:space="preserve">3 fotos de frente del empaque (tienda).</t>
  </si>
  <si>
    <t xml:space="preserve">GTIN y presentación confirmados en tiendas. Descripción basada en la página oficial de Abbott; no se anotó lista de ingredientes por no aparecer completa.</t>
  </si>
  <si>
    <t xml:space="preserve">https://www.contigo.abbott/es-mx/marca/glucerna/glucerna</t>
  </si>
  <si>
    <t xml:space="preserve">https://www.contigo.abbott/es-mx/marca/glucerna/glucerna | https://sanorim.mx/products/glucerna-sabor-vainilla-237-ml | https://www.farmalisto.com.mx/suplementos-alimenticios/1574-comprar-glucerna-alimento-especializado-sabor-a-vainilla-frasco-con-237-ml-diabetes-precio-7501033956126.html</t>
  </si>
  <si>
    <t xml:space="preserve">3 fotos de frente de la botella (tienda). El sitio del fabricante solo muestra imágenes de marca.</t>
  </si>
  <si>
    <t xml:space="preserve">GTIN y presentación confirmados. Las fichas de tienda traen poco texto clínico; las indicaciones son las conocidas de Daflon (insuficiencia venosa y crisis hemorroidal). Se ofrece sin receta en la ficha consultada.</t>
  </si>
  <si>
    <t xml:space="preserve">https://www.fahorro.com/daflon-1000-900-mg-100-mg-suspension-10-ml-con-30-sachets.html | https://farmalisto.com.mx/presion-arterial/82573-comprar-daflon-1000-suspension-900-100-mg-30-sobres-de-10-ml-precio-3594450170071.html | https://grupofarmapronto.com/producto/daflon-1000-900-100-mg-c-30-sobres-suspension/</t>
  </si>
  <si>
    <t xml:space="preserve">1 foto de frente del empaque (tienda); una segunda era idéntica y se descartó.</t>
  </si>
  <si>
    <t xml:space="preserve">GTIN y presentación confirmados. Descripción basada en la página oficial de Abbott; no se anotó lista de ingredientes por no aparecer completa.</t>
  </si>
  <si>
    <t xml:space="preserve">https://www.contigo.abbott/es-mx/marca/ensure/ensure</t>
  </si>
  <si>
    <t xml:space="preserve">https://www.contigo.abbott/es-mx/marca/ensure/ensure | https://www.farmaciasespecializadas.com/ensure-bottle-liq-bot-c-237ml-vainilla.html | https://farmalisto.com.mx/alimentacion-especializada/1558-comprar-ensure-liquido-botella-con-237-ml-sabor-vainilla-suplemento-alimenticio-precio-7501033954085.html</t>
  </si>
  <si>
    <t xml:space="preserve">2 fotos de frente de la botella (tienda). El sitio del fabricante solo muestra imágenes de marca.</t>
  </si>
  <si>
    <t xml:space="preserve">El nombre del sistema dice '100 MG' pero es 100 mcg (confirmado en la caja). El registro sanitario y la leyenda de receta se leyeron en la caja fotografiada.</t>
  </si>
  <si>
    <t xml:space="preserve">https://www.benavides.com.mx/eutirox-100-mcg-levotiroxina-sodica-50-tabletas | https://www.farmaciasespecializadas.com/eutirox-100mcg-tab-caj-c-50.html | https://grupofarmapronto.com/producto/eutirox-100mcg-c-50-tabletas/</t>
  </si>
  <si>
    <t xml:space="preserve">4 fotos del empaque (tienda): frente, parte posterior con la fórmula y dos ángulos.</t>
  </si>
  <si>
    <t xml:space="preserve">GTIN, registro sanitario y presentación confirmados en la tienda del fabricante.</t>
  </si>
  <si>
    <t xml:space="preserve">https://storeboehringer.com/jardianz/duo-12-5mg-1000mg-60-tabletas</t>
  </si>
  <si>
    <t xml:space="preserve">https://storeboehringer.com/jardianz/duo-12-5mg-1000mg-60-tabletas | https://www.actuamed.com.mx/marca/34338 | https://www.farmaciasespecializadas.com/jardianz-duo-12-5-1000mg-tab-c-60.html</t>
  </si>
  <si>
    <t xml:space="preserve">4 fotos de frente del empaque: 1 de la tienda del fabricante y 3 de tienda.</t>
  </si>
  <si>
    <t xml:space="preserve">GTIN y presentación confirmados. Composición tomada de una sola ficha de tienda (paracetamol 250 mg); otra tienda anuncia 325 mg, conviene validar contra el empaque.</t>
  </si>
  <si>
    <t xml:space="preserve">https://www.farmatodo.com.mx/tabcin-pods-active-caja-c-c-12-capsulas/p | https://mayoreofarmaceutico.com.mx/productos/7501008499689/ | https://farmaciaherrera.com.mx/products/tabcin-active-con-12-capsulas</t>
  </si>
  <si>
    <t xml:space="preserve">2 fotos de frente del empaque (tienda). Se descartaron 2 fotos con logotipo de una tienda mayorista.</t>
  </si>
  <si>
    <t xml:space="preserve">GTIN confirmado en el catálogo de Mercado Libre (MLM39473490, 2026-09-29). Comparado: marca Humylub Ofteno PF, laboratorio Sophia, solución oftálmica, frasco gotero de 10 ml, condroitín sulfato sódico 1.8 mg + hialuronato sódico 1 mg por ml, registro 150M2007 SSA (la ficha tiene 150M2007 SSA IV; el catálogo indica fracción IV). Todo coincide. Resuelve la duda de receta: requerida (simple, fracción IV), igual que la caja fotografiada. No se toman más datos.</t>
  </si>
  <si>
    <t xml:space="preserve">https://farmaciagloria.mx/Medicamentos_de_patente/1951-humylub-pf-18mg-1mg-ml-con-10-ml-solucion-oftalmica.html | https://www.farmaciasguadalajara.com/visual/oftalmologia/humylub-ofteno-pf-1.8mg-1mg-ml-solucion-gotas--10-ml.-1277383.html | https://prixz.com/c/humylub-pf-ofteno-1-8mg-frasco-gotero-con-10ml-2/</t>
  </si>
  <si>
    <t xml:space="preserve">4 fotos del empaque (tienda): frente, parte posterior con la fórmula y dos ángulos. Se descartaron fotos con marca de agua de tiendas.</t>
  </si>
  <si>
    <t xml:space="preserve">GTIN y presentación confirmados. Receta: una tienda lo lista como de receta y otras como sin receta; queda en 'Revisar'. Las fichas dan poca información clínica; la indicación (hipotensión) viene de una ficha de farmacia.</t>
  </si>
  <si>
    <t xml:space="preserve">https://www.farmatodo.com.mx/as-cor-solucion-oral-frasco-gotero-c-24-ml/p | https://farmaciasfleming.mx/producto/a-s-cor-solucion-gotas-24-mililitros/ | https://farmalisto.com.mx/medicamentos-con-receta-medica/2378-as-cor-solucion-frasco-gotero-con-24-ml-7501070635596.html</t>
  </si>
  <si>
    <t xml:space="preserve">2 fotos del frasco (tienda).</t>
  </si>
  <si>
    <t xml:space="preserve">GTIN confirmado en el catálogo de Mercado Libre (MLM40243609, 2026-09-29). Comparado: marca Pepto-Bismol, laboratorio Procter &amp; Gamble, suspensión oral, 118 ml, 1 frasco, subsalicilato de bismuto. Todo coincide y confirma el GTIN con un listado mexicano. Aporta registro 30310 SSA, receta no requerida y la cantidad de 1.75 g de subsalicilato de bismuto; el catálogo no indica la base de referencia (por 100 ml u otra), por eso se anota con esa salvedad. Verificar en la etiqueta.</t>
  </si>
  <si>
    <t xml:space="preserve">https://farmaciagloria.mx/Trastornos_digestivos/2927-pepto-bismol-original-suspension-con-118-ml.html | https://farmaciapvr.com/en/producto/pepto-bismol-118ml-2/ | https://farmaspanama.com/medicamentos-y-suplementos/665-pepto-bismol-original-suspension-118ml-20800753067.html</t>
  </si>
  <si>
    <t xml:space="preserve">2 fotos de frente del frasco (tienda). Se descartó una con marca de agua de tienda.</t>
  </si>
  <si>
    <t xml:space="preserve">https://www.contigo.abbott/es-mx/marca/ensure/ensure | https://sanorim.mx/products/ensure-liquido-suplemento-alimenticio-sabor-chocolate-237-ml | https://farmalisto.com.mx/ensure/1556-comprar-ensure-suplemento-alimenticio-liquido-237-ml-sabor-chocolate-suplemento-alimenticio-precio-7501033954061.html</t>
  </si>
  <si>
    <t xml:space="preserve">GTIN confirmado en una ficha de 'Gasa Dibar 10x10 caja 10 pza'. Datos de medidas y esterilización leídos en la caja fotografiada. El nombre del sistema ('ATA 10') se interpretó como la caja de 10 piezas.</t>
  </si>
  <si>
    <t xml:space="preserve">https://farmasuper.com.mx/en/shop/7501868900127-gasa-dibar-10x10-caja-10-pza-64272 | https://curitek.com/producto/dibar-gasa-simple-10x10-10pz/ | https://omegamedicamx.com/producto/gasa-esteril-dibar-10x10-caja-con-10-y-100-pzas/</t>
  </si>
  <si>
    <t xml:space="preserve">Sin cambios: se dejó la foto actual de farmasuper (producto de 272 px). No hallé ninguna foto limpia con producto de 500 px o más: curitek.com da 800 px pero con marca de agua 'Curitek' (descartada); tienda.biorent.com.mx/productos/gasa-esteril-10x10cm-caja-con-10/ da 580x580 con producto de 429 px (mejor que la actual pero bajo el mínimo, no se guardó; imagen: https://dcdn-us.mitiendanube.com/stores/003/292/109/products/gasa-esteril-10x10-caja-100-dibar1-37402d70822340c34e16886647707808-1024-1024.webp); omegamedicamx.com solo 300 px. Pendiente buscar otra fuente.</t>
  </si>
  <si>
    <t xml:space="preserve">GTIN y presentación confirmados. Una farmacia lo marca 'sin receta' pero la caja fotografiada dice 'Su venta requiere receta médica' (registro 594M98 SSA IV); se dejó 'Sí'.</t>
  </si>
  <si>
    <t xml:space="preserve">https://www.yza.mx/hidrasec-100mg-9-caps/MXYZ_7503007704597.html | https://www.farmaciasespecializadas.com/hidrasec-100-mg-cap-caj-c-9.html | https://www.farmaciasguadalajara.com/medicina/antidiarreicos/hidrasec-100-mg--9-capsulas.-948969.html</t>
  </si>
  <si>
    <t xml:space="preserve">GTIN y presentación confirmados (450 mg/50 mg, comercializado como 500 mg). Las fichas de tienda traen poco texto clínico; las indicaciones son las conocidas de Daflon.</t>
  </si>
  <si>
    <t xml:space="preserve">https://www.farmalisto.com.mx/presion-arterial/2771-daflon-500-mg-caja-con-20-tabletas.html | https://farmasmart.com/daflon-500mg-tab-c20 | https://www.yza.mx/daflon-500mg-20-tabs/MXYZ_7501070615277.html</t>
  </si>
  <si>
    <t xml:space="preserve">GTIN confirmado en el catálogo de Mercado Libre (MLM21519467, 2026-09-29). Comparado: marca Dibar, alcohol etílico 96 %, caja de 12 unidades de 1 litro (ML: 'Caja Con 12 Litros', pack de 12; descripción '12 unidades de 1 litro'). Todo coincide con el nombre del sistema (caja de 12). Nota: una farmacia listaba este GTIN como botella individual de 1 L; ML lo lista como la caja de 12, así que conviene confirmar en el empaque si el GTIN es de la caja o de la botella. La ficha dice uso exclusivamente industrial; el texto de ML habla de usos farmacéuticos, hospitalarios y de desinfección: no reutilizar esas afirmaciones.</t>
  </si>
  <si>
    <t xml:space="preserve">https://www.farmacia24siete.com/pedir/categoria/material-de-curacion/CABZWRbTLHaNCTBBW/p/5csQJxnKAmpNWvSXX/alcohol-etilico-96-botella-con-1-l-7501868900257 | https://supplynow.mx/products/dibar-alcohol-etilico-sin-desnaturalizar-96-g-l-1l-dibar</t>
  </si>
  <si>
    <t xml:space="preserve">2 fotos de tienda (frente y reverso de la botella Dibar alcohol etílico 96° G.L. de 1 l); no hay foto de la caja de 12.</t>
  </si>
  <si>
    <t xml:space="preserve">La caja indica que su venta requiere receta médica (registro SSA IV); una farmacia lo marca como sin receta, prevalece la etiqueta.</t>
  </si>
  <si>
    <t xml:space="preserve">https://sanorim.mx/products/unival-sucralfato-1-g-5-ml-suspension-oral-frasco-con-230-ml | https://farmaciagloria.mx/Medicamentos_de_patente/4014-unival-1g-5ml-suspension-con-230-ml.html | https://www.fahorro.com/unival-1-gr-suspension-oral-230-ml.html</t>
  </si>
  <si>
    <t xml:space="preserve">3 fotos de tienda: frente (Farmacias del Ahorro), frente en ángulo y reverso con fórmula y registro (Sanorim).</t>
  </si>
  <si>
    <t xml:space="preserve">Concentración 500 mg/30 mg confirmada en la caja. Contraindicaciones tomadas de ficha de farmacia; verificar contra el instructivo de la caja.</t>
  </si>
  <si>
    <t xml:space="preserve">https://www.fahorro.com/cafiaspirina-analgesico-40-tabletas.html | https://wecarepharma.mx/products/cafiaspirina-500mg-30mg-con-40-tabletas-acido-acetilsalicilico-cafeina | https://grupofarmapronto.com/producto/cafiaspirina-c-40-tabletas/</t>
  </si>
  <si>
    <t xml:space="preserve">2 fotos de tienda (frente plano y frente en ángulo de la caja con 40 tabletas); se descartó una imagen con banner promocional y vistas laterales.</t>
  </si>
  <si>
    <t xml:space="preserve">Algunas tiendas listan este mismo GTIN como paquete de 38 piezas (presentación anterior); se respetó las 40 piezas del sistema.</t>
  </si>
  <si>
    <t xml:space="preserve">https://www.huggies.com.mx/productos/huggies-supreme/ | https://www.chedraui.com.mx/panal-para-bebe-huggies-supreme-unisex-etapa-recien-nacido-con-40-piezas-3426070/p | https://www.yza.mx/huggies-supreme-recien-nacido-p-40-pzas/MXYZ_7501943416178.html</t>
  </si>
  <si>
    <t xml:space="preserve">1 foto de tienda (frente del paquete etapa RN con 40 piezas); se descartaron 3 imágenes con textos de características.</t>
  </si>
  <si>
    <t xml:space="preserve">El nombre del sistema dice TABS pero el producto es en cápsulas (30 cápsulas según fabricante y etiqueta); se publicó como cápsulas. Composición leída de la foto del reverso de la caja (foto del fabricante).</t>
  </si>
  <si>
    <t xml:space="preserve">https://tiendaexeltis.mx/home/detalleproducto?idProducto=1787&amp;clicked=1</t>
  </si>
  <si>
    <t xml:space="preserve">https://tiendaexeltis.mx/home/detalleproducto?idProducto=1787&amp;clicked=1 | https://farmaciagloria.mx/Multivitaminicos/3200-regenesis-max-con-30-capsulas.html | https://www.yza.mx/regenesis-max-30-caps/MXYZ_7502235760139.html</t>
  </si>
  <si>
    <t xml:space="preserve">3 fotos del sitio del fabricante: frente en ángulo, frente plano y reverso con la tabla de composición.</t>
  </si>
  <si>
    <t xml:space="preserve">Concentración 250 mg/50 mg tomada de la caja; una farmacia la lista como 125/25 mg y otra como 300 mg, se descartó. Se clasificó sin receta (fracción VI según farmacia); un listado indica receta, revisar.</t>
  </si>
  <si>
    <t xml:space="preserve">https://www.reumophan.com/</t>
  </si>
  <si>
    <t xml:space="preserve">https://farmaciagloria.mx/Analgesicos/3235-reumophan-con-20-tabletas.html | https://farmalisto.com.mx/grisi/1454-comprar-reumophan-250-mg-50-mg-caja-con-20-tabletas-precio-7501022101155-grisi.html | https://www.reumophan.com/</t>
  </si>
  <si>
    <t xml:space="preserve">3 fotos de tienda (frente plano y dos en ángulo de la caja con 20 tabletas); se descartaron 2 vistas laterales y una foto de frente más pequeña.</t>
  </si>
  <si>
    <t xml:space="preserve">GTIN confirmado en el código de barras de la caja (foto lateral). Fórmula y dosis de PLM y de la comunicación del empaque.</t>
  </si>
  <si>
    <t xml:space="preserve">https://www.medicamentosplm.com/Home/productos/sedalmerck.tabletas/115/101/9689/210 | https://www.claroshop.com/producto/16985267/tabletas-sedalmerck-10-sobres-con-4-tabletas | https://www.farmaciasmedina.com/detalleProducto/Sedalmerck_10_Sobres_Con_4_Tabletas/7500435181402</t>
  </si>
  <si>
    <t xml:space="preserve">2 fotos de tienda: frente de la caja con 40 tabletas y panel lateral con código de barras; se descartó una imagen publicitaria con texto.</t>
  </si>
  <si>
    <t xml:space="preserve">Registro sanitario y textos tomados de ficha de farmacia; verificar contra el empaque.</t>
  </si>
  <si>
    <t xml:space="preserve">https://wecarepharma.mx/products/bepanthen-crema-multiusos-30g-dexpanthenol | https://www.farmaciasespecializadas.com/bepanthen-multiusos-5-pom-bot-c-30-g.html</t>
  </si>
  <si>
    <t xml:space="preserve">1 foto de tienda (tubo y caja de 30 g, de frente; el producto ocupa poco espacio del cuadro). Se descartó una imagen con banner promocional.</t>
  </si>
  <si>
    <t xml:space="preserve">No se encontró una ficha con la composición del diluyente (posible lidocaína) ni registro sanitario; se dejó genérico. Descripción basada en datos generales de ceftriaxona.</t>
  </si>
  <si>
    <t xml:space="preserve">https://www.farmaciasespecializadas.com/medicamentos/detalle/2476-cefaxona-im-1-g-1-fam-c35-ml | https://grupofarmapronto.com/producto/cefaxona-im-f-a-1gr/ | https://mx.ivademecum.com/medicamento-cefaxona-im-pisa-cod-DA7A50B04485F7ED | https://www.fahorro.com/cefaxona-i-m-1-g-frasco-ampula-con-3-5-ml.html | https://wecarepharma.mx/en/products/cefaxona-im-1g-con-1-ampulas-ceftriaxona</t>
  </si>
  <si>
    <t xml:space="preserve">2 fotos (tienda): _2.jpg de fahorro.com (original 1600 px, producto de 1339 px, frente) y _3.jpg de wecarepharma.mx (1200 px, producto de 1079 px, caja en ángulo). Se borró la foto anterior de farmaciasespecializadas (397 px). Revisadas en hoja de contacto: Cefaxona I.M. 1 g, sin logotipos ni precios.</t>
  </si>
  <si>
    <t xml:space="preserve">El GTIN tiene 12 dígitos y se buscó con 0 inicial; las tiendas lo listan como 650240017100. Fórmula leída de la caja y confirmada en ficha de farmacia. No se encontró el fabricante en las fuentes.</t>
  </si>
  <si>
    <t xml:space="preserve">https://club.presalud.com/shop/650240017100-xl-3-vr-375-50-3-mg-24-tabletas-29876 | https://farmaciaspuntomx.com/product/xl-3-vr-3mg-50mg-375mg-24-tabletas/ | https://www.fahorro.com/xl-3-vr-antigripal-24-tabletas.html</t>
  </si>
  <si>
    <t xml:space="preserve">1 foto de tienda (frente de la caja XL-3 VR con 24 tabletas).</t>
  </si>
  <si>
    <t xml:space="preserve">Modo de uso y advertencias redactados de forma general (las fuentes no detallan posología); verificar contra el instructivo.</t>
  </si>
  <si>
    <t xml:space="preserve">https://www.yza.mx/italdermol-crema-40g-10-gasas/MXYZ_7501390911028.html | https://farmasmart.com/italdermol-gasas-c10 | https://curitek.com/producto/italdermol-10-gasas-trticum-vulgare-crema/</t>
  </si>
  <si>
    <t xml:space="preserve">1 foto de tienda (frente de la caja con 10 gasas).</t>
  </si>
  <si>
    <t xml:space="preserve">MLM457837</t>
  </si>
  <si>
    <t xml:space="preserve">Salud y Equipamiento Médico &gt; Cuidado de la Salud &gt; Farmacia &gt; Medicamentos con Receta &gt; Respiratorios con Receta</t>
  </si>
  <si>
    <t xml:space="preserve">La caja indica venta con receta médica (registro SSA IV); una farmacia lo lista como sin receta, prevalece la etiqueta. Fórmula confirmada en la foto del reverso.</t>
  </si>
  <si>
    <t xml:space="preserve">https://www.medicamentosplm.com/Home/productos/flumil.solucion.gotas/168/75/7793/156 | https://www.yza.mx/flumil-gotas-25ml/MXYZ_7501314702640.html | https://wecarepharma.mx/en/products/flumil-gotas-2mg-75mg-75mg-25ml-aminofenazona-bufemina-difenilpramina</t>
  </si>
  <si>
    <t xml:space="preserve">4 fotos de tienda: frente plano, dos en ángulo y reverso con fórmula, registro y datos del laboratorio.</t>
  </si>
  <si>
    <t xml:space="preserve">Algunas tiendas la llaman Ultra Grande. No se encontró el rango de peso en las fuentes, por eso no se incluyó. Modo de uso y advertencias son generales para pañales.</t>
  </si>
  <si>
    <t xml:space="preserve">https://www.yza.mx/absorsec-grande-40-panales/MXYZ_7501017372751.html | https://superfenix.mx/producto/panales-desechables-absorsec-grande-40-pzs/</t>
  </si>
  <si>
    <t xml:space="preserve">2 fotos de tienda (paquete de frente horizontal y vertical); se descartó una imagen lateral del empaque.</t>
  </si>
  <si>
    <t xml:space="preserve">Fórmula, registro y advertencias leídas de la foto del reverso de la caja.</t>
  </si>
  <si>
    <t xml:space="preserve">https://www.fahorro.com/biomics-400-mg-oral-con-6-capsulas.html | https://wecarepharma.mx/en/products/biomics-400mg-con-6-capsulas-cefixima</t>
  </si>
  <si>
    <t xml:space="preserve">4 fotos de tienda: frente plano, dos en ángulo y reverso con la fórmula; se descartaron una vista lateral en blanco y una foto pequeña.</t>
  </si>
  <si>
    <t xml:space="preserve">Dosis, indicación y advertencias leídas de la foto del reverso de la caja.</t>
  </si>
  <si>
    <t xml:space="preserve">https://www.yza.mx/sedalmerck-max-blist-24-tabs/MXYZ_7501298215099.html | https://www.fahorro.com/sedalmerck-max-24-tabletas.html | https://wecarepharma.mx/en/products/sedalmerck-max-650mg-65mg-con-24-tabletas-paracetamol-cafeina</t>
  </si>
  <si>
    <t xml:space="preserve">4 fotos de tienda: frente plano, dos en ángulo y reverso con indicaciones y advertencias; se descartaron una foto pequeña y una vista lateral.</t>
  </si>
  <si>
    <t xml:space="preserve">Catálogo ML MLM19805005 tomado del resultado de búsqueda (coincide en marca, línea, talla J, etapa 5 y 14 piezas); no se pudo abrir la ficha. Una farmacia indica peso sugerido de 11 a 14.5 kg, no verificado, por eso no se incluyó.</t>
  </si>
  <si>
    <t xml:space="preserve">https://farmaciagloria.mx/Panales_y_toallitas_humedas/11527-panal-kleenbebe-suavelastic-unisex-jumbo-etapa-5-con-14-piezas.html | https://www.mercadolibre.com.mx/panales-kleenbebe-suavelastic-jumbo-14-piezas-etapa-5-genero-sin-genero-talla-jumbo-j/p/MLM19805005 | https://www.lagranbodega.com.mx/kleen-bebe-suavelastic-max-jbo-14-piezas/p</t>
  </si>
  <si>
    <t xml:space="preserve">1 foto (tienda): _2.jpg de lagranbodega.com.mx (original 1000 px, producto de 830 px), Kleenbebé Suavelastic Jumbo etapa 5 con 14 piezas, de frente, sin logotipos de tienda ni precios. Se borró la foto anterior de farmaciagloria (451 px). No hallé una segunda foto de 500 px o más.</t>
  </si>
  <si>
    <t xml:space="preserve">El sistema escribe BRULAGSA; el empaque y las fuentes dicen Bruluagsa. No se encontró la composición del diluyente ni el registro sanitario.</t>
  </si>
  <si>
    <t xml:space="preserve">https://sanorim.mx/products/trixona-i-m-ceftriaxona-1-g-solucion-inyectable | https://curitek.com/producto/trixona-i-m-1-g-ceftriaxona/ | https://www.fpsf.mx/products/ceftriaxona-1-g-trixona-solucion-inyectable-i-m</t>
  </si>
  <si>
    <t xml:space="preserve">2 fotos de tienda (frente de la caja en ángulo y de frente, 600x600).</t>
  </si>
  <si>
    <t xml:space="preserve">La tabla nutrimental se leyó de una imagen de una farmacia y podría corresponder a una versión anterior de la fórmula; confirmar con el empaque vigente. No se abrió la página del fabricante.</t>
  </si>
  <si>
    <t xml:space="preserve">https://sanorim.mx/products/glucerna-sabor-chocolate-237-ml | https://curitek.com/producto/glucerna-chocolate-237-ml/ | https://farmaciaherrera.com.mx/products/glucerna-sr-liq-237-ml-chocolate | https://www.fahorro.com/glucerna-suplemento-alimenticio-sabor-chocolate-237-ml.html | https://www.yza.mx/glucerna-choco-237ml/MXYZ_7501033956133.html</t>
  </si>
  <si>
    <t xml:space="preserve">3 fotos (tienda): _3.jpg de fahorro.com (original 1600 px, producto de 1447 px, frente), _4.jpg de yza.mx (1000 px, 897 px, frente) y _5.jpg de yza.mx (1000 px, 891 px, cara posterior). Botella Glucerna chocolate 237 ml con la etiqueta 'nueva fórmula'. Se borraron las 3 fotos anteriores (483, 476 y 454 px; una era la tabla nutrimental, del diseño anterior).</t>
  </si>
  <si>
    <t xml:space="preserve">Dosis tomada de ficha de farmacia; contraindicaciones redactadas de forma general para paracetamol. No se confirmó el fabricante (las fuentes discrepan).</t>
  </si>
  <si>
    <t xml:space="preserve">https://www.fpsf.mx/products/analgesico-tempra-forte-650mg-24-tabletas | https://curitek.com/producto/tempra-forte-paracetamol/ | https://farmalisto.com.mx/analgesicos-antiinflamatorios/3630-comprar-tempra-forte-650-mg-caja-con-24-tabletas-precio-7501095452505.html</t>
  </si>
  <si>
    <t xml:space="preserve">1 foto de tienda (frente de la caja con 24 tabletas).</t>
  </si>
  <si>
    <t xml:space="preserve">GTIN confirmado en varias farmacias (fabricante Chinoin). Las tiendas lo llaman jarabe, solución o suspensión. La concentración se interpretó de dos fichas (0.50/0.02/3 g por 60 ml en una; 500/20/30 mg/ml en otra) como 500 mg, 20 mg y 3 g por 100 ml; verificar en el empaque. Una tienda pide receta, pero suele venderse sin ella: revisar la clasificación.</t>
  </si>
  <si>
    <t xml:space="preserve">https://farmaciasespecializadas.com/antiflu-des-jr-500-20-30mg-ml-sol-c-60ml.html | https://farmaciasmedina.com/detalleProducto?producto=7501088509766 | https://farmasmart.com/antiflu-des-jr-1-sol-0-50-02-3-g-60-ml | https://www.yza.mx/antiflu-des-jr-solucion-60ml/MXYZ_7501088509766.html</t>
  </si>
  <si>
    <t xml:space="preserve">1 foto (tienda): _2.jpg de yza.mx (original 1000 px, producto de 922 px), caja y frasco de Antiflu-Des Jr jarabe de 60 ml, sin logotipos de tienda ni precios. Se borró la foto anterior de farmaciasespecializadas (448 px). No hallé una segunda foto de 500 px o más.</t>
  </si>
  <si>
    <t xml:space="preserve">GTIN confirmado como Tabcin Noche caja con 12 cápsulas (Bayer). El nombre del sistema dice PODS, pero ninguna ficha con este GTIN usa ese término; se omitió del título. Las dosis difieren entre fuentes (325 mg / 10 mg en dos farmacias; 500 mg / 15 mg / 10 mg en otra); se usaron las de las dos farmacias. La fórmula incluye otros componentes (una ficha sugiere 6.25 mg y 5 mg): confirmar en el empaque.</t>
  </si>
  <si>
    <t xml:space="preserve">https://www.klyns.mx/tabcin-noche-325-mg-10-mg-12-capsulas/p | https://www.emeritafarmacias.com/producto/TABCIN-NOCHE-325MG10MG-C-12-CAP-NV/ | https://wecarepharma.mx/en/products/tabcin-noche-paracetamol-dextrometorfano-fenilefrina-capsulas-con-12</t>
  </si>
  <si>
    <t xml:space="preserve">2 fotos (tienda): _1 Emérita, caja Tabcin Noche 12 cápsulas de frente (2000 px), _2 Klyns, reverso de la caja. Se descartaron las de WeCare Pharma (banner de tienda y creativos publicitarios).</t>
  </si>
  <si>
    <t xml:space="preserve">GTIN confirmado en varias tiendas (Pfizer). El sistema dice frasco ámpula, pero las fichas con este GTIN lo describen como jeringa prellenada de 1 ml; el título no menciona el envase. Una tienda lo lista como vía subcutánea y con otro fabricante; se usó vía intramuscular (indicación habitual del Depo-Provera 150 mg/ml). El registro sanitario viene de una sola tienda: verificar en el empaque.</t>
  </si>
  <si>
    <t xml:space="preserve">https://farmalisto.com.mx/anticonceptivos/3996-depo-provera-150-mg-caja-con-1-jeringa-prellenada-con-1-ml-300090275051.html | https://farmaciasmedina.com/detalleProducto/Depo-provera-Inyeccion-1-Ml-Suspension-Jeringa-Prellenada/300090275051 | https://curitek.com/producto/depo-provera-medroxiprogesterona/ | https://www.farmatodo.com.mx/depo-provera-suspension-inyectable-150-mg-caja-c-1-jeringa-prellenada-c-1-ml/p</t>
  </si>
  <si>
    <t xml:space="preserve">1 foto (tienda, Farmatodo): caja Depo-Provera 150 mg/ml de frente, 1000 px. Se descartaron la de Curitek (marca de agua) y la de Klyns (leyenda de tienda).</t>
  </si>
  <si>
    <t xml:space="preserve">GTIN confirmado en varias tiendas (10 mg, 20 tabletas; algunas lo listan como grageas). Una tienda lo clasifica como medicamento con receta y su URL lo pone en analgésicos; por eso receta_mx queda en Revisar. El registro sanitario viene de una sola tienda: verificar en el empaque.</t>
  </si>
  <si>
    <t xml:space="preserve">https://farmalisto.com.mx/analgesicos/6455-danzen-10-mg-caja-con-20-tabletas-7501385491085.html | https://farmaciasmedina.com/detalleProducto/Danzen-20-Tableta-Caja/7501385491085 | https://curitek.com/producto/danzen-serratiopeptidasa/ | https://www.emeritafarmacias.com/wp-content/uploads/7501385491085.jpg</t>
  </si>
  <si>
    <t xml:space="preserve">1 foto (tienda, Emérita): caja Danzen 10 mg c/20 de frente, 1600 px. Se descartó la de Farmalisto (etiqueta verde de tienda).</t>
  </si>
  <si>
    <t xml:space="preserve">GTIN confirmado en varias tiendas (rifaximina 550 mg, 15 tabletas). Las fichas leídas no detallan las indicaciones, por eso la descripción es general. La página de Farmalisto de este producto no se pudo leer (límite de solicitudes del proxy).</t>
  </si>
  <si>
    <t xml:space="preserve">https://www.farmaciasespecializadas.com/arfla-550-mg-caj-tab-c-15.html | https://www.klyns.mx/arfla-550-mg-c-15-tabs/p | https://wecarepharma.mx/en/products/arfla-550mg-con-15-tabletas-rifaximina</t>
  </si>
  <si>
    <t xml:space="preserve">3 fotos (tienda): _1 Farmacias Especializadas frente 3/4, _2 frente plano y _3 reverso (Klyns, 500 px). Caja Arfla 550 mg c/15.</t>
  </si>
  <si>
    <t xml:space="preserve">GTIN confirmado en varias tiendas como Diapro Confort con manzanilla, talla Grande, 10 piezas. Algunas fichas lo nombran Diapro Básico o Anatómicos con el mismo GTIN; se usó el nombre que coincide con el sistema. No se encontró ficha del fabricante, por lo que no hay más detalles del producto (por ejemplo, tipo de cierre).</t>
  </si>
  <si>
    <t xml:space="preserve">https://www.emeritafarmacias.com/producto/diapro-conf-panal-gde-c-manza-c-10/ | https://prixz.com/c/panal-diapro-confort-talla-grande-para-adulto-10-piezas-2/ | https://articulo.mercadolibre.com.mx/MLM-1999367449-diapro-confort-con-manzanilla-panal-para-adulto-talla-grand-_JM</t>
  </si>
  <si>
    <t xml:space="preserve">1 foto (tienda, Emérita): paquete Diapro Confort Manzanilla Grande c/10, 1000 px.</t>
  </si>
  <si>
    <t xml:space="preserve">GTIN confirmado en varias tiendas (Sanofi, 20 ampolletas de 5 ml). El 36 al final del nombre del sistema se ignoró. Las indicaciones y la duración de 10 días salen de la ficha de una farmacia; la forma de dilución y las advertencias son generales y conviene confirmarlas con el empaque. La equivalencia 2 x 10^9 UFC es la habitual del producto, no viene de la ficha leída.</t>
  </si>
  <si>
    <t xml:space="preserve">https://www.klyns.mx/enterogermina-c-20-amps/p | https://www.farmaciasespecializadas.com/enterogermina-20-amp-c-5-ml.html | https://grupodjes.com/product/enterogermina-20-ampolletas-2-billones-ufc/</t>
  </si>
  <si>
    <t xml:space="preserve">1 foto (tienda, Farmacias Especializadas): caja Enterogermina 2 billones c/20 ampolletas de frente, 1000 px. Se descartó una imagen de solo logotipo.</t>
  </si>
  <si>
    <t xml:space="preserve">GTIN confirmado en fichas mexicanas (crema sin sabor, tubo de 40 g). El GTIN también aparece en fichas de Brasil y Argentina. Las fichas leídas no traen modo de uso ni advertencias; esas secciones son generales de adhesivos para prótesis y conviene compararlas con el empaque. No existe una categoría específica de adhesivos para prótesis en el CSV; se usó Cuidado Bucal &gt; Otros.</t>
  </si>
  <si>
    <t xml:space="preserve">https://farmasmart.com/corega-ultra-cra-40g | https://www.farmaciasmedina.com/detalleProducto/Corega-Ultra-Ultra-Crema-Adhesiva-Para-Protesis-Dentales-Sin-Sabor/7896009490651 | https://cosmos.bluesoft.com.br/produtos/7896009490651-fixador-de-dentadura-creme-sem-sabor-ultra-corega-max-caixa-40g | https://yza.mx/corega-crema-adhesiva-sin-sabor-40-g/MXYZ_7896009490651.html</t>
  </si>
  <si>
    <t xml:space="preserve">2 fotos (tienda): _2.jpg de yza.mx (original 1000 px, producto de 922 px, frente del estuche, diseño actual con marca Haleon) y _3.jpg de yza.mx (1000 px, 920 px, reverso con instrucciones). Descartadas fahorro (composición con rótulo promocional) y farmaciaherrera (diseño anterior 'Fija en 3 direcciones'). Se borró la foto anterior de farmasmart (494 px, diseño anterior del estuche). El estuche actual dice Haleon como fabricante; la ficha conserva GlaxoSmithKline Consumer Healthcare.</t>
  </si>
  <si>
    <t xml:space="preserve">Registro y datos del laboratorio leídos del panel lateral de la caja. Una farmacia lo lista como venta sin receta; por ser antibiótico se marca Sí.</t>
  </si>
  <si>
    <t xml:space="preserve">https://www.yza.mx/ampliron-duo-875mg125mg-14-comp/MXYZ_7501300408136.html | https://wecarepharma.mx/en/products/ampliron-duo-875mg-125mg-con-14-comprimidos-amoxicilina-acido-clavulanico</t>
  </si>
  <si>
    <t xml:space="preserve">4 fotos de tienda: frente plano, dos en ángulo y panel con registro y código de barras; se descartaron una foto en ángulo pequeña y una vista lateral en blanco.</t>
  </si>
  <si>
    <t xml:space="preserve">Las concentraciones por 100 ml provienen de una ficha de farmacia y las fuentes discrepan (otra ficha lista metoclopramida 6.6 g y simeticona 1 g), por eso la descripción no las detalla; verificar en el empaque. Una farmacia lo lista sin receta y otra como con receta; se marcó Sí por contener metoclopramida (registro SSA IV según una ficha). Una ficha describe frasco de 170 ml más sobre de 10 ml.</t>
  </si>
  <si>
    <t xml:space="preserve">https://www.yza.mx/pramigel-suspension-180ml/MXYZ_7501124103248.html | https://farmaciaparis.com/products/7423 | https://wecarepharma.mx/en/products/pramigel-suspension-6-6g-3-7g-4g-180ml-metoclopramida-aluminio-magnesio-simeticona</t>
  </si>
  <si>
    <t xml:space="preserve">2 fotos de tienda (frente de la caja y en ángulo con panel lateral).</t>
  </si>
  <si>
    <t xml:space="preserve">Modo de uso, ingredientes parciales y precauciones leídos de la foto del reverso del envase (la lista de ingredientes está cortada por la curvatura de la lata). Algunas tiendas la describen como fijación extra firme.</t>
  </si>
  <si>
    <t xml:space="preserve">https://www.yza.mx/caprice-fijador-kiwi-lavanda-316ml/MXYZ_7509546058986.html | https://www.fahorro.com/fijador-caprice-natural-kiwi-lavanda-316-ml-spray.html | https://wecarepharma.mx/products/fijador-caprice-naturals-kiwi-lavanda-spray-316ml</t>
  </si>
  <si>
    <t xml:space="preserve">2 fotos de tienda (frente y reverso del envase, 1000x1000).</t>
  </si>
  <si>
    <t xml:space="preserve">En la caja aparece Novartis; algunas fichas indican Alcon como laboratorio. Advertencias tomadas de fichas de farmacia; verificar contra el instructivo.</t>
  </si>
  <si>
    <t xml:space="preserve">https://prixz.com/c/travatan-travoprost-0-004-solucion-con-2-5-ml/ | https://wecarepharma.mx/en/products/travatan-gotas-0-004-2-5ml-travoprost | https://www.fahorro.com/travatan-oftalmico-gotas-2-5-ml.html</t>
  </si>
  <si>
    <t xml:space="preserve">2 fotos de tienda (frente de la caja y en ángulo, esta última de 502x502).</t>
  </si>
  <si>
    <t xml:space="preserve">El sistema dice grageas; la caja indica tabletas (una ficha las llama grageas). El orden de las cantidades 40/130/25/5 mg no se pudo asignar con certeza a cada componente, por eso se dejó como concentración conjunta; verificar en el empaque. Advertencias redactadas de forma general.</t>
  </si>
  <si>
    <t xml:space="preserve">https://www.yza.mx/espaven-enzimatico-50-tabs/MXYZ_7501122963028.html | https://farmasmart.com/espaven-enzim-gra-c50</t>
  </si>
  <si>
    <t xml:space="preserve">1 foto de tienda (frente de la caja con 50 tabletas).</t>
  </si>
  <si>
    <t xml:space="preserve">MLM455483</t>
  </si>
  <si>
    <t xml:space="preserve">Salud y Equipamiento Médico &gt; Cuidado de la Salud &gt; Farmacia &gt; Medicamentos Requieren Receta</t>
  </si>
  <si>
    <t xml:space="preserve">El sistema dice TAB pero el producto es en cápsulas (así aparece en la caja y en las fichas). Categoría OTC MLM438195 por la regla de vitaminas; al requerir receta, la categoría Rx genérica es MLM455483 (no hay una de vitaminas con receta). Indicaciones y advertencias tomadas de fichas de farmacia.</t>
  </si>
  <si>
    <t xml:space="preserve">https://curitek.com/producto/demus-2-capsulas/ | https://wecarepharma.mx/en/products/demus-colecalciferol-capsulas-100000ui-con-2</t>
  </si>
  <si>
    <t xml:space="preserve">3 fotos de tienda (frente plano y dos en ángulo de la caja con 2 cápsulas); se descartaron una foto pequeña, un duplicado y una vista lateral.</t>
  </si>
  <si>
    <t xml:space="preserve">MLM457830</t>
  </si>
  <si>
    <t xml:space="preserve">Salud y Equipamiento Médico &gt; Cuidado de la Salud &gt; Farmacia &gt; Medicamentos con Receta &gt; Cardiovasculares con Receta</t>
  </si>
  <si>
    <t xml:space="preserve">La ficha del fabricante indica que su venta requiere receta médica.</t>
  </si>
  <si>
    <t xml:space="preserve">https://senosiain.mx/sies/</t>
  </si>
  <si>
    <t xml:space="preserve">https://senosiain.mx/sies/ | https://www.medicamentosplm.com/Home/productos/sies.capsulas/168/101/9779/14 | https://farmaciasmedina.com/detalleProducto/Sies-20-Capsulas-Caja/7501314703227</t>
  </si>
  <si>
    <t xml:space="preserve">1 foto de frente de la caja Sies 200 mg con 20 cápsulas (tienda, WeCare Pharma). Se descartó la foto del sitio del fabricante porque muestra un empaque anterior de otra marca comercial (Olix) distinto al actual.</t>
  </si>
  <si>
    <t xml:space="preserve">Es un dispositivo médico, no un medicamento. La composición (hialuronato y condroitina) se tomó de la clasificación de un distribuidor; confirmar en el empaque.</t>
  </si>
  <si>
    <t xml:space="preserve">https://wecarepharma.mx/en/products/esoxx-one-stick-10ml-con-20-barrera-bioadhesiva-gastro-esofagica | https://grupofarmapronto.com/producto/esoxx-one-bar-gastro-10-ml-c-20-sticks/ | https://www.farmamedical.com.mx/productos/8020030095076/</t>
  </si>
  <si>
    <t xml:space="preserve">2 fotos de tienda (WeCare Pharma): frente de la caja y caja en ángulo. La foto de otra tienda se rechazó por baja resolución. El sitio del fabricante no se consultó.</t>
  </si>
  <si>
    <t xml:space="preserve">Antibiótico con receta. Registro sanitario tomado de una base de medicamentos de México.</t>
  </si>
  <si>
    <t xml:space="preserve">https://www.vademecum.es/mexico/medicamento/1143733/amoxiclav-bid-tableta-875-mg-125-mg | https://www.fahorro.com/amoxiclav-bid-875-mg-125-mg-14-tabletas.html</t>
  </si>
  <si>
    <t xml:space="preserve">1 foto de frente de la caja (tienda). Otras fuentes no dieron imágenes válidas.</t>
  </si>
  <si>
    <t xml:space="preserve">El GTIN es UPC de 12 dígitos (0736085278507). Se omitió la concentración porque las fuentes no coinciden.</t>
  </si>
  <si>
    <t xml:space="preserve">https://farmaciagloria.mx/Oftalmicos/2433-manzanilla-sophia-gotas-con-15-ml.html | https://curitek.com/producto/manzanilla-sophia-solucion-oftalmica/ | https://farmaciasanjorge.com/products/1561</t>
  </si>
  <si>
    <t xml:space="preserve">1 foto de frente de la caja (tienda). Se borraron otras dos por llevar marca de agua de la tienda.</t>
  </si>
  <si>
    <t xml:space="preserve">Una farmacia lo marca como venta sin receta; confirmar la condición de venta del metamizol antes de publicar. El número 84 del nombre del sistema parece un código interno.</t>
  </si>
  <si>
    <t xml:space="preserve">https://medicamentosplm.com/Home/productos/neo.melubrina.jarabe/3037/101/81601/94 | https://www.yza.mx/neo-melubrina-jarabe-infantil-100ml/MXYZ_7501165000315.html | https://www.farmalisto.com.mx/analgesicos/4878-comprar-neo-melubrina-jarabe-infantil-250-mg5-ml-frasco-con-100-ml-precio-7501165000315.html</t>
  </si>
  <si>
    <t xml:space="preserve">1 foto de frente de la caja (tienda).</t>
  </si>
  <si>
    <t xml:space="preserve">La abreviatura ACT CERA del sistema corresponde a Acti-Ceramidas, no a cera; el borrador decía con cera. El fabricante se dedujo del logotipo Palmolive del empaque.</t>
  </si>
  <si>
    <t xml:space="preserve">https://www.delsol.com.mx/spray-caprice-acticeramidas-316ml | https://www.fahorro.com/fijador-caprice-esp-acti-ceramidas-316-ml-spray.html | https://www.farmalisto.com.mx/fijador-para-cabello/12580-comprar-spray-fijador-caprice-con-acti-ceramidas-frasco-con-316-g-precio-7509546058955.html</t>
  </si>
  <si>
    <t xml:space="preserve">2 fotos de tienda: frente y reverso del envase. Se borró una tercera imagen por ser publicitaria con texto promocional.</t>
  </si>
  <si>
    <t xml:space="preserve">Las advertencias de alergia y de embarazo son generales; no se encontró el prospecto completo.</t>
  </si>
  <si>
    <t xml:space="preserve">https://www.fahorro.com/nesajar-pinaverio-dimeticona-16-capsulas.html | https://www.yza.mx/nesajar-pinaverio-dimeticona-16-capsulas/MXYZ_7502227426449.html | https://grupofarmapronto.com/producto/pinaverio-dimeticona-100-300-mg-c-16-capsulas-nesajar/</t>
  </si>
  <si>
    <t xml:space="preserve">2 fotos de tienda de la caja de frente (la segunda con otro tono de fondo).</t>
  </si>
  <si>
    <t xml:space="preserve">La página del fabricante se usó solo para la imagen; el texto sale de fichas de tiendas.</t>
  </si>
  <si>
    <t xml:space="preserve">https://senosiain.mx/lactulax/</t>
  </si>
  <si>
    <t xml:space="preserve">https://wecarepharma.mx/en/products/lactulax-jarabe-10g-15ml-125ml-lactulosa | https://www.fahorro.com/lactulax-10-g-15-ml-jarabe-125-ml.html | https://senosiain.mx/lactulax/</t>
  </si>
  <si>
    <t xml:space="preserve">1 foto de frente de la caja (tienda). La imagen del sitio del fabricante era demasiado pequeña.</t>
  </si>
  <si>
    <t xml:space="preserve">MLM457831</t>
  </si>
  <si>
    <t xml:space="preserve">Salud y Equipamiento Médico &gt; Cuidado de la Salud &gt; Farmacia &gt; Medicamentos con Receta &gt; Dermatológicos con Receta</t>
  </si>
  <si>
    <t xml:space="preserve">La condición de receta se dedujo de combinar un antibiótico y un corticoide tópicos; no se vio la leyenda del empaque. Las indicaciones salen de etiquetas de tiendas.</t>
  </si>
  <si>
    <t xml:space="preserve">https://www.cadistribucion.mx/shop/7502001166066-barmicil-compuesto-crema-40-g-19176 | https://farmaciapvr.com/en/producto/barmicil-cream-40g/ | https://farmaciasiguales.com/products/gentamicina-clotrimazol-betametasona-10-1-0-0-05g-tubo-con-40gr-cremabarmicil-compuesto | https://www.fahorro.com/barmicil-compuesto-crema-40-g.html | https://phemedica.com.mx/product/barmicil-compuesto-betametasona-clotrimazol-gentamicina-crema-50mg-1g-0-1g-100-g-tubo-c-40-g-sons/</t>
  </si>
  <si>
    <t xml:space="preserve">2 fotos (tienda): _3.jpg de fahorro.com (original 1600 px, producto de 1156 px, frente de la caja) y _4.jpg de phemedica.com.mx (768 px, producto de 624 px, tubo y caja). Descartada wecarepharma (1200 px, casi igual a la de fahorro pero con marcas pequeñas en el borde derecho). Se borró la foto anterior de farmaciapvr (409 px). Revisadas en hoja de contacto: sin logotipos de tienda ni precios.</t>
  </si>
  <si>
    <t xml:space="preserve">La fórmula (ketoprofeno 100 mg y complejo B) se leyó en la foto de la caja; una ficha de tienda decía 200 mg de ketoprofeno, que no coincide. Una farmacia lo lista sin receta; confirmar.</t>
  </si>
  <si>
    <t xml:space="preserve">https://sanorim.mx/products/neuralin-relief-caja-con-20-tabletas | https://www.fahorro.com/neuralin-relief-oral-20-tabletas.html | https://grupofarmapronto.com/producto/neuralin-relief-c-20-tabletas/</t>
  </si>
  <si>
    <t xml:space="preserve">2 fotos de tienda: frente de la caja y caja en ángulo donde se lee la fórmula.</t>
  </si>
  <si>
    <t xml:space="preserve">GTIN confirmado en varias farmacias en línea (aparece en la URL de Farmalisto y de Farmacias Medina) con caja de 100 tabletas de 630 mg. La ficha detallada sale de la página de Farmacias Especializadas; la página de Farmalisto no abrió (404) y solo se usó el resultado de búsqueda. No se encontró registro sanitario ni catálogo ML exacto. Existen otros productos Cetolan (973 mg grageas, Cetolan III sobres) que son distintos. Si en México requiere receta no se pudo confirmar: revisar el empaque.</t>
  </si>
  <si>
    <t xml:space="preserve">https://www.farmaciasespecializadas.com/cetolan-630mg-tab-caj-c-100.html | https://www.farmalisto.com.mx/nefrologia-y-urologia/3173-cetolan-630-mg-caja-con-100-tabletas-7501086301393.html | https://farmaciasmedina.com/detalleProducto/Cetolan-100-Tabletas-Caja/7501086301393 | https://www.fahorro.com/cetolan-630-mg-100-tabs.html | https://pacientes.sfe.com.mx/eCommerce/item/3362/cetolan-tabletas</t>
  </si>
  <si>
    <t xml:space="preserve">2 fotos (tienda): _2.jpg de fahorro.com (original 1201 px, producto de 1075 px, caja en ángulo) y _3.jpg de pacientes.sfe.com.mx (1000 px, producto de 509 px). Cetolán alfa cetoanálogos 630 mg, caja con 100 tabletas, sin logotipos ni precios. Se borró la foto anterior de farmaciasespecializadas (474 px).</t>
  </si>
  <si>
    <t xml:space="preserve">Una tienda lista la solución como 0.002 pero no se pudo confirmar a qué unidad se refiere; se omitió.</t>
  </si>
  <si>
    <t xml:space="preserve">https://www.yza.mx/estericide-antiseptico-spray-60ml/MXYZ_7503008821101.html | https://farmasmart.com/estericide-solucion-antiseptica-na-botella-con-60ml-lab-esteripharma | https://wecarepharma.mx/collections/vendors/products/estericide-solucion-antiseptica-spray-60ml</t>
  </si>
  <si>
    <t xml:space="preserve">2 fotos de tienda del frasco spray de 60 ml.</t>
  </si>
  <si>
    <t xml:space="preserve">Antibiótico inyectable con receta. El fabricante se tomó del encabezado de una ficha de distribuidor y del logotipo de la caja.</t>
  </si>
  <si>
    <t xml:space="preserve">https://www.medicamentosplm.com/Home/productos/ceftrex.im.solucion.inyectable/170/101/36776/162 | https://www.yza.mx/ceftrex-i.m.-1-g---ampolleta-con-solucion-inyectable-3.5-ml-ceftriaxona/MXYZ_7501300409669.html</t>
  </si>
  <si>
    <t xml:space="preserve">Las fuentes se contradicen en la cantidad de UFC (1 o 2 billones); se usó la que se lee en la caja (2 billones).</t>
  </si>
  <si>
    <t xml:space="preserve">https://www.fahorro.com/sinuberase-probioticos-suspension-10-ampolletas.html | https://www.yza.mx/sinuberase-10-ampolletas-/MXYZ_7501159580182.html | https://grupofarmapronto.com/producto/sinuberase-oral-amp-10x5ml/</t>
  </si>
  <si>
    <t xml:space="preserve">1 foto de frente de la caja (tienda). Se borró una segunda por tener texto promocional.</t>
  </si>
  <si>
    <t xml:space="preserve">No se identificó el fabricante en las fuentes. La concentración (0.2 g por 100 g) viene de una ficha de distribuidor. El modo de aplicación es general.</t>
  </si>
  <si>
    <t xml:space="preserve">https://wecarepharma.mx/en/products/furacin-pomada-85g-nitrofural | https://www.yza.mx/furacin-pomada-85g/MXYZ_7501300408228.html</t>
  </si>
  <si>
    <t xml:space="preserve">1 foto de frente de la caja del tubo de 85 g (tienda).</t>
  </si>
  <si>
    <t xml:space="preserve">El nombre del sistema abreviaba KleenBebé Absorsec Jumbo. El fabricante Kimberly-Clark se deduce de la marca KleenBebé; no aparece en las fuentes leídas. El modo de colocación es general.</t>
  </si>
  <si>
    <t xml:space="preserve">https://www.chedraui.com.mx/panales-kleenbebe-absorsec-etapa-5-jumbo-40-panales-3003352/p | https://www.yza.mx/kleenbebe-absorsec-jumbo-40-pzas/MXYZ_7501017372775.html | https://www.lagranbodega.com.mx/kleen-bebe-absorsec-jumbo-40-piezas/p</t>
  </si>
  <si>
    <t xml:space="preserve">2 fotos de tienda del paquete de 40 piezas talla Jumbo, de frente.</t>
  </si>
  <si>
    <t xml:space="preserve">No se identificó el laboratorio con certeza. El texto de contraindicaciones viene de una ficha de distribuidor. La categoría se eligió como antiemético; también encajaría en Sistema Nervioso Venta Libre.</t>
  </si>
  <si>
    <t xml:space="preserve">https://wecarepharma.mx/en/products/dramamine-50mg-con-24-tabletas-dimenhidrinato | https://www.yza.mx/x/MXYZ_7501007532363.html | https://farmaciapvr.com/en/producto/dramamine-50-mg-24-tabs-en/</t>
  </si>
  <si>
    <t xml:space="preserve">2 fotos de tienda de la caja de 24 tabletas (frente y una más pequeña).</t>
  </si>
  <si>
    <t xml:space="preserve">El nombre del sistema dice 1 ampolleta, pero la caja trae una ampolleta No. 1 y una No. 2 (dos ampolletas). El catálogo MLM40292559 apareció en resultados y corresponde a esta presentación, aunque no se abrió. Por contener dexametasona inyectable probablemente requiere receta; una farmacia la lista sin receta, por eso queda en Revisar.</t>
  </si>
  <si>
    <t xml:space="preserve">https://www.medicamentosplm.com/Home/productos/neuralin.solucion.inyectable/36/101/8887/162 | https://www.yza.mx/x/MXYZ_7501088505126.html | https://farmaciasmedina.com/detalleProducto/Neuralin-Inyeccion-1-Solucion-Ampolleta/7501088505126</t>
  </si>
  <si>
    <t xml:space="preserve">1 foto de frente de la caja (tienda) donde se lee la fórmula completa.</t>
  </si>
  <si>
    <t xml:space="preserve">Una farmacia en línea lo marca sin receta, pero los antidiabéticos orales normalmente se venden con receta en México; confirmar. La instrucción de tragar la tableta entera es general de las tabletas de liberación prolongada.</t>
  </si>
  <si>
    <t xml:space="preserve">https://www.medicamentosplm.com/home/productos/dabex-xr-tabletas-de-liberacion-prolongada/115/101/7103/216 | https://www.fahorro.com/dabex-xr-750-mg-oral-60-tabletas.html</t>
  </si>
  <si>
    <t xml:space="preserve">2 fotos de tienda de la caja de 60 tabletas de 750 mg (frente y en ángulo).</t>
  </si>
  <si>
    <t xml:space="preserve">El fabricante se dedujo del logotipo Palmolive del empaque. El modo de uso es general.</t>
  </si>
  <si>
    <t xml:space="preserve">https://www.dax.com.mx/producto/caprice-spray-fijador-naturals-extracto-de-sabila-316-ml-7509546058962.html | https://www.delsol.com.mx/spray-caprice-sabila-316ml</t>
  </si>
  <si>
    <t xml:space="preserve">2 fotos de tienda: frente y reverso del envase. Se borró una tercera imagen publicitaria con texto promocional.</t>
  </si>
  <si>
    <t xml:space="preserve">La indicación de dolor de garganta sale del texto del empaque (alivio a la garganta) porque las fichas de tienda eran contradictorias. El modo de uso y las advertencias son generales.</t>
  </si>
  <si>
    <t xml:space="preserve">https://www.farmatodo.com.mx/graneodin-b-frambuesa-10-mg-caja-c-24-pastillas/p | https://www.yza.mx/x/MXYZ_7501095409004.html | https://club.presalud.com/shop/medicamentos-medicamentos-otc-11/7501095409004-graneodin-b-10-mg-frambuesa-24-pastillas-24946</t>
  </si>
  <si>
    <t xml:space="preserve">1 foto de frente de la caja de 24 pastillas sabor frambuesa (tienda).</t>
  </si>
  <si>
    <t xml:space="preserve">La fórmula se leyó en una foto de la caja. El laboratorio (Reuffer) viene de un distribuidor. No se encontró la condición de venta; queda en Revisar.</t>
  </si>
  <si>
    <t xml:space="preserve">https://farmaciagloria.mx/Multivitaminicos/509-biocord-suspension-oral-con-5-ampolletas-de-3-ml.html | https://kalicomercializadora.com.mx/producto/biocord | https://farmasuper.com.mx/shop/7502215220134-lisados-bacterianos-suspension-ingerible-3-ml-5-amp-biocord-68787</t>
  </si>
  <si>
    <t xml:space="preserve">2 fotos de tienda de la caja de frente y en ángulo. Se borraron dos con marca de agua de la tienda.</t>
  </si>
  <si>
    <t xml:space="preserve">Las indicaciones y precauciones salen de una ficha de distribuidor, no del prospecto oficial. La condición de receta se asume por ser levotiroxina.</t>
  </si>
  <si>
    <t xml:space="preserve">https://wecarepharma.mx/en/products/eutirox-75mcg-con-50-tabletas-levotiroxina-sodica | https://www.chedraui.com.mx/tabletas-eutirox-75mcg-caja-con-50-tabletas-3029731/p | https://www.benavides.com.mx/eutirox-75-mcg-levotiroxina-sodica-50-tabletas</t>
  </si>
  <si>
    <t xml:space="preserve">1 foto de frente de la caja de 50 tabletas de 75 mcg (tienda).</t>
  </si>
  <si>
    <t xml:space="preserve">https://www.dax.com.mx/producto/caprice-naturals-spray-aerosol-extracto-de-algas-316ml-7509546058979.html | https://www.delsol.com.mx/spray-caprice-algas-316ml</t>
  </si>
  <si>
    <t xml:space="preserve">El contenido del cartucho aparece como 4 ml en una fuente y 4.5 ml en otras; se omitió. Los pasos de preparación del dispositivo no vienen en las fuentes y se remiten al prospecto. La tienda de Boehringer se tomó como página del fabricante.</t>
  </si>
  <si>
    <t xml:space="preserve">https://storeboehringer.com/Inicio/Producto/4382</t>
  </si>
  <si>
    <t xml:space="preserve">https://www.medicamentosplm.com/Home/productos/combivent.respimat.solucion.para.inhalacion/28/101/36786/181 | https://storeboehringer.com/Inicio/Producto/4382 | https://www.yza.mx/x/MXYZ_7501037905588.html</t>
  </si>
  <si>
    <t xml:space="preserve">catalogo_ml, fabricante, tienda</t>
  </si>
  <si>
    <t xml:space="preserve">3 fotos: caja con dispositivo y dispositivo solo (tienda Boehringer Ingelheim) y frente de la caja (otra tienda).</t>
  </si>
  <si>
    <t xml:space="preserve">GTIN confirmado en tres fichas de farmacia (30 tabletas). La ficha de una farmacia lo marca sin receta, pero otras dos indican que su venta requiere receta; se dejó como con receta.</t>
  </si>
  <si>
    <t xml:space="preserve">https://wecarepharma.mx/en/products/dabex-xr-750mg-con-30-tabletas-metformina | https://www.farmaciasespecializadas.com/dabex-xr-750mg-tab-cja-c-30.html | https://www.fahorro.com/dabex-xr-750-mg-oral-30-tabletas.html</t>
  </si>
  <si>
    <t xml:space="preserve">2 fotos de tienda (farmacias en línea), empaque frontal Merck de 30 tabletas 750 mg. Se descartaron 2 fotos con el empaque antiguo Merck Serono.</t>
  </si>
  <si>
    <t xml:space="preserve">GTIN confirmado en la ficha de una farmacia mexicana (60 ml). La ficha del fabricante consultada es la de Colombia; por posibles diferencias de fórmula entre países no se incluyó lista de ingredientes (ver empaque).</t>
  </si>
  <si>
    <t xml:space="preserve">https://www.colgate.com/es-co/products/mouthwash/plax-ice-infinity</t>
  </si>
  <si>
    <t xml:space="preserve">https://www.colgate.com/es-co/products/mouthwash/plax-ice-infinity | https://www.fahorro.com/enjuage-bucal-plax-ice-infinity-60-ml-bote.html</t>
  </si>
  <si>
    <t xml:space="preserve">2 fotos de tienda (farmacia en línea) del frasco de 60 ml; la segunda muestra el contenido 60 ml y el sello de 99 % en la etiqueta. El sitio del fabricante bloqueó el acceso.</t>
  </si>
  <si>
    <t xml:space="preserve">El nombre del sistema dice Panotos; el producto es Panoto-S (Hedera helix). Una ficha de tienda lo describe erróneamente con ambroxol; se ignoró. Venta sin receta según dos farmacias.</t>
  </si>
  <si>
    <t xml:space="preserve">https://www.yza.mx/panoto-s-.7g100ml/MXYZ_4104480412103.html | https://wecarepharma.mx/en/products/panoto-s-jarabe-0-7g-100ml-hedera-helix | https://farmaciagloria.mx/Respiratorios/2796-panoto-s-jarabe-con-100-ml.html</t>
  </si>
  <si>
    <t xml:space="preserve">2 fotos de tienda (farmacia en línea): frente y costado con fórmula e indicaciones. Se descartó una foto casi idéntica a la primera.</t>
  </si>
  <si>
    <t xml:space="preserve">GTIN confirmado en varias farmacias, y el empaque en foto muestra Betametasona-Lidocaína, 1 ampolleta A y 1 ampolleta B de 1 ml. El nombre del sistema solo menciona betametasona. No se confirmó la concentración exacta de cada ampolleta; una ficha de terceros sugiere 7 mg/ml y 30 mg/ml, sin confirmar. El GTIN empieza con 1, por lo que parece un código interno del laboratorio.</t>
  </si>
  <si>
    <t xml:space="preserve">https://www.rappi.com.mx/p/scarpett-solucion-inyectable-1170203 | https://farmaciaherrera.com.mx/products/betametasona-lidocaina-scarpett-generico-iny-1x1-ml | https://fmederyfarma.com/producto/scarpett/</t>
  </si>
  <si>
    <t xml:space="preserve">2 fotos de tienda (farmacias en línea) del empaque Scarpett con leyenda de ampolletas A y B.</t>
  </si>
  <si>
    <t xml:space="preserve">GTIN confirmado en tres farmacias. Una farmacia lista al laboratorio Roche y el empaque muestra Weser Pharma; se usó Weser Pharma.</t>
  </si>
  <si>
    <t xml:space="preserve">https://wecarepharma.mx/en/products/bactrim-suspension-200mg-40mg-5ml-100ml-sulfametoxazol-trimetoprima | https://www.farmaciasespecializadas.com/bactrim-200-40mg-5ml-sus-100-ml.html | https://www.klyns.mx/bactrim-susp-200-40-mg-c-100-ml/p</t>
  </si>
  <si>
    <t xml:space="preserve">2 fotos de tienda (farmacias en línea) de la caja de 100 ml. Se descartó una tercera con marca de agua de la tienda.</t>
  </si>
  <si>
    <t xml:space="preserve">GTIN confirmado en varias fichas. El sistema dice C3 AMP; en realidad son 3 dosis (6 ampolletas) con 3 jeringas. Se lista como 3 dosis.</t>
  </si>
  <si>
    <t xml:space="preserve">https://phemedica.com.mx/product/tribedoce-compuesto-complejo-b-diclofenaco-100-100-5-75-mg-3-ml-sol-iny-c-3-dosis-y-3-jeringas-bruluart/ | https://www.klyns.mx/tribedoce-compuesto-c-3-jeringas-bruluar/p | https://grupofarmapronto.com/producto/complejo-b-diclofenaco-100-100-5-75-mg-c-3-amp-tribedoce-comp/</t>
  </si>
  <si>
    <t xml:space="preserve">3 fotos de tienda (farmacias en línea) de la caja Tribedoce Compuesto.</t>
  </si>
  <si>
    <t xml:space="preserve">GTIN confirmado en el catálogo de Mercado Libre (MLM16997449, 2026-09-29). Comparado: marca Nan, fabricante Nestlé, línea Optimal Pro 3 (la ficha usa 'Optipro'; sin cambio), lata en polvo, 400 g, unidad 1, edad de 1 a 3 años. Todo coincide; el catálogo confirma los 400 g por su propio GTIN. El sabor 'Sin sabor' no aparece en el catálogo (no comparable). No se usa lo de gluten: la característica dice 'libre de gluten' pero el atributo dice 'Es libre de gluten: No'. 'otros' se entrega completo.</t>
  </si>
  <si>
    <t xml:space="preserve">https://www.nestlefamilynes.com.mx/producto/nan-3-optimal-pro | https://www.farmatodo.com.mx/nan-formula-infantil-optipro-e3-lata-c-400-gr/p | https://www.chedraui.com.mx/formula-crecimiento-nan-3-optimal-pro-de-1-a-2-anos-400g-3453500/p</t>
  </si>
  <si>
    <t xml:space="preserve">2 fotos (tienda, Chedraui): lata NAN 3 Optimal Pro 400 g de frente (_4) y en 3/4 (_5), 1200 px. La página oficial de Nestlé solo muestra 320 g y 800 g, y la foto de Open Food Facts es un snapshot con fondo sucio; ambas descartadas. Las fotos de Farmatodo (diseño anterior) también se descartaron para no mezclar diseños.</t>
  </si>
  <si>
    <t xml:space="preserve">GTIN y registro sanitario confirmados en la tienda oficial de Boehringer Ingelheim.</t>
  </si>
  <si>
    <t xml:space="preserve">https://storeboehringer.com/micardis/duo-80mg-5mg-28-tabletas</t>
  </si>
  <si>
    <t xml:space="preserve">https://storeboehringer.com/micardis/duo-80mg-5mg-28-tabletas | https://wecarepharma.mx/en/products/micardis-duo-80mg-5mg-con-28-tabletas-telmisartan-amlodipino | https://www.farmaciasespecializadas.com/micardis-duo-80-5mg-tab-caj-c-28.html</t>
  </si>
  <si>
    <t xml:space="preserve">2 fotos: la primera de la tienda oficial del fabricante y la segunda de una farmacia en línea; empaque de 28 tabletas 80/5 mg.</t>
  </si>
  <si>
    <t xml:space="preserve">GTIN confirmado en varias fichas. Algunas tiendas la nombran como tabletas; el empaque dice cápsulas. Una ficha indica que requiere receta.</t>
  </si>
  <si>
    <t xml:space="preserve">https://buscamed.com/buscar/L0hUTDN-indarzona-25mg-05mg-30-capsulas-1-caja | https://bspharma.net/es_mx/producto/indarzona-25-0-5-mg-c-30-capsulas-streger/ | https://curitek.com/producto/indarzona-indometacina-dexametasona/</t>
  </si>
  <si>
    <t xml:space="preserve">2 fotos de tienda (farmacia en línea) del empaque Indarzona caja con 30 cápsulas. Se descartó una imagen de Imagen no disponible.</t>
  </si>
  <si>
    <t xml:space="preserve">GTIN confirmado en varias fichas. Una farmacia indica venta sin receta.</t>
  </si>
  <si>
    <t xml:space="preserve">https://www.yza.mx/vartalon-compo-15001200-mg-polvo-x-30-sob-limon/MXYZ_7501871720590.html | https://farmasmart.com/vartalon-comp-1-5g-sob-c30 | https://www.farmaciasespecializadas.com/vartalon-compositum-sob-caj-c-30.html</t>
  </si>
  <si>
    <t xml:space="preserve">3 fotos de tienda (farmacias en línea): caja Vartalon Compositum de 30 sobres.</t>
  </si>
  <si>
    <t xml:space="preserve">GTIN confirmado en varias farmacias. Una de las fuentes describe la indicación como alivio de la tos, lo cual no coincide con la composición (paracetamol y fenilefrina); la descripción se redactó como antigripal. Dosis exacta no encontrada en las fuentes, verificar en el empaque.</t>
  </si>
  <si>
    <t xml:space="preserve">https://prixz.com/c/theraflu-td-paracetamol-fenilefrina-650-10-mg-granulado-con-10-sobres-sabor-limon/ | https://www.ifarma.com.mx/producto/theraflu-td-granulado-sab-limon-650-10-mg/ | https://grupofarmapronto.com/producto/theraflu-exthe-td-limon-sb-10/</t>
  </si>
  <si>
    <t xml:space="preserve">1 foto (tienda, Grupo Farmapronto): caja Theraflu TD limón c/10 sobres, 1200 px.</t>
  </si>
  <si>
    <t xml:space="preserve">GTIN confirmado. Una de las fuentes lo lista como fracción IV (con receta); el dueño indicó publicar como venta libre. Registro sanitario tomado de una sola fuente. La página de Farmalisto no pudo leerse (límite de solicitudes); solo se usó el título del resultado de búsqueda.</t>
  </si>
  <si>
    <t xml:space="preserve">https://prixz.com/c/zaditen-0-025-oftalmico-5-ml-gotas-2/ | https://farmaciasmedina.com/detalleProducto/Zaditen-Oftalmica-5-Ml-Solucion-Gotero/3662042004100 | https://farmalisto.com.mx/medicamentos-con-receta-medica/18197-zaditen-ofta-025-5ml-ketotifeno-thea-3662042004100.html | https://www.emeritafarmacias.com/wp-content/uploads/3662042004100.jpg</t>
  </si>
  <si>
    <t xml:space="preserve">1 foto (tienda, Emérita): caja Zaditen Ofta 0.025% 5 ml, 1000 px. Medina (480 px) descartada.</t>
  </si>
  <si>
    <t xml:space="preserve">GTIN confirmado en varias farmacias (Vick 44 Jarabe Todo Tipo de Tos sabor cereza 120 ml). Las fuentes no dan una concentración por dosis consistente, por eso no se incluyó. Dosis para adultos y niños no encontrada en las fuentes, verificar en el empaque. La página de Farmacia Gloria solo se vio como resultado de búsqueda.</t>
  </si>
  <si>
    <t xml:space="preserve">https://farmasmart.com/vick-44-jbe-todo-tipo-tos-120ml | https://grupofarmapronto.com/producto/vick-44-ad-inf-t-t-jbe-120-ml/ | https://farmaciagloria.mx/Respiratorios/4129-vick-44-jarabe-todo-tipo-de-tos-sabor-cereza-con-120-ml.html | https://www.klyns.mx/vick-44-jbe-ad-inf-120-ml/p</t>
  </si>
  <si>
    <t xml:space="preserve">1 foto (tienda, Grupo Farmapronto): frasco Vick 44 cereza 120 ml de frente, 2000 px.</t>
  </si>
  <si>
    <t xml:space="preserve">GTIN confirmado. Las fuentes consultadas no traen las indicaciones aprobadas ni la posología; la descripción se limita a composición y advertencias generales. Requiere receta en México; el dueño indicó publicar como venta libre. Revisar el fabricante (una fuente dice Merck y otra P&amp;G).</t>
  </si>
  <si>
    <t xml:space="preserve">https://curitek.com/producto/gavindo-n-gabapentina-tiamina-cianocobalamina/ | https://www.farmaciasespecializadas.com/gavindo-n-300-100-0-200-mg-caj-cap-c-30.html | https://farmaciasmedina.com/detalleProducto/Gavindo-N-30-Capsulas-Caja/7501298224169</t>
  </si>
  <si>
    <t xml:space="preserve">1 foto (tienda, Farmacias Especializadas): caja Gavindo N c/30 cápsulas, 1000 px.</t>
  </si>
  <si>
    <t xml:space="preserve">GTIN y presentación confirmados. Las fuentes consultadas no traen la tabla nutrimental completa ni el modo de uso; la dosis de una tableta al día es la habitual de la marca y debe confirmarse en el empaque. El fabricante aparece como Nestlé (Farmatodo) y como Wyeth (Farmalisto).</t>
  </si>
  <si>
    <t xml:space="preserve">https://prixz.com/c/farmacia/vitaminas-y-minerales-suplementos-alimenticios/nutricion-vitaminas-y-minerales-suplementos-alimenticios/materna-vitaminas-y-minerales-30-tabletas-frasco-acido-folico-1000-mcg/ | https://www.farmalisto.com.mx/vitaminicos-y-multivitaminicos/18797-comprar-materna-frasco-con-30-tabletas-precio-7501058625281.html | https://www.farmatodo.com.mx/materna-vitaminas-y-minerales-frasco-c-30-tabletas-v1-1/p</t>
  </si>
  <si>
    <t xml:space="preserve">1 foto (tienda, Farmatodo): frasco Materna 30 tabletas de frente, 1000 px.</t>
  </si>
  <si>
    <t xml:space="preserve">El GTIN corresponde al frasco individual de Alcohol Etílico 96° GL sin desnaturalizar de 500 ml, Dibar. La caja con 24 piezas se infiere del nombre del sistema (C24 PZAS) y del precio; confirmar el contenido de la caja. Ficha del fabricante no encontrada; advertencias redactadas de forma general para alcohol etílico.</t>
  </si>
  <si>
    <t xml:space="preserve">https://farmasuper.com.mx/en_US/shop/product/7501868900233-alcohol-etilico-96o-gl-sin-desnaturalizar-rojo-500-ml-dibar-10823?category=56</t>
  </si>
  <si>
    <t xml:space="preserve">Sin cambios: se queda 1 foto de tienda (Farmasuper, 500 px de origen, 430 px útiles, unidad de 500 ml y no la caja de 24). Búsqueda web (1) sin mejor fuente: Promexsa tiene una foto más grande pero muestra la botella de 1000 ml (otra presentación); Farmalisto pide captcha; Amazon y Mercado Libre no se raspan.</t>
  </si>
  <si>
    <t xml:space="preserve">GTIN confirmado en varias fichas.</t>
  </si>
  <si>
    <t xml:space="preserve">https://wecarepharma.mx/en/products/desenfriol-d-2mg-5mg-500mg-con-30-tabletas-clorfenamina-fenilefrina-paracetamol | https://www.klyns.mx/desenfriol-d-2-mg-5-mg-500-mg-30-tabs/p | https://www.farmaciasespecializadas.com/desenfriol-d-2-5-500mg-tab-30.html</t>
  </si>
  <si>
    <t xml:space="preserve">2 fotos de tienda (farmacias en línea) de la caja de 30 tabletas. Se descartó una tercera con texto Precio Especial.</t>
  </si>
  <si>
    <t xml:space="preserve">GTIN confirmado en varias farmacias. El sitio de Clearblue bloqueó el acceso; el fabricante SPD es de conocimiento general de la marca. Otra ficha de tienda menciona 1 minuto para el resultado (otra versión); se usó el instructivo con 3 minutos.</t>
  </si>
  <si>
    <t xml:space="preserve">https://www.yza.mx/clearblue-plus-1-pza/MXYZ_7506339397802.html | https://curitek.com/producto/clear-blue-plus-prueba-de-embarazo/</t>
  </si>
  <si>
    <t xml:space="preserve">1 foto de tienda (farmacia en línea) del empaque Clearblue Plus 1 prueba. Se descartó una imagen de Imagen no disponible.</t>
  </si>
  <si>
    <t xml:space="preserve">El nombre del sistema dice HORMONA, que es el laboratorio (Hormona), no un grupo terapéutico. GTIN confirmado en varias fichas (32 tabletas, 25/5 mg). Receta: una farmacia indica venta sin receta y otra indica que requiere receta; queda por revisar.</t>
  </si>
  <si>
    <t xml:space="preserve">https://www.yza.mx/hemosin-k-25mg5mg-32-tabs/MXYZ_7501385420238.html | https://wecarepharma.mx/en/products/hemosin-k-oral-25mg-5mg-con-32-tabletas-carbazocromo-bisulfito-sodico-de-mediadiona | https://farmaciasdelnino.mx/esp/item/3612/hemosin-k-carbazocromo-bisulfito-sodico-de-menadiona-25mg5mg-32-tabletas</t>
  </si>
  <si>
    <t xml:space="preserve">2 fotos de tienda (farmacias en línea) del empaque Hemosin-K oral 25 mg/5 mg, caja con 32 tabletas.</t>
  </si>
  <si>
    <t xml:space="preserve">GTIN confirmado en varias fichas. El sitio de Bayer no se pudo abrir. Venta sin receta según dos farmacias.</t>
  </si>
  <si>
    <t xml:space="preserve">https://www.yza.mx/pomada-bepanthen-5-100-g/MXYZ_7501008427330.html | https://farmaciagloria.mx/Dermatologicos/464-bepanthen-5-pomada-contra-rozaduras-tubo-con-100-g.html | https://www.fahorro.com/bepanthen-pomada-protectora-contra-rozaduras-100-gr.html</t>
  </si>
  <si>
    <t xml:space="preserve">2 fotos de tienda (farmacias en línea) del empaque Bepanthen pomada, caja con tubo de 100 g.</t>
  </si>
  <si>
    <t xml:space="preserve">GTIN confirmado en varias fichas (60 tabletas, 500/5 mg). Indicaciones tomadas de la ficha de PLM.</t>
  </si>
  <si>
    <t xml:space="preserve">https://www.medicamentosplm.com/Home/productos/glucovance_tabletas/115/101/7943/210 | https://wecarepharma.mx/en/products/glucovance-500mg-5mg-con-60-tabletas-metformina-glibenclamida | https://www.yza.mx/glucovance-500mg5mg-60-tabs/MXYZ_7501298244907.html</t>
  </si>
  <si>
    <t xml:space="preserve">2 fotos de tienda (farmacias en línea) del empaque Glucovance 500 mg/5 mg, caja con 60 tabletas.</t>
  </si>
  <si>
    <t xml:space="preserve">GTIN confirmado en varias fichas. El sistema dice GRAG; el empaque actual dice tabletas. Se usó tabletas en el título.</t>
  </si>
  <si>
    <t xml:space="preserve">https://www.medicamentosplm.com/Home/productos/concor.grageas/115/101/7023/77 | https://www.benavides.com.mx/concor-2-5-mg-c-30-grageas | https://wecarepharma.mx/products/concor-2-5mg-con-30-tabletas-bisoprolol</t>
  </si>
  <si>
    <t xml:space="preserve">2 fotos de tienda (farmacias en línea) del empaque Concor 2.5 mg, caja con 30 tabletas.</t>
  </si>
  <si>
    <t xml:space="preserve">GTIN confirmado en varias fichas (10 tabletas, 875/125 mg). Registro sanitario tomado de la ficha de un distribuidor.</t>
  </si>
  <si>
    <t xml:space="preserve">https://wecarepharma.mx/en/products/clamoxin-12h-875-125mg-con-10-tabletas-amoxicilina-ac-clavulanico | https://sufarmed.com/sufarmed/Amoxicilina-Acido-clavulanico/1515-Clamoxin-12-hr-tabs-875-mg-c-10.html | https://sanorim.mx/products/clamoxin-amoxicilina-acido-clavulanico-875-mg-125-mg-frasco-con-10-tabletas</t>
  </si>
  <si>
    <t xml:space="preserve">4 fotos de tienda (farmacias en línea) de la caja con frasco de Clamoxin 12 h, 10 tabletas.</t>
  </si>
  <si>
    <t xml:space="preserve">GTIN confirmado en varias fichas. Se clasificó como vitaminas y suplementos (MLM438195); algunas farmacias lo listan como medicamento.</t>
  </si>
  <si>
    <t xml:space="preserve">https://www.amazon.com.mx/Tiaminal%C2%AE-Trivalente-Complejo-Nervioso-Bienestar/dp/B07M8P1DYW | https://farmaciasmedina.com/detalleProducto/Tiaminal-B12-Trivalente-Ap-30-Capsulas-Caja/7501101627224 | https://farmaciasanjorge.com/products/6851</t>
  </si>
  <si>
    <t xml:space="preserve">3 fotos de tienda (farmacias en línea) del empaque Tiaminal B12 Trivalente A.P., caja con 30 cápsulas (250 µg/50 mg/100 mg).</t>
  </si>
  <si>
    <t xml:space="preserve">El GTIN de 12 dígitos se buscó con 0 inicial; el SKU 736085400489 se confirmó en la ficha de una farmacia. Composición e indicaciones tomadas de PLM.</t>
  </si>
  <si>
    <t xml:space="preserve">https://www.medicamentosplm.com/Home/productos/sophipren.ofteno.suspension/174/101/58582/194 | https://www.fahorro.com/sophipren-oftalmico-5-ml-gotas.html | https://www.chedraui.com.mx/solucion-oftalmica-sophipren-10mgml-frasco-gotero-con-5ml-3039073/p</t>
  </si>
  <si>
    <t xml:space="preserve">2 fotos de tienda (farmacia en línea) del empaque Sophipren Ofteno, prednisolona 10 mg/ml, frasco gotero 5 ml.</t>
  </si>
  <si>
    <t xml:space="preserve">GTIN confirmado en varias farmacias. La marca hoy pertenece a Haleon (antes GSK Consumer); el empaque muestra logo GSK y el sistema dice GSK. Una ficha de tienda lista a Novartis con otro GTIN de la misma presentación. Una farmacia indica venta sin receta.</t>
  </si>
  <si>
    <t xml:space="preserve">https://www.klyns.mx/tesalon-100-mg-c-20-perlas/p | https://club.presalud.com/shop/7501065026439-tesalon-benzonatato-100-mg-20-perlas-29048 | https://farmaciasanjorge.com/products/6384</t>
  </si>
  <si>
    <t xml:space="preserve">2 fotos de tienda (farmacias en línea) del empaque Tesalon Adulto Tesaperl 100 mg, caja con 20 cápsulas. Se descartaron 2 fotos con franjas gráficas de texto (TESAPERL, TOS SECA, 20 CÁPSULAS).</t>
  </si>
  <si>
    <t xml:space="preserve">GTIN confirmado en dos farmacias (dispensador con 12 latas de 12 g). Composición tomada del empaque en foto. El sitio del fabricante no se consultó. El nombre del fabricante (Procter &amp; Gamble) es de conocimiento general de la marca. Venta con múltiples piezas: el tamaño del contenido neto total es 144 g.</t>
  </si>
  <si>
    <t xml:space="preserve">https://www.chedraui.com.mx/unguento-vick-vaporub-caja-con-12-latas-de-12g-3040377/p | https://farmasuper.com.mx/en/shop/7501001246730-vick-vaporub-latita-exhibidor-12-pza-65767</t>
  </si>
  <si>
    <t xml:space="preserve">1 foto de tienda (farmacia en línea) del dispensador Vick VapoRub 12 latas de 12 g.</t>
  </si>
  <si>
    <t xml:space="preserve">GTIN confirmado en varias fichas. Registro sanitario tomado de la ficha de una farmacia.</t>
  </si>
  <si>
    <t xml:space="preserve">https://www.medicamentosplm.com/Home/productos/alin_solucion/36/101/6212/146 | https://sanorim.mx/products/alin-dexametasona-8-mg-2-ml-caja-con-1-ampolleta-inyectable | https://farmaciasmedina.com/detalleProducto/Alin-2-Ml-Solucion-Ampolleta/7501088505003</t>
  </si>
  <si>
    <t xml:space="preserve">3 fotos de tienda (farmacias en línea) del empaque Alin 8 mg/2 ml, caja con 1 ampolleta.</t>
  </si>
  <si>
    <t xml:space="preserve">GTIN confirmado en varias fichas. El sistema dice GRAG y algunas tiendas dicen grageas; el empaque dice tabletas. Una farmacia indica venta sin receta.</t>
  </si>
  <si>
    <t xml:space="preserve">https://www.yza.mx/avapena-25mg-20-gra/MXYZ_7502216930414.html | https://farmasmart.com/avapena-25mg-tab-c20 | https://farmaciaherrera.com.mx/products/avapena-25-mg-con-20-grageas</t>
  </si>
  <si>
    <t xml:space="preserve">2 fotos de tienda (farmacias en línea) del empaque Avapena 25 mg, caja con 20 tabletas.</t>
  </si>
  <si>
    <t xml:space="preserve">GTIN confirmado en varias fichas (losartán potásico 50 mg, 30 tabletas). El fabricante Liomont aparece en dos fichas y en el empaque.</t>
  </si>
  <si>
    <t xml:space="preserve">https://farmaciagloria.mx/Medicamentos_de_patente/2358-losartan-50mg-con-30-tabletas.html | https://www.farmaciasespecializadas.com/lodestar-50mg-tab-caj-c-30.html | https://www.farmaleal.com.mx/products/lodestar-50-mg-30-tab-7501299305386</t>
  </si>
  <si>
    <t xml:space="preserve">3 fotos de tienda (farmacias en línea) del empaque Lodestar 50 mg, caja con 30 tabletas.</t>
  </si>
  <si>
    <t xml:space="preserve">GTIN confirmado en varias fichas. Registro sanitario tomado de la ficha de un distribuidor. Las indicaciones provienen de fichas de farmacias, no de la etiqueta. Receta: dos fichas la marcan con receta y una sin receta; se dejó como con receta.</t>
  </si>
  <si>
    <t xml:space="preserve">https://farmaciasanjorge.com/products/5604 | https://farmalisto.com.mx/sistema-nervioso-central/8249-somazina-500-mg-caja-con-20-comprimidos-recubiertos-7503007704634.html | https://curitek.com/producto/somazina-citicolina/</t>
  </si>
  <si>
    <t xml:space="preserve">2 fotos de tienda (farmacias en línea) del empaque Somazina 500 mg, caja con 20 comprimidos.</t>
  </si>
  <si>
    <t xml:space="preserve">Ficha oficial del fabricante consultada. La etiqueta indica que no es un medicamento; por eso se clasificó como suplemento.</t>
  </si>
  <si>
    <t xml:space="preserve">https://ajolotius.com/producto/jarabe-con-miel/</t>
  </si>
  <si>
    <t xml:space="preserve">https://ajolotius.com/producto/jarabe-con-miel/ | https://www.klyns.mx/ajolotius-jarabe-con-miel-250-ml/p | https://www.farmaciasespecializadas.com/ajolotius-con-miel-original-jbe-bot-c-250ml.html</t>
  </si>
  <si>
    <t xml:space="preserve">3 fotos oficiales del sitio del fabricante (frente, reverso con modo de empleo y reverso con información nutrimental) del frasco de 250 ml.</t>
  </si>
  <si>
    <t xml:space="preserve">GTIN confirmado en fichas de tienda; composición, indicaciones y dosis tomadas del sitio oficial de la marca.</t>
  </si>
  <si>
    <t xml:space="preserve">https://www.tempra.com.mx/adultos/productos/tempra-500-mg/</t>
  </si>
  <si>
    <t xml:space="preserve">https://www.tempra.com.mx/adultos/productos/tempra-500-mg/ | https://www.fahorro.com/tempra-500-mg-adultos-paracetamol-caja-10-tabletas.html | https://sanorim.mx/products/tempra-500-mg-caja-con-10-tabletas</t>
  </si>
  <si>
    <t xml:space="preserve">3 fotos del sitio oficial de la marca (frente, contraportada y ángulo).</t>
  </si>
  <si>
    <t xml:space="preserve">GTIN confirmado en 3 tiendas. Las fichas difieren en la indicación (heridas/cicatrización vs. afecciones cervicovaginales); una tienda la marca como Rx, otras no: verificar si requiere receta. Fabricante Grossman según el empaque.</t>
  </si>
  <si>
    <t xml:space="preserve">https://farmaciasmedina.com/detalleProducto/Fitoestimulina-30-G-Crema-Tubo/7501123011704 | https://www.klyns.mx/fitoestimulina-crema-topica-30-grs/p | https://www.yza.mx/fitoestimulina-crema-30g/MXYZ_7501123011704.html</t>
  </si>
  <si>
    <t xml:space="preserve">1 foto de tienda (frente del empaque, tubo con caja); la otra imagen encontrada era menor de 500 px.</t>
  </si>
  <si>
    <t xml:space="preserve">GTIN 3573994008590 confirmado en una tienda (otras listan la versión con GTIN 7501088504808). Una tienda lo marca como venta libre y otra en supervisión médica: verificar receta. Sin sitio oficial de la marca en México.</t>
  </si>
  <si>
    <t xml:space="preserve">Nombre en ventas con sufijo (2); se cruzó sin el sufijo</t>
  </si>
  <si>
    <t xml:space="preserve">https://www.farmatodo.com.mx/fabroven-150-150-100-mg-caja-c-30-capsulas-v1/p | https://tienda.sfe.com.mx/eCommerce/item/3386/fabroven-150-mg150-mg-100-mg-30-c%C3%A1psulas | https://www.fahorro.com/fabroven-150-mg-150-mg-100-mg-oral-30-caps.html</t>
  </si>
  <si>
    <t xml:space="preserve">1 foto de tienda (frente, con el GTIN exacto).</t>
  </si>
  <si>
    <t xml:space="preserve">GTIN 650240010538 (EAN 0650240010538) confirmado en 3 tiendas. No se encontró la cantidad en mg de cada activo ni el fabricante; no se inventaron.</t>
  </si>
  <si>
    <t xml:space="preserve">https://www.zedelvallarta.com.mx/catalogo/next-tabletas-c-10/ | https://curitek.com/producto/next-tabs-antigripal-10-tabletas/ | https://www.fahorro.com/next-antigripal-10-tabletas.html</t>
  </si>
  <si>
    <t xml:space="preserve">1 foto de tienda; el empaque muestra una etiqueta promocional de termómetro incluido.</t>
  </si>
  <si>
    <t xml:space="preserve">GTIN confirmado en tienda. El sitio oficial (Kenvue México) indica loperamida 2 mg y venta libre; una tienda listaba difenoxilato/atropina por error, se descartó.</t>
  </si>
  <si>
    <t xml:space="preserve">https://www.lomotil.com.mx/lomotil-caja-8-tabletas</t>
  </si>
  <si>
    <t xml:space="preserve">https://www.lomotil.com.mx/lomotil-caja-8-tabletas | https://dev.farmaciajana.com/producto/lomotil-2-mg-caja-8-tabletas/</t>
  </si>
  <si>
    <t xml:space="preserve">1 foto de tienda (frente). Las imágenes del sitio oficial eran gráficos con texto promocional y se descartaron; la foto de empaque oficial medía menos de 500 px.</t>
  </si>
  <si>
    <t xml:space="preserve">GTIN confirmado en 3 tiendas. Contiene un antibiótico tópico (neomicina): una tienda lo clasifica como dermatológico con receta y otra como sin receta; verificar. Sin sitio oficial de la marca.</t>
  </si>
  <si>
    <t xml:space="preserve">https://farmalisto.com.mx/medicamentos-dermatologicos-con-receta/3435-recoveron-n-ungueento-5-g-04-g-caja-con-tubo-con-40-g-7501089804310.html | https://grupofarmapronto.com/producto/recoveron-n-40-g-unguento/ | https://www.smrey.com/p/unguento-cutaneo-recoveron-n-40gr-7501089804310</t>
  </si>
  <si>
    <t xml:space="preserve">2 fotos de tienda (frente y ángulo del empaque).</t>
  </si>
  <si>
    <t xml:space="preserve">GTIN confirmado en tienda. El nombre del sistema dice 'Sol'; corresponde a Cuerpo Amarillo Fuerte 50 mg/2 ml de Sanfer. Requiere receta según ficha de farmacia (una tienda marca 'No', se tomó la ficha con leyenda de receta).</t>
  </si>
  <si>
    <t xml:space="preserve">https://www.benavides.com.mx/cuerpo-amarillo-progesterona-6-ud-ampolletas | https://www.medicamentosplm.com/Home/productos/cuerpo.amarillo.fuerte.solucion.inyectable/160/101/77502/162 | https://www.fahorro.com/cuerpo-amarillo-fuerte-50-mg-solucion-inyectable-2-ml.html</t>
  </si>
  <si>
    <t xml:space="preserve">2 fotos de tienda (frente y ángulo del empaque de Sanfer).</t>
  </si>
  <si>
    <t xml:space="preserve">GTIN confirmado en tiendas. No se encontró la dosis por edad; se remite al empaque. El nombre del sistema incluye 'MASTIC 162' (código interno, ignorado).</t>
  </si>
  <si>
    <t xml:space="preserve">https://www.fahorro.com/desenfriol-ito-plus-antigripal-paracetamol-80-mg-24-tabletas-masticables.html | https://farmalisto.com.mx/gripe-y-tos/19555-comprar-desenfriolito-plus-caja-con-24-tabletas-precio-7502276040405.html</t>
  </si>
  <si>
    <t xml:space="preserve">1 foto de tienda (frente con banda informativa 'Antigripal / 24 tabletas masticables').</t>
  </si>
  <si>
    <t xml:space="preserve">GTIN confirmado en 4 tiendas.</t>
  </si>
  <si>
    <t xml:space="preserve">https://www.fahorro.com/sinuberase-probioticos-colitis-20-ampolletas.html | https://www.farmatodo.com.mx/sinuberase-colitis-suspension-caja-c-20-ampolletas-de-5-ml-c-u-v1/p | https://curitek.com/producto/sinuberase-colitis-20-ampolletas-probioticos/</t>
  </si>
  <si>
    <t xml:space="preserve">GTIN confirmado en 2 tiendas. La descripción de una tienda dice que requiere receta pero su campo 'requiere receta' dice No: se tomó Sí; verificar. No se encontró la ficha oficial de esta presentación (el sitio de la marca solo mostró Buscapina Duo). Indicaciones descritas por el mecanismo de los activos, sin ficha textual.</t>
  </si>
  <si>
    <t xml:space="preserve">https://www.fahorro.com/buscapina-compositum-20-tabs.html | https://curitek.com/producto/buscapina-compositum-10-mg-250-mg-20-tabs/</t>
  </si>
  <si>
    <t xml:space="preserve">1 foto de tienda (frente); otra imagen tenía marca de agua de tienda y se descartó.</t>
  </si>
  <si>
    <t xml:space="preserve">GTIN confirmado en 3 tiendas. Las tiendas la marcan sin receta, pero la mesalazina suele venderse bajo indicación médica: verificar. Una ficha mencionaba tabletas de 1 g; se usó la de 500 mg por el GTIN. Posología no encontrada. Fabricante según el logo del empaque.</t>
  </si>
  <si>
    <t xml:space="preserve">https://www.yza.mx/salofalk-500mg-40-gra/MXYZ_7501168810713.html | https://www.fahorro.com/salofalk-500-mg-oral-40-tabs.html | https://curitek.com/producto/salofalk-mesalazina/</t>
  </si>
  <si>
    <t xml:space="preserve">2 fotos de tienda (ángulo con banda informativa y frente con logo del distribuidor).</t>
  </si>
  <si>
    <t xml:space="preserve">GTIN confirmado en tiendas. No se encontró el rango de peso de la etapa 7; no se incluyó. Características generales de la línea tomadas del sitio de la marca.</t>
  </si>
  <si>
    <t xml:space="preserve">https://www.huggies.com.mx/productos/huggies-all-around/</t>
  </si>
  <si>
    <t xml:space="preserve">https://www.huggies.com.mx/productos/huggies-all-around/ | https://www.fahorro.com/pa-al-huggies-all-around-etapa-7-unisex.html | https://www.delsol.com.mx/ProductDisplay?storeId=1&amp;productId=105617&amp;urlRequestType=Base&amp;langId=-5&amp;catalogId=12001</t>
  </si>
  <si>
    <t xml:space="preserve">2 fotos de tienda (empaque vertical y horizontal). Se descartó un infográfico con texto y un duplicado.</t>
  </si>
  <si>
    <t xml:space="preserve">GTIN 7501017372737 confirmado en 2 tiendas (nombre comercial 'Absorsec Ultra Mediano'). Rango de peso no encontrado. Fabricante Kimberly-Clark inferido por la marca KleenBebé (no aparece textual en las fichas).</t>
  </si>
  <si>
    <t xml:space="preserve">https://www.fahorro.com/pa-al-kleenbebe-absorsec-talla-mediano-unisex-40-pz.html | https://www.sanborns.com.mx/producto/413952/panal-kleen-bebe-absorsec-mediano-40pz</t>
  </si>
  <si>
    <t xml:space="preserve">1 foto de tienda (frente de la bolsa); otra fuente no pudo descargarse.</t>
  </si>
  <si>
    <t xml:space="preserve">GTIN confirmado en tiendas. Datos generales de PediaSure tomados del sitio oficial (página de marca, no específica de la botella de 237 ml). El nombre del sistema incluye 'MAYO 27' (caducidad, ignorado).</t>
  </si>
  <si>
    <t xml:space="preserve">https://www.contigo.abbott/es-mx/marca/pediasure/pediasure</t>
  </si>
  <si>
    <t xml:space="preserve">https://www.contigo.abbott/es-mx/marca/pediasure/pediasure | https://www.fahorro.com/pediasure-plus-suplemento-alimenticio-sabor-chocolate-237-ml.html</t>
  </si>
  <si>
    <t xml:space="preserve">2 fotos: 1 del sitio oficial de Abbott y 1 de tienda (diseño de envase vigente). Se descartó una foto de tienda con diseño anterior.</t>
  </si>
  <si>
    <t xml:space="preserve">GTIN confirmado en tiendas. Las fichas no traen dosis ni advertencias detalladas; se redactaron advertencias generales del ácido acetilsalicílico y modo de uso remitiendo al empaque. El sitio oficial de la marca bloqueó el acceso. El nombre del sistema incluye '120' (código interno, ignorado).</t>
  </si>
  <si>
    <t xml:space="preserve">https://sanorim.mx/products/aspirina-500-mg-caja-con-40-tabletas | https://farmalisto.com.mx/analgesicos-antiinflamatorios/1290-comprar-aspirina-500-mg-caja-con-40-tabletas-precio-7501008491966.html | https://www.yza.mx/aspirina-40-tabs/MXYZ_7501008491966.html</t>
  </si>
  <si>
    <t xml:space="preserve">1 foto nueva (tienda, YZA): frente de la caja de 40 tabletas, 1000x1000 px de origen, 955 px útiles. Se borró la vieja de Sanorim (438 px). Es el diseño actual de la caja ('Ayuda en el alivio del dolor y la fiebre'); Klyns y Sanorim muestran el diseño anterior (679 px como máximo), por eso no se usaron. Sin búsqueda web.</t>
  </si>
  <si>
    <t xml:space="preserve">GTIN confirmado en 2 tiendas. Fabricante Kimberly-Clark inferido por el prefijo GTIN y la etiqueta 'Kimclar' de una tienda. La talla en cm de cintura difiere entre fuentes, por eso no se incluyó.</t>
  </si>
  <si>
    <t xml:space="preserve">https://www.chedraui.com.mx/ropa-interior-desechables-diapro-mediano-calzones-para-incontinencia-10-piezas-3228678/p | https://farmaciasmedina.com/detalleProducto/Diapro-Pants-Talla-Mediana-Ropa-Interior-Desechable/7501943466548</t>
  </si>
  <si>
    <t xml:space="preserve">1 foto de tienda (empaque de 10 piezas). Se descartó una foto con promoción '12 piezas + 2 gratis' que no coincide con la presentación.</t>
  </si>
  <si>
    <t xml:space="preserve">GTIN 736085402346 (EAN 0736085402346) confirmado en 2 tiendas. Otra tienda listaba un SKU distinto (736085412734) para Gaap Ofteno; se usó el que coincide con el GTIN. Las tiendas lo marcan sin receta, pero el latanoprost requiere receta en México.</t>
  </si>
  <si>
    <t xml:space="preserve">https://curitek.com/producto/gaap-ofteno-latanoprost/ | https://www.yza.mx/gaap-ofteno-gotas-3ml/MXYZ_736085402346.html | https://www.fahorro.com/gaap-ofteno-frasco-gotero-con-3-ml.html</t>
  </si>
  <si>
    <t xml:space="preserve">GTIN confirmado en tiendas; fórmula, dosis y advertencias tomadas del sitio oficial. El nombre del sistema incluye 'AGOSTO 27 42' (caducidad y código, ignorado).</t>
  </si>
  <si>
    <t xml:space="preserve">https://www.histiacil.com.mx/productos/histiacil-nf-adultos</t>
  </si>
  <si>
    <t xml:space="preserve">https://www.histiacil.com.mx/productos/histiacil-nf-adultos | https://www.fahorro.com/histiacil-nf-jarabe-tos-adulto-150-ml.html | https://www.yza.mx/histiacil-nf-jarabe-adulto-150ml/MXYZ_7501328979502.html</t>
  </si>
  <si>
    <t xml:space="preserve">1 foto de tienda (frente con banda informativa 'Jarabe para tos adulto / 150 mL'). No se encontró foto limpia en el sitio oficial.</t>
  </si>
  <si>
    <t xml:space="preserve">GTIN confirmado en tienda. Las tiendas difieren en si requiere receta (dos dicen venta libre, una dice con receta): verificar. Fabricante Grossman según el logo del empaque. Concentración 0.15 g/100 ml de una ficha de tienda. Las instrucciones de uso exactas no se encontraron; se remite al empaque.</t>
  </si>
  <si>
    <t xml:space="preserve">https://www.fahorro.com/vantal-bucofaringeo-solucion-oral-360-ml.html | https://www.farmalisto.com.mx/enjuagues-bucales/4245-vantal-bucofaringeo-solucion-frasco-con-360-ml-7501123018031.html | https://prixz.com/c/vantal-enjuague-bucal-360-ml-solucion-frasco/</t>
  </si>
  <si>
    <t xml:space="preserve">1 foto de tienda (frente del frasco).</t>
  </si>
  <si>
    <t xml:space="preserve">GTIN 7891317045081 confirmado en 2 tiendas (versión Eurofarma). Las fichas no traen indicaciones detalladas ni posología; la descripción se limita a lo confirmado y las advertencias son generales. No se encontró ficha oficial. Se marcó receta según una tienda.</t>
  </si>
  <si>
    <t xml:space="preserve">https://buscamed.com/medicamentos/salud-gastrointestinal-y-metabolica/gastrointestinales/52FbqbW-dactil-ob-piperidolato-100-mg-tableta-1-caja | https://farmaciaherrera.com.mx/products/dactil-ob-100-mg-con-30-grageas | https://grupofarmapronto.com/producto/dactil-ob-100-mg-c-30-grageas/</t>
  </si>
  <si>
    <t xml:space="preserve">1 foto de tienda (frente del empaque Eurofarma).</t>
  </si>
  <si>
    <t xml:space="preserve">GTIN confirmado en 5 fuentes. Bruluart lista Tribedoce Compuesto como complejo B con diclofenaco. Se marcó receta por contener diclofenaco y por clasificarse como Rx en una tienda. Posología no encontrada.</t>
  </si>
  <si>
    <t xml:space="preserve">https://curitek.com/producto/tribedoce-compuesto-grageas/ | https://www.klyns.mx/tribedoce-comp-c-30-grags-bruluart/p | https://bruluart.com/nuestros-productos/ | https://www.yza.mx/complejo-b-diclofenaco-1mg50mg50mg-30-grageas/MXYZ_7501537164713.html</t>
  </si>
  <si>
    <t xml:space="preserve">1 foto nueva (tienda, YZA): frente de la caja de 30 grageas, 1000x1000 px de origen, 612 px útiles. Se borró la vieja de Klyns (400 px). Se descartó la de Curitek (800 px) por la marca de agua 'Curitek' en toda la imagen; Klyns solo tiene 500 px reales (su versión de 1200 px es una ampliación y no se usó). Sin búsqueda web.</t>
  </si>
  <si>
    <t xml:space="preserve">GTIN confirmado en tiendas. Las fichas de tienda casi no traen descripción; las características (hipoalergénicas, sin parabenos, sin alcohol) se leyeron en el empaque de las fotos. Modo de uso y advertencias son generales de toallitas húmedas. Fabricante Kimberly-Clark inferido por la marca KleenBebé.</t>
  </si>
  <si>
    <t xml:space="preserve">https://www.delsol.com.mx/wcs/shop/es/delsol/toallitas-humedas-kleen-bebe-toallitas-humedas-de-kleenbebe-absorsec-96679-7501943471900p | https://www.fahorro.com/kleenbebe-absorsec-toallas-humedas-120-pz.html</t>
  </si>
  <si>
    <t xml:space="preserve">3 fotos de tienda (frente y ángulos del paquete de 120). Se descartó una foto con diseño de empaque distinto.</t>
  </si>
  <si>
    <t xml:space="preserve">GTIN confirmado en 3 tiendas. Composición (pargeverina/clonixinato de lisina 10/125 mg) según fichas de tienda. Requisito de receta no claro (una tienda lo marca sin receta, otra lo ubica en supervisión médica): verificar. Posología no encontrada. El nombre del sistema incluye '432' (código, ignorado).</t>
  </si>
  <si>
    <t xml:space="preserve">https://farmaciasmedina.com/detalleProducto/Plidan-Compuesto-20-Comprimidos-Caja/7501300408204 | https://www.fpsf.mx/products/plidan-compuesto-20-comprimidos | https://www.fahorro.com/plidan-compuesto-10-mg-125-mg-oral-20-comprimidos.html</t>
  </si>
  <si>
    <t xml:space="preserve">1 foto de tienda (frente del empaque).</t>
  </si>
  <si>
    <t xml:space="preserve">GTIN confirmado en 3 tiendas; una ficha indica que no requiere receta (fracción VI). Fabricante Kenvue inferido (una tienda lo lista como Johnson &amp; Johnson y otra como Grossman); verificar. Concentraciones no encontradas.</t>
  </si>
  <si>
    <t xml:space="preserve">https://farmaciagloria.mx/Dermatologicos/613-caladryl-clear-locion-con-180-ml.html | https://www.klyns.mx/caladryl-clear-180-ml/p | https://wecarepharma.mx/products/caladryl-clear-locion-180ml-pramoxina-acetato-de-zinc</t>
  </si>
  <si>
    <t xml:space="preserve">GTIN 75001865 (EAN-8) confirmado en 3 tiendas. Ingredientes de una ficha de tienda. Modo de uso y advertencias son generales de brillantina. El laboratorio Colgate-Palmolive viene de una tienda.</t>
  </si>
  <si>
    <t xml:space="preserve">https://www.fahorro.com/brill-palmolive-115-ml-liquido-1.html | https://www.delsol.com.mx/wcs/shop/es/delsol/brillantina-capilar-palmolive-115ml-75001865</t>
  </si>
  <si>
    <t xml:space="preserve">1 foto de tienda (frasco de 115 ml).</t>
  </si>
  <si>
    <t xml:space="preserve">GTIN confirmado en varias fichas de farmacia (SKU y nombre de imagen). Indicaciones tomadas de ficha de farmacia; la etiqueta solo se vio por el frente.</t>
  </si>
  <si>
    <t xml:space="preserve">https://farmaciagloria.mx/Medicamentos_de_patente/1521-eutirox-25-mcg-con-50-tabletas.html | https://www.fahorro.com/eutirox-25-mcg-oral-50-tabletas.html | https://curitek.com/producto/eutirox-25-mcg-50-tabs/</t>
  </si>
  <si>
    <t xml:space="preserve">1 foto de frente al empaque (tienda: Farmacias del Ahorro), correcta en concentración y contenido.</t>
  </si>
  <si>
    <t xml:space="preserve">GTIN en URL e imagen de farmacias; la ficha de catálogo aparece en los resultados de búsqueda pero no se pudo abrir (bloqueada). El rango de cintura viene del título de un listado de tienda en línea.</t>
  </si>
  <si>
    <t xml:space="preserve">https://www.mercadolibre.com.mx/diapro-gel-panales-predoblado-para-adultos-40-pieza-unitalla/p/MLM21644339 | https://farmaciapopularenlinea.com/products/panal-diapro-pred-gel-unitalla-c-40 | https://equipomedicoguadalajara.com.mx/cuidados-del-paciente/186-panal-adulto-predoblado-unitalla-diapro-c-40pza.html</t>
  </si>
  <si>
    <t xml:space="preserve">1 foto de frente (tienda: Farmacia Popular), muestra 40 piezas unitalla gel. Se descartó una segunda imagen en blanco.</t>
  </si>
  <si>
    <t xml:space="preserve">GTIN confirmado como SKU en ficha de farmacia; contenido y concentración coinciden con la caja. Indicaciones de ficha de farmacia; el modo de uso es el general de la metformina de liberación prolongada.</t>
  </si>
  <si>
    <t xml:space="preserve">https://www.farmaciasespecializadas.com/dabex-xr-500mg-tab-caj-c-30.html | https://wecarepharma.mx/en/products/dabex-xr-500mg-con-30-tabletas-metformina | https://www.farmaciasguadalajara.com/dabex-xr-500-mg-30-tabletas-956260</t>
  </si>
  <si>
    <t xml:space="preserve">2 fotos de frente (tienda: Farmapronto y BuscaMed); una muestra la marca anterior Merck Serono en la caja, misma presentación.</t>
  </si>
  <si>
    <t xml:space="preserve">Datos de fórmula, dosis y contraindicaciones tomados del reverso de la caja (registro SSA VI, venta libre). El fabricante aparece distinto según la tienda (Sanfer, Cellpharma, Dinafarma), por eso no se incluye.</t>
  </si>
  <si>
    <t xml:space="preserve">https://www.heb.com.mx/sanfer-loxcell-400-300-mg-tabletas-1-pz-273792/p | https://farmaciasanjorge.com/products/16794 | https://curitek.com/producto/loxcell-nf-albendazol-quifamida/</t>
  </si>
  <si>
    <t xml:space="preserve">2 fotos (tienda: HEB): frente y reverso del empaque; se descartó una tercera por ser repetida.</t>
  </si>
  <si>
    <t xml:space="preserve">Fórmula, vías, aviso de cacahuate y registro tomados del reverso de la caja del fabricante (importa y distribuye Exeltis Pharma México, hecho en España). Una farmacia lista otro registro y a Elea como laboratorio, probablemente dato anterior. Indicaciones de ficha de farmacia.</t>
  </si>
  <si>
    <t xml:space="preserve">https://tiendaexeltis.mx/Home/DetalleProducto?idProducto=1777&amp;item=gestageno-200-mg-15-capsulas&amp;clicked=1</t>
  </si>
  <si>
    <t xml:space="preserve">https://tiendaexeltis.mx/Home/DetalleProducto?idProducto=1777&amp;item=gestageno-200-mg-15-capsulas&amp;clicked=1 | https://farmalisto.com.mx/medicamentos-con-receta-medica/7232-gestageno-200-mg-caja-con-15-capsulas-progesterona-elea-7502003389524.html | https://wecarepharma.mx/en/products/gestageno-200mg-con-15-capsulas-progesterona</t>
  </si>
  <si>
    <t xml:space="preserve">3 fotos del fabricante (tienda oficial Exeltis): frente en ángulo, frente y reverso.</t>
  </si>
  <si>
    <t xml:space="preserve">Uso, precauciones e ingredientes tomados de la etiqueta publicada en la ficha de una tienda. Fabricante Colgate-Palmolive según la marca (no aparece en las fichas abiertas).</t>
  </si>
  <si>
    <t xml:space="preserve">https://www.delsol.com.mx/wcs/shop/es/delsol/aceite-menen-para-bebe-baby-magic-200-ml | https://www.fahorro.com/mennen-aceite-hipoalergenico-200-ml.html | https://farmalisto.com.mx/bebes/1678-comprar-baby-magic-mennen-aceite-para-bebes-frasco-con-200-ml-cuidados-bebe-precio-7501035908253.html</t>
  </si>
  <si>
    <t xml:space="preserve">2 fotos (tienda: DelSol): frente del frasco y reverso con código de barras. Se descartaron una foto de la tienda con banner promocional, una foto pequeña de fondo gris y el arte plano de la etiqueta.</t>
  </si>
  <si>
    <t xml:space="preserve">Una tienda lo titula Color Brillante y otras Granada + Filtro UV; es el mismo GTIN. Beneficios tomados del texto del reverso del envase y de fichas de tienda; las precauciones de aerosol se redactaron de forma general porque el texto del envase no se leyó completo.</t>
  </si>
  <si>
    <t xml:space="preserve">https://www.zedelvallarta.com.mx/catalogo/caprice-especialidades-spray-profesional-granada-filtro-uv-316ml/ | https://www.delsol.com.mx/wcs/shop/es/delsol/spray-caprice-color-brillante-316ml | https://www.farmalisto.com.mx/cuidado-del-cabello/8818-palmolive-caprice-especialidades-fijador-profesional-frasco-spray-con-316-ml-peinado-cabello-7509546059006.html</t>
  </si>
  <si>
    <t xml:space="preserve">2 fotos (tienda: DelSol): frente y reverso del aerosol. Se descartó una imagen publicitaria.</t>
  </si>
  <si>
    <t xml:space="preserve">Receta: una farmacia registra fracción IV (requiere receta, no se retiene) y otra lo lista sin receta; se dejó Sí por el dato regulatorio. Verificar en el empaque.</t>
  </si>
  <si>
    <t xml:space="preserve">https://farmaciagloria.mx/Medicamentos_de_patente/1989-indaflex-25-con-40-g-tubo-crema.html | https://www.yza.mx/indaflex-2.5-crema-40g/MXYZ_7501289514460.html | https://wecarepharma.mx/en/products/indaflex-crema-2-5-40g-indometacina</t>
  </si>
  <si>
    <t xml:space="preserve">1 foto de frente (tienda: Farmacias YZA), caja de crema 40 g.</t>
  </si>
  <si>
    <t xml:space="preserve">GTIN confirmado en URL de ficha de farmacia; caja de frente muestra Rifaximina 550 mg, 14 tabletas, Alfasigma. Indicaciones de ficha de farmacia (no se vio el reverso).</t>
  </si>
  <si>
    <t xml:space="preserve">https://wecarepharma.mx/en/products/flonorm-550mg-con-14-tabletas-rifaximina | https://www.farmaleal.com.mx/products/flonorm-550-mg-14-tab-8020030054080 | https://curitek.com/producto/flonorm-rifaximina/</t>
  </si>
  <si>
    <t xml:space="preserve">1 foto de frente (tienda: imagen de Farmacias del Ahorro), correcta en concentración y contenido; el campo de página quedó con la ficha de Farma Leal.</t>
  </si>
  <si>
    <t xml:space="preserve">Beneficios de fichas de tienda; el modo de uso y las precauciones de aerosol son generales (no se leyó el reverso de este envase).</t>
  </si>
  <si>
    <t xml:space="preserve">https://www.zedelvallarta.com.mx/catalogo/caprice-especialidades-spray-profesional-fuerza-crecimiento-biotina-316ml/ | https://www.delsol.com.mx/wcs/shop/es/delsol/caprice-spray-biotina-316ml | https://www.walmart.com/ip/Caprice-7509546068343-316-ml-Hair-Spray-Biotina/390435496</t>
  </si>
  <si>
    <t xml:space="preserve">1 foto de frente (tienda: DelSol), lata Caprice Fuerza y Crecimiento biotina.</t>
  </si>
  <si>
    <t xml:space="preserve">El nombre correcto es Inhibitron Twit (el borrador decía Twist). Datos del reverso de la caja: registro SSA VI (venta libre), por eso receta No.</t>
  </si>
  <si>
    <t xml:space="preserve">https://www.yza.mx/inhibitron-twit-20mg1100mg-30-caps/MXYZ_7501299305751.html | https://www.fahorro.com/inhibitron-twit-20-mg-oral-30-caps.html | https://wecarepharma.mx/en/products/inhibitron-twit-20mg-1100mg-con-30-capsulas-omeprazol-bicarbonato-de-sodio</t>
  </si>
  <si>
    <t xml:space="preserve">3 fotos (tienda: Farmacias YZA): frente, frente en ángulo y reverso con indicaciones. Se descartó una repetida.</t>
  </si>
  <si>
    <t xml:space="preserve">Rasgos del empaque leídos de la foto de frente (10 pants, talla Grande, cintura 97 a 127 cm). Las fotos de otra tienda mostraban un paquete de 12 piezas y se descartaron.</t>
  </si>
  <si>
    <t xml:space="preserve">https://farmasuper.com.mx/en/shop/7501943466562-diapro-pants-grande-unisex-10-pzas-68956 | https://farmaciasfleming.mx/producto/panal-diapro-pants-ad-gde-c-10-pz/ | https://laboratoriosdemexico.com.mx/panales/1065-panal-pants-diapro-para-adulto-grande.html</t>
  </si>
  <si>
    <t xml:space="preserve">1 foto de frente (tienda: Farmacias Fleming), paquete de 10 pants Grande. Se descartaron fotos de paquete de 12 piezas, empaque antiguo y otra línea.</t>
  </si>
  <si>
    <t xml:space="preserve">GTIN de 12 dígitos (ponerle 0 al inicio); coincide con la imagen de una farmacia. Una tienda anuncia Ruscus 2 mg y otra 20 mg; se usó 20 mg (dos fichas). Fórmula de ficha de farmacia; reverso lateral de la caja leído para advertencias.</t>
  </si>
  <si>
    <t xml:space="preserve">https://farmaciagloria.mx/Analgesicos/2696-nikzon-con-40-tabletas-masticables.html | https://www.benavides.com.mx/nikzon-40-tabletas-masticables | https://farmaciasfleming.mx/producto/nikzon-c-40-tab-mast/ | https://www.yza.mx/nikzon-40-tabs/MXYZ_650240024931.html</t>
  </si>
  <si>
    <t xml:space="preserve">1 foto nueva (tienda, YZA): frente de la caja 'Diseño nuevo', 574 px útiles. Se borraron las 3 viejas (416 a 483 px), por lo que ya no hay vista de ángulo ni del costado con advertencias; ninguna otra fuente pasa de 484 px útiles (Farmacia Gloria 643x674, Benavides 440 px, Fleming 940x788 pero con el producto pequeño, 379 px). Sin búsqueda web.</t>
  </si>
  <si>
    <t xml:space="preserve">La página oficial es la internacional de Expanscience (mismo producto, cajas de 30, 60 o 90). Receta: una farmacia lo registra en fracción IV (requiere receta) y otra sin receta; se dejó Sí. Distribuye en México Laboratorios Grin según una tienda.</t>
  </si>
  <si>
    <t xml:space="preserve">https://www.expanscience.com/en/products-for-all-ages/rheumatology-osteoarthritis/piascledine-300</t>
  </si>
  <si>
    <t xml:space="preserve">https://farmaciagloria.mx/Medicamentos_de_patente/2950-piascledine-300-con-30-capsulas.html | https://www.medicamentosplm.com.pe/home/productos/piascledine.300.capsulas/412/101/26194/14 | https://www.yza.mx/piascledine-300-100mg200mg/MXYZ_7501022110348.html</t>
  </si>
  <si>
    <t xml:space="preserve">1 foto de frente (tienda: Farmacias YZA), caja Piascledine 300 con 30 cápsulas.</t>
  </si>
  <si>
    <t xml:space="preserve">Indicación (niños y lactantes desde 3 meses) tomada de PLM; la caja indica que su venta requiere receta y no se use en embarazo o lactancia. El instructivo no se vio, por eso la forma de preparar el sobre es general.</t>
  </si>
  <si>
    <t xml:space="preserve">https://www.medicamentosplm.com/Home/productos/hidrasec.granulado/1018/101/8019/81 | https://www.benavides.com.mx/hidrasec-30-mg-racecadotrilo-18-sobres | https://www.yza.mx/hidrasec-30mg-18-sbs/MXYZ_7503007704580.html</t>
  </si>
  <si>
    <t xml:space="preserve">3 fotos (tienda: Farmacias del Ahorro): frente, ángulo y reverso de la caja Hidrasec 30 mg 18 sobres.</t>
  </si>
  <si>
    <t xml:space="preserve">El nombre del sistema dice SENOSIAIN AD C 10: corresponde a los supositorios de glicerol para adulto (el borrador no indicaba el producto). Datos del reverso de la caja (registro SSA VI).</t>
  </si>
  <si>
    <t xml:space="preserve">https://www.fahorro.com/senosiain-supositorios-adulto-10-supositorios.html | https://farmaciagloria.mx/Trastornos_digestivos/3329-senosiain-adulto-con-10-supositorios.html | https://curitek.com/producto/senosiain-adulto-10-supositorios/</t>
  </si>
  <si>
    <t xml:space="preserve">3 fotos (tienda: Farmacias del Ahorro): frente, ángulo y reverso con fórmula y dosis.</t>
  </si>
  <si>
    <t xml:space="preserve">Fórmula, registro y advertencias del reverso de la caja. La indicación (náuseas y vómitos del embarazo) se dedujo de la combinación doxilamina-piridoxina y de las categorías de una farmacia (gastrointestinales, ginecología); una tienda la describe por error como antialérgico e insomnio. Verificar en el instructivo.</t>
  </si>
  <si>
    <t xml:space="preserve">https://curitek.com/producto/festomar-doxilamina-pridoxina/ | https://kalicomercializadora.com.mx/producto/festomar | https://wecarepharma.mx/en/products/festomar-10mg-10mg-con-30-capsulas-doxilamina-piridoxina</t>
  </si>
  <si>
    <t xml:space="preserve">3 fotos (tienda: Farmacias del Ahorro): frente, ángulo y reverso con fórmula y registro.</t>
  </si>
  <si>
    <t xml:space="preserve">No se encontró la lista completa de vitaminas y minerales con cantidades para México, por eso la composición es general. Precauciones e interacciones del reverso de la caja. La dosis de un comprimido al día es la habitual; confirmar en el empaque.</t>
  </si>
  <si>
    <t xml:space="preserve">https://curitek.com/producto/elevit-multivitaminico-para-antes-durante-y-despues-del-embaraz/ | https://wecarepharma.mx/en/products/elevit-con-30-comprimidos-multivitaminico | https://tienda.bayer.com/nutricion/262-elevit-30-cmp-7501008497623.html</t>
  </si>
  <si>
    <t xml:space="preserve">3 fotos (tienda: Farmacias del Ahorro; el enlace de página quedó en la tienda de Bayer): frente, ángulo y reverso de la caja de 30 comprimidos.</t>
  </si>
  <si>
    <t xml:space="preserve">Claims tomados del frente del empaque (clorhexidina 0.12%, sin alcohol, 250 mL). El modo de uso exacto (cantidad y tiempo de enjuague) no se vio en el empaque, por eso se remite al odontólogo.</t>
  </si>
  <si>
    <t xml:space="preserve">https://www.fahorro.com/enjuague-bucal-colgate-periogard-sin-alcohol-250-ml.html | https://farmaciasmedina.com/detalleProducto/Colgate-Enjuague-Bucal-Periogard-Para-Gingivitis-Y-Encias-Saludables/7891024179925 | https://farmacorp.com/products/7891024179925</t>
  </si>
  <si>
    <t xml:space="preserve">1 foto de frente (tienda: Farmacias del Ahorro), clara y sin promocionales.</t>
  </si>
  <si>
    <t xml:space="preserve">Indicación, dosis, contraindicaciones e interacciones tomadas del reverso de la caja (registro SSA VI, venta libre). La página del fabricante devolvió acceso denegado.</t>
  </si>
  <si>
    <t xml:space="preserve">https://www.fahorro.com/flanax-550-mg-analgesico-antiinflamatorio-6-tabletas.html | https://wecarepharma.mx/en/products/flanax-550mg-con-6-tabletas-naproxeno | https://grupofarmapronto.com/producto/flanax-550-mg-c-6-tabletas/</t>
  </si>
  <si>
    <t xml:space="preserve">2 fotos (tienda: Farmacias del Ahorro): frente y reverso de la caja de 6 tabletas.</t>
  </si>
  <si>
    <t xml:space="preserve">Fórmula, dosis, contraindicaciones y precauciones tomadas del reverso de la caja (registro SSA VI, venta libre).</t>
  </si>
  <si>
    <t xml:space="preserve">https://farmaenvios.com/p/robax-gold-500200-mg-24-tabletas-7501065062529 | https://grupofarmapronto.com/producto/robax-gold-500mg-200mg-c-24-tabletas/ | https://wecarepharma.mx/en/products/robax-gold-500-200mg-con-24-tabletas-metocarbamol-ibuprofeno</t>
  </si>
  <si>
    <t xml:space="preserve">3 fotos (tienda: Farmacias del Ahorro y Farmaenvios): frente, ángulo y reverso con la información legal.</t>
  </si>
  <si>
    <t xml:space="preserve">GTIN de 12 dígitos (ponerle 0 al inicio). El nombre del sistema dice CAPS pero todas las fuentes y la caja indican tabletas. Una tienda escribe 60 mg de cafeína y otras 65 mg; se usó 65 mg. Las advertencias son generales del tipo de producto; no se vio el reverso.</t>
  </si>
  <si>
    <t xml:space="preserve">https://farmaciagloria.mx/Analgesicos/508-bio-electro-250mg-250mg-60mg-con-24-tabletas.html | https://curitek.com/producto/bio-electro-24-tabletas-paracetamol-acido-acetilsalicilico-cafeina/ | https://www.lagranbodega.com.mx/bio-electro-c-24-tabletas/p</t>
  </si>
  <si>
    <t xml:space="preserve">2 fotos de frente (tienda: La Gran Bodega y Farmacia Gloria): caja roja de 24 tabletas; las dos muestran diseño distinto de empaque.</t>
  </si>
  <si>
    <t xml:space="preserve">Datos del panel lateral de la caja (metisoprinol, 65% azúcar, 2% alcohol, receta) y registro de una tienda. Una tienda lo describe por error como antihistamínico con clorfenamina. No se encontró la indicación oficial detallada, por eso la descripción es general.</t>
  </si>
  <si>
    <t xml:space="preserve">https://club.presalud.com/shop/7501070615048-pranosine-250-mg-jarabe-60-ml-27661 | https://www.klyns.mx/pranosine-jbe-60-ml/p | https://www.farmalisto.com.mx/antiviral/2769-pranosine-jarabe-250-mg-5-ml-caja-con-frasco-con-60-ml-7501070615048.html</t>
  </si>
  <si>
    <t xml:space="preserve">2 fotos de frente (tienda: FarmaSmart y Farmacias San Jorge). Se descartaron el panel lateral y una foto con etiquetas gráficas.</t>
  </si>
  <si>
    <t xml:space="preserve">Caja de frente muestra Aspen, Pentrexyl ampicilina cápsula 500 mg, 28 cápsulas. Indicaciones de ficha de farmacia (no se vio el reverso); el nombre del sistema trae un 30 al final que se ignoró.</t>
  </si>
  <si>
    <t xml:space="preserve">https://www.fahorro.com/pentrexyl-500-mg-con-28-capsulas.html | https://wecarepharma.mx/en/products/pentrexyl-500mg-con-28-capsulas-ampicilina | https://club.presalud.com/shop/medicamentos-2/7502253073501-pentrexyl-500-mg-28-capsulas-33631</t>
  </si>
  <si>
    <t xml:space="preserve">1 foto de frente en ángulo (tienda: Farmacias del Ahorro), correcta en marca, concentración y contenido.</t>
  </si>
  <si>
    <t xml:space="preserve">GTIN confirmado en la ficha de una farmacia (Tena Pants Maxi Protect Grande 13 piezas). El 6X13 del nombre del sistema parece ser la configuración de caja (6 paquetes de 13); el precio del sistema corresponde a un paquete de 13. Las medidas de cintura de la talla Grande no se confirmaron.</t>
  </si>
  <si>
    <t xml:space="preserve">https://www.tena.com.mx/tena-pants-maxi-protect-trece-piezas/p</t>
  </si>
  <si>
    <t xml:space="preserve">https://www.tena.com.mx/tena-pants-maxi-protect-trece-piezas/p | https://www.klyns.mx/tena-pants-maxi-protect-grande-13-piezas/p</t>
  </si>
  <si>
    <t xml:space="preserve">2 fotos del sitio oficial de TENA México (empaque de frente e infografía de beneficios). Se descartó una tercera imagen con texto promocional y tabla de niveles de absorción.</t>
  </si>
  <si>
    <t xml:space="preserve">GTIN confirmado en varias fichas de farmacia. Concentración 650 mg/65 mg según dos fichas (otra ficha dice 56 mg de cafeína, probable error). El registro sanitario 90259 SS sale de la ficha de una farmacia (puede estar truncado). Modo de uso y advertencias son generales; validar contra el instructivo del empaque. No se accedió al sitio oficial de Bayer (bloqueado).</t>
  </si>
  <si>
    <t xml:space="preserve">https://www.fahorro.com/cafiaspirina-forte-analgesico-24-tabletas.html | https://www.yza.mx/cafiaspirina-forte-24-tabs/MXYZ_7501008433553.html | https://farmaciashdezsante.com/products/cafiaspirina-forte-acido-acetilsalisilico-cafeina-650-mg-65-mg-caj-24-tab</t>
  </si>
  <si>
    <t xml:space="preserve">2 fotos de tienda con empaque actual (frente limpio y vista en ángulo); se descartaron una imagen con banner promocional y otra del empaque anterior.</t>
  </si>
  <si>
    <t xml:space="preserve">GTIN confirmado en la ficha de una farmacia (Mennen Aceite 100 ml, Baby Magic). El sitio oficial de Mennen bloqueó el acceso. Ingredientes y modo de uso tomados de la etiqueta visible en la foto de tienda.</t>
  </si>
  <si>
    <t xml:space="preserve">https://www.yza.mx/mennen-aceite-100ml/MXYZ_7501035908246.html | https://farmalisto.com.mx/bebes/1676-comprar-baby-magic-mennen-aceite-50ml-botella-con-50ml-aseo-bebe-precio-7501035908239.html</t>
  </si>
  <si>
    <t xml:space="preserve">2 fotos de tienda (frente del frasco y contraetiqueta) bajadas del servidor de imágenes de Farmacias del Ahorro, que ya no tiene ficha activa para este código; se descartaron imágenes con banners de tamaño y texto decorativo.</t>
  </si>
  <si>
    <t xml:space="preserve">GTIN confirmado en la ficha de una farmacia (Aceite Mennen Bebé 50 ml, Colgate-Palmolive). Ingredientes y modo de uso tomados de la etiqueta visible en la foto de tienda y de la ficha de la presentación de 100 ml.</t>
  </si>
  <si>
    <t xml:space="preserve">https://farmalisto.com.mx/bebes/1676-comprar-baby-magic-mennen-aceite-50ml-botella-con-50ml-aseo-bebe-precio-7501035908239.html | https://www.yza.mx/mennen-aceite-100ml/MXYZ_7501035908246.html</t>
  </si>
  <si>
    <t xml:space="preserve">GTIN confirmado en varias fichas de farmacia (Naxifelar 500 mg, 20 cápsulas, cefalexina, PiSA). Antibiótico: su venta requiere receta y Mercado Libre puede exigir categoría con receta o restringirlo; se dejó la categoría de venta libre por instrucción del dueño.</t>
  </si>
  <si>
    <t xml:space="preserve">https://wecarepharma.mx/en/products/naxifelar-500mg-con-20-capsulas-cefalexina | https://www.yza.mx/naxifelar-500mg-20-caps/MXYZ_7501125126031.html | https://farmalisto.com.mx/antibioticos/4610-naxifelar-500-mg-caja-con-20-capsulas-rx2-7501125126031.html</t>
  </si>
  <si>
    <t xml:space="preserve">2 fotos de tienda (frente y vista en ángulo del empaque de 20 cápsulas); la segunda viene del servidor de imágenes de Farmacias del Ahorro sin ficha activa confirmada.</t>
  </si>
  <si>
    <t xml:space="preserve">GTIN confirmado en ficha de tienda (gtin13 7501943454811) y en otras fichas de farmacia. Fabricante Kimberly-Clark de México por ser la marca Huggies en México. La ficha oficial de Huggies México bloqueó el acceso.</t>
  </si>
  <si>
    <t xml:space="preserve">https://www.mitienda.mx/huggies-toallitas-humedas-h--cuidado-puro--80-pz-230898/p | https://www.chedraui.com.mx/toallitas-humedas-para-bebe-huggies-cuidado-puro-80-toallitas-3078921/p | https://www.fahorro.com/huggies-toallitas-humedas-cuidado-puro-80-pz.html</t>
  </si>
  <si>
    <t xml:space="preserve">4 fotos de tienda (frente, vista en ángulo, superior y reverso del paquete) sin logotipos de tienda; la primera es de 1200 px y las demás de 720 px.</t>
  </si>
  <si>
    <t xml:space="preserve">GTIN confirmado en la ficha de una farmacia y en el SKU de otra. Las tiendas lo nombran Enfagrow Premium Pro Select Etapa 3 / Enfagrow 3; la foto muestra el empaque Premium con MFGM. El sitio oficial de Mead Johnson/Enfamil no se consultó. La lata dice 1 a 3 años. Duplicado del GTIN en el maestro (ids 303 y 948).</t>
  </si>
  <si>
    <t xml:space="preserve">https://www.yza.mx/enfagrow-premium-3-800g/MXYZ_7506205809248.html | https://www.fahorro.com/enfagrow-promental-etapa-3-formula-infantil-para-ni-os-a-partir-de-1-a-o-lata-800-gr.html</t>
  </si>
  <si>
    <t xml:space="preserve">2 fotos de tienda (lata de frente y en ángulo) del servidor de Farmacias del Ahorro; se descartaron 3 gráficos promocionales.</t>
  </si>
  <si>
    <t xml:space="preserve">GTIN confirmado en varias fichas de farmacia. El sistema dice 200MG pero la concentración real es 200 mcg. Una farmacia lo marca sin receta y otra con receta; se asume receta. El misoprostol es un producto sensible: revisar las políticas de Mercado Libre antes de publicarlo.</t>
  </si>
  <si>
    <t xml:space="preserve">https://www.fahorro.com/cytotec-200-mcg-oral-28-tabs.html | https://curitek.com/producto/cytotec-200-mcg-28-tabs/ | https://farmaciasmedina.com/detalleProducto/Cytotec-28-Tabletas-Caja/7501049714604</t>
  </si>
  <si>
    <t xml:space="preserve">1 foto de tienda (empaque de frente, 1600 px) del servidor de Farmacias del Ahorro.</t>
  </si>
  <si>
    <t xml:space="preserve">GTIN confirmado en dos fichas de farmacia (Caladryl S loción 180 ml). Una ficha indica calamina con difenhidramina 1 g/100 ml, mientras que otra y la etiqueta de la foto indican solo calamina; se describió solo calamina. No se confirmó qué significa la S. Verificar la fórmula en el empaque.</t>
  </si>
  <si>
    <t xml:space="preserve">https://farmaciagloria.mx/Dermatologicos/614-caladryl-s-locion-180-ml.html | https://www.yza.mx/caladryl-s-locion-180ml/MXYZ_7501057005312.html</t>
  </si>
  <si>
    <t xml:space="preserve">2 fotos de tienda (frasco de frente); la primera del servidor de imágenes de Farmacias del Ahorro sin ficha activa confirmada y la segunda de una farmacia en línea.</t>
  </si>
  <si>
    <t xml:space="preserve">GTIN confirmado en la URL de una farmacia (Contour Plus sensores c/50) y en la ficha oficial de Ascensia México. El modo de uso es general; validar con el instructivo del empaque. Se publicó en Medidores de Glucosa porque no hay categoría específica para tiras reactivas.</t>
  </si>
  <si>
    <t xml:space="preserve">https://www.ascensia.com.mx/products/contour-plus-strips/</t>
  </si>
  <si>
    <t xml:space="preserve">https://www.ascensia.com.mx/products/contour-plus-strips/ | https://farmalisto.com.mx/tiras-reactivas-y-lancetas/34854-contour-plus-sensores-c-50-s-5016003770609.html | https://curitek.com/producto/contour-plus-50-tiras-reactivas/</t>
  </si>
  <si>
    <t xml:space="preserve">2 fotos de tienda (caja de 50 tiras de frente y en ángulo, 1600 px) del servidor de Farmacias del Ahorro. Las imágenes oficiales de Ascensia eran de 500 px o mostraban una sola tira y se descartaron.</t>
  </si>
  <si>
    <t xml:space="preserve">GTIN confirmado en el SKU de una farmacia y en fichas de otras (Graneodín B miel-limón, 24 pastillas, benzocaína 10 mg). La M del sistema es Miel-Limón. Fabricante tomado de la marca RB Health de una ficha de farmacia; no se consultó el sitio oficial.</t>
  </si>
  <si>
    <t xml:space="preserve">https://www.fahorro.com/graneodin-b-sabor-miel-limon-caja-24-pastillas.html | https://www.farmatodo.com.mx/graneodin-b-miel-limon-10-mg-caja-c-24-pastillas/p</t>
  </si>
  <si>
    <t xml:space="preserve">3 fotos de tienda del servidor de Farmacias del Ahorro (frente, vista en ángulo y reverso con fórmula); se descartaron 2 gráficos promocionales.</t>
  </si>
  <si>
    <t xml:space="preserve">GTIN confirmado en el SKU de una farmacia (Colgate Luminous White Brilliant White 66 ml). El COHIT del nombre del sistema no pudo descifrarse y se ignoró. No se confirmaron sabor ni contenido de flúor, por eso se omiten; la lista de ingredientes de la tienda era parcial. Sitio oficial de Colgate México no consultado.</t>
  </si>
  <si>
    <t xml:space="preserve">https://www.fahorro.com/pasta-dental-colgate-luminous-white-brilliant-white-66-ml.html</t>
  </si>
  <si>
    <t xml:space="preserve">2 fotos de tienda (caja de frente y reverso) del servidor de Farmacias del Ahorro.</t>
  </si>
  <si>
    <t xml:space="preserve">GTIN EAN-8 75005689 confirmado en varias fichas de farmacia (Respicil Adulto, caja con frasco ámpula y ampolleta). Una ficha lista penicilina procaínica 300,000 U más sódica 100,000 U; el vademécum lista otra concentración base (300,000/100,000 UI/500 mg/2 ml). No se encontraron indicaciones detalladas. Antibiótico inyectable: revisar restricciones de Mercado Libre.</t>
  </si>
  <si>
    <t xml:space="preserve">https://www.farmatodo.com.mx/respicil-i-m-solucion-inyectable-adulto-c-1-frasco-ampula/p | https://www.vademecum.es/mexico/medicamento/1342544/respicil-suspension-inyectable-300000-ui-100000-ui-500-mg-2-ml | https://curitek.com/producto/respicil-adulto-bencilpenicilina-metamizol-sodico/</t>
  </si>
  <si>
    <t xml:space="preserve">1 foto de tienda (caja de frente en ángulo, 1000 px).</t>
  </si>
  <si>
    <t xml:space="preserve">GTIN confirmado en varias fichas de farmacia (Trexen Duo 100 mg/400 mg, 7 óvulos, Asofarma). Una farmacia lo lista sin receta, pero contiene un antibiótico y el vademécum lo marca con receta; se asume receta. Existe también una presentación de ketoconazol 800 mg; esta es la de 400 mg. Producto sin existencia en el sistema (stock 0).</t>
  </si>
  <si>
    <t xml:space="preserve">https://www.klyns.mx/trexen-duo-ovulos-caja-c-7/p | https://www.actuamed.com.mx/marca/24449 | https://www.yza.mx/trexen-duo-100mg400mg-7-ovulos/MXYZ_7501871720644.html</t>
  </si>
  <si>
    <t xml:space="preserve">2 fotos de tienda (caja de frente con la leyenda cápsulas y caja en ángulo con la leyenda óvulos); la primera del servidor de imágenes de Farmacias del Ahorro sin ficha activa confirmada.</t>
  </si>
  <si>
    <t xml:space="preserve">GTIN confirmado en el SKU de una farmacia y en fichas de otras (Ensure Advance chocolate 237 ml). El 16 del nombre del sistema no se pudo interpretar: puede ser caja de 16 piezas o caducidad; se trató como una botella. Otras fichas lo llaman Ensure Advance Active; confirmar el nombre exacto en la botella. Datos nutrimentales tomados de la ficha de tienda; no se consultó el sitio oficial de Abbott.</t>
  </si>
  <si>
    <t xml:space="preserve">https://www.fahorro.com/ensure-advance-suplemento-alimenticio-sabor-chocolate-237-ml.html</t>
  </si>
  <si>
    <t xml:space="preserve">1 foto de tienda (botella de frente, 1600 px) del servidor de Farmacias del Ahorro; se descartó una imagen promocional con texto.</t>
  </si>
  <si>
    <t xml:space="preserve">GTIN confirmado en varias fichas de farmacia (KleenBebé Suavelastic Max, 100 toallitas). La marca real es KleenBebé; el nombre del sistema (TAS SUAVE MAX) no la incluía. Fabricante Kimberly-Clark de México por ser la marca KleenBebé. Sitio oficial de KleenBebé no consultado.</t>
  </si>
  <si>
    <t xml:space="preserve">https://www.chedraui.com.mx/toallitas-humedas-para-bebe-kleenbebe-suavelastic-max-100-toallitas-3079061/p | https://www.fahorro.com/kleenbebe-suavelastic-max-toallas-humedas-100-pz.html | https://www.klyns.mx/t-hum-suavelastic-max-c-100/p</t>
  </si>
  <si>
    <t xml:space="preserve">2 fotos de tienda (paquete de 100 toallitas en dos diseños de empaque); se descartó una foto de un paquete de 108 piezas.</t>
  </si>
  <si>
    <t xml:space="preserve">GTIN confirmado en fichas de farmacia (Huggies prematuro 30 piezas, unisex, menos de 2.5 kg). Unas tiendas lo nombran Huggies Natural Care Prematuro y otras Huggies Supreme Prematuro (la línea oficial Supreme sí incluye la talla P); las fotos disponibles muestran el empaque Natural Care, así que verificar el diseño del empaque físico. El catálogo de Mercado Libre MLM19737819 (Huggies Natural Care 30 piezas prematuro) apareció en la búsqueda y se anotó por coincidencia de nombre y presentación, sin poder abrirlo.</t>
  </si>
  <si>
    <t xml:space="preserve">https://www.klyns.mx/huggies-nat-prematuro-30/p | https://grupofarmapronto.com/producto/huggies-supreme-prematuro-c-30-panales/ | https://www.huggies.com.mx/productos/huggies-supreme/</t>
  </si>
  <si>
    <t xml:space="preserve">2 fotos de tienda (paquete de frente, 946 px y 804 px) que muestran el empaque Natural Care; el sitio oficial de Huggies bloqueó el acceso.</t>
  </si>
  <si>
    <t xml:space="preserve">MLM457835</t>
  </si>
  <si>
    <t xml:space="preserve">Salud y Equipamiento Médico &gt; Cuidado de la Salud &gt; Farmacia &gt; Medicamentos con Receta &gt; Antiparasitarios con Receta</t>
  </si>
  <si>
    <t xml:space="preserve">GTIN confirmado en varias fichas de farmacia (Eskapar Compuesto 200/600 mg, 20 cápsulas: nifuroxazida y metronidazol, Armstrong). El sistema dice comprimidos pero las fichas y el empaque dicen cápsulas. Una farmacia lo lista sin receta, pero otra indica fracción IV con receta; se asume receta. Sitio oficial de Armstrong no consultado.</t>
  </si>
  <si>
    <t xml:space="preserve">https://farmaciagloria.mx/Trastornos_digestivos/1465-eskapar-compuesto-200mg-600mg-con-20-capsulas.html | https://www.yza.mx/eskapar-compuesto-200mg600mg-20-caps/MXYZ_7501089809445.html | https://www.fahorro.com/eskapar-compuesto-200-600-mg-oral-20-capsulas.html</t>
  </si>
  <si>
    <t xml:space="preserve">3 fotos de tienda del servidor de Farmacias del Ahorro (frente, vista en ángulo y reverso con fórmula); se descartó una foto casi duplicada del frente.</t>
  </si>
  <si>
    <t xml:space="preserve">MLM457833</t>
  </si>
  <si>
    <t xml:space="preserve">Salud y Equipamiento Médico &gt; Cuidado de la Salud &gt; Farmacia &gt; Medicamentos con Receta &gt; Inmunomoduladores con Receta</t>
  </si>
  <si>
    <t xml:space="preserve">GTIN confirmado en el catálogo de Mercado Libre (MLM39989872, 2026-09-29). Catálogo ML MLM39989872 (origen gtin) coincide en producto y presentación (Adimod 800 mg/7 ml, 10 frascos de 7 ml). Fuentes: catálogo (laboratorio Armstrong, pidotimod 800 mg, ATC L03AX05, solución oral, receta requerida simple, registro 445M94 SSA, conservación a temperatura ambiente, no antibiótico) y descripción actual. No hay indicaciones terapéuticas ni advertencias detalladas en las fuentes, por eso no se afirman. Se quitó 'monodosis' de la presentación (no está en el catálogo). Última frase de advertencias sobre otros medicamentos/embarazo es precaución general, no dato del producto.</t>
  </si>
  <si>
    <t xml:space="preserve">https://curitek.com/producto/adimod-800-mg-7-ml-pidotimod/ | https://www.yza.mx/adimod-solucion-800mg7ml-10-frcs/MXYZ_7501089808943.html | https://farmaciaherrera.com.mx/products/adimod-800-mg-solucion-7-ml-con-10</t>
  </si>
  <si>
    <t xml:space="preserve">1 foto de tienda (caja de frente en ángulo, 1200 px) del servidor de Farmacias del Ahorro; la segunda era idéntica y se descartó.</t>
  </si>
  <si>
    <t xml:space="preserve">GTIN confirmado en la ficha de una farmacia (Flumil 40 mg/1.5 mg, 20 cápsulas) y en el código de barras visible en la foto del reverso del empaque. Fórmula, registro sanitario (82442 SSA IV), fabricante y la leyenda de venta con receta tomados de la etiqueta en la foto; una farmacia lo lista sin receta, pero el empaque indica receta. Indicaciones tomadas de dos fichas de farmacia.</t>
  </si>
  <si>
    <t xml:space="preserve">https://www.klyns.mx/flumil-c-20-caps/p | https://www.fahorro.com/flumil-40-1-5-mg-oral-20-capsulas.html</t>
  </si>
  <si>
    <t xml:space="preserve">3 fotos de tienda del servidor de Farmacias del Ahorro (frente, vista en ángulo y reverso con fórmula y registro).</t>
  </si>
  <si>
    <t xml:space="preserve">GTIN confirmado en el SKU de una farmacia y en fichas de otras (Fisiofer 40 mg/15 ml, 10 frascos monodosis). Fabricante y registro (410M93 SSA IV) tomados de la etiqueta en la foto del reverso. Una farmacia lo lista sin receta y otras con receta (la fracción IV del registro indica receta); se asume receta. No se encontraron indicaciones en las fichas; si se prefiere publicarlo como suplemento, la alternativa es MLM438195. C10 del sistema son 10 frascos.</t>
  </si>
  <si>
    <t xml:space="preserve">https://www.fahorro.com/fisiofer-40-mg-15-ml-con-10-frascos.html | https://www.farmatodo.com.mx/fisiofer-40-mg-solucion-15-ml-caja-c-10-frascos/p | https://curitek.com/producto/fisiofer-hierro/</t>
  </si>
  <si>
    <t xml:space="preserve">3 fotos de tienda del servidor de Farmacias del Ahorro (frente, vista en ángulo y reverso con datos del fabricante); se descartó una foto casi duplicada del frente.</t>
  </si>
  <si>
    <t xml:space="preserve">GTIN confirmado en tienda. El nombre de línea 'Confor/Confort' viene del sistema y de tiendas; el empaque solo dice Diapro. Fabricante según una ficha de tienda (coincide con el prefijo de GTIN de Kimberly-Clark). Datos de talla, absorción y aroma tomados del empaque.</t>
  </si>
  <si>
    <t xml:space="preserve">https://www.farmalisto.com.mx/panales-para-adulto/7200-diapro-confort-mediano-talla-31-46-paquete-con-10-panales-incontinencia-7501943474994-diapro.html | https://www.fahorro.com/pa-al-diapro-confort-mediano-10-pz.html | https://openfarma.mx/products/panal-diapro-confor-adulto-mediano-con-10</t>
  </si>
  <si>
    <t xml:space="preserve">1 foto de frente del empaque (tienda, 1514 px), con talla, contenido y características legibles.</t>
  </si>
  <si>
    <t xml:space="preserve">GTIN y presentación confirmados. La ficha del fabricante y las tiendas no publican indicaciones ni contraindicaciones, por eso la descripción no lista indicaciones específicas. Antibiótico: receta obligatoria y retenida en farmacia.</t>
  </si>
  <si>
    <t xml:space="preserve">https://comercial.pisa.com.mx/producto/ciprobac/</t>
  </si>
  <si>
    <t xml:space="preserve">https://comercial.pisa.com.mx/producto/ciprobac/ | https://www.farmaciasespecializadas.com/ciprobac-500mg-tab-caj-c-14.html</t>
  </si>
  <si>
    <t xml:space="preserve">2 fotos de frente del empaque (tienda, 698 y 896 px). Se descartó una foto donde el empaque salía muy pequeño.</t>
  </si>
  <si>
    <t xml:space="preserve">GTIN 041388284316 (UPC de 12 dígitos) confirmado con el código de barras del empaque. Contenido 0.3 oz = 9.7 ml según etiqueta. Venta libre según las fichas de tienda. Categoría elegida por alivio del dolor bucal (no hay una hoja de cuidado bucal para medicamentos).</t>
  </si>
  <si>
    <t xml:space="preserve">https://farmaciagloria.mx/Analgesicos/2156-kank-a-con-03-oz-solucion.html | https://farmaciasanisidro.mx/producto/kank-a-sol-9-7ml-3-oz-2/ | https://sanorim.mx/products/kanka-20-benzocaina-solucion-con-aplicador-9-7-ml</t>
  </si>
  <si>
    <t xml:space="preserve">1 foto nueva (tienda, Sanorim): blíster frontal con el frasco de 9.7 mL, 600x600 px de origen, 572 px útiles. Se borraron las 2 viejas de Farmacia Gloria (470 y 472 px, frente y reverso), por lo que ya no hay foto del reverso. Búsqueda web (1) sin versión mayor: Zedelvallarta 600 px pero 486 px útiles.</t>
  </si>
  <si>
    <t xml:space="preserve">GTIN confirmado como código de barras en tienda y presentación de 10 g confirmada en el empaque. No se encontró ficha con modo de uso ni advertencias oficiales; el texto es prudente. No se confirmó si requiere receta (una fuente de baja calidad decía que sí).</t>
  </si>
  <si>
    <t xml:space="preserve">https://www.fahorro.com/italdermol-10-g-crema.html | https://www.dermaexpress.com.mx/products/italdermol-crema-7501390911011</t>
  </si>
  <si>
    <t xml:space="preserve">1 foto de frente de la caja (tienda, 1176 px), la caja va en horizontal sobre fondo blanco.</t>
  </si>
  <si>
    <t xml:space="preserve">GTIN y presentación confirmados. Las fichas encontradas son pobres en indicaciones y contraindicaciones; el texto es general. Dos tiendas indican venta con receta.</t>
  </si>
  <si>
    <t xml:space="preserve">https://curitek.com/producto/vontrol-difenidol/ | https://wecarepharma.mx/en/products/vontrol-25mg-con-25-tabletas-difenidol</t>
  </si>
  <si>
    <t xml:space="preserve">1 foto de frente del empaque (tienda, 1737 px).</t>
  </si>
  <si>
    <t xml:space="preserve">GTIN y presentación confirmados. Composición, dosis y contraindicaciones tomadas de la ficha PLM. Los bisfosfonatos requieren receta en México (no se vio la leyenda en el empaque).</t>
  </si>
  <si>
    <t xml:space="preserve">https://www.medicamentosplm.com/home/productos/fosfonat-tabletas/103/101/53951/210 | https://www.fahorro.com/fosfonat-150-mg-oral-1-tabletas.html</t>
  </si>
  <si>
    <t xml:space="preserve">1 foto de frente del empaque (tienda, 1041 px) con la fórmula legible.</t>
  </si>
  <si>
    <t xml:space="preserve">GTIN y presentación confirmados con el empaque (fórmula visible en la caja). No se confirmó número de registro sanitario. Una ficha de tienda decía que no requiere receta, lo cual es incorrecto para un antidiabético; se marcó como receta.</t>
  </si>
  <si>
    <t xml:space="preserve">https://www.benavides.com.mx/trayenta-duo-25-mg-linagliptina850-mg-metformina-60-tabletas | https://curitek.com/producto/trayenta-duo-2-5-mg-850-mg/</t>
  </si>
  <si>
    <t xml:space="preserve">2 fotos (tienda, 1513 y 1451 px): frente y vista angular de la caja.</t>
  </si>
  <si>
    <t xml:space="preserve">GTIN confirmado con el código de barras del empaque; fórmula, registro, dosis y leyenda de receta leídos del empaque. Indicación tomada de una ficha de tienda.</t>
  </si>
  <si>
    <t xml:space="preserve">https://www.klyns.mx/unamol-ped-susp-60-c-gotero/p | https://www.fahorro.com/unamol-1-g-ml-suspension-60-ml.html</t>
  </si>
  <si>
    <t xml:space="preserve">3 fotos (tienda, ~1530 px): frente, reverso con fórmula y registro, y vista angular.</t>
  </si>
  <si>
    <t xml:space="preserve">GTIN y presentación confirmados. Texto basado en la etiqueta del empaque, que no trae leyenda de venta con receta; se marcó 'No' pero conviene confirmarlo. Hay un empaque anterior sin la leyenda 'sabor plátano' en la misma referencia.</t>
  </si>
  <si>
    <t xml:space="preserve">https://curitek.com/producto/febrax-suspension-naproxeno-paracetamol-2/ | https://www.fahorro.com/febrax-oral-100-ml-suspension.html</t>
  </si>
  <si>
    <t xml:space="preserve">2 fotos (tienda, 1398 y 1365 px): frente del empaque actual (25 mg/20 mg por ml, sabor plátano) y reverso con la fórmula y las indicaciones. Se descartaron otras fotos del empaque anterior.</t>
  </si>
  <si>
    <t xml:space="preserve">GTIN y presentación confirmados. Las fuentes no coinciden en la sal de hierro (polimaltosado vs fumarato), por eso no se especifica. Las contraindicaciones vienen de una ficha de baja calidad y no se listan indicaciones por falta de fuente oficial; no se confirmó si requiere receta.</t>
  </si>
  <si>
    <t xml:space="preserve">https://www.fahorro.com/ferranina-fol-368-mg-oral-30-grageas.html | https://wecarepharma.mx/en/products/ferranina-fol-grageas-100mg-800mcg-con-30-hierro-acido-folico</t>
  </si>
  <si>
    <t xml:space="preserve">2 fotos (tienda, 857 y 1296 px): frente de la caja y vista angular. Se descartó una foto borrosa duplicada.</t>
  </si>
  <si>
    <t xml:space="preserve">GTIN confirmado como EAN en tienda; línea Maxi Protect y características leídas del empaque y de una ficha de tienda. Fabricante (Essity) inferido de la marca TENA, no visto en una ficha. El rango '40-60' de la ficha de tienda no trae unidades, por eso solo aparece en 'otros'.</t>
  </si>
  <si>
    <t xml:space="preserve">https://www.farmalisto.com.mx/panales-para-adulto/13328-cpomprar-tena-panal-slip-grande-talla-40-60-empaque-con-10-panales-incontinencia-precio-7501019051043.html | https://www.chedraui.com.mx/panales-para-incontinencia-tena-slip-maxi-protect-anatomico-talla-grande-10-piezas-3004928/p</t>
  </si>
  <si>
    <t xml:space="preserve">1 foto de frente del empaque (tienda, 1004 px).</t>
  </si>
  <si>
    <t xml:space="preserve">GTIN y registro confirmados en el empaque (reverso). Las cantidades por dosis (B1 100, B6 100, B12 5, dexametasona 4, lidocaína 30 mg) vienen de una ficha de distribuidor y del nombre de otro listado; otra ficha decía lidocaína 20 mg. El empaque no las muestra legibles; verificar antes de publicar. No se encontraron indicaciones oficiales, por eso el texto no las lista.</t>
  </si>
  <si>
    <t xml:space="preserve">https://curitek.com/producto/tribedoce-dx-complejo-b-dexametasona-lidocaina/ | https://farmaciaherrera.com.mx/products/complejo-b-dexametasona-lidocaina-tribedoce-dx-solucion-inyectable-con-3-ampulas | https://wecarepharma.mx/en/products/tribedoce-dx-2ml-con-3-ampulas-complejo-b-dexametasona-lidocaina</t>
  </si>
  <si>
    <t xml:space="preserve">2 fotos (tienda, 1237 y 1018 px): frente del empaque actual y reverso con modo de empleo y registro. Se descartaron una foto del empaque anterior con menos resolución, una copia duplicada y una con marca de agua de una tienda.</t>
  </si>
  <si>
    <t xml:space="preserve">GTIN y presentación confirmados. Las concentraciones por ml no coinciden entre fichas (una las lista en otro orden); se usó el orden del empaque (lidocaína, ofloxacino, hidrocortisona) y la concentración estándar de ofloxacino ótico de 3 mg/ml. Verificar contra la etiqueta. El fabricante aparece como Senosiain en una tienda e Ipal (distribuidor) en otras.</t>
  </si>
  <si>
    <t xml:space="preserve">https://farmalisto.com.mx/medicamentos/6049-orecil-nf-solucion-otica-frasco-con-10ml-7501314704460.html | https://wecarepharma.mx/en/products/orecil-nf-gotas-otica-10mg-3mg-2-5mg-10ml-lidocaina-ofloxacino-hidrocortisona | https://www.klyns.mx/orecil-nf-sol-10-ml/p</t>
  </si>
  <si>
    <t xml:space="preserve">1 foto de frente del empaque (tienda, 1059 px).</t>
  </si>
  <si>
    <t xml:space="preserve">GTIN y presentación confirmados; fórmula, vía y leyenda de receta leídas del reverso del empaque (hidroxocobalamina 10 mg por ampolleta). Una ficha de tienda decía 50,000 mcg de B12, lo cual no coincide con el empaque; el '50,000' es parte del nombre comercial. Indicaciones tomadas de una ficha de tienda. Registro sanitario no confirmado.</t>
  </si>
  <si>
    <t xml:space="preserve">https://farmalisto.com.mx/medicamentos/11142-comprar-tribedoce-solucion-inyectable-50000-mcg-100-mg-50-mg-caja-con-5-ampolletas-2-ml-precio-7501537182960.html</t>
  </si>
  <si>
    <t xml:space="preserve">3 fotos (tienda, ~1400 px): frente, reverso con fórmula y vista angular de la caja.</t>
  </si>
  <si>
    <t xml:space="preserve">GTIN y presentación confirmados; composición leída del empaque (marca Novartis). Las fichas de tienda no traen indicaciones, contraindicaciones ni registro, por eso el texto es general. Algunas tiendas mencionan Viatris como laboratorio actual.</t>
  </si>
  <si>
    <t xml:space="preserve">https://www.farmaciasespecializadas.com/exforge-hct-5-160-12-5mg-com-caj-c-28.html | https://www.farmaciasguadalajara.com/circulatorio/cardiovasculares/exforge-hct-5mg-160mg-12.5mg--28-comprimidos.-1094696.html</t>
  </si>
  <si>
    <t xml:space="preserve">1 foto de frente del empaque (tienda, 1520 px).</t>
  </si>
  <si>
    <t xml:space="preserve">GTIN 650240052545 (12 dígitos) coincide con la ficha de tienda; composición, síntomas y contenido leídos del empaque. La ficha de tienda muestra un registro sanitario con vigencia vencida en 2022, por eso conviene revisarlo antes de publicar. Advertencias generales de los ingredientes; el instructivo no estaba disponible.</t>
  </si>
  <si>
    <t xml:space="preserve">https://www.farmalisto.com.mx/gripe-y-tos/37215-comprar-xl-3-antigripal-caja-con-10-tabletas-precio.html | https://www.farmaciasguadalajara.com/medicina/antigripales/xl-3-antigripal-325mg-10mg-4mg--10-tabletas.-1348787.html | https://www.fahorro.com/xl-3-antigripal-10-tabletas.html</t>
  </si>
  <si>
    <t xml:space="preserve">1 foto de frente del empaque (tienda, 1082 px).</t>
  </si>
  <si>
    <t xml:space="preserve">GTIN confirmado con el código de barras del empaque; fórmula, indicación, dosis y contraindicaciones leídas del reverso y coinciden con la página oficial.</t>
  </si>
  <si>
    <t xml:space="preserve">https://www.afrin.com.mx/sprays-nasales/afrin-original-adulto</t>
  </si>
  <si>
    <t xml:space="preserve">https://www.afrin.com.mx/sprays-nasales/afrin-original-adulto | https://www.fahorro.com/afrin-original-adulto-alivio-de-la-congestion-nasal-causada-por-el-resfriado-comun-y-rinitis-alergica-actua-por-12-horas-20-ml.html</t>
  </si>
  <si>
    <t xml:space="preserve">3 fotos (tienda, ~1400 px): frente, reverso con fórmula y dosis, y vista angular. Se descartaron 3 imágenes promocionales de la misma ficha.</t>
  </si>
  <si>
    <t xml:space="preserve">GTIN y presentación confirmados. Composición, indicaciones, dosis y contraindicaciones tomadas de la ficha PLM. El nombre del sistema abrevia '10/200/50'; la fórmula completa es 10/200/200/50 mg. Tiendas lo ubican entre los medicamentos con receta (metoclopramida).</t>
  </si>
  <si>
    <t xml:space="preserve">https://www.medicamentosplm.com/home/productos/pramigel-comprimidos/35/101/9330/25 | https://www.fahorro.com/pramigel-10-mg-200-mg-200-mg-oral-20-comprimidos.html</t>
  </si>
  <si>
    <t xml:space="preserve">1 foto de frente del empaque (tienda, 1625 px).</t>
  </si>
  <si>
    <t xml:space="preserve">GTIN 008400004574 (12 dígitos, 8400004574 en tiendas) y presentación confirmados. Composición, dosis y precauciones tomadas de la ficha PLM. No se confirmó si requiere receta.</t>
  </si>
  <si>
    <t xml:space="preserve">https://www.medicamentosplm.com/Home/productos/grimal.solucion.oftalmica/88/101/7967/172 | https://www.fahorro.com/grimal-oftalmico-10-ml-solucion.html</t>
  </si>
  <si>
    <t xml:space="preserve">3 fotos (tienda, ~1545 px): frente, frente con la fórmula y vista angular de la caja.</t>
  </si>
  <si>
    <t xml:space="preserve">GTIN y presentación confirmados. Ingredientes, información nutrimental y modo de empleo leídos del lateral del empaque. Clasificado como suplemento alimenticio, no medicamento. Una ficha de baja calidad mencionaba asparagina, que no aparece en los ingredientes del empaque; no se incluyó.</t>
  </si>
  <si>
    <t xml:space="preserve">https://www.fahorro.com/cholal-modificado-suplemento-alimenticio-5-ml-10-ampolletas.html</t>
  </si>
  <si>
    <t xml:space="preserve">3 fotos (tienda, 956 a 1472 px): frente, lateral con ingredientes y modo de empleo, y vista angular. Se descartó una vista superior con texto invertido.</t>
  </si>
  <si>
    <t xml:space="preserve">GTIN confirmado por listados de tiendas y contenido de 35 ml leído del empaque (el nombre del sistema no trae el tamaño). El modo de uso es el procedimiento habitual de adhesivos para dentaduras, porque no se encontró la ficha oficial de la marca; conviene compararlo con la etiqueta.</t>
  </si>
  <si>
    <t xml:space="preserve">https://wecarepharma.mx/products/fixodent-plus-adhesivo-para-dentaduras-35ml</t>
  </si>
  <si>
    <t xml:space="preserve">2 fotos (tienda, 1442 y 1361 px): frente de la caja y vista angular.</t>
  </si>
  <si>
    <t xml:space="preserve">GTIN 736085410600 (12 dígitos) y presentación confirmados; fórmula, registro y leyenda de receta leídos del reverso del empaque. No se encontró ficha con indicaciones, por eso el texto no las incluye.</t>
  </si>
  <si>
    <t xml:space="preserve">https://curitek.com/producto/zebesten-bromfenaco/</t>
  </si>
  <si>
    <t xml:space="preserve">4 fotos (tienda, 1137 a 1530 px): frente, reverso con fórmula y registro, vista angular y caja con frasco.</t>
  </si>
  <si>
    <t xml:space="preserve">GTIN confirmado en el catálogo de Mercado Libre (MLM26094897, 2026-09-29). Comparado: marca Ensure, línea Advance, con HMB (CaHMB), sabor fresa, líquido en botella de 237 ml, unidad 1. Todo coincide. El catálogo aporta edad mínima recomendada 14 años (se anota en 'otros' como dato de ML; 'Adultos' se deja sin cambio), lactosa y gluten. No se usa 'vegano': la característica dice apto y el atributo dice 'Es vegano: No'. Se ignoran 'peso de la porción 1 kg' y 'valores nutricionales 237' por incongruentes. 'otros' se entrega completo.</t>
  </si>
  <si>
    <t xml:space="preserve">https://www.contigo.abbott/es-mx/marca/ensure/advance</t>
  </si>
  <si>
    <t xml:space="preserve">https://www.contigo.abbott/es-mx/marca/ensure/advance | https://www.fahorro.com/ensure-advance-suplemento-alimenticio-sabor-fresa-237-ml.html</t>
  </si>
  <si>
    <t xml:space="preserve">1 foto de frente de la botella (tienda, 1536 px). Se descartó una foto del empaque anterior (Advance-Active) y una foto de estilo de vida.</t>
  </si>
  <si>
    <t xml:space="preserve">GTIN confirmado con el código de barras del reverso; fórmula, registro y leyenda de receta leídos del empaque. Las indicaciones vienen de una ficha de tienda.</t>
  </si>
  <si>
    <t xml:space="preserve">https://curitek.com/producto/inhibitron-twit-40-omeprazol-bicarbonato-de-sodio/ | https://wecarepharma.mx/en/products/inhibitron-twit-40mg-1100mg-con-30-capsulas-omeprazol-bicarbonato-de-sodio | https://www.fahorro.com/inhibitron-twit-40-mg-1100-mg-oral-30-caps.html</t>
  </si>
  <si>
    <t xml:space="preserve">3 fotos (tienda, ~1650 px): frente, vista angular y reverso con fórmula y registro. Se descartó una foto casi idéntica al frente.</t>
  </si>
  <si>
    <t xml:space="preserve">GTIN y presentación confirmados en tienda y en el empaque. Las fichas no traen indicaciones oficiales ni dosis; el texto es general y no lista indicaciones específicas. Contraindicaciones tomadas de una ficha de baja calidad. Categoría elegida como antiinfeccioso por ser antibiótico.</t>
  </si>
  <si>
    <t xml:space="preserve">https://curitek.com/producto/flonorm-400-mg-14-tabletas-rifaximina/ | https://www.farmaciasespecializadas.com/flonorm-400-mg-tab-caj-c-14.html | https://wecarepharma.mx/en/products/flonorm-400mg-con-14-tabletas-rifaximina</t>
  </si>
  <si>
    <t xml:space="preserve">1 foto de la caja en vista angular (tienda, 848 px). Se descartaron 2 fotos frontales más chicas y borrosas (menos de 550 px reales).</t>
  </si>
  <si>
    <t xml:space="preserve">GTIN confirmado en registro de productos (toallitas KleenBebé Suavelastic hipoalergénicas, 80 piezas); variante Vitta E confirmada por la foto del empaque y listados de tiendas. El fabricante Kimberly-Clark se deduce de la marca.</t>
  </si>
  <si>
    <t xml:space="preserve">https://www.kleenbebe.com/Productos/Suavelastic/Toallitas/suavelastic-toallitas</t>
  </si>
  <si>
    <t xml:space="preserve">https://infocode.io/b2b/07506425618200/details | https://www.kleenbebe.com/Productos/Suavelastic/Toallitas/suavelastic-toallitas</t>
  </si>
  <si>
    <t xml:space="preserve">1 foto de frente del paquete Vitta E de 80 piezas (2000 px, registro de productos infocode, origen tienda). El sitio oficial de la marca bloquea el acceso automático.</t>
  </si>
  <si>
    <t xml:space="preserve">GTIN confirmado en registro de productos y en varias tiendas. Se usó la categoría de suplementos (MLM438195) porque es para niños de 1 a 10 años; si se prefiere fórmula infantil sería MLM189058.</t>
  </si>
  <si>
    <t xml:space="preserve">https://infocode.io/b2b/07501033956331/details | https://www.klyns.mx/pediasure-plus-237ml-fresa/p | https://www.yza.mx/pediasure-plus-fresa-237ml/MXYZ_7501033956331.html</t>
  </si>
  <si>
    <t xml:space="preserve">1 foto de frente del envase con fórmula nueva (fresa, 1543 px, tienda). Se descartaron una foto con tabla de nutrientes y textos promocionales y otra del empaque anterior de la fórmula.</t>
  </si>
  <si>
    <t xml:space="preserve">GTIN confirmado en registro de productos y tienda (crema dental Colgate original con flúor, 22 ml). La concentración de flúor no apareció en las fuentes y se omitió.</t>
  </si>
  <si>
    <t xml:space="preserve">https://infocode.io/b2b/07509546039152/details | https://farmalisto.com.mx/pasta-de-dientes/8789-crema-dental-colgate-mfp-22-ml-7509546039152.html</t>
  </si>
  <si>
    <t xml:space="preserve">2 fotos: frente del empaque plano y empaque en 3D (831 y 970 px; tiendas). Sin marcas de agua.</t>
  </si>
  <si>
    <t xml:space="preserve">GTIN confirmado en registro de productos y tiendas. Las indicaciones provienen de la ficha PLM de la familia Ulsen (cápsulas de 20 mg); la concentración de 40 mg del PCS sale del empaque y del registro. PLM indica que la venta requiere receta, aunque algunas tiendas en línea lo listan sin ella: validar con el área regulatoria.</t>
  </si>
  <si>
    <t xml:space="preserve">https://www.medicamentosplm.com/home/productos/ulsen-capsulas/168/59/10248/14 | https://infocode.io/b2b/07501314704828/details | https://www.yza.mx/ulsen-pcs-40mg-14-caps/MXYZ_7501314704828.html</t>
  </si>
  <si>
    <t xml:space="preserve">1 foto de frente de la caja (fahorro, 1486 px). Se descartó otra por marca de agua de la tienda.</t>
  </si>
  <si>
    <t xml:space="preserve">El nombre del sistema dice TAB y 1+1, pero el registro de productos lista este GTIN como fluconazol Afungil cápsulas 150 mg 1+1, 2 piezas; se usó 2 cápsulas. El empaque dice caja con 1 cápsula y trae la leyenda 1+1; confirmar el contenido real de la caja.</t>
  </si>
  <si>
    <t xml:space="preserve">https://infocode.io/b2b/07501314705313/details | https://farmaciagloria.mx/medicamentos-de-a-z/89-afungil-150-mg-con-1-capsula.html | https://www.yza.mx/afungil-ofta-11-150mg-1-cap-/MXYZ_7501314705313.html</t>
  </si>
  <si>
    <t xml:space="preserve">2 fotos de la caja Afungil 1+1 con y sin blíster (720 y 1455 px, tiendas). El empaque lleva impresa la leyenda 1+1; se dejó porque es el empaque real de este GTIN.</t>
  </si>
  <si>
    <t xml:space="preserve">GTIN confirmado en registro de productos y tiendas; datos de composición, dosis, advertencias y registro tomados de la contraetiqueta.</t>
  </si>
  <si>
    <t xml:space="preserve">https://sanfer.com.mx/productos/syncol-max-12-comprimidos</t>
  </si>
  <si>
    <t xml:space="preserve">https://sanfer.com.mx/productos/syncol-max-12-comprimidos | https://infocode.io/b2b/07501070600730/details | https://www.yza.mx/syncol-max-650mg60mg15mg-12-comp/MXYZ_7501070600730.html</t>
  </si>
  <si>
    <t xml:space="preserve">2 fotos: frente de la caja (1053 px) y contraetiqueta con fórmula, dosis y advertencias (868 px), de tiendas. Se descartaron la imagen de 527 px del fabricante, un empaque de diseño anterior y duplicados.</t>
  </si>
  <si>
    <t xml:space="preserve">GTIN confirmado en registro de productos y tiendas; texto tomado de la contraetiqueta del empaque. Algunas tiendas describen el sabor como anís; el empaque de este GTIN se identifica como Original.</t>
  </si>
  <si>
    <t xml:space="preserve">https://infocode.io/b2b/07501001258030/details | https://www.yza.mx/pepto-bismol-24-tabs/MXYZ_7501001258030.html | https://www.fahorro.com/pepto-bismol-tabletas-masticables-anis-24-tabletas.html</t>
  </si>
  <si>
    <t xml:space="preserve">2 fotos de tienda: frente de la caja rosa con 24 tabletas (1362 px) y contraetiqueta legible con fórmula y dosis (1362 px). Se descartó una imagen publicitaria.</t>
  </si>
  <si>
    <t xml:space="preserve">GTIN confirmado en registro de productos y tiendas. Una tienda indica que se solicitará receta, otra no lo especifica; validar la condición de venta. No se encontró la cantidad de Triticum vulgare por gasa.</t>
  </si>
  <si>
    <t xml:space="preserve">https://infocode.io/b2b/07501123011711/details | https://farmaciagloria.mx/medicamentos-de-a-z/1613-fitoestimulina-gasa-esterilizada-con-crema-10-sobres.html | https://www.farmaciasespecializadas.com/fitoestimulina-4gr-caj-c-10-gasas.html</t>
  </si>
  <si>
    <t xml:space="preserve">1 foto de frente de la caja (1568 px, tienda, sin marcas de agua).</t>
  </si>
  <si>
    <t xml:space="preserve">GTIN confirmado: la imagen del producto en la tienda lleva este GTIN en el nombre del archivo y el nombre es Pañales Kleenbebé Absorsec Unisex XXJ E7 40 Piezas. No se encontró el rango de peso para esta etapa; el sistema anota un 4 al final que se ignoró. El fabricante Kimberly-Clark se deduce de la marca.</t>
  </si>
  <si>
    <t xml:space="preserve">https://www.chedraui.com.mx/panales-kleenbebe-absorsec-unisex-xxj-e7-40-piezas-3874763/p</t>
  </si>
  <si>
    <t xml:space="preserve">1 foto de frente del paquete de 40 piezas (1065 px, tienda). Sin otras fotos disponibles.</t>
  </si>
  <si>
    <t xml:space="preserve">GTIN confirmado en registro de productos y tiendas. Las demás fotos de tienda traían textos promocionales y no se guardaron. No se encontró la tabla nutrimental completa en texto.</t>
  </si>
  <si>
    <t xml:space="preserve">https://infocode.io/b2b/07501033958717/details | https://sanorim.mx/products/ensure-advance-liquido-suplemento-alimenticio-sabor-vailla-237-ml | https://www.yza.mx/ensure-advance-vainilla-237ml-/MXYZ_7501033958717.html</t>
  </si>
  <si>
    <t xml:space="preserve">1 foto de frente de la botella (1491 px, tienda). Se descartaron 3 imágenes publicitarias con leyendas de beneficios.</t>
  </si>
  <si>
    <t xml:space="preserve">GTIN confirmado en registro de productos (carboximetilcelulosa sódica Allergan, 10 ml). El empaque actual muestra la marca AbbVie y el registro aún muestra Allergan.</t>
  </si>
  <si>
    <t xml:space="preserve">https://infocode.io/b2b/07501201400567/details | https://farmaciagloria.mx/medicamentos-de-a-z/3198-refresh-tears-gotas-con-10-ml.html</t>
  </si>
  <si>
    <t xml:space="preserve">1 foto de frente de la caja con marca AbbVie (1428 px, tienda). Se descartaron el empaque anterior con marca Allergan y una foto de otro producto (Refresh Fusion).</t>
  </si>
  <si>
    <t xml:space="preserve">GTIN confirmado en registro de productos y tiendas.</t>
  </si>
  <si>
    <t xml:space="preserve">https://farmaciagloria.mx/medicamentos-de-a-z/1083-dalacin-c-300-mg-con-16-capsulas.html | https://infocode.io/b2b/07501287627957/details | https://www.yza.mx/dalacin-c-300mg-16-caps/MXYZ_7501287627957.html</t>
  </si>
  <si>
    <t xml:space="preserve">2 fotos de tienda: frente de la caja (849 px) y caja en 3D con fórmula visible (1690 px). Sin marcas de agua.</t>
  </si>
  <si>
    <t xml:space="preserve">El sistema anota 10 tabletas más 2 gratis: el empaque de este GTIN dice caja con 12 tabletas, por eso el título usa 12. Las fotos de este GTIN traen impresa la promoción Paga 10 y llévate 2. Composición, dosis y advertencias tomadas de la contraetiqueta. GTIN confirmado por las fotos de tienda cuyo nombre de archivo es este GTIN; el registro infocode no lo lista.</t>
  </si>
  <si>
    <t xml:space="preserve">https://www.medicamentosplm.com/home/productos/flanax-tabletas/21/101/7740/210 | https://www.fahorro.com/flanax-550-mg-analgesico-antiinflamatorio-12-tabletas.html</t>
  </si>
  <si>
    <t xml:space="preserve">3 fotos de tienda: caja de frente (1586 px), caja en 3D (1583 px) y contraetiqueta (1578 px). Las dos de frente llevan impreso el banner promocional Paga 10 y llévate 2 gratis, propio del empaque de este GTIN; no hay foto de frente sin promoción, retirarlas si la política del canal lo exige.</t>
  </si>
  <si>
    <t xml:space="preserve">GTIN de 12 dígitos confirmado en registro de productos (Nikzon 90 tabletas, hemorroides) y en tiendas. Fórmula, indicaciones y dosis tomadas de la contraetiqueta. El fabricante Genomma Lab proviene de un listado de tienda.</t>
  </si>
  <si>
    <t xml:space="preserve">https://infocode.io/b2b/00650240001314/details | https://farmaciagloria.mx/Analgesicos/2697-nikzon-con-90-capsulas.html | https://www.yza.mx/nikzon-90-tabs/MXYZ_650240001314.html</t>
  </si>
  <si>
    <t xml:space="preserve">2 fotos de tienda: caja en 3D de frente (1329 px) y contraetiqueta con fórmula y dosis (1095 px). Se descartó una foto lateral.</t>
  </si>
  <si>
    <t xml:space="preserve">GTIN confirmado en registro de productos y tiendas. La condición de venta es contradictoria entre fuentes (una tienda dice receta no obligatoria, la tienda del laboratorio pide datos del médico); validar. El empaque dice tabletas aunque algunas tiendas dicen comprimidos.</t>
  </si>
  <si>
    <t xml:space="preserve">https://farmaciagloria.mx/medicamentos-de-a-z/3779-thioctacid-600-mg-con-30-comprimidos.html | https://www.benavides.com.mx/thioctacid-600-mg-acido-tioctico-30-tabletas | https://infocode.io/b2b/07501318612082/details</t>
  </si>
  <si>
    <t xml:space="preserve">2 fotos de tienda: caja en 3D con fórmula (1128 px) y caja con el frasco (1443 px). Se descartó una foto de 578 px por baja resolución.</t>
  </si>
  <si>
    <t xml:space="preserve">GTIN confirmado en registro de productos y tiendas. La condición de receta se deduce del principio activo (antibiótico con corticosteroide); validar contra el empaque.</t>
  </si>
  <si>
    <t xml:space="preserve">https://farmaciagloria.mx/medicamentos-de-a-z/25-aceler-co-2-01-crema-con-15-g.html | https://infocode.io/b2b/07501314701513/details | https://www.yza.mx/aceler-co-20.1-crema-15g/MXYZ_7501314701513.html</t>
  </si>
  <si>
    <t xml:space="preserve">2 fotos de tienda del estuche del tubo de frente (1047 y 1487 px). Sin marcas de agua.</t>
  </si>
  <si>
    <t xml:space="preserve">GTIN confirmado en registro de productos y tiendas. La categoría MLM194677 (Otros Medicamentos) se eligió por ser inyectable con receta; si se prefiere vitaminas, MLM438195. No se encontraron las cantidades completas de cada vitamina.</t>
  </si>
  <si>
    <t xml:space="preserve">https://farmaciagloria.mx/Multivitaminicos/4169-vitafusin-adulto-frasco-ampula-con-5-ml.html | https://infocode.io/b2b/07501125155758/details | https://www.fahorro.com/vitafusin-5-ml-solucion-inyectable-adulto.html</t>
  </si>
  <si>
    <t xml:space="preserve">3 fotos de tienda: caja en 3D (1411 px), panel lateral con el registro sanitario (1377 px) y caja de frente (1347 px).</t>
  </si>
  <si>
    <t xml:space="preserve">GTIN de 12 dígitos (300090556365) identificado por la ficha de una farmacia mexicana y por el nombre de archivo de su foto; la presentación de 6 piezas coincide con el nombre del sistema. Algunas fuentes describen la presentación como jeringa precargada y otras como ampolleta. Registro sanitario tomado de la ficha de referencia (Vademecum). El registro infocode no lista este GTIN. Validar contra el empaque.</t>
  </si>
  <si>
    <t xml:space="preserve">https://www.klyns.mx/lincocin-600-c-6-amp/p | https://www.vademecum.es/mexico/medicamento/1281267/lincocin-solucion-inyectable-600-mg-2-ml | https://farmaciagloria.mx/medicamentos-de-a-z/2310-lincocin-adulto-jeringa-prellenada-1-pieza.html</t>
  </si>
  <si>
    <t xml:space="preserve">1 foto nueva (tienda, catálogo de imágenes de YZA por GTIN, archivo 300090556365_1.jpg; su ficha web no se encontró): frente de la caja Pfizer Lincocin 600 mg/2 mL, 1066x914 px de origen, 583 px útiles. Se borró la vieja de Klyns (396 px; Klyns solo da 500 px reales). La caja dice 'Caja con 6 jeringas prellenadas con 2 mL', lo que confirma la duda ampolleta/jeringa de la investigación. Sin búsqueda web.</t>
  </si>
  <si>
    <t xml:space="preserve">GTIN confirmado en registro de productos y tiendas; la presentación de 40 g coincide con el nombre del sistema. La condición de receta se deduce del contenido de neomicina (antibiótico); validar contra el empaque.</t>
  </si>
  <si>
    <t xml:space="preserve">https://farmaciagloria.mx/medicamentos-de-a-z/3163-recoveron-c-40-g-crema.html | https://www.fahorro.com/recoveron-nc-tubo-con-40-g.html | https://infocode.io/b2b/07501089804327/details</t>
  </si>
  <si>
    <t xml:space="preserve">2 fotos de tienda del tubo y su estuche (1200 px originales cada una), sin marcas de agua.</t>
  </si>
  <si>
    <t xml:space="preserve">GTIN confirmado en registro de productos y tienda; algunas tiendas nombran la variante Cuidado Relajante, pero el empaque de las fotos y el sistema indican Cuidado Humectante con lavanda y vainilla, por lo que se respetó el nombre del sistema. El registro infocode lista el GTIN como Huggies hipoalergénicas de 80 piezas hecho en México.</t>
  </si>
  <si>
    <t xml:space="preserve">https://infocode.io/b2b/07501943454873/details | https://www.fahorro.com/huggies-toallitas-humedas-cuidado-relajante-80-pz.html</t>
  </si>
  <si>
    <t xml:space="preserve">2 fotos de tienda del paquete de 80 piezas Cuidado Humectante lavanda y vainilla: de frente y en 3D (2000 px finales). Se retiró una foto que traía impresa una promoción de la tienda.</t>
  </si>
  <si>
    <t xml:space="preserve">GTIN confirmado en tienda y por las fotos del empaque (vitamina C 1 g, 10 tabletas efervescentes sabor naranja). Modo de uso, indicaciones y contraindicaciones tomados de la etiqueta.</t>
  </si>
  <si>
    <t xml:space="preserve">https://www.fahorro.com/redoxon-1-g-de-vitamina-c-sabor-naranja-10-tabletas-efervescentes.html | https://infocode.io/b2b/07501008409527/details</t>
  </si>
  <si>
    <t xml:space="preserve">3 fotos de tienda (1600 px originales): empaque de frente, empaque en otro ángulo y contraetiqueta, sin marcas de agua.</t>
  </si>
  <si>
    <t xml:space="preserve">GTIN de 8 dígitos (75055813) confirmado en el registro de productos (Latanoprost OPKO, 3 ml, solución oftálmica, hecho en México) y en fichas de tienda de 0.05 mg/ml. Indicaciones y precauciones corresponden al principio activo; validar temperatura de conservación y demás datos contra el empaque.</t>
  </si>
  <si>
    <t xml:space="preserve">https://infocode.io/b2b/00000075055813/details | https://www.ifarma.com.mx/producto/latanoprost-exakta/ | https://heka.mx/catalogo/medicamentos/grupo-15-oftalmologia/latanoprost-solucion-oftalmica-cada-ml-contiene-latanoprost-50-%C2%B5genvase-con-un-frasco-gotero-con-3-0-ml/</t>
  </si>
  <si>
    <t xml:space="preserve">1 foto de frente del empaque (2401 px originales, 2000 px finales) del registro de productos infocode, origen tienda.</t>
  </si>
  <si>
    <t xml:space="preserve">GTIN confirmado en el registro de productos (Bumetanida Miccil IPAL, tableta de 1 mg, 20 piezas, hecho en México) y en fichas de tienda. Indicaciones y contraindicaciones tomadas de la ficha de una farmacia mexicana.</t>
  </si>
  <si>
    <t xml:space="preserve">https://farmaciagloria.mx/medicamentos-de-a-z/2518-miccil-con-20-comprimidos.html | https://www.fahorro.com/miccil-1-mg-oral-20-tabs.html | https://infocode.io/b2b/07501314704552/details</t>
  </si>
  <si>
    <t xml:space="preserve">1 foto de tienda de la caja de frente (1000 px originales, 857 px finales).</t>
  </si>
  <si>
    <t xml:space="preserve">El nombre del sistema dice 170 GR; el contenido real del bote de este GTIN es 174 g (30 dosis), por eso el título usa 174 g. GTIN confirmado en la ficha de tienda.</t>
  </si>
  <si>
    <t xml:space="preserve">https://www.metamucil.com.mx/es-mx/productos/metamucil-sabor-naranja-en-bote/</t>
  </si>
  <si>
    <t xml:space="preserve">https://www.metamucil.com.mx/es-mx/productos/metamucil-sabor-naranja-en-bote/ | https://www.chedraui.com.mx/fibra-natural-metamucil-sabor-naranja-174g-30-dosis-3034621/p</t>
  </si>
  <si>
    <t xml:space="preserve">1 foto de tienda del bote de frente (1001 px). Se retiraron una foto de una caja de sobres (otra presentación) y una imagen de marketing.</t>
  </si>
  <si>
    <t xml:space="preserve">GTIN confirmado por las fotos de tienda cuyo nombre de archivo es este GTIN; el registro infocode no lo lista. Etiqueta indica venta con receta y no uso en embarazo, lactancia ni menores de 18 años.</t>
  </si>
  <si>
    <t xml:space="preserve">https://farmaciagloria.mx/medicamentos-de-a-z/1648-fluoning-750-mg-con-7-tabletas.html | https://www.fahorro.com/fluoning-750-mg-oral-7-tabletas.html</t>
  </si>
  <si>
    <t xml:space="preserve">3 fotos de tienda: caja de frente, caja en otro ángulo y contraetiqueta, todas de 1600 px originales y sin marcas de agua.</t>
  </si>
  <si>
    <t xml:space="preserve">GTIN confirmado en varias fichas (caja con 10 sobres, Armstrong). La caja muestra 4.740 g de ácido acexámico por sobre, mientras que las tiendas y el nombre del sistema hablan de 12 g (peso del granulado); se respetó el nombre del sistema. Una ficha de tienda describe el producto como hemostático, pero la indicación de osificación de fracturas y cicatrización viene de otra ficha y es consistente con el ácido acexámico. Categoría musculoarticular por la indicación de fracturas.</t>
  </si>
  <si>
    <t xml:space="preserve">https://farmasmart.com/recoveron-gran-12g-sob-c10 | https://farmaciasfleming.mx/producto/recoveron-gdo-12-gr-c-10-sob/ | https://farmaciagloria.mx/medicamentos-de-a-z/3160-recoveron-12-g-con-10-sobres.html</t>
  </si>
  <si>
    <t xml:space="preserve">4 fotos de tienda en línea: frente en 3D, vista con fórmula y registro, vista lateral y frente en 1248 px. Se descartó una foto de 616 px con mancha roja y una vista trasera repetida.</t>
  </si>
  <si>
    <t xml:space="preserve">GTIN y presentación confirmados (Canesten V 3 días, 200 mg, 3 óvulos, Bayer). Categoría alternativa equivalente: Antimicóticos (MLM194690).</t>
  </si>
  <si>
    <t xml:space="preserve">https://www.yza.mx/canesten-v-3-dias-200mg-3-ovulos/MXYZ_7501318646223.html | https://sanorim.mx/products/canesten-v-clotrimazol-caja-con-3-ovulos | https://wecarepharma.mx/products/canesten-v-ovulos-200mg-con-3-clotrimazol</t>
  </si>
  <si>
    <t xml:space="preserve">1 foto de frente del empaque (tienda, 1038 px). Se descartó una segunda foto casi idéntica.</t>
  </si>
  <si>
    <t xml:space="preserve">El GTIN 7501868901131 corresponde a Dibar alcohol etílico 71.5° en botella de 1 l. La caja con 12 piezas se dedujo del nombre del sistema (C12 PZAS) y del precio; no se encontró una ficha de caja de 12. Categoría equivalente: Alcohol Etílico (MLM191698). Catálogo de Mercado Libre MLM36026961 no coincide: El catálogo ML corresponde a otro producto: 'Croquetas Sportsmans Choice Adult Raza Pequeña 8 Kg' (alimento seco para perro adulto, marca Sportsman's Choice, fabricante Member's Mark, pack de 2 bolsas de 8 kg). La ficha es Dibar alcohol etílico 71.5° G.L., 1 l, caja con 12. No coincide nada (marca, tipo de producto, contenido). El GTIN 7501868901131 apunta en ML a un producto ajeno, por lo que no confirma ni descarta la identidad del alcohol Dibar 71.5°. No se toma ningún dato del catálogo.</t>
  </si>
  <si>
    <t xml:space="preserve">https://www.farmacia24siete.com/pedir/jzvMQobaJmStJHa3A/dibar-alcohol-con-1-l-7501868901131 | https://distribuidorasanantonio.com/producto/alcohol-dibar-1lt-7501868901131/</t>
  </si>
  <si>
    <t xml:space="preserve">1 foto de la botella Dibar (tienda, 800 px). Otras fuentes traían fotos de 225 px o del alcohol de 96°, que no corresponden.</t>
  </si>
  <si>
    <t xml:space="preserve">GTIN y presentación confirmados. El fabricante Sanofi se dedujo del sitio oficial de la marca (Sanofi Consumer Healthcare). Las fichas dan guaifenesina 2 g y oxolamina 1 g sin indicar la base (probablemente por 100 ml); confirmar contra la etiqueta.</t>
  </si>
  <si>
    <t xml:space="preserve">https://www.histiacil.com.mx/productos/histiacil-fam-adultos</t>
  </si>
  <si>
    <t xml:space="preserve">https://www.histiacil.com.mx/productos/histiacil-fam-adultos | https://www.fahorro.com/histiacil-fam-jarabe-tos-adulto-fresa-140-ml.html | https://www.farmaciasguadalajara.com/medicina/vias-respiratorias/histiacil-fam-jarabe-adulto-para-la-tos-seca-y-con-flemas-sabor-fresa--140-ml.-1304461.html</t>
  </si>
  <si>
    <t xml:space="preserve">1 foto de frente del empaque (tienda, 1600 px).</t>
  </si>
  <si>
    <t xml:space="preserve">GTIN y presentación confirmados. Antibiótico con receta retenida; el único grupo disponible en venta libre para antiinfecciosos es de pocas publicaciones, por eso la categoría rx sugerida es la principal.</t>
  </si>
  <si>
    <t xml:space="preserve">https://www.yza.mx/ampliron-750mg---caja-con-12-comprimidos-amoxicilina/MXYZ_7501300408402.html | https://farmaciagloria.mx/medicamentos-de-a-z/258-ampliron-750-mg-con-12-comprimidos.html | https://buscamed.com/buscar/CixeCZK-ampliron-750mg-12-comprimidos-1-caja</t>
  </si>
  <si>
    <t xml:space="preserve">3 fotos de tienda: frente, costado y parte posterior del empaque (818 a 864 px).</t>
  </si>
  <si>
    <t xml:space="preserve">Presentación de 20 comprimidos de 250 mg confirmada; la imagen del GTIN en una tienda coincide con la caja de 20. PLM y una farmacia indican que requiere receta.</t>
  </si>
  <si>
    <t xml:space="preserve">https://www.medicamentosplm.com/home/productos/dorixina-comprimidos/170/101/7380/25 | https://salurafarmacias.com.mx/producto/dorixina-forte-clonixinato-de-lisina-250mg-c-20-comprimidos/ | https://wecarepharma.mx/en/products/dorixina-clonixinato-de-lisina-tabletas-250mg-con-20</t>
  </si>
  <si>
    <t xml:space="preserve">1 foto de frente del empaque (tienda, 1600 px). Se descartó una segunda foto casi idéntica.</t>
  </si>
  <si>
    <t xml:space="preserve">GTIN y presentación (50 sobres de 5 g) confirmados. No se encontró fabricante en las fichas abiertas; no se indicó.</t>
  </si>
  <si>
    <t xml:space="preserve">https://farmalisto.com.mx/antiacidos-malestar-estomacal/3631-sal-de-uvas-picot-antiacido-5-g-caja-con-50-sobres-7501095467264.html | https://www.klyns.mx/sal-de-uvas-picot-50-sbs/p | https://www.farmaleal.com.mx/products/sal-de-uvas-picot-50-sb-7501095467264</t>
  </si>
  <si>
    <t xml:space="preserve">1 foto de frente de la caja Picot (tienda, 1000 px).</t>
  </si>
  <si>
    <t xml:space="preserve">GTIN 891671002277 (UPC de 12 dígitos) y foto de tienda coinciden con la caja Sanfer de 50 tabletas. Una tienda indica 'receta no obligatoria'; verificar la leyenda del empaque antes de publicar. Existe una presentación antigua en frasco (More Pharma) que no corresponde a esta foto.</t>
  </si>
  <si>
    <t xml:space="preserve">https://nuevomedico.com.mx/sistema-nervioso/9418-norflex-plus-50-tabletas.html | https://www.benavides.com.mx/norflex-plus-450-mg-paracetamol35-mg-orfenadrina-50-tabletas | https://www.fahorro.com/norflex-plus-35-450-mg-oral-50-tabletas.html</t>
  </si>
  <si>
    <t xml:space="preserve">1 foto de frente de la caja Sanfer (tienda, 1200 px). Se descartó una foto del frasco (presentación distinta) y un duplicado chico.</t>
  </si>
  <si>
    <t xml:space="preserve">GTIN y composición (azitromicina 500 mg por tableta) confirmados; el fabricante Chinoin se leyó en la caja. No se abrió una ficha con indicaciones detalladas, por lo que la descripción de uso es general.</t>
  </si>
  <si>
    <t xml:space="preserve">https://www.farmatodo.com.mx/koptin-500-mg-caja-c-3-tabletas/p | https://www.fahorro.com/koptin-500-mg-oral-3-tabletas.html | https://www.klyns.mx/koptin-500-mg-c-3-tabs/p</t>
  </si>
  <si>
    <t xml:space="preserve">1 foto de frente de la caja (tienda, 1600 px). Se descartó una foto de 500 px de un empaque anterior.</t>
  </si>
  <si>
    <t xml:space="preserve">GTIN confirmado para la talla chica/mediana de 13 piezas (una de las fichas mezcla el título con 10 o 3 piezas, pero el paquete dice 13). El fabricante Essity es el dueño de la marca TENA (conocimiento general, no de las fichas). Las características salen de la imagen del paquete y de las infografías del fabricante.</t>
  </si>
  <si>
    <t xml:space="preserve">https://farmaciasanjorge.com/products/42706 | https://www.delsol.com.mx/ropa-interior-desechable-tena-maxi-protect-chico-mediano-10-piezas | https://www.chedraui.com.mx/ropa-interior-desechable-tena-pants-maxi-protect-talla-m-13-piezas-3864321/p</t>
  </si>
  <si>
    <t xml:space="preserve">2 fotos de tienda: frente del paquete con la leyenda 13 CH/M y vista lateral. Se descartaron 3 infografías con textos publicitarios y un duplicado.</t>
  </si>
  <si>
    <t xml:space="preserve">GTIN confirmado en el catálogo de Mercado Libre (MLM39473294, 2026-09-29). Comparado: marca Lurmivi, tabletas (comprimido), 4 por caja, tinidazol 500 mg + clindamicina 312.5 mg + fluconazol 37.5 mg. Todo coincide; el catálogo confirma la composición del empaque y descarta la ficha errónea de otra tienda. Aporta registro 304M2016 SSA, receta requerida (simple), fracción IV y que es antibiótico. Discrepancia menor: el catálogo indica laboratorio Senosiain y la ficha decía 'Itra' (según la caja); se propone Laboratorios Senosiain, verificar en el empaque. 'otros' se entrega completo.</t>
  </si>
  <si>
    <t xml:space="preserve">https://curitek.com/producto/lurmivi-500-mg-312-5-mg-37-5-mg-4-tabletas-tinidazol-clindamicina-fluconazol/ | https://farmaciasfleming.mx/producto/lurmivi-500-312-5-37-5-mg-c-4-tab/ | https://www.farmaleal.com.mx/products/lurmivi-500-312-5-37-5-mg-4-tab-7501314705573</t>
  </si>
  <si>
    <t xml:space="preserve">1 foto de frente de la caja (tienda, 654 px). Se descartó una versión con el empaque muy pequeño dentro del cuadro.</t>
  </si>
  <si>
    <t xml:space="preserve">GTIN y presentación confirmados; la caja indica racecadotrilo 10 mg granulado, 18 sobres, Ferrer, y que su venta requiere receta. Las fichas abiertas no traían indicaciones detalladas; se describe solo como antidiarreico.</t>
  </si>
  <si>
    <t xml:space="preserve">https://www.fahorro.com/hidrasec-10-mg-oral-18-sobres.html | https://sanorim.mx/products/hidrasec-sobres-granulados-30-mg-caja-con-18-sobres | https://www.farmatodo.com.mx/hidrasec-10-mg-granulado-caja-c-18-sobres/p</t>
  </si>
  <si>
    <t xml:space="preserve">2 fotos: frente de la caja (1559 px) y costado con fórmula y leyendas (1545 px). Se descartaron 2 duplicados del frente.</t>
  </si>
  <si>
    <t xml:space="preserve">GTIN y presentación confirmados; la caja dice metisoprinol tabletas 500 mg, caja con 20, Sanfer. Requiere receta (Grupo IV). El registro 78650 SSA sale de Vademecum. Categoría antiinfecciosos por ser antiviral.</t>
  </si>
  <si>
    <t xml:space="preserve">https://www.vademecum.es/mexico/medicamento/1277187/pranosine-tabletas-500-mg | https://wecarepharma.mx/en/products/pranosine-500mg-con-20-tabletas-metisoprinol | https://www.fahorro.com/pranosine-500-mg-oral-20-tabletas.html</t>
  </si>
  <si>
    <t xml:space="preserve">1 foto de frente de la caja (tienda, 1628 px).</t>
  </si>
  <si>
    <t xml:space="preserve">GTIN confirmado en fichas de tienda y en la ficha oficial del cepillo (mismo producto Colgate Premier Clean, caja con 6). El sitio oficial no publica el GTIN de la caja de 6, por lo que la presentación de 6 piezas se confirmó con tiendas. El catálogo ML MLM35367133 se tomó de una URL de catálogo que coincide con el nombre exacto del producto.</t>
  </si>
  <si>
    <t xml:space="preserve">https://www.colgate.com/es-mx/products/toothbrush/colgate-premier-clean</t>
  </si>
  <si>
    <t xml:space="preserve">https://www.colgate.com/es-mx/products/toothbrush/colgate-premier-clean | https://www.scorpion.com.mx/tienda/colgate-premier-clean-cepillo-dental-6-piezas.html | https://farmaciacoyoacan.com/products/cep-dent-colgate-prem-clean-c-6</t>
  </si>
  <si>
    <t xml:space="preserve">1 foto de tienda (1189 px): caja exhibidor de frente con los cepillos. Conserva la leyenda impresa en la caja original '6 cepillos a precio especial'; se descartó otra foto que no cumplía los criterios.</t>
  </si>
  <si>
    <t xml:space="preserve">GTIN y presentación (5 ampolletas de 3 ml) confirmados con el sitio oficial y tiendas. Varias tiendas lo llaman 'Aderogyl 15'. Se clasificó como suplemento de vitaminas (MLM438195) por su composición de vitaminas A, C y D.</t>
  </si>
  <si>
    <t xml:space="preserve">https://www.aderogyl.com.mx/productos/aderogyl-ampolletas</t>
  </si>
  <si>
    <t xml:space="preserve">https://www.aderogyl.com.mx/productos/aderogyl-ampolletas | https://www.yza.mx/aderogyl-15-ingerible-3ml-5-amp/MXYZ_7501165003040.html | https://farmaciasmedina.com/detalleProducto/Aderogyl_Solucion_Oral_En_Ampolletas_De_3ml/7501165003040</t>
  </si>
  <si>
    <t xml:space="preserve">2 fotos: 1 del sitio oficial de la marca (616 px, caja de frente) y 1 de tienda (924 px, caja con ampolletas). Se descartaron 3 fotos con texto promocional, de la versión infantil y una infografía.</t>
  </si>
  <si>
    <t xml:space="preserve">GTIN y presentación de 5 ml confirmados en tiendas. El nombre del sistema dice 'SOL', pero las fichas lo describen como suspensión oftálmica. Antibiótico con corticosteroide: se marca receta y se sugiere la categoría Rx para ojos y oídos.</t>
  </si>
  <si>
    <t xml:space="preserve">https://www.fahorro.com/trazidex-oftalmico-5-ml-gotas.html | https://www.chedraui.com.mx/suspension-oftalmica-trazidex-frasco-gotero-con-5ml-3040047/p | https://prixz.com/c/trazidex-oftalmico-5-ml-gotas-2/</t>
  </si>
  <si>
    <t xml:space="preserve">1 foto de tienda (1181 px) con el empaque de frente. Se descartó una segunda foto que no cumplía los criterios.</t>
  </si>
  <si>
    <t xml:space="preserve">GTIN confirmado en tiendas (Herklin Clásico 120 ml, fenotrina 0.2 g/100 ml). El empaque lo llama 'solución' y las tiendas 'shampoo'. El catálogo ML MLM27676226 corresponde por nombre a 'Shampoo Herklin Clásico 120 ml' pero no se abrió la ficha.</t>
  </si>
  <si>
    <t xml:space="preserve">https://www.fahorro.com/herklin-shampoo-capilar-120-ml.html | https://www.farmatodo.com.mx/herklin-clasico-shampoo-0-2-c-120-ml/p | https://curitek.com/producto/herklin-shampoo-nf-fenotrina-solucion/</t>
  </si>
  <si>
    <t xml:space="preserve">1 foto de tienda (1216 px) con el frasco y la caja de frente. Se descartaron 2 fotos: un banner de tienda y una con marca de agua de otra tienda.</t>
  </si>
  <si>
    <t xml:space="preserve">GTIN (UPC 070942125352) y contenido de 6 piezas confirmados en varias tiendas. No se abrió el sitio oficial de GUM. Categoría de cepillos dentales por ser el grupo más cercano con más publicaciones.</t>
  </si>
  <si>
    <t xml:space="preserve">https://www.yza.mx/gum-kit-de-ortodoncia-6-pzas/MXYZ_70942125352.html | https://www.delsol.com.mx/kit-de-ortodoncia-gum | https://wecarepharma.mx/en/products/kit-gum-ortodoncia-con-6</t>
  </si>
  <si>
    <t xml:space="preserve">2 fotos de tienda: estuche de frente (2000 px) y contenido del kit (795 px). Se descartó una primera foto que no cumplía los criterios.</t>
  </si>
  <si>
    <t xml:space="preserve">GTIN y presentación de 49 piezas confirmados en tiendas y en el sitio de la marca. No se confirmó el fabricante, por eso no se anota. La marca ofrece toallitas para adulto XG.</t>
  </si>
  <si>
    <t xml:space="preserve">https://diapro.com.mx/Producto/toallitashumedas</t>
  </si>
  <si>
    <t xml:space="preserve">https://www.klyns.mx/toallas-humedas-diapro-con-manzanilla-49-piezas/p | https://diapro.com.mx/Producto/toallitashumedas | https://www.farmaleal.com.mx/products/tas-diapro-hum-c-mznilla-c-49-7506425638543</t>
  </si>
  <si>
    <t xml:space="preserve">1 foto de tienda (879 px) con el paquete de frente.</t>
  </si>
  <si>
    <t xml:space="preserve">GTIN confirmado en el catálogo de Mercado Libre (MLM44887653, 2026-09-29). Comparado: marca Evra, laboratorio Gedeon Richter plc (igual que el fabricante de la ficha), 3 parches por caja, etinilestradiol 0.60 mg + norelgestromina 6.00 mg por parche, registro 381M2002 SSA (igual que la ficha, que agrega SSA IV). Todo coincide; el catálogo con Gedeon Richter apoya el fabricante de la ficha frente a Janssen-Cilag. Receta requerida (simple). Sin datos nuevos.</t>
  </si>
  <si>
    <t xml:space="preserve">https://www.farmatodo.com.mx/evra-parche-transdermico-caja-c-3-parches/p | https://www.medicamentosplm.com/Home/productos/evra.parche/2799/101/71356/116 | https://astuto.la/productos/5997001328316/evra-parche-transdrmico-anticonceptivo-3-parche-sobre-norelgrestromina-6-mg-etinilestradiol-006-mg | https://pacientes.sfe.com.mx/Productos/4292/evra-3-parches</t>
  </si>
  <si>
    <t xml:space="preserve">1 foto (tienda) de la tienda de pacientes de Gedeon Richter (pacientes.sfe.com.mx, archivo cdn.gdar.com.mx con el GTIN en el nombre): caja de Evra con 3 parches, sin marcas de agua ni texto promocional; 1000 px originales (597 px útiles tras recortar, menos de los 800 preferidos, no hay otra foto). Farmatodo, Medicity y San Jorge no traen imagen; Fahorro y Herrera tienen otro código o imagen genérica. Revisada visualmente.</t>
  </si>
  <si>
    <t xml:space="preserve">GTIN (SKU) y presentación de 20 tabletas confirmados en tiendas. No se confirmó el fabricante, por eso no se anota.</t>
  </si>
  <si>
    <t xml:space="preserve">https://www.fahorro.com/tempra-500-mg-adultos-paracetamol-caja-20-tabletas.html | https://www.chedraui.com.mx/tabletas-tempra-500mg-paracetamol-adultos-20-tabletas-3039560/p | https://curitek.com/producto/tempra-500-mg-20-tabletas-paracetamol/</t>
  </si>
  <si>
    <t xml:space="preserve">1 foto de tienda (1063 px) con la caja de frente.</t>
  </si>
  <si>
    <t xml:space="preserve">GTIN de 12 dígitos confirmado en tiendas (Provera 10 mg, caja con 10 tabletas, Pfizer). La categoría de venta libre disponible para hormonales tiene pocas publicaciones (7), pero es la única que corresponde.</t>
  </si>
  <si>
    <t xml:space="preserve">https://www.yza.mx/provera-10mg-10-tabs/MXYZ_300090050139.html | https://farmalisto.com.mx/endocrinologia/3995-provera-10-mg-caja-con-10-tabletas-300090050139.html | https://farmaciagloria.mx/medicamentos-de-a-z/3117-provera-10-mg-con-10-tabletas.html</t>
  </si>
  <si>
    <t xml:space="preserve">1 foto de tienda (706 px) con la caja de frente. Se descartó una segunda foto con marca de agua.</t>
  </si>
  <si>
    <t xml:space="preserve">GTIN y presentación confirmados en tiendas. Fabricante y registro sanitario leídos en la foto trasera de la caja; indicaciones tomadas de fichas de tienda.</t>
  </si>
  <si>
    <t xml:space="preserve">https://www.fahorro.com/unival-1-gr-oral-40-tabs.html | https://wecarepharma.mx/en/products/unival-1g-con-40-tabletas-sucralfato | https://www.emeritafarmacias.com/producto/unival-t-40-1g-sucralfato/</t>
  </si>
  <si>
    <t xml:space="preserve">2 fotos de tienda (1529 y 1533 px): caja de frente y caja en otro ángulo. Se descartaron otras 2 fotos que no cumplían los criterios.</t>
  </si>
  <si>
    <t xml:space="preserve">GTIN y presentación de 50 tabletas confirmados en tiendas. Las fichas solo indican que es para uso en endocrinología y que la dosis es la que señale el médico; no se detallaron indicaciones específicas.</t>
  </si>
  <si>
    <t xml:space="preserve">https://www.farmaciasespecializadas.com/novotiral-100-20mcg-tab-caj-c-50.html | https://curitek.com/producto/novotiral-100-mcg-20-mcg-levotiroxina-sodica-liotironina/ | https://openfarma.mx/products/novotiral-100-20-mcg-con-50-tabletas</t>
  </si>
  <si>
    <t xml:space="preserve">2 fotos de tienda (871 y 644 px): caja de frente y otra vista del empaque. Se descartó una tercera foto con marca de agua.</t>
  </si>
  <si>
    <t xml:space="preserve">GTIN y presentación de 237 ml confirmados en tiendas. Varias tiendas lo llaman 'PediaSure Plus'; el título sigue la etiqueta de la foto (PediaSure, sabor vainilla, nueva fórmula con CPP, L-arginina y vitamina K2). Categoría MLM189058 por ser fórmula infantil; la alternativa sería suplementos (MLM438195).</t>
  </si>
  <si>
    <t xml:space="preserve">https://www.fahorro.com/pediasure-plus-suplemento-alimenticio-sabor-vainilla-237-ml.html | https://farmalisto.com.mx/pediasure/11865-comprar-pediasure-envase-con-237-ml-sabor-a-vainilla-precio-7501033956294.html | https://www.yza.mx/pediasure-plus-vainilla-237ml/MXYZ_7501033956294.html</t>
  </si>
  <si>
    <t xml:space="preserve">1 foto de tienda (1548 px) con la botella de frente. Se descartaron otras 2 fotos que no cumplían los criterios.</t>
  </si>
  <si>
    <t xml:space="preserve">GTIN confirmado en varias farmacias. El sistema dice grageas; el empaque dice tabletas. No se confirmó si requiere receta; categoría elegida por su acción antiespasmódica (digestivo).</t>
  </si>
  <si>
    <t xml:space="preserve">https://www.fahorro.com/firac-plus-125-mg-10-mg-oral-20-tabs.html | https://www.sanborns.com.mx/producto/156494/firac-plus-grag-20</t>
  </si>
  <si>
    <t xml:space="preserve">3 fotos de tienda (Farmacias del Ahorro): frente, panel con fórmula y vista angulada; 1,400 a 1,500 px.</t>
  </si>
  <si>
    <t xml:space="preserve">El nombre del sistema 'SUAVE' corresponde a Kleenbebé Suavelastic. Sitio oficial de Kleenbebé responde 403. No se encontró el rango de peso en las fuentes abiertas.</t>
  </si>
  <si>
    <t xml:space="preserve">https://farmalisto.com.mx/panales/1411-comprar-panales-kleen-bebe-suavelastic-g-etapa-4-paquete-con-14-piezas-precio-7501017376995.html | https://superfenix.mx/producto/panales-para-bebe-kleenbebe-suavelastic-etapa-4-grande-unisex-14-piezas/</t>
  </si>
  <si>
    <t xml:space="preserve">1 foto de tienda (Farmalisto), frente del paquete, 984 px.</t>
  </si>
  <si>
    <t xml:space="preserve">Datos tomados de la etiqueta del empaque (GTIN 7501159580014 visible). Hay un empaque más nuevo (Probióticos, colitis) con el mismo GTIN que menciona Bacillus coagulans; una tienda lo lista como Bacillus clausii, dato que no coincide con la etiqueta.</t>
  </si>
  <si>
    <t xml:space="preserve">https://www.fahorro.com/sinuberase-probioticos-48-comprimidos.html | https://www.sanborns.com.mx/producto/184519/sinuberase-ayuda-a-aliviar-la-diarrea-48-comprimidos-2b-probioticos</t>
  </si>
  <si>
    <t xml:space="preserve">2 fotos de tienda (Farmacias del Ahorro): frente angulado y panel posterior con fórmula y código de barras; se quitó una imagen compuesta con banner y otro diseño de empaque.</t>
  </si>
  <si>
    <t xml:space="preserve">PLM indica que requiere receta; una farmacia dice que no es obligatoria, por eso se marcó Sí a confirmar. La caja muestra Merck; una farmacia lo lista como Procter &amp; Gamble. No se registró el número de registro por datos contradictorios.</t>
  </si>
  <si>
    <t xml:space="preserve">https://www.medicamentosplm.com/home/productos/neurobion-solucion-inyectable/137/101/67779/162 | https://www.benavides.com.mx/neurobion-dc-100-mg-100-mg-10-mg-complejo-vitamina-b-5-ud-jeringas-prellenadas | https://www.fahorro.com/neurobion-doble-camara-5-jeringas-prellenadas-de-10-mg.html</t>
  </si>
  <si>
    <t xml:space="preserve">2 fotos de tienda (Farmacias del Ahorro): frente con la leyenda '5 jeringas' y vista angulada de la caja; 1,300 a 1,500 px. Se quitó el panel de etiqueta ilegible.</t>
  </si>
  <si>
    <t xml:space="preserve">GTIN confirmado. No se encontró texto de dosis ni indicaciones completas; la descripción es general.</t>
  </si>
  <si>
    <t xml:space="preserve">https://farmalisto.com.mx/antiparasitarios-con-receta/5700-flagenase-400-mg200-mg-caja-con-30-capsulas-7501299300275.html | https://www.fahorro.com/flagenase-400-mg-oral-30-caps.html</t>
  </si>
  <si>
    <t xml:space="preserve">4 fotos de tienda (Farmacias del Ahorro): frente y vistas angulares con fórmula; 1,100 a 1,600 px.</t>
  </si>
  <si>
    <t xml:space="preserve">GTIN presente en varias farmacias en los resultados. Datos de composición y advertencias tomados de una sola ficha de farmacia (WeCare) y del empaque; la caja muestra Organon, otra fuente aún cita Schering-Plough.</t>
  </si>
  <si>
    <t xml:space="preserve">https://wecarepharma.mx/en/products/quadriderm-nf-crema-0-05g-1g-0-10g-30g-betametasona-clotrimazol-gentamicina | https://farmaciasmedina.com/detalleProducto/Quadriderm-Nf-30-Mg-Crema-Tubo/7501050603997</t>
  </si>
  <si>
    <t xml:space="preserve">1 foto de tienda (WeCare Pharma): caja y tubo de frente, 2,000 px; el producto ocupa la franja central de la imagen.</t>
  </si>
  <si>
    <t xml:space="preserve">GTIN confirmado en Farmatodo y otras farmacias. No se encontró página del fabricante.</t>
  </si>
  <si>
    <t xml:space="preserve">https://wecarepharma.mx/en/products/binotal-500mg-con-30-capsulas-ampicilina | https://www.farmatodo.com.mx/binotal-500-mg-caja-c-30-capsulas/p</t>
  </si>
  <si>
    <t xml:space="preserve">1 foto de tienda (Farmatodo), frente de la caja, 972 px.</t>
  </si>
  <si>
    <t xml:space="preserve">'ABSOR CH' es Kleenbebé Absorsec Chico. El mismo GTIN aparece con dos diseños de empaque (Absorsec y Absorsec Ultra); se usó el diseño vigente. Sitio oficial responde 403.</t>
  </si>
  <si>
    <t xml:space="preserve">https://www.klyns.mx/absorsec-chico-c-40/p | https://www.surtitienda.mx/paal-kleen-bebe-absorsec-chico-40s-kleen-bebe-7501943433359/p</t>
  </si>
  <si>
    <t xml:space="preserve">1 foto de tienda (Farmacias Klyns), frente del paquete vigente, 972 px. Se descartó el diseño anterior (Absorsec Ultra).</t>
  </si>
  <si>
    <t xml:space="preserve">GTIN visible en el empaque (3594450170064). Indicaciones y dosis no aparecen en las fichas abiertas; descripción general. Receta inferida por el registro SSA IV y la ficha de una farmacia.</t>
  </si>
  <si>
    <t xml:space="preserve">https://curitek.com/producto/elatec-mpff-1000-mg/ | https://www.fahorro.com/elatec-mpff-1000-mg-suspension-30-sobres.html</t>
  </si>
  <si>
    <t xml:space="preserve">3 fotos de tienda (Farmacias del Ahorro): vista angulada, frente y costado con fórmula y código de barras; unos 1,200 px.</t>
  </si>
  <si>
    <t xml:space="preserve">GTIN confirmado. No se encontró la composición por tableta ni la concentración (las farmacias citan 630 o 640 mg, por eso no se anotó). Categoría elegida por su naturaleza metabólica.</t>
  </si>
  <si>
    <t xml:space="preserve">https://sanorim.mx/products/someral-alfa-cetoanalogos-de-aminoacidos-caja-con-100-tabletas | https://www.farmalisto.com.mx/medicamentos-con-receta-medica/12214-somertal-alfa-cetoanalogos-de-aminoacidos-100-tabletas-nucitec-7503002615133.html</t>
  </si>
  <si>
    <t xml:space="preserve">1 foto de tienda (Farmalisto), frente de la caja, 1,047 px.</t>
  </si>
  <si>
    <t xml:space="preserve">Producto identificado por nombre y marca; ninguna ficha abierta mostró el GTIN 7501868950702, pero el prefijo corresponde a Dibar.</t>
  </si>
  <si>
    <t xml:space="preserve">https://www.promexsa.com.mx/productos/vaso-recolector-esteril-100-ml-1-pz-dibar/ | https://pmvelasco.mx/products/vaso-recolector-esteril-de-orina-y-heces-dibar | https://dibar.mx/product/vaso-recolector-esteril/</t>
  </si>
  <si>
    <t xml:space="preserve">1 foto (fabricante) de dibar.mx (Vaso recolector Estéril, código VE3): vaso de 100 ml con tapa azul, 1600x1200 originales (735 px útiles), sin marcas ni texto. Promexsa solo tiene una imagen de 225 px (rechazada por pequeña). Revisada visualmente.</t>
  </si>
  <si>
    <t xml:space="preserve">GTIN 3664798074680 confirmado en una farmacia para la caja de 10 ampolletas de 2 billones. Dosis de la página oficial de Sanofi.</t>
  </si>
  <si>
    <t xml:space="preserve">https://www.enterogermina.com/es-mx/productos/enterogermina-2b</t>
  </si>
  <si>
    <t xml:space="preserve">https://www.enterogermina.com/es-mx/productos/enterogermina-2b | https://www.campus.sanofi/dam/jcr:f789934a-fda9-43fb-92ea-469a0afc5246/Enterogermina2B.pdf | https://phemedica.com.mx/product/enterogermina-esporas-de-bacillus-clausii-ninos-y-adultos-2-billones-ufc-suspencion-oral-caja-c-10-amp-de-5-ml-sanofi/</t>
  </si>
  <si>
    <t xml:space="preserve">2 fotos de tienda (Farmacias Similares): frente con banner '10 Amps' y vista angulada; unos 1,100 a 1,300 px. Se descartaron dos gráficos promocionales. Las fotos del sitio oficial son de estilo de vida, sin empaque.</t>
  </si>
  <si>
    <t xml:space="preserve">La página oficial muestra una caja de 6 sobres; la de este producto es de 10 sobres (GTIN confirmado en Klyns y otras farmacias). Se usó la composición de ambas fuentes, que coinciden. Dosis exacta no publicada en las fuentes abiertas.</t>
  </si>
  <si>
    <t xml:space="preserve">https://www.theraflu.com.mx/productos/daytime-gripe-tos.html</t>
  </si>
  <si>
    <t xml:space="preserve">https://www.theraflu.com.mx/productos/daytime-gripe-tos.html | https://www.klyns.mx/theraflu-dayt-frut-b-650-20-10-mg-grn-10/p</t>
  </si>
  <si>
    <t xml:space="preserve">1 foto de tienda (Farmacias Klyns), frente de la caja de 10 sobres, 1,258 px.</t>
  </si>
  <si>
    <t xml:space="preserve">El nombre del sistema dice 'DODLE' (error de captura de Doble). GTIN confirmado. Sitio oficial de Eurofarma México no se consultó; sabor no confirmado.</t>
  </si>
  <si>
    <t xml:space="preserve">https://farmaciasanisidro.mx/producto/medicamentos/vitaminicos/calcigenol-doble-1-8-gr-suspension-340-ml/ | https://www.fahorro.com/calcigenol-doble-suspension-calcio-y-fosforo-340.html</t>
  </si>
  <si>
    <t xml:space="preserve">2 fotos de tienda (Farmacias del Ahorro), frente y vista ligeramente girada del frasco, 1,459 px.</t>
  </si>
  <si>
    <t xml:space="preserve">El contenido del kit se leyó en la caja (foto de tienda). El nombre del sistema dice 'MZLLA' (manzanilla). Sitio oficial de Grisi no consultado a fondo. No se encontraron ingredientes.</t>
  </si>
  <si>
    <t xml:space="preserve">https://www.fahorro.com/grisi-ricitos-de-oro-mini-kit-manzanilla-4-pz.html | https://farmaciasanisidro.mx/producto/ricitos-de-oro-kit-p-bebe-c-4-piezas/</t>
  </si>
  <si>
    <t xml:space="preserve">1 foto de tienda (Farmacias del Ahorro), frente del kit, 1,532 px.</t>
  </si>
  <si>
    <t xml:space="preserve">GTIN confirmado en el resultado de una farmacia y en su ficha (SKU). Dos fichas de farmacia señalan que la presentación de 1 g requiere receta; no se confirmó en el empaque, por eso queda como Revisar. Sin página del fabricante ni dosis publicada.</t>
  </si>
  <si>
    <t xml:space="preserve">https://curitek.com/producto/tafirol-paracetamol/ | https://wecarepharma.mx/en/products/tafirol-1g-con-20-tabletas-paracetamol</t>
  </si>
  <si>
    <t xml:space="preserve">1 foto de tienda (WeCare Pharma), frente de la caja, 1,941 px. Se descartaron fotos con marca de agua de otra farmacia.</t>
  </si>
  <si>
    <t xml:space="preserve">GTIN confirmado en varias farmacias. Dos farmacias indican que requiere receta, pero el empaque dice 'Medicamento herbolario' y no muestra leyenda de receta; queda como Revisar. Fabricante: el empaque muestra Megalabs y una ficha cita Italmex.</t>
  </si>
  <si>
    <t xml:space="preserve">https://curitek.com/producto/italdermol-crema-30-g-triticum-vulgare/ | https://wecarepharma.mx/en/products/italdermol-crema-150mg-1g-30g-triticum-vulgare</t>
  </si>
  <si>
    <t xml:space="preserve">1 foto de tienda (WeCare Pharma), caja de frente en ángulo, 2,000 px. Se descartó una foto con marca de agua de otra farmacia.</t>
  </si>
  <si>
    <t xml:space="preserve">GTIN visible en el código de barras del empaque. El nombre del sistema dice '20ML' pero la presentación real es 5 ampolletas de 2 mL (20 mg/2 mL).</t>
  </si>
  <si>
    <t xml:space="preserve">https://farmalisto.com.mx/antihistaminicos-con-receta/7561-avapena-20-mg-caja-con-5-ampolletas-de-2-ml-7502216930599.html | https://www.fahorro.com/avapena-20-mg-5-x-2-ml-ampolleta.html</t>
  </si>
  <si>
    <t xml:space="preserve">3 fotos de tienda (Farmacias del Ahorro): frente, cara posterior con datos de uso y vista angulada; 1,100 px.</t>
  </si>
  <si>
    <t xml:space="preserve">GTIN confirmado en farmacias para el frasco de 30 mL. Las cantidades de cada principio activo no se leyeron con claridad, por eso no se anotaron. La ficha de una farmacia indica que no requiere receta (registro SSA V).</t>
  </si>
  <si>
    <t xml:space="preserve">https://farmalisto.com.mx/gripe-y-tos/3289-antiflu-des-pediatrico-caja-con-frasco-gotero-con-30ml-7501088509810.html | https://curitek.com/producto/antiflu-des-pediatrico-amantadina-clorfenamina-paracetamol/</t>
  </si>
  <si>
    <t xml:space="preserve">1 foto de tienda (Grupo Farmapronto), caja y frasco de frente, 1,216 px. Se descartaron fotos con marca de agua de otra farmacia.</t>
  </si>
  <si>
    <t xml:space="preserve">GTIN confirmado en el catálogo de Mercado Libre (MLM39455709, 2026-09-29). Comparado: marca Unesia, Genomma Laboratories México, bifonazol 1 g, ungüento, 2 tubos de 20 g (40 g en total). Todo coincide. El catálogo aporta el registro 010M2009 SSA y confirma que no requiere receta (antes asumido). El catálogo no indica la base de la concentración; se conserva '1 g por 100 g' de la ficha (tomada del empaque).</t>
  </si>
  <si>
    <t xml:space="preserve">https://marcas.genommalab.com/un</t>
  </si>
  <si>
    <t xml:space="preserve">https://marcas.genommalab.com/un | https://vitau.mx/unesia-1100g-caja-1-tubo-20g-unguento-1785</t>
  </si>
  <si>
    <t xml:space="preserve">2 fotos del sitio del fabricante (Genomma Lab): frente del paquete y costado con el código de barras. El frente muestra las leyendas impresas 'Precio especial' y 'Nuevo', que forman parte del empaque; no se encontró otra foto del paquete de 2.</t>
  </si>
  <si>
    <t xml:space="preserve">Datos de fórmula, dosis y advertencias tomados de la cara posterior del empaque (GTIN 7501318645295 visible). El peso del tubo de crema (10 g) viene de los títulos de dos farmacias.</t>
  </si>
  <si>
    <t xml:space="preserve">https://www.fahorro.com/canesten-v-dual-crema-y-ovulos-3-dias.html | https://farmaciagloria.mx/Antimicoticos/639-canesten-v-dual-3-dias-con-3-ovulos-tubo-crema-10-g.html</t>
  </si>
  <si>
    <t xml:space="preserve">2 fotos de tienda (Farmacias del Ahorro): vista angulada de la caja y cara posterior con la fórmula; 1,200 a 1,350 px. Se descartaron una imagen con banner y otra promocional.</t>
  </si>
  <si>
    <t xml:space="preserve">GTIN confirmado en farmacias. Las precauciones de embarazo, lactancia y menores son generales para loratadina y no se leyeron en el empaque; dosis exacta no publicada en las fuentes abiertas.</t>
  </si>
  <si>
    <t xml:space="preserve">https://www.farmalisto.com.mx/antihistaminicos/5703-comprar-sensibit-10-mg-caja-con-10-tabletas-precio-7501299300367.html | https://farmaciaherrera.com.mx/products/sensibit-10-mg-con-10-tabletas</t>
  </si>
  <si>
    <t xml:space="preserve">1 foto de tienda (Farmacia Herrera), frente de la caja, 2,000 px.</t>
  </si>
  <si>
    <t xml:space="preserve">Composición, contraindicaciones y registro confirmados en PLM y en la cara posterior del empaque. La dosis habitual proviene de PLM; el empaque indica 'la que el médico señale'.</t>
  </si>
  <si>
    <t xml:space="preserve">https://www.medicamentosplm.com/Home/productos/flumetol.nf.ofteno.suspension.oftalmica/174/101/7792/204 | https://www.fahorro.com/flumetol-nf-oftalmico-5-ml-gotas.html</t>
  </si>
  <si>
    <t xml:space="preserve">3 fotos de tienda (Farmacias del Ahorro): frente, cara posterior con fórmula y vista angulada; 1,470 a 1,520 px.</t>
  </si>
  <si>
    <t xml:space="preserve">Composición, dosis, contraindicaciones y registro tomados de PLM; GTIN confirmado en resultados de farmacias para la caja de 10 tabletas. Categoría de receta elegida por el componente antiinflamatorio (naproxeno).</t>
  </si>
  <si>
    <t xml:space="preserve">https://www.medicamentosplm.com/Home/productos/brunadol.tabletas/73/101/61511/210 | https://www.farmaciasdrahorro.com.mx/productos/brunadol-analgesico-en-tabletas/</t>
  </si>
  <si>
    <t xml:space="preserve">1 foto de tienda (Farmacias Dr. Ahorro), frente de la caja, 1,165 px.</t>
  </si>
  <si>
    <t xml:space="preserve">GTIN confirmado en farmacias. Sin texto de indicaciones detalladas ni dosis en las fuentes abiertas; descripción general. Las fichas de farmacia y el empaque (SSA IV) apuntan a venta con receta.</t>
  </si>
  <si>
    <t xml:space="preserve">https://farmalisto.com.mx/antiparasitarios-con-receta/5930-comprar-daxon-500-mg-caja-con-6-tabletas-precio-7501300408754.html | https://wecarepharma.mx/en/products/daxon-500mg-con-6-tabletas-nitazoxanida</t>
  </si>
  <si>
    <t xml:space="preserve">2 fotos de tienda (Farmacias del Ahorro): dos vistas angulares de la caja, 1,460 y 1,715 px.</t>
  </si>
  <si>
    <t xml:space="preserve">Las fuentes difieren en la condición de venta: una farmacia lo marca sin receta y otras (vademécum y farmacia de especialidades) como Rx; se deja en Revisar. La suspensión se prepara con sobre y frasco.</t>
  </si>
  <si>
    <t xml:space="preserve">https://www.fahorro.com/libertrim-sdp-pediatrico-0-600-g-0-600-g-suspension-30-ml.html | https://www.actuamed.com.mx/marca/30408 | https://curitek.com/producto/libertrim-sdp-pediatrico-30-ml/</t>
  </si>
  <si>
    <t xml:space="preserve">2 fotos de tienda (empaque de frente y vista en ángulo), 874 y 1146 px. La foto del sobre de Medina se descartó por chica (240x300).</t>
  </si>
  <si>
    <t xml:space="preserve">El empaque indica que su venta requiere receta médica, aunque algunas farmacias en línea lo marcan sin receta.</t>
  </si>
  <si>
    <t xml:space="preserve">https://www.benavides.com.mx/cicloferon-400-mg-aciclovir-35-ud-tabletas | https://www.yza.mx/cicloferon-400mg-35-tabs/MXYZ_7501299300794.html</t>
  </si>
  <si>
    <t xml:space="preserve">4 fotos de tienda de 1000 px (frente, lateral con fórmula, ángulo y trasera con leyendas).</t>
  </si>
  <si>
    <t xml:space="preserve">No se pudo abrir el sitio del fabricante (403). No se confirmó la lista de ingredientes ni el porcentaje de flúor.</t>
  </si>
  <si>
    <t xml:space="preserve">https://www.fahorro.com/crema-dental-colgate-triple-accion-150-ml.html | https://www.klyns.mx/colgate-triple-accion-150ml/p</t>
  </si>
  <si>
    <t xml:space="preserve">1 foto de tienda (1571 px, empaque familiar de frente). Se descartó una imagen con recuadro 'Familiar 150 ml' y un banner publicitario.</t>
  </si>
  <si>
    <t xml:space="preserve">El sitio de Bayer devolvió 403. No se vio la lista completa de excipientes ni la dosis exacta del empaque.</t>
  </si>
  <si>
    <t xml:space="preserve">https://www.fahorro.com/redoxon-forte-2-g-de-vitamina-c-sabor-naranja-10-tabletas-efervescentes.html | https://farmaciasfleming.mx/producto/redoxon-forte-2-gr-c-10-comp-eferv/</t>
  </si>
  <si>
    <t xml:space="preserve">2 fotos de tienda (1317 y 1537 px, ángulo y frente). Se descartaron una con recuadro de texto 'Vitamina C 2g 10 tabletas' y un banner publicitario.</t>
  </si>
  <si>
    <t xml:space="preserve">Datos de fórmula, dosis, registro y advertencias tomados de la trasera del empaque. Las indicaciones son las generales de la famotidina; no se abrió PLM para este producto.</t>
  </si>
  <si>
    <t xml:space="preserve">https://curitek.com/producto/durater-famotidina/ | https://www.klyns.mx/durater-40-mg-c-10-cprs/p | https://www.emeritafarmacias.com/producto/durater-t-10-40mg/</t>
  </si>
  <si>
    <t xml:space="preserve">3 fotos de tienda (frente, trasera con fórmula y registro, ángulo), 1344 a 1466 px. Se borraron 3 repetidas o de menor resolución.</t>
  </si>
  <si>
    <t xml:space="preserve">Registro 409M2002 SSA V (fracción V, se dispensa en farmacia sin receta). Verificar con la política del marketplace para anticonceptivos de emergencia.</t>
  </si>
  <si>
    <t xml:space="preserve">https://www.medicamentosplm.com/Home/productos/postday.comprimidos/81/101/9327/25 | https://www.klyns.mx/postday-0-75mg-c-2-tabs/p | https://sanorim.mx/products/postday-levonorgestrel-75-mg-caja-con-2-tabletas</t>
  </si>
  <si>
    <t xml:space="preserve">2 fotos de tienda (987 y 1227 px, frente). Se descartaron un banner publicitario y dos copias repetidas o de menor resolución.</t>
  </si>
  <si>
    <t xml:space="preserve">Fórmula, dosis y advertencias leídas de la trasera del empaque. Se eligió Antigripales por la indicación de la etiqueta (resfriado o gripe); Analgésicos sería la alternativa.</t>
  </si>
  <si>
    <t xml:space="preserve">https://www.fahorro.com/sedalmerck-20-tabletas.html | https://www.yza.mx/sedalmerck-20-tabs/MXYZ_7501298281209.html</t>
  </si>
  <si>
    <t xml:space="preserve">4 fotos de tienda (frente, ángulo y trasera con fórmula), 897 a 1550 px. Se borraron 2 infografías publicitarias.</t>
  </si>
  <si>
    <t xml:space="preserve">La ficha de una farmacia dice que requiere receta pero su atributo dice No; se deja Revisar. El fabricante (Sawaventis Nexo) viene de un distribuidor. No se encontró la dosis ni la composición cuantitativa.</t>
  </si>
  <si>
    <t xml:space="preserve">https://www.fahorro.com/pulmonarom-10-ampolletas-con-3ml.html | https://grupofarmapronto.com/producto/pulmonar-om-amp10x3ml/ | https://www.yza.mx/pulmonar-om-10-amp-x-3ml/MXYZ_7501159551014.html</t>
  </si>
  <si>
    <t xml:space="preserve">2 fotos de tienda (905 y 974 px, frente de la caja).</t>
  </si>
  <si>
    <t xml:space="preserve">Fórmula, registro y fabricante leídos de la foto del costado del empaque. Algunas farmacias lo marcan sin receta, pero el registro es SSA IV.</t>
  </si>
  <si>
    <t xml:space="preserve">https://www.fahorro.com/elatec-1000-mg-oral-30-tabs.html | https://wecarepharma.mx/en/products/elatec-1000mg-con-30-tabletas-diosmina-hesperidina | https://grupofarmapronto.com/producto/elatec-1000-mg-c-30-tabletas/</t>
  </si>
  <si>
    <t xml:space="preserve">3 fotos de tienda (964, 1195 y 1185 px: ángulo, frente y costado con fórmula). Se borraron 2 repetidas.</t>
  </si>
  <si>
    <t xml:space="preserve">Contenido leído de la foto del empaque. La advertencia final es de precaución general para cosméticos infantiles (no se leyó una leyenda en el empaque).</t>
  </si>
  <si>
    <t xml:space="preserve">https://costofarma.mx/products/kitricitosdeoroave-vainc-4pz | https://farmaciasanjorge.com/products/42504</t>
  </si>
  <si>
    <t xml:space="preserve">1 foto de tienda (930 px, caja del kit de frente). Se borró una imagen que era un logotipo de tienda.</t>
  </si>
  <si>
    <t xml:space="preserve">Fórmula, registro, leyendas y código de barras leídos de la trasera del empaque. Las indicaciones vienen de una ficha de distribuidor. La categoría Rx sugerida es la del sistema nervioso; Para Ojos y Oídos con Receta sería una alternativa.</t>
  </si>
  <si>
    <t xml:space="preserve">https://wecarepharma.mx/en/products/serc-24mg-con-30-tabletas-betahistina | https://farmalisto.com.mx/serc/1594-comprar-serc-24-mg-caja-con-30-tabletas-vertigo-precio-7501033957871.html | https://grupofarmapronto.com/producto/serc-24mg-tabletas-c-30/</t>
  </si>
  <si>
    <t xml:space="preserve">3 fotos de tienda (1312 a 1392 px: frente, trasera con fórmula y ángulo).</t>
  </si>
  <si>
    <t xml:space="preserve">El sitio del fabricante devolvió 403. No se confirmaron ingredientes. La forma de aplicación es la habitual de una crema corporal.</t>
  </si>
  <si>
    <t xml:space="preserve">https://www.fahorro.com/crema-liquida-neutro-balance-400-ml.html | https://www.delsol.com.mx/wcs/shop/es/delsol/crema-palmolive-neutro-balance-humectante-400ml | https://farmaciasmedina.com/detalleProducto/Palmolive-Neutro-Balance-Crema-Corporal-Hidro-equilibrante-Con-Vitamina-E/7501035906341</t>
  </si>
  <si>
    <t xml:space="preserve">1 foto de tienda (1561 px, envase de frente).</t>
  </si>
  <si>
    <t xml:space="preserve">El GTIN de 14 dígitos (inicia con 3) parece ser el código de caja o display de 12 rollos de Nexcare Micropore Piel 2.5 cm x 5 m; no se halló una página con ese GTIN. La ficha del fabricante corresponde a la versión 2.5 cm x 5.1 m de 1 pieza. Modo de uso redactado en términos generales. Categoría provisional (no hay una hoja específica para cintas médicas en el archivo).</t>
  </si>
  <si>
    <t xml:space="preserve">https://www.nexcare.com.mx/3M/es_MX/p/d/v000275728/</t>
  </si>
  <si>
    <t xml:space="preserve">https://www.nexcare.com.mx/3M/es_MX/p/d/v000275728/ | https://www.fahorro.com/nexcare-cinta-micropore-piel-1-25-cm-x-5-m.html</t>
  </si>
  <si>
    <t xml:space="preserve">1 foto del fabricante (736 px, empaque de un rollo: 'Cont. 1 rollo, 2.5 cm x 5 m, color blanco'). No hay foto de la caja de 12.</t>
  </si>
  <si>
    <t xml:space="preserve">GTIN confirmado por una farmacia (Aspirina 500 mg Exp 80 tabletas) y por la foto de la caja. La ficha y la dosis del fabricante son de la presentación de 20 tabletas; el contenido de 80 viene del empaque.</t>
  </si>
  <si>
    <t xml:space="preserve">https://www.aspirina.com.mx/gama-aspirina/aspirina</t>
  </si>
  <si>
    <t xml:space="preserve">https://www.aspirina.com.mx/gama-aspirina/aspirina | https://www.klyns.mx/aspirina-500-mg-exp-80-tabletas/p</t>
  </si>
  <si>
    <t xml:space="preserve">1 foto de tienda (1040 px, caja expendedora de 80 tabletas de frente). Las fotos del fabricante son de la caja de 20 tabletas y no se usaron.</t>
  </si>
  <si>
    <t xml:space="preserve">Fórmula, registro y leyendas leídos de la trasera del empaque; indicaciones y dosis de PLM.</t>
  </si>
  <si>
    <t xml:space="preserve">https://www.medicamentosplm.com/home/productos/galvus-met-comprimidos/122/101/77876/25 | https://www.yza.mx/galvus-met-50mg1000mg-30-tabs/MXYZ_7501094916985.html</t>
  </si>
  <si>
    <t xml:space="preserve">3 fotos de tienda (1319 a 1548 px: frente, trasera con fórmula y ángulo).</t>
  </si>
  <si>
    <t xml:space="preserve">Características y rango de peso leídos de la foto del empaque. El sitio del fabricante devolvió 403. El modo de uso es general.</t>
  </si>
  <si>
    <t xml:space="preserve">https://www.fahorro.com/pa-al-huggies-all-around-etapa-6-unisex-40-pz.html | https://www.klyns.mx/huggies-all-around-et-6-c-40/p | https://www.lagranbodega.com.mx/pa%C3%B1al-huggies-etapa-6-all-around-unisex-con-40-piezas/p</t>
  </si>
  <si>
    <t xml:space="preserve">4 fotos de tienda (1440 a 1694 px: frente y ángulos). Se borró una con leyenda promocional de tienda.</t>
  </si>
  <si>
    <t xml:space="preserve">Ingredientes, instrucciones y precauciones leídos de la contraetiqueta. Una farmacia lo lista con una referencia tipo MLM17795555 en un sitio ajeno a Mercado Libre; no se confirmó como catálogo.</t>
  </si>
  <si>
    <t xml:space="preserve">https://www.yza.mx/x/MXYZ_7509546072074.html | https://www.farmaciasguadalajara.com/bebes/shampoo-y-jabon/shampoo-mennen-proteccion-y-suavidad-miel-y-extracto-de-manzanilla--700-ml.-1353365.html</t>
  </si>
  <si>
    <t xml:space="preserve">2 fotos de tienda (1046 y 1054 px: frente y contraetiqueta con ingredientes).</t>
  </si>
  <si>
    <t xml:space="preserve">Información y registro (38933 SSA VI, venta libre) leídos de la trasera del empaque. Se desconoce el fabricante con certeza. El GTIN es de 12 dígitos en el sistema y en las tiendas aparece sin el 0 inicial.</t>
  </si>
  <si>
    <t xml:space="preserve">https://www.klyns.mx/crema-derman-tubo-con-50-g/p | https://farmaciagloria.mx/Antimicoticos/1130-derman-crema-con-50-g.html | https://prixz.com/c/derman-crema-50g-1-tubo-2-5-100g/</t>
  </si>
  <si>
    <t xml:space="preserve">3 fotos de tienda (1179 a 1297 px: frente, trasera con fórmula y registro, ángulo). La búsqueda de imágenes se hizo con el GTIN sin cero inicial.</t>
  </si>
  <si>
    <t xml:space="preserve">El sitio de la marca no ofreció la ficha exacta. El modo de uso y las advertencias son de sentido común para un aerosol de peinado (no se leyeron en el empaque).</t>
  </si>
  <si>
    <t xml:space="preserve">https://www.dax.com.mx/producto/herbal-essences-mousse-cabello-rizo-200-g-7500435169035.html | https://www.yza.mx/herbal-essences-rizos-mousse-200g/MXYZ_7500435169035.html</t>
  </si>
  <si>
    <t xml:space="preserve">1 foto de tienda (1728 px, envase de frente).</t>
  </si>
  <si>
    <t xml:space="preserve">El nombre del sistema dice 'alopatadina' y '2 %'; el principio activo real es olopatadina y la concentración es 2 mg/ml (0.2 %). Registro y leyendas de PLM.</t>
  </si>
  <si>
    <t xml:space="preserve">https://www.medicamentosplm.com/Home/productos/imbalza.solucion.oftalmica/88/101/63877/172 | https://www.farmalisto.com.mx/oftalmologicos-con-receta/35659-imbalza-2-mg-ml-caja-con-frasco-gotero-de-25-ml-olopatadina-grin.html | https://laboratoriosgrin.com/wp-content/uploads/2022/07/1120_GR_GLA_IPP_IMBALZA_REDUCIDA.pdf</t>
  </si>
  <si>
    <t xml:space="preserve">3 fotos de tienda (1586 a 1595 px: frente de la caja, caja con frasco y frente).</t>
  </si>
  <si>
    <t xml:space="preserve">PLM lista frascos de 15 tabletas; la caja de 30 tabletas de 5/6.25 mg se confirmó por las fotos y las farmacias. La fórmula por tableta sale de la concentración del nombre y de la foto. Registro de PLM.</t>
  </si>
  <si>
    <t xml:space="preserve">https://www.medicamentosplm.com/Home/productos/biconcor.tabletas.recubiertas/115/101/6595/222 | https://www.klyns.mx/biconcor-5-mg-6-5-mg-c-30-grageas/p | https://farmalisto.com.mx/medicamentos-con-receta-medica/5627-biconcor-5-mg625-mg-bisoprololhidroclorotiazida-30-tabletas-merck-7501298215907.html</t>
  </si>
  <si>
    <t xml:space="preserve">2 fotos de tienda (1433 y 762 px; la segunda es el diseño anterior con Merck Serono).</t>
  </si>
  <si>
    <t xml:space="preserve">Concentración 0.12% confirmada en el empaque (la ficha de tienda dice 0.012%, error de captura). No se encontró página del fabricante en México; el modo de uso remite al empaque.</t>
  </si>
  <si>
    <t xml:space="preserve">https://www.benavides.com.mx/gum-enjuague-bucal-paroexgingivitis-1-ud</t>
  </si>
  <si>
    <t xml:space="preserve">1 foto de frente (1000 px) de tienda; se descartó el resto por falta de otras fotos del mismo producto.</t>
  </si>
  <si>
    <t xml:space="preserve">El GTIN-14 no apareció en ninguna página. Se identificó por nombre: BD Plastipak 5 ml, caja con 100, 'verde' interpretado como aguja 21 G x 32 mm (color estándar del calibre 21 G). Datos tomados de la versión de 5 piezas y de un listado de 100 piezas; verificar calibre y si incluye aguja contra la caja física antes de publicar. Catálogo de Mercado Libre MLM75543444 no coincide: Longitud de aguja: el catálogo dice 21G x 40 mm (0.80 x 40 mm, 1 1/2"), la ficha dice 21 G x 32 mm, dato que era una inferencia por el color verde y no tenía fuente. Coinciden: marca BD, jeringa de 5 ml, caja de 100 unidades, aguja 21 G incluida, desechable, uso intramuscular. Diferencia: longitud de la aguja (40 mm vs 32 mm inferido). El catálogo agrega punta Luer lock y aguja desmontable, y no menciona 'Plastipak' ni 'estéril' (no comparable, sin contradicción). Se entrega la corrección de variante y calibre según el catálogo; 'otros' se entrega completo.</t>
  </si>
  <si>
    <t xml:space="preserve">https://www.farmalisto.com.mx/agujas-y-jeringas-medicas/2930-bd-plastipak-caja-con-5-jeringas-esteriles-de-5-ml-21gx32mm.html | https://www.plastipak.shop/MLM-2081711973-jeringa-bd-plastipak-5-ml-21g-32mm-100-piezas-_JM</t>
  </si>
  <si>
    <t xml:space="preserve">Sin fotos. Fahorro solo tiene la jeringa individual (GTIN 7501073025493, otra presentación); Farmalisto y Prixz (caja de 5 piezas) no traen imagen abrible; plastipak.shop no abre (502). No se encontró ninguna foto de la caja de 100.</t>
  </si>
  <si>
    <t xml:space="preserve">Las tiendas discrepan en la condición de venta (una dice sin receta, otra con receta). Antihipertensivo combinado: se marca con receta por ser terapia de prescripción. Sin registro sanitario visible.</t>
  </si>
  <si>
    <t xml:space="preserve">https://www.yza.mx/lodestar-duo-100mg5mg-30-caps/MXYZ_7501299309339.html | https://curitek.com/producto/lodestar-duo-losartan-amlodipino/</t>
  </si>
  <si>
    <t xml:space="preserve">2 fotos de tienda (1500 px): frente y ángulo lateral de la caja.</t>
  </si>
  <si>
    <t xml:space="preserve">PLM lista Schering-Plough como titular; el empaque actual muestra Organon. Corticosteroide inyectable: clasificado como hormonal por grupo terapéutico.</t>
  </si>
  <si>
    <t xml:space="preserve">https://www.medicamentosplm.com/Home/productos/celestone.soluspan.suspension/128/101/69692/194 | https://www.farmaciasespecializadas.com/celestone-soluspan-hypak-2-71-3-00-mg-ml-1-jgp-c-1-ml.html</t>
  </si>
  <si>
    <t xml:space="preserve">1 foto de frente (1000 px) de tienda.</t>
  </si>
  <si>
    <t xml:space="preserve">Las fuentes discrepan en receta (una dice sin receta); el registro termina en SSA IV, que corresponde a medicamento con receta. Las indicaciones se resumieron a partir de la clasificación (procinético) y palabras clave de la ficha; no se encontró prospecto completo.</t>
  </si>
  <si>
    <t xml:space="preserve">https://farmalisto.com.mx/gastroenterologia/18096-comprar-dagla-50-mg-caja-con-30-tabletas-precio-7501092722373.html | https://www.yza.mx/dagla-50mg-30-tabs/MXYZ_7501092722373.html | https://curitek.com/producto/dagla-itoprida/</t>
  </si>
  <si>
    <t xml:space="preserve">1 foto de frente (1600 px) de tienda.</t>
  </si>
  <si>
    <t xml:space="preserve">Los atributos 0% alcohol, colorantes y parabenos e hipoalergénicas salen de los títulos de listados en resultados de búsqueda; las tiendas no traen ingredientes ni modo de uso, por eso las advertencias son las generales de toallitas. Catálogo ML tomado de la URL de resultado (Neutro Balance Baby 0% 80 ud).</t>
  </si>
  <si>
    <t xml:space="preserve">https://www.fahorro.com/neutro-balance-baby-toallitas-80-pz-con.html | https://grupofarmapronto.com/producto/palmolive-neutro-balance-baby-0-c-80-toallitas-humedas/</t>
  </si>
  <si>
    <t xml:space="preserve">1 foto de frente (960 px) de tienda; se descartó otra foto que traía una franja con texto promocional.</t>
  </si>
  <si>
    <t xml:space="preserve">GTIN confirmado en el catálogo de Mercado Libre (MLM67332968, 2026-09-29). Comparado: marca Vitacilina, línea Clarité, Triple Efecto, emulsión aclaradora de 200 ml, todo tipo de piel, activos niacinamida, vitamina C y agua de regaliz (igual que la ficha). Todo coincide; el catálogo por GTIN confirma la equivalencia por nombre y presentación. Advertencia: el texto de ML dice que se aplica en rostro, cuello y escote y que es 'dermatológicamente testeada' mientras un atributo dice 'No'; la ficha y el nombre del sistema indican emulsión corporal. No reutilizar esas afirmaciones del catálogo. 'otros' se entrega completo.</t>
  </si>
  <si>
    <t xml:space="preserve">https://www.walmart.com.mx/ip/emulsion-aclaradora-clarite-con-triple-efecto-vitacilina-200-ml/00750225034274 | https://www.mercadolibre.com.mx/vitacilina-clarite-triple-efecto-emulsion-aclaradora-200ml-todo-tipo-de-piel-dianoche/p/MLM67332968 | https://alsuper.com/producto/crema-liquida-corporal-518757</t>
  </si>
  <si>
    <t xml:space="preserve">1 foto (tienda) de Alsuper (cdn.alsuper.com/products/518757.png): tubo de Vitacilina Corporal Clarite emulsión aclaradora triple efecto 200 ml, 1000 px (942 px útiles), fondo blanco, sin marcas de agua. Farmacia Herrera solo usa una imagen genérica y vitacilina.mx bloquea con verificación (429). En la ficha se corrigió la presentación a tubo, como se ve en la foto. Revisada visualmente.</t>
  </si>
  <si>
    <t xml:space="preserve">Indicación y registro tomados de una ficha de farmacia; el laboratorio (Sanfer) se ve en el empaque. Dos diseños de caja circulan: se conservaron fotos del diseño azul con franja roja.</t>
  </si>
  <si>
    <t xml:space="preserve">https://prixz.com/c/posipen-500-mg-oral-12-capsulas-2/ | https://prixz.com/salud/posipen-que-es-y-para-que-sirve/</t>
  </si>
  <si>
    <t xml:space="preserve">3 fotos de tienda (frente y ángulos, 900 a 1400 px); se descartó una foto de un diseño de caja anterior.</t>
  </si>
  <si>
    <t xml:space="preserve">Ingredientes, modo de uso y precauciones leídos de la imagen informativa de la marca. Algunas tiendas lo clasifican como shampoo de bebé, pero el empaque y la marca lo presentan como shampoo suave para toda la familia.</t>
  </si>
  <si>
    <t xml:space="preserve">https://www.klyns.mx/shampoo-mennen-zero-cabello-saludable-700-ml/p | https://www.heb.com.mx/mennen-shampoo-zero-700-ml-642745/p</t>
  </si>
  <si>
    <t xml:space="preserve">2 fotos de tienda (735 y 777 px): frente del frasco e imagen informativa con ingredientes y modo de uso; se descartó una imagen de estilo de vida con texto de mercadotecnia.</t>
  </si>
  <si>
    <t xml:space="preserve">Descripción, modo de uso y composición leídos de la etiqueta del frasco en las fotos. El registro sanitario viene de una ficha de tienda. Se descartó una foto lateral que mostraba lote y caducidad impresos.</t>
  </si>
  <si>
    <t xml:space="preserve">https://www.farmalisto.com.mx/antisepticos-y-desinfectantes/8194-comprar-microdacyn-60-frasco-spray-con-240-ml-precio-7503006698323.html?controllerUri=product | https://www.yza.mx/microdacyn-solucion-240ml/MXYZ_7503006698323.html</t>
  </si>
  <si>
    <t xml:space="preserve">2 fotos de tienda (1306 px): frente y contraetiqueta con composición y fabricante.</t>
  </si>
  <si>
    <t xml:space="preserve">Una tienda lo clasifica como dermatológico con receta y otra como venta sin receta; conviene revisar la fracción del registro en la caja. El modo de uso exacto no se encontró (el empaque lo indica).</t>
  </si>
  <si>
    <t xml:space="preserve">https://farmalisto.com.mx/medicamentos-dermatologicos-con-receta/3431-recoveron-ungueento-caja-con-tubo-con-40-g-7501089804013.html | https://curitek.com/producto/recoveron-acido-acexamico/</t>
  </si>
  <si>
    <t xml:space="preserve">1 foto de frente (1200 px) de tienda; se descartó otra foto que era de Recoverón-C (otro producto).</t>
  </si>
  <si>
    <t xml:space="preserve">Indicación, advertencias y registro sanitario tomados de una ficha de farmacia; la fracción del registro no aparece completa.</t>
  </si>
  <si>
    <t xml:space="preserve">https://prixz.com/c/gavindo-n-300-100-0-200mg-capsula-60/ | https://www.farmaciasespecializadas.com/gavindo-n-300-100-0-200-mg-caj-cap-c-60.html</t>
  </si>
  <si>
    <t xml:space="preserve">1 foto de frente (1600 px) de tienda; otra foto encontrada era de 480 px y se rechazó.</t>
  </si>
  <si>
    <t xml:space="preserve">Sitio oficial confirma sabor naranja sin azúcar y presentaciones de 174, 425 y 660 g. Se eligió Suplementos Alimenticios por ser fibra dietética; alternativa: Digestivos Venta Libre si se prefiere tratarlo como medicamento.</t>
  </si>
  <si>
    <t xml:space="preserve">https://www.metamucil.com.mx/es-mx/productos/metamucil-sabor-naranja-en-bote/ | https://www.farmatodo.com.mx/metamucil-naranja-polvo-bote-c-425-gr/p</t>
  </si>
  <si>
    <t xml:space="preserve">2 fotos de frente (1361 y 1433 px) de tienda; se descartaron 3 imágenes publicitarias con personas y texto promocional.</t>
  </si>
  <si>
    <t xml:space="preserve">Composición e indicación leídas del empaque en las fotos; el registro sanitario proviene de una ficha de farmacia (fracción VI, sin receta). Las advertencias son las generales del producto, sin instructivo completo.</t>
  </si>
  <si>
    <t xml:space="preserve">https://www.arteli.com.mx/inhalador-vick-blister-05ml-3132097/p | https://prixz.com/c/vick-vaporub-inhalador-nasal-1-pieza-2/</t>
  </si>
  <si>
    <t xml:space="preserve">3 fotos de tienda (1060 a 1250 px): dos de frente del blíster y una del inhalador suelto; se descartó la foto del reverso con letra pequeña.</t>
  </si>
  <si>
    <t xml:space="preserve">La indicación se lee en la etiqueta del frasco. No se encontró la composición (mEq por litro) en las fuentes, por eso no se incluye. </t>
  </si>
  <si>
    <t xml:space="preserve">https://farmalisto.com.mx/sueros-orales/4455-electrolit-suero-rehidratante-botella-con-625ml-sabor-fresa-7501125104268.html | https://curitek.com/producto/electrolit-fresa-suero-rehidratate/</t>
  </si>
  <si>
    <t xml:space="preserve">1 foto de frente (1489 px) de tienda.</t>
  </si>
  <si>
    <t xml:space="preserve">El nombre del sistema dice 200 mg, pero la dosis correcta es 200 mcg (confirmado en el empaque). Las indicaciones vienen de una ficha de farmacia. El misoprostol es un medicamento de venta restringida: puede ser rechazado o requerir validación en el marketplace.</t>
  </si>
  <si>
    <t xml:space="preserve">https://farmaciasanjorge.com/products/24044 | https://www.farmatodo.com.mx/cyrux-misoprostol-200-mcg-caja-c-28-tabletas/p</t>
  </si>
  <si>
    <t xml:space="preserve">1 foto de frente (1005 px) de tienda; se descartó otra con logotipo de la tienda.</t>
  </si>
  <si>
    <t xml:space="preserve">Fórmula, indicación y registro leídos de la caja en las fotos. Las fuentes de tienda traen datos mal capturados (cantidades), por eso se usó el empaque.</t>
  </si>
  <si>
    <t xml:space="preserve">https://www.chedraui.com.mx/polvo-estomaquil-caja-con-20-sobres-de-3g-3029652/p | https://prixz.com/c/estomaquil-caja-con-20-sobres/</t>
  </si>
  <si>
    <t xml:space="preserve">3 fotos de tienda (870 a 1720 px): frente y dos ángulos de la caja.</t>
  </si>
  <si>
    <t xml:space="preserve">En el nombre del sistema 'Verde' corresponde al frasco verde y 'COMP' se interpretó como presentación con vaso dosificador; el GTIN coincide con Kaomycin suspensión de 180 ml. Sin registro sanitario visible. 'Agite antes de usar' es la indicación estándar de una suspensión, no se leyó en el empaque.</t>
  </si>
  <si>
    <t xml:space="preserve">https://www.yza.mx/kaomycin-suspension-180ml/MXYZ_7501089809452.html | https://www.fahorro.com/kaomycin-antidiarreico-suspension-oral-180-ml.html</t>
  </si>
  <si>
    <t xml:space="preserve">2 fotos de frente (1590 y 1023 px) de tienda; se descartó una del reverso sin información útil.</t>
  </si>
  <si>
    <t xml:space="preserve">GTIN de 12 dígitos (UPC); se buscó con el 0 inicial. Los 5 síntomas se leen en la etiqueta y en la imagen de la marca; el registro sanitario proviene de una ficha de farmacia. El aviso de oscurecimiento de lengua y heces es información general del subsalicilato de bismuto.</t>
  </si>
  <si>
    <t xml:space="preserve">https://www.farmaciasguadalajara.com/medicina/antidiarreicos/pepto-bismol-1.75gr-100ml-suspension-sabor-original--236-ml.-897558.html | https://prixz.com/c/pepto-bismol-suspension-236-ml/</t>
  </si>
  <si>
    <t xml:space="preserve">1 foto de frente (1192 px) de tienda; se descartaron 3 imágenes publicitarias con texto promocional.</t>
  </si>
  <si>
    <t xml:space="preserve">Concentraciones leídas de la caja; registro sanitario y condición de venta (fracción VI, sin receta) de una ficha de farmacia. No se encontró un prospecto con dosis por edad ni contraindicaciones detalladas, por lo que las advertencias son mínimas; conviene completarlas con el instructivo.</t>
  </si>
  <si>
    <t xml:space="preserve">https://www.yza.mx/aminoefedrison-n-f-jarabe-150ml/MXYZ_7501300409584.html | https://farmalisto.com.mx/sistema-respiratorio/5944-comprar-aminoefedrison-nf-jarabe-caja-con-frasco-con-150-ml-precio-7501300409584.html</t>
  </si>
  <si>
    <t xml:space="preserve">3 fotos de tienda (525, 995 y 993 px): frente y dos ángulos de la caja; la de frente es de menor resolución.</t>
  </si>
  <si>
    <t xml:space="preserve">GTIN confirmado en el catálogo de Mercado Libre (MLM39455589, 2026-09-29). Comparado: marca Alka-Seltzer, laboratorio Bayer de México, tabletas efervescentes, 100 tabletas, ácido acetilsalicílico + bicarbonato sódico + ácido cítrico. Todo coincide. El catálogo aporta el registro 17518 SSA, las cantidades (0.324 g / 1.976 g / 1 g; se anotan por tableta, que es la única lectura posible en una presentación de 100 tabletas) y receta no requerida. Nota: el nombre del sistema es una promoción (exhibidor con 100 tabletas más un Alka Defense de regalo); el catálogo, el título y la ficha describen solo las 100 tabletas de Alka-Seltzer.</t>
  </si>
  <si>
    <t xml:space="preserve">https://farma-ya.com/farma-ya/product/7501008443026 | https://www.sears.com.mx/producto/2521014/alka-seltzer-100-tabletas-efervescentes</t>
  </si>
  <si>
    <t xml:space="preserve">3 fotos de tienda (729 a 999 px): frente y dos ángulos de la caja de 100 tabletas.</t>
  </si>
  <si>
    <t xml:space="preserve">En la nomenclatura de PiSA, CS es cloruro de sodio 0.9%, confirmado por títulos de tienda con este GTIN. La ficha consultada no aclara si requiere receta; es una solución intravenosa de uso hospitalario, revisar si el marketplace permite venderla. El 9 g por litro sale de la concentración al 0.9%.</t>
  </si>
  <si>
    <t xml:space="preserve">https://www.vademecum.es/mexico/medicamento/1093650/solucion-cs-pisa-solucion-0-9-g | https://farmasuper.com.mx/en/shop/7501125100130-solucion-cloruro-de-sodio-0-9-cs-1000-ml-pisa-65480</t>
  </si>
  <si>
    <t xml:space="preserve">1 foto de frente (1387 px) de tienda.</t>
  </si>
  <si>
    <t xml:space="preserve">Sin registro sanitario visible. Las advertencias son las generales de un antibiótico de sulfonamida; no se encontró prospecto completo.</t>
  </si>
  <si>
    <t xml:space="preserve">https://www.benavides.com.mx/bactrim-400-mg-80-mg-sulfametoxazol-trimetoprima-30-ud-tabletas | https://astuto.la/productos/7501300450203/bactrim-400-mg-80-mg-caja-con-30-tabletas--rx2</t>
  </si>
  <si>
    <t xml:space="preserve">1 foto de frente (1543 px) de tienda.</t>
  </si>
  <si>
    <t xml:space="preserve">GTIN de 12 dígitos (UPC); se buscó con el 0 inicial. Composición, dosis y advertencias tomadas de PLM; el registro citado es de la versión Krytantek Ofteno, la presentación PF se identifica por el empaque.</t>
  </si>
  <si>
    <t xml:space="preserve">https://www.medicamentosplm.com/home/productos/krytantek-ofteno-solucion-oftalmica/174/101/8291/172 | https://www.benavides.com.mx/krytan-tek-ofteno-20-mg-5-mg-2-mg-ml-5-ml-solucin-gotas</t>
  </si>
  <si>
    <t xml:space="preserve">4 fotos de tienda (1074 a 1129 px): dos de frente de la caja con el frasco, un ángulo y el costado con la fórmula.</t>
  </si>
  <si>
    <t xml:space="preserve">Sin registro sanitario visible. Las advertencias son las generales de un antibiótico betalactámico; no se encontró prospecto completo.</t>
  </si>
  <si>
    <t xml:space="preserve">https://phemedica.com.mx/product/clamoxin-amoxicilinaacido-clavulanico-500-125-mg-c-10-tabs-maver/ | https://farmaciaherrera.com.mx/products/amoxicilina-ac-clav-clamoxin-500-125-mg-con-10-tabletas</t>
  </si>
  <si>
    <t xml:space="preserve">3 fotos de tienda (546 a 882 px): frasco con caja y dos ángulos de la caja; la tercera es de menor resolución.</t>
  </si>
  <si>
    <t xml:space="preserve">GTIN (12 dígitos, con 0 al inicio en la búsqueda) presente en fichas de farmacia; presentación de 5 ml igual al nombre del sistema. Indicaciones y composición de fichas de farmacia; la etiqueta solo se vio por el frente (3 mg/1 mg/ml, caja con frasco gotero con 5 ml).</t>
  </si>
  <si>
    <t xml:space="preserve">https://www.fahorro.com/sophixin-dx-oftalmico-5-ml-gotas.html | https://wecarepharma.mx/en/products/sophixin-dx-ofteno-gotas-3mg-1mg-ml-5ml-ciprofloxacino-dexametasona | https://prixz.com/c/sophixin-dx-ofteno-gotas-5ml/</t>
  </si>
  <si>
    <t xml:space="preserve">1 foto de frente al empaque (tienda: Farmacias del Ahorro, 1200 px), correcta en producto y presentación.</t>
  </si>
  <si>
    <t xml:space="preserve">GTIN confirmado en fichas de farmacia y en Open Food Facts. El '12' del nombre del sistema se interpretó como código o lote y no como caja de 12 piezas (precio de una botella). Ingredientes tomados de Open Food Facts; dato de 20 kcal/100 ml y usos del sitio oficial. No se incluyen cantidades de electrolitos porque las fuentes eran inconsistentes.</t>
  </si>
  <si>
    <t xml:space="preserve">https://electrolit.com.mx/</t>
  </si>
  <si>
    <t xml:space="preserve">https://electrolit.com.mx/preguntas-frecuentes/ | https://world.openfoodfacts.org/product/7501125104411/suero-rehidratante-coco-electrolit | https://farmaciasmedina.com/detalleProducto/Electrolit-Coco/7501125104411</t>
  </si>
  <si>
    <t xml:space="preserve">2 fotos de frente a la botella de coco 625 ml: sitio oficial del fabricante (552 px) y Open Food Facts (1183 px). Se descartó un banner promocional del sitio oficial.</t>
  </si>
  <si>
    <t xml:space="preserve">GTIN confirmado en ficha de farmacia (URL y código). Una ficha lista 'sin receta' pero otra y la práctica en México indican que requiere receta; se marcó 'Sí'. No se detalla la cantidad por separado de sacubitrilo y valsartán porque una ficha la daba como 50 mg de cada uno y el empaque solo indica 50 mg de la combinación.</t>
  </si>
  <si>
    <t xml:space="preserve">https://www.yza.mx/entresto-50-mg-caja-con-30-comprimidos/MXYZ_7501124819200.html | https://wecarepharma.mx/en/products/entresto-50mg-con-30-comprimidos-sacubitrilo-valsartan</t>
  </si>
  <si>
    <t xml:space="preserve">1 foto de frente al empaque (tienda: Farmacias YZA, 1000 px), correcta en concentración y contenido.</t>
  </si>
  <si>
    <t xml:space="preserve">GTIN confirmado en ficha de distribuidor; presentación de 24 comprimidos igual al nombre. El empaque dice 'comprimido' (algunas tiendas lo llaman cápsulas). Se marcó receta 'Sí' porque la ficha lo presenta como medicamento de fracción IV; verificar si se desea tratar como venta libre. Catálogo ML tomado del título del resultado de búsqueda (no se abrió la página).</t>
  </si>
  <si>
    <t xml:space="preserve">https://sanorim.mx/products/trimebutina-simeticona-200mg-75mg-24-comprimidos-maver | https://distribuidorasanantonio.com/producto/trimebutina-simeticona-maver-200mg-75mg-c-24-comprimidos-7502009749155/ | https://www.mercadolibre.com.mx/trimebutina-simeticona-200mg75mg-con-24-comprimidos-maver/p/MLM62152576</t>
  </si>
  <si>
    <t xml:space="preserve">1 foto de frente al empaque (tienda: Sanorim, 1200 px), correcta en concentración y contenido.</t>
  </si>
  <si>
    <t xml:space="preserve">GTIN confirmado en fichas de farmacia; 'MAXIPRO' del sistema corresponde a la línea Maxi Protect. Catálogo ML tomado del título del resultado de búsqueda (Tena Pants Mujer G 14 piezas); no se abrió la página. No se anotan medidas de cintura porque no se vieron en las fuentes.</t>
  </si>
  <si>
    <t xml:space="preserve">https://www.fahorro.com/ropa-interior-desechable-tena-pants-mujer-talla-g-14-piezas.html | https://www.klyns.mx/tena-pants-maxi-protect-mujer-grande-14-pz/p | https://www.mercadolibre.com.mx/tena-pants-mujer-g-14-piezas-grande/p/MLM48929128</t>
  </si>
  <si>
    <t xml:space="preserve">1 foto de frente al empaque (tienda: Farmacias del Ahorro, 1600 px), talla G y 14 piezas visibles.</t>
  </si>
  <si>
    <t xml:space="preserve">GTIN de 12 dígitos (con 0 al inicio) confirmado en fichas de farmacia; presentación de 100 mg con 4 tabletas igual al nombre. Indicaciones y dosis de la página del fabricante. El '280' final del nombre del sistema se ignoró.</t>
  </si>
  <si>
    <t xml:space="preserve">https://www.mavifarmaceutica.com/figral-4-100</t>
  </si>
  <si>
    <t xml:space="preserve">https://www.mavifarmaceutica.com/figral-4-100 | https://farmaciasanjorge.com/products/26566 | https://www.klyns.mx/sildenafil-100-mg-c-4-tabs-mavi/p</t>
  </si>
  <si>
    <t xml:space="preserve">2 fotos de frente al empaque: fabricante (Mavi, 650x800 px) y tienda (Farmacia San Jorge, 500 px). Se descartó una foto de Curitek con marca de agua.</t>
  </si>
  <si>
    <t xml:space="preserve">GTIN confirmado (SKU en URL de farmacia y código de barras en la foto trasera del empaque); composición confirmada en la etiqueta trasera. Indicaciones de ficha de farmacia.</t>
  </si>
  <si>
    <t xml:space="preserve">https://www.fahorro.com/rezplen-500-mg-45-mg-oral-10-tabs.html | https://www.farmaleal.com.mx/products/rezplen-500-45-mg-10-tab-7501314702701 | https://wecarepharma.mx/en/products/rezplen-500mg-45mg-con-10-tabletas-claritromicina-ambroxol</t>
  </si>
  <si>
    <t xml:space="preserve">3 fotos (tienda: Farmacias del Ahorro, 1600 px): frente, cara trasera con fórmula y vista en ángulo; todas correctas en producto y presentación.</t>
  </si>
  <si>
    <t xml:space="preserve">GTIN confirmado en fichas de farmacia (URL y código). No se encontró lista de ingredientes ni modo de uso detallado en las fuentes; el modo de uso y las advertencias son generales de una crema dental con flúor.</t>
  </si>
  <si>
    <t xml:space="preserve">https://www.benavides.com.mx/crema-dental-colgate-luminous-white-carbon-activado-66-ml | https://farmaciasmedina.com/detalleProducto/Colgate-Luminous-White-Crema-Dental-Carbon-Activado-Anticaries-Con-Fluor/7509546674018 | https://www.yza.mx/colgate-lum-white-crema-dent-carbo-66ml/MXYZ_7509546674018.html</t>
  </si>
  <si>
    <t xml:space="preserve">1 foto de frente al tubo (tienda: Benavides, 1000 px), correcta en variante y contenido.</t>
  </si>
  <si>
    <t xml:space="preserve">GTIN confirmado; composición y dosis de la ficha de farmacia (una tienda tenía un error de tipeo en el diclofenaco: 500 mg en lugar de 50 mg). La condición de venta es contradictoria entre fuentes (venta sin receta vs. con receta); se marcó 'Revisar'.</t>
  </si>
  <si>
    <t xml:space="preserve">https://www.yza.mx/dolo-neurobion-5-tabletas/MXYZ_7501298223728.html | https://www.klyns.mx/dolo-neurobion-c-5-tabs/p | https://wecarepharma.mx/products/dolo-neurobion-500mg-50mg-50mg-1mg-con-5-tabletas-diclofenaco-complejo-b</t>
  </si>
  <si>
    <t xml:space="preserve">1 foto de frente al empaque (tienda: Farmacias YZA, 1000 px), correcta en producto y contenido (caja con 5 tabletas).</t>
  </si>
  <si>
    <t xml:space="preserve">GTIN confirmado en ficha de farmacia (Solución CS PiSA 500 ml). Categoría elegida: Soluciones Fisiológicas (MLM457891, de cats_leaf_all) por ser solución intravenosa; no hay categoría de venta libre adecuada. Categoría Rx genérica porque la lista Rx no tiene una específica para soluciones. Una ficha indica fracción IV con fórmula médica.</t>
  </si>
  <si>
    <t xml:space="preserve">https://farmalisto.com.mx/soluciones-fisiologicas/4427-solucion-cs-pisa-09-botella-con-500ml-7501125100123.html | https://phemedica.com.mx/product/solucion-cs-cloruro-de-sodio-sol-iny-al-0-9-frasco-500-ml-pisa/ | https://farmaciasfleming.mx/producto/sol-cs-0-9-500-ml/</t>
  </si>
  <si>
    <t xml:space="preserve">2 fotos del frasco Solución CS PiSA 500 ml (tienda: Farmacia San Jorge 918x1000 px y Phemedica 768 px). Se descartó una foto con marca de agua de otra tienda.</t>
  </si>
  <si>
    <t xml:space="preserve">GTIN confirmado en fichas de farmacia (URL y código); fórmula (dropropizina 0.300 g y ambroxol 0.300 g por 100 ml) leída en el frente del empaque. La condición de venta es contradictoria: una ficha dice venta sin receta y otra fracción IV con receta; se marcó 'Revisar'. Las fichas no traen indicaciones detalladas ni dosis.</t>
  </si>
  <si>
    <t xml:space="preserve">https://www.yza.mx/troferit-flow-jarabe-120ml/MXYZ_7501088505829.html | https://farmaciasmedina.com/detalleProducto/Troferit-Flow-Jarabe-120-Ml-Jarabe-Frasco/7501088505829 | https://www.sanborns.com.mx/producto/192401</t>
  </si>
  <si>
    <t xml:space="preserve">1 foto de frente al empaque (tienda: Farmacias YZA, 1000 px), con la fórmula visible; correcta en producto y presentación.</t>
  </si>
  <si>
    <t xml:space="preserve">GTIN confirmado en ficha de farmacia (URL y código); presentación de 21 comprimidos con 0.03 mg igual al nombre. Indicaciones, esquema de dosis y contraindicaciones de PLM.</t>
  </si>
  <si>
    <t xml:space="preserve">https://www.medicamentosplm.com/home/productos/yasmin-comprimidos/22/101/10509/25 | https://www.yza.mx/yasmin-3mg0.03mg-21-comp/MXYZ_7703331157506.html | https://www.benavides.com.mx/yasmin-3-0-03-mg-21-grageas</t>
  </si>
  <si>
    <t xml:space="preserve">1 foto de frente al empaque (tienda: Farmacias YZA, 1000 px), con 21 comprimidos y concentración 3 mg/0.03 mg visibles.</t>
  </si>
  <si>
    <t xml:space="preserve">GTIN confirmado en fichas de farmacia (URL y código); presentación de 20 ml adulto igual al nombre. Composición e indicaciones de ficha de farmacia; dosis de otra ficha de farmacia.</t>
  </si>
  <si>
    <t xml:space="preserve">https://www.yza.mx/iliadin-adulto-spray-solucion-20ml/MXYZ_7501298223773.html | https://farmaciagloria.mx/Respiratorios/1966-iliadin-005-con-20-ml-adulto-solucion-spray-nasal.html | https://farmaciasmedina.com/detalleProducto/Iliadin-Adulto/7501298223773</t>
  </si>
  <si>
    <t xml:space="preserve">1 foto de frente al empaque (tienda: Farmacias YZA, 1000 px), correcta en variante adulto y contenido de 20 ml.</t>
  </si>
  <si>
    <t xml:space="preserve">GTIN confirmado en fichas de farmacia (SKU/código universal); composición confirmada en el empaque y en ficha. No se encontró texto de dosis en las fuentes: el modo de uso es general. La advertencia sobre el sodio es una precaución general.</t>
  </si>
  <si>
    <t xml:space="preserve">https://www.sanborns.com.mx/producto/19485/sal-de-uvas-picot-10-sobres | https://www.santaclarafarmacias.com/productos/picot-sal-uvas-caja-x-10-sobres-polvo-efervescente-estomago/ | https://farmaciaherrera.com.mx/products/sal-de-uvas-picot-con-10-sobres</t>
  </si>
  <si>
    <t xml:space="preserve">1 foto de la caja de 10 sobres (tienda: Farmacias del Ahorro, 1600 px). Se descartaron fotos con texto promocional y la del empaque conmemorativo '90 años'.</t>
  </si>
  <si>
    <t xml:space="preserve">GTIN confirmado en fichas de farmacia (URL y SKU). Se clasificó como medicamento antianémico (Para la Sangre Venta Libre) igual que otros productos de hierro; una ficha lo trata como suplemento y otra indica que requiere receta, por eso 'Revisar' (si se decide venderlo como suplemento, usar MLM438195).</t>
  </si>
  <si>
    <t xml:space="preserve">https://farmalisto.com.mx/hematologia/3187-ferricol-30-mg-500-mcg-caja-con-30-tabletas-7501086311057.html | https://wecarepharma.mx/en/products/ferricol-30mg-500mg-con-30-tabletas-hierro-aminoquelado-acido-folico | https://curitek.com/producto/ferricol-30-mg-500-mcg-30-tabs-hierro-acido-folico/</t>
  </si>
  <si>
    <t xml:space="preserve">1 foto de frente al empaque (tienda: Farmacias del Ahorro, 1600 px), correcta en concentración y contenido.</t>
  </si>
  <si>
    <t xml:space="preserve">GTIN confirmado en fichas de farmacia; presentación de 875/125 mg con 14 tabletas igual al nombre. Indicaciones y contraindicaciones de Vademecum México.</t>
  </si>
  <si>
    <t xml:space="preserve">https://www.vademecum.es/mexico/medicamento/1278710/clamoxin-12h-tabletas-875-mg-125-mg | https://www.fpsf.mx/products/amoxicilina-acido-clavulanico-tabletas-clamoxin-12h-875-mg-125-mg-oral-caja-con14-tabletas | https://wecarepharma.mx/en/products/clamoxin-12h-875mg-125mg-con-14-tabletas-amoxicilina-ac-clavulanico</t>
  </si>
  <si>
    <t xml:space="preserve">1 foto (tienda: Farmacia Santa Fe, 800 px) con caja y frasco de Clamoxin 12H 875/125 mg con 14 tabletas, correcta en presentación.</t>
  </si>
  <si>
    <t xml:space="preserve">GTIN confirmado en URL de ficha de farmacia; '75MG' del sistema corresponde a 8.75 mg. Una ficha lo describe como medicamento de venta libre; otra tienda lo clasifica con receta, se tomó venta libre. Indicación centrada en dolor de garganta (frente del empaque); la dosis exacta no se encontró en las fuentes.</t>
  </si>
  <si>
    <t xml:space="preserve">https://www.farmalisto.com.mx/medicamentos-con-receta-medica/161638-graneodin-f-sabor-miel-limon-875-mg-16-pasillas-flurbiprofeno-reckitt-benckiser-7501058715494.html | https://sanorim.mx/products/graneodin-f-flubiprofeno-8-75-mg-caja-con-16-pastillas-sabor-miel-limon | https://farmaciagloria.mx/Respiratorios/1867-graneodin-f-875-mg-con-16-pastillas-sabor-miel-limon.html</t>
  </si>
  <si>
    <t xml:space="preserve">2 fotos de frente al empaque de 16 pastillas miel limón (tienda: Sanorim 600 px y Farmacia Gloria 643x674 px), correctas en producto y presentación.</t>
  </si>
  <si>
    <t xml:space="preserve">GTIN confirmado como SKU en ficha de farmacia y en el nombre de la imagen de otra; presentación de 500 mg con 12 cápsulas igual al nombre. Fabricante tomado del empaque (logotipo GSK); puede haber cambiado de titular.</t>
  </si>
  <si>
    <t xml:space="preserve">https://wecarepharma.mx/en/products/amoxil-500mg-con-12-capsulas-amoxicilina | https://grupofarmapronto.com/producto/amoxil-500-mg-c-12-capsulas-2/ | https://www.klyns.mx/amoxil-500-mg-c-12-caps/p</t>
  </si>
  <si>
    <t xml:space="preserve">2 fotos de frente al empaque de 12 cápsulas de 500 mg (tienda: WeCare 500 px y Farmapronto 1280 px), correctas en concentración y contenido. Se descartó una tercera foto con recorte irregular.</t>
  </si>
  <si>
    <t xml:space="preserve">GTIN confirmado en ficha de farmacia (URL y código); composición 500/8/2 mg leída en el empaque. Las fuentes traen poca información de dosis e indicaciones; el modo de uso y las advertencias son generales (verificar contra el instructivo).</t>
  </si>
  <si>
    <t xml:space="preserve">https://www.yza.mx/tabcin-efervescente-500mg-12-tabs/MXYZ_7501008485408.html | https://www.farmalisto.com.mx/gripe-y-tos/1285-tabcin-500-mg-caja-con-12-tabletas-efervescentes.html | https://prixz.com/c/tabcin-efervescente-roja-12-tabletas-caja-acido-acetilsalicilico-500-mg/</t>
  </si>
  <si>
    <t xml:space="preserve">1 foto de frente al empaque de 12 tabletas efervescentes (tienda: Farmacias YZA, 1000 px), correcta en presentación.</t>
  </si>
  <si>
    <t xml:space="preserve">GTIN confirmado en fichas de farmacia; variante CSE (Congestión Severa, caja verde) igual al nombre. Dosis, beneficios y advertencias de la página del fabricante (leída con WebFetch). La advertencia de no usar más de 3 días es la precaución habitual de los descongestivos nasales; verificar contra el instructivo.</t>
  </si>
  <si>
    <t xml:space="preserve">https://www.afrin.com.mx/sprays-nasales/sin-goteo/afrin-no-drip-congestion-severa</t>
  </si>
  <si>
    <t xml:space="preserve">https://www.afrin.com.mx/sprays-nasales/sin-goteo/afrin-no-drip-congestion-severa | https://www.yza.mx/afrin-no-drip-15ml-/MXYZ_7501050623766.html | https://farmaciasmedina.com/detalleProducto/Afrin-No-Drip-Cse-Descongestivo-Nasal-Alivio-Temporal/7501050623766</t>
  </si>
  <si>
    <t xml:space="preserve">1 foto de frente a la caja verde CSE de 15 ml (tienda: Farmacias del Ahorro, 1600 px). Se descartó la foto de la variante azul No Drip regular y no se pudo descargar la imagen del sitio oficial.</t>
  </si>
  <si>
    <t xml:space="preserve">GTIN confirmado en fichas de farmacia; presentación de 500 mg con 10 tabletas igual al nombre. 'JUNIO 27' del nombre se ignoró (caducidad). Fabricante tomado de una ficha de farmacia (el empaque muestra la marca Exea); verificar.</t>
  </si>
  <si>
    <t xml:space="preserve">https://wecarepharma.mx/products/adel-500mg-con-10-tabletas-claritromicina | https://farmavrim.com.mx/products/adel-500-mg-10-tab-7501314701926 | https://www.fahorro.com/adel-500-mg-oral-con-10-tabletas.html</t>
  </si>
  <si>
    <t xml:space="preserve">1 foto de frente al empaque de 10 tabletas de 500 mg (tienda: WeCare, 1200 px). Se descartó una versión de menor resolución (523 px).</t>
  </si>
  <si>
    <t xml:space="preserve">GTIN confirmado en fichas de farmacia (URL y código); composición confirmada en el empaque. Una ficha indica venta sin receta, pero otras dos (por contener betametasona, fracción IV) indican receta; se marcó 'Sí'. Edad de uso (niños/adultos) no aparece en las fuentes, por eso no se incluye.</t>
  </si>
  <si>
    <t xml:space="preserve">https://www.yza.mx/jarsix-solucion-100mg5mg-60ml/MXYZ_7501314703685.html | https://wecarepharma.mx/en/products/jarsix-solucion-100mg-5mg-100ml-60ml-loratadina-betametasona | https://farmalisto.com.mx/antihistaminicos-con-receta/35546-comprar-jarsix-100-mg-5-mg-solucion-frasco-con-60-ml-precio-7501314703685.html</t>
  </si>
  <si>
    <t xml:space="preserve">3 fotos del empaque de 60 ml con pipeta (tienda: Farmacias del Ahorro, 1600 px), correctas en producto y presentación. Se descartó la de menor resolución de otra tienda.</t>
  </si>
  <si>
    <t xml:space="preserve">GTIN confirmado en fichas de farmacia; presentación unidosis de 1.5 mg igual al nombre. Las fichas traen poca información (sin indicaciones ni tiempo límite); modo de uso y advertencias son generales del levonorgestrel de emergencia. El levonorgestrel de 1.5 mg se vende sin receta en México (igual que otros productos del lote).</t>
  </si>
  <si>
    <t xml:space="preserve">https://www.fpsf.mx/products/postinor-levonorgestrel-1-5-mg-caja-con-1-tabletas-unidosis-gedeon-richter | https://curitek.com/producto/postinor-1-5-mg-levonogestrel/ | https://www.klyns.mx/postinor-1-5-mg-unidosis-1-tableta/p</t>
  </si>
  <si>
    <t xml:space="preserve">1 foto de frente al empaque (tienda: Farmacia Santa Fe, 800 px), correcta en presentación de 1.5 mg unidosis.</t>
  </si>
  <si>
    <t xml:space="preserve">GTIN confirmado en fichas de farmacia (URL y SKU); fenotrina 0.2% y 60 ml confirmados. Modo de uso de la ficha de farmacia. No se encontró el fabricante en las fuentes. Categoría específica de piojos (Shampoos y Acondicionadores) en lugar de una de medicamentos, por ser un shampoo antipiojos de venta libre. Una ficha de otra tienda lo describía erróneamente como anticaspa y se descartó.</t>
  </si>
  <si>
    <t xml:space="preserve">https://www.yza.mx/herklin-anti-piojos-y-liendres-shampoo-60ml/MXYZ_7501089810021.html | https://farmalisto.com.mx/shampoo-y-acondicionador/3494-herklin-shampoo-solucion-02-caja-con-frasco-con-60ml-7501089810021.html | https://farmaciasmedina.com/detalleProducto/Herklin-Shampoo/7501089810021</t>
  </si>
  <si>
    <t xml:space="preserve">1 foto de frente al empaque de Herklin Clásico 60 ml (tienda: Farmacias YZA, 1000 px), correcta en producto y presentación.</t>
  </si>
  <si>
    <t xml:space="preserve">GTIN confirmado en fichas de farmacia (URL y código); 'ABRIL 27' del nombre se ignoró (caducidad). Condición de venta contradictoria: una farmacia lo marca venta sin receta y otra en categoría con receta; se marcó 'Revisar'.</t>
  </si>
  <si>
    <t xml:space="preserve">https://www.yza.mx/stadium-25mg-10-tabs/MXYZ_7501070635756.html | https://farmalisto.com.mx/analgesicos/2381-stadium-25-mg-caja-con-10-tabletas-7501070635756.html | https://www.emeritafarmacias.com/producto/stadium-t-10-25mg-dexketopro-trometan/</t>
  </si>
  <si>
    <t xml:space="preserve">2 fotos de frente y en ángulo del empaque de 10 tabletas de 25 mg (tienda: Farmacias YZA 636 px y Farmacias del Ahorro 1200 px), correctas en producto y presentación.</t>
  </si>
  <si>
    <t xml:space="preserve">GTIN confirmado en varias tiendas; composición, dosis, advertencias y registro tomados de la etiqueta trasera del empaque. Una ficha de farmacia menciona 1.976 g y 0.324 g (parece la base efervescente), sin afectar los activos.</t>
  </si>
  <si>
    <t xml:space="preserve">https://www.fahorro.com/alka-seltzer-boost-antiacido-y-analgesico-10-tabletas-efervescentes.html | https://www.farmatodo.com.mx/alka-seltzer-boost-antiacido-caja-c-10-tabletas-efervescentes/p | https://farmalisto.com.mx/antiacidos-malestar-estomacal/1305-alka-seltzer-boost-caja-con-10-tabletas-efervescentes-7501008497593.html</t>
  </si>
  <si>
    <t xml:space="preserve">3 fotos de tienda (2 de frente del empaque y 1 etiqueta trasera con la fórmula). Se borró una con banner promocional "10 Tab"; una imagen de otra tienda no abrió.</t>
  </si>
  <si>
    <t xml:space="preserve">GTIN confirmado en varias tiendas y visible en el código de barras de la foto trasera del empaque; instrucciones y precauciones tomadas de esa etiqueta (fabricado para Henkel Capital, México).</t>
  </si>
  <si>
    <t xml:space="preserve">https://www.klyns.mx/gel-xtreme-transparente-250-gr/p | https://www.fahorro.com/gel-xtreme-transparante-250-g-tarro-3.html</t>
  </si>
  <si>
    <t xml:space="preserve">2 fotos de tienda con el diseño actual del empaque (frente y etiqueta trasera con el código de barras). Se borraron dos de diseños anteriores.</t>
  </si>
  <si>
    <t xml:space="preserve">GTIN confirmado en la ficha de una farmacia en línea (tarro de 400 g, rosas y lanolina) y en una foto identificada con ese código. No se halló la lista completa de ingredientes; las tiendas la ubican como crema facial o corporal.</t>
  </si>
  <si>
    <t xml:space="preserve">https://farmalisto.com.mx/cremas/288-compra-teatrical-crema-con-rosas-y-laolina-tarro-con-400-g-cuidado-de-la-piel-precio-650240013928.html | https://www.rappi.com.mx/p/teatrical-crema-facial-lanolina-y-r-24103</t>
  </si>
  <si>
    <t xml:space="preserve">1 foto de tienda (vista superior de la tapa del tarro de 400 g); no se hallaron más fotos abiertas del producto.</t>
  </si>
  <si>
    <t xml:space="preserve">GTIN confirmado en varias tiendas (caja con 10 frascos de 7 ml) y en la foto del empaque. Principio activo, laboratorio y receta tomados de la monografía PLM.</t>
  </si>
  <si>
    <t xml:space="preserve">https://www.medicamentosplm.com/Home/productos/adimod_soluci%C3%B3n/12/101/6142/146 | https://farmalisto.com.mx/inmunologia/3451-adimod-solucion-400-mg-caja-con-10-frascos-con-7-ml-7501089808936.html</t>
  </si>
  <si>
    <t xml:space="preserve">2 fotos de tienda del empaque (frente y vista en ángulo), la primera indica caja con 10 frascos monodosis de 400 mg/7 mL.</t>
  </si>
  <si>
    <t xml:space="preserve">GTIN confirmado en varias tiendas y en la etiqueta trasera del empaque (código de barras); fórmula, dosis, contraindicaciones y registro tomados de esa etiqueta.</t>
  </si>
  <si>
    <t xml:space="preserve">https://www.farmaciasguadalajara.com/syncol-500mg-25mg-15mg-24-comprimidos-603104 | https://wecarepharma.mx/en/products/syncol-500mg-25mg-15mg-con-24-comprimidos-paracetamol-pamabrom-pirilamina</t>
  </si>
  <si>
    <t xml:space="preserve">3 fotos de tienda: frente, vista en ángulo y etiqueta trasera con la fórmula. Se borraron una con otro diseño de caja, una duplicada y un panel de lote sin datos.</t>
  </si>
  <si>
    <t xml:space="preserve">GTIN confirmado en varias tiendas; el nombre del sistema dice "grageas" pero el empaque y las tiendas indican tabletas. Fórmula, receta y registro tomados de la etiqueta trasera; indicaciones y precauciones de la monografía PLM.</t>
  </si>
  <si>
    <t xml:space="preserve">https://www.medicamentosplm.com/Home/productos/concor.grageas/115/101/7023/77 | https://farmalisto.com.mx/medicamentos-con-receta-medica/5595-concor-5-mg-bisoprolol-30-tabletas-merck-7501298205038.html</t>
  </si>
  <si>
    <t xml:space="preserve">4 fotos de tienda: frente, etiqueta trasera con la fórmula, vista en ángulo y otra de frente. Se borró una foto repetida.</t>
  </si>
  <si>
    <t xml:space="preserve">GTIN confirmado en varias tiendas y en el código de barras de la etiqueta trasera; fórmula, receta, advertencias y registro tomados de esa etiqueta. No se hallaron indicaciones detalladas, por eso la descripción es general.</t>
  </si>
  <si>
    <t xml:space="preserve">https://www.fahorro.com/ciproflox-dm-1-g-oral-7-tabletas-liberacion-prolongada.html | https://www.farmaciasguadalajara.com/medicina/antibioticos/ciproflox-dm-1-gr--7-tabletas.-1195069.html</t>
  </si>
  <si>
    <t xml:space="preserve">4 fotos de tienda: frente, etiqueta trasera con la fórmula, vista en ángulo y otra de frente.</t>
  </si>
  <si>
    <t xml:space="preserve">GTIN confirmado en varias tiendas; contenido (75 ml / 99 g) y beneficios tomados de la foto del empaque. No se encontró la lista de ingredientes ni la concentración de flúor; el modo de uso es el estándar de una pasta dental.</t>
  </si>
  <si>
    <t xml:space="preserve">https://www.yza.mx/colgate-triple-accion-crema-dental-75ml/MXYZ_7509546000985.html | https://farmalisto.com.mx/pasta-de-dientes/12441-comprar-colgate-triple-accion-c-75-ml-precio-7509546000985.html</t>
  </si>
  <si>
    <t xml:space="preserve">1 foto de tienda de frente del empaque. Se borró una segunda con la leyenda "Nueva imagen".</t>
  </si>
  <si>
    <t xml:space="preserve">GTIN confirmado en varias tiendas (caja con 4 tabletas). Las concentraciones (37.5 mg / 500 mg) vienen solo de fichas de farmacia y el empaque de la foto no las muestra; verificar contra el empaque. No se pudo abrir la ficha de otras farmacias por bloqueo.</t>
  </si>
  <si>
    <t xml:space="preserve">https://wecarepharma.mx/en/products/afumix-37-5-500mg-con-4-tabletas-fluconazol-tinidazol | https://farmaciasmedina.com/detalleProducto/Afumix-4-Tableta-Caja/7501314705542</t>
  </si>
  <si>
    <t xml:space="preserve">2 fotos de tienda de frente del empaque (caja con 4 tabletas, fluconazol y tinidazol); la segunda es de 2000 px.</t>
  </si>
  <si>
    <t xml:space="preserve">GTIN confirmado en varias tiendas y en el código de barras de la etiqueta trasera; fórmula, indicación, dosis, contraindicaciones y registro tomados de esa etiqueta.</t>
  </si>
  <si>
    <t xml:space="preserve">https://prixz.com/c/senosiain-bebe-10-supositorios-caja-glicerol-1478-mg/ | https://www.yza.mx/senosiain-supositorios-bebe-10-sups/MXYZ_7501314704187.html</t>
  </si>
  <si>
    <t xml:space="preserve">3 fotos de tienda: frente, etiqueta trasera con la fórmula y vista en ángulo. Se borró una repetida.</t>
  </si>
  <si>
    <t xml:space="preserve">GTIN confirmado como "Accu-Chek Active Kit" (código 4015630082988) en la tienda de un distribuidor de Roche; el nombre del sistema dice "EQ" (equipo). No se encontró el contenido exacto del kit (número de tiras o lancetas), por eso no se lista.</t>
  </si>
  <si>
    <t xml:space="preserve">https://www.accu-chek.com.mx/medicion-de-glucosa-active</t>
  </si>
  <si>
    <t xml:space="preserve">https://www.accu-chek.com.mx/medicion-de-glucosa-active | https://pacientes.sfe.com.mx/Productos/1921/accu-chek-active-kit | https://www.accu-chek.com.mx/tiras-reactivas/tiras-reactivas-active</t>
  </si>
  <si>
    <t xml:space="preserve">2 fotos: de frente de la caja del kit (tienda, 746 px) y del medidor (sitio oficial, 1097 px). Se borró una foto con banda decorativa y leyenda "Nueva imagen".</t>
  </si>
  <si>
    <t xml:space="preserve">GTIN confirmado en varias tiendas (caja con 30 tabletas de 5 mg). La receta y el registro salen de la etiqueta trasera de la versión con marca Sanfer; existen dos diseños de caja (Hormona Laboratorios y Sanfer) y el nombre del sistema no indica cuál se surte.</t>
  </si>
  <si>
    <t xml:space="preserve">https://www.medicamentosplm.com/home/productos/danzen-tabletas/160/119/77459/210 | https://www.benavides.com.mx/danzen-serratio-peptidasa-30-ud-tabletas</t>
  </si>
  <si>
    <t xml:space="preserve">3 fotos de tienda con el diseño de caja de Hormona Laboratorios (frente, frente con fórmula y vista en ángulo). Se borraron las fotos de la versión con marca Sanfer y una repetida para no mezclar diseños.</t>
  </si>
  <si>
    <t xml:space="preserve">GTIN confirmado en varias tiendas y en fotos identificadas con ese código. La etiqueta lateral de esa versión (con azúcar) dice que su venta requiere receta; una tienda lista la versión sin azúcar (SF) como "receta no obligatoria". Concentraciones de la etiqueta y la monografía PLM.</t>
  </si>
  <si>
    <t xml:space="preserve">https://www.medicamentosplm.com/Home/productos/dalvear.sf.jarabe/170/101/57649/94 | https://www.fahorro.com/dalvear-adulto-300-mg-160-mg-100-ml-jarabe-200-ml.html</t>
  </si>
  <si>
    <t xml:space="preserve">4 fotos de tienda: frente, etiqueta lateral con la fórmula y 2 vistas en ángulo de la caja. Se borró una repetida.</t>
  </si>
  <si>
    <t xml:space="preserve">GTIN confirmado en tiendas (tinte para barba y bigote negro B-55). Beneficios y pasos tomados del empaque (parte frontal y trasera). No se confirmó el contenido en gramos; ingredientes no disponibles.</t>
  </si>
  <si>
    <t xml:space="preserve">https://www.yza.mx/just-for-men-tinte-barbabigote-negro-gel-1-pza/MXYZ_7501080111455.html | https://grupofarmapronto.com/producto/just-for-men-barba-bigote-negro-b-55-tinte/</t>
  </si>
  <si>
    <t xml:space="preserve">3 fotos de tienda: frente, parte trasera del empaque con los pasos de uso y vista en ángulo. Se borraron dos de otro diseño de caja o recortadas.</t>
  </si>
  <si>
    <t xml:space="preserve">GTIN confirmado en varias tiendas (3 frascos ámpula con 3 ampolletas). La fórmula y la receta salen de la etiqueta trasera; una farmacia lo describe con fitomenadiona, pero el empaque indica bisulfito sódico de menadiona (vitamina K3). Existen dos diseños de caja (Hormona Laboratorios y Sanfer). El catálogo ML sale de un resultado de búsqueda ("Hemosin-K solución inyectable 10 mg/10 mg, 3 frascos, 3 ampolletas"); la página no se abrió.</t>
  </si>
  <si>
    <t xml:space="preserve">https://www.benavides.com.mx/hemosin-k-3-x-2-ml-fam | https://farmalisto.com.mx/hematologia/6432-comprar-hemosin-k-solucion-inyectable-10-mg-10-mg-caja-con-3-aplicaciones-antihemorragico-precio-7501385410055.html</t>
  </si>
  <si>
    <t xml:space="preserve">3 fotos de tienda con el diseño de caja de Hormona Laboratorios (frente, parte trasera con la vía de administración y vista en ángulo). Se borraron las de la versión con marca Sanfer y una repetida.</t>
  </si>
  <si>
    <t xml:space="preserve">GTIN confirmado en tiendas (Mennen Baby Magic azul de 100 g); ingredientes, modo de uso y precauciones tomados de la gráfica de la etiqueta del producto. Fabricante no confirmado.</t>
  </si>
  <si>
    <t xml:space="preserve">https://www.yza.mx/talco-mennen-baby-magic-nino-100-g/MXYZ_7501035908116.html | https://www.megasuper.com/p/talco-para-bebe-mennen-azul-100-g-7501035908116</t>
  </si>
  <si>
    <t xml:space="preserve">3 fotos de tienda: frente del frasco azul y dos vistas laterales con el código de barras. Se borraron la del frasco rosa (otra variante), una gráfica de la etiqueta y una repetida.</t>
  </si>
  <si>
    <t xml:space="preserve">GTIN 7506442706096 confirmado en varias tiendas como Dapagliflozina 10 mg, 28 tabletas, Camber. La foto trasera de una tienda muestra otro código (7506442705273, versión de otro fabricante), por eso se borró; fórmula, receta y registro salen de la etiqueta lateral de la caja con Hetero Labs. No se detallan indicaciones porque no aparecen en la etiqueta ni en fichas consultadas. El catálogo ML sale de un resultado de búsqueda ("Dapagliflozina 10 mg caja con 28 tabletas Camber"); la página no se abrió.</t>
  </si>
  <si>
    <t xml:space="preserve">https://www.pharmasi.com.mx/p/dapagliflozina-10mg-28-tabletas/ | https://farmaciaherrera.com.mx/products/dapagliflozina-10mg-28-tabletas-camber</t>
  </si>
  <si>
    <t xml:space="preserve">3 fotos de tienda: frente y lateral de la caja (700 px, chicas) y un render de la caja (1089 px). Se borraron un logotipo genérico de farmacia y una foto trasera con otro código de barras.</t>
  </si>
  <si>
    <t xml:space="preserve">GTIN confirmado en la página oficial de Pond's México (dirección con el código) y en tiendas; beneficios tomados del empaque y modo de uso e ingredientes de la página oficial. La lista oficial usa nombres comerciales de materias primas, por eso se resumió.</t>
  </si>
  <si>
    <t xml:space="preserve">https://www.ponds.com/mx/p/crema-con-protector-solar-clarant-b3-30fps.html/07506306215764</t>
  </si>
  <si>
    <t xml:space="preserve">https://www.ponds.com/mx/p/crema-con-protector-solar-clarant-b3-30fps.html/07506306215764 | https://www.lagranbodega.com.mx/crema-ponds-clarant-b3-fps30-200-g/p</t>
  </si>
  <si>
    <t xml:space="preserve">1 foto de tienda de frente del tubo de 200 g; la imagen de la página oficial no se pudo descargar.</t>
  </si>
  <si>
    <t xml:space="preserve">Registro 90127 SSA tomado del sitio oficial. La página oficial ya no muestra el sabor manzana; datos del sabor y presentación confirmados por el GTIN en tiendas y Open Food Facts.</t>
  </si>
  <si>
    <t xml:space="preserve">https://electrolit.com.mx/preguntas-frecuentes/ | https://mx.openfoodfacts.org/producto/7501125104343/suero-rehidratante-electrolit-sabor-manzana | https://www.heb.com.mx/electrolit-suero-oral-manzana-625-ml-73824/p</t>
  </si>
  <si>
    <t xml:space="preserve">1 foto de frente del empaque (tienda, 600 px de origen). No hallé versión de mayor resolución sin marcas de tienda; el sitio oficial no publica el sabor manzana.</t>
  </si>
  <si>
    <t xml:space="preserve">GTIN confirmado en el catálogo de Mercado Libre (MLM25586380, 2026-09-29). Catálogo MLM25586380 (Dibar Monarca 10 x 10 cm, 8 capas, algodón, tipo simple, estéril, caja con 100 sobres individuales). Coinciden marca, línea, medidas, capas, tipo, esterilidad y 100 piezas por caja. No se adopta el 'peso neto 30 g' del catálogo (no comparable con la ficha).</t>
  </si>
  <si>
    <t xml:space="preserve">https://dibar.mx/product/gasas-monarca/</t>
  </si>
  <si>
    <t xml:space="preserve">https://dibar.mx/product/gasas-monarca/ | https://www.claroshop.com/producto/17353343/gasa-esteril-10x10-monarca-100pz-dibar</t>
  </si>
  <si>
    <t xml:space="preserve">1 foto oficial del fabricante (caja/exhibidor con 100 piezas de Gasa Simple Estéril Dibar y cajas individuales), 1200 px.</t>
  </si>
  <si>
    <t xml:space="preserve">GTIN confirmado en varias tiendas; en algunas aparece con el empaque anterior 'Sensitive Feel'.</t>
  </si>
  <si>
    <t xml:space="preserve">https://www.sico.com.mx/products/sico-sensitive</t>
  </si>
  <si>
    <t xml:space="preserve">https://www.sico.com.mx/products/sico-sensitive | https://boners.com.mx/condones-y-preservativos/sico/7501058368126/11699-sico-sensitive-3-piezas.html | https://www.fahorro.com/sico-sensitive-condones-delgados-de-hule-latex-natural-cartera-con-3-piezas.html</t>
  </si>
  <si>
    <t xml:space="preserve">2 fotos de frente del empaque actual (1 del fabricante, 1138 px; 1 de tienda, 923 px). Descarté la foto del empaque anterior 'Sensitive Feel'.</t>
  </si>
  <si>
    <t xml:space="preserve">Registro sanitario tomado de ficha de tienda. Indicaciones y modo de uso de fichas de farmacia; sin página del fabricante accesible. Otras tiendas lo manejan como 'receta no obligatoria', pero la ficha indica venta con receta.</t>
  </si>
  <si>
    <t xml:space="preserve">https://www.farmalisto.com.mx/medicamentos-con-receta-medica/3878-nexium-mups-40-mg-esomeprazol-14-tabletas-astrazeneca.html | https://wecarepharma.mx/en/products/nexium-mups-40mg-con-14-tabletas-esomeprazol | https://www.fahorro.com/nexium-mups-40-mg-oral-14-tabs.html</t>
  </si>
  <si>
    <t xml:space="preserve">2 fotos de frente de la caja (tienda, 1470 y 1080 px).</t>
  </si>
  <si>
    <t xml:space="preserve">Modo de uso, precauciones y registro leídos en la foto del reverso del empaque (código de barras 7501043162074 visible). No accesible el sitio del fabricante.</t>
  </si>
  <si>
    <t xml:space="preserve">https://farmaciasmedina.com/detalleProducto/Lacer_Perioxidin_Enjuague_Bucal_Con_Clorhexidina/7501043162074 | https://www.yza.mx/perioxidin-enjuague-bucal-sin-alcohol-200ml/MXYZ_7501043162074.html</t>
  </si>
  <si>
    <t xml:space="preserve">2 fotos de tienda (887 y 926 px): frente y reverso del empaque con etiqueta legible.</t>
  </si>
  <si>
    <t xml:space="preserve">'A0X' del sistema es AOX. Composición leída en la foto del empaque actual. Otra tienda lo clasificaba como antigripal; se trata como suplemento vitamínico. Sitio de Bayer no accesible.</t>
  </si>
  <si>
    <t xml:space="preserve">https://www.farmalisto.com.mx/farmalisto/159880-redoxon-aox-1000-10mg-10tab-eferv-7501008499023.html | https://www.fahorro.com/redoxon-aox-10-tabletas-efervescentes.html</t>
  </si>
  <si>
    <t xml:space="preserve">2 fotos de tienda (975 y 1072 px): la primera es el empaque actual sabor naranja con la composición legible; la segunda es el diseño anterior del empaque.</t>
  </si>
  <si>
    <t xml:space="preserve">Ingredientes, modo de uso y precauciones leídos en la foto del reverso (código de barras 7502221012303 visible). Fabricante Betone S.A. de C.V. según etiqueta.</t>
  </si>
  <si>
    <t xml:space="preserve">https://www.delsol.com.mx/wcs/shop/es/delsol/toallitas-desmaquillantes-claris-con-aloe-vera-40-pz | https://farmaciasanjorge.com/products/24670</t>
  </si>
  <si>
    <t xml:space="preserve">3 fotos de tienda (1050, 959 y 921 px): frente en ángulo, frente y reverso del empaque actual. Descarté una foto del empaque anterior.</t>
  </si>
  <si>
    <t xml:space="preserve">Registro 90127 SSA del sitio oficial. Lista de electrolitos tomada de la ficha del mismo producto en sabor manzana (misma fórmula base), por lo que se describe en forma general.</t>
  </si>
  <si>
    <t xml:space="preserve">https://electrolit.com.mx/preguntas-frecuentes/ | https://electrolit.com.mx/ | https://www.fahorro.com/electrolit-sabor-mora-azul-625-ml.html</t>
  </si>
  <si>
    <t xml:space="preserve">2 fotos de frente de la botella: 1 del fabricante (552 px) y 1 de tienda (1493 px). Descarté un banner promocional y una copia duplicada.</t>
  </si>
  <si>
    <t xml:space="preserve">El sistema decía 'BBTIPS T6 40PZ' (pañales, no hisopos). GTIN de 12 dígitos 013117019971 corresponde a Bbtips Sensitive Etapa 6 de 40 piezas. El catálogo MLM17379873 coincide por nombre (Bbtips Sensitive Etapa 6, 40 piezas) pero no pude abrir la ficha para verificarlo. Fabricante según ficha de tienda.</t>
  </si>
  <si>
    <t xml:space="preserve">https://www.benavides.com.mx/bbtips-sensitive-panales-extra-soft-etapa-6-40-uds | https://www.yza.mx/bb-tips-talla-6-40-pzas/MXYZ_13117019971.html</t>
  </si>
  <si>
    <t xml:space="preserve">3 fotos de tienda (916, 920 y 1080 px): 2 de frente del empaque actual y 1 gráfico del pañal con sus características. Descarté una foto de un empaque anterior.</t>
  </si>
  <si>
    <t xml:space="preserve">Fórmula, vía de administración y advertencias leídas en la foto del reverso de la caja ('Su venta requiere receta médica'). Otra tienda menciona 50 ml por frasco; no lo incluí por no estar confirmado en la caja. Registro sanitario no visto.</t>
  </si>
  <si>
    <t xml:space="preserve">https://www.benavides.com.mx/avamys-2a-275-mcg50-mcl-furoato-de-fluticasona-120-dosis | https://www.fahorro.com/avamys-2a-suspension-nasal-120-dosis.html | https://www.yza.mx/avamys-2a-suspensio-27.5mcg50-120-dosis/MXYZ_5033439034211.html</t>
  </si>
  <si>
    <t xml:space="preserve">3 fotos de tienda: frente de la caja (1028 px), frasco atomizador (561 px) y reverso de la caja con la fórmula (1380 px).</t>
  </si>
  <si>
    <t xml:space="preserve">Datos de modo de uso y advertencias del sitio oficial de Buscapina México; registro sanitario 39657 SSA VI de ficha de tienda. Algunas tiendas la llaman 'grageas'.</t>
  </si>
  <si>
    <t xml:space="preserve">https://www.buscapina.com/es-mx/productos/buscapina-tabletas</t>
  </si>
  <si>
    <t xml:space="preserve">https://www.buscapina.com/es-mx/productos/buscapina-tabletas | https://www.benavides.com.mx/buscapina-10-mg-hioscina-24-tabletas | https://www.farmalisto.com.mx/antiacidos-malestar-estomacal/82568-buscapina-10-mg-caja-con-24-tabletas-7501165011649.html</t>
  </si>
  <si>
    <t xml:space="preserve">2 fotos de tienda de frente de la caja de 24 tabletas (934 y 976 px). Descarté un anuncio de Buscapina Duo (otro producto) y un duplicado de baja resolución.</t>
  </si>
  <si>
    <t xml:space="preserve">Composición leída en la foto de la caja. Indicaciones descritas en forma general (la ficha de tienda solo lista eventos cardiovasculares y embolismo sistémico). Registro sanitario de ficha de tienda. Sitio de Bayer no accesible.</t>
  </si>
  <si>
    <t xml:space="preserve">https://farmalisto.com.mx/medicamentos-con-receta-medica/12228-xarelto-20-mg-28-comprimidos-rivaroxaban-bayer-7501318608788.html | https://grupofarmapronto.com/producto/xarelto-20mg-tabletas-c-28/ | https://farmaciasanjorge.com/products/22659</t>
  </si>
  <si>
    <t xml:space="preserve">2 fotos de frente de la caja de 28 comprimidos (tienda, 561 y 976 px).</t>
  </si>
  <si>
    <t xml:space="preserve">GTIN 383017678531 (12 dígitos) confirmado en el campo gtin de la ficha de tienda. El empaque actual dice 'embecta Ultra-Fine' (BD Diabetes Care se separó como embecta). Sitio de BD/embecta no accesible.</t>
  </si>
  <si>
    <t xml:space="preserve">https://www.benavides.com.mx/bd-ultra-fine-jeringa-para-insulina-u-100-0-3-ml-31g-x-6-mm-30-uds</t>
  </si>
  <si>
    <t xml:space="preserve">1 foto de frente de la caja (tienda, 986 px). Descarté un duplicado de menor resolución.</t>
  </si>
  <si>
    <t xml:space="preserve">El GTIN aparece en tiendas como 'Centrum Gender +50 Mujer 60 tabletas' (empaque Pfizer) y el fabricante hoy lo llama 'Centrum Gender Adulto para Mujeres' (mujer mayor de 50 años); se trata como el mismo producto renombrado, sin poder verificar que el GTIN sea idéntico en el empaque nuevo. Registro 003V2017 SSA leído en la etiqueta oficial; la lista completa de nutrientes por tableta no estaba en las fuentes.</t>
  </si>
  <si>
    <t xml:space="preserve">https://centrum.com.mx/productos/centrum-gender-adulto-mujeres/</t>
  </si>
  <si>
    <t xml:space="preserve">https://centrum.com.mx/productos/centrum-gender-adulto-mujeres/ | https://farmaciasanjorge.com/products/36123 | https://wecarepharma.mx/en/products/centrum-gender-50-mujer-con-60-tabletas-multivitaminico</t>
  </si>
  <si>
    <t xml:space="preserve">2 fotos oficiales del fabricante (1200 y 1185 px): caja actual 'Gender Adulto para Mujeres' y reverso con la etiqueta. Descarté la foto de tienda del empaque anterior 'Gender +50'.</t>
  </si>
  <si>
    <t xml:space="preserve">GTIN confirmado en dos tiendas. Sin ingredientes ni modo de uso accesibles (el sitio de Colgate México bloqueó el acceso), por eso la descripción se basa en los textos visibles del empaque y es corta. Las secciones de modo de uso y advertencias son indicaciones generales de uso seguro del tipo de producto, no textos copiados de la etiqueta.</t>
  </si>
  <si>
    <t xml:space="preserve">https://grupofarmapronto.com/producto/colgate-total-12-clean-mint-50-ml-crema-dental/ | https://farmaciaherrera.com.mx/products/crema-dental-colgate-total-12-clean-mint-50-ml</t>
  </si>
  <si>
    <t xml:space="preserve">Sin cambios: se queda 1 foto de tienda (Farmacia Herrera, 500 px, 461 px útiles). Búsqueda web (1) sin mejor fuente: Grupo Farmapronto 623x350 (454 px útiles), Zedelvallarta 600 px pero con un marco gris alrededor del tubo, Klyns 500 px; YZA, Chedraui y Walmart no lo tienen.</t>
  </si>
  <si>
    <t xml:space="preserve">Indicaciones, modo de uso y precauciones leídos en la foto del reverso del frasco (texto algo borroso). La composición exacta (agua superoxidada / ácido hipocloroso) no aparecía legible, por eso no se cita. Sin registro sanitario visible.</t>
  </si>
  <si>
    <t xml:space="preserve">https://www.yza.mx/microdacyn-solucion-120ml/MXYZ_7503006698316.html | https://www.farmatodo.com.mx/microdacyn-60-solucion-frasco-c-120-ml/p</t>
  </si>
  <si>
    <t xml:space="preserve">2 fotos de tienda (871 px): frente y reverso del frasco actual de Sanfer con etiqueta. Descarté la foto del frasco anterior de Oculus.</t>
  </si>
  <si>
    <t xml:space="preserve">Un sitio lo marca como 'receta no obligatoria (farmacia)' y otro como 'requiere receta'; se marcó 'Sí' por ser molécula de prescripción. Registro sanitario no visto. La ficha de una tienda lo atribuía a otro laboratorio, pero la caja muestra Carnot.</t>
  </si>
  <si>
    <t xml:space="preserve">https://www.benavides.com.mx/ki-cab-50-mg-tegoprazan-30-tabletas | https://wecarepharma.mx/en/products/ki-cab-50mg-con-30-tabletas-tegoprazan | https://www.fahorro.com/ki-cab-50-mg-30-tabs.html</t>
  </si>
  <si>
    <t xml:space="preserve">1 foto de frente de la caja (tienda, 1715 px). Descarté dos copias de la misma imagen en menor resolución.</t>
  </si>
  <si>
    <t xml:space="preserve">GTIN 7896116838995 (origen Brasil) visto en una tienda; otras tiendas usan otro GTIN para el mismo producto en México (7896116865663). Una ficha de tienda menciona usos anticonceptivos; se conservó solo la indicación de acné/hirsutismo de la otra ficha. Registro sanitario no visto.</t>
  </si>
  <si>
    <t xml:space="preserve">https://farmaciaparis.com/products/37138 | https://wecarepharma.mx/en/products/diane-2mg-0-035mg-con-21-tabletas-ciproterona-etinilestradiol</t>
  </si>
  <si>
    <t xml:space="preserve">1 foto de frente de la caja de 21 tabletas (tienda, 838 px).</t>
  </si>
  <si>
    <t xml:space="preserve">Composición y síntomas leídos en la caja. Contraindicaciones tomadas de una ficha de farmacia; dosis no confirmada, por lo que se remite al empaque. Registro sanitario no visto. El sitio de la marca no estaba disponible.</t>
  </si>
  <si>
    <t xml:space="preserve">https://wecarepharma.mx/en/products/contac-ultra-500mg-5mg-2mg-con-12-tabletas-paracetamol-fenilefrina-clorfenamina | https://www.fahorro.com/contac-ultra-antigripal-12-tabletas.html</t>
  </si>
  <si>
    <t xml:space="preserve">2 fotos de tienda de frente de la caja (1728 y 968 px). Descarté una tercera con marca de agua de la tienda.</t>
  </si>
  <si>
    <t xml:space="preserve">No hallé el GTIN 7501868900578 publicado; una tienda vende el carrete suelto de 2.5 cm x 5 m con otro GTIN (7501868900561). Se interpretó 'C 9' como empaque con 9 carretes, que coincide con el catálogo del fabricante (2.5 cm x 5 m, 9 carretes). Categoría 'Vendas' elegida por ser la más cercana disponible; 'Farmacia &gt; Otros' (MLM194471) sería alternativa. Las secciones de modo de uso y advertencias son indicaciones generales de uso seguro del tipo de producto, no textos copiados de la etiqueta.</t>
  </si>
  <si>
    <t xml:space="preserve">https://dibar.mx/product/tela-adhesiva-en-carrete/</t>
  </si>
  <si>
    <t xml:space="preserve">1 foto oficial del fabricante (1205 px), imagen genérica de la línea de telas adhesivas con carretes de varias medidas; no encontré foto específica del carrete de 2.5 cm x 5 m.</t>
  </si>
  <si>
    <t xml:space="preserve">Registro sanitario 49817 SSA VI de ficha de tienda (no visto en la caja). Categoría dermatológicos por ser de uso tópico; 'Antihistamínicos' (MLM194698) es alternativa.</t>
  </si>
  <si>
    <t xml:space="preserve">https://farmalisto.com.mx/antihistaminicos/2757-andantol-jalea-caja-con-tubo-con-25-g-7501070613044.html | https://www.fahorro.com/andantol-jalea-25-g.html</t>
  </si>
  <si>
    <t xml:space="preserve">2 fotos de tienda de frente de la caja en distintos ángulos (862 y 854 px). Descarté una tercera casi idéntica.</t>
  </si>
  <si>
    <t xml:space="preserve">'SUAVE MED E3 C/14' se identificó como Suavelastic Mediano Etapa 3 de 14 piezas por el GTIN 7501017376971 en varias tiendas, sin usar búsquedas extra. Datos técnicos leídos del empaque actual; el sitio del fabricante bloqueó el acceso. Las secciones de modo de uso y advertencias son indicaciones generales de uso seguro del tipo de producto, no textos copiados de la etiqueta.</t>
  </si>
  <si>
    <t xml:space="preserve">https://superfenix.mx/producto/panales-para-bebe-kleenbebe-suavelastic-etapa-3-mediano-unisex-14-piezas/ | https://farmaciasanjorge.com/products/14507 | https://www.lagranbodega.com.mx/kleen-bebe-suavelastic-max-med-14-piezas/p</t>
  </si>
  <si>
    <t xml:space="preserve">1 foto de frente del empaque actual (895 px, tienda). Descarté dos fotos de diseños anteriores del mismo GTIN.</t>
  </si>
  <si>
    <t xml:space="preserve">Modo de uso y advertencias leídos en el reverso del empaque (código de barras 7896009400148 visible). Registro 0594C2008 SSA del sitio oficial (Ultra Corega Menta). Categoría 'Cuidado Bucal &gt; Otros' por no haber una específica para adhesivos de prótesis.</t>
  </si>
  <si>
    <t xml:space="preserve">https://corega.com/es-mx/productos/pegamento-protesis-dentales/poligrip-mint/</t>
  </si>
  <si>
    <t xml:space="preserve">https://corega.com/es-mx/productos/pegamento-protesis-dentales/poligrip-mint/ | https://corega.com/es-mx/productos/pegamento-protesis-dentales/ultra-corega/ | https://www.yza.mx/corega-adhesivo-dental-menta-40-g/MXYZ_7896009400148.html</t>
  </si>
  <si>
    <t xml:space="preserve">3 fotos de tienda (1728, 997 y 992 px): caja con tubo y sello 'Sabor Menta 40 g', frente de la caja y reverso con instrucciones. La imagen oficial era muy pequeña (214 px) y no se usó.</t>
  </si>
  <si>
    <t xml:space="preserve">Texto e ingredientes del sitio oficial de Lubriderm México. 'SENS' del sistema no aparece en el nombre oficial; el GTIN corresponde a Reparación Intensiva 400 ml.</t>
  </si>
  <si>
    <t xml:space="preserve">https://www.lubriderm.com.mx/productos/reparacion-intensiva</t>
  </si>
  <si>
    <t xml:space="preserve">https://www.lubriderm.com.mx/productos/reparacion-intensiva | https://www.fahorro.com/crema-corporal-lubriderm-reparacion-intensiva-400-ml.html</t>
  </si>
  <si>
    <t xml:space="preserve">1 foto oficial del fabricante de frente del envase actual (2000 px). Descarté una copia casi idéntica, el reverso (etiqueta de exportación con datos de otros países) y fotos de tienda de diseños anteriores.</t>
  </si>
  <si>
    <t xml:space="preserve">Ficha de PLM y de tiendas mexicanas; el fabricante no tiene sitio de producto. Dos fuentes indican que requiere receta, por eso receta_mx = Sí (ibuprofeno de 600 mg); se publica en venta libre con sugerencia de categoría con receta.</t>
  </si>
  <si>
    <t xml:space="preserve">https://www.medicamentosplm.com/Home/productos/algidol.600.capsulas/2339/101/65195/14 | https://farmaciaherrera.com.mx/products/ibuprofeno-algidol-600-mg-con-10-capsulas | https://wecarepharma.mx/en/products/algidol-600mg-con-10-capsulas-ibuprofeno</t>
  </si>
  <si>
    <t xml:space="preserve">2 fotos de tienda de frente de la caja de 10 cápsulas (727 y 619 px), ambas por debajo de 800 px pero sin otra fuente mejor.</t>
  </si>
  <si>
    <t xml:space="preserve">Descripción, modo de uso, precauciones e ingredientes tomados de la etiqueta posterior del envase (foto). Lista de ingredientes parcial.</t>
  </si>
  <si>
    <t xml:space="preserve">https://www.yza.mx/mennen-shampoo-proteina-700ml/MXYZ_7509546072043.html | https://www.sears.com.mx/producto/811513/mennen-2-en-1-shampoo-con-acondicionador-con-proteina-fuerza-y-manejabilidad-700-ml-botella</t>
  </si>
  <si>
    <t xml:space="preserve">2 fotos de tienda (frente y contraetiqueta del envase), 1000 px.</t>
  </si>
  <si>
    <t xml:space="preserve">El nombre del sistema (20ML C/10+2 GTS) y el precio indican un exhibidor de 12 latas (10 + 2 de obsequio); no se pudo confirmar el GTIN en ninguna ficha. Descripción basada en la lata individual de 20 ml. Modo de uso y advertencias genéricos de crema corporal.</t>
  </si>
  <si>
    <t xml:space="preserve">Nombre con 2 códigos en catálogo (7501054558675, 7501054554615); se usó el de mayor existencia</t>
  </si>
  <si>
    <t xml:space="preserve">https://www.zedelvallarta.com.mx/catalogo/nivea-creme-crema-corporal-lata-20-ml/ | https://www.distribuidorapebe.mx/shop/1043-crema-nivea-lata-20ml-exh-c-10-2-21570</t>
  </si>
  <si>
    <t xml:space="preserve">1 foto de tienda (lata de 20 ml, 1600 px); es la lata individual, no el exhibidor de 12.</t>
  </si>
  <si>
    <t xml:space="preserve">GTIN confirmado en tres fichas de tienda. Ingredientes según ficha de tienda (no vistos en etiqueta). Modo de uso y advertencias son recomendaciones generales de uso de talco infantil.</t>
  </si>
  <si>
    <t xml:space="preserve">https://farmalisto.com.mx/bebes/1674-comprar-mennen-talco-azul-frasco-con-200-g-aseo-bebe-precio-7501035908130.html | https://www.delsol.com.mx/wcs/shop/es/delsol/talco-menen-para-bebe-baby-magic-azul-200-g | https://www.yza.mx/talco-mennen-baby-magic-nino-200-g/MXYZ_7501035908130.html</t>
  </si>
  <si>
    <t xml:space="preserve">1 foto de tienda (frente del frasco azul, 1000 px). Se descartó otra foto con diseño anterior del envase.</t>
  </si>
  <si>
    <t xml:space="preserve">Indicaciones tomadas del empaque (foto). Modo de uso y advertencias son genéricos de un callicida tópico; no se encontró instructivo detallado.</t>
  </si>
  <si>
    <t xml:space="preserve">https://prixz.com/c/excelsior-8-gr-pomada-tubo-acido-salicilico-0-4-gr/ | https://www.yza.mx/excelsior-pomada-8g/MXYZ_7501022112106.html | https://www.farmalisto.com.mx/higiene-y-belleza/35334-comprar-excelsior-pomada-8g-precio-7501022112106.html</t>
  </si>
  <si>
    <t xml:space="preserve">1 foto de tienda (blíster frontal, 1600 px original); el blíster trae un sello pequeño de imagen nueva. Se descartó una copia de menor resolución.</t>
  </si>
  <si>
    <t xml:space="preserve">Laboratorio Organon según ficha de tienda (el empaque antiguo dice Schering-Plough). Composición expresada por 100 g según el empaque (0.05 g, 1.0 g, 0.10 g).</t>
  </si>
  <si>
    <t xml:space="preserve">https://prixz.com/c/quadriderm-nf-crema-tubo-15g/ | https://www.fahorro.com/quadriderm-nf-tubo-con-15-mg.html | https://www.farmatodo.com.mx/quadriderm-nf-crema-0-05-1-0-0-10-g-tubo-c-15-gr/p</t>
  </si>
  <si>
    <t xml:space="preserve">1 foto de tienda (caja de 15 g, 1600 px). Se descartó otra foto que mostraba la caja de 40 g.</t>
  </si>
  <si>
    <t xml:space="preserve">No se encontró la dosis oficial ni el registro sanitario en las fichas; se omitieron.</t>
  </si>
  <si>
    <t xml:space="preserve">https://www.klyns.mx/ibuprofeno-paracet-c-20-tabs-liferpal/p | https://wecarepharma.mx/en/products/dualgos-325mg-200mg-con-20-tabletas-paracetamol-ibuprofeno | https://club.presalud.com/shop/7501836009661-dualgos-paracetamolibuprofeno-325200-mg-20-tabletas-generico-liferpal-md-43077</t>
  </si>
  <si>
    <t xml:space="preserve">1 foto de tienda (caja frontal, 1000 px).</t>
  </si>
  <si>
    <t xml:space="preserve">Ficha PLM cita a Novartis como laboratorio (titular anterior); la ficha de tienda cita a Haleon. Registro tomado de PLM.</t>
  </si>
  <si>
    <t xml:space="preserve">https://www.medicamentosplm.com/Home/productos/senokot.f.tabletas/122/101/9707/210 | https://www.benavides.com.mx/senokot-f-172-mg-senosidos-a-b-30-tabletas | https://www.yza.mx/senokot-f-17-2mg-30-tabs/MXYZ_7501065044822.html</t>
  </si>
  <si>
    <t xml:space="preserve">2 fotos de tienda: frente de la caja y contraetiqueta, 1000 px.</t>
  </si>
  <si>
    <t xml:space="preserve">No se encontró la dosis ni las contraindicaciones detalladas en las fichas; se omitieron.</t>
  </si>
  <si>
    <t xml:space="preserve">https://farmalisto.com.mx/medicamentos-con-receta-medica/19014-adimod-800-mg-pidotimod-20-tabletas-armstrong-7501089809957.html | https://www.fahorro.com/adimod-800-mg-20-tabletas.html | https://www.yza.mx/adimod-800mg-20-tabs/MXYZ_7501089809957.html</t>
  </si>
  <si>
    <t xml:space="preserve">1 foto de tienda (caja frontal, 1200 px).</t>
  </si>
  <si>
    <t xml:space="preserve">El GTIN aparece como Huggies Supreme Pure &amp; Natural 80 piezas (abreviatura P-N del sistema) y la foto oficial del mismo GTIN muestra el empaque vigente Protección Delicada. Modo de uso y advertencias son recomendaciones generales de toallitas húmedas.</t>
  </si>
  <si>
    <t xml:space="preserve">https://www.benavides.com.mx/huggies-supreme-toallitas-humedas-proteccion-delicada-80-uds | https://www.delsol.com.mx/wcs/shop/es/delsol/toallitas-huggies-supreme-80-piezas | https://www.fahorro.com/huggies-supreme-toallitas-humedas-80-pz.html</t>
  </si>
  <si>
    <t xml:space="preserve">1 foto de tienda (paquete frontal, 1600 px).</t>
  </si>
  <si>
    <t xml:space="preserve">GTIN de 12 dígitos (UPC) confirmado en cadistribucion. Registro y posología tomados de la ficha de vademécum.</t>
  </si>
  <si>
    <t xml:space="preserve">https://www.vademecum.es/mexico/medicamento/1278553/figral-tableta-100-mg | https://farmaciasanjorge.com/products/31231 | https://www.cadistribucion.mx/shop/785118753962-figral-100mg-tabletas-c-10-19687</t>
  </si>
  <si>
    <t xml:space="preserve">1 foto de tienda (caja frontal, 1080 px original).</t>
  </si>
  <si>
    <t xml:space="preserve">El nombre del sistema termina en 12 (probable caja de 12); el GTIN corresponde a la botella individual de 625 ml y el precio también, por lo que se describe la pieza individual. Modo de uso y advertencias son recomendaciones generales de suero oral; ingredientes de Open Food Facts.</t>
  </si>
  <si>
    <t xml:space="preserve">https://world.openfoodfacts.org/product/7501125144851/suero-electrolit-uva-electro | https://sanorim.mx/products/electrolit-sabor-uva-625-ml | https://www.fahorro.com/electrolit-sabor-uva-625-ml.html</t>
  </si>
  <si>
    <t xml:space="preserve">1 foto de tienda (botella frontal, 1600 px).</t>
  </si>
  <si>
    <t xml:space="preserve">Una ficha de tienda dice 0.03 mg de etinilestradiol, pero el empaque y PLM indican 3 mg/0.02 mg (24/4). Registro tomado de PLM (puede corresponder a la familia Yasmin).</t>
  </si>
  <si>
    <t xml:space="preserve">https://www.medicamentosplm.com/Home/productos/yasmin.244.comprimidos/22/101/36940/25 | https://farmaciasmedina.com/detalleProducto/Yasmin-24-Dias-Y-4-Sem-28-Comprimidos-Caja/7501303457513 | https://www.yza.mx/yasmin-24-4-28-comprimidos/MXYZ_7501303457513.html</t>
  </si>
  <si>
    <t xml:space="preserve">1 foto de tienda (caja frontal, 1000 px). Se descartaron una foto con banner de texto de la tienda y otra de 500 px.</t>
  </si>
  <si>
    <t xml:space="preserve">No se encontró el material específico ni la lista de características del empaque; se describe solo lo confirmado (sin látex, 3 piezas). Modo de uso y advertencias son las generales de un preservativo.</t>
  </si>
  <si>
    <t xml:space="preserve">https://farmalisto.com.mx/condones/37225-comprar-condones-sico-sin-latex-piel-con-piel-3-piezas-precio-7506460100111.html | https://www.fahorro.com/condones-sin-latex-sico-piel-con-piel-3-pz.html</t>
  </si>
  <si>
    <t xml:space="preserve">1 foto de tienda (caja frontal, 1600 px).</t>
  </si>
  <si>
    <t xml:space="preserve">Empaque: bencilpenicilina procaína/bencilpenicilina suspensión 800 000 U, vía intramuscular. No se obtuvo la fórmula exacta por componente ni el registro sanitario (ficha PLM no cargó).</t>
  </si>
  <si>
    <t xml:space="preserve">https://www.benavides.com.mx/penprocilina-800-000-ui-bencilpenicilina-2-ml-frasco-ampula | https://www.fahorro.com/penprocilina-800-000-u-ampolleta-solucion-inyectable.html | https://www.yza.mx/penprocilina-frasco-ampula-800000u-1-amp/MXYZ_7502009340161.html</t>
  </si>
  <si>
    <t xml:space="preserve">Una ficha de tienda anota 50 g para el mismo GTIN; el nombre del sistema y las demás fichas indican 60 g. Ingredientes no disponibles. Modo de uso y advertencias generales.</t>
  </si>
  <si>
    <t xml:space="preserve">https://www.dax.com.mx/producto/xiomara-cera-modeladora-para-cabello-wax-shine-60-g-7501846501100.html | https://www.delsol.com.mx/wcs/shop/es/delsol/cera-wax-and-shine-clasica-xiomara-60grs | https://farmalisto.com.mx/higiene-y-belleza/7050-xiomara-wax-shine-bote-con-50-g-cera-modeladora-cebello-7501846501100.html</t>
  </si>
  <si>
    <t xml:space="preserve">1 foto de tienda (frasco frontal, 1600 px).</t>
  </si>
  <si>
    <t xml:space="preserve">Promesa de 99.9% de bacterias, sin alcohol y sin parabenos ni triclosán tomada de la ficha de tienda. Fabricante no confirmado en fichas (no se incluyó). Modo de uso y advertencias generales.</t>
  </si>
  <si>
    <t xml:space="preserve">https://www.chedraui.com.mx/escudo-antibacterial-toallitas-humedas-antibacteriales-50-piezas-3658481/p | https://www.sanborns.com.mx/producto/133048/toallitas-humedas-antibacteriales-escudo-c-50-pzs</t>
  </si>
  <si>
    <t xml:space="preserve">1 foto de tienda (paquete de 50, 1600 px).</t>
  </si>
  <si>
    <t xml:space="preserve">El registro termina en SSA IV (fracción IV, receta), pero las fichas de tienda no indican condición de venta; se marca Revisar. No se encontró la dosis oficial.</t>
  </si>
  <si>
    <t xml:space="preserve">https://www.farmalisto.com.mx/gastroenterologia/3212-meteospasmyl-60-mg-300-mg-caja-con-40-capsulas-7501088504365.html | https://www.farmatodo.com.mx/meteospasmyl-60-300-mg-caja-c-40-capsulas/p</t>
  </si>
  <si>
    <t xml:space="preserve">1 foto de tienda (caja frontal, alta resolución).</t>
  </si>
  <si>
    <t xml:space="preserve">GTIN con prefijo 779 (Argentina), aparece igual en fichas de México. Claims de 48 h y mal olor tomados del empaque. Modo de uso y advertencias son las generales de un aerosol. Fabricante Unilever inferido de la marca.</t>
  </si>
  <si>
    <t xml:space="preserve">https://www.fahorro.com/desodorante-axe-dark-temptation-hombre-150-ml-aerosol.html | https://despensa.bodegaaurrera.com.mx/ip/desodorante-en-aerosol-axe-dark-temptation-150-ml/00779129302579 | https://www.olimpica.com/desodorante-axe-body-spray-dark-temptation-150-ml-7791293025797--1085020/p</t>
  </si>
  <si>
    <t xml:space="preserve">1 foto de tienda (aerosol frontal, 1600 px).</t>
  </si>
  <si>
    <t xml:space="preserve">No se encontró la fórmula completa por tableta (concentraciones ni componentes asociados) ni registro sanitario; las fichas de tienda son escuetas y una indica receta. Indicaciones tomadas del empaque (foto). GTIN no confirmado en ninguna ficha. Condición de venta por verificar.</t>
  </si>
  <si>
    <t xml:space="preserve">https://www.klyns.mx/clorfenamina-compuesta-c-10-tabs-bruluar/p | https://sanorim.mx/products/ky6-clorfenamina-compuesta-caja-con-10-tabletas | https://wecarepharma.mx/en/products/ky6-500mg-con-10-tabletas-clorfenamina-compuesta</t>
  </si>
  <si>
    <t xml:space="preserve">1 foto de tienda (caja frontal de 600 px original).</t>
  </si>
  <si>
    <t xml:space="preserve">GTIN UPC de 12 dígitos confirmado por nombre de imagen en tienda (36000456103). Existe un diseño más nuevo del empaque (morado); se dejó el diseño verde que coincide con el GTIN. Modo de uso y advertencias generales; rango de peso por talla no confirmado.</t>
  </si>
  <si>
    <t xml:space="preserve">https://www.benavides.com.mx/goodnites-ropa-interior-unisex-desechable-talla-lxl-11-uds | https://costofarma.mx/products/panalgoodnitesunisexl-xlc-11 | https://alsuper.com/producto/calzon-406148</t>
  </si>
  <si>
    <t xml:space="preserve">1 foto de tienda (paquete verde frontal L/XL, 1000 px). Se descartaron fotos del diseño morado (otro empaque) y una duplicada de menor tamaño.</t>
  </si>
  <si>
    <t xml:space="preserve">No se confirmó la condición de venta (receta o venta libre) ni el registro sanitario en las fichas. Modo de uso sin posología oficial (no encontrada).</t>
  </si>
  <si>
    <t xml:space="preserve">https://wecarepharma.mx/en/products/procto-glyvenol-crema-5-2-30g-tribenosido-lidocaina | https://www.farmatodo.com.mx/procto-glyvenol-crema-5-2-tubo-c-30-gr/p | https://grupofarmapronto.com/producto/proctoglyvenol-5-2-c-30g-crema/</t>
  </si>
  <si>
    <t xml:space="preserve">GTIN-14 confirmado como Ambiderm estéril talla mediana en ficha de tienda (variante Mediana). Contiene látex: se incluye advertencia de alergia.</t>
  </si>
  <si>
    <t xml:space="preserve">https://prosafetymx.com/products/772192907 | https://biosmed.com.mx/producto/guantes-esteriles-ambiderm/</t>
  </si>
  <si>
    <t xml:space="preserve">1 foto de tienda (caja talla mediana, alta resolución). Se descartó otra foto que era de talla chica.</t>
  </si>
  <si>
    <t xml:space="preserve">No se encontró la lista de ingredientes ni el modo de uso oficial; el uso y las advertencias son las generales de una pasta dental. La ficha de un distribuidor menciona sabor Brilliant Mint; se marcó Menta. No se confirmó que contenga flúor.</t>
  </si>
  <si>
    <t xml:space="preserve">https://www.chedraui.com.mx/pasta-dental-blanqueadora-colgate-luminous-white-brilliant-125ml-3200441/p | https://www.delsol.com.mx/wcs/shop/es/delsol/crema-dental-colgate-lumious-white-brilliant-white-125-ml | https://www.fahorro.com/c-d-colgate-luminous-white-125-ml-tbo-3875.html</t>
  </si>
  <si>
    <t xml:space="preserve">1 foto de tienda (tubo y caja frontal, 1600 px).</t>
  </si>
  <si>
    <t xml:space="preserve">El nombre del sistema (EFICC) corresponde a Rexona Efficient Original. Ingredientes no disponibles. Modo de uso y advertencias generales. Fabricante Unilever inferido de la marca.</t>
  </si>
  <si>
    <t xml:space="preserve">https://www.dax.com.mx/producto/rexona-talco-para-pies-efficient-200-g-7501056360429.html | https://www.farmalisto.com.mx/higiene-y-belleza/11979-efficient-talco-frasco-con-200-g-pies-7501056360429.html | https://www.delsol.com.mx/wcs/shop/es/delsol/talco-efficient-200-grs</t>
  </si>
  <si>
    <t xml:space="preserve">2 fotos de tienda (frasco frontal, 1937 y 1125 px).</t>
  </si>
  <si>
    <t xml:space="preserve">Las contraindicaciones y efectos indicados son generales de los componentes; la ficha de tienda no trae advertencias ni dosis. Registro tomado tal cual de la ficha de tienda.</t>
  </si>
  <si>
    <t xml:space="preserve">https://www.farmalisto.com.mx/gastroenterologia/4221-espacil-compuesto-125-mg-10-mg-caja-con-20-capsulas-7501122963707.html | https://www.yza.mx/espacil-compuesto-125mg10mg-20-caps/MXYZ_7501122963707.html | https://farmaciagloria.mx/Medicamentos_de_patente/1472-espacil-compuesto-125mg-10mg-con-20-capsulas.html</t>
  </si>
  <si>
    <t xml:space="preserve">El GTIN 7506306257597 no aparece en las fichas; las tiendas listan el mismo producto (Rexona Efficient Original, talco para pies 100 g) con el código 7501056360412, probablemente el código anterior de Unilever. Sitio de la marca bloqueado (403).</t>
  </si>
  <si>
    <t xml:space="preserve">https://www.fahorro.com/rexona-efficient-talco-para-pies-100-g.html | https://www.claroshop.com/producto/15531746/rexona-efficient-talco-para-pies-100g</t>
  </si>
  <si>
    <t xml:space="preserve">2 fotos de tienda (frente del bote): Farmacias del Ahorro 1,600 px y ClaroShop 800 px.</t>
  </si>
  <si>
    <t xml:space="preserve">GTIN confirmado por el nombre de archivo de la foto de la ficha de tienda (7506306249356). Sitios de Vaseline bloqueados (403); la descripción se basa en la ficha de tienda y en la composición de petrolato puro de la marca.</t>
  </si>
  <si>
    <t xml:space="preserve">https://www.lagranbodega.com.mx/crema-vaseline-original-pure-skin-jelly-42-g/p</t>
  </si>
  <si>
    <t xml:space="preserve">1 foto de tienda (frente del frasco, 1,000 px). No se encontró una segunda foto.</t>
  </si>
  <si>
    <t xml:space="preserve">GTIN 759684391255 (12 dígitos) confirmado en fichas de tienda. catalogo_ml: por título coincide 'Pomada Labial Jaloma 60 Pzas' (MLM20714462), pero la página de Mercado Libre no se pudo abrir para verificarlo. No se identificaron los nombres de los cuatro sabores.</t>
  </si>
  <si>
    <t xml:space="preserve">https://openfarma.mx/products/pomada-labial-jaloma-sabores-60-piezas | https://wecarepharma.mx/en/products/pomada-labial-jaloma-varios-sabores-vitrolero-60-tubos | https://www.claroshop.com/producto/15030237/pomada-labial-jaloma-varios-sabores-60-pzas</t>
  </si>
  <si>
    <t xml:space="preserve">Sin cambios: se queda 1 foto de tienda (Openfarma, 550 px de origen, 494 px útiles, sin etiquetas). Búsqueda web (1): ClaroShop tiene 1600x1600 (723 px útiles) pero el vitrolero trae pegada una etiqueta de lote con caducidad 04.2021 (descartada); El Cisne 771x1000 con fondo gris y producto pequeño; San Jorge y WeCare repiten la de 550 px.</t>
  </si>
  <si>
    <t xml:space="preserve">EAN 7501943471337 confirmado en ficha de farmacia (Absorsec 90 toallitas, manzanilla). Sitio de KleenBebé bloqueado (403).</t>
  </si>
  <si>
    <t xml:space="preserve">https://www.farmalisto.com.mx/bebes/7189-comprar-toallitas-humedas-kleen-bebe-absorsec-empaque-con-90-piezas-precio.html | https://www.klyns.mx/t-hum-absorsec-c-90/p | https://www.lagranbodega.com.mx/toallas-humedas-kleenbebe-absorsec-90-piezas/p</t>
  </si>
  <si>
    <t xml:space="preserve">1 foto de tienda (paquete de frente, 1,000 px). Otra imagen candidata no se pudo descargar.</t>
  </si>
  <si>
    <t xml:space="preserve">GTIN confirmado en fichas de farmacia. El peso (11 a 14.5 kg) se tomó del empaque; una ficha de tienda mencionaba 46 piezas en una tabla, pero el empaque y las demás fuentes indican 40.</t>
  </si>
  <si>
    <t xml:space="preserve">https://www.huggies.com.mx/productos/huggies-all-around/ | https://www.benavides.com.mx/huggies-all-around-panales-unisex-autoajustable-etapa-5-40-uds | https://www.yza.mx/huggies-all-around-et-5-40-pzas/MXYZ_7501943488663.html</t>
  </si>
  <si>
    <t xml:space="preserve">2 fotos de tienda (frente del paquete): Farmacias del Ahorro 1,600 px y Farmacias YZA 1,000 px. Se descartaron una foto de 520 px y la del panel posterior.</t>
  </si>
  <si>
    <t xml:space="preserve">GTIN confirmado en fichas de tienda. El nombre del sistema dice 'Coyoacán ... Química 72'; una tienda lista como fabricante Coyoquimex, por eso solo se puso la marca Coyoacán. No se confirmó el porcentaje de óxido de zinc ni indicaciones oficiales; la descripción es general.</t>
  </si>
  <si>
    <t xml:space="preserve">https://www.farmaleal.com.mx/products/pasta-de-lassar-tarro-145-g-7501417006133 | https://grupofarmapronto.com/producto/pasta-de-lassar-tarro-145gr/</t>
  </si>
  <si>
    <t xml:space="preserve">1 foto de tienda (tarro de frente, 750 px). Otra foto de 194 px se rechazó por tamaño.</t>
  </si>
  <si>
    <t xml:space="preserve">EAN 7501088508929 confirmado en varias farmacias; fabricante Chinoin. La farmacia indica que no requiere receta. No se abrió PLM para esta marca.</t>
  </si>
  <si>
    <t xml:space="preserve">https://www.fahorro.com/anara-laxante-5-mg-oral-20-tabletas.html | https://www.klyns.mx/anara-c-20-tabs/p | https://www.yza.mx/anara-5mg-20-tabs/MXYZ_7501088508929.html</t>
  </si>
  <si>
    <t xml:space="preserve">1 foto de tienda (caja de frente, 1,600 px).</t>
  </si>
  <si>
    <t xml:space="preserve">GTIN 7503053829022 confirmado como Argliptin-D 56 tabletas. Un listado de otra tienda con EAN distinto (7503053829411) corresponde a otra presentación. La página oficial de Mexar Pharma devolvió 404. Indicaciones y advertencias tomadas de un vademécum y de la ficha de una farmacia.</t>
  </si>
  <si>
    <t xml:space="preserve">https://mayoreofarmaceutico.com.mx/productos/7503053829022 | https://www.zuca.mx/products/argliptin-d-sitagliptina-metformina-50-mg-850-mg-caja-con-56-tabletas | https://www.vademecum.es/mexico/medicamento/1560594/argliptin-d-tableta-50-mg-850-mg</t>
  </si>
  <si>
    <t xml:space="preserve">1 foto de tienda (caja con 56 tabletas, 1,920 px). Se descartó otra foto de la caja de 28 tabletas con marca de agua de la tienda.</t>
  </si>
  <si>
    <t xml:space="preserve">GTIN confirmado en varias farmacias. La farmacia indica que no requiere receta; el empaque dice 'indicado para la diarrea'. Conviene verificar la leyenda de venta del empaque.</t>
  </si>
  <si>
    <t xml:space="preserve">https://www.fahorro.com/topron-400-mg-oral-16-capsulas.html | https://farmalisto.com.mx/antidiarreicos/3308-topron-400-mg-caja-con-16-capsulas-7501088579615.html | https://www.yza.mx/topron-400mg-16-caps-/MXYZ_7501088579615.html</t>
  </si>
  <si>
    <t xml:space="preserve">GTIN confirmado en varias farmacias. Una farmacia lo clasifica como con receta y otra sin receta; se dejó 'No' igual que en lotes anteriores de Lactulax. Indicaciones tomadas de ficha de tienda, no del sitio del laboratorio.</t>
  </si>
  <si>
    <t xml:space="preserve">https://www.fahorro.com/lactulax-10-g-15-ml-jarabe-250-ml.html | https://www.farmalisto.com.mx/laxantes-con-receta/6065-comprar-lactulax-jarabe-10-g-15-ml-caja-con-frasco-con-250-ml-laxante-precio-7501314704965.html | https://wecarepharma.mx/en/products/lactulax-jarabe-10g-15ml-250ml-lactulosa</t>
  </si>
  <si>
    <t xml:space="preserve">1 foto de tienda (caja de frente con vaso dosificador, 1,200 px).</t>
  </si>
  <si>
    <t xml:space="preserve">EAN 7501035908123 confirmado como Mennen Baby Magic Rosa 100 g (una farmacia lo nombra 'Niña'). No se encontró lista de ingredientes; el registro sanitario se tomó de una ficha de tienda. Sitios de Colgate/Mennen bloqueados (403).</t>
  </si>
  <si>
    <t xml:space="preserve">https://www.farmalisto.com.mx/bebes/13263--talco-rosa-mennen-baby-magic-frasco-con-100-g-aseo-bebe-7501035908123.html | https://www.yza.mx/talco-mennen-baby-magic-nina-100-g/MXYZ_7501035908123.html</t>
  </si>
  <si>
    <t xml:space="preserve">1 foto de tienda (frasco de frente, 1,000 px).</t>
  </si>
  <si>
    <t xml:space="preserve">GTIN confirmado en varias farmacias. Requiere receta según ficha de farmacia. Indicaciones y advertencias generales; no se abrió el sitio del laboratorio.</t>
  </si>
  <si>
    <t xml:space="preserve">https://farmalisto.com.mx/antimicoticos-receta-medica/6069-comprar-isox-15d-100-mg-caja-con-15-capsulas-precio-7501314705153.html | https://www.fahorro.com/isox-15d-100-mg-oral-15-capsulas.html | https://www.yza.mx/isox-15d-100mg-15-caps/MXYZ_7501314705153.html</t>
  </si>
  <si>
    <t xml:space="preserve">GTIN 7509546000343 confirmado en ficha de farmacia. El sitio oficial de Colgate no se pudo abrir; no se obtuvo la lista completa de ingredientes ni las ppm de flúor.</t>
  </si>
  <si>
    <t xml:space="preserve">https://www.delsol.com.mx/crema-dental-colgate-triple-accion-100ml | https://www.yza.mx/colgate-triple-accion-crema-denta-100ml/MXYZ_7509546000343.html</t>
  </si>
  <si>
    <t xml:space="preserve">2 fotos de tienda (frente de la caja): Del Sol 1,200 px y Farmacias YZA 1,000 px con el tubo. Se descartaron una foto con banners de tienda y una duplicada.</t>
  </si>
  <si>
    <t xml:space="preserve">GTIN confirmado en varias farmacias. Requiere receta según la ficha de una farmacia (el registro aparece sin numeral romano, por eso conviene verificar la leyenda del empaque). Una farmacia lo clasifica en analgésicos; se eligió digestivos por su acción antiespasmódica gastrointestinal. No se identificó el laboratorio; el empaque muestra la marca Olix.</t>
  </si>
  <si>
    <t xml:space="preserve">https://prixz.com/c/spasmopriv-200-mg-oral-24-capsulas-2/ | https://www.farmaleal.com.mx/products/spasmopriv-200-mg-24-caps-7501314704934 | https://www.yza.mx/spasmopriv-200mg-24-caps/MXYZ_7501314704934.html</t>
  </si>
  <si>
    <t xml:space="preserve">2 fotos de tienda (Farmacias YZA, 1,000 px): caja de frente y caja con blíster de cápsulas.</t>
  </si>
  <si>
    <t xml:space="preserve">GTIN confirmado en varias farmacias. Algunas tiendas lo llaman 'Tums Extra'; el empaque dice 'Antiácido'. La regla de 'síntomas por más de dos semanas' es una precaución general para antiácidos; no se abrió el sitio del fabricante.</t>
  </si>
  <si>
    <t xml:space="preserve">https://www.fahorro.com/tums-antiacido-tabletas-masticables-extra-surtido-48-unidades.html | https://farmalisto.com.mx/antiacidos-malestar-estomacal/2684-tums-extra-750mg-frasco-con-48-tabletas-masticables-varios-sabores-7501065054029.html | https://www.yza.mx/tums-extra-surtido-48-tabs/MXYZ_7501065054029.html</t>
  </si>
  <si>
    <t xml:space="preserve">1 foto de tienda (frasco de frente, 1,000 px, Farmacias YZA). Se descartó una foto con banners de la farmacia.</t>
  </si>
  <si>
    <t xml:space="preserve">El GTIN 3664798067101 no apareció en ninguna ficha consultada. PLM confirma que existe la presentación de caja con 10 ampolletas de 5 ml con 4 billones de UFC; las fichas de tienda encontradas son de 20 ampolletas (otro código). Se mantuvo la categoría y 'No' de receta igual que en lotes anteriores de Sinuberase.</t>
  </si>
  <si>
    <t xml:space="preserve">https://www.medicamentosplm.com/home/productos/sinuberase-suspension/3037/101/81603/194 | https://www.farmatodo.com.mx/sinuberase-colitis-suspension-caja-c-20-ampolletas-de-5-ml-c-u-v1/p | https://www.farmaciasdesimilares.com/esporas_bac_claus_4bill_10amp_sinuberase/p</t>
  </si>
  <si>
    <t xml:space="preserve">2 fotos de tienda (Farmacias Similares, vía su API de catálogo VTEX; ficha 'Sinuberase Probióticos Bacillus clausii 4 billones UFC 10 ampolletas de 5 ml', misma presentación exacta). _1: caja de frente, limpia, 1810 px; _2: caja con insignia descriptiva '10 Amps Colitis', 1934 px. Descartadas las otras 4 fotos de la ficha (gráficos promocionales). Origen tienda; no son de la pieza individual. Mayoreo Farmacéutico y Benavides traen la caja de 20 ampolletas (otra presentación) y Mayoreo además con logotipo.</t>
  </si>
  <si>
    <t xml:space="preserve">GTIN confirmado en varias farmacias. Requiere receta. Las indicaciones oficiales no estaban en las fichas consultadas (solo la asociación con climaterio y menopausia), por eso la descripción es cauta y remite al médico.</t>
  </si>
  <si>
    <t xml:space="preserve">https://www.farmalisto.com.mx/medicamentos/2846-despamen-lbd-solucion-inyectable-50-mg-25-mg-caja-con-una-jeringa-prellenada-con-05-ml-7501070903749.html | https://www.fahorro.com/despamen-lbd-50-mg-2-5-mg-0-5-ml-jeringa.html | https://www.yza.mx/despamen-lbd-jeringa-pr-50mg2.5mg-0.5ml/MXYZ_7501070903749.html</t>
  </si>
  <si>
    <t xml:space="preserve">GTIN confirmado en varias farmacias. La fórmula, la indicación y la dosis se leyeron del panel posterior del empaque. Las advertencias sobre cálculos renales e hipercalcemia son precauciones generales del calcio, no una leyenda del empaque. No se identificó el fabricante actual.</t>
  </si>
  <si>
    <t xml:space="preserve">https://www.yza.mx/caltrate-600d-30-tabs/MXYZ_7501065001337.html | https://www.klyns.mx/caltrate-suplemento-de-calcio-600-d-c-30-tabletas/p | https://prixz.com/c/caltrate-600d-carbonato-de-calcio-600mg-30-tabletas/</t>
  </si>
  <si>
    <t xml:space="preserve">2 fotos de tienda (Farmacias YZA, 1,000 px): frente del frasco y panel posterior con fórmula. Se descartaron dos imágenes publicitarias.</t>
  </si>
  <si>
    <t xml:space="preserve">GTIN confirmado en varias farmacias. Las fichas consultadas no traían indicaciones ni advertencias detalladas; la descripción se redactó con la información general del principio activo y remite al médico.</t>
  </si>
  <si>
    <t xml:space="preserve">https://farmalisto.com.mx/medicamentos/3596-Comprar-Galvus-Met-50-850-mg-Caja-Con-60-Comprimidos-Recubiertos-Diabetes-Precio-7501094917012-novartis.html | https://www.benavides.com.mx/galvus-met-50-mg-vildagliptina850-mg-metformina-60-comprimidos | https://www.yza.mx/galvus-met-50mg850mg-60-comp/MXYZ_7501094917012.html</t>
  </si>
  <si>
    <t xml:space="preserve">1 foto de tienda (caja de frente, 1,000 px).</t>
  </si>
  <si>
    <t xml:space="preserve">GTIN confirmado en varias fichas (el código aparece en la URL de una tienda). Las indicaciones y precauciones vienen de una ficha de tienda, no del laboratorio; no se encontró registro sanitario.</t>
  </si>
  <si>
    <t xml:space="preserve">https://wecarepharma.mx/en/products/ardosons-25mg-0-75mg-215mg-con-20-capsulas-indometacina-betametasona-metocarbamol | https://grupofarmapronto.com/producto/indometacina-betametasona-metocarbamol-25-75-215-mg-c-20-capsulas-ardosons-2/ | https://super.walmart.com.mx/ip/indometacina-betametasona-metocarbamol-ardosons-son-s-25-mg-0-75-mg-215-mg-20-pzas/00750200116242</t>
  </si>
  <si>
    <t xml:space="preserve">1 foto de tienda (caja de frente, 1,237 px). Otra foto de 350 px se rechazó por tamaño.</t>
  </si>
  <si>
    <t xml:space="preserve">El GTIN 7501868920156 no apareció en ninguna ficha; se identificó por nombre y tamaño (Dibar gel antibacterial 1 L). El aroma limón se dedujo de la imagen de la botella y de un listado de Dibar 1 L aroma limón. Las especificaciones (alcohol al 75 %) vienen de la ficha técnica de un distribuidor y podrían variar según el lote. El '6' del nombre del sistema parece ser piezas por caja y se ignoró. Catálogo de Mercado Libre MLM54445970 no coincide: El catálogo MLM54445970 es Difamhed (difenhidramina 10 mg/ml, solución inyectable, 10 ml, laboratorio Farmadextrum, receta requerida, registro 0008M79): otra marca, otro tipo de producto, otra forma farmacéutica y otro contenido. No corresponde a un gel antibacterial Dibar aroma limón de 1 L. Se compararon marca, tipo de producto, forma, contenido y aroma; ninguno coincide. El catálogo asociado a este GTIN no sirve para verificar el producto; la ficha actual no se modifica.</t>
  </si>
  <si>
    <t xml:space="preserve">https://www.promexsa.com.mx/productos/gel-antibacterial-1-l-dibar/ | https://tienda.biorent.com.mx/productos/gel-antibacterial-1lt-dibar/</t>
  </si>
  <si>
    <t xml:space="preserve">1 foto de tienda (botella de 1 litro con bomba, 724 px). Se descartó otra foto idéntica de menor resolución.</t>
  </si>
  <si>
    <t xml:space="preserve">GTIN confirmado en varias farmacias; indicación y dosis tomadas de PLM. Requiere receta.</t>
  </si>
  <si>
    <t xml:space="preserve">https://www.medicamentosplm.com/Home/productos/cialis.tabletas.recubiertas/50/101/6896/222 | https://www.fahorro.com/cialis-20-mg-oral-1-tabletas.html | https://www.yza.mx/cialis-20mg-1-tab/MXYZ_7501082212143.html</t>
  </si>
  <si>
    <t xml:space="preserve">1 foto de tienda (caja de frente, 1,171 px).</t>
  </si>
  <si>
    <t xml:space="preserve">GTIN confirmado en varias farmacias. Una farmacia indica que no requiere receta y otra que sí; se dejó 'Sí' porque contiene un corticoesteroide (igual que Jarsix en lotes anteriores). El sistema trae 'JUNIO 27 240' al final (caducidad/lote), ignorado.</t>
  </si>
  <si>
    <t xml:space="preserve">https://www.fahorro.com/celestamine-ns-con-10-tabletas.html | https://www.yza.mx/celestamine-ns-5mg0.25mg-10-tabs/MXYZ_7501050610018.html | https://wecarepharma.mx/en/products/celestamine-ns-5mg-0-25mg-con-10-tabletas-loratadina-betametasona</t>
  </si>
  <si>
    <t xml:space="preserve">1 foto de tienda (caja de frente, 1,034 px, Farmacias YZA). Se descartó otra foto con banners de la farmacia.</t>
  </si>
  <si>
    <t xml:space="preserve">GTIN confirmado en varias farmacias. Indicaciones, dosis y advertencias tomadas de PLM. Antibiótico de venta con receta.</t>
  </si>
  <si>
    <t xml:space="preserve">https://www.medicamentosplm.com/home/productos/vibramicina-capsulas/131/101/10371/14 | https://farmalisto.com.mx/antibioticos/5354-vibramicina-100-mg-caja-con-10-capsulas-rx2-7501287631206.html | https://www.yza.mx/vibramicina-100mg-10-caps/MXYZ_7501287631206.html</t>
  </si>
  <si>
    <t xml:space="preserve">1 foto de tienda (caja de frente, 1,671 px).</t>
  </si>
  <si>
    <t xml:space="preserve">EAN 7506425648610 confirmado en dos farmacias (KBB Suavelastic E2 Chico c/16). El rango de peso (5 a 7 kg) viene de una ficha de farmacia; el empaque dice 'Maxi mejorados'. No se abrió el sitio oficial de KleenBebé (403).</t>
  </si>
  <si>
    <t xml:space="preserve">https://www.farmatodo.com.mx/kbb-suavelastic-panal-e2-chico-paquete-c-16-pz-v1/p | https://www.klyns.mx/suavelastic-max-chico-c-16/p</t>
  </si>
  <si>
    <t xml:space="preserve">1 foto de tienda (paquete de frente, 906 px, Farmacias Klyns). Se descartó una foto del panel posterior del paquete.</t>
  </si>
  <si>
    <t xml:space="preserve">GTIN confirmado en fichas de farmacia. La ficha de una farmacia trae el registro 0004M79 (Libertrim de trimebutina sola); se usó 410M2008 SSA IV, visible en el empaque y en PLM para Libertrim SII.</t>
  </si>
  <si>
    <t xml:space="preserve">https://www.medicamentosplm.com/Home/productos/libertrim.sii.comprimidos/35/101/10761/25 | https://www.farmatodo.com.mx/libertrim-sii-100-37-5-mg-caja-c-20-comprimidos-v1/p | https://www.fahorro.com/libertrim-sii-100-mg-37-mg-20-comprimidos.html</t>
  </si>
  <si>
    <t xml:space="preserve">3 fotos de tienda: frente (Farmacias del Ahorro, 1600 px) y vista 3/4 y fórmula del empaque (Farmatodo, 1200 px).</t>
  </si>
  <si>
    <t xml:space="preserve">GTIN confirmado como código de barras en varias tiendas. Algunas fichas lo llaman estéril, otras no; no se afirma esterilidad. No se encontró fabricante. Categoría elegida por ser envase de muestras (Material de Laboratorio &gt; Otros); no hay una categoría de recolectores de muestras. Descripción reescrita el 2026-09-29 con el catálogo y otros vendedores de Mercado Libre. Sin catálogo ML ni otros vendedores. Fuentes: descripción actual y notas de investigación (GTIN confirmado en tiendas; no se encontró fabricante). Se omitió 'apto para uso unisex' por no aportar información útil y no se afirma esterilidad (algunas fichas la mencionan, otras no). El modo de uso es una indicación general derivada del propósito del producto, no un dato del fabricante.</t>
  </si>
  <si>
    <t xml:space="preserve">Nombre con 2 códigos en catálogo (7506346600469, 7506346604726); se usó el de mayor existencia</t>
  </si>
  <si>
    <t xml:space="preserve">https://www.medartmx.com/producto/vaso-copro-kohn/10560 | https://farmaciaherrera.com.mx/products/vaso-copro-esteril-pza-kohn | https://farmasuper.com.mx/shop/7506346600469-vaso-recolector-de-plastico-c-tapa-120-ml-1-pz-kohn-65729</t>
  </si>
  <si>
    <t xml:space="preserve">2 fotos de tienda (Medart 1000 px y Farmacia Herrera 1024 px); se borró un ícono de 'sin imagen' de otra tienda.</t>
  </si>
  <si>
    <t xml:space="preserve">GTIN confirmado; fórmula verificada en el empaque. Sus fichas lo clasifican como medicamento de venta sin receta, pero se publicó en Suplementos Alimenticios (vitaminas). Una ficha dice frasco de 60 mL; el empaque y la mayoría de fichas dicen 50 mL.</t>
  </si>
  <si>
    <t xml:space="preserve">https://www.farmatodo.com.mx/tri-vi-sol-pediatrico-solucion-150000-ui-c-50-ml-v1/p | https://www.yza.mx/tri-vi-sol-pediatrico-gotas-50ml/MXYZ_7501300407283.html | https://www.fahorro.com/tri-vi-sol-pediatrico-oral-50-ml-gotas.html</t>
  </si>
  <si>
    <t xml:space="preserve">4 fotos de Farmacias del Ahorro (1600 px): frente, vista 3/4, otro frente y reverso con la fórmula.</t>
  </si>
  <si>
    <t xml:space="preserve">GTIN 7501019064524 confirmado en el sitio oficial como talla G de 10 piezas (la talla M es 7501019064517).</t>
  </si>
  <si>
    <t xml:space="preserve">https://www.tena.com.mx/tena-pants-nocturno-diez-piezas/p</t>
  </si>
  <si>
    <t xml:space="preserve">https://www.tena.com.mx/tena-pants-nocturno-diez-piezas/p | https://www.farmatodo.com.mx/tena-panal-adulto-pants-nocturno-grande-paquete-c-10-pz-v1/p</t>
  </si>
  <si>
    <t xml:space="preserve">1 foto del sitio oficial (1200 px, frente del empaque); se descartaron 2 imágenes con texto promocional.</t>
  </si>
  <si>
    <t xml:space="preserve">GTIN y 30 tabletas de 773 mg confirmados con el empaque. La ficha de una farmacia conserva el texto de la versión anterior (medicamento en cápsulas); se usó la ficha de suplemento alimenticio vigente. El dato de 40 mg de Ginseng viene del nombre de la ficha de varias farmacias.</t>
  </si>
  <si>
    <t xml:space="preserve">https://www.benavides.com.mx/pharmaton-complete-suplemento-alimenticio-con-ginseng-g115-vitaminas-y-minerales-30-tabletas | https://www.farmatodo.com.mx/pharmaton-complete-40-mg-caja-c-30-tabletas/p</t>
  </si>
  <si>
    <t xml:space="preserve">3 fotos de tienda: frente (Farmacias del Ahorro) y 2 vistas 3/4 del empaque (Farmatodo, 1000x1363 px).</t>
  </si>
  <si>
    <t xml:space="preserve">GTIN confirmado en el catálogo de Mercado Libre (MLM22264352, 2026-09-29). Catálogo ML MLM22264352 (origen gtin): misma marca, tipo de producto y peso (polvo desodorante Mexsana Bayer 160 g); el catálogo lo presenta como 'para pies', el título como 'corporal' (su texto también dice apto para todo el cuerpo). Fuentes: catálogo (control de olor y sudor, alivio de la picazón en calzado cerrado, hipoalergénico, dermatológicamente testeado, botella) y descripción actual (pies, axilas, rozaduras, fragancia alcanfor/romero/naranja). CONFLICTO: el catálogo dice que contiene triclosán y la descripción/ficha anteriores decían 'sin triclosán'; no se afirma ninguna de las dos cosas y se quitó 'Sin triclosán' de 'otros'. También se omitió 'para toda la familia' porque el catálogo marca 'apta para bebés: No'; se remite al empaque. Falta confirmar en el empaque si es medicado ('MED' del sistema).</t>
  </si>
  <si>
    <t xml:space="preserve">https://www.chedraui.com.mx/mexsana-talco-para-pies-160g-3066053/p | https://farmaciasanisidro.mx/producto/mexsana-talco-160gr/ | https://www.fahorro.com/mexsana-talco-desodorante-corporal-160-g.html</t>
  </si>
  <si>
    <t xml:space="preserve">1 foto de tienda (1200 px, frente del envase de 160 g).</t>
  </si>
  <si>
    <t xml:space="preserve">GTIN confirmado con el empaque de Eurofarma (Brasil); el texto legal de la ficha de farmacia nombra a Takeda México como titular del registro 269M2014, que también aparece en el reverso del empaque.</t>
  </si>
  <si>
    <t xml:space="preserve">https://www.farmatodo.com.mx/incresina-duo-125-850-mg-caja-c-56-tabletas-v1/p | https://www.farmalisto.com.mx/medicamentos-con-receta-medica/161665-incresina-duo-125850-mg-56-tabletas-alogliptinametformina-eurofarma-7891317019426.html</t>
  </si>
  <si>
    <t xml:space="preserve">2 fotos de Farmacias del Ahorro (1600 px): frente y reverso con fórmula. La ficha de esa tienda no se pudo abrir; las imágenes salen de su CDN por GTIN.</t>
  </si>
  <si>
    <t xml:space="preserve">GTIN confirmado en varias fichas. No se encontró modo de uso ni ingredientes; se omitieron esas secciones. Fabricante P&amp;G según la ficha de una farmacia. Descripción reescrita el 2026-09-29 con el catálogo y otros vendedores de Mercado Libre. Sin catálogo ML ni otros vendedores. Fuentes: descripción actual e investigación (GTIN confirmado en varias fichas; fabricante P&amp;G según una farmacia). No hay ingredientes ni modo de uso en las fuentes, así que se omitieron esas secciones y se remite al empaque.</t>
  </si>
  <si>
    <t xml:space="preserve">https://www.chedraui.com.mx/pasta-adhesiva-para-dentadura-fixodent-fresh-1-ud-40ml-3129345/p | https://www.fahorro.com/fixodent-fresh-fijacion-extra-fuerte-pasta-adhesiva-para-dentadura-40-ml.html | https://www.farmatodo.com.mx/fixodent-fresh-adhesivo-crema-dental-caja-c-40-ml/p</t>
  </si>
  <si>
    <t xml:space="preserve">1 foto de tienda (1200 px, frente del tubo); se descartaron 3 imágenes promocionales con texto.</t>
  </si>
  <si>
    <t xml:space="preserve">GTIN confirmado; presentación de 30 tabletas de 850 mg. No se vio el número de registro sanitario.</t>
  </si>
  <si>
    <t xml:space="preserve">https://www.farmatodo.com.mx/dabex-850-mg-caja-c-30-tabletas/p | https://www.fahorro.com/dabex-850-mg-oral-30-tabletas.html</t>
  </si>
  <si>
    <t xml:space="preserve">1 foto de Farmacias del Ahorro (1600 px, frente del empaque).</t>
  </si>
  <si>
    <t xml:space="preserve">GTIN confirmado en fichas de farmacia (el GTIN está en la URL de una de ellas). No se vio el registro sanitario.</t>
  </si>
  <si>
    <t xml:space="preserve">https://www.farmatodo.com.mx/hepa-merz-granulado-3-gr-caja-c-30-sobres/p | https://farmalisto.com.mx/medicamentos-con-receta-medica/726-hepa-merz-l-ornitinal-aspartato-3-g-30-sobres-merz-4046222301613.html</t>
  </si>
  <si>
    <t xml:space="preserve">1 foto de Farmatodo (1000 px, frente del empaque); no se encontró otra foto de frente de mejor calidad.</t>
  </si>
  <si>
    <t xml:space="preserve">GTIN confirmado en el catálogo de Mercado Libre (MLM15995537, 2026-09-29). Catálogo ML MLM15995537 (origen gtin): Tena Slip Nocturno talla G, 8 piezas; coincide con el título. Fuentes: catálogo (nocturno, acostado, absorción máxima, doble barrera, cubierta tipo tela, cintas y elásticos, gel absorbente, libre de látex, anatómico) y descripción actual (vitamina E, cintas multiajuste, nula movilidad); investigación indica que el diseño del empaque cambió (versión ProSkin). Se omitió el atributo 'a prueba de agua' por ambiguo. Sin modo de uso en las fuentes.</t>
  </si>
  <si>
    <t xml:space="preserve">https://www.tena.com.mx/tena-slip-nocturno/p</t>
  </si>
  <si>
    <t xml:space="preserve">https://www.tena.com.mx/tena-slip-nocturno/p | https://www.farmatodo.com.mx/tena-panal-adulto-nocturno-grande-paquete-c-8-pz/p</t>
  </si>
  <si>
    <t xml:space="preserve">2 fotos: frente del empaque del sitio oficial (1200 px, diseño ProSkin) y vista 3/4 del diseño anterior (Farmacias del Ahorro, 1600 px); se descartaron 2 imágenes promocionales.</t>
  </si>
  <si>
    <t xml:space="preserve">GTIN encontrado en una sola tienda (alcohol etílico 96° GL rojo de 125 ml, Dibar). El GTIN es del frasco individual; 'C48 PZAS' del nombre del sistema se interpretó como caja con 48 frascos (precio unitario bajo); confirmar la unidad de venta. Fuente de uso y advertencias: ficha de otro alcohol Dibar de 96° de 125 ml; no se abrió sitio del fabricante.</t>
  </si>
  <si>
    <t xml:space="preserve">https://farmasuper.com.mx/en/shop/7501868900264-alcohol-etilico-96o-gl-sin-desnaturalizar-rojo-125-ml-dibar-10821 | https://www.promexsa.com.mx/productos/alcohol-etilico-de-96-125-ml-dibar/</t>
  </si>
  <si>
    <t xml:space="preserve">1 foto de tienda (1024 px, frasco de alcohol Dibar de tapa roja); se descartaron una foto de baja resolución (500 px) y otra de algodón.</t>
  </si>
  <si>
    <t xml:space="preserve">GTIN confirmado en el catálogo de Mercado Libre (MLM15995535, 2026-09-29). Catálogo ML MLM15995535 (origen gtin): Tena Slip Comfort talla G, 10 unidades; coincide con el título. Fuentes: catálogo (absorción más rápida, gel, doble barrera, doble zona absorbente, cubierta tipo tela, cintas ajustables, materiales respirables, intensidad abundante, anatómico, libre de látex) y descripción actual (adulto mayor, nula movilidad). Se ignoraron 'Peso mínimo/máximo: 0 kg' del catálogo. Sin modo de uso en las fuentes.</t>
  </si>
  <si>
    <t xml:space="preserve">https://www.tena.com.mx/tena-slip-comfort/p</t>
  </si>
  <si>
    <t xml:space="preserve">https://www.tena.com.mx/tena-slip-comfort/p | https://www.chedraui.com.mx/panales-para-incontinencia-tena-slip-comfort-anatomico-talla-grande-10-piezas-3189869/p</t>
  </si>
  <si>
    <t xml:space="preserve">GTIN confirmado en varias fichas; es la versión genérica intercambiable de Bruluagsa (no la marca Trixona, cuyo catálogo de ML no se anotó). El registro 226M2001 SSA IV viene de una sola ficha y una tienda muestra otro número en la imagen; verificar en el empaque.</t>
  </si>
  <si>
    <t xml:space="preserve">https://sanorim.mx/products/ceftriaxona-1-g-inyectable-ampolleta-con-diluyente-de-3-5-ml | https://www.farmaciasdrahorro.com.mx/productos/ceftriaxona-solucion-inyectable-1-g-bruluagsa/ | https://www.farmatodo.com.mx/ceftriaxona-1-gr-solucion-inyectable-c-1-ampolleta/p</t>
  </si>
  <si>
    <t xml:space="preserve">1 foto de Farmatodo (1200 px, frente de la caja); una foto de otra tienda era de 400 px y se descartó.</t>
  </si>
  <si>
    <t xml:space="preserve">GTIN confirmado; presentación de 120 mL. La ficha lo clasifica como fracción VI (sin receta); revisar si el punto de venta lo maneja con receta por ser antimicrobiano.</t>
  </si>
  <si>
    <t xml:space="preserve">https://www.farmatodo.com.mx/topron-suspension-4-4-100-g-ml-caja-c-120-ml/p</t>
  </si>
  <si>
    <t xml:space="preserve">3 fotos de Farmacias del Ahorro (1600 px): frente, vista 3/4 y reverso con la fórmula.</t>
  </si>
  <si>
    <t xml:space="preserve">GTIN confirmado. La ficha lo clasifica como fracción VI (venta sin receta) aunque el registro trae 'SSA IV'; se dejó receta 'No'.</t>
  </si>
  <si>
    <t xml:space="preserve">https://www.farmatodo.com.mx/histiacil-fam-infantil-fresa-jarabe-2-gr-frasco-c-140-ml-v1/p | https://farmalisto.com.mx/gripe-y-tos/35243-precio-histiacil-fam-jarabe-para-la-tos-infantil-sabor-fresa-140-ml-formula-con-accion-3-en-1-7501165010727.html</t>
  </si>
  <si>
    <t xml:space="preserve">3 fotos de Farmatodo (2000 px): frente del diseño nuevo y 2 reversos con dosificación.</t>
  </si>
  <si>
    <t xml:space="preserve">GTIN confirmado en el catálogo de Mercado Libre (MLM34498691, 2026-09-29). Catálogo ML MLM34498691 (origen gtin): Brillantina Palmolive líquida con aceite de oliva, 52 ml; coincide. Fuentes: catálogo (52 ml, líquida, aceite de oliva, brillo, libre de gluten, botella) y descripción actual (peinado, suavidad, frizz, aroma floral, tapa negra, tomados de descripciones de tienda). El catálogo indica 'no dermatológicamente testeada', dato que no se incluyó. Sin ingredientes ni modo de uso en las fuentes, se omitieron esas secciones.</t>
  </si>
  <si>
    <t xml:space="preserve">https://www.farmatodo.com.mx/palmolive-brillantina-con-aceite-de-oliva-frasco-c-52-ml/p | https://www.dax.com.mx/producto/palmolive-brillantina-liquida-52-ml-aceite-de-oliva-75001872.html | https://www.lagranbodega.com.mx/brillantina-palmolive-liquido-52-ml/p</t>
  </si>
  <si>
    <t xml:space="preserve">1 foto de Farmatodo (1000 px, frente del frasco).</t>
  </si>
  <si>
    <t xml:space="preserve">GTIN confirmado en el catálogo de Mercado Libre (MLM19895679, 2026-09-29). Catálogo ML MLM19895679 (origen gtin): Pasta Lassar Andrómaco tarro 30 g con óxido de zinc 25 %; coincide. Fuentes: catálogo (barrera protectora, prevenir irritaciones, cicatrización, rozaduras, escoceduras, fácil de extender) y descripción actual (fabricante, ardor y comezón, quemaduras superficiales, piquetes, 25 g por 100 g, conservación a no más de 30 °C). Una ficha de farmacia decía 35 %, pero etiqueta, catálogo y otra ficha dicen 25 %. No hay modo de uso detallado ni registro sanitario en las fuentes; el modo de uso es genérico de aplicación tópica.</t>
  </si>
  <si>
    <t xml:space="preserve">https://www.farmatodo.com.mx/andromaco-pasta-lassar-tarro-c-30-gr/p | https://www.yza.mx/pasta-de-lassar-tarro-de-30-g-de-andromaco-/MXYZ_7501289511421.html | https://www.fahorro.com/pasta-lassar-andromaco-cutaneo-30-g-tarro.html</t>
  </si>
  <si>
    <t xml:space="preserve">2 fotos de tienda: el tarro (Farmatodo, 1000 px) y la etiqueta frontal (Farmacias del Ahorro, 1600 px).</t>
  </si>
  <si>
    <t xml:space="preserve">GTIN confirmado; presentación solución de 150 mL. 'Italmex' viene de la ficha de una farmacia y del empaque; no se vio el registro sanitario.</t>
  </si>
  <si>
    <t xml:space="preserve">https://www.farmatodo.com.mx/uroclasio-nf-solucion-30-5-g-frasco-c-150-ml/p | https://farmalisto.com.mx/nefrologia-y-urologia/6521-comprar-uroclasio-nf-caja-con-frasco-con-150-ml-calculos-renales-precio-7501390912209.html</t>
  </si>
  <si>
    <t xml:space="preserve">2 fotos de tienda: frente (Farmatodo, 1000 px) y vista 3/4 (Farmacias del Ahorro, 1300 px).</t>
  </si>
  <si>
    <t xml:space="preserve">GTIN confirmado en el catálogo de Mercado Libre (MLM21341971, 2026-09-29). Catálogo ML MLM21341971 (origen gtin): Stefano Royal aerosol hombre 159 ml; coincide con el título. Fuentes: catálogo (fragancia lavanda/vainilla/ámbar, zona axilas, hombre, dermatológicamente testeado) y descripción actual. Dudas: el catálogo marca 'antitranspirante: Sí' con sales de aluminio y 'horas de protección: 2 días', y da 159 g de peso neto (el sistema dice 113 g); por ser datos inconsistentes no se afirmaron. Las advertencias del aerosol se remiten al envase porque las fuentes no las traen.</t>
  </si>
  <si>
    <t xml:space="preserve">https://www.farmatodo.com.mx/desodorante-stefano-royal-hombre-159-gr/p | https://www.fahorro.com/desodorante-stefano-royal-hombre-113-g-aerosol.html</t>
  </si>
  <si>
    <t xml:space="preserve">2 fotos de tienda (Farmacias del Ahorro 1600 px y Farmatodo 1000 px, frente del aerosol); se descartó una imagen con banner de texto.</t>
  </si>
  <si>
    <t xml:space="preserve">GTIN confirmado en el catálogo de Mercado Libre (MLM39473929, 2026-09-29). Catálogo MLM39473929 (Troferit-flow 30/30 mg, 15 tabletas, comprimido, ambroxol clorhidrato 30 mg + dropropizina 30 mg). Coinciden marca, línea, concentración, forma y 15 tabletas. Resuelve dudas de la investigación: es la versión con ambroxol y requiere receta (simple, fracción IV), lo que contradice la categoría 'venta libre' del sistema. Discrepancia sin resolver: el catálogo indica laboratorio 'Productos Científicos, S.A. de C.V.' y la ficha 'Productos Farmacéuticos, S.A. de C.V. (Chinoin)'; no se cambió el fabricante, verificar en el empaque.</t>
  </si>
  <si>
    <t xml:space="preserve">https://www.klyns.mx/troferit-flow-30-30-mg-c-15-tabs/p | https://www.farmatodo.com.mx/troferit-30-30-mg-caja-c-15-tabletas/p | https://www.farmaciasguadalajara.com/medicina/vias-respiratorias/troferit-flow-30mg-30mg--15-tabletas.-1321668.html</t>
  </si>
  <si>
    <t xml:space="preserve">2 fotos de tienda (Farmacias del Ahorro 1200 px, con fórmula, y Farmatodo 1000 px, vista 3/4); se descartó una imagen de 400 px.</t>
  </si>
  <si>
    <t xml:space="preserve">GTIN confirmado (aparece en la URL de una ficha). No se vio el registro sanitario.</t>
  </si>
  <si>
    <t xml:space="preserve">https://www.farmatodo.com.mx/flausiver-diosmina-hesperidina-450-50-mg-caja-c-20-tabletas/p</t>
  </si>
  <si>
    <t xml:space="preserve">3 fotos de Farmatodo (800 px): frente, vista 3/4 y reverso con fórmula.</t>
  </si>
  <si>
    <t xml:space="preserve">GTIN confirmado en la página oficial de AXE México. Texto tomado de la página oficial. Descripción reescrita el 2026-09-29 con el catálogo y otros vendedores de Mercado Libre. El catálogo ML MLM29490024 asociado al GTIN es un foco solar LED, no un desodorante: no describe este producto, se ignoró por completo y confirmado = false (conviene revisar/quitar ese catalogo_id en el producto). Fuentes: descripción actual e investigación (texto tomado de la página oficial de AXE México, GTIN confirmado allí). El 'Abra, gire' del modo de uso anterior no se conservó por poco claro.</t>
  </si>
  <si>
    <t xml:space="preserve">https://www.axe.com/mx/p/desodorante-en-aerosol-fusion-150-ml.html/07791293025810</t>
  </si>
  <si>
    <t xml:space="preserve">https://www.axe.com/mx/p/desodorante-en-aerosol-fusion-150-ml.html/07791293025810 | https://www.farmatodo.com.mx/axe-fusion-spray-desodorante-c-150-ml/p</t>
  </si>
  <si>
    <t xml:space="preserve">1 foto de tienda (Farmacias del Ahorro, 1600 px, aerosol de frente); la página oficial bloqueó la descarga de sus imágenes.</t>
  </si>
  <si>
    <t xml:space="preserve">GTIN confirmado en el catálogo de Mercado Libre (MLM19543731, 2026-09-29). Catálogo ML MLM19543731 (origen gtin): 'Prudence Clásico con 100 condones vitrolero'; coincide con producto y presentación (100 piezas). Ojo: la investigación indica que ese catálogo se dedujo del título del resultado sin poder abrirlo, y su texto tiene rastro de publicidad de otro vendedor (se ignoró). Fuentes: catálogo (látex, lubricado con silicón, medidas 52 mm x 160 mm x 0.08 mm, envolturas individuales) y descripción actual (aroma a vainilla). Se omitieron las 'calificaciones FDA, CE e ISO' de la descripción anterior por no poder confirmarse para esta presentación, y no se incluyó el fabricante (no se encontró).</t>
  </si>
  <si>
    <t xml:space="preserve">https://www.farmalisto.com.mx/salud-sexual/22494-comprar-preservativo-prudence-vitrolero-clasico-con-100-piezas-precio-7502214982965.html | https://www.chedraui.com.mx/condon-de-latex-prudence-clasico-1-condon-3527660/p</t>
  </si>
  <si>
    <t xml:space="preserve">2 fotos de Farmacias del Ahorro (1600 px): vitrolero de 100 condones en dos diseños de etiqueta; su ficha no se pudo abrir y las imágenes salen de su CDN por GTIN.</t>
  </si>
  <si>
    <t xml:space="preserve">GTIN confirmado (aparece en la URL de una ficha). El empaque muestra el logotipo de Altia; una ficha de farmacia lista a Senosiain como marca. No se vio el registro sanitario.</t>
  </si>
  <si>
    <t xml:space="preserve">https://www.farmatodo.com.mx/evipress-10-mg-caja-c-30-tabletas/p | https://farmalisto.com.mx/medicamentos-con-receta-medica/6076-evipress-10-mg-lercanidipino-caja-con-30-tabletas-altia-7501314705535.html</t>
  </si>
  <si>
    <t xml:space="preserve">2 fotos de tienda (Farmacias del Ahorro 1600 px y Farmatodo 1000 px, frente de la caja).</t>
  </si>
  <si>
    <t xml:space="preserve">GTIN confirmado en fichas de tienda. Las fichas traen datos técnicos escasos y a veces contradictorios (cepa y UFC salen de una sola ficha; no se confirmó dosis exacta ni registro). Se redactó lo mínimo confiable.</t>
  </si>
  <si>
    <t xml:space="preserve">https://www.probemedic.mx/biogaia-protectis-gotas-5-ml.html | https://www.yza.mx/biogaia-protectis-gotas-5ml/MXYZ_7350012552138.html | https://wecarepharma.mx/en/products/biogaia-protectis-gotas-5ml-probioticos</t>
  </si>
  <si>
    <t xml:space="preserve">2 fotos de tienda: frente del empaque (1611 px) y vista 3/4 (806 px), sin marcas de agua.</t>
  </si>
  <si>
    <t xml:space="preserve">GTIN y presentación de 220 ml confirmados. Una tienda cita 4 mg/300 mcg por dosis y el empaque dice 40 mg/300 mcg sin aclarar volumen de referencia. Una ficha lo marca como fracción IV (con receta); no se pudo confirmar, por eso 'Revisar'. Sin indicaciones oficiales detalladas.</t>
  </si>
  <si>
    <t xml:space="preserve">https://farmaciasmedina.com/detalleProducto/Ciprolisina-220-Ml-Solucion-Frasco-Dosificador/7501070903473 | https://prixz.com/c/ciprolisina-oral-220-ml-sol/ | https://grupofarmapronto.com/producto/ciprolisina-4mg-300mcg-c-220-ml-solucion/</t>
  </si>
  <si>
    <t xml:space="preserve">1 foto de tienda con el frente del empaque (1000 px). Sin marcas de agua.</t>
  </si>
  <si>
    <t xml:space="preserve">Presentación 250 mg/5 ml de 60 ml confirmada por PLM, fichas de tienda y empaque. Registro leído del empaque.</t>
  </si>
  <si>
    <t xml:space="preserve">https://www.medicamentosplm.com/home/productos/fosfocil-suspension/168/63/7824/194 | https://www.farmaciasguadalajara.com/medicina/antibioticos/fosfocil-250mg-5ml-suspension--60-ml.-145041.html</t>
  </si>
  <si>
    <t xml:space="preserve">2 fotos de tienda: frente del empaque (1456 px) y panel lateral con instructivo de preparación (1481 px). Sin marcas de agua.</t>
  </si>
  <si>
    <t xml:space="preserve">GTIN y presentación confirmados. Fabricante Sanofi (actualmente comercializado por Opella).</t>
  </si>
  <si>
    <t xml:space="preserve">https://www.yza.mx/allegra-180mg-10-comp/MXYZ_7501165001725.html | https://www.benavides.com.mx/allegra-180-mg-fexofenadina-10-tabletas | https://www.probemedic.mx/allegra-180-mg-10-comprimidos.html</t>
  </si>
  <si>
    <t xml:space="preserve">2 fotos de tienda: frente del empaque (873 px) y empaque con leyenda de marca (991 px). Se descartó una tercera imagen que era solo texto.</t>
  </si>
  <si>
    <t xml:space="preserve">GTIN y presentación confirmados. No se encontraron indicaciones oficiales detalladas; la descripción se limita a datos verificados del empaque y de las fichas. Empaque muestra la marca Altia (división de Senosiain).</t>
  </si>
  <si>
    <t xml:space="preserve">https://farmalisto.com.mx/antihistaminicos-con-receta/35452-comprar-jarsix-5-mg025-mg-10-tabletas-precio-7501314703661.html | https://www.fahorro.com/jarsix-5-mg-0-25-mg-10-tabs.html</t>
  </si>
  <si>
    <t xml:space="preserve">1 foto de tienda con el frente del empaque (1600 px). Sin marcas de agua.</t>
  </si>
  <si>
    <t xml:space="preserve">Fórmula tomada del empaque (100 mg/50 mg/10,000 mcg por 2 ml); una ficha de vademécum dio otras cifras y se descartó. Catálogo ML por coincidencia exacta de título (5 ampolletas y 5 jeringas). Al ser inyectable puede requerir receta en México; no se confirmó, por eso 'Revisar'. Categoría de suplementos por regla de vitaminas; si ML lo trata como medicamento, usar 'Para la Sangre' o 'Sistema Nervioso'.</t>
  </si>
  <si>
    <t xml:space="preserve">https://www.yza.mx/suma-b-jeringas-desechables-5-amp-x-2ml/MXYZ_7501088507908.html | https://www.klyns.mx/suma-b-con-5-jeringas-de-2ml/p | https://www.vademecum.es/mexico/medicamento/1342809/suma-b-solucion-inyectable-100-mg-50-mg-10-mg-2-ml</t>
  </si>
  <si>
    <t xml:space="preserve">1 foto de tienda con el frente de la caja (1000 px). Sin marcas de agua.</t>
  </si>
  <si>
    <t xml:space="preserve">GTIN y presentación de 12 tabletas confirmados. El '150' del nombre del sistema no corresponde a un dato de la ficha y se ignoró. Dosis exacta tomada del instructivo del empaque (no verificada en línea).</t>
  </si>
  <si>
    <t xml:space="preserve">https://www.farmalisto.com.mx/antiacidos-malestar-estomacal/1269-comprar-alka-seltzer-caja-con-12-tabletas-efervescentes-precio-7501008443033.html | https://www.fahorro.com/alka-seltzer-antiacido-y-analgesico-12-tabletas-efervescentes.html</t>
  </si>
  <si>
    <t xml:space="preserve">El sistema dice 'UNIK'; la marca comercial es 'Unika'. Instrucciones y advertencia de choque tóxico redactadas de forma general, tal como suelen ir en el instructivo de tampones.</t>
  </si>
  <si>
    <t xml:space="preserve">https://www.walmart.com.mx/ip/tampones-kotex-unika-super-plus-flujo-super-abundante-12-pzas/00750642562557 | https://www.farmatodo.com.mx/kotex-tampones-unika-super-plus-paquete-c-12-pz-v1/p | https://www.yza.mx/kotex-unika-tampon-super-plus-12-pzas/MXYZ_7506425625574.html</t>
  </si>
  <si>
    <t xml:space="preserve">1 foto de tienda con el frente de la caja (989 px). Sin marcas de agua.</t>
  </si>
  <si>
    <t xml:space="preserve">'LADYSS' del sistema se interpretó como Lady Speed Stick; GTIN confirmado en fichas de tienda. No se abrió la página del fabricante.</t>
  </si>
  <si>
    <t xml:space="preserve">https://www.delsol.com.mx/desodorante-lady-sped-dble-defse-floral-fresh-gel-65g | https://www.tudrogueriavirtual.com/desodorante-lady-speed-stick-gel-floral-fresh-frasco-x-65-ml-7509546029153/p | https://www.megasuper.com/p/desodorante-en-gel-lady-speed-stick-floral-fresh-65g-7509546029153</t>
  </si>
  <si>
    <t xml:space="preserve">1 foto de tienda con el frente del envase (1933 px). Sin marcas de agua.</t>
  </si>
  <si>
    <t xml:space="preserve">El GTIN 7501868901124 corresponde a la botella individual de 500 ml; el formato 'caja con 24 piezas' se toma del nombre del sistema (precio consistente con 24 piezas). Concentración leída de la etiqueta (71.5° G.L.). Sin ficha del fabricante. Catálogo de Mercado Libre MLM41483348 no coincide: El catálogo MLM41483348 describe una sola botella de 500 ml (formato de venta: unidad, 1 por pack), no la caja con 24 botellas de la ficha y del nombre del sistema. El catálogo confirma que este GTIN corresponde a la pieza individual. Coinciden marca Dibar, alcohol desnaturalizado, concentración 71.5 y 500 ml. Solo difiere el número de piezas (1 vs 24). Del catálogo se toman fragancia neutra y sin dosificador; se ignora el texto que lo llama gel/antibacterial porque contradice su propio atributo de formato líquido.</t>
  </si>
  <si>
    <t xml:space="preserve">https://distribuidorasanantonio.com/producto/alcohol-etilico-dibar-500ml-7501868901124/ | https://articulosdentalesprofesionales.com.mx/categorias/638-alcohol-500-ml-dibar.html</t>
  </si>
  <si>
    <t xml:space="preserve">Sin cambios: se queda 1 foto de tienda (Distribuidora San Antonio, 500 px, 316 px útiles). Búsqueda web (1) sin mejor fuente: articulosdentalesprofesionales tiene 800 px pero con marca de agua de 'Depósito Dental'; Medicine Depot Sureste 512 px (471 px útiles, no llega a 500) con un logotipo de tienda en la esquina; Farmasuper 500 px; Farmacia Argentina y Farmaleal bloquean (403/429). No hay foto de la caja de 24.</t>
  </si>
  <si>
    <t xml:space="preserve">GTIN y presentación de 12 tabletas confirmados; las imágenes de tienda usan el GTIN como nombre de archivo. Registro tomado de PLM (ficha general de Keflex).</t>
  </si>
  <si>
    <t xml:space="preserve">https://www.medicamentosplm.com/home/productos/keflex-tabletas/2945/101/77797/210 | https://www.fahorro.com/keflex-500-mg-oral-12-tabletas.html</t>
  </si>
  <si>
    <t xml:space="preserve">2 fotos de tienda: caja en 3/4 (1465 px) y frente (1505 px). Se descartó el panel lateral con texto legal. Sin marcas de agua.</t>
  </si>
  <si>
    <t xml:space="preserve">'MFP II' del sistema corresponde a Colgate Máxima Protección Anticaries Original de 50 ml (GTIN confirmado). Se usó el sabor mentolado indicado en fichas de tienda.</t>
  </si>
  <si>
    <t xml:space="preserve">https://www.walmart.com.mx/ip/crema-dental-colgate-maxima-proteccion-anticaries-original-50-ml/00750103591156 | https://www.farmatodo.com.mx/colgate-pasta-dental-mfp-tubo-c-50-ml/p</t>
  </si>
  <si>
    <t xml:space="preserve">1 foto de tienda con el frente del tubo (1526 px). Sin marcas de agua.</t>
  </si>
  <si>
    <t xml:space="preserve">GTIN de 8 dígitos (75017255) confirmado. Cantidades por referencia del empaque; las fichas de tienda difieren en el formato de la concentración. Instrucciones de dosis no encontradas en línea, se remite al empaque.</t>
  </si>
  <si>
    <t xml:space="preserve">https://www.fahorro.com/solutina-f-oftalmico-15-ml-gotas.html | https://farmaciasmedina.com/detalleProducto/Solutina-F/75017255 | https://wecarepharma.mx/products/solutina-f-gotas-0-3g-0-016g-15ml-feniramina-nafazolina</t>
  </si>
  <si>
    <t xml:space="preserve">1 foto de tienda con el frente del blíster (1318 px). Sin marcas de agua.</t>
  </si>
  <si>
    <t xml:space="preserve">GTIN y presentación de 10 g confirmados; concentración leída del empaque. Catálogo ML por coincidencia de título (gel 0,34 g/0,32 g, tubo 10 g). No se encontró instructivo detallado; la dosificación se remite al pediatra. Categoría de analgésicos por ser anestésico local.</t>
  </si>
  <si>
    <t xml:space="preserve">https://www.farmatodo.com.mx/nene-dent-gel-pediatrico-3-4-3-2-1-mg-mg-mg-gr-tubo-c-10-gr/p | https://farmaciasanjorge.com/products/6288 | https://www.heb.com.mx/eurofarma-nene-dent-10-g-gel-lidocaina-polidocanol-1-pz-968301/p</t>
  </si>
  <si>
    <t xml:space="preserve">2 fotos de tienda: frente de la caja (2000 px) y caja en 3/4 (1237 px). Se descartó una imagen con banner promocional. Sin marcas de agua.</t>
  </si>
  <si>
    <t xml:space="preserve">'FKIWI' del sistema = Fresa Kiwi. GTIN confirmado. La tabla exacta de composición no aparece en las fichas; se listó solo lo genérico. Alternativa de categoría: Bebidas Isotónicas (MLM194303), con más publicaciones; se eligió Rehidratantes Orales por ser un suero de farmacia.</t>
  </si>
  <si>
    <t xml:space="preserve">https://prixz.com/c/electrolit-fresa-kiwi-625-ml-liquido-botella-cloruro-de-sodio-12-mg/ | https://www.walmart.com.mx/ip/suero-rehidratante-electrolit-fresa-kiwi-625-ml/00750112514922 | https://www.yza.mx/electrolit-fresa-kiwi-625ml/MXYZ_7501125149221.html</t>
  </si>
  <si>
    <t xml:space="preserve">1 foto de tienda con el frente de la botella (1514 px). Sin marcas de agua.</t>
  </si>
  <si>
    <t xml:space="preserve">GTIN confirmado en el catálogo de Mercado Libre (MLM45994780, 2026-09-29). Catálogo MLM45994780 (Duo Pack Prudence 'Zero+ Retardante', 3 piezas c/u, 6 en total, lubricados, látex). Coinciden marca, formato dúo de 2 x 3 = 6 piezas, lubricado y látex; 'Zero' y 'Retardante' (Extra Time, según la ficha) coinciden. El catálogo no nombra 'Extra Time' ni el reparto 3 + 3, que solo consta en el nombre del sistema.</t>
  </si>
  <si>
    <t xml:space="preserve">https://tienda.prudence.com.mx/products/2-pack-prudence-extra-time-c3-prudence-zero-c3 | https://www.chedraui.com.mx/condones-prudence-retardante-ultra-sensitivo-extra-time--zero-2-pack-con-6-piezas-3845626/p | https://www.fahorro.com/prudence-zero-ultra-sentitivo-caja-con-3.html</t>
  </si>
  <si>
    <t xml:space="preserve">2 fotos de tienda con el frente de cada caja incluida en el pack: Extra Time (1576 px) y Zero (1121 px). Se descartaron fotos del pack con leyendas promocionales (Lleva uno gratis) y una caja de otra variedad.</t>
  </si>
  <si>
    <t xml:space="preserve">GTIN confirmado en la página del fabricante. No se incluyeron notas olfativas ni horas de protección porque la página actual y el empaque de la foto difieren (72 h vs 48 h).</t>
  </si>
  <si>
    <t xml:space="preserve">https://www.axe.com/mx/p/desodorante-en-aerosol-excite-150-ml.html/07791293025803</t>
  </si>
  <si>
    <t xml:space="preserve">https://www.axe.com/mx/p/desodorante-en-aerosol-excite-150-ml.html/07791293025803 | https://www.fahorro.com/desodorante-axe-excite-hombre-150-ml-aerosol.html</t>
  </si>
  <si>
    <t xml:space="preserve">1 foto de tienda con el frente de la lata (1244 px). La imagen oficial del fabricante no pudo descargarse. Sin marcas de agua.</t>
  </si>
  <si>
    <t xml:space="preserve">GTIN y presentación de 60 comprimidos de 100 mg confirmados. Registro y datos clínicos de PLM (ficha general de la marca).</t>
  </si>
  <si>
    <t xml:space="preserve">https://www.medicamentosplm.com/Home/productos/entresto.comprimidos/122/101/62724/25 | https://www.farmaleal.com.mx/products/entresto-100mg-60-cpr-7501124819224 | https://www.benavides.com.mx/entresto-100-mg-sacubitril-valsartan-60-ud-comprimidos</t>
  </si>
  <si>
    <t xml:space="preserve">1 foto de tienda con el frente de la caja (974 px, menor a 1000 px de lado). Se descartó una segunda foto en que el producto salía muy pequeño.</t>
  </si>
  <si>
    <t xml:space="preserve">GTIN y contenido de 225 ml confirmados. Categoría de cuidado corporal por tratarse de crema emoliente cosmética; alternativa: Dermatológicos Venta Libre (MLM457819).</t>
  </si>
  <si>
    <t xml:space="preserve">https://www.dermaexpress.com.mx/products/oleoderm-crema-225ml-7501273500134 | https://www.farmatodo.com.mx/oleoderm-crema-tubo-c-225-ml/p</t>
  </si>
  <si>
    <t xml:space="preserve">1 foto de tienda con el frente del frasco (1458 px). Sin marcas de agua.</t>
  </si>
  <si>
    <t xml:space="preserve">GTIN y presentación confirmados; fórmula y advertencias leídas del empaque. No se encontró ficha de indicaciones con detalle.</t>
  </si>
  <si>
    <t xml:space="preserve">https://farmalisto.com.mx/antibioticos/4493-fluoning-500-mg-caja-con-7-tabletas-rx2-7501125118296.html | https://wecarepharma.mx/en/products/fluoning-500mg-con-7-pisa-tabletas-levofloxacino | https://www.farmaciasguadalajara.com/fluoning-500-mg-7-tabletas-1088084</t>
  </si>
  <si>
    <t xml:space="preserve">2 fotos de tienda con el frente del empaque: 3/4 (1179 px) y frontal (1479 px). Se descartó el panel posterior.</t>
  </si>
  <si>
    <t xml:space="preserve">GTIN y presentación de 3.5 g confirmados. No se encontró el porcentaje de pirfenidona. Una tienda lo lista como libre venta y otra atribuye la elaboración a Grupo Medifarma; se mantuvo Cell Pharma como marca/laboratorio.</t>
  </si>
  <si>
    <t xml:space="preserve">https://www.farmalisto.com.mx/dermatologicos/7695-comprar-kitoscell-caja-con-tubo-con-35-g-gel-lesiones-de-la-piel-precio-7502224228060.html | https://sanorim.mx/products/kitoscell-pirfenidona-caja-con-tubo-de-3-5-gramos-de-gel</t>
  </si>
  <si>
    <t xml:space="preserve">2 fotos de tienda con el frente de la caja: frontal (1510 px) y 3/4 (1512 px). Se descartó el panel posterior con texto.</t>
  </si>
  <si>
    <t xml:space="preserve">Descripción de características basada en el nombre del producto y las fotos; no se encontró ficha oficial con especificaciones técnicas. El formato de caja con 12 se toma del nombre del sistema; las fotos muestran una pieza individual con colores surtidos. Catálogo de Mercado Libre MLM21809505 no coincide: El catálogo MLM21809505 es un pack de 3 cepillos (unidades por pack: 3), no la caja con 12 piezas de la ficha; indica color blanco, mientras la ficha dice colores surtidos, y su descripción menciona un cepillo interdental y dos repuestos, que la ficha no contempla. Coinciden marca Clinic, modelo 38, dureza media y uso ortodóncico/interdental. Difieren el contenido del pack (3 vs caja de 12) y el color. El GTIN corresponde a un pack de 3; el formato 'caja con 12' de la ficha sigue sin confirmarse.</t>
  </si>
  <si>
    <t xml:space="preserve">https://www.tododental.com.mx/products/cepillo-de-ortodoncia-inter-ortho-caja-c-12-piezas | https://www.farmaleal.com.mx/products/cep-dent-clinic-inter-ortho-med38-7501072600172 | https://www.amazon.com.mx/Cepillo-Ortodoncia-Mediano-interdentale-repuestos/dp/B09H1TY1QP</t>
  </si>
  <si>
    <t xml:space="preserve">3 fotos de tienda: cepillo en blíster (1649 px), cepillo individual (1624 px) y 4 colores (1713 px). No hay foto de la caja de 12.</t>
  </si>
  <si>
    <t xml:space="preserve">GTIN de 12 dígitos (UPC 020800790222) y presentación de 210 g sabor natural confirmados. Dosis exacta remitida al empaque. Catálogo ML por coincidencia de título (210 g, natural).</t>
  </si>
  <si>
    <t xml:space="preserve">https://farmalisto.com.mx/laxantes/3975-metamucil-polvo-frasco-con-210-g-sabor-natural-20800790222.html | https://www.heb.com.mx/metamucil-fibra-sabor-natural-30-dosis-210-g-79817/p | https://www.fahorro.com/metamucil-polvo-fibra-natural-30-dosis1.html</t>
  </si>
  <si>
    <t xml:space="preserve">1 foto de tienda con el frasco de frente y la cuchara (1373 px). Se descartaron una versión repetida en menor resolución, una con marca de agua y otra con texto promocional.</t>
  </si>
  <si>
    <t xml:space="preserve">Producto y contenido de 56.7 g confirmados en varias fichas; el GTIN corresponde al nombre de archivo de la foto de tienda. Ingredientes y compatibilidad con condones no se verificaron en línea (solo 'a base de agua').</t>
  </si>
  <si>
    <t xml:space="preserve">https://www.benavides.com.mx/sico-lubricante-soft-lube-56-7-g | https://www.heb.com.mx/sico-gel-lubricante-softlub-original-56-7-g-7371/p | https://www.farmaciasguadalajara.com/salud-sexual/lubricantes/softlube-sico-original-gel-lubricante-intimo-suavidad-y-confort--56.7-gr.-922781.html</t>
  </si>
  <si>
    <t xml:space="preserve">1 foto de tienda con el empaque de frente y rótulo '56.7 g' (1728 px). Sin marcas de agua.</t>
  </si>
  <si>
    <t xml:space="preserve">GTIN y presentación de 15 tabletas confirmados. Datos clínicos y registro de PLM (ficha general de Clavulin 12h).</t>
  </si>
  <si>
    <t xml:space="preserve">https://www.medicamentosplm.com/Home/productos/clavulin.12h.tabletas/160/101/6953/210 | https://farmalisto.com.mx/medicamentos-con-receta-medica/35665-clavulin-12h-875-mg-125-mg-caja-con-15-tabletas-amoxicilina-acido-clavulanico-laboratorio-sanfer-rx2-7501070612993.html</t>
  </si>
  <si>
    <t xml:space="preserve">2 fotos de tienda con el empaque: frente (1559 px) y 3/4 (1478 px). Se descartó el panel posterior con instructivo. Sin marcas de agua.</t>
  </si>
  <si>
    <t xml:space="preserve">Modo de uso tomado de una ficha de farmacia chilena del mismo producto; sin concentraciones porque las fuentes no coinciden. Catálogo ML por coincidencia exacta de título en resultados de búsqueda (página no abierta).</t>
  </si>
  <si>
    <t xml:space="preserve">https://www.fahorro.com/refresh-fusion-solucion-oftalmica-gotas-10-ml.html | https://www.benavides.com.mx/refresh-fusion-carboximetilcelulosa-sodicaglicerina-solucion-oftalmica-10-ml-gotas | https://www.farmaciasahumada.cl/refresh-fusion-solucion-oftalmica-10-ml-92110.html</t>
  </si>
  <si>
    <t xml:space="preserve">1 foto de tienda (caja AbbVie de frente, 1600 px original). Se descartó otra foto con empaque Allergan (versión anterior).</t>
  </si>
  <si>
    <t xml:space="preserve">Concentraciones 10/25/20 mg por ml coinciden en dos fichas; otra ficha daba valores distintos y describía uso oftálmico (descartada). Una ficha lo marca sin receta y otra con receta: se asume con receta por contener antibiótico.</t>
  </si>
  <si>
    <t xml:space="preserve">https://farmalisto.com.mx/medicamentos-oticos/4481-soldrin-otico-solucion-frasco-gotero-con-10-ml-7501125109928.html | https://www.yza.mx/soldrin-otico-10ml/MXYZ_7501125109928.html | https://www.farmaciasguadalajara.com/medicina/antibioticos/soldrin-otico-gotas--10-ml.-142859.html</t>
  </si>
  <si>
    <t xml:space="preserve">2 fotos de tienda: frasco de frente (Farmacias del Ahorro, 1200 px) y frasco con código de barras (Yza, 1000 px).</t>
  </si>
  <si>
    <t xml:space="preserve">Catálogo ML MLM19731854 (Pila Duracell alcalina MN1500B5 AA con 5 piezas) asignado por coincidencia de título; no se pudo abrir la página para confirmar el GTIN. Voltaje 1.5 V es la especificación estándar de pila alcalina AA.</t>
  </si>
  <si>
    <t xml:space="preserve">https://www.lagranbodega.com.mx/pila-duracel-blister-aa-5-piezas/p | https://urrea.com/pila-alcalina-duracellr-aa-5-piezas-mn1500x5</t>
  </si>
  <si>
    <t xml:space="preserve">2 fotos de tienda del blíster de 5 pilas (1000 y 1200 px). El empaque trae impreso 'Promopack', es parte del diseño del fabricante.</t>
  </si>
  <si>
    <t xml:space="preserve">No se encontraron concentraciones por ampolleta ni posología; se omitieron. Registro 083M84 SSA según una ficha (otra ficha trae número distinto). Una ficha mostraba 'cloruro de potasio' como principio activo, claramente un error de catálogo.</t>
  </si>
  <si>
    <t xml:space="preserve">https://prixz.com/c/combesteral-sol-inyeccion-ampolleta-6/ | https://farmalisto.com.mx/analgesicos/4620-combesteral-caja-con-3-ampolletas-1-de-1-ml-y-2-de-2-ml-y-3-jeringas-rx-7501125139543.html | https://www.chedraui.com.mx/solucion-inyectable-combesteral-3-ampolletas-1ml-3-ampolletas-2ml-y-3-jeringas-3217691/p</t>
  </si>
  <si>
    <t xml:space="preserve">2 fotos de tienda: caja de frente (Yza, 1000 px) y caja de tres cuartos (Claroshop, 1600 px). Se descartó una foto con rótulo naranja de la tienda.</t>
  </si>
  <si>
    <t xml:space="preserve">El nombre del sistema dice TABS pero el producto es en cápsulas (caja con 24). Fórmula y advertencias tomadas del contraempaque; registro 198M2017 SSA según ficha de farmacia.</t>
  </si>
  <si>
    <t xml:space="preserve">https://www.fahorro.com/aliren-antigripal-24-capsulas.html | https://farmalisto.com.mx/gripe-y-tos/35399-aliren-50-mg-3mg-300-mg-caja-con-24-capsulas-7501300420541.html | https://www.yza.mx/aliren-50mg3mg300mg-24-caps/MXYZ_7501300420541.html</t>
  </si>
  <si>
    <t xml:space="preserve">2 fotos de tienda: caja de tres cuartos (Farmacias del Ahorro, 1600 px) y contraempaque con la fórmula (Yza, 1000 px).</t>
  </si>
  <si>
    <t xml:space="preserve">No se hallaron fórmula detallada ni posología. Una ficha lo marca con receta (fracción IV); otra lo presenta sin esa indicación: revisar. Fabricante Sanofi según dos fichas de farmacia.</t>
  </si>
  <si>
    <t xml:space="preserve">https://www.fahorro.com/pulmonarom-20-ampolletas-con-3ml.html | https://www.farmalisto.com.mx/sistema-respiratorio/4859-pulmonarom-solucion-oral-caja-20-ampolletas-con-3-ml-7501159580021.html | https://www.farmatodo.com.mx/pulmonar-om-solucion-c-20-ampolletas-de-3-ml-c-u-v1/p</t>
  </si>
  <si>
    <t xml:space="preserve">1 foto de tienda: frente de la caja (Farmacias del Ahorro, 1200 px). Se descartó otra foto con etiqueta 'Nueva imagen' sobre el empaque.</t>
  </si>
  <si>
    <t xml:space="preserve">Ingredientes parciales leídos del contraempaque (versión anterior, texto cortado). Duración en horas omitida porque el frente actual dice 72 h y el contraempaque anterior 48 h. Sin sitio oficial abierto.</t>
  </si>
  <si>
    <t xml:space="preserve">https://www.yza.mx/palmolive-neutro-balance-aerosol-91g/MXYZ_7509546071558.html | https://www.delsol.com.mx/wcs/shop/es/delsol/antitranspirante-palmolive-neutro-balance-en-aerosol-91-g</t>
  </si>
  <si>
    <t xml:space="preserve">2 fotos de tienda: frente del aerosol (Del Sol, 1200 px) y contraempaque nuevo con código QR (Yza, 1000 px). Se descartó un contraempaque de versión anterior y una foto repetida.</t>
  </si>
  <si>
    <t xml:space="preserve">GTIN confirmado en el catálogo de Mercado Libre (MLM65258805, 2026-09-29). Catálogo MLM65258805 (metformina 1000 mg + dapagliflozina 10 mg, 28 tabletas, laboratorio MSN, receta requerida, registro 046M2025 SSA IV). Coinciden principios activos, concentración, 28 tabletas, laboratorio MSN, condición con receta y registro idéntico al de la ficha. El catálogo solo dice 'comprimido' y no menciona liberación prolongada; ese dato se conserva de la ficha y del nombre del sistema. La categoría del sistema 'venta libre / digestivos' es incorrecta: el catálogo exige receta.</t>
  </si>
  <si>
    <t xml:space="preserve">https://www.benavides.com.mx/generico-de-marca-10-mg-dapagliflozina-1000-mg-metformina-28-tabletas | https://www.medicamentosplm.com/home/productos/xigduo-xr-tabletas/15/101/60625/210 | https://www.yza.mx/gm-dapagliflozina-metformina-28-tabs/MXYZ_7506627400269.html</t>
  </si>
  <si>
    <t xml:space="preserve">2 fotos nuevas (tienda, YZA): frente de la caja MSN (547 px útiles) y reverso con fórmula y datos legales (554 px), ambas de 1000x1000 px de origen. Se borró la vieja de Benavides (450 px). No llegan a 800 px porque la caja es angosta dentro del lienzo. Del reverso se leyó Reg. No. 046M2025 SSA IV y se agregó a la ficha. Sin búsqueda web.</t>
  </si>
  <si>
    <t xml:space="preserve">Rango de peso 17-25 kg leído del empaque. Fabricante Kimberly-Clark inferido de la marca Huggies (no aparece en las fichas). Modo de uso redactado con criterio general del producto.</t>
  </si>
  <si>
    <t xml:space="preserve">https://www.heb.com.mx/huggies-calzones-entrenadores-pull-ups-talla-xl-nino-30-pz-710991/p | https://www.walmart.com.mx/ip/calzon-entrenador-huggies-pull-ups-talla-extra-grande-nino-30-pzas/00750642560588 | https://www.chedraui.com.mx/calzones-entrenadores-huggies-pull-ups-talla-extra-grande-para-ninos-30-calzones-3584045/p</t>
  </si>
  <si>
    <t xml:space="preserve">2 fotos de tienda (frente y reverso del paquete, ambas de unos 600 px; no se halló mayor resolución). Se descartó una infografía con texto.</t>
  </si>
  <si>
    <t xml:space="preserve">Datos de composición y uso tomados de la ficha PLM de Stérimar Uso Diario 50 ml; la foto (con GTIN en el nombre del archivo) corresponde a esa misma presentación.</t>
  </si>
  <si>
    <t xml:space="preserve">https://www.medicamentosplm.com/home/productos/sterimar-uso-diario-solucion-spray/2521/101/65788/185 | https://www.fahorro.com/sterimar-agua-de-mar-uso-diario-50-ml.html</t>
  </si>
  <si>
    <t xml:space="preserve">1 foto de tienda: caja y spray de frente (Farmacias del Ahorro, 1600 px). Se descartó una segunda foto de diseño de caja distinto.</t>
  </si>
  <si>
    <t xml:space="preserve">Fórmula, registro y advertencias leídos del lateral de la caja (foto oficial de la tienda de Abbott). La tienda de Abbott muestra otro número de registro (FP 05030818-F), que parece un código interno; se usó el del empaque.</t>
  </si>
  <si>
    <t xml:space="preserve">https://www.abbottienda.com/farmaceutica/116-norfenon-150-mg-c30-tabs.html</t>
  </si>
  <si>
    <t xml:space="preserve">https://www.abbottienda.com/farmaceutica/116-norfenon-150-mg-c30-tabs.html | https://www.farmalisto.com.mx/presion-arterial/1532-comprar-norfenon-150-mg-caja-con-30-tabletas-cardivascular-precio-7501033923234.html</t>
  </si>
  <si>
    <t xml:space="preserve">4 fotos del fabricante (tienda oficial de Abbott, 800 px): frente, tres cuartos, lateral con fórmula y otro ángulo.</t>
  </si>
  <si>
    <t xml:space="preserve">Ingredientes, modo de uso y precauciones leídos de la foto del contraempaque. 'Todo tipo de cabello' es criterio general (las fuentes no especifican tipo).</t>
  </si>
  <si>
    <t xml:space="preserve">https://www.delsol.com.mx/shampoo-2-en-1-palmolive-optims-nivel-4-700-ml-7509546017389p | https://www.fahorro.com/shampoo-palmolive-optims-extra-intensivo-2-en-1-700-ml.html | https://incibeauty.com/en/produit/7509546017389</t>
  </si>
  <si>
    <t xml:space="preserve">2 fotos de tienda (Del Sol): frente de la botella (790 px) y contraempaque con ingredientes (980 px). Se descartaron un banner de 'Vital Keratina' y una foto con gráfico de la tienda.</t>
  </si>
  <si>
    <t xml:space="preserve">La foto de tienda tiene el GTIN en el nombre del archivo y muestra 'Slip Maxi Protect CH/M, 10 piezas' (el sistema solo dice 'MED'). Beneficios leídos del empaque y de imágenes del fabricante; la página de Del Sol devolvió 403. Fabricante Essity inferido de la marca TENA.</t>
  </si>
  <si>
    <t xml:space="preserve">https://www.tena.com.mx/pants-y-slips</t>
  </si>
  <si>
    <t xml:space="preserve">https://www.delsol.com.mx/protector-anatomico-tena-slip-maxi-protect-chico-mediano-10-piezas | https://www.tena.com.mx/pants-y-slips</t>
  </si>
  <si>
    <t xml:space="preserve">1 foto de tienda (Del Sol, 1000 px) del paquete de frente. Se descartaron 3 infografías promocionales con texto.</t>
  </si>
  <si>
    <t xml:space="preserve">Una ficha lo marca 'venta sin receta'; no se pudo confirmar en el empaque, por eso 'Revisar'. Posología no encontrada. Catálogo ML por coincidencia exacta de título en resultados (página no abierta).</t>
  </si>
  <si>
    <t xml:space="preserve">https://www.yza.mx/omuro-40mg-30-tabs/MXYZ_7501070636531.html | https://sanorim.mx/products/omuro-bromuro-de-otilonio-40-mg-caja-con-30-tabletas</t>
  </si>
  <si>
    <t xml:space="preserve">2 fotos de tienda: frente de la caja (Yza, 1000 px) y caja de tres cuartos (Sanorim, 1200 px).</t>
  </si>
  <si>
    <t xml:space="preserve">Sin posología ni indicaciones detalladas en las fuentes; la descripción se limita a lo confirmado. La caja muestra la marca Cetus y las farmacias indican fabricante Senosiain.</t>
  </si>
  <si>
    <t xml:space="preserve">https://farmalisto.com.mx/antibioticos/5977-comprar-fosfocil-suspension-250-mg-5-ml-caja-con-frasco-con-120-ml-rx2-precio-7501314701704.html | https://www.fahorro.com/fosfocil-250-mg-oral-120-ml.html</t>
  </si>
  <si>
    <t xml:space="preserve">1 foto de tienda: caja de tres cuartos con datos de la presentación (Farmacias del Ahorro, 1600 px).</t>
  </si>
  <si>
    <t xml:space="preserve">Datos de la ficha PLM (fabricante Senosiain, registro 400M2006 SSA IV). La caja muestra el logotipo Cetus.</t>
  </si>
  <si>
    <t xml:space="preserve">https://www.medicamentosplm.com/home/productos/bredelin-tabletas/168/63/6677/210 | https://www.fahorro.com/bredelin-500-mg-oral-7-tabletas.html</t>
  </si>
  <si>
    <t xml:space="preserve">1 foto de tienda: frente de la caja (Farmacias del Ahorro, 1600 px). Se descartó una foto repetida de otra tienda.</t>
  </si>
  <si>
    <t xml:space="preserve">Una farmacia lo marca 'receta no obligatoria' por plantilla general; se asume con receta (antidiabético oral, metformina con glibenclamida). Sin posología ni contraindicaciones detalladas en las fuentes.</t>
  </si>
  <si>
    <t xml:space="preserve">https://www.benavides.com.mx/dimefor-g-500-mg-5-mg-60-tabletas | https://www.yza.mx/dimefor-g-500-mg-5-mg---caja-con-60-tabletas-metformina-y-glibenclamida/MXYZ_7501300408358.html</t>
  </si>
  <si>
    <t xml:space="preserve">2 fotos de tienda (Yza, 900 px aprox.): frente de la caja y caja de tres cuartos. Se descartó la vista lateral.</t>
  </si>
  <si>
    <t xml:space="preserve">El GTIN corresponde a la botella individual de 250 ml (alcohol etílico 71.5°); la caja de 36 piezas se deduce del nombre del sistema y del precio. Advertencias y usos son generales de un alcohol desnaturalizado, porque no se halló ficha del fabricante. Descripción corta por poca información disponible.</t>
  </si>
  <si>
    <t xml:space="preserve">https://www.farmacia24siete.com/pedir/hT9rCfg3zxNFv3vcu/dibar-alcohol-con-250-ml-7501868901117</t>
  </si>
  <si>
    <t xml:space="preserve">1 foto de tienda de la botella de 250 ml (800 px original; muestra 'Alcohol etílico desnaturalizado 71.5° G.L.').</t>
  </si>
  <si>
    <t xml:space="preserve">Otra tienda muestra este GTIN con caja de sabor uva; Del Sol lo muestra como Fresantástico (fresa) y coincide con el sistema. Beneficios y modo de uso de la página oficial de Colgate Colombia (mismo producto en otro país); no se listan ingredientes por posible diferencia de fórmula. Catálogo de Mercado Libre MLM19533625 no coincide: El catálogo MLM19533625 es 'Gel Dental Colgate Kids Con Fluor Sabores Surtidos 50 g' y dice que el sabor puede ser fresa o uva; no identifica la variante Fresantástico ni el sabor fresa de la ficha (la investigación ya había visto este GTIN con caja de sabor uva). Coinciden marca Colgate, línea Kids, 50 g, con flúor, uso infantil y formato crema. El sabor no se puede confirmar (catálogo: surtidos fresa y uva; ficha: Fresantástico/fresa). Se agregan fluoruro de sodio 0.24 %, libre de gluten y baja abrasión.</t>
  </si>
  <si>
    <t xml:space="preserve">https://www.colgate.com/es-co/products/toothpaste/colgate-kids-fresantastica</t>
  </si>
  <si>
    <t xml:space="preserve">https://www.colgate.com/es-co/products/toothpaste/colgate-kids-fresantastica | https://www.delsol.com.mx/wcs/shop/es/delsol/crema-dental-kids%C2%A0colgate-50-grs | https://www.yza.mx/colgate-crema-dental-kids-50gr/MXYZ_7509546072272.html</t>
  </si>
  <si>
    <t xml:space="preserve">1 foto de tienda (Del Sol, 1200 px) de la caja Fresantástico de fresa. Se descartaron 3 fotos del mismo GTIN con caja de sabor uva y una foto casi idéntica.</t>
  </si>
  <si>
    <t xml:space="preserve">Datos de la ficha PLM de Monurol 3 g granulado; la foto de tienda (GTIN en el nombre) muestra la caja con 1 sobre.</t>
  </si>
  <si>
    <t xml:space="preserve">https://www.medicamentosplm.com/Home/productos/monurol.granulado/42/101/8728/81 | https://www.yza.mx/monurol-3g-1-sb/MXYZ_7501328977737.html</t>
  </si>
  <si>
    <t xml:space="preserve">1 foto de tienda: frente de la caja Monurol 3 g (Yza, 1000 px).</t>
  </si>
  <si>
    <t xml:space="preserve">Fórmula, acción, modo de empleo y advertencias leídos del contraempaque del tarro de 60 g.</t>
  </si>
  <si>
    <t xml:space="preserve">https://www.fahorro.com/pasta-lassar-andromaco-cutaneo-oxido-de-zinc-25-tarro-60-gr.html | https://www.claroshop.com/producto/13709643/pasta-de-lassar-andromaco-tarro-con-60-g | https://farmalisto.com.mx/cuidado-de-la-piel/5478-pasta-de-lassar-andromaco-tarro-con-60-g-7501289511414.html</t>
  </si>
  <si>
    <t xml:space="preserve">2 fotos de tienda (Claroshop, 1600 px): tarro de frente y contraetiqueta con la fórmula. Se descartaron una foto de etiqueta plana y una foto de menor resolución.</t>
  </si>
  <si>
    <t xml:space="preserve">Fórmula y dosis por edad leídas del contraempaque (foto de tienda). No se identificó el fabricante en las fuentes, por eso no se incluye. 'Conserve a no más de 30 °C' es una recomendación general.</t>
  </si>
  <si>
    <t xml:space="preserve">https://www.yza.mx/poly-vi-sol-oral-pediatrico-50-ml-gotas/MXYZ_7501300407290.html | https://www.fahorro.com/poly-vi-sol-oral-pediatrico-50-ml-gotas.html</t>
  </si>
  <si>
    <t xml:space="preserve">3 fotos de tienda (Yza y Farmacias del Ahorro, 900 a 1400 px): frente, contraempaque con fórmula y caja de tres cuartos. Se descartó la vista lateral.</t>
  </si>
  <si>
    <t xml:space="preserve">GTIN confirmado en el catálogo de Mercado Libre (MLM77233911, 2026-09-29). Catálogo MLM77233911 (BD Plastipak 3 ml, aguja verde 21G x 32 mm, caja con 100, punta Luer lock, estéril, un solo uso, empaque individual). Coinciden marca, línea, capacidad, aguja, color, 100 piezas, esterilidad y empaque individual. El GTIN de 14 dígitos es el de la caja de 100, coherente con el catálogo.</t>
  </si>
  <si>
    <t xml:space="preserve">https://www.bd.com/es-es/products-and-solutions/products/product-families/bd-plastipak-3-piece-syringe | https://www.fahorro.com/plastipak-jeringa-desechable-21-x-32-con-5-unidades-de-3-ml.html</t>
  </si>
  <si>
    <t xml:space="preserve">1 foto de tienda de la jeringa individual con aguja verde en su empaque (1600 px), obtenida por el GTIN de la pieza; no se halló foto de la caja de 100.</t>
  </si>
  <si>
    <t xml:space="preserve">Se comercializa como producto de autocuidado, pero el naproxeno de 550 mg suele requerir receta en genéricos: revisar la leyenda del empaque. GTIN de 12 dígitos escrito con 0 inicial (0650240013805); la foto de tienda lleva el GTIN en el nombre. Datos de la ficha PLM.</t>
  </si>
  <si>
    <t xml:space="preserve">https://www.medicamentosplm.com/Home/productos/alliviax.tabletas/63/101/46562/210 | https://www.benavides.com.mx/alliviax-naproxeno-550mg-alivia-dolor-e-inflamacion-10-tabletas</t>
  </si>
  <si>
    <t xml:space="preserve">3 fotos de tienda (Del Sol, unos 2000 px): frente de la caja y dos vistas de tres cuartos.</t>
  </si>
  <si>
    <t xml:space="preserve">Las fuentes difieren en la cantidad de mentol por inhalador (197 mg o 40 mg), por eso no se incluye concentración. Modo de uso redactado en términos generales por falta de ficha oficial. Una ficha le atribuye indicación muscular, que se descartó.</t>
  </si>
  <si>
    <t xml:space="preserve">https://farmalisto.com.mx/gripe-y-tos/400-comprar-vick-vaporub-inhalador-para-la-congestion-nasal-5-ml-precio-7501001248062.html | https://prixz.com/c/vick-inhalador-individual-0-5-ml-liquido-inhalador-mentol-197-mg/ | https://vidafarmacias.com/mx/descongestionantes/15337-vick-vaporub-de-197-mg-inhalador-nasal-caja-con-12-piezas-mentol-alcanfor.html</t>
  </si>
  <si>
    <t xml:space="preserve">1 foto de tienda (OpenFarma, 800 px) del inhalador individual; no se halló foto de la caja con 12 piezas.</t>
  </si>
  <si>
    <t xml:space="preserve">GTIN confirmado como SKU de la ficha de tienda (Caltrate 600+D 600 mg/400 UI, 60 tabletas). El fabricante Haleon se toma de la marca actual de Caltrate en México; no aparece en las fichas abiertas. La cantidad de calcio se interpreta como 600 mg de calcio elemental (carbonato de calcio), según la denominación 600 mg/400 UI.</t>
  </si>
  <si>
    <t xml:space="preserve">https://www.fahorro.com/caltrate-suplemento-de-calcio-600-d-600-mg-400-ui-60-tabletas.html | https://www.yza.mx/x/MXYZ_7501065001634.html</t>
  </si>
  <si>
    <t xml:space="preserve">1 foto de tienda (frente del empaque de 60 tabletas, 1524 px, servidor de imágenes de Yza). Se borró la foto de Farmacias del Ahorro por traer un letrero gráfico superpuesto.</t>
  </si>
  <si>
    <t xml:space="preserve">GTIN confirmado en ficha de tienda y en el código de la ficha de Yza. La instrucción de uso se resume de los cuatro pasos que muestra la ficha (mezcla, haz espuma, lava, listo) y los 5 minutos indicados; el tiempo exacto debe revisarse en el instructivo. El fabricante no aparece en las fuentes.</t>
  </si>
  <si>
    <t xml:space="preserve">https://www.fahorro.com/tinte-just-for-men-negro-60-ml-gel.html | https://www.yza.mx/just-for-men-tinte-negro-60ml/MXYZ_7501080111325.html</t>
  </si>
  <si>
    <t xml:space="preserve">1 foto de tienda (frente de la caja, tono Negro H-55, 1520 px). Se borró una segunda foto idéntica de otra tienda.</t>
  </si>
  <si>
    <t xml:space="preserve">La foto de empaque, con nombre de archivo igual al GTIN en el servidor de imágenes de una farmacia, confirma 'Pads Faciales con Glicerina, 100% algodón, Redondos, 100 piezas'. Los textos salen de fichas de Chedraui (algodón hipoalergénico) y del empaque. No se abrió la ficha con el número de artículo equivalente al GTIN por bloqueo. El catálogo de Mercado Libre que apareció (MLM26072080) es de 60 piezas y no corresponde.</t>
  </si>
  <si>
    <t xml:space="preserve">https://www.chedraui.com.mx/pads-desmaquillantes-protec-redondos-100-pads-3059800/p | https://www.klyns.mx/pads-faciales-con-glicerina-protec-100-piezas/p</t>
  </si>
  <si>
    <t xml:space="preserve">1 foto de tienda (bolsa de 100 pads redondos con glicerina, 1483 px) del servidor de imágenes de Farmacias del Ahorro, cuyo archivo lleva el GTIN; el empaque muestra una etiqueta pequeña de lote en la parte inferior. Las páginas de Chedraui y Klyns no exponen fotos.</t>
  </si>
  <si>
    <t xml:space="preserve">GTIN confirmado en varias fichas. La información para prescribir (PLM) indica 'Su venta requiere receta médica', mientras que dos farmacias en línea la marcan sin receta; se dejó 'Sí' por la leyenda oficial. Se colocó en venta libre por instrucción del dueño.</t>
  </si>
  <si>
    <t xml:space="preserve">https://www.medicamentosplm.com/Home/productos/supradol.tabletas.sublinguales/103/101/9939/224 | https://www.fahorro.com/supradol-sublingual-30-mg-con-4-tabletas.html | https://www.yza.mx/supradol-sublingual%C2%A0-30mg-4-tabs/MXYZ_7501299306130.html</t>
  </si>
  <si>
    <t xml:space="preserve">3 fotos de tienda (frente y dos ángulos de la caja de 4 tabletas sublinguales, más de 950 px), de Farmacias del Ahorro y Yza. Se borró una foto repetida.</t>
  </si>
  <si>
    <t xml:space="preserve">GTIN confirmado en fichas de tienda. Las cantidades de la ficha de tienda están mal redactadas (varían de una página a otra); se usó la concentración impresa en el empaque (113 mg/150 mg, cada 100 ml según la ficha de Yza). La dosis exacta por edad no se encontró completa, por eso se remite al instructivo y al médico.</t>
  </si>
  <si>
    <t xml:space="preserve">https://www.fahorro.com/histiacil-nf-jarabe-tos-infantil-150-ml.html | https://www.yza.mx/histiacil-nf-jarabe-infantil-150ml/MXYZ_7501328979496.html | https://www.chedraui.com.mx/histiacil-nf-jarabe-para-la-tos-infantil-el-experto-en-tos-150ml-3032007/p</t>
  </si>
  <si>
    <t xml:space="preserve">2 fotos de tienda (frente y ángulo de la caja de 150 ml, 802 y 1578 px). Se borraron una foto repetida y una infografía promocional.</t>
  </si>
  <si>
    <t xml:space="preserve">GTIN confirmado en la ficha de Yza (Evenflo Biberón Zoo Friends 2 Oz). Las fichas abiertas casi no traen texto descriptivo: el 'flujo lento' sale del nombre de otra tienda para el mismo modelo y las recomendaciones de uso son generales. Materiales y si es libre de BPA no se confirmaron, por eso no se mencionan.</t>
  </si>
  <si>
    <t xml:space="preserve">https://www.yza.mx/evenflo-biberon-zoo-friends-2oz/MXYZ_7501027512758.html | https://wecarepharma.mx/collections/bebes/products/biberon-zoo-flujo-lento-2oz-evenflo</t>
  </si>
  <si>
    <t xml:space="preserve">1 foto de tienda (biberón Zoo Friends con diseño de mapache, 947 px) de Yza. Se borraron un collage de cuatro diseños con leyenda de venta por separado y una lámina de otra línea (Forest).</t>
  </si>
  <si>
    <t xml:space="preserve">GTIN confirmado como SKU de la ficha de tienda (Crema dental Colgate MFP 150 ml = Máxima Protección Anticaries). Las advertencias son las generales de una crema dental con flúor; no se abrió el empaque del producto. El sitio oficial de Colgate México no muestra fotos por requerir scripts.</t>
  </si>
  <si>
    <t xml:space="preserve">https://www.fahorro.com/crema-dental-colgate-mfp-150-ml.html | https://grupofarmapronto.com/producto/colgate-maxima-proteccion-anticaries-150-ml-crema-dental/</t>
  </si>
  <si>
    <t xml:space="preserve">1 foto de tienda (tubo con caja, 1556 px) de Farmacias del Ahorro; trae una cinta gráfica inferior con 'Familiar 150 mL'. No se encontró una foto más limpia con resolución suficiente (la de otra tienda es de 225 px).</t>
  </si>
  <si>
    <t xml:space="preserve">GTIN confirmado en la ficha de tienda y en la de Yza (Zisen Dat 450 mg, 2 tabletas). Se evitaron las afirmaciones de desempeño sexual de las tiendas y solo se dejó lo impreso en el empaque; se categorizó como suplemento (también podría ir en Cuidado Sexual &gt; Otros). La lista completa de ingredientes no apareció.</t>
  </si>
  <si>
    <t xml:space="preserve">https://www.fahorro.com/zisen-the-sensual-tea-2-tabletas.html | https://www.yza.mx/x/MXYZ_7503002057810.html</t>
  </si>
  <si>
    <t xml:space="preserve">1 foto de tienda (frente de la caja con 2 tabletas, 1162 px) de Farmacias del Ahorro. Se borró una segunda foto equivalente de otra tienda.</t>
  </si>
  <si>
    <t xml:space="preserve">GTIN confirmado como SKU de la ficha de tienda. Unilever como fabricante es dato de la marca, no aparece en la ficha. Ingrediente petrolato tomado del nombre y la ficha; la lista completa no se vio. La página de Walmart no abrió (solo se vio en los resultados de búsqueda).</t>
  </si>
  <si>
    <t xml:space="preserve">https://www.fahorro.com/vaseline-bebe-213-gr.html | https://www.walmart.com.mx/ip/petrolato-vaseline-protector-suave-para-bebe-213-g/00750630624905</t>
  </si>
  <si>
    <t xml:space="preserve">1 foto de tienda (frasco de 213 g, 1624 px) de Farmacias del Ahorro.</t>
  </si>
  <si>
    <t xml:space="preserve">GTIN de 12 dígitos confirmado como SKU de la ficha de tienda (Viagra 100 mg oral 1 tableta) y en una base de códigos de barras. La información clínica sale de la etiqueta de Pfizer en español; la caja actual indica Viatris y el registro 213M98 SSA IV. Se colocó en venta libre por instrucción del dueño; requiere receta.</t>
  </si>
  <si>
    <t xml:space="preserve">https://labeling.pfizer.com/ShowLabeling.aspx?id=3614</t>
  </si>
  <si>
    <t xml:space="preserve">https://www.fahorro.com/viagra-100-mg-oral-1-tableta.html | https://labeling.pfizer.com/ShowLabeling.aspx?id=3614</t>
  </si>
  <si>
    <t xml:space="preserve">3 fotos de tienda (frente y dos ángulos de la caja de 1 tableta de 100 mg, más de 1200 px) de Farmacias del Ahorro.</t>
  </si>
  <si>
    <t xml:space="preserve">GTIN de 12 dígitos confirmado como SKU (con un 0 inicial) de la ficha de tienda. La página oficial encontrada es la de Alcon España; composición, modo de uso y advertencias salen de ahí y la fórmula en México podría variar ligeramente, por lo que conviene cotejar con el empaque. Se eligió Para Ojos y Oídos Venta Libre por tener más artículos que Oftálmicos.</t>
  </si>
  <si>
    <t xml:space="preserve">https://systane.myalcon.com/es/products/systane-ultra/</t>
  </si>
  <si>
    <t xml:space="preserve">https://www.fahorro.com/systane-ultra-gotas-lubricantes-oculares-10-ml.html | https://systane.myalcon.com/es/products/systane-ultra/</t>
  </si>
  <si>
    <t xml:space="preserve">1 foto de tienda (caja con frasco de 10 ml, empaque mexicano Alcon, 1556 px) de Farmacias del Ahorro. La página oficial solo muestra fotos de estilo de vida.</t>
  </si>
  <si>
    <t xml:space="preserve">GTIN confirmado como SKU de la ficha de tienda y en la de Yza. El catálogo MLM19541749 salió en los resultados con el mismo nombre (Pasta Dental Colgate Triple Acción Extra Blancura 50 ml); no se pudo abrir por bloqueo, se anota por coincidir el título. Las advertencias son las generales de una crema dental con flúor.</t>
  </si>
  <si>
    <t xml:space="preserve">https://www.fahorro.com/crema-dental-colgate-triple-accion-whitening-50-ml.html | https://www.yza.mx/x/MXYZ_7509546068909.html</t>
  </si>
  <si>
    <t xml:space="preserve">1 foto de tienda (tubo con caja en ángulo, 1029 px) de Yza. Se borraron dos fotos por traer una etiqueta de 'súper precio'.</t>
  </si>
  <si>
    <t xml:space="preserve">Identificado por nombre: hay un proveedor con 'Venda elástica 10cmx5m Dibar C/18', pero ningún sitio confirma el GTIN 7501868902268 (otro proveedor lo lista con el código 750186892268, casi igual). La descripción es general de una venda elástica y no hay datos oficiales del fabricante; verificar si la caja de 18 corresponde a este código.</t>
  </si>
  <si>
    <t xml:space="preserve">https://quimicaasociados2.mitiendanube.com/productos/venda-elastica-10cmx5m-dibar-c-18/ | https://oficinaaries.com.mx/articulos-de-seguridad/2421-venda-elastica-dibar-10-cm-en-rollo.html | https://store.quirurfast.com/products/venda-elastica-10-cm-x-5-m-dibar-c-18</t>
  </si>
  <si>
    <t xml:space="preserve">1 foto (tienda) de Quirurfast (ficha 'Venda Elástica 10 cm x 5 m Dibar C/18'): las 18 vendas Dibar apiladas, 800x800 originales (527 px útiles, menos de los 800 preferidos), sin logotipo ni texto de la tienda; es su única imagen. El ancho de 10 cm no se puede comprobar en la foto, solo por el título de la ficha. Rappi no trae imagen. Revisada visualmente.</t>
  </si>
  <si>
    <t xml:space="preserve">GTIN confirmado en el catálogo de Mercado Libre (MLM51584290, 2026-09-29). Catálogo MLM51584290 (KleenBebé Ahorrapack: 2 paquetes de 99 toallitas = 198). Coinciden marca, total de 198 toallitas, fibras naturales y doble textura; resuelve la duda de la investigación: son 2 paquetes de 99. El catálogo no nombra 'Suavelastic Max' (su línea figura como 'Toallitas Húmedas Ahorrapack'); ese nombre se conserva del sistema y no se pudo confirmar con el catálogo.</t>
  </si>
  <si>
    <t xml:space="preserve">https://www.chedraui.com.mx/toallitas-humedas-para-bebe-kleenbebe-suavelastic-max-2-paquetes-de-100-toallitas-cu-3079088/p | https://www.fahorro.com/kleenbebe-suavelastic-max-toallas-humedas-100-pz.html</t>
  </si>
  <si>
    <t xml:space="preserve">Sin fotos. Chedraui abre, pero su ficha es la de 2 paquetes de 100 (200 toallitas, otra presentación) y no trae imagen; el sitio oficial de KleenBebé responde 403; la publicación de 198 piezas que salió en la búsqueda está en Amazon (no se raspa) y es un paquete con talco.</t>
  </si>
  <si>
    <t xml:space="preserve">GTIN confirmado en fichas como 'Treda 20+10 tab C/30'. La composición sale de la ficha de Yza de Treda de 20 tabletas (misma fórmula) y coincide con la caja de 20+10 (neomicina, caolín, pectina; 129 mg, 280 mg, 30 mg). Una ficha de tienda describe Treda como sulfametoxazol/trimetoprima, dato que se descartó por contradecir la caja. Condición de venta dudosa: las farmacias la marcan sin receta, pero contiene un antibiótico; por eso 'Revisar'. La ficha de Yza de la presentación de 30 no abrió.</t>
  </si>
  <si>
    <t xml:space="preserve">https://www.yza.mx/treda-20-tabs/MXYZ_7501070612368.html | https://farmaciapvr.com/en/producto/treda-2010-tabs-en/ | https://grupofarmapronto.com/producto/treda-129-280-30-mg-tabletas-c-20/</t>
  </si>
  <si>
    <t xml:space="preserve">Sin cambios: se queda 1 foto de tienda (Farmacia PVR, 600 px de origen, 367 px útiles; caja con marbete 20+10). Búsqueda web (1): solo aparecen fichas de Treda de 20 tabletas (GTIN 7501070612368). Sus fotos (YZA 1000 px, Farmapronto 1280 px) son de la caja de 20 y no de la presentación de 30 (20+10), por eso no se usaron; YZA no tiene el GTIN 7501070612436.</t>
  </si>
  <si>
    <t xml:space="preserve">GTIN confirmado en el código de barras de la foto de la parte posterior de la caja y en la ficha de Yza. La fórmula, la dosis y las advertencias se copiaron de esa etiqueta. El fabricante se toma del nombre del sistema (Opella); la ficha de Yza aún lo lista como Boehringer Ingelheim México, antiguo titular de la marca. La ficha de Farmacias Guadalajara no abrió.</t>
  </si>
  <si>
    <t xml:space="preserve">https://www.yza.mx/buscapina-fem-20mg400mg-10-tabs/MXYZ_7501165011656.html | https://www.farmaciasguadalajara.com/medicina/analgesicos/buscapina-fem-20mg-400mg--10-tabletas.-1033395.html</t>
  </si>
  <si>
    <t xml:space="preserve">2 fotos de tienda del servidor de imágenes de Farmacias del Ahorro (frente de la caja y parte posterior con la fórmula y el código de barras, 1113 y 1232 px). La foto de Yza era muy pequeña (240x300).</t>
  </si>
  <si>
    <t xml:space="preserve">GTIN confirmado en la ficha de Yza (Floratil 250 mg, 12 cápsulas) y por el SKU de otra tienda. La fórmula, la dosis y las advertencias se copiaron de la etiqueta de la parte posterior de la caja (fotos de tienda). La ficha de Yza lo lista con Merck como laboratorio; la caja indica Biocodex.</t>
  </si>
  <si>
    <t xml:space="preserve">https://www.yza.mx/floratil-250mg-12-caps/MXYZ_7501298219981.html | https://www.benavides.com.mx/floratil-250-mg-saccharomyces-boulardii-probioticos-12-capsulas</t>
  </si>
  <si>
    <t xml:space="preserve">3 fotos de tienda (frente, parte posterior con la etiqueta completa y ángulo de la caja de 12 cápsulas, más de 980 px) de Yza y Farmacias del Ahorro. Se borró una foto con el texto legal ilegible.</t>
  </si>
  <si>
    <t xml:space="preserve">GTIN confirmado como SKU de la ficha de tienda y en la de Yza. El fabricante Church &amp; Dwight sale de la ficha de Yza. Se eligió la categoría de respiratorios de venta libre porque no hay una categoría específica de higiene nasal con el tipo de medicamento.</t>
  </si>
  <si>
    <t xml:space="preserve">https://www.fahorro.com/sterimar-agua-de-mar-uso-diario-100-ml.html | https://www.yza.mx/spray-nasal-sterimar-100ml-/MXYZ_7501080912076.html</t>
  </si>
  <si>
    <t xml:space="preserve">2 fotos de tienda (caja con atomizador y frente de la caja de 100 ml, 757 y 1540 px) de Farmacias del Ahorro y Yza.</t>
  </si>
  <si>
    <t xml:space="preserve">GTIN confirmado en el código de barras de la parte posterior de la caja (7 501314 701759). La información para prescribir de PLM confirma fórmula, indicaciones, dosis, Senosiain y 'Su venta requiere receta médica' con el registro 84969 SSA IV, que coincide con la caja. La página de Farmacias del Ahorro respondió con bloqueo al leer el texto, pero sirvió para las fotos. Antibiótico: se colocó en venta libre por instrucción del dueño.</t>
  </si>
  <si>
    <t xml:space="preserve">https://www.medicamentosplm.com/Home/productos/fosfocil.capsulas/168/63/7824/14 | https://vitau.mx/fosfocil-500mg-caja-con-6-capsulas-8858 | https://www.fahorro.com/fosfocil-500-mg-oral-6-capsulas.html</t>
  </si>
  <si>
    <t xml:space="preserve">3 fotos de tienda del servidor de imágenes de Farmacias del Ahorro (frente, parte posterior con código de barras y ángulo de la caja de 6 cápsulas, más de 1340 px).</t>
  </si>
  <si>
    <t xml:space="preserve">GTIN confirmado en el catálogo de Mercado Libre (MLM45287669, 2026-09-29). Catálogo MLM45287669 (Iodex Cristal ungüento, frasco de 60 g, GlaxoSmithKline México, salicilato de metilo 5, alcanfor 7, mentol 3, cineol 1, receta no requerida, registro 157M85 SSA). Coinciden marca, línea, 60 g, forma, principios activos y porcentajes (eucaliptol = cineol). Se agrega el registro y la venta libre. El '24' del nombre del sistema no aparece en el catálogo (describe una unidad) y sigue sin explicarse.</t>
  </si>
  <si>
    <t xml:space="preserve">https://www.fahorro.com/iodex-unguento-cristal-60-g.html | https://farmalisto.com.mx/analgesicos-antiinflamatorios/2669-iodex-cristal-ungueento-tarro-con-60-g-7501064560163.html</t>
  </si>
  <si>
    <t xml:space="preserve">1 foto de tienda (frasco verde de 60 g, 1568 px) de Farmacias del Ahorro; las variantes _2 y _3 no existen en su servidor.</t>
  </si>
  <si>
    <t xml:space="preserve">GTIN confirmado como SKU de la ficha de tienda y en la de Yza. Condición de venta con datos distintos: una tienda la marca con receta y otra como 'receta no obligatoria'; se dejó 'Sí' porque el oseltamivir suele requerir receta. La ficha de Yza la marca como descontinuada. Se colocó en venta libre por instrucción del dueño.</t>
  </si>
  <si>
    <t xml:space="preserve">https://www.fahorro.com/seltaferon-75-mg-oral-10-capsulas.html | https://www.benavides.com.mx/seltaferon-75-mg-oseltamivir-10-capsulas | https://www.yza.mx/seltaferon-75mg-10-caps/MXYZ_7501299307694.html</t>
  </si>
  <si>
    <t xml:space="preserve">3 fotos de tienda (frente y dos ángulos de la caja de 10 cápsulas, más de 980 px) de Farmacias del Ahorro y Yza. Se borró una foto repetida.</t>
  </si>
  <si>
    <t xml:space="preserve">GTIN confirmado como SKU de la ficha de tienda y en la de Yza (Arfla 200 mg, 12 tabletas, rifaximina, Senosiain). Las fichas no traen indicaciones ni dosis, por eso la descripción es corta y remite al médico; la ficha de Yza la marca como descontinuada. Antibiótico de venta con receta retenida: se colocó en venta libre por instrucción del dueño.</t>
  </si>
  <si>
    <t xml:space="preserve">https://www.yza.mx/arfla-200mg-12-tabs/MXYZ_7501314702749.html | https://www.fahorro.com/arfla-200-mg-12-tabletas.html</t>
  </si>
  <si>
    <t xml:space="preserve">1 foto de tienda (frente de la caja de 12 tabletas, 1167 px) de Farmacias del Ahorro; las variantes adicionales no existen en su servidor.</t>
  </si>
  <si>
    <t xml:space="preserve">GTIN confirmado en el código de barras de la parte posterior de la caja y como SKU de la ficha de tienda. Dosis y advertencias tomadas de la etiqueta de la caja. La información para prescribir de PLM dice 'Su venta requiere receta médica', pero la caja no lo trae y tiene registro SSA VI (venta libre), y las tiendas la venden sin receta; por eso 'No'. Se agregó como respiratorio de venta libre.</t>
  </si>
  <si>
    <t xml:space="preserve">https://www.fahorro.com/lysomucil-600-mg-oral-20-tabs-efervescentes.html | https://www.medicamentosplm.com/home/productos/lysomucil_tabletas_efervescentes/42/101/36846/218 | https://www.yza.mx/lysomucil-efervescente-600mg-20-caps/MXYZ_7502209710108.html</t>
  </si>
  <si>
    <t xml:space="preserve">3 fotos de tienda del servidor de imágenes de Farmacias del Ahorro (frente, parte posterior con la fórmula y parte posterior con el código de barras, más de 1400 px).</t>
  </si>
  <si>
    <t xml:space="preserve">GTIN confirmado como SKU de la ficha de tienda y en una base de códigos de barras. No se encontró la tabla de ingredientes con cantidades, por eso la composición es cualitativa (el empaque dice complejo B, ginseng y ginkgo biloba). El fabricante Haleon es dato de la marca; no aparece en las fichas abiertas.</t>
  </si>
  <si>
    <t xml:space="preserve">https://www.fahorro.com/centrum-multivitaminico-performance-30-tabletas.html | https://www.chedraui.com.mx/tabletas-centrum-multivitaminico-performance-frasco-con-30-tabletas-3026206/p</t>
  </si>
  <si>
    <t xml:space="preserve">1 foto de tienda (caja con frasco de 30 tabletas, 948 px) de Farmacias del Ahorro. Se borró la otra foto de la misma tienda por traer letreros gráficos superpuestos.</t>
  </si>
  <si>
    <t xml:space="preserve">Identificado por nombre y por el tubo: el GTIN 7502250343072 no apareció en ninguna ficha (la Vitacilina de 28 g normal circula con el código 354312225133), y el nombre del sistema trae '2X1', que parece una promoción de dos tubos. Se describió una Vitacilina de 28 g; conviene confirmar si el código es un paquete doble. La composición (neomicina y retinol) sale del tubo y de fichas de tienda; una tienda la describe con polimixina y bacitracina y se descartó.</t>
  </si>
  <si>
    <t xml:space="preserve">https://farmalisto.com.mx/botiquin/95-comprar-vitacilina-unguento-caja-con-tubo-con-28-g-precio.html | https://farmaciasanjorge.com/products/1205 | https://grupofarmapronto.com/producto/vitacilina-28g-unguento/</t>
  </si>
  <si>
    <t xml:space="preserve">1 foto de tienda (tubo de Vitacilina de 28 g con la fórmula visible, 945 px) de una farmacia; corresponde al código normal 354312225133, no al código del paquete 2x1.</t>
  </si>
  <si>
    <t xml:space="preserve">GTIN 20800756440 (UPC de 12 dígitos) confirmado en ficha de farmacia; presentación igual. Concentración y texto de indicaciones verificados en la foto del frasco (262 mg/15 ml). El registro sanitario visto en la ficha aparece con vigencia 2019; confirmar en el empaque. La dosis exacta no se pudo leer en fuentes y se remite al empaque.</t>
  </si>
  <si>
    <t xml:space="preserve">https://farmalisto.com.mx/medicamentos-de-libre-venta/3973-pepto-bismol-suspension-botella-con-118-ml-sabor-cereza-20800756440.html | https://www.farmaciasguadalajara.com/pepto-bismol-suspension-sabor-cereza-118-ml-1001345</t>
  </si>
  <si>
    <t xml:space="preserve">1 foto de frente del frasco (tienda: Claro Shop 1200 px).</t>
  </si>
  <si>
    <t xml:space="preserve">GTIN confirmado en ficha de farmacia (Canesten V 1 día, 500 mg, 1 óvulo). Modo de uso y precauciones tomados de la monografía de la línea Canesten V (PLM). Categoría igual a la usada para otros Canesten V vaginales.</t>
  </si>
  <si>
    <t xml:space="preserve">https://www.benavides.com.mx/canesten-v-500-mg-clotrimazol-1-ovulo | https://www.medicamentosplm.com/home/productos/canesten-v-ovulos/22/101/52638/111 | https://www.yza.mx/canesten-v-1-dia-500mg-1-ovulo/MXYZ_7501318697409.html</t>
  </si>
  <si>
    <t xml:space="preserve">1 foto de frente de la caja (tienda: Yza 1000 px). Se descartaron una imagen con banner de texto y otra de menor resolución duplicada.</t>
  </si>
  <si>
    <t xml:space="preserve">GTIN confirmado en varias fichas de farmacia (Binotal 1 g, 28 tabletas). Indicaciones, dosis y contraindicaciones de la monografía de PLM. Una tienda titula el producto como "1 mg con 28 cápsulas"; es un error de captura, la caja y las demás fichas dicen tabletas de 1 g.</t>
  </si>
  <si>
    <t xml:space="preserve">https://www.medicamentosplm.com/Home/productos/binotal.tabletas/98/101/58017/210 | https://wecarepharma.mx/products/binotal-1mg-con-28-capsulas-ampicilina | https://farmaciasmedina.com/detalleProducto/Binotal-28-Tabletas-Caja/7501258215046</t>
  </si>
  <si>
    <t xml:space="preserve">1 foto de frente de la caja (tienda: 1245 px). Se descartaron dos fotos con marca de agua de otra tienda, una imagen muy pequeña (480 px) y una imagen en blanco.</t>
  </si>
  <si>
    <t xml:space="preserve">GTIN 4015630006779 confirmado en dos fichas de farmacia (Roche, 200 lancetas). Las fichas no traen calibre ni especificaciones; la descripción se limita a lo confirmado y al uso general de la lanceta. Categoría: no existe una hoja específica de lancetas en los catálogos; se usó Medidores de Glucosa, igual que en otras tiras reactivas del lote de datos.</t>
  </si>
  <si>
    <t xml:space="preserve">https://farmalisto.com.mx/tiras-reactivas-y-lancetas/693-comprar-accu-chek-softclix-lancetas-caja-con-200-piezas-precio-4015630006779.html | https://www.farmaciasespecializadas.com/accu-chek-softclix-lanceta-caj-c-200.html</t>
  </si>
  <si>
    <t xml:space="preserve">1 foto de frente de la caja (tienda: Farmacias Especializadas 1000 px).</t>
  </si>
  <si>
    <t xml:space="preserve">GTIN 7501056346058 confirmado en la página oficial de Pond's México (100 g, FPS 15) y en fichas de tienda. La lista de ingredientes de la página oficial está resumida; se dejó parcial y se remite al empaque.</t>
  </si>
  <si>
    <t xml:space="preserve">https://www.ponds.com/mx/p/crema-antimanchas-clarant-b3-15fps-100g.html/07501056346058</t>
  </si>
  <si>
    <t xml:space="preserve">https://www.ponds.com/mx/p/crema-antimanchas-clarant-b3-15fps-100g.html/07501056346058 | https://www.heb.com.mx/ponds-crema-facial-clarant-b3-spf-15-100-gr-393229/p | https://www.delsol.com.mx/crema-facial-ponds-crema-clarant-b3-fps-15-100-gr</t>
  </si>
  <si>
    <t xml:space="preserve">2 fotos (tienda): frente del tarro (Del Sol 954 px) y reverso con etiqueta (H-E-B 569 px). La página oficial bloqueó la descarga; se descartaron un banner promocional y una imagen de textura de la crema. La segunda foto es de menos de 800 px.</t>
  </si>
  <si>
    <t xml:space="preserve">GTIN confirmado en fichas de farmacia (Vick 44 jarabe 240 ml, adulto/infantil; el nombre del sistema dice "AD INF"). Concentración por 10 ml tomada de una ficha de farmacia. No se encontró la tabla de dosis por edad, por eso se remite al empaque. Categoría igual a la usada para Vick 44 de 120 ml.</t>
  </si>
  <si>
    <t xml:space="preserve">https://farmaciasanjorge.com/products/2596 | https://www.fahorro.com/vick-44-jarabe-todo-tipo-de-tos-240-ml.html | https://farmalisto.com.mx/gripe-y-tos/392-comprar-vick-44-jarabe-frasco-con-240-ml-tos-precio-7501001168933.html</t>
  </si>
  <si>
    <t xml:space="preserve">1 foto de frente del frasco de 240 ml (tienda: Farmacias del Ahorro 1439 px). Se descartó una imagen duplicada de solo 500 px.</t>
  </si>
  <si>
    <t xml:space="preserve">GTIN confirmado en fichas de farmacia (Bredelin 750 mg, 7 tabletas, Senosiain). Las fichas solo dan indicación general (infecciones respiratorias y urinarias); las advertencias son las generales de las fluoroquinolonas. Categoría igual a la de Bredelin 500 mg.</t>
  </si>
  <si>
    <t xml:space="preserve">https://farmalisto.com.mx/medicamentos-con-receta-medica/5976-bredelin-750-mg-caja-con-tabletas-levofloxacino-laboratorio-senosiain-rx2-7501314701650.html | https://www.fahorro.com/bredelin-750-mg-oral-7-tabletas.html</t>
  </si>
  <si>
    <t xml:space="preserve">1 foto de frente de la caja (tienda: Farmacias del Ahorro 1600 px).</t>
  </si>
  <si>
    <t xml:space="preserve">GTIN confirmado en fichas de farmacia (Rosel 50/3/300 mg, 24 cápsulas, Wermar). Dosis y contraindicaciones de una ficha de referencia de medicamentos; una tienda lo clasifica como genérico de Wermarphar. Se marca receta "Sí" según esa ficha (contiene amantadina); revisar si el marketplace lo acepta como venta libre. El nombre del sistema trae "CAPS 50 300MG", coincide con la caja.</t>
  </si>
  <si>
    <t xml:space="preserve">https://www.actuamed.com.mx/marca/28495 | https://www.farmatodo.com.mx/rosel-amantadina-clorfenamina-paracetamol-50-3-300-mg-caja-c-24-capsulas/p | https://club.presalud.com/shop/7503003738404-rosel-amantadinaclorfenaminaparacetamol-503300-mg-24-capsulas-generico-wermarphar-34717</t>
  </si>
  <si>
    <t xml:space="preserve">2 fotos de la caja (tienda: Phemedica 565 px y Presalud 969 px; la primera está por debajo de 800 px).</t>
  </si>
  <si>
    <t xml:space="preserve">GTIN confirmado en ficha de farmacia (Solución cloruro de sodio PiSA 250 ml). En la nomenclatura de PiSA, CS es cloruro de sodio 0.9%. Categoría Soluciones Fisiológicas (MLM457891, de cats_leaf_all) como en las presentaciones de 500 y 1000 ml, porque no hay categoría de venta libre adecuada; la categoría Rx es la genérica. El registro termina en IV (receta); es solución intravenosa de uso hospitalario, revisar si el marketplace permite venderla.</t>
  </si>
  <si>
    <t xml:space="preserve">https://farmalisto.com.mx/soluciones-fisiologicas/4426-solucion-de-cloruro-de-sodio-pisa-frasco-de-250-ml-7501125100116.html | https://www.farmaciasguadalajara.com/sueros/soluciones-intravenosas/solucion-cloruro-de-sodio-0.9---250-ml.-111848.html | https://www.heb.com.mx/pisa-solucion-cloruro-de-sodio-de-250-ml-125627/p</t>
  </si>
  <si>
    <t xml:space="preserve">2 fotos del envase de 250 ml (tienda: H-E-B 846 y 854 px, ambas por debajo de 1000 px de origen).</t>
  </si>
  <si>
    <t xml:space="preserve">GTIN confirmado en fichas de tienda (Stefano Black aerosol 113 g, 159 ml, caballero). Las fichas no describen la familia olfativa de Black, por eso no se incluyó. El fabricante Colgate-Palmolive se toma del registro de otros Stefano de la misma serie de GTIN; las instrucciones de uso y advertencias son las habituales de los aerosoles.</t>
  </si>
  <si>
    <t xml:space="preserve">https://www.fahorro.com/desodorante-stefano-black-aerosol-113-g.html | https://www.yza.mx/stefano-black-desodorante-aerosol-caballero-113g-1-pza/MXYZ_7509546073767.html</t>
  </si>
  <si>
    <t xml:space="preserve">2 fotos de frente del aerosol (tienda: Del Sol 1945 y 1005 px). Se descartó una imagen con panel de texto "Desodorante 159 ml".</t>
  </si>
  <si>
    <t xml:space="preserve">GTIN confirmado en fichas de farmacia (Gitrasek 33.3 mg/166.6 mg, 12 cápsulas). La ficha lo describe como antiinfeccioso ginecológico oral para vaginitis; la fórmula se leyó en la caja. No se encontró el fabricante ni la dosis, por eso se remite al médico. Categoría Uroginecológicos por su uso; una alternativa sería Antimicóticos.</t>
  </si>
  <si>
    <t xml:space="preserve">https://farmalisto.com.mx/antimicoticos-receta-medica/3290-gitrasek-333mg1666mg-caja-con-12-capsulas-7501088509902.html | https://www.fahorro.com/gitrasek-oral-12-caps.html</t>
  </si>
  <si>
    <t xml:space="preserve">1 foto de frente de la caja (tienda: Farmacias del Ahorro 1040 px).</t>
  </si>
  <si>
    <t xml:space="preserve">GTIN confirmado en fichas de farmacia (Atemperator LP 600 mg, 20 tabletas, Armstrong). Las fichas consultadas dan solo usos generales (epilepsia y trastornos convulsivos); las advertencias son las generales del valproato. "Trague entera" es la indicación habitual de las presentaciones de liberación prolongada; verificar en el empaque.</t>
  </si>
  <si>
    <t xml:space="preserve">https://farmalisto.com.mx/sistema-nervioso-central/3356-atemperator-lp-600-mg-caja-con-20-tabletas-7501089800664.html | https://www.fahorro.com/atemperator-lp-600-mg-oral-20-tabletas.html</t>
  </si>
  <si>
    <t xml:space="preserve">1 foto de frente de la caja (tienda: Farmacias del Ahorro 1168 px).</t>
  </si>
  <si>
    <t xml:space="preserve">GTIN confirmado en fichas de farmacia (Lacteol Fort 10 mil millones, 16 cápsulas). Indicaciones y dosis de la monografía de PLM (presentación de 340 mg); una ficha de farmacia lo lista como 340 mg. Receta "No" por tratarse de un probiótico inactivado; confirmar el régimen de venta en el empaque.</t>
  </si>
  <si>
    <t xml:space="preserve">https://www.medicamentosplm.com/Home/productos/lacteol.fort.capsulas/35/101/8306/14 | https://www.benavides.com.mx/lacteol-fort-lactobacilos-acidofilos-16-ud-capsulas | https://www.yza.mx/lacteol-fort-10mui-16-caps-/MXYZ_7501124184018.html</t>
  </si>
  <si>
    <t xml:space="preserve">2 fotos de la caja (tienda: Farmacias del Ahorro 1512 px y Benavides 561 px, la segunda por debajo de 800 px).</t>
  </si>
  <si>
    <t xml:space="preserve">GTIN confirmado en fichas de tienda (Stefano Spazio aerosol 113 g, 159 ml, caballero). El nombre del sistema dice "SPAZ". Las fichas no describen la familia olfativa de Spazio, por eso no se incluyó. El fabricante Colgate-Palmolive se toma del registro de otros Stefano de la misma serie de GTIN; las instrucciones y advertencias son las habituales de los aerosoles.</t>
  </si>
  <si>
    <t xml:space="preserve">https://www.fahorro.com/desodorante-stefano-spazio-113-g-aerosol.html | https://www.yza.mx/stefano-spazio-aerosol-caball-113g-1-pza/MXYZ_7509546073774.html</t>
  </si>
  <si>
    <t xml:space="preserve">1 foto de frente del aerosol (tienda: Del Sol 1946 px). Se descartó una imagen con panel de texto "Desodorante 159 ml".</t>
  </si>
  <si>
    <t xml:space="preserve">GTIN confirmado en fichas de farmacia (Senosiain adulto, 20 supositorios, glicerol, OTC). No se pudo leer la ficha detallada (la de Farmalisto fue rechazada por límite de solicitudes); la descripción sale de la caja y de la ficha de otra farmacia. No se incluyó la cantidad de glicerol por supositorio; otra presentación de la línea (10 piezas) indica 2632 mg, confirmar en el empaque.</t>
  </si>
  <si>
    <t xml:space="preserve">https://farmalisto.com.mx/laxantes/6034-comprar-senosiain-adulto-caja-con-20-supositorios-estrenimiento-precio-7501314704149.html | https://grupofarmapronto.com/producto/senosiain-adulto-c-20-supositorios/</t>
  </si>
  <si>
    <t xml:space="preserve">2 fotos de la caja de 20 supositorios (tienda: Yza 828 px y Farmapronto 1275 px).</t>
  </si>
  <si>
    <t xml:space="preserve">GTIN confirmado en fichas de farmacia (Cardispan 1 g, 20 tabletas masticables, Grossman). Indicaciones y dosis de la monografía de Vademecum; el registro sanitario no muestra fracción de venta, por eso receta "Revisar". Se anotó el catálogo de Mercado Libre MLM40170538 porque la URL de resultados coincide exactamente (Cardispan tabletas masticables 1 g, 20 tabletas), pero no se pudo abrir para verificarlo. Categoría Digestivos y metabólicos (venta libre) por ser un metabólico.</t>
  </si>
  <si>
    <t xml:space="preserve">https://www.vademecum.es/mexico/medicamento/1220382/cardispan-tabletas-masticables-1-g | https://grupofarmapronto.com/producto/cardispan-1-g-c-20-tabletas-masticables/ | https://sanorim.mx/products/cardispan-tabletas-masticables-1-g-caja-con-20-tabletas</t>
  </si>
  <si>
    <t xml:space="preserve">2 fotos de la caja, de frente y en ángulo (tienda: Farmapronto 926 px y Sanorim 870 px, ambas por debajo de 1000 px).</t>
  </si>
  <si>
    <t xml:space="preserve">GTIN confirmado en fichas de farmacia (Dostein 300 mg, 20 cápsulas, Carnot). Las fichas consultadas solo dan la clasificación como mucolítico; no se encontró indicación detallada ni dosis, por eso la descripción es general. Receta "Sí" por el registro con fracción IV; confirmar en el empaque.</t>
  </si>
  <si>
    <t xml:space="preserve">https://farmalisto.com.mx/sistema-respiratorio/2842-dostein-300-mg-caja-con-20-capsulas-7501070903572.html | https://www.fahorro.com/dostein-300-mg-oral-20-caps.html</t>
  </si>
  <si>
    <t xml:space="preserve">1 foto de frente de la caja (tienda: Farmacias del Ahorro 1522 px).</t>
  </si>
  <si>
    <t xml:space="preserve">GTIN 354312625018 (UPC de 12 dígitos) confirmado en ficha de farmacia como Rocainol Bálsamo 45 g; el nombre del sistema dice "CREMA" pero las tiendas y el empaque lo venden como bálsamo/ungüento. Composición (salicilato de metilo y mentol) tomada de una ficha de tienda; no se encontró fabricante ni cantidades por gramo. Las advertencias y el modo de uso son los habituales de un bálsamo tópico; verificar en el empaque.</t>
  </si>
  <si>
    <t xml:space="preserve">https://www.chedraui.com.mx/balsamo-rocainol-45g-3038464/p | https://www.claroshop.com/producto/489393/rocainol-balsamo-45-g | https://farmasuper.com.mx/en/shop/354312625018-rocainol-balsamo-45-g-10707</t>
  </si>
  <si>
    <t xml:space="preserve">1 foto de frente del tubo con su caja (tienda: Claro Shop 1058 px).</t>
  </si>
  <si>
    <t xml:space="preserve">GTIN confirmado en fichas de farmacia (Januvia 100 mg, 28 comprimidos, MSD). Las fichas consultadas solo dan principio activo, presentación, registro y que es antidiabético con receta; la indicación en diabetes tipo 2 y las advertencias son las generales de la sitagliptina. Categoría Digestivos y metabólicos igual a la de otros antidiabéticos ya cargados.</t>
  </si>
  <si>
    <t xml:space="preserve">https://farmalisto.com.mx/medicamentos-con-receta-medica/6173-januvia-100-mg-sitagliptina-28-comprimidos-msd-7501326001137.html | https://www.fahorro.com/januvia-100-mg-oral-28-recub.html</t>
  </si>
  <si>
    <t xml:space="preserve">1 foto de frente de la caja (tienda: Farmacias del Ahorro 1549 px).</t>
  </si>
  <si>
    <t xml:space="preserve">GTIN confirmado por la ficha de Farmatodo (EAN 7501027565518, 48 piezas). Posible ficha de catálogo relacionada MLM21301400 (Protectores Para Lactancia Evenflo 48 Piezas), no verificada porque Mercado Libre bloquea el acceso.</t>
  </si>
  <si>
    <t xml:space="preserve">https://www.benavides.com.mx/evenflo-advanced-protectores-de-lactancia-sistema-absorgel-48-ud | https://www.farmatodo.com.mx/evenflo-advanced-protector-de-lactancia-absorgel-paquete-c-48-pz-v1/p</t>
  </si>
  <si>
    <t xml:space="preserve">5 fotos de tienda (Farmatodo, 1200 px): frente del empaque, costado, reverso con código de barras y el protector por ambos lados. Se descartó la foto de Benavides porque el empaque muestra la leyenda promocional 'Ahora más producto'.</t>
  </si>
  <si>
    <t xml:space="preserve">GTIN confirmado en Farmatodo y en el nombre de la ficha de otras farmacias. La leyenda del empaque dice 'Su venta requiere receta médica' (algunas tiendas la muestran como receta no obligatoria); se marca como Sí.</t>
  </si>
  <si>
    <t xml:space="preserve">https://www.farmatodo.com.mx/geslutin-100-mg-caja-c-30-perlas/p | https://www.benavides.com.mx/geslutin-100-mg-progesterona-30-capsulas | https://www.fahorro.com/geslutin-100-mg-30-perlas.html</t>
  </si>
  <si>
    <t xml:space="preserve">1 foto de tienda (Farmacias del Ahorro, 1600 px): frente de la caja Geslutin 100 mg con 30 cápsulas. Las otras variantes del mismo sitio resultaron duplicadas.</t>
  </si>
  <si>
    <t xml:space="preserve">GTIN confirmado en el catálogo de Mercado Libre (MLM22960283, 2026-09-29). Catálogo MLM22960283 (Omron HEM-7121J, tensiómetro digital de brazo, mide sistólica, diastólica y frecuencia cardíaca, inflado automático). Coinciden marca, modelo, tipo y mediciones. La memoria de 30 mediciones y el sensor de posición de la ficha no aparecen en el catálogo (que indica 'cantidad de memorias: 1', sin contradecirlos); se conservan. Se agregan brazalete 22 a 42 cm, pilas AA incluidas y detector de movimiento, datos que la investigación no pudo confirmar.</t>
  </si>
  <si>
    <t xml:space="preserve">https://dvcmedical.mx/producto/baumanometro-digital-de-brazo-hem-7121j/ | https://www.claroshop.com/producto/13806428/baumanometro-brazo-omron-monitor-de-presion-arterial-hem-7121j</t>
  </si>
  <si>
    <t xml:space="preserve">3 fotos de tienda (dvcmedical y ClaroShop): caja con monitor y brazalete, monitor solo y monitor con brazalete; miden entre 540 y 703 px (menos de 800 px) y no se encontró una fuente de mayor resolución. Se descartaron una foto de estilo de vida y un banner con texto promocional.</t>
  </si>
  <si>
    <t xml:space="preserve">GTIN confirmado en Farmalisto y Farmatodo. Registro SSA VI (venta libre); se dejó receta No.</t>
  </si>
  <si>
    <t xml:space="preserve">https://www.farmatodo.com.mx/troferit-jarabe-3-1-mg-ml-frasco-c-120-ml/p | https://farmalisto.com.mx/gripe-y-tos/3304-troferit-jarabe-frasco-con-120-ml-7501088575396.html | https://www.yza.mx/troferit-jarabe-300mg-120ml-/MXYZ_7501088575396.html</t>
  </si>
  <si>
    <t xml:space="preserve">1 foto de tienda (YZA, 1000 px): caja y frasco de Troferit 120 ml con vaso dosificador. Las fotos de Farmacias Medina y Benavides eran de menos de 500 px.</t>
  </si>
  <si>
    <t xml:space="preserve">GTIN confirmado en Farmatodo (EAN 7501124186203) y en la ficha de YZA; la ficha de Costco solo confirma la presentación. Grupo IV, venta con receta.</t>
  </si>
  <si>
    <t xml:space="preserve">https://www.farmatodo.com.mx/libertrim-alfa-200-75-45-mg-c-12-comprimidos-v1/p | https://www.medicamentosplm.com/home/productos/libertrim-alfa-comprimidos/35/101/62475/25 | https://www.fahorro.com/libertrim-alfa-12-comprimidos.html</t>
  </si>
  <si>
    <t xml:space="preserve">3 fotos de tienda (Farmacias del Ahorro, 1600 px): frente de la caja, reverso con la fórmula y caja en perspectiva.</t>
  </si>
  <si>
    <t xml:space="preserve">GTIN confirmado en Farmatodo (EAN 7791293033471) y en la foto de Farmacias del Ahorro. Ingredientes, modo de uso y advertencias leídos del reverso del empaque en la foto de tienda.</t>
  </si>
  <si>
    <t xml:space="preserve">https://www.chedraui.com.mx/desodorante-para-pies-rexona-efficient-original-153ml-3520764/p | https://www.farmatodo.com.mx/rexona-desodorante-para-pies-efficient-aerosol-c-153-ml/p | https://www.fahorro.com/rexona-efficient-spray-desodorante-para-pies-153-ml.html</t>
  </si>
  <si>
    <t xml:space="preserve">2 fotos de tienda (Farmacias del Ahorro, 1600 px): frente y reverso del aerosol.</t>
  </si>
  <si>
    <t xml:space="preserve">GTIN confirmado en Farmatodo y La Gran Bodega (EAN 7506425625550, 12 piezas). Absorbencias leídas del reverso del empaque en la foto de tienda.</t>
  </si>
  <si>
    <t xml:space="preserve">https://www.farmatodo.com.mx/kotex-tampones-unika-super-flujo-abundante-paquete-c-12-pz-v1/p | https://www.lagranbodega.com.mx/tampones-kotex-unika-super-12-piezas/p</t>
  </si>
  <si>
    <t xml:space="preserve">2 fotos de tienda: frente del empaque (La Gran Bodega, 1000 px) y reverso con tabla de absorbencia (Farmatodo, 1200 px). Se descartó una foto duplicada.</t>
  </si>
  <si>
    <t xml:space="preserve">GTIN confirmado en Farmatodo (EAN 7502253604804, barra de 14 g). El nombre del sistema dice 50+ pero el empaque indica FPS 50; ingredientes, modo de uso y precauciones se tomaron del reverso del blíster en la foto de tienda.</t>
  </si>
  <si>
    <t xml:space="preserve">https://www.farmatodo.com.mx/fotosun-uv-100-protector-solar-minions-barra-50-fps-c-14-g/p</t>
  </si>
  <si>
    <t xml:space="preserve">4 fotos de tienda (Farmatodo, 1200 px): blíster de frente, reverso del blíster con ingredientes, barra de frente con diseño Minions y barra con la otra cara.</t>
  </si>
  <si>
    <t xml:space="preserve">GTIN confirmado en la página oficial de Axe México (07506306226739) y en Farmatodo. En México el nombre comercial es Conviction (el sistema dice Convict).</t>
  </si>
  <si>
    <t xml:space="preserve">https://www.axe.com/mx/p/desodorante-en-aerosol-conviction-150-ml.html/07506306226739</t>
  </si>
  <si>
    <t xml:space="preserve">https://www.axe.com/mx/p/desodorante-en-aerosol-conviction-150-ml.html/07506306226739 | https://www.farmatodo.com.mx/axe-aer-conviction-desodorante-envase-c-150-ml/p | https://www.fahorro.com/desodorante-axe-conviction-hombre-150-ml-aerosol.html</t>
  </si>
  <si>
    <t xml:space="preserve">1 foto de tienda (Farmacias del Ahorro, 1600 px): frente del aerosol Axe Conviction 48h. La página oficial de Axe no expuso imágenes descargables.</t>
  </si>
  <si>
    <t xml:space="preserve">GTIN confirmado en Farmatodo, Farmacias Medina y YZA. El registro es SSA VI (venta libre) y por eso se marca receta No; la ficha de PLM indica venta con receta, por lo que conviene verificarlo.</t>
  </si>
  <si>
    <t xml:space="preserve">https://www.farmatodo.com.mx/dafloxen-f-275-300-mg-caja-c-16-tabletas/p | https://www.medicamentosplm.com/Home/productos/dafloxen.f.tabletas/103/101/7110/210 | https://www.yza.mx/dafloxen-f-275mg300mg-16-tabs/MXYZ_7501299300909.html</t>
  </si>
  <si>
    <t xml:space="preserve">3 fotos de tienda (YZA, 1000 px): caja de Dafloxen F 16 tabletas de frente y en perspectiva. Las fotos de Farmacias Medina eran de 480 px.</t>
  </si>
  <si>
    <t xml:space="preserve">GTIN confirmado en Farmalisto y Farmatodo (crema 1%, 30 g). La crema tópica de clotrimazol es de venta libre (Grupo VI); la leyenda 'literatura exclusiva para médicos' es del texto profesional.</t>
  </si>
  <si>
    <t xml:space="preserve">https://www.farmatodo.com.mx/canesten-crema-1-c-30-gr/p | https://www.medicamentosplm.com/Home/productos/canesten.crema/22/101/71203/36 | https://www.benavides.com.mx/canesten-1-clotrimazol-crema-30-g</t>
  </si>
  <si>
    <t xml:space="preserve">2 fotos de tienda: frente de la caja (Benavides, 1000 px) y caja con tubo de 30 g (Farmatodo, 1000 px). Se descartó el reverso por ser solo texto ilegible.</t>
  </si>
  <si>
    <t xml:space="preserve">La búsqueda con el GTIN 7501417007550 no devolvió ninguna ficha con ese código (solo pastas de Lassar de otras marcas, eBay y un listado de reparto). Luego se abrió el sitio del fabricante (quimicacoyoacan.com), que sí publica la Pasta de Lassar de Química Coyoacán con indicaciones, modo de empleo e ingredientes; de ahí sale la descripción. El fabricante no indica la concentración de óxido de zinc ni el peso de cada presentación: los 50 g salen del nombre del sistema. GTIN y registro sanitario sin confirmar; verificar con el empaque. Se sustituye la base de la sesión 6 (monografía de Andrómaco, otra marca).</t>
  </si>
  <si>
    <t xml:space="preserve">https://quimicacoyoacan.com/index.php/2023/01/09/pasta-de-lassar/</t>
  </si>
  <si>
    <t xml:space="preserve">https://quimicacoyoacan.com/index.php/2023/01/09/pasta-de-lassar/ | https://quimicacoyoacan.com/index.php/nuestros-productos/ | https://www.medartmx.com/producto/pasta-lassar-50g-/8008</t>
  </si>
  <si>
    <t xml:space="preserve">1 foto de tienda (MedartMX, 500 px, frasco de Pasta de Lassar óxido de zinc contenido neto 50 g, limpia, sin logotipo ni texto). La tienda la lista 'sin marca' y el frasco no muestra la marca de frente, pero el diseño de la etiqueta (azul y blanco, 'PASTA DE LASSAR / Óxido de Zinc') es idéntico al frasco de Química Coyoacán en su propia publicación de la página del fabricante (nuestros-productos, imagen Coyoacan-5). Es la pieza individual, que es como se vende (1 pieza). Resolución justa (500 px).</t>
  </si>
  <si>
    <t xml:space="preserve">GTIN confirmado en Farmalisto (URL con 7501298219509) y en la foto de Farmacias del Ahorro; no confundir con Dabex XR.</t>
  </si>
  <si>
    <t xml:space="preserve">https://www.farmatodo.com.mx/dabex-500-mg-caja-c-60-tabletas/p | https://www.medicamentosplm.com/Home/productos/dabex.tabletas/115/101/7102/210 | https://www.fahorro.com/dabex-500-mg-oral-60-tabletas.html</t>
  </si>
  <si>
    <t xml:space="preserve">1 foto de tienda (Farmacias del Ahorro, 1600 px): frente de la caja Dabex 500 mg con 60 tabletas.</t>
  </si>
  <si>
    <t xml:space="preserve">GTIN confirmado en Farmatodo, Klyns y La Gran Bodega (EAN 7506425601790, 90 piezas). El diseño del empaque cambió entre las fotos disponibles; se conservaron dos.</t>
  </si>
  <si>
    <t xml:space="preserve">https://www.farmatodo.com.mx/kimbies-toallitas-humedas-durazno-aloe-paquete-c-90-pz-v1/p | https://www.klyns.mx/t-hum-kimbies-c-90/p | https://www.lagranbodega.com.mx/toalla-humeda-kbb-kimbies-repuesto-90-piezas/p</t>
  </si>
  <si>
    <t xml:space="preserve">2 fotos de tienda: paquete Kimbies 90 piezas (La Gran Bodega y Klyns, 1000 px), con dos versiones del diseño del empaque.</t>
  </si>
  <si>
    <t xml:space="preserve">GTIN confirmado en Farmalisto (URL y ficha con EAN 7501871720774). No se pudo confirmar en fuentes abiertas la dosis ni las contraindicaciones detalladas; Farmalisto lo clasifica como laxante con receta (registro SSA IV).</t>
  </si>
  <si>
    <t xml:space="preserve">https://farmalisto.com.mx/laxantes-con-receta/7091-comprar-contumax-255-g-caja-con-15-sobres-de-17-g-de-polvo-cu-laxante-en-mexico-y-df-precio-7501871720774.html | https://www.farmaciasguadalajara.com/contumax-255-gr-15-sobres-de-17-gr-c-u-979902 | https://www.fahorro.com/contumax-255-g-polvo-15-sobres.html</t>
  </si>
  <si>
    <t xml:space="preserve">1 foto de tienda (Farmacias del Ahorro, 1600 px): caja de Contumax con 15 sobres de 17 g (macrogol 3350, 255 g). Se descartaron 3 fotos del envase tipo frasco de 255 g, que es otra presentación.</t>
  </si>
  <si>
    <t xml:space="preserve">GTIN confirmado en La Comer (7891317027506, Keflex 500 mg 21 tabletas Eurofarma) y en la foto de Farmacias del Ahorro. Farmatodo aún muestra el texto legal anterior con Eli Lilly; se usó la información de Eurofarma de PLM.</t>
  </si>
  <si>
    <t xml:space="preserve">https://www.farmatodo.com.mx/keflex-500-mg-caja-c-21-tabletas-v1/p | https://www.medicamentosplm.com/home/productos/keflex-tabletas/2945/101/77797/210 | https://www.fahorro.com/keflex-500-mg-oral-21-tabletas.html</t>
  </si>
  <si>
    <t xml:space="preserve">3 fotos de tienda (Farmacias del Ahorro, 1600 px): caja de Keflex 500 mg con 21 tabletas de frente y en perspectiva. Se descartó el costado por ser solo texto.</t>
  </si>
  <si>
    <t xml:space="preserve">No se encontró ficha del paquete con el GTIN 7501054556862. Se interpretó "NIVEAMILK 400ML + CRA 100ML" como Body Milk Nutritiva 400 ml más 100 ml; la variante (Nutritiva o Soft Milk) debe verificarse en el empaque. Beneficios e ingredientes son de la página oficial del envase de 400 ml (la página del envase de 100 ml menciona 48 h de humectación).</t>
  </si>
  <si>
    <t xml:space="preserve">Nombre con 2 códigos en catálogo (7501054556862, 7501054558682); se usó el de mayor existencia</t>
  </si>
  <si>
    <t xml:space="preserve">https://www.nivea.com.mx/productos/nivea-body-milk-nutritiva-400-ml-75010545045350060.html</t>
  </si>
  <si>
    <t xml:space="preserve">https://www.nivea.com.mx/productos/nivea-body-milk-nutritiva-400-ml-75010545045350060.html | https://www.nivea.com.mx/productos/nivea-body-milk-nutritiva-100-ml-75010545497960060.html</t>
  </si>
  <si>
    <t xml:space="preserve">2 fotos del fabricante (nivea.com.mx, PNG transparente de 1010x1180 sobre fondo blanco, limpias): _1 envase de 400 ml Body Milk Nutritiva; _3 envase de 100 ml Body Milk Nutritiva. Son fotos de las piezas individuales; el producto se vende como paquete de 2 (400 ml + 100 ml) y ninguna página muestra el paquete combinado. Se descartó una foto con banner lateral de texto descriptivo (_2).</t>
  </si>
  <si>
    <t xml:space="preserve">GTIN confirmado en Farmatodo, Dax y La Gran Bodega (EAN 7501056330286, 400 g, piel normal a seca). Las advertencias son generales de cosméticos de uso externo, no leídas del empaque.</t>
  </si>
  <si>
    <t xml:space="preserve">https://www.farmatodo.com.mx/ponds-clarant-b3-crema-antimanchas-piel-balanceada-a-seca-400-g/p | https://www.dax.com.mx/producto/ponds-crema-facial-clarant-b3-normal-a-seca-400g-7501056330286.html | https://www.lagranbodega.com.mx/crema-ponds-aclarante-b3-seca-400-g/p</t>
  </si>
  <si>
    <t xml:space="preserve">1 foto de tienda (La Gran Bodega, 1000 px): tarro Pond's Clarant B3 de 400 g de frente.</t>
  </si>
  <si>
    <t xml:space="preserve">El GTIN corresponde al Duopack (2 frascos de 130 ml). Los datos de ingrediente y modo de uso vienen de la ficha del frasco individual de 130 ml. Se clasificó como medicamento de venta libre por el ketoconazol; como alternativa podría ir en Belleza y Cuidado Personal &gt; Cuidado del Cabello &gt; Shampoos y Acondicionadores (MLM430117).</t>
  </si>
  <si>
    <t xml:space="preserve">https://medicasp1.com/</t>
  </si>
  <si>
    <t xml:space="preserve">https://www.benavides.com.mx/medicasp-shampoo-auxiliar-en-la-eliminacion-de-la-caspa-130-ml | https://www.medicamentosplm.com/Home/productos/medicasp.shampoo.shampoo/63/101/46574/143 | https://medicasp1.com/ | https://www.emeritafarmacias.com/wp-content/uploads/650240039706.jpg</t>
  </si>
  <si>
    <t xml:space="preserve">1 foto (tienda, Emérita): duopack Medicasp shampoo 2 x 130 ml, 1181 px. Ojo: el empaque trae impreso 'Ahorra pack ¡Precio especial!'. Se descartó una foto de la caja individual (presentación distinta, 520 px).</t>
  </si>
  <si>
    <t xml:space="preserve">GTIN confirmado con 12 dígitos (sin cero inicial) como Duracell AAA promopack 4+1 (5 piezas). No se encontró ficha del fabricante; el voltaje y el modelo MN2400 son datos estándar de la pila alcalina AAA Duracell.</t>
  </si>
  <si>
    <t xml:space="preserve">https://tauber.com.mx/product/pila-alcalina-aaa-duracell-promopack-c-5-pzas-duracell-41333404486 | https://diten.mx/Bateria-Alcalina-Duracell-AAA-41333404486-1-5V-Paq-41333404486 | https://www.abasteo.mx/Energia/Adaptadores-Cargadores-y-Pilas/Pilas/Duracell-Pila-Alcalina-AAA-5-Piezas-abast.html | https://www.cyberpuerta.mx/img/product/XL/CP-DURACELL-PIDUAKAAAC5-f30620.jpg</t>
  </si>
  <si>
    <t xml:space="preserve">1 foto (tienda, Cyberpuerta, vía Abasteo): blíster Duracell AAA 4+1, 852 px.</t>
  </si>
  <si>
    <t xml:space="preserve">Las farmacias listan el laboratorio como Almirall o Grünenthal; PLM indica titular Almirall e importador Grünenthal de México. Requiere receta según PLM (SSA IV).</t>
  </si>
  <si>
    <t xml:space="preserve">https://www.medicamentosplm.com/Home/productos/dimoflax.capsulas/67/101/62569/14 | https://www.klyns.mx/dimoflax-0-5-200mg-c-45-caps/p | https://farmaciaherrera.com.mx/products/dimoflax-con-45-caps | https://www.yza.mx/dimoflax-45-caps/MXYZ_8430308001379.html</t>
  </si>
  <si>
    <t xml:space="preserve">1 foto nueva (tienda, YZA): frente de la caja de 45 cápsulas de Grünenthal, 1000x1000 px de origen, 738 px útiles. Se borró la vieja de Farmacia Herrera (370 px). Sin búsqueda web.</t>
  </si>
  <si>
    <t xml:space="preserve">Las páginas de las tiendas traen poco detalle; la descripción se basó en el título de la publicación de Amazon México y en la página general de la marca. Fragancia no confirmada.</t>
  </si>
  <si>
    <t xml:space="preserve">https://speedstick.com/es-mx/products/speed-stick-xtreme-intense-gel</t>
  </si>
  <si>
    <t xml:space="preserve">https://www.delsol.com.mx/wcs/shop/es/delsol/desodorante-sped-stick-gel-xtreme-intense-85gr | https://speedstick.com/es-mx/products/speed-stick-xtreme-intense-gel | https://www.amazon.com.mx/Men-Speed-Stick-Antitranspirantee-Intense/dp/B07HH4ZVW4</t>
  </si>
  <si>
    <t xml:space="preserve">1 foto (tienda, Del Sol): desodorante Speed Stick Xtreme Intense gel 85 g de frente, 1200 px. La página del fabricante no devolvió imágenes.</t>
  </si>
  <si>
    <t xml:space="preserve">PLM indica que su venta requiere receta médica (SSA IV). En el sistema aparece como genérico Progela.</t>
  </si>
  <si>
    <t xml:space="preserve">https://www.medicamentosplm.com/home/productos/gelubrin-600-capsulas/2776/101/58029/14 | https://farmaciasmedina.com/detalleProducto/Gelubrin-600-Mg-Caps-C-10/7503027446279</t>
  </si>
  <si>
    <t xml:space="preserve">1 foto (tienda, Farmacias Medina, 800x800): frente de la caja Gelubrin 600 ibuprofeno 600 mg, 10 cápsulas.</t>
  </si>
  <si>
    <t xml:space="preserve">Las fuentes discrepan sobre la receta: su registro es SSA VI y actuamed lo lista como venta libre (OTC), pero algunos sitios de farmacia lo marcan con receta; conviene confirmarlo. Un sitio menciona 5 mg de lidocaína, pero PLM y el nombre del sistema indican 40 mg. Registro citado como 77464 o 77465 según la fuente, por eso no se incluye. Categoría alterna por ATC: Cardiovasculares Venta Libre (MLM457817).</t>
  </si>
  <si>
    <t xml:space="preserve">https://www.medicamentosplm.com/home/productos/procto-glyvenol-supositorios/122/101/9407/193 | https://prixz.com/c/procto-glyvenol-con-5-supositorios/ | https://wecarepharma.mx/products/proctoglyvenol-400mg-con-5-supositorios</t>
  </si>
  <si>
    <t xml:space="preserve">1 foto (tienda, WeCare Pharma, 2400 px reducida a 2000): frente de la caja Procto-Glyvenol 5 supositorios. Se borraron 2 imágenes de la misma galería que eran paneles laterales/tapa del arte de la caja, no fotos de frente. Registro sanitario 77464 SSA VI visto en el pie de la ficha de PLM.</t>
  </si>
  <si>
    <t xml:space="preserve">En las tiendas el producto aparece como Xtreme Night, Cool Night o C-Night (mismo GTIN). La ficha oficial de la marca tiene poco detalle publicado; las 48 horas y Xtreme Bloc vienen del título de la publicación de Amazon México.</t>
  </si>
  <si>
    <t xml:space="preserve">https://www.speedstick.com/es-mx/products/speed-stick-xtreme-night-gel</t>
  </si>
  <si>
    <t xml:space="preserve">https://www.speedstick.com/es-mx/products/speed-stick-xtreme-night-gel | https://www.farmaciasmedicity.com/speed-stick-247-deo-gel-c-night-85-g/p | https://www.amazon.com.mx/Men-Speed-Stick-Antitranspirante-Caballero/dp/B0101915DU</t>
  </si>
  <si>
    <t xml:space="preserve">2 fotos (tienda, Farmacias Medicity, 1000x1000): frente y reverso del Speed Stick 24/7 Gel Cool Night 85 g. La página oficial speedstick.com dio 403.</t>
  </si>
  <si>
    <t xml:space="preserve">Requiere receta médica. Sin ficha del laboratorio; datos de dosis y registro tomados de una ficha de vademécum. El ketorolaco se ubicó en Musculoarticulares con Receta por su grupo ATC (AINE).</t>
  </si>
  <si>
    <t xml:space="preserve">https://wecarepharma.mx/products/dolac-10mg-con-20-capsulas-ketorolaco | https://www.klyns.mx/dolac-10-mg-20-caps-softgel/p | https://www.vademecum.es/mexico/medicamento/1512914/dolac-capsula-10-mg | https://www.yza.mx/dolac-10-mg---caja-con-20-capsulas-ketorolaco/MXYZ_7501300421531.html</t>
  </si>
  <si>
    <t xml:space="preserve">1 foto nueva (tienda, YZA): frente de la caja Dolac 10 mg con 20 cápsulas, 1000x1000 px de origen, 791 px útiles. Se borró la vieja de WeCare (366 px). YZA tiene una segunda foto lateral (760 px) que no se guardó por su poco valor. Sin búsqueda web.</t>
  </si>
  <si>
    <t xml:space="preserve">PLM lo registra como medicamento de venta libre; por eso se ubicó en Dermatológicos Venta Libre. Como alternativa cosmética podría ir en Belleza y Cuidado Personal &gt; Cuidado de la Piel &gt; Cuidado Corporal (MLM178755). La URL oficial corresponde a la ficha general de Dexeryl México, que incluye la presentación de 500 g.</t>
  </si>
  <si>
    <t xml:space="preserve">https://www.dexeryl.com/es-mx/p/crema-emoliente-dexeryl-3282776432026-56354575</t>
  </si>
  <si>
    <t xml:space="preserve">https://www.dexeryl.com/es-mx/p/crema-emoliente-dexeryl-3282776432026-56354575 | https://www.medicamentosplm.com/home/productos/dexeryl-crema/133/101/36448/36 | https://curitek.com/producto/dexeryl-crema-emoliente/ | https://www.dexeryl.com/es-mx/p/crema-emoliente-dexeryl-3592619321609-56354575</t>
  </si>
  <si>
    <t xml:space="preserve">1 foto (fabricante, dexeryl.com página del GTIN exacto, 1500x1500): botella con bomba de 500 g. Se descartaron: 5 banners promocionales en inglés con texto, la foto del tubo de 250 g (presentación equivocada) y la de Curitek (marca de agua). PLM y Medina solo tenían 400x400 / 480x480 o no tenían la ficha.</t>
  </si>
  <si>
    <t xml:space="preserve">El nombre del sistema incluye una promoción (compra 5, la sexta gratis); se publicó como 1 tableta. La PAE de levonorgestrel se vende sin receta en México, aunque algún sitio de farmacia la marca con receta. Mercado Libre podría restringir esta categoría de producto; conviene verificarlo antes de publicar.</t>
  </si>
  <si>
    <t xml:space="preserve">https://www.prudence.com.mx/metodos-anticonceptivos/pae-pastilla-anticonceptiva-de-emergencia/</t>
  </si>
  <si>
    <t xml:space="preserve">https://www.prudence.com.mx/metodos-anticonceptivos/pae-pastilla-anticonceptiva-de-emergencia/ | https://tienda.prudence.com.mx/products/levonogestrel-1-5-mg-pae | https://prixz.com/c/levonorgestrel-1-tabletas-1-5-mg/</t>
  </si>
  <si>
    <t xml:space="preserve">1 foto (fabricante, tienda oficial Prudence, 1080x1080): caja Levonorgestrel 1.5 mg 1 tableta. Se borró la ilustración genérica de la página prudence.com.mx.</t>
  </si>
  <si>
    <t xml:space="preserve">Requiere receta médica (contiene corticoide). Alternativa de categoría venta libre: Antimicóticos (MLM194690).</t>
  </si>
  <si>
    <t xml:space="preserve">https://www.medicamentosplm.com/Home/productos/baycuten.crema/22/101/6521/36 | https://farmaciasmedina.com/detalleProducto/Baycuten-30-G-Crema-Tubo/7501318649071 | https://farmalisto.com.mx/medicamentos-dermatologicos-con-receta/10437-comprar-baycuten-crema-caja-con-tubo-con-30-g-antimicotico-precio-7501318649071.html | https://www.klyns.mx/baycuten-crema-30-gr/p</t>
  </si>
  <si>
    <t xml:space="preserve">1 foto (tienda, Farmacias Klyns, 1000x1000): caja Baycuten crema 30 g. Medina solo tenía 480x480 (rechazada), PLM 400x400, Farmalisto bloqueado por captcha.</t>
  </si>
  <si>
    <t xml:space="preserve">El GTIN corresponde a la versión regular (no deslactosada) de 800 g. La ficha de Nestlé indica consumo de 1 a 2 años y probiótico L. rhamnosus, mientras que las tiendas dicen 1 a 3 años y L. reuteri; la descripción evita fijar la cepa y la edad se dejó como a partir de 1 año. La categoría MLM189058 se tomó de la regla del dueño para leches infantiles.</t>
  </si>
  <si>
    <t xml:space="preserve">https://www.nestlefamilynes.com.mx/producto/nido-kinder-1</t>
  </si>
  <si>
    <t xml:space="preserve">https://www.nestlefamilynes.com.mx/producto/nido-kinder-1 | https://farmalisto.com.mx/comida-para-bebes/2519-nido-kinder-1-a-3-anos-lata-con-800-g-de-leche-en-polvo-7501059225350.html | https://www.fahorro.com/nido-kinder-1-alimento-para-ni-os-de-corta-edad-lata-de-800-gr.html</t>
  </si>
  <si>
    <t xml:space="preserve">1 foto (fabricante, Nestlé FamilyNes, 954x708 con relleno blanco a 954x954): lata Nido Kinder 1+. Farmalisto bloqueado (202/captcha), Farmacias del Ahorro 403.</t>
  </si>
  <si>
    <t xml:space="preserve">Una tienda lo titula Sico Safety Feel; el nombre del sistema dice Sico Negro Safety. Las fuentes no indican el ancho, por eso no se incluye. Registro tomado de la ficha de una farmacia.</t>
  </si>
  <si>
    <t xml:space="preserve">https://sanorim.mx/products/sico-safety-caja-con-3-preservativos-masculinos | https://farmalisto.com.mx/condones/15656-comprar-preservativo-sico-safety-feel-car-3-precio-7501058367129.html | https://www.chedraui.com.mx/condones-de-latex-sico-safety-3-condones-3143927/p</t>
  </si>
  <si>
    <t xml:space="preserve">2 fotos (tienda, Chedraui, 1200x1200): caja Sico Safety 3 piezas de frente y en versión más pequeña con sobre. Se borró la tercera (gráfico de sellos de marca, no es el empaque).</t>
  </si>
  <si>
    <t xml:space="preserve">Se interpretó como una pieza de 237 ml; el número 16 del nombre del sistema se ignoró (probable código o caducidad), aunque también podría indicar un paquete de 16, pero el precio corresponde a una sola pieza. Las fuentes discrepan en gramos de proteína por porción (9 g y 13 g), por eso no se citan. HMB, 28 vitaminas y minerales y sabor café vienen de Abbott y de tiendas.</t>
  </si>
  <si>
    <t xml:space="preserve">https://www.contigo.abbott/es-do/marca/ensure/advance | https://www.contigo.abbott/es-mx/marca/ensure/ensure | https://www.klyns.mx/ensure-advance-active-cafe-237-ml/p</t>
  </si>
  <si>
    <t xml:space="preserve">1 foto (tienda, Farmacias Klyns, 1200x1200): botella Ensure Advance sabor café 237 ml. Las páginas de Abbott Contigo solo tienen imágenes genéricas de marca.</t>
  </si>
  <si>
    <t xml:space="preserve">La ficha oficial de NIVEA México consultada es la del tarro de 400 ml (misma línea Creme); la lista de ingredientes se tomó de ahí. El GTIN también aparece en tiendas de Colombia como Nivea Creme 100 ml.</t>
  </si>
  <si>
    <t xml:space="preserve">https://www.nivea.com.mx/productos/nivea-creme-tarro-vidrio-400-ml-75010545002160060.html</t>
  </si>
  <si>
    <t xml:space="preserve">https://www.nivea.com.mx/productos/nivea-creme-tarro-vidrio-400-ml-75010545002160060.html | https://www.caretobeauty.com/us/nivea-cream-100ml/ | https://www.farmaciasmedicity.com/nivea-crema-100-ml/p</t>
  </si>
  <si>
    <t xml:space="preserve">2 fotos (tienda, Farmacias Medicity, 2000x2000): tarro Nivea Creme 100 ml de frente y con la banda 'Crema humectante multiuso 100 ml'. Se descartó la vista de la base del tarro. La página oficial de Nivea es del tarro de 400 ml, no se usó.</t>
  </si>
  <si>
    <t xml:space="preserve">Requiere receta médica. La categoría se eligió por grupo ATC (A10, digestivos y metabólicos); no hay una categoría de venta libre específica para antidiabéticos.</t>
  </si>
  <si>
    <t xml:space="preserve">https://storeboehringer.com/jardianz/25mg-30-tabletas</t>
  </si>
  <si>
    <t xml:space="preserve">https://storeboehringer.com/jardianz/25mg-30-tabletas | https://www.vademecum.es/mexico/medicamento/1453387/jardianz-tabletas-25-mg | https://farmalisto.com.mx/medicamentos-con-receta-medica/14533-jardianz-25-mg-30-tabletas-empagliflozina-boehringer-7501034605115.html</t>
  </si>
  <si>
    <t xml:space="preserve">1 foto (fabricante, tienda oficial Boehringer Ingelheim, 1000x1000, alojada en cdn.gdar.com.mx): caja Jardianz 25 mg 30 tabletas.</t>
  </si>
  <si>
    <t xml:space="preserve">El nombre del sistema incluye un número (526) que se ignoró por ser código interno. El aroma a vainilla viene de la ficha de una cadena de farmacias; la página de Prudence destaca que no huele a látex.</t>
  </si>
  <si>
    <t xml:space="preserve">https://tienda.prudence.com.mx/products/clasico-3</t>
  </si>
  <si>
    <t xml:space="preserve">https://tienda.prudence.com.mx/products/clasico-3 | https://www.benavides.com.mx/prudence-clasico-condones-lubricados-de-latex-natural-3-uds | https://farmalisto.com.mx/condones/12040-comprar-prudence-clasico-caja-con-3-condones-precio-7502214980015.html</t>
  </si>
  <si>
    <t xml:space="preserve">2 fotos (fabricante, tienda oficial Prudence, 1500x1500): caja Prudence Clásico 3 piezas de frente y en ángulo.</t>
  </si>
  <si>
    <t xml:space="preserve">PLM indica que su venta requiere receta médica (registro SSA IV) y actuamed lo marca RX; una farmacia en línea lo muestra sin receta.</t>
  </si>
  <si>
    <t xml:space="preserve">https://www.medicamentosplm.com/Home/productos/meteospasmyl.capsulas/92/101/8629/14 | https://farmalisto.com.mx/gastroenterologia/3214-meteospasmyl-caja-con-20-capsulas-7501088504501.html | https://www.actuamed.com.mx/marca/25550 | https://www.klyns.mx/meteospasmyl-60-mg-300-mg-c-20-tabs/p</t>
  </si>
  <si>
    <t xml:space="preserve">2 fotos (tienda, Farmacias Klyns, 1000 y 1200 px): caja Meteospasmyl 20 cápsulas de frente y con blíster. Se borraron 2 imágenes que eran paneles de texto de la caja. Medina (240x300) y actuamed (231x231) demasiado pequeñas.</t>
  </si>
  <si>
    <t xml:space="preserve">PLM indica que su venta requiere receta médica y actuamed lo marca RX (su registro es SSA VI). Se usó la categoría de suplementos por ser combinación de vitaminas (regla del dueño); si se trata como medicamento la alternativa es Sistema Nervioso Venta Libre (MLM457812).</t>
  </si>
  <si>
    <t xml:space="preserve">https://www.medicamentosplm.com/home/productos/tribedoce-tabletas/73/101/10184/210 | https://www.actuamed.com.mx/marca/30628 | https://prixz.com/c/tribedoce-complejo-b-con-30-tabletas/ | https://www.klyns.mx/tribedoce-c-30-tabs-bruluart/p | https://www.cadistribucion.mx/shop/7502208894779-tribedoce-tabletas-c-30-29229</t>
  </si>
  <si>
    <t xml:space="preserve">1 foto nueva (tienda, CA Distribución, ficha con el GTIN 7502208894779 en la URL): caja morada con el diseño de la espalda y el logo Bruluagsa, 'Caja con 30 tabletas', 591x591 px de origen, 535 px útiles. Se borró la vieja de Klyns (383 px), que era el diseño anterior Bruluart y otro EAN (7501537102180). Alternativa no usada: Farmacia Herrera, 1024x1024 (639 px útiles), diseño Bruluart morado y plata con este mismo código de barras en su ficha (https://farmaciaherrera.com.mx/products/complejo-b-tribedoce-100-5-mg-50-mcg-con-30tab-morado). Búsqueda web (1) ubicó ambas fuentes.</t>
  </si>
  <si>
    <t xml:space="preserve">Antibiótico de venta con receta (en México se surte con receta retenida).</t>
  </si>
  <si>
    <t xml:space="preserve">https://www.vademecum.es/mexico/medicamento/1139695/denvar-capsula-400-mg | https://www.farmalisto.com.mx/antibioticos/5615-denvar-400-mg-caja-con-6-capsulas-rx2-7501298214375.html | https://farmaciaherrera.com.mx/products/denvar-400-mg-con-6-capsulas</t>
  </si>
  <si>
    <t xml:space="preserve">Sin cambios: se queda 1 foto de tienda (Farmacia Herrera, 500 px, 458 px útiles). Búsqueda web (1): Walmart México tiene 1000x1000 (797 px útiles) pero la imagen trae la leyenda añadida 'Requiere receta médica' con ícono (se descartó y se borró lo descargado); Farmapronto 600 px (487 px útiles, no llega a 500), Costofarma 500 px, Medina 480 px, YZA 240x300.</t>
  </si>
  <si>
    <t xml:space="preserve">El GTIN corresponde al rastrillo individual BIC Comfort 3 para piel normal (catálogo de Brasil); las 12 piezas y la versión Advance se infirieron del nombre del sistema y de publicaciones de 12 piezas en México. Se ignoró la leyenda de oferta del nombre. Catálogo de Mercado Libre MLM19783878 no coincide: El catálogo MLM19783878 es 'Tarjeta con 12 dispositivos Bic Comfort 3 Normal-móvil (azul)' y no menciona 'Advance'; la ficha dice 'Advance Piel Normal'. Normal-móvil y Advance podrían ser versiones distintas, por lo que la variante no se confirma. Coinciden marca, línea Comfort 3, 3 hojas, cabezal móvil, desechable, piel normal (el catálogo dice no apto para piel sensible) y 12 piezas en tarjeta. Solo la variante Advance queda sin confirmar. No se agregan características del catálogo (recortadora, banda lubricante) porque pueden ser de la versión Normal-móvil.</t>
  </si>
  <si>
    <t xml:space="preserve">https://cosmos.bluesoft.com.br/produtos/70330717541-aparelho-de-barbear-bic-comfort-3-pele-normal | https://www.fahorro.com/bic-rastrillo-comfort-3-advance-4-piezas.html | https://articulo.mercadolibre.com.mx/MLM-2669144026-rastrillo-bic-comfort-3-advance-ergonomico-hombre-12-piezas-_JM</t>
  </si>
  <si>
    <t xml:space="preserve">Sin fotos. Los resultados de la búsqueda eran listados de Mercado Libre y Amazon (no se raspan) y fichas de otras presentaciones (1, 2 o 4 piezas en Rappi, Guadalajara y Merco); no apareció ninguna página con la tira de 12 piezas.</t>
  </si>
  <si>
    <t xml:space="preserve">Los números finales del nombre del sistema (60 36) se interpretaron como 60 tabletas y un código interno. Un sitio de farmacia lo etiqueta como receta (fracción IV), pero otras fuentes lo marcan como venta libre (OTC); se tomó como venta libre. El sabor no se especifica en las fuentes.</t>
  </si>
  <si>
    <t xml:space="preserve">https://www.tabcin.com.mx/medicamentos-para-el-resfriado/tabcin-500</t>
  </si>
  <si>
    <t xml:space="preserve">https://www.tabcin.com.mx/medicamentos-para-el-resfriado/tabcin-500 | https://grupofarmapronto.com/producto/tabcin-500mg-c-60-tabletas-efervescentes/ | https://prixz.com/c/tabcin-60-tabletas-efervescentes-500-8-2-mg/</t>
  </si>
  <si>
    <t xml:space="preserve">1 foto (tienda, Farmapronto, PNG original 779x665 con relleno blanco a 779x779): caja Tabcin 500 con 60 tabletas. La página oficial tabcin.com.mx dio 403.</t>
  </si>
  <si>
    <t xml:space="preserve">Requiere receta médica. Indicaciones y dosis tomadas de la información para prescribir de Siegfried. Una ficha de tienda muestra por error un principio activo distinto; el resto de las fuentes confirman ketorolaco 30 mg sublingual.</t>
  </si>
  <si>
    <t xml:space="preserve">https://siegfried.com.mx/static/assets/front/drug/6d7192b7860cc5a025970932223e57bb.pdf</t>
  </si>
  <si>
    <t xml:space="preserve">https://siegfried.com.mx/static/assets/front/drug/6d7192b7860cc5a025970932223e57bb.pdf | https://farmalisto.com.mx/analgesicos/5890-dolac-30-caja-con-4-tabletas-7501300407023.html | https://www.klyns.mx/dolac-30mg-caja-c-4-tabs-sublinguales/p | https://www.yza.mx/dolac-30-mg---caja-con-4-tabletas-sublingual-ketorolaco/MXYZ_7501300407023.html</t>
  </si>
  <si>
    <t xml:space="preserve">1 foto nueva (tienda, YZA): frente de la caja Dolac 30 mg sublingual con 4 tabletas, 1000x1000 px de origen, 807 px útiles. Se borró la vieja de Klyns (484 px). Sin búsqueda web.</t>
  </si>
  <si>
    <t xml:space="preserve">Antibiótico que requiere receta. El nombre del sistema dice 250MG 5M; el GTIN corresponde a la presentación de 75 ml.</t>
  </si>
  <si>
    <t xml:space="preserve">https://www.medicamentosplm.com/Home/productos/amoxil.suspension/64/101/6284/194 | https://farmaciasmedina.com/detalleProducto/Amoxil-Pediatrica-75-Ml-Suspension-Frasco-Dosificador/7501070613549 | https://www.actuamed.com.mx/marca/31999 | https://www.klyns.mx/amoxil-250-mg-susp-75-ml-ped/p</t>
  </si>
  <si>
    <t xml:space="preserve">Foto nueva 7501070613549_2.jpg: caja de Amoxil suspensión 250 mg/5 mL, frasco de 75 mL con cucharita, sin rótulos; 1000x1000 originales, producto de 820 px; origen Walmart de México (CDN público de imágenes i5-mx.walmartimages.com, la foto se pidió por ID derivado del GTIN; la página del producto pide verificación de identidad y no se abrió). Se descartó la primera imagen de ese CDN porque trae la leyenda 'Requiere receta médica.' agregada por la tienda. Borrada la foto anterior (Klyns, 500x500, 483 px útiles: el original de Klyns es de 500 px y sus variantes de 1500 y 2000 px son ampliaciones, no se usaron).</t>
  </si>
  <si>
    <t xml:space="preserve">Requiere receta médica. Por grupo ATC (G03) también podría ir en Uroginecológicos Venta Libre (MLM457818) / con Receta (MLM457832). La URL de Besins es la página general de la línea de progesterona; no se abrió su contenido.</t>
  </si>
  <si>
    <t xml:space="preserve">https://www.besins-healthcare.com.mx/products/utrogestan-prometrium-progestan</t>
  </si>
  <si>
    <t xml:space="preserve">https://www.medicamentosplm.com/Home/productos/utrogestan.capsulas/2848/101/64486/14 | https://www.besins-healthcare.com.mx/products/utrogestan-prometrium-progestan | https://farmalisto.com.mx/endocrinologia/6836-comprar-utrogestan-200-mg-perlas-14-precio-7501583300325.html | https://www.klyns.mx/utrogestan-200-mg-c-14-perlas/p</t>
  </si>
  <si>
    <t xml:space="preserve">1 foto (tienda, Farmacias Klyns, 1920x1280 con relleno blanco a 1920x1920): caja Utrogestan 200 mg 14 cápsulas. La imagen de Besins oficial era de 452x202 (rechazada).</t>
  </si>
  <si>
    <t xml:space="preserve">GTIN confirmado en Farmalisto (URL 7501314702756) y Farmatodo. Antibiótico con leyenda de venta con receta.</t>
  </si>
  <si>
    <t xml:space="preserve">https://www.farmatodo.com.mx/arfla-200-mg-caja-c-28-tabletas/p | https://farmalisto.com.mx/antibioticos/18395-comprar-arfla-200-mg-caja-con-28-tabletas-rx2-precio-7501314702756.html | https://www.fahorro.com/arfla-200-mg-oral-28-tabs.html</t>
  </si>
  <si>
    <t xml:space="preserve">3 fotos de tienda (Farmacias del Ahorro, 1600 px): frente de la caja Arfla 200 mg con 28 tabletas, reverso con fórmula y caja en perspectiva.</t>
  </si>
  <si>
    <t xml:space="preserve">GTIN confirmado en Farmatodo (EAN 7509546687353, tubo 90 ml) y La Gran Bodega. El modo de uso y las advertencias son generales de cremas dentales con flúor, no leídos del empaque.</t>
  </si>
  <si>
    <t xml:space="preserve">https://www.farmatodo.com.mx/colgate-pasta-dental-mfp-tubo-c-90-ml/p | https://www.lagranbodega.com.mx/pasta-dental-colgate-90-ml/p</t>
  </si>
  <si>
    <t xml:space="preserve">3 fotos de tienda (Farmatodo, 2000 px): tubo Colgate Máxima Protección Anticaries con Calci-Protect de frente, caja en perspectiva y caja de frente. Se descartaron una foto duplicada y otra con un diseño de empaque distinto.</t>
  </si>
  <si>
    <t xml:space="preserve">GTIN confirmado en la página oficial de Axe México y en Farmatodo. Las fuentes discrepan en la formulación: Farmatodo y la foto del empaque describen un desodorante con 48 h de fragancia, y la página oficial actual habla de un antitranspirante de 72 h con aroma cítrico y amaderado; se describió lo común y se dejó la fragancia en términos generales. Verificar contra el empaque.</t>
  </si>
  <si>
    <t xml:space="preserve">https://www.axe.com/mx/p/desodorante-en-aerosol-apollo-150-ml.html/07791293025780</t>
  </si>
  <si>
    <t xml:space="preserve">https://www.axe.com/mx/p/desodorante-en-aerosol-apollo-150-ml.html/07791293025780 | https://www.farmatodo.com.mx/axe-apollo-desodorante-spray-150-ml/p | https://www.fahorro.com/desodorante-axe-apollo-hombre-150-ml-aerosol.html</t>
  </si>
  <si>
    <t xml:space="preserve">1 foto de tienda (Farmacias del Ahorro, 1600 px): frente del aerosol Axe Apollo 48h. Se descartó otra foto con un diseño de empaque anterior.</t>
  </si>
  <si>
    <t xml:space="preserve">GTIN confirmado en YZA (MXYZ_7501299307144) y Farmatodo (30 tabletas 50/12.5 mg).</t>
  </si>
  <si>
    <t xml:space="preserve">https://www.farmatodo.com.mx/lodestar-zid-50-125-mg-caja-c-30-tabletas-v1/p | https://www.medicamentosplm.com/Home/productos/lodestar.zid.tabletas/103/101/33629/210 | https://www.fahorro.com/lodestar-zid-50-mg-12-5-mg-oral-30-tabletas.html</t>
  </si>
  <si>
    <t xml:space="preserve">4 fotos de tienda (Farmacias del Ahorro, 1600 px): caja de Lodestar Zid 50/12.5 mg con 30 tabletas de frente y en distintos ángulos. Se descartó el costado por ser solo texto.</t>
  </si>
  <si>
    <t xml:space="preserve">GTIN 354312225010 (12 dígitos) confirmado en Farmatodo, YZA (MXYZ_354312225010) y en la foto de Farmacias del Ahorro. Registro SSA VI (venta libre).</t>
  </si>
  <si>
    <t xml:space="preserve">https://www.farmatodo.com.mx/derman-crema-tubo-c-25-gr/p | https://www.medicamentosplm.com/Home/productos/derman.crema/41/101/57148/36 | https://www.fahorro.com/derman-crema-antimicotica-antiseptica-y-desodorante-25-g.html</t>
  </si>
  <si>
    <t xml:space="preserve">3 fotos de tienda (Farmacias del Ahorro, 1600 px): frente de la caja Derman crema 25 g, reverso con instrucciones y caja en perspectiva.</t>
  </si>
  <si>
    <t xml:space="preserve">GTIN 383017491338 (12 dígitos) confirmado en Klyns (EAN 383017491338, Ultra-Fine Embecta 0.3 ml 31G x 6 mm, 10 piezas). El nombre del sistema dice BD, pero el empaque actual es Embecta. El modo de uso y las advertencias son generales de jeringas de insulina, no leídos del empaque.</t>
  </si>
  <si>
    <t xml:space="preserve">https://www.klyns.mx/jeringa-ultrafine-3-ml-31x6-mm-c-10-insu/p | https://benavides.com.mx/jeringas-para-insulina-bd-ultra-fine-0-3ml-31g-x-6mm-caja-c-10-piezas</t>
  </si>
  <si>
    <t xml:space="preserve">1 foto de tienda (Klyns, 1000 px): frente de la caja Ultra-Fine Embecta 0.3 ml, 6 mm, 31G, con 10 jeringas.</t>
  </si>
  <si>
    <t xml:space="preserve">GTIN confirmado en Farmalisto (URL 7501298244808) y Farmatodo (500/2.5 mg, 60 tabletas).</t>
  </si>
  <si>
    <t xml:space="preserve">https://www.farmatodo.com.mx/glucovance-500-2-5-mg-caja-c-60-tabletas/p | https://www.benavides.com.mx/glucovance-500-mg-25-mg-glibenclamida-metformina-60-ud-tabletas | https://www.fahorro.com/glucovance-502-5mg-oral-60-tabletas.html</t>
  </si>
  <si>
    <t xml:space="preserve">1 foto de tienda (Farmacias del Ahorro, 1600 px): frente de la caja Glucovance 500 mg/2.5 mg con 60 tabletas.</t>
  </si>
  <si>
    <t xml:space="preserve">GTIN confirmado en ficha de farmacia con la misma presentación (50 cápsulas de 250 mg). Una ficha de tienda lista por error 'ácido valproico' como principio activo; el empaque y las demás fuentes indican ácido ursodeoxicólico. Fabricante Farmasa según las fichas de farmacia (marca de Dr. Falk Pharma).</t>
  </si>
  <si>
    <t xml:space="preserve">https://www.fahorro.com/ursofalk-250-mg-oral-50-caps.html | https://farmaciasmedina.com/detalleProducto/Ursofalk-50-Capsulas-Caja/7501168810508 | https://wecarepharma.mx/en/products/ursofalk-250mg-con-50-capsulas-acido-ursodeoxicolico</t>
  </si>
  <si>
    <t xml:space="preserve">1 foto de frente al empaque (tienda, 1625 px). La segunda fuente era de 480 px y se rechazó.</t>
  </si>
  <si>
    <t xml:space="preserve">GTIN y presentación confirmados. Una ficha de farmacia indica 'sin receta obligatoria', pero el registro 135M2002 SSA IV corresponde a venta con receta.</t>
  </si>
  <si>
    <t xml:space="preserve">https://www.benavides.com.mx/zanidip-10-mg-lercanidipino-30-tabletas | https://www.medicamentosplm.com/home/productos/zanidip_tabletas/160/101/10530/210 | https://farmaciasmedina.com/detalleProducto/Zanidip-30-Tableta-Caja/7501070615451</t>
  </si>
  <si>
    <t xml:space="preserve">1 foto de frente al empaque (tienda, 860 px). Se descartó una segunda foto idéntica.</t>
  </si>
  <si>
    <t xml:space="preserve">GTIN confirmado en ficha de farmacia y presentación de 200 ml en el sitio del fabricante. 'SDA' del nombre del sistema se interpretó como parte de la descripción del tarro grande (Nivea Creme 200 ml).</t>
  </si>
  <si>
    <t xml:space="preserve">https://www.nivea.com.mx/productos/nivea-creme-75010545001930060.html</t>
  </si>
  <si>
    <t xml:space="preserve">https://www.nivea.com.mx/productos/nivea-creme-75010545001930060.html | https://farmalisto.com.mx/dermocosmeticos/12721-comprar-crema-nivea-tarro-con-200-ml-piel-precio-7501054500193.html</t>
  </si>
  <si>
    <t xml:space="preserve">2 fotos de frente al tarro de 200 ml (tienda, 873 y 641 px). Se descartaron las fotos del fabricante por traer texto publicitario, mostrar otros tamaños (50 y 400 ml) o estar en un fondo decorado.</t>
  </si>
  <si>
    <t xml:space="preserve">GTIN y presentación confirmados (10 grageas, 10 mg/250 mg). Las fichas de farmacia no coinciden sobre si requiere receta; se dejó 'Revisar'. El texto de contraindicaciones proviene de una sola ficha de tienda.</t>
  </si>
  <si>
    <t xml:space="preserve">https://www.farmatodo.com.mx/biomesina-compuesta-butilhioscina-metamizol-10-250-mg-caja-c-10-grageas/p | https://wecarepharma.mx/en/products/biomesina-compuesta-grageas-10-250mg-con-10-butilhioscina-metamizol</t>
  </si>
  <si>
    <t xml:space="preserve">1 foto de frente al empaque (tienda, 976 px).</t>
  </si>
  <si>
    <t xml:space="preserve">GTIN y presentación confirmados por el empaque (Tampax Pearl Super Plus, 8 absorbentes internos) y por la imagen de la ficha asociada al GTIN. Las fichas consultadas traen muy poco texto; la descripción se limita a lo visible en el empaque y a advertencias estándar de tampones. El fabricante es el titular de la marca Tampax (Procter &amp; Gamble).</t>
  </si>
  <si>
    <t xml:space="preserve">https://www.circulodelasalud.mx/producto/tampones-tampax-pearl-s-plus-c-8-n/ | https://www.farmaciasguadalajara.com/higiene-y-belleza/tampones/tampon-tampax-pearl-super-plus--8-pzas.-1448250.html</t>
  </si>
  <si>
    <t xml:space="preserve">1 foto de frente al empaque (tienda, 1217 px). La foto de otra tienda correspondía a Tampax Pearl Super y se descartó.</t>
  </si>
  <si>
    <t xml:space="preserve">GTIN y presentación confirmados (caja con 6 cápsulas de 500 mg). Antibiótico: en México requiere receta.</t>
  </si>
  <si>
    <t xml:space="preserve">https://www.medicamentosplm.com/home/productos/ciproflox-capsulas/168/59/6918/14 | https://www.farmatodo.com.mx/ciproflox-500-mg-caja-c-6-capsulas/p | https://wecarepharma.mx/products/ciproflox-500mg-con-6-capsulas-ciprofloxacino</t>
  </si>
  <si>
    <t xml:space="preserve">1 foto de frente al empaque (tienda, 973 px).</t>
  </si>
  <si>
    <t xml:space="preserve">GTIN confirmado en ficha de tienda con presentación de 60 g. Hay poca información de fabricante; no se encontró lista de ingredientes ni sitio oficial. El catálogo de Mercado Libre que apareció corresponde a un paquete de 3 piezas, por lo que no se registró.</t>
  </si>
  <si>
    <t xml:space="preserve">https://costofarma.mx/products/cera-xiomara-molde-ring-wax-s-60g-7501846503777 | https://www.arteli.com.mx/cera-para-peinar-xiomara-wax--shine-modeladora-ring-60g-3324295/p</t>
  </si>
  <si>
    <t xml:space="preserve">1 foto de frente al tarro (tienda, 967 px). Se descartó una foto de 533 px con otro tono de color.</t>
  </si>
  <si>
    <t xml:space="preserve">GTIN, principio activo (rimantadina 100 mg), fabricante (Chinoin) y presentación confirmados en fichas de farmacia y en el empaque. Ninguna ficha consultada trae indicaciones detalladas ni posología; la mención de influenza A se basa en la clasificación antiviral de la rimantadina (ATC J05AC02) y debe validarse con el instructivo. Los textos breves de algunas tiendas describen otro uso (antigripal, diarrea) y son erróneos.</t>
  </si>
  <si>
    <t xml:space="preserve">https://www.farmatodo.com.mx/gabirol-100-mg-caja-c-14-capsulas/p | https://www.probemedic.mx/gabirol-100-mg-14-capsulas.html | https://www.farmaleal.com.mx/products/gabirol-100-mg-14-caps-7501088507854</t>
  </si>
  <si>
    <t xml:space="preserve">1 foto de frente al empaque (tienda, 974 px).</t>
  </si>
  <si>
    <t xml:space="preserve">GTIN y presentación confirmados (jeringa prellenada de 0.5 ml, 25 mg/5 mg). Una ficha de farmacia lista indicaciones de terapia hormonal de la menopausia, lo cual no coincide con su clasificación como anticonceptivo en otras tiendas y en el ATC; se usó la indicación anticonceptiva. Fabricante Carnot según el empaque. Validar el texto de contraindicaciones con el instructivo.</t>
  </si>
  <si>
    <t xml:space="preserve">https://farmalisto.com.mx/anticonceptivos/4275-cyclofemina-suspension-inyectable-25-mg-5-mg-caja-con-1-jeringa-prellenada-7501124103323.html | https://www.benavides.com.mx/cyclofemina-25-mg-medroxiprogesterona-5-mg-estradiol-1-jeringa-prellenada | https://www.farmaciasguadalajara.com/salud-sexual/anticonceptivos/cyclofemina-suspension-inyectable-25mg-5mg--jeringa-prellenada-0.5-ml.-986712.html</t>
  </si>
  <si>
    <t xml:space="preserve">1 foto de frente al empaque (tienda, 860 px).</t>
  </si>
  <si>
    <t xml:space="preserve">GTIN y presentación confirmados. Las cantidades por cápsula provienen de la ficha de Bayer en un directorio de medicamentos y deben cotejarse con la tabla nutrimental del empaque antes de publicarlas. Se dejó fuera cualquier afirmación de salud que no esté en el empaque.</t>
  </si>
  <si>
    <t xml:space="preserve">https://www.medicamentosplm.com/home/productos/elevit-2-omegas-capsulas/22/101/77431/14 | https://www.sanborns.com.mx/producto/280076/elevit-2-omegas-caps-bli-28-mx | https://www.farmatodo.com.mx/elevit-2-omegas-caja-c-28-capsulas/p</t>
  </si>
  <si>
    <t xml:space="preserve">1 foto de frente al empaque (tienda, 1481 px). La foto encontrada en una farmacia en línea mostraba el costado con la tabla nutrimental y se descartó; las demás fotos eran idénticas.</t>
  </si>
  <si>
    <t xml:space="preserve">La búsqueda con el GTIN no devolvió ninguna ficha con ese código; solo cintas micropore de 3M y listados de Mercado Libre y Amazon. Una ficha de Amazon de 'cinta micropore color piel 1 pulgada caja con 12 piezas Cintapore' corrobora la marca, el ancho de 1 pulgada, el color piel y la caja con 12 (también hay versiones C/24 de 1/2 pulgada, C/6 de 2 pulgadas y C/4 de 3 pulgadas), y la describe como microporosa, hipoalergénica, libre de látex, sin residuos y de unos 9 m de largo; esa ficha atribuye la marca a 'Suanca', sin confirmar, por lo que no se anota fabricante. El largo de 9.2 m sale del nombre del sistema. Verificar largo y fabricante con el empaque.</t>
  </si>
  <si>
    <t xml:space="preserve">https://www.amazon.com.mx/cinta-micropore-pulgada-piezas-cintapore/dp/B089X8FMBJ | https://farmaciasanjorge.com/products/28106 | https://grupofarmapronto.com/producto/cintapore-piel-2-5x9-2mts/ | https://www.farmalisto.com.mx/adhesivos/8137-comprar-cintapore-empaque-con-1-rollo-25cmx92m-color-blanco-material-de-curacion-precio.html</t>
  </si>
  <si>
    <t xml:space="preserve">1 foto (595 px útiles) de Farmapronto: rollo individual Cintapore color piel 2.5 cm x 9.2 m en su bolsa (GTIN de la pieza 7503002770238); foto de la pieza individual; el producto se vende en caja de 12 rollos. La bolsa trae impreso el rótulo '85% más producto' (es del empaque, no de la tienda); sin logotipo de tienda. No hay foto de la caja de 12 en ninguna tienda accesible (iFarma y Farmalisto bloquean la descarga con Cloudflare/captcha; Amazon y Mercado Libre no se usan). Fabricante Codifarma según la ficha de Farmalisto (Cintapore blanco 2.5 x 9.2).</t>
  </si>
  <si>
    <t xml:space="preserve">GTIN y presentación (10 piezas) confirmados en ficha de farmacia y por el empaque. El catálogo MLM16011058 salió en los resultados con el título 'Tampones Saba Compac Superplus'; no se pudo abrir la página para confirmar el número de piezas.</t>
  </si>
  <si>
    <t xml:space="preserve">https://www.farmatodo.com.mx/saba-tampones-super-plus-compacto-paquete-c-10-pz/p | https://www.chedraui.com.mx/tampones-saba-super-plus-con-aplicador-compacto-10-tampones-3333474/p</t>
  </si>
  <si>
    <t xml:space="preserve">1 foto de frente al empaque (tienda, 664 px).</t>
  </si>
  <si>
    <t xml:space="preserve">GTIN, principio activo y presentación confirmados por el empaque (extracto acuoso de Triticum vulgare 600 mg, 6 óvulos). Una ficha de tienda lo describe como clotrimazol y metronidazol, lo cual es incorrecto. Algunas tiendas lo nombran '600 mg/40 mg'; no se pudo aclarar qué representa el 40 mg. Las fuentes no coinciden sobre receta (una indica fracción IV, otra venta libre), por eso 'Revisar'.</t>
  </si>
  <si>
    <t xml:space="preserve">https://farmalisto.com.mx/dermatologicos/6512-comprar-italdermol-600-mg-caja-con-6-ovulos-precio-7501390911035.html | https://farmaciagloria.mx/medicamentos-de-a-z/2036-italdermol-600-mg-con-6-ovulos.html | https://www.fahorro.com/italdermol-vaginal-600mg-40-mg-con-6-ovulos.html</t>
  </si>
  <si>
    <t xml:space="preserve">1 foto de frente al empaque (tienda, 972 px).</t>
  </si>
  <si>
    <t xml:space="preserve">GTIN y presentación (120 ml, 3.2 g/100 ml) confirmados. El directorio de medicamentos menciona uso desde 0 años, pero el empaque y las farmacias indican niños de 2 a 12 años; se usó el empaque. El registro 508M97 SSA VI corresponde a venta libre.</t>
  </si>
  <si>
    <t xml:space="preserve">https://www.medicamentosplm.com/home/productos/tylenol-infantil-suspension/84/101/44713/194 | https://www.benavides.com.mx/tylenol-32-g-100-ml-paracetamol-120-ml-suspension | https://www.klyns.mx/tylenol-sol-inf-120-ml/p</t>
  </si>
  <si>
    <t xml:space="preserve">2 fotos de tienda (648 y 586 px): vista angular y vista frontal. Se descartaron las fotos de dos farmacias que traían una insignia de '100 ml' que no coincide con los 120 ml.</t>
  </si>
  <si>
    <t xml:space="preserve">GTIN, principio activo (solifenacina) y presentación (20 tabletas de 10 mg) confirmados; el empaque muestra Liomont. Requiere receta (registro SSA IV).</t>
  </si>
  <si>
    <t xml:space="preserve">https://www.medicamentosplm.com/Home/productos/continental.tabletas/103/101/63750/210 | https://www.farmatodo.com.mx/continental-10-mg-caja-c-20-tabletas-v1/p</t>
  </si>
  <si>
    <t xml:space="preserve">1 foto de frente al empaque (tienda, 1210 px).</t>
  </si>
  <si>
    <t xml:space="preserve">GTIN y presentación (crema 5%, tubo de 3 g) confirmados. Requiere receta (registro SSA IV).</t>
  </si>
  <si>
    <t xml:space="preserve">https://www.medicamentosplm.com/Home/productos/quimara_1_crema/103/101/36594/36 | https://farmalisto.com.mx/medicamentos-con-receta-medica/5864-quimara-1-crema-5-imiquimod-tubo-con-3-g-liomont-7501299335017.html | https://www.claroshop.com/producto/17153381/crema-quimara-1-imiquimod-5-3-gr</t>
  </si>
  <si>
    <t xml:space="preserve">3 fotos del empaque (tienda, 1512, 1090 y 1260 px): frente y dos vistas angulares.</t>
  </si>
  <si>
    <t xml:space="preserve">GTIN y presentación (20 tabletas) confirmados. Las fuentes discrepan: la mayoría indica ketoprofeno + clorzoxazona + tiamina + piridoxina (coincide con el título del catálogo 250/50/50/50), pero una ficha menciona ketorolaco y otra diclofenaco con B12; se usó la mayoría. Fabricante Italmex/Megalabs según el empaque (una farmacia menciona Grisi). Las fuentes tampoco coinciden en si requiere receta. El catálogo de Mercado Libre MLM39474552 coincide con el título 'Reumophan-vit 250 mg/50 mg/50 mg/50 mg 20 tabletas' (no se pudo abrir la página).</t>
  </si>
  <si>
    <t xml:space="preserve">https://www.yza.mx/reumophan-vit-50mg250mg-20-tabs/MXYZ_7501022101681.html | https://grupofarmapronto.com/producto/reumophan-vit-50mg-250mg-tabletas-c-20/ | https://wecarepharma.mx/en/products/reumophan-vit-250mg-50mg-50mg-50mg-con-20-tabletas-clorz-ketop-tiamina-pirido</t>
  </si>
  <si>
    <t xml:space="preserve">2 fotos del empaque (tienda, 738 y 732 px): frente y vista angular.</t>
  </si>
  <si>
    <t xml:space="preserve">GTIN confirmado en el catálogo de Mercado Libre (MLM65935966, 2026-09-29). Catálogo MLM65935966 (Daflon 1000 mg, 30 comprimidos, Sanfer, diosmina 900 mg + hesperidina 100 mg, registro 072M97 SSA, receta requerida simple). Coinciden marca, concentración, 30 tabletas, laboratorio Sanfer y registro (la ficha añade el sufijo IV). Resuelve la duda de receta: requerida. El fabricante 'Servier / distribuido por Sanfer' no contradice al catálogo, que solo indica Sanfer.</t>
  </si>
  <si>
    <t xml:space="preserve">https://www.medicamentosplm.com/Home/productos/daflon_tabletas/160/101/7107/210 | https://www.heb.com.mx/sanfer-daflon-1000mg-30tab-diosmina-hesperidina-1-pz-1027610/p | https://www.fahorro.com/daflon-1000-mg-30-tabs.html</t>
  </si>
  <si>
    <t xml:space="preserve">2 fotos del empaque (tienda, 1384 y 630 px): frente y vista frontal recta.</t>
  </si>
  <si>
    <t xml:space="preserve">GTIN y presentación (250 mg/5 ml, 100 ml) confirmados. Ninguna ficha de farmacia trae el principio activo ni las indicaciones; la cefalexina se tomó del empaque (Naxifelar Cefalexina suspensión infantil, PiSA). Las advertencias y las indicaciones son generales de un antibiótico betalactámico; validar con el instructivo. Antibiótico: requiere receta.</t>
  </si>
  <si>
    <t xml:space="preserve">https://www.fahorro.com/naxifelar-250-mg-5-ml-oral-100-ml-suspension.html | https://farmaciasmedina.com/detalleProducto/Naxifelar-100-Ml-Suspension-Frasco-Dosificador/7501125140723 | https://www.farmatodo.com.mx/naxifelar-suspension-250-5-mg-ml-frasco-c-100-ml/p</t>
  </si>
  <si>
    <t xml:space="preserve">GTIN y presentación confirmados; el empaque indica difenhidramina 25 mg y 'Auxiliar en el insomnio ocasional'. Una ficha de tienda lo describe como antigripal, lo cual no coincide con el empaque y se descartó. La dosis exacta no aparece en las fichas; se remite al empaque.</t>
  </si>
  <si>
    <t xml:space="preserve">https://www.fahorro.com/nyquilz-30-capsulas.html | https://farmaciasmedina.com/detalleProducto/Nyquilz-Auxiliar-En-El-Insomnio/7500435145497</t>
  </si>
  <si>
    <t xml:space="preserve">1 foto de frente al empaque (tienda, 1541 px).</t>
  </si>
  <si>
    <t xml:space="preserve">GTIN y presentación (175 mg/5 ml, polvo para 90 ml) confirmados; el empaque muestra Carnot Laboratorios (una tienda menciona otra marca comercial). Las advertencias provienen de una sola ficha de tienda; validar con el instructivo. La necesidad de receta se asume según el uso habitual de la erdosteína en México.</t>
  </si>
  <si>
    <t xml:space="preserve">https://wecarepharma.mx/en/products/dostein-suspension-175mg-5ml-90ml-erdosteina | https://farmalisto.com.mx/sistema-respiratorio/2843-dostein-suspension-175-mg-5-ml-caja-con-frasco-con-polvo-para-90-ml-7501070903619.html | https://www.claroshop.com/producto/17388049/dostein-suspension-175-mg-5-ml-caja-con-frasco-con-polvo-para-90-ml</t>
  </si>
  <si>
    <t xml:space="preserve">GTIN confirmado en el catálogo de Mercado Libre (MLM48917702, 2026-09-29). Catálogo MLM48917702 (Saridon 500/50 mg, 100 comprimidos, Bayer de México, paracetamol 500 mg + cafeína 50 mg, receta no requerida, registro 16260 SSA). Coincide todo lo comparable; confirma la venta libre y aporta el registro sanitario.</t>
  </si>
  <si>
    <t xml:space="preserve">https://wecarepharma.mx/products/saridon-500mg-50mg-con-100-comprimidos-paracetamol-cafeina | https://www.probemedic.mx/saridon-500-mg-100-comprimidos.html | https://vitau.mx/saridon-500mg50mg-caja-con-100-comprimidos-12675</t>
  </si>
  <si>
    <t xml:space="preserve">2 fotos del empaque (tienda, 1240 y 557 px): vista frontal y vista angular.</t>
  </si>
  <si>
    <t xml:space="preserve">GTIN y presentación (4 comprimidos, 70 mg/5600 UI) confirmados. El directorio de medicamentos lista a Sandoz como laboratorio del registro, pero el empaque y las farmacias indican Armstrong; se usó el empaque.</t>
  </si>
  <si>
    <t xml:space="preserve">https://www.medicamentosplm.com/home/productos/cuyulid-comprimidos/12/101/67458/25 | https://www.benavides.com.mx/cuyulid-70-mg-acido-alendronico5600-ui-colecalciferol-4-comprimidos | https://farmalisto.com.mx/medicamentos-con-receta-medica/17411-cuyulid-70-mg5600-ui-4-comprimidos-acido-alendronicocolecalciferol-armstrong-7502216934474.html</t>
  </si>
  <si>
    <t xml:space="preserve">GTIN y presentación (153 ml) confirmados en fichas de tienda; el nombre del sistema 'EFFI A-PRO' corresponde a Rexona Efficient Antibacterial Protection para pies. No se abrió página oficial de la marca. Las advertencias son las estándar de un aerosol; validar con la etiqueta.</t>
  </si>
  <si>
    <t xml:space="preserve">https://www.chedraui.com.mx/desodorante-para-pies-rexona-efficient-antibacterial-153ml-3520731/p | https://www.delsol.com.mx/wcs/shop/es/delsol/desodorante-para-pies-rexona-efficient-antibacterial-protection-152ml | https://www.fahorro.com/rexona-efficient-antibacterial-spray-desodorante-para-pies-153-ml.html</t>
  </si>
  <si>
    <t xml:space="preserve">2 fotos del aerosol (tienda, 1043 y 1287 px): dos versiones del diseño del envase con el mismo GTIN.</t>
  </si>
  <si>
    <t xml:space="preserve">GTIN, principio activo (mirtazapina 30 mg) y presentación confirmados; el empaque muestra Asofarma. Una ficha de farmacia lista 'duloxetina' por error. Las indicaciones y advertencias provienen de una ficha de tienda; validar con el instructivo.</t>
  </si>
  <si>
    <t xml:space="preserve">https://farmalisto.com.mx/medicamentos-con-receta-medica/7098-comenter-30-mg-30-tabletas-mirtazapina-asofarma-7501871720941.html | https://wecarepharma.mx/en/products/comenter-30mg-con-30-tabletas-mirtazapina | https://www.farmatodo.com.mx/comenter-30-mg-c-30-comprimidos/p</t>
  </si>
  <si>
    <t xml:space="preserve">https://www.sterimar.com.mx/producto/bebe-uso-diario</t>
  </si>
  <si>
    <t xml:space="preserve">https://www.sterimar.com.mx/producto/bebe-uso-diario | https://www.fahorro.com/sterimar-bebe-agua-de-mar-uso-diario-50-ml.html | https://www.yza.mx/sterimar-bebe-50ml/MXYZ_7501080912274.html</t>
  </si>
  <si>
    <t xml:space="preserve">1 foto de frente al empaque (tienda, 1536 px). Se descartaron una imagen publicitaria con texto, una foto de bebé y una foto del frasco de baja resolución del sitio oficial.</t>
  </si>
  <si>
    <t xml:space="preserve">GTIN confirmado en el catálogo de Mercado Libre (MLM21818931, 2026-09-29). Catálogo ML MLM21818931 (origen gtin): Clinic Ortodoncia 67, pack x 6 unidades; su descripción de 'Kit de limpieza para ortodoncia Clinic 67 Premium Pack' lista 1 cepillo, cera, 3 interdentales y capuchón (6 piezas), coincide con el título. CONFLICTO con la descripción/ficha anteriores, que decían 'tapa protectora y estuche' sin cera: se siguió el catálogo (contenido explícito); conviene compararlo con las fotos del empaque. Se ignoró 'edad mínima 8 años' del catálogo y se usó 'vida útil 3 meses' solo como recomendación de cambio de cepillo.</t>
  </si>
  <si>
    <t xml:space="preserve">https://farmaciaherrera.com.mx/products/cepillo-dental-clinic-kit-ortodoncia-con-6-piezas | https://club.presalud.com/shop/7501072670007-cepillo-dental-clinic-ortodoncia-30856 | https://www.emeritafarmacias.com/producto/CEPILLO-DENTAL-ORTHODONTIC-PACK-CLINIC/</t>
  </si>
  <si>
    <t xml:space="preserve">2 fotos de frente al blíster (tienda; mango verde y mango amarillo, ambas de más de 1,000 px).</t>
  </si>
  <si>
    <t xml:space="preserve">La ficha de PLM indica que su venta requiere receta médica. Los registros 497M94 y 577M94 corresponden a crema y óvulos; no se asignó cuál es de óvulos.</t>
  </si>
  <si>
    <t xml:space="preserve">https://www.medicamentosplm.com/Home/productos/fitoestimulina.ovulos.vaginales/66/101/7726/112 | https://farmaciasmedina.com/detalleProducto/Fitoestimulina-6-Ovulo-Caja/7501123011803</t>
  </si>
  <si>
    <t xml:space="preserve">1 foto de la caja (tienda; original de 1000 x 1300 px, recortada a 587 px de lado). No hay más fotos con esta presentación.</t>
  </si>
  <si>
    <t xml:space="preserve">Las cantidades por 100 g provienen de una sola ficha de tienda; el empaque menciona además undecilenato de zinc sin cantidad visible.</t>
  </si>
  <si>
    <t xml:space="preserve">https://www.fahorro.com/ting-crema-72-g.html | https://www.heb.com.mx/hormona-antimicotico-ting-crema-72-gr-29163/p | https://www.chedraui.com.mx/crema-ting-antimicotico-para-pie-de-atleta-tubo-con-72g-3039838/p</t>
  </si>
  <si>
    <t xml:space="preserve">2 fotos (tienda): caja de frente y tubo, de más de 1,400 px y 560 px. Se descartó la foto del panel posterior de la caja por ser solo texto.</t>
  </si>
  <si>
    <t xml:space="preserve">El nombre del sistema trae un '20' final sin significado claro; se ignoró. Una fuente indica que no se recomienda en menores de 2 años para rinitis, por eso la dosis se deja a indicación médica.</t>
  </si>
  <si>
    <t xml:space="preserve">https://www.yza.mx/allegra-suspension-600mg-150ml/MXYZ_7501165006171.html | https://wecarepharma.mx/products/allegra-ped-suspension-600mg-100ml-150ml-fexofenadina</t>
  </si>
  <si>
    <t xml:space="preserve">2 fotos de frente y de lado de la caja (tienda, cerca de 1,000 px). Se descartó una imagen infográfica con texto.</t>
  </si>
  <si>
    <t xml:space="preserve">El sitio oficial de Omron no estuvo accesible. El eliminador (adaptador) mencionado en el nombre del sistema no aparece entre los accesorios incluidos.</t>
  </si>
  <si>
    <t xml:space="preserve">https://www.heb.com.mx/omron-monitor-de-presion-de-brazo-hem-7120-1-pz-549740/p | https://gpsfarma.com/tensiometro-digital-de-brazo-omron-hem-7146-e.html</t>
  </si>
  <si>
    <t xml:space="preserve">2 fotos (tienda, cerca de 700 px): caja de frente y caja con equipo y brazalete. Se descartó un acercamiento de la pantalla del equipo.</t>
  </si>
  <si>
    <t xml:space="preserve">La página oficial de Pond's apareció en resultados con el GTIN en la URL pero devolvió acceso denegado; no se pudo leer. El fabricante Unilever se asume de la marca, no de las fichas leídas.</t>
  </si>
  <si>
    <t xml:space="preserve">https://www.ponds.com/mx/p/crema-humectante-s-400g.html/07501056326173</t>
  </si>
  <si>
    <t xml:space="preserve">https://www.chedraui.com.mx/crema-facial-ponds-s-humectante-nutritiva-400g-3065186/p | https://superfenix.mx/producto/crema-facial-ponds-crema-s-400-grs/</t>
  </si>
  <si>
    <t xml:space="preserve">1 foto de frente al frasco de 400 g (tienda, 1200 px). Se descartó una imagen del frasco de 50 g y una repetida.</t>
  </si>
  <si>
    <t xml:space="preserve">GTIN confirmado en el catálogo de Mercado Libre (MLM41443328, 2026-09-29). Catálogo ML MLM41443328 (origen gtin): 'Bálsamo labial Laboratorios Azteca Clásico exhibidor 60x2.5 g'; coincide en presentación (exhibidor de 60 piezas de 2.5 g). Diferencias de nombre: el catálogo lo pone como marca Laboratorios Azteca, otro vendedor lo llama Golba con el mismo texto; podría ser el fabricante de Golba, pero no se agregó fabricante a la ficha por no estar confirmado en las fuentes. El catálogo marca sabor menta, pero el título dice surtido, así que no se afirmó sabor ni aroma. Fuentes: catálogo y texto del otro vendedor (humecta, repara, protege, dermatológicamente testeado) y descripción actual (cera de abeja, colores surtidos). Se ignoró 'efecto voluminizador'.</t>
  </si>
  <si>
    <t xml:space="preserve">https://farmasuper.com.mx/en/shop/7501006842104-pomada-p-labios-golba-c-60-68362 | https://www.amazon.com.mx/Golba-Protector-Labial-Exhibidor-unidades/dp/B06ZZR4TJT | https://www.fahorro.com/protec-lab-surtido-120x1golba-tubo.html</t>
  </si>
  <si>
    <t xml:space="preserve">2 fotos del frasco exhibidor con los tubos (tienda, de más de 1,600 px). La imagen de la tienda origen del GTIN era un 'sin imagen' y se descartó.</t>
  </si>
  <si>
    <t xml:space="preserve">El nombre del sistema dice 150 ML, pero el GTIN corresponde a la presentación de 15 ml (gotas fresa-frambuesa), confirmada en el sitio oficial y en dos tiendas; se toma como error de captura del nombre. Verificar contra el producto físico.</t>
  </si>
  <si>
    <t xml:space="preserve">https://www.motrin.com.mx/productos/motrin-pediatrico</t>
  </si>
  <si>
    <t xml:space="preserve">https://www.motrin.com.mx/productos/motrin-pediatrico | https://www.benavides.com.mx/motrin-pediatrico-40-mg1ml-ibuprofeno-suspension-15-ml | https://farmaciasanjorge.com/products/7068</t>
  </si>
  <si>
    <t xml:space="preserve">2 fotos de frente al empaque: una de tienda (561 px) y el packshot oficial (1010 px).</t>
  </si>
  <si>
    <t xml:space="preserve">GTIN confirmado en el catálogo de Mercado Libre (MLM39463284, 2026-09-29). Catálogo MLM39463284 (Febrax 100/200 mg, 5 supositorios, Siegfried Rhein, naproxeno sódico 100 mg + paracetamol 200 mg, receta no requerida, registro 177M2014 SSA). Coinciden todos los campos comparables, incluido el registro; confirma la venta sin receta. La línea 'Niños' y la edad de la ficha no aparecen en el catálogo. El '252' del sistema sigue sin explicarse.</t>
  </si>
  <si>
    <t xml:space="preserve">https://www.medicamentosplm.com/Home/productos/febrax.supositorios/170/101/43442/193 | https://www.fahorro.com/febrax-10200-mg-rec-5-supositorios.html</t>
  </si>
  <si>
    <t xml:space="preserve">2 fotos de la caja (tienda, más de 1,200 px): de frente y en ángulo. Se descartó la foto del panel posterior por ser solo texto.</t>
  </si>
  <si>
    <t xml:space="preserve">El volumen de 70 ml no viene en el nombre del sistema; se toma de las fichas con el mismo GTIN. Los antibióticos requieren receta en México.</t>
  </si>
  <si>
    <t xml:space="preserve">https://www.benavides.com.mx/amoxiclav-bid-400-57-14-mg-5-ml-70-ml-susp | https://www.fahorro.com/amoxiclav-bid-suspension-400-ml-57-14-mg-5-ml.html</t>
  </si>
  <si>
    <t xml:space="preserve">2 fotos (tienda, más de 1,200 px): frente de la caja y caja en perspectiva. Se descartó el panel posterior por ser solo texto.</t>
  </si>
  <si>
    <t xml:space="preserve">El código del sistema tiene 12 dígitos; coincide con el SKU 354312225133 de las fichas.</t>
  </si>
  <si>
    <t xml:space="preserve">https://www.yza.mx/vitacilina-unguento-28g/MXYZ_354312225133.html | https://www.fahorro.com/vitacilina-unguento-28-g.html</t>
  </si>
  <si>
    <t xml:space="preserve">1 foto de frente a la caja (tienda, 1165 px). Se descartó otra foto de baja calidad con fondo gris.</t>
  </si>
  <si>
    <t xml:space="preserve">No se abrió página del fabricante; se usó una ficha de tienda con el GTIN.</t>
  </si>
  <si>
    <t xml:space="preserve">https://wecarepharma.mx/products/cepillo-dental-oral-b-indicator-suave-35 | https://www.mdsc.com.mx/en/shop/odontologia-14134/7501086494262-cepillo-dental-oral-b-indicator-suave-35-blister-c-1-pza-na-335239</t>
  </si>
  <si>
    <t xml:space="preserve">1 foto de frente al blíster (tienda, 542 px, menor a 800 px; no se encontró fuente de mayor resolución). Se descartó un 'imagen no disponible'.</t>
  </si>
  <si>
    <t xml:space="preserve">La ficha de PLM indica que su venta requiere receta médica (una tienda dice lo contrario). La caja muestra el logotipo Exea; la ficha PLM cita a Laboratorios Senosiain como fabricante.</t>
  </si>
  <si>
    <t xml:space="preserve">https://www.medicamentosplm.com/Home/productos/unamol_comprimidos/168/63/10258/25 | https://www.fahorro.com/unamol-10-mg-oral-30-comprimidos.html</t>
  </si>
  <si>
    <t xml:space="preserve">1 foto de frente a la caja (tienda, 1549 px).</t>
  </si>
  <si>
    <t xml:space="preserve">No se halló ficha oficial ni PLM; las indicaciones son las de fichas comerciales, por eso la descripción es breve. Una tienda dice que requiere receta y otra no lo indica: confirmar condición de venta. Otra tienda lista un código EAN distinto (7501188800701) para el mismo producto. Catálogo ML tomado de un resultado de búsqueda con el mismo nombre y presentación; no se pudo abrir.</t>
  </si>
  <si>
    <t xml:space="preserve">https://wecarepharma.mx/en/products/klonaza-80mg-80mg-125mg-con-20-capsulas-floroglucinol-trimetilfloroglucinol-clonixinato-de-lisina | https://farmaciaherrera.com.mx/products/klonaza-80-80-125-mg-con-20-capsulas | https://www.yza.mx/klonaza-80mg80mg125mg-20-caps/MXYZ_7501471800029.html</t>
  </si>
  <si>
    <t xml:space="preserve">1 foto de frente a la caja (tienda, 2000 px).</t>
  </si>
  <si>
    <t xml:space="preserve">Datos de dosis, advertencias y registro tomados de la foto de la etiqueta posterior. No se abrió la página de Centrum México con ficha del producto.</t>
  </si>
  <si>
    <t xml:space="preserve">https://www.fahorro.com/centrum-multivitaminico-silver-50-30-tabletas.html | https://www.chedraui.com.mx/tabletas-centrum-multivitaminico-silver-50-frasco-con-30-tabletas-3026220/p</t>
  </si>
  <si>
    <t xml:space="preserve">2 fotos (tienda, cerca de 950 px): frente de la caja y etiqueta posterior con modo de uso. Se descartó una imagen con banners de texto.</t>
  </si>
  <si>
    <t xml:space="preserve">El GTIN de 14 dígitos (37501023108888) no aparece en las fuentes; se identificó por el nombre como Nexcare Micropore Piel de 1.25 cm. El nombre indica C24 (probable caja con 24 rollos) pero el precio parece de una sola pieza: confirmar el formato de venta antes de publicar. Descripción reescrita el 2026-09-29 con el catálogo y otros vendedores de Mercado Libre. Sin catálogo ML ni otros vendedores. Fuentes: descripción actual e investigación (confianza media; identificado por nombre). Duda: el GTIN del sistema (37501023108888) tiene 14 dígitos, parece código logístico de caja, y 'C24' del nombre sugiere una caja con 24 rollos, mientras el título y el precio parecen de un solo rollo; confirmar el formato de venta antes de publicar. Ficha: se reescribió 'otros' para quitar la nota interna sobre el GTIN de 14 dígitos y C24, que no debe salir publicada.</t>
  </si>
  <si>
    <t xml:space="preserve">https://www.fahorro.com/nexcare-cinta-micropore-piel-1-25-cm-x-5-m.html</t>
  </si>
  <si>
    <t xml:space="preserve">Foto nueva 37501023108888_2.jpg: caja Nexcare Micropore piel 1.25 cm x 5 m (GTIN de pieza 7501023104216), 1000x1000, producto de 923 px; origen Walmart de México (CDN público de imágenes i5-mx.walmartimages.com, la foto se pidió por ID derivado del GTIN; la página del producto pide verificación de identidad y no se abrió). Se descartó la variante con cintillo promocional 'La original 1.25 cm x 5 m' y las de infografía. Borrada la foto anterior de Farmacias del Ahorro (500 px, 387 útiles).</t>
  </si>
  <si>
    <t xml:space="preserve">El código del sistema tiene 12 dígitos (0650240005398 en las fichas). La duración del tratamiento del empaque indica una aplicación al día por 1 semana; una tienda dice una o dos veces al día: seguir el instructivo del empaque.</t>
  </si>
  <si>
    <t xml:space="preserve">https://farmaciagloria.mx/Antimicoticos/3468-silka-medic-30-g-gel.html | https://www.sears.com.mx/producto/812901/silka-medic-gel-30g | https://www.farmatodo.com.mx/silka-medic-gel-001-c-30-gr/p</t>
  </si>
  <si>
    <t xml:space="preserve">2 fotos (tienda, 565 px y 576 px, menores a 800 px; la fuente solo ofrece 643 px): caja de frente y panel posterior.</t>
  </si>
  <si>
    <t xml:space="preserve">GTIN confirmado en el catálogo de Mercado Libre (MLM19713511, 2026-09-29). Catálogo MLM19713511 (Tegaderm Film 3M 10 x 12 cm, caja con 50, modelo 1626W, estéril, adhesivo hipoalergénico sin látex). Coinciden marca, línea, medida, modelo 1626W y 50 piezas. Se ignora 'Color: Blanco' del catálogo (el apósito es transparente según su propia descripción).</t>
  </si>
  <si>
    <t xml:space="preserve">https://www.solventum.com/es-es/home/f/b00035590/</t>
  </si>
  <si>
    <t xml:space="preserve">https://www.solventum.com/es-es/home/f/b00035590/ | https://medimarket.mx/products/solventum-3m-aposito-transparente-tegaderm-film-de-10-cm-x-12-cm | https://www.dhmaterialmedico.com/tegaderm-film-transparente-10-x-12-cm-caja-de-50</t>
  </si>
  <si>
    <t xml:space="preserve">2 fotos (tienda española de material médico, de 739 px y 792 px): caja de frente y apósito. Se descartaron la foto del sobre individual de baja resolución y una foto de uso en un brazo.</t>
  </si>
  <si>
    <t xml:space="preserve">El código 1306881052244 no es un GTIN estándar; solo aparece como código de producto en un resultado de búsqueda de una farmacia (Dexametasona/Clorfenamina C/12 tab, Dexclor) cuya página no cargó. No se confirmaron la concentración por tableta, el laboratorio ni la condición de venta; los corticosteroides orales suelen requerir receta, revisar antes de publicar.</t>
  </si>
  <si>
    <t xml:space="preserve">https://www.rappi.com.mx/p/dexclor-tabletas-dexametasonaclorfe-2808119 | https://www.rappi.com.mx/p/dexametasonamaleato-de-clorfenirami-2354535 | https://mayoreofarmaceutico.com.mx/productos/1306881052244/ | https://mayfar.mitiendanube.com/productos/dex-clor-c-12-tabs/</t>
  </si>
  <si>
    <t xml:space="preserve">1 foto (876 px útiles) de Mayfar (tienda en Tiendanube), caja de Dex-Clor (dexametasona / clorfeniramina) de Medicam, 'Caja con 12 tabletas', de frente, fondo blanco, sin logotipo de tienda ni marcas de agua. Origen tienda. Es la presentación exacta. La concentración por tableta sigue sin confirmarse.</t>
  </si>
  <si>
    <t xml:space="preserve">El mismo GTIN aparece con dos diseños de empaque: Total 12 Clean Mint (antiguo) y Total Prevención Activa Original Mint (vigente). No se abrió el sitio oficial de Colgate (acceso denegado).</t>
  </si>
  <si>
    <t xml:space="preserve">https://www.fahorro.com/crema-dental-colgate-total-150-ml.html | https://farmacorp.com/products/7501035911376</t>
  </si>
  <si>
    <t xml:space="preserve">2 fotos (tienda, más de 1,600 px): tubo y caja en perspectiva, y frente de la caja, del diseño Prevención Activa. Se descartó la foto del diseño antiguo Total 12.</t>
  </si>
  <si>
    <t xml:space="preserve">GTIN confirmado en el catálogo de Mercado Libre (MLM25862756, 2026-09-29). Catálogo ML MLM25862756 (origen gtin): Vaseline Petrolato Puro 85 g; coincide. Fuentes: catálogo (fabricante Unilever, 100 % petrolato con triple purificación, piel seca, hipoalergénico, sin fragancia ni parabenos, dermatológicamente testeado), texto de otros vendedores y descripción actual (ingrediente petrolato). Se omitió la mención a eczema y 'recomendado para mayores de 30 años'/'zona rostro' por ser afirmaciones dudosas del catálogo. Fabricante Unilever ya estaba en la ficha y ahora lo respalda el catálogo. Se trata como cosmético, sin la frase de cierre de medicamentos.</t>
  </si>
  <si>
    <t xml:space="preserve">https://www.fahorro.com/vaseline-petrolato-puro-original-85gr.html</t>
  </si>
  <si>
    <t xml:space="preserve">1 foto de frente al bote (tienda, 1624 px).</t>
  </si>
  <si>
    <t xml:space="preserve">El GTIN 7502250343065 no aparece en las fuentes; el nombre indica 16 g 2X1 (probablemente paquete promocional de 2 tubos). Se describe el producto individual de 16 g; confirmar cuántos tubos trae el paquete antes de publicar. La composición se tomó de la ficha de 28 g.</t>
  </si>
  <si>
    <t xml:space="preserve">https://www.fahorro.com/vitacilina-unguento-16-g.html | https://www.yza.mx/vitacilina-unguento-28g/MXYZ_354312225133.html</t>
  </si>
  <si>
    <t xml:space="preserve">1 foto de frente al empaque de un tubo de 16 g (tienda, 1165 px). No corresponde al paquete 2X1, que no se encontró en fotos.</t>
  </si>
  <si>
    <t xml:space="preserve">GTIN confirmado en el catálogo de Mercado Libre (MLM52067871, 2026-09-29). Catálogo ML MLM52067871 (origen gtin): Galia gasa simple 10x10 cm, 10 piezas esterilizadas, algodón; coincide en marca, medida y cantidad (el catálogo dice 'bolsa con 10 piezas' y el título 'sobres': se tomó como la misma presentación de 10 unidades). Fuentes: catálogo (hidrófila, algodón puro, estéril, flexible, no autoadhesiva, advertencias de un solo uso, empaque dañado y almacenamiento) y descripción actual (10 sobres, libre de impurezas, una pieza a la vez). No se encontró sitio del fabricante.</t>
  </si>
  <si>
    <t xml:space="preserve">https://www.fahorro.com/gasa-simple-10cm-x-10cm-10-piezas.html | https://www.farmaleal.com.mx/products/gasa-simple-galia-est-10x10-c-10-7501565609521</t>
  </si>
  <si>
    <t xml:space="preserve">1 foto de frente al paquete (tienda, 1392 px). Otra foto disponible era menor a 500 px y se rechazó.</t>
  </si>
  <si>
    <t xml:space="preserve">GTIN confirmado en el catálogo de Mercado Libre (MLM67882952, 2026-09-29). Catálogo MLM67882952 (protector solar en barra Fotosun UV100 FPS 50+, 20 g, Solar Stick). Coinciden marca, línea Solar Stick, 20 g y formato en barra. El título del catálogo y el nombre del sistema dicen FPS 50+, frente al 'FPS 50' de la ficha (el atributo numérico del catálogo dice 50). Se normaliza la marca a 'Fotosun' (UV100 es el producto en el catálogo) y se agregan edad, tipo de piel y características.</t>
  </si>
  <si>
    <t xml:space="preserve">https://www.amazon.com.mx/FOTOSUN-UV-100-Solar-Stick/dp/B0GWNM5M9J</t>
  </si>
  <si>
    <t xml:space="preserve">1 foto de frente a la barra (tienda, 1364 px). Se descartaron 8 imágenes publicitarias y de estilo de vida con texto.</t>
  </si>
  <si>
    <t xml:space="preserve">Ingredientes tomados del sitio Pond's de Colombia (mismo GTIN 07501056330316); la lista completa puede variar en el empaque de México. La página de Colombia dice 'Vitamina B4' por error; la ficha mexicana y los ingredientes indican B3 (niacinamida).</t>
  </si>
  <si>
    <t xml:space="preserve">https://www.ponds.com/co/p/crema-clarant-b3-grasa-200-gr.html/07501056330316</t>
  </si>
  <si>
    <t xml:space="preserve">https://www.ponds.com/co/p/crema-clarant-b3-grasa-200-gr.html/07501056330316 | https://www.fahorro.com/crema-clarant-b3-nml-gsa-200-g-tarro.html</t>
  </si>
  <si>
    <t xml:space="preserve">1 foto de frente (tienda, Farmacias del Ahorro, 1600 px). La imagen del sitio oficial (assets.unileversolutions.com) devolvió 403.</t>
  </si>
  <si>
    <t xml:space="preserve">GTIN confirmado en el catálogo de Mercado Libre (MLM19504353, 2026-09-29). Catálogo ML MLM19504353 (origen gtin): Fijador de cabello Super Punck 250 ml Jaloma (megafijación, spray); coincide con el título, y con eso queda respaldado el GTIN que la investigación no había podido confirmar en el sitio oficial. Fuentes: catálogo (250 ml, no maltrata, sin residuos blancos, dermatológicamente testeado, vegano, libre de gluten) y descripción actual (peinados casuales o deportivos, modo de uso). No se agregó fabricante (no está en las fuentes).</t>
  </si>
  <si>
    <t xml:space="preserve">https://jaloma.com.mx/product/fijador-de-cabello-super-punck-250-ml/</t>
  </si>
  <si>
    <t xml:space="preserve">https://jaloma.com.mx/product/fijador-de-cabello-super-punck-250-ml/ | https://www.mercadolibre.com.mx/fijador-de-cabello-super-punck-250-ml-jaloma/p/MLM19504353</t>
  </si>
  <si>
    <t xml:space="preserve">1 foto de frente del sitio oficial de Jaloma (1000 px). No hay más ángulos publicados.</t>
  </si>
  <si>
    <t xml:space="preserve">Fuentes discrepan sobre receta: Farmacias del Ahorro indica que no la requiere, Farmalisto la lista como 'con receta'. El registro (63530 SSA VI) apunta a venta libre; revisar antes de clasificar. Dosis e indicaciones detalladas no confirmadas en fuente oficial (ficha PLM no cargó).</t>
  </si>
  <si>
    <t xml:space="preserve">https://www.fahorro.com/flagenase-500-mg-oral-30-tabs.html | https://www.farmalisto.com.mx/antiparasitarios-con-receta/5699-flagenase-500-mg-caja-con-30-tabletas.html</t>
  </si>
  <si>
    <t xml:space="preserve">3 fotos de tienda (Farmacias del Ahorro, 1600 px): tres vistas de la caja de 30 tabletas.</t>
  </si>
  <si>
    <t xml:space="preserve">Datos del PLM (fabricante, indicaciones, contraindicaciones, registro 188M2009 SSA IV); PLM lista presentaciones de 50 y 100 ml, se respetó la de 50 ml. La caja muestra la marca Altia.</t>
  </si>
  <si>
    <t xml:space="preserve">https://www.medicamentosplm.com/Home/productos/biomics.suspension/168/59/36597/194 | https://www.yza.mx/biomics-suspension-polvo-100mg5ml-50ml/MXYZ_7501314701353.html</t>
  </si>
  <si>
    <t xml:space="preserve">1 foto de tienda (Farmacias del Ahorro, 1600 px), caja en ángulo.</t>
  </si>
  <si>
    <t xml:space="preserve">El PLM agrupa cápsulas, suspensión e inyectables; se tomó solo lo aplicable a cápsulas. Registro 84969 según PLM (número antiguo sin sufijo).</t>
  </si>
  <si>
    <t xml:space="preserve">https://www.medicamentosplm.com/home/productos/fosfocil-capsulas/168/63/7824/14 | https://www.fahorro.com/fosfocil-500-mg-24-caps.html</t>
  </si>
  <si>
    <t xml:space="preserve">1 foto de tienda (Farmacias del Ahorro, 1600 px), caja frontal de 24 cápsulas (marca Cetus).</t>
  </si>
  <si>
    <t xml:space="preserve">El nombre del sistema trae '280' al final, que no corresponde a ningún dato del producto y se ignoró. Registro 022M2015 SSA IV (PLM).</t>
  </si>
  <si>
    <t xml:space="preserve">https://www.medicamentosplm.com/home/productos/dolac-capsulas/170/101/7342/14 | https://www.fahorro.com/dolac-10-mg-10-caps.html</t>
  </si>
  <si>
    <t xml:space="preserve">2 fotos de tienda (Farmacias del Ahorro, 1600 px): caja de frente y en ángulo, caja con 10 cápsulas.</t>
  </si>
  <si>
    <t xml:space="preserve">Información pública muy limitada: sin ingredientes ni modo de uso en las fuentes. GTIN confirmado como 'Crema dental Freska-Ra 100 ml' (EAN 7501035911062). Otra foto de tienda para este GTIN mostraba la versión 'Complete 5 en 1' de 132 g y se descartó. Descripción reescrita el 2026-09-29 con el catálogo y otros vendedores de Mercado Libre. El catálogo ML MLM19754962 (origen gtin) es 'Pasta dental Freska-ra Fortident 132 g', otra presentación (132 g vs 100 ml del título), así que no confirma el producto y confirmado = false; la investigación ya había descartado una foto de la versión 'Complete 5 en 1' de 132 g. No se usaron sus datos (sabor menta, 'aliento fresco') por corresponder a otra presentación. Fuentes: solo la descripción actual, con información muy limitada (sin ingredientes ni modo de uso). DESCRIPCIÓN DE 788 CARACTERES (menos de 800): hay muy pocos datos reales (sin ingredientes, modo de uso ni beneficios específicos) y no se rellenó con datos inventados; remite al empaque.</t>
  </si>
  <si>
    <t xml:space="preserve">https://www.chedraui.com.mx/pasta-dental-freska-ra-fortident-100ml-3020167/p | https://vitau.mx/freska-ra-4d-fortident-100ml-100-ml-paquete-de-1-20957 | https://farmaciasanjorge.com/products/3954</t>
  </si>
  <si>
    <t xml:space="preserve">Sin mejora; se dejó la foto actual 7501035911062_1.jpg (Vitau, tubo Freska-ra 4D, 490 px útiles, ligeramente por debajo de 500). Hallazgo: con este GTIN, Chedraui, Arteli, La Gran Bodega, Farmamedical y Walmart muestran hoy el empaque 'Freska-ra 5 en 1 Complete, Cont. Neto 132 g' (fotos de 640 a 1200 px), que no es la presentación '4D 100 ml' de la ficha; no se usó para no cambiar de presentación. Conviene que el dueño confirme cuál empaque tiene en existencia; si es el 5 en 1, esas fotos sirven (Chedraui 1200 px: https://www.chedraui.com.mx/pasta-dental-freska-ra-fortident-100ml-3020167/p). No se encontró foto del empaque 4D de mayor resolución.</t>
  </si>
  <si>
    <t xml:space="preserve">Ninguna fuente publica el instructivo completo; el modo de uso es genérico. La caja de la foto trae texto bilingüe (versión importada). No hay categoría específica de tiras reactivas en el CSV; se usó Medidores de Glucosa.</t>
  </si>
  <si>
    <t xml:space="preserve">https://www.chedraui.com.mx/Tiras-Reactivas-OneTouch-Ultra-Caja-con-50-Tiras-3039884/p | https://www.fahorro.com/one-touch-ultra-50-tiras-reactivas.html</t>
  </si>
  <si>
    <t xml:space="preserve">2 fotos de tienda (Farmacias del Ahorro, 1200 a 1600 px): caja de frente y en ángulo. Se descartó la vista trasera de la caja.</t>
  </si>
  <si>
    <t xml:space="preserve">Registro 088M93 SSA VI (PLM), fracción de venta libre. La caja de la foto confirma 'Aplicar 5 veces al día durante 5 días'.</t>
  </si>
  <si>
    <t xml:space="preserve">https://www.medicamentosplm.com/home/productos/cicloferon-crema/103/101/6899/36 | https://www.fahorro.com/cicloferon-5-crema-color-piel-2-g.html</t>
  </si>
  <si>
    <t xml:space="preserve">3 fotos de tienda (Farmacias del Ahorro, 1600 px): caja con exhibidor frontal y en ángulo. Se descartó el panel plano de instrucciones.</t>
  </si>
  <si>
    <t xml:space="preserve">Las fuentes abiertas no publican dosis, contraindicaciones ni registro sanitario; la sección de advertencias se limitó a lo verificable. Completar con el instructivo del empaque si se requiere.</t>
  </si>
  <si>
    <t xml:space="preserve">https://www.fahorro.com/nyquil-z-10-caps.html | https://www.farmatodo.com.mx/nyquil-z-25-mg-caja-c-10-capsulas/p</t>
  </si>
  <si>
    <t xml:space="preserve">1 foto de tienda (Farmacias del Ahorro, 1600 px), caja frontal de 10 cápsulas.</t>
  </si>
  <si>
    <t xml:space="preserve">Algunos listados (HEB, Del Sol) dicen 250 g en la URL, pero el empaque de la foto y Walmart/Amazon indican 200 g. El identificador de Walmart (750954665500) coincide con el GTIN. Ingredientes y modo de uso leídos de la etiqueta posterior en la imagen de HEB; el paso 3 del modo de uso no se leyó completo y se omitió. El tipo de cabello se infiere del nombre 'Rizos Definidos'.</t>
  </si>
  <si>
    <t xml:space="preserve">https://www.heb.com.mx/caprice-mousse-rizos-definidos-250-gr-363823/p | https://super.walmart.com.mx/ip/mousse-palmolive-caprice-especialidades-rizos-definidos-colageno-aloe-vera-200-g/00750954665500</t>
  </si>
  <si>
    <t xml:space="preserve">2 fotos de tienda (HEB, 720 px): frente del envase y vista lateral. Se descartaron la etiqueta posterior con teléfono y una imagen promocional.</t>
  </si>
  <si>
    <t xml:space="preserve">La ficha de la tienda no lista ingredientes. Se agregó 'evite el contacto con los ojos' como precaución general de un tinte de uso externo.</t>
  </si>
  <si>
    <t xml:space="preserve">https://www.benavides.com.mx/just-for-men-tinte-castano-oscuro-shampoo-60-ml | https://www.fahorro.com/tinte-just-for-men-casta-o-osc-60-ml-gel.html</t>
  </si>
  <si>
    <t xml:space="preserve">2 fotos de tienda (Farmacias del Ahorro, 1600 px): caja frontal H-45 Castaño Oscuro y una versión anterior del empaque con el mismo tono. Se descartó el panel trasero plano.</t>
  </si>
  <si>
    <t xml:space="preserve">Sin ficha oficial abierta; contraindicaciones y dosis no confirmadas en fuente, por lo que se remite al médico. Un listado de Mercado Libre para este producto es de tipo 'up' (MLMU2377535065), no ficha de catálogo /p/MLM.</t>
  </si>
  <si>
    <t xml:space="preserve">https://farmalisto.com.mx/especializados/16832-comprar-janumet-xr-50-1000-mg-frasco-con-56-tabletas-precio-7502241941935-schering-plough.html | https://www.fahorro.com/janumet-xr-500-mg-oral-56-tabletas-n.html</t>
  </si>
  <si>
    <t xml:space="preserve">1 foto de tienda (Farmacias del Ahorro, 1600 px), frasco de frente.</t>
  </si>
  <si>
    <t xml:space="preserve">El sitio de Nivea usa el código 75010545002540060 (contiene el GTIN). Se eligió la categoría Cuidado Corporal por ser tarro jumbo de uso corporal; Cuidado Facial también aplica. catalogo_ml corresponde a 'Crema Nivea Tarro con 500 ml'.</t>
  </si>
  <si>
    <t xml:space="preserve">https://www.nivea.com.mx/productos/nivea-creme-tarro-500-ml-75010545002540060.html</t>
  </si>
  <si>
    <t xml:space="preserve">https://www.nivea.com.mx/productos/nivea-creme-tarro-500-ml-75010545002540060.html | https://farmalisto.com.mx/cuidado-de-la-piel/12722-comprar-crema-nivea-tarro-con-500-ml-precio-7501054500254.html</t>
  </si>
  <si>
    <t xml:space="preserve">2 fotos: frente del tarro (sitio oficial Nivea) y tapa con 500 ml (tienda Del Sol). Se descartaron imágenes con texto promocional, ilustraciones y una foto de estilo de vida.</t>
  </si>
  <si>
    <t xml:space="preserve">Composición y dosis del PLM (ficha de la línea, con presentaciones de 100 y 200 ml). El calcio y el yodo se toman de la composición del PLM. Existe un catálogo ML solo para la presentación de 200 ml, que no coincide.</t>
  </si>
  <si>
    <t xml:space="preserve">https://www.medicamentosplm.com/home/productos/complete-kids-jarabe/3037/101/81777/94 | https://www.fahorro.com/complete-kids-jarabe-100-ml.html</t>
  </si>
  <si>
    <t xml:space="preserve">2 fotos de tienda (Farmacias del Ahorro, 1500 px): frente de la caja de 100 ml con lateral y frente sin lateral. Se descartó una foto de 200 ml y una imagen promocional.</t>
  </si>
  <si>
    <t xml:space="preserve">GTIN confirmado en el catálogo de Mercado Libre (MLM19504395, 2026-09-29). Fuentes: catálogo ML MLM19504395 (origen gtin, mismo producto y 60 g: cera Wax &amp; Shine Trendy Telaraña, marca Xiomara); las descripciones de otros vendedores son copia de la del catálogo; descripción y ficha actuales para modo de uso, fijación ligera y acabado mate (no aparecen en el catálogo, vienen de la ficha de tienda previa). Redacción propia. Discrepancias: el catálogo dice 'Consistencia: Cera' y 'Frasco', la ficha actual decía 'cera en gel' y 'Tarro'; en la descripción se usa 'cera' y 'envase' y en la ficha se quitó 'en gel' de otros; presentacion (Tarro) se dejó sin tocar, verificar con el empaque. No se afirma 'sin residuos grasos' (de la descripción anterior) porque el catálogo no lo respalda y lista lanolina. Sin advertencias en las fuentes, sección omitida. genero (Hombre) y tipo_piel_cabello (Cabello normal) de la ficha actual no se pudieron verificar con el catálogo.</t>
  </si>
  <si>
    <t xml:space="preserve">https://www.dax.com.mx/producto/xiomara-cera-wax-n-shine-telarana-fijacion-ligera-60g-7501846504569.html | https://super.walmart.com.mx/ip/cera-modeladora-xiomara-wax-shine-efecto-telarana-60-g/00750184650456</t>
  </si>
  <si>
    <t xml:space="preserve">2 fotos de tienda (Dax, 1200 px): tarro de frente y tapa con contenido neto 60 g.</t>
  </si>
  <si>
    <t xml:space="preserve">Las contraindicaciones provienen de una ficha de farmacia (WeCare), no del prospecto oficial; validar con el empaque. Las tiendas dicen 'sabor original' y una foto del empaque muestra 'sabor anís'. Dosis no confirmada en fuente. Un listado de Mercado Libre es de tipo 'up', no catálogo /p/MLM.</t>
  </si>
  <si>
    <t xml:space="preserve">https://www.fahorro.com/pepto-bismol-oral-12-tabletas.html | https://wecarepharma.mx/en/products/pepto-bismol-subsalicilato-de-bismuto-mast-262-4mg-con-12-tabletas | https://farmaciasmedina.com/detalleProducto/Pepto_Bismol_Tabletas_Masticables/7500435131834</t>
  </si>
  <si>
    <t xml:space="preserve">2 fotos de tienda (Farmacias del Ahorro, 1300 a 2000 px): caja frontal de 12 tabletas y otra versión del empaque. Se descartó una infografía promocional.</t>
  </si>
  <si>
    <t xml:space="preserve">Datos de farmacias en línea, sin ficha oficial del fabricante; el registro 067M2017 SSA viene de Prixz. El nombre del sistema trae 'JUNIO 27' (caducidad), ignorado.</t>
  </si>
  <si>
    <t xml:space="preserve">https://farmaciagloria.mx/medicamentos-de-a-z/4251-zedesen-400-mg-con-10-capsulas.html | https://prixz.com/c/zedesen-ceftibuteno-400-mg-con-10-capsulas-2/ | https://www.farmalisto.com.mx/medicamentos-con-receta-medica/35185-zedesen-ceftibuteno-400-mg-10-capsulas-ipal-rx2-7501314701285.html</t>
  </si>
  <si>
    <t xml:space="preserve">1 foto de tienda (Yza, 803 px), caja frontal de 10 cápsulas.</t>
  </si>
  <si>
    <t xml:space="preserve">Sin ingredientes publicados. El modo de uso y las advertencias son las estándar de un aerosol, no leídas de una etiqueta específica. El sitio oficial de Axe devolvió 403. El nombre 'E-FRIO' del sistema equivale a 'efecto frío'.</t>
  </si>
  <si>
    <t xml:space="preserve">https://www.fahorro.com/desodorante-axe-ice-chill-hombre-150-ml-aerosol.html | https://www.tudrogueriavirtual.com/desodorante-axe-aerosol--ice-chill-frasco-x-150-ml-7506306213906/p</t>
  </si>
  <si>
    <t xml:space="preserve">2 fotos de tienda (Farmacias del Ahorro, 1600 px): dos versiones del empaque Ice Chill 150 ml.</t>
  </si>
  <si>
    <t xml:space="preserve">Beneficios y modo de uso tomados de la ficha del mismo producto (Essential Floss encerado menta) en una tienda europea (Arenal); las tiendas mexicanas solo confirman EAN, 50 m y encerado. catalogo_ml coincide por nombre y presentación, no se verificó el GTIN en la ficha. Sin advertencias en las fuentes.</t>
  </si>
  <si>
    <t xml:space="preserve">https://www.farmalisto.com.mx/hilo-dental/12349-comprar-oral-b-hilo-dental-empaque-con-1-pieza-con-50-m-limpieza-bucal-precio-7800005082024.html | https://superfenix.mx/producto/hilo-dental-oral-b-hilo-dental-con-cera/ | https://www.arenal.com/satin-tape-oral-b-hilo-dental-seda-cons-abor-menta</t>
  </si>
  <si>
    <t xml:space="preserve">1 foto de tienda (Farmacias del Ahorro, 1600 px): blíster frontal de Essential Floss 50 m. Se descartó una imagen publicitaria con texto.</t>
  </si>
  <si>
    <t xml:space="preserve">Datos de farmacias en línea (Farmalisto, Farmatodo); sin ficha oficial. Las contraindicaciones no se pudieron confirmar y se omitieron. El nombre del sistema dice '900 MG SUSP' y coincide con el frasco de 22.5 ml.</t>
  </si>
  <si>
    <t xml:space="preserve">https://farmalisto.com.mx/antibioticos/3282-koptin-suspension-900-mg-caja-con-frasco-con-polvo-para-200-mg-5-ml-rx2-7501088507915.html | https://www.farmatodo.com.mx/koptin-suspension-900-mg-frasco-c-225-ml/p</t>
  </si>
  <si>
    <t xml:space="preserve">1 foto de tienda (Yza, 1000 px): caja, frasco y jeringa dosificadora.</t>
  </si>
  <si>
    <t xml:space="preserve">GTIN confirmado en el catálogo de Mercado Libre (MLM18224574, 2026-09-29). Fuentes: catálogo ML MLM18224574 (origen gtin): 'Oxímetro de pulso para dedo Homecare INH01', marca Homecare, texto 'marca Inhalacare By Homecare', una pieza; investigación previa. DUDA: la investigación previa atribuye al INH01 otro GTIN (7502256731934) y no encontró este GTIN en ninguna página; aquí Mercado Libre lo asocia por GTIN al INH01, por eso se marca confirmado y se propone título con INH01, pero conviene verificar el modelo en el empaque (si no es INH01, quitar 'INH01' del título y revisar los datos técnicos: LED, pilas AAA, precisión 2 %). Se omitió 'Dr.O2' del nombre del catálogo. Modo de uso y advertencias de la descripción actual (uñas, esmalte, manos frías). No es medicamento, sin frase de cierre de medicamentos.</t>
  </si>
  <si>
    <t xml:space="preserve">https://nubedica.com.mx/producto/oximetro-inh01-home-care/ | https://timinsumosmedicos.com/producto/oximetro-de-pulso-inhalacare/</t>
  </si>
  <si>
    <t xml:space="preserve">Sin fotos: al no saberse el modelo exacto, las fotos de INH01, FS10E o FS20E podrían no corresponder al producto vendido.</t>
  </si>
  <si>
    <t xml:space="preserve">GTIN confirmado en el catálogo de Mercado Libre (MLM36457563, 2026-09-29). Catálogo MLM36457563 (Tira Pila Duracell AA 6 pz, alcalina, no recargable, código MN1500B1). Coinciden marca, tamaño AA, tipo alcalina, 6 piezas en tira y modelo MN1500B1. Se descartan el 1.2 V y los 2500 mAh del catálogo por no ser coherentes con una pila alcalina; se conserva 1.5 V de la ficha. El GTIN del sistema es un GTIN-14; el catálogo describe la tira de 6 y no informa cuántas tiras trae la caja.</t>
  </si>
  <si>
    <t xml:space="preserve">https://www.cyberpuerta.mx/Energia/Cargadores-Baterias-Pilas/Pilas/Duracell-Pila-Alcalina-AA-6-Piezas.html | https://urrea.com/tira-de-pilas-alcalinas-duracellr-aa-6-piezas-mn1500b1</t>
  </si>
  <si>
    <t xml:space="preserve">1 foto de tienda (Urrea, 1000 px): tira con 6 pilas AA. Se descartaron el blíster promopack y su vista trasera (presentación diferente) y una foto duplicada de menor resolución.</t>
  </si>
  <si>
    <t xml:space="preserve">Ficha PLM cubre varias concentraciones; se tomó la de 500 mg/5 mg (caja de 60). El GTIN 785118754204 es la versión de 12 dígitos (UPC); Farmatodo lo lista como Retailer Item ID. El nombre del sistema dice 'MAVI' como fabricante.</t>
  </si>
  <si>
    <t xml:space="preserve">https://www.medicamentosplm.com/Home/productos/maviglin.grageas/108/101/8544/77 | https://www.farmatodo.com.mx/maviglin-metformina-glibenclamida-500-5-mg-caja-c-60-tabletas/p</t>
  </si>
  <si>
    <t xml:space="preserve">1 foto de tienda (Grupo Farma Medical, 1024 px): caja de frente de Maviglin 500 mg/5 mg con 60 tabletas.</t>
  </si>
  <si>
    <t xml:space="preserve">Composición e indicaciones de Farmacias Klyns; sin registro sanitario ni contraindicaciones en fuentes abiertas. Una farmacia lo clasifica 'con receta' y otra no lo especifica, por eso se dejó 'Revisar'. La advertencia sobre otros productos con paracetamol es una precaución general, no leída del empaque. El nombre del sistema trae 'JULIO 27' (caducidad), ignorado.</t>
  </si>
  <si>
    <t xml:space="preserve">https://www.klyns.mx/tafirol-flex-300mg-250mg-c-30-tabs/p | https://www.fahorro.com/tafirol-flex-300-mg-250-mg-caja-con-30-tabletas.html</t>
  </si>
  <si>
    <t xml:space="preserve">1 foto de tienda (Farmacias del Ahorro, 1600 px): caja frontal de Tafirol Flex con 30 tabletas.</t>
  </si>
  <si>
    <t xml:space="preserve">La ficha de tienda trae poca información; activos tomados del empaque (retinol, niacinamida, vitamina C). Modo de uso redactado en forma general a partir del formato día y noche del empaque y del producto hermano antiarrugas. Tipo de piel no confirmado.</t>
  </si>
  <si>
    <t xml:space="preserve">https://www.fahorro.com/vitacilina-crema-facial-aclaradora-100-gr.html</t>
  </si>
  <si>
    <t xml:space="preserve">1 foto de frente al empaque (tarro y caja), origen tienda, 1226 px.</t>
  </si>
  <si>
    <t xml:space="preserve">Composición, indicaciones y advertencias de la ficha PLM; GTIN visto en el nombre de archivo de imagen de tienda y en listados. Categoría de publicación como venta libre por regla del lote; el producto requiere receta.</t>
  </si>
  <si>
    <t xml:space="preserve">https://www.medicamentosplm.com/Home/productos/doloneurobion.retard.tabletas/137/101/67789/210 | https://www.fahorro.com/dolo-neurobion-retard-10-tabs.html</t>
  </si>
  <si>
    <t xml:space="preserve">1 foto de frente al empaque (caja con 10 tabletas), origen tienda, 1600 px. Las fotos adicionales de otra tienda no se pudieron descargar.</t>
  </si>
  <si>
    <t xml:space="preserve">No se pudo confirmar la concentración de yodopovidona (una fuente indica 1 % y otra sugiere 8 g); se omitió. Modo de uso y advertencias redactados en forma general; verificar contra el empaque.</t>
  </si>
  <si>
    <t xml:space="preserve">https://www.fahorro.com/isodine-bucofaringeo-solucion-120-ml.html | https://grupofarmapronto.com/producto/isodine-bucofar-8-gr-c-120-ml-solucion/</t>
  </si>
  <si>
    <t xml:space="preserve">1 foto de frente al frasco, origen tienda, 1393 px. Se eliminó una segunda foto que era de otro producto (Microdacyn).</t>
  </si>
  <si>
    <t xml:space="preserve">Fichas de tienda con muy poca información; materiales y medidas no confirmados. catalogo_ml MLM26326877 tomado del título de un resultado ('Cepillo y Peine Zoo Friends C/2 pz'); no se pudo abrir la ficha.</t>
  </si>
  <si>
    <t xml:space="preserve">https://www.fahorro.com/set-evenflo-peine-y-cepillo-2-pz.html | https://farmaciaparis.com/products/5564</t>
  </si>
  <si>
    <t xml:space="preserve">1 foto de frente al empaque (blíster Evenflo con cepillo y peine), origen tienda, 1024 px. Se eliminaron una foto con leyenda de tienda y otra de un producto ajeno (cubiertas para cepillo dental).</t>
  </si>
  <si>
    <t xml:space="preserve">GTIN confirmado en el catálogo de Mercado Libre (MLM25850225, 2026-09-29). Catálogo MLM25850225 (Listerine Cool Mint 500 ml, sabor menta, 4 aceites esenciales: mentol, timol, eucaliptol y salicilato de metilo, con alcohol). Coincide todo lo comparable y confirma los cuatro aceites esenciales que la investigación había supuesto; el texto del catálogo es de la versión de México.</t>
  </si>
  <si>
    <t xml:space="preserve">https://www.walmart.com/ip/Listerine-Antiseptic-Mouthwash-Cool-Mint-500ml/10316915 | https://www.target.com/p/listerine-antiseptic-mouthwash-for-bad-breath-and-plaque-cool-mint-500ml/-/A-13404206</t>
  </si>
  <si>
    <t xml:space="preserve">1 foto de frente a la botella (Listerine Cool Mint 500 ml), origen tienda de EE. UU., 1542 px; el empaque puede variar respecto al que se vende en México. Se eliminó una segunda foto con texto promocional.</t>
  </si>
  <si>
    <t xml:space="preserve">No se encontró ficha con indicaciones, dosis ni condición de venta; la clasificación de receta se deja en 'Revisar' (el empaque promociona alivio del dolor y la fiebre, lo que sugiere venta libre). Advertencias redactadas de forma general para AINE/paracetamol.</t>
  </si>
  <si>
    <t xml:space="preserve">https://www.klyns.mx/naproxeno-paracetamol-c-16-tabs-degorts/p | https://farmaciaherrera.com.mx/collections/medicamentos-genericos/products/paracetamol-naproxeno-proxalin-plus-300-250-mg-con-16-tabletas</t>
  </si>
  <si>
    <t xml:space="preserve">2 fotos de frente al empaque, origen tienda (650 px y 976 px).</t>
  </si>
  <si>
    <t xml:space="preserve">GTIN confirmado en el catálogo de Mercado Libre (MLM39473604, 2026-09-29). Catálogo MLM39473604 (Dimegan-D jarabe, frasco de 60 ml, Senosiain, loratadina 1 mg + fenilefrina 4 mg por ml según el título 0.1 g/0.4 g por 100 ml, receta requerida fracción IV, registro 131M2002 SSA). 1 mg/ml y 4 mg/ml equivalen a los 10 mg y 40 mg por 10 ml de la ficha y descartan la lectura 'Infantil 1/2 mg/ml' de otra ficha. El catálogo no dice 'infantil'; la 'INF' del nombre del sistema sigue sin confirmarse.</t>
  </si>
  <si>
    <t xml:space="preserve">https://farmaciasmedina.com/detalleProducto/Dimegan-D-60-Ml-Jarabe-Frasco-Dosificador/7501314703647 | https://openfarma.mx/products/dimegan-d-infantil-1-2-mg-ml-60-ml-jarabe | https://www.farmatodo.com.mx/dimegan-d-jarabe-10-40-10-mg-ml-frasco-c-60-ml/p</t>
  </si>
  <si>
    <t xml:space="preserve">1 foto de frente al empaque, origen tienda, 800 px. Otras fotos disponibles eran menores de 500 px.</t>
  </si>
  <si>
    <t xml:space="preserve">El nombre del sistema dice '25 MG' pero el producto de este GTIN es Bonadoxina 25 mg/50 mg (meclozina/piridoxina). Advertencias sobre somnolencia y alcohol son las generales de un antihistamínico; verificar contra el instructivo.</t>
  </si>
  <si>
    <t xml:space="preserve">https://farmalisto.com.mx/antiacidos-y-malestar-estomacal-con-receta/5419-bonadoxina-2550mg-caja-con-25-tabletas-7501287678034.html | https://www.fahorro.com/bonadoxina-25-mg-50-mg-oral-25-tabs.html</t>
  </si>
  <si>
    <t xml:space="preserve">1 foto de frente a la caja (Pfizer), origen tienda, 1521 px.</t>
  </si>
  <si>
    <t xml:space="preserve">Fragancia específica, ingredientes y modo de uso no aparecen en las fichas; el modo de uso y las advertencias están redactados de forma general para barras en gel. El fabricante (Colgate-Palmolive) se dedujo de la marca que indica una ficha.</t>
  </si>
  <si>
    <t xml:space="preserve">https://www.lagranbodega.com.mx/speed-stick-gel-antitranspirante-85-gr/p | https://farmaciasanjorge.com/products/44412 | https://www.delsol.com.mx/wcs/shop/es/delsol/desodorante-sped-stick-adn-gel-85gr</t>
  </si>
  <si>
    <t xml:space="preserve">1 foto de frente al empaque, origen tienda, 1200 px.</t>
  </si>
  <si>
    <t xml:space="preserve">La ficha de tienda no trae dosis ni contraindicaciones; el modo de uso y las advertencias se redactaron de forma general.</t>
  </si>
  <si>
    <t xml:space="preserve">https://farmalisto.com.mx/especializados/6201-comprar-janumet-50-1000-mg-caja-con-56-comprimidos-diabetes-mellitus-tipo-2-precio-7501326004954-msd.html | https://www.fahorro.com/janumet-50-1000-mg-oral-56-comprimidos.html</t>
  </si>
  <si>
    <t xml:space="preserve">1 foto de frente a la caja (MSD, 50 mg/1000 mg, 56 comprimidos), origen tienda, 1600 px.</t>
  </si>
  <si>
    <t xml:space="preserve">El nombre del sistema ('INST NJA 5 8 SBS') no indica la cantidad de sobres; la foto asociada a este GTIN muestra caja con 10 sobres de 5.8 g. Modo de uso redactado de forma general; no se pudo abrir la ficha con texto completo.</t>
  </si>
  <si>
    <t xml:space="preserve">https://www.fahorro.com/metamucil-fibra-en-polvo-sabor-naranja-10-sobres.html | https://www.yza.mx/metamucil-instantaneo-naranja/MXYZ_7501001245214.html</t>
  </si>
  <si>
    <t xml:space="preserve">1 foto de frente a la caja (sin azúcar, sabor naranja, 10 sobres), origen tienda, 2000 px.</t>
  </si>
  <si>
    <t xml:space="preserve">Ingredientes no disponibles en las fichas. Modo de uso y advertencias tomados de la ficha de tienda.</t>
  </si>
  <si>
    <t xml:space="preserve">https://www.yza.mx/colonia-para-bebes-mennen-200-ml/MXYZ_7501035911796.html | https://farmaciasanjorge.com/products/3961</t>
  </si>
  <si>
    <t xml:space="preserve">1 foto de frente a la botella, origen tienda, 2000 px.</t>
  </si>
  <si>
    <t xml:space="preserve">Ingredientes no disponibles en la ficha de tienda. El modo de uso es genérico para un producto con filtro solar. El GTIN empieza con 770, pero lo listan tiendas de México con este mismo código.</t>
  </si>
  <si>
    <t xml:space="preserve">https://www.dax.com.mx/producto/lubriderm-crema-protecion-solar-uv-fps15-de-400ml-7702035457639.html</t>
  </si>
  <si>
    <t xml:space="preserve">1 foto de frente al frasco (Lubriderm UV FPS 15, 400 ml), origen tienda, 1110 px.</t>
  </si>
  <si>
    <t xml:space="preserve">GTIN confirmado en el catálogo de Mercado Libre (MLM48917970, 2026-09-29). Catálogo MLM48917970 (Gaap PF Ofteno latanoprost 0.05 mg/ml = 0.005 %, frasco gotero 3 ml, Laboratorios Sophia, receta requerida, registro 285M2004 SSA). Coinciden marca, línea Ofteno PF, principio activo, concentración, 3 ml, forma oftálmica y receta. El catálogo aporta el registro sanitario que la investigación no había confirmado para la versión PF.</t>
  </si>
  <si>
    <t xml:space="preserve">https://www.medicamentosplm.com/Home/productos/gaap.ofteno.solucion.oftalmica/174/101/7860/172 | https://salcobrand.cl/products/gaap-ofteno-pf-latanoprost-0-005-solucion-oftalmica-3ml</t>
  </si>
  <si>
    <t xml:space="preserve">3 fotos (caja de frente, caja con frasco y frasco) del empaque Gaap Ofteno PF 3 ml, origen tienda de Chile, 807 a 886 px.</t>
  </si>
  <si>
    <t xml:space="preserve">GTIN visto en un listado de otra tienda (Xiomara Wax &amp; Shine Free Style Mate). Las fichas de tienda traen poca información; modo de uso genérico. catalogo_ml MLM18985273 tomado del título de un resultado ('Cera para Peinar Xiomara Wax &amp; Shine Modeladora Mate 60g'); no se pudo abrir la ficha.</t>
  </si>
  <si>
    <t xml:space="preserve">https://www.arteli.com.mx/cera-para-peinar-xiomara-waxshine-modeladora-mate-60g-3572903/p | https://www.heb.com.mx/xiomara-cera-moldeadora-mate-60-gr-888494/p | https://www.chedraui.com.mx/cera-mate-xiomara-60g-3572903/p</t>
  </si>
  <si>
    <t xml:space="preserve">Foto nueva 7501846505283_3.jpg: tarro Xiomara Wax &amp; Shine cera moldeadora mate 60 g, archivo original 7501846505283_00.jpg de Chedraui (mismo GTIN), 1200x1200, producto de 1101 px, fondo blanco y sin marcas. Borradas las dos fotos anteriores de HEB (439 y 431 px útiles). Arteli publica la misma foto (1200 px); no se guardó por duplicada. Walmart solo tiene otro código (7501846503788) con tapa de distinto color; no se usó.</t>
  </si>
  <si>
    <t xml:space="preserve">Composición de la ficha PLM de Berocca comprimidos efervescentes; confirmar contra el empaque vigente. Se trata de un multivitamínico con registro de medicamento, de venta libre.</t>
  </si>
  <si>
    <t xml:space="preserve">https://www.medicamentosplm.com/home/productos/berocca-comprimidos-efervescentes/21/101/6569/28 | https://www.benavides.com.mx/berocca-efervescente-10-tabletas</t>
  </si>
  <si>
    <t xml:space="preserve">1 foto limpia de frente a la caja, origen tienda, 864 px. Se eliminó una foto compuesta con banner de texto.</t>
  </si>
  <si>
    <t xml:space="preserve">Composición y modo de uso de la ficha PLM. La recomendación de consultar al médico durante el embarazo es una precaución general redactada por nosotros.</t>
  </si>
  <si>
    <t xml:space="preserve">https://medicamentosplm.com/Home/productos/previta_mom_c%C3%A1psulas/81/101/63604/14 | https://www.fahorro.com/previta-mom-suplemento-alimenticio-30-caps.html</t>
  </si>
  <si>
    <t xml:space="preserve">1 foto de frente a la caja, origen tienda, 830 px.</t>
  </si>
  <si>
    <t xml:space="preserve">Beneficios, modo de uso e ingredientes destacados tomados de la página de Garnier Chile del mismo producto (Hair Food Coco 350 ml) y de una ficha de tienda de México; la fórmula de México podría variar ligeramente. El fabricante (L'Oréal) se dedujo de la marca.</t>
  </si>
  <si>
    <t xml:space="preserve">https://www.garnier.cl/sobre-nuestras-marcas/fructis/hair-food-coco-350ml | https://www.walmart.com.mx/ip/mascarilla-para-cabello-garnier-fructis-hair-food-coco-cabello-danado-350-ml/00750955282803</t>
  </si>
  <si>
    <t xml:space="preserve">1 foto de frente al tarro, origen tienda, 1939 px.</t>
  </si>
  <si>
    <t xml:space="preserve">GTIN visto en un listado de otra tienda (Xiomara Wax &amp; Shine Black pomada 60 gr). Ingredientes no disponibles; modo de uso genérico. catalogo_ml MLM18985402 tomado del título de un resultado ('Cera para Peinar Xiomara Wax &amp; Shine Black 60g'); no se pudo abrir la ficha.</t>
  </si>
  <si>
    <t xml:space="preserve">https://www.walmart.com.mx/ip/pomada-profesional-xiomara-wax-shine-black-para-barba-bigote-y-cabello-60-g/00750184650485 | https://www.delsol.com.mx/wcs/shop/es/delsol/pomada-wax-and-shine-black-60grs</t>
  </si>
  <si>
    <t xml:space="preserve">1 foto de frente al tarro negro, origen tienda, 1080 px.</t>
  </si>
  <si>
    <t xml:space="preserve">La ficha de tienda no trae dosis, contraindicaciones ni advertencias; el modo de uso y las advertencias se redactaron de forma general para un antiarrítmico.</t>
  </si>
  <si>
    <t xml:space="preserve">https://farmalisto.com.mx/presion-arterial/3389-braxan-200-mg-caja-con-20-tabletas-7501089802071.html | https://www.yza.mx/braxan-200mg-20-comp/MXYZ_7501089802071.html</t>
  </si>
  <si>
    <t xml:space="preserve">1 foto de frente a la caja (Braxan amiodarona 200 mg, 20 tabletas), origen tienda, 974 px.</t>
  </si>
  <si>
    <t xml:space="preserve">Indicaciones y advertencias de una sola ficha de tienda (en inglés), traducidas y resumidas; una ficha dice que requiere receta y otra la ubica como medicamento para gripe y tos sin receta, por eso 'Revisar'. La página de otra farmacia dio error 429 (límite de solicitudes) y no se abrió.</t>
  </si>
  <si>
    <t xml:space="preserve">https://wecarepharma.mx/en/products/troferit-30mg-con-15-tabletas-dropropizina | https://www.fahorro.com/troferit-30-mg-oral-15-tabletas.html</t>
  </si>
  <si>
    <t xml:space="preserve">1 foto de frente a la caja con blíster, origen tienda, 1487 px. Se eliminó una segunda foto muy pequeña y con mucho margen.</t>
  </si>
  <si>
    <t xml:space="preserve">Beneficios y modo de uso tomados de una ficha de tienda; advertencias redactadas de forma general para cosméticos de uso externo.</t>
  </si>
  <si>
    <t xml:space="preserve">https://www.walmart.com.mx/ip/crema-facial-vitacilina-antiarrugas-dia-noche-con-retinol-100-g/00750637600025 | https://www.fahorro.com/vitacilina-crema-facial-antiarrugas-100-gr.html</t>
  </si>
  <si>
    <t xml:space="preserve">1 foto de frente al empaque (tarro y caja), origen tienda, 1118 px.</t>
  </si>
  <si>
    <t xml:space="preserve">No se encontró una página del paquete promocional (tarro 400 ml + lata 50 ml); datos tomados de la página oficial de Nivea Creme tarro de 400 ml. La lata de 50 ml se dedujo del nombre del sistema; el final 'N' del nombre no se pudo interpretar.</t>
  </si>
  <si>
    <t xml:space="preserve">https://www.nivea.com.mx/productos/crema-humectante-nivea%C2%AE-creme-tarro-azul-400-ml-75010545002160060.html</t>
  </si>
  <si>
    <t xml:space="preserve">1 foto (1148 px) del sitio oficial de Nivea México: tarro de vidrio de 400 ml de frente (fondo desenfocado de baño, sin texto ni logotipo de tienda). Es la foto del envase principal (400 ml), no del combo con lata de 50 ml; el producto se vende como combo tarro 400 ml + lata 50 ml (no existe foto del combo). Descartadas: imagen del sitio oficial con texto promocional y la de ilustración de mano con medida; vistas de la tapa de Claroshop y Walmart (solo tapa, con cintillo de texto la de Walmart).</t>
  </si>
  <si>
    <t xml:space="preserve">Una ficha de tienda marca la condición de venta como 'receta no obligatoria' pero el propio texto indica 'su venta requiere prescripción médica'; se tomó como con receta.</t>
  </si>
  <si>
    <t xml:space="preserve">https://www.benavides.com.mx/ficonax-1-g-tabletas-1x30 | https://www.fahorro.com/ficonax-1-g-oral-30-tabletas.html</t>
  </si>
  <si>
    <t xml:space="preserve">1 foto de frente a la caja (Ficonax metformina 1 g, 30 tabletas recubiertas), origen tienda, 756 px.</t>
  </si>
  <si>
    <t xml:space="preserve">Condición de venta no confirmada (una tienda lo clasifica entre los medicamentos de gripe y tos con receta; el empaque visible no lo indica), por eso 'Revisar'. Dosis no disponible en las fichas. Registro sanitario y fabricante leídos del empaque.</t>
  </si>
  <si>
    <t xml:space="preserve">https://www.fahorro.com/dalvear-infantil-150-mg-80-mg-100-ml-jarabe-200-ml.html | https://www.farmaciasguadalajara.com/medicina/vias-respiratorias/dalvear-jarabe-infantil-150mg-80mg-100ml-sabor-miel-lima-limon--200-ml.-1044664.html</t>
  </si>
  <si>
    <t xml:space="preserve">3 fotos del empaque (caja en ángulo, caja y frente), origen tienda, 1419 a 1509 px. Se eliminó una foto del costado con texto ilegible.</t>
  </si>
  <si>
    <t xml:space="preserve">GTIN 7502239732071 confirmado como SKU de Prebios prueba de embarazo en una farmacia y por el nombre de archivo de la foto. Las fichas en línea traen poca información técnica (sin sensibilidad, fabricante ni instructivo); el fabricante 'Laboratorios Rapil' viene del nombre del sistema y no se confirmó en las fuentes. Verificar datos técnicos y registro sanitario con el empaque.</t>
  </si>
  <si>
    <t xml:space="preserve">https://www.emeritafarmacias.com/producto/prebios-prueba-de-embarazo-cod/ | https://www.farmaleal.com.mx/products/prebios-1-pba-emb-1-pza | https://www.rappi.com.mx/p/prebios-prueba-de-embarazo-81966</t>
  </si>
  <si>
    <t xml:space="preserve">1 foto de frente del empaque (tienda, 862 px); coincide con el GTIN por nombre de archivo.</t>
  </si>
  <si>
    <t xml:space="preserve">GTIN confirmado (EAN 7501035908147) en varias tiendas. El modo de uso, precauciones e ingredientes se tomaron de la etiqueta posterior de la presentación azul de 400 g de la misma línea (misma fórmula base); confirmar contra la etiqueta del frasco rosa de 200 g. Fabricante no confirmado en las fuentes.</t>
  </si>
  <si>
    <t xml:space="preserve">https://www.sanborns.com.mx/producto/579293/talco-hipoalergenicorosa-mennen-bebe-200g | https://www.yza.mx/mennen-talco-rosa-200g/MXYZ_7501035908147.html | https://www.farmalisto.com.mx/tratamientos-para-la-piel/13227-comprar-mennen-baby-mennen-talco-para-bebes-rosa-frasco-con-200-g-precio-7501035908147.html</t>
  </si>
  <si>
    <t xml:space="preserve">1 foto de frente (tienda, 2000 px, fondo blanco limpio). Se descartó una segunda foto con banners promocionales.</t>
  </si>
  <si>
    <t xml:space="preserve">GTIN 7509546029825 confirmado (INCI Beauty, SKU de farmacia y tienda departamental). La lista de ingredientes en línea es parcial. No se encontró página oficial de la marca; el modo de uso y las advertencias son generales para desodorantes roll-on, no textuales del empaque.</t>
  </si>
  <si>
    <t xml:space="preserve">https://incibeauty.com/en/produit/7509546029825 | https://www.walmart.com.mx/ip/desodorante-neutro-balance-dermoprotector-roll-on-antitranspirante-65-ml/00750954602982 | https://grupofarmapronto.com/producto/palmolive-neutro-balance-roll-on-65-ml-desodorante/</t>
  </si>
  <si>
    <t xml:space="preserve">1 foto de frente (tienda, 970 px) con el empaque Palmolive Neutro Balance Dermoprotector 65 ml.</t>
  </si>
  <si>
    <t xml:space="preserve">GTIN confirmado por la foto de la ficha de la farmacia (archivo nombrado con el GTIN) y por título 'Dabex 1 Gr caja c/30 tabletas'. Datos clínicos tomados de la ficha PLM de la línea Dabex (500, 850 y 1000 mg). Registro sanitario no visto.</t>
  </si>
  <si>
    <t xml:space="preserve">https://www.fahorro.com/dabex-1000-mg-oral-30-tabletas.html | https://www.medicamentosplm.com/Home/productos/dabex.tabletas/115/101/7102/210 | https://www.farmatodo.com.mx/dabex-1-gr-caja-c-30-tabletas/p</t>
  </si>
  <si>
    <t xml:space="preserve">1 foto de frente (tienda, 1420 px): caja Dabex metformina 1000 mg, 30 tabletas, Merck.</t>
  </si>
  <si>
    <t xml:space="preserve">GTIN 8850006935033 (EAN de fabricación tailandesa) confirmado en tienda departamental y en el código de artículo de otra tienda. Modo de uso, precauciones e ingredientes transcritos de la etiqueta posterior visible en las fotos. En resultados apareció un catálogo de Mercado Libre 'Talco Mennen Baby Magic Hipoalergénico 400 g' (MLM18963493) pero no se pudo abrir para confirmar que sea la versión azul, por eso no se anota.</t>
  </si>
  <si>
    <t xml:space="preserve">https://www.delsol.com.mx/ProductDisplay?storeId=1&amp;productId=85699&amp;urlRequestType=Base&amp;langId=-5&amp;catalogId=12001 | https://www.walmart.com.mx/ip/talco-para-bebe-mennen-baby-magic-hipoalergenico-protege-su-piel-400-gr/00885000693503</t>
  </si>
  <si>
    <t xml:space="preserve">3 fotos de tienda (1000 px): frente, contraetiqueta y lateral del frasco azul de 400 g; sin logotipos de tienda ni texto promocional.</t>
  </si>
  <si>
    <t xml:space="preserve">GTIN confirmado en varias fichas. El nombre del sistema dice '300MG': la presentación es tolperisona 50 mg / paracetamol 300 mg por cápsula. No se pudo confirmar en las fuentes si su leyenda exige receta médica, por eso queda en 'Revisar'. Registro sanitario no visto.</t>
  </si>
  <si>
    <t xml:space="preserve">https://www.medicamentosplm.com/Home/productos/mydocalm.a.capsulas/36/101/8767/14 | https://www.yza.mx/mydocalm-a-50mg300mg-30-caps/MXYZ_7501088545658.html | https://www.fahorro.com/mydocalm-a-5300-mg-oral-30-capsulas.html</t>
  </si>
  <si>
    <t xml:space="preserve">1 foto (tienda, 1596 px) del diseño actual de la caja con 30 cápsulas. Se descartó otra foto de menor resolución con un diseño de caja distinto.</t>
  </si>
  <si>
    <t xml:space="preserve">GTIN confirmado en la página oficial de Axe México (URL con 07506306244795). La página oficial no lista ingredientes ni advertencias completas; los datos de fabricante (Unilever) y aroma se dedujeron de la marca y del empaque.</t>
  </si>
  <si>
    <t xml:space="preserve">https://www.axe.com/mx/p/desodorante-en-aerosol-intense-150-ml.html/07506306244795</t>
  </si>
  <si>
    <t xml:space="preserve">https://www.axe.com/mx/p/desodorante-en-aerosol-intense-150-ml.html/07506306244795 | https://vitau.mx/desodorante-axe-intense-48h-spy-150-ml-envase-de-aerosol-27103</t>
  </si>
  <si>
    <t xml:space="preserve">1 foto de frente (tienda, 1049 px) del envase Axe Intense Power Lime &amp; Spices 150 ml. La foto oficial de Axe (assets de Unilever) devolvió 403 al script; se descartó otra foto de un diseño de lata distinto.</t>
  </si>
  <si>
    <t xml:space="preserve">GTIN confirmado en varias fichas (URLs con 7501001353377). Las fichas en línea no traen dosis ni advertencias completas, por eso no se detallan; revisar el empaque. No se encontró página oficial ni registro sanitario.</t>
  </si>
  <si>
    <t xml:space="preserve">https://farmalisto.com.mx/antiacidos-malestar-estomacal/412-comprar-pepto-bismol-262-mg-caja-con-24-tabletas-sabor-cereza--precio-7501001353377.html | https://farmaciasmedina.com/detalleProducto/Pepto-Bismol-Cereza-Masticables/7501001353377 | https://www.fahorro.com/pepto-bismol-tabletas-masticables-cereza-24-tabletas.html</t>
  </si>
  <si>
    <t xml:space="preserve">1 foto de frente (tienda, 1488 px) de la caja Pepto-Bismol masticable cereza 24 tabletas.</t>
  </si>
  <si>
    <t xml:space="preserve">GTIN confirmado (foto de la farmacia nombrada con el GTIN y ficha con el GTIN en la URL). Las fichas traen poca información: no hay lista de ingredientes ni instrucciones oficiales; el modo de uso y las precauciones son generales para shampoo infantil. Fabricante no confirmado.</t>
  </si>
  <si>
    <t xml:space="preserve">https://www.fahorro.com/grisi-ricitos-de-oroshampoo-manzanilla-250-ml.html | https://www.sanborns.com.mx/producto/65533/shampoo-grisi-ricitos-de-oro | https://www.yza.mx/shampoo-ricitos-oro-grisi-250-ml/MXYZ_7501022103166.html</t>
  </si>
  <si>
    <t xml:space="preserve">1 foto de frente (tienda, 934 px) del frasco Ricitos de Oro manzanilla 250 ml (8.47 fl oz). Se descartó una segunda foto idéntica.</t>
  </si>
  <si>
    <t xml:space="preserve">GTIN confirmado en la página oficial de Nivea México (URL con 7501054549796). El modo de uso no viene en la página oficial; es una indicación general para cremas corporales. Fabricante (Beiersdorf) deducido de la marca.</t>
  </si>
  <si>
    <t xml:space="preserve">https://www.nivea.com.mx/products/nivea/nivea-body-care/nivea-body/nbody-essential/nbody-rich-nourishing/nbody-rch-crg-mlk-100-ml/80232-7501054549796</t>
  </si>
  <si>
    <t xml:space="preserve">1 foto oficial de Nivea México (980 px): frasco Milk Nutritiva con etiqueta 72 h, 100 ml (se ve 'NUEVO' en el sello superior). Se descartó otra foto con etiqueta anterior de 48 h.</t>
  </si>
  <si>
    <t xml:space="preserve">GTIN confirmado (URL de farmacia con 7501293200946, presentación 7 carteras). Clasificado en 'Digestivos' por su indicación (H. pylori); también podría ir en antiinfecciosos. La ficha PLM indica que su venta requiere receta. Registro sanitario no visto.</t>
  </si>
  <si>
    <t xml:space="preserve">https://www.medicamentosplm.com/home/productos/pylopac-capsulas-tabletas/139/101/9478/1201 | https://www.fahorro.com/pylopac-30-mg-500-mg-500-mg-oral-7-carteras.html | https://farmaciasmedina.com/detalleProducto/Pylopac-C-7-Carteras-8-Capsulas-Paquete/7501293200946</t>
  </si>
  <si>
    <t xml:space="preserve">1 foto de frente (tienda, 1550 px) de la caja Pylopac con 7 carteras.</t>
  </si>
  <si>
    <t xml:space="preserve">El GTIN no apareció en las fichas consultadas; se identificó por nombre y presentación (FreeStyle Optium, 50 tiras). El registro sanitario 2480R2011 SSA salió de la ficha de la tienda de Abbott y debe verificarse contra la caja. La ficha de esa tienda menciona también compatibilidad con otro lector; aquí se usó la compatibilidad impresa en la caja (Optium Neo).</t>
  </si>
  <si>
    <t xml:space="preserve">https://www.abbottienda.com/diabetes/165-freestyle-optium-tiras-reactivas-caja-c50.html | https://www.claroshop.com/producto/1334267/freestyle-optium-50-tiras-reactivas-para-glucosa</t>
  </si>
  <si>
    <t xml:space="preserve">2 fotos de la tienda de Abbott (753 y 730 px, originales de 800 px): frente y vista en ángulo de la caja de 50 tiras. Se descartó una tercera foto de tienda con el producto pequeño en el cuadro.</t>
  </si>
  <si>
    <t xml:space="preserve">GTIN 650240019999 (UPC de 12 dígitos) confirmado en la tienda del fabricante (foto nombrada con el GTIN) y en tienda de autoservicio. Clasificado como antimicótico; también podría ir en uroginecológicos de venta libre. Se consideró de venta libre por ser clotrimazol tópico vaginal; la ficha PLM no aclara el tipo de venta. Registro sanitario no visto.</t>
  </si>
  <si>
    <t xml:space="preserve">https://shop.genommalab.com/mx/lomecan-v-ovulos-caja-con-3-ovulos-vaginales.html</t>
  </si>
  <si>
    <t xml:space="preserve">https://shop.genommalab.com/mx/lomecan-v-ovulos-caja-con-3-ovulos-vaginales.html | https://www.medicamentosplm.com/home/productos/lomecan-v-ovulos/63/101/46572/111 | https://www.yza.mx/lomecan-v-3-ovulos/MXYZ_650240019999.html</t>
  </si>
  <si>
    <t xml:space="preserve">1 foto oficial del fabricante (Genomma Lab, 1961 px) de la caja con 3 óvulos. Se descartaron 3 imágenes publicitarias de la misma ficha.</t>
  </si>
  <si>
    <t xml:space="preserve">GTIN confirmado en varias tiendas (Dramamine jarabe infantil 250 mg/100 ml, 120 ml). El '42' del nombre del sistema no corresponde a un dato de la presentación. Registro sanitario tomado de la página oficial de Kenvue; la ficha PLM lista como laboratorio a Janssen-Cilag de México (titular anterior).</t>
  </si>
  <si>
    <t xml:space="preserve">https://www.kenvuebrands.com/mx/dramamine/dramaminer-jarabe</t>
  </si>
  <si>
    <t xml:space="preserve">https://www.kenvuebrands.com/mx/dramamine/dramaminer-jarabe | https://medicamentosplm.com/home/productos/dramamine-jarabe/2502/101/57674/94 | https://www.yza.mx/dramamine-jarabe-infan-250mg100ml-120ml/MXYZ_7501007532349.html</t>
  </si>
  <si>
    <t xml:space="preserve">2 fotos: frente (fabricante, 749 px, original de 447x800) y contraetiqueta de la caja (tienda, 1288 px). Se descartó una foto de un diseño de caja anterior.</t>
  </si>
  <si>
    <t xml:space="preserve">GTIN confirmado (foto de la farmacia nombrada con el GTIN y código de artículo de tienda coincidente). Las concentraciones de los principios activos difieren entre fuentes en línea, por eso no se anotan; verificar en la caja. Las advertencias son las generales de un gel tópico con naproxeno. Fabricante (Genomma Lab) según la marca. Registro sanitario no visto.</t>
  </si>
  <si>
    <t xml:space="preserve">https://www.fahorro.com/ultra-bengue-gel-35-g.html | https://wecarepharma.mx/products/ultra-bengue-rojo-gel-35g-naproxeno-lidocaina-salicilato-de-metilo-mentol | https://www.walmart.com.mx/ip/gel-ultra-bengue-naproxeno-lidocaina-tubo-rojo-35-g/00065024000664</t>
  </si>
  <si>
    <t xml:space="preserve">1 foto de frente (tienda, 1233 px) de la caja Ultra Bengué gel rojo 35 g; incluye los textos de beneficios propios del empaque.</t>
  </si>
  <si>
    <t xml:space="preserve">GTIN confirmado (URL de farmacia con 7501008426944). El nombre del sistema '5 5 ... 108' corresponde a 5.5% y un código interno. El modo de uso no viene en las fichas; es una indicación general para geles tópicos. Registro sanitario no visto.</t>
  </si>
  <si>
    <t xml:space="preserve">https://www.benavides.com.mx/flanax-55-naproxeno-gel-40-g-tubo | https://www.farmaleal.com.mx/products/flanax-5-5-tb-40-g-gel-7501008426944 | https://prixz.com/c/flanax-topico-40-gr-gel-tubo-naproxeno-5-5-gr/</t>
  </si>
  <si>
    <t xml:space="preserve">2 fotos (tienda, 1527 y 1242 px): frente de la caja y vista en ángulo. Se descartó una tercera con texto promocional.</t>
  </si>
  <si>
    <t xml:space="preserve">GTIN 008400003218 (UPC de 12 dígitos) confirmado por la ficha con el código 8400003218 y la foto de otra farmacia. El nombre del sistema dice 'OBRYDEX 3 1 MG' = 3 mg/ml tobramicina y 1 mg/ml dexametasona. Se marca receta por ser antibiótico con esteroide. Registro sanitario no visto.</t>
  </si>
  <si>
    <t xml:space="preserve">https://www.medicamentosplm.com/Home/productos/obrydex.solucion.oftalmica/88/101/9045/172 | https://www.yza.mx/obry-dex-solucion-oftalmica-3mg1mg-5ml/MXYZ_8400003218.html</t>
  </si>
  <si>
    <t xml:space="preserve">1 foto de frente (tienda, 924 px) de la caja Obrydex solución 3 mg / 1 mg, 5 ml.</t>
  </si>
  <si>
    <t xml:space="preserve">GTIN confirmado en el catálogo de Mercado Libre (MLM27352976, 2026-09-29). Catálogo MLM27352976 (Jeringa 3 ml 22G x 32 mm BD Plastipak, caja con 100, aguja incluida, punta Luer lock, libre de látex, estéril, desechable). Coinciden marca, línea, capacidad, calibre y largo de aguja y 100 piezas. Se ignora el atributo 'Tipo de uso: para insulina' por ser incoherente con una jeringa de 3 ml con aguja 22G. El color negro de la ficha corresponde al calibre 22G, pero el catálogo no lo menciona.</t>
  </si>
  <si>
    <t xml:space="preserve">https://productos.supromed.mx/product/jeringa-plastipak-3-ml-22x32-contiene-100-piezas-bd/ | https://www.bd.com/es-es/products-and-solutions/products/product-families/bd-plastipak-3-piece-syringe | https://www.farmacia24siete.com/pedir/categoria/material-de-curacion/CABZWRbTLHaNCTBBW/p/Pwq8nNH3hGndWjF4D/plastipak-jeringa-negra-3ml-22x32mm-7501073025417</t>
  </si>
  <si>
    <t xml:space="preserve">Sin mejora; se dejó la foto actual 17501073025414_1.jpg (Supromed, 800x800 originales, caja de cartón BD Plastipak 3 ml con 100 piezas, 453 px útiles). Revisado: Farmacias del Ahorro (1600 px pero es una ampliación de la jeringa individual en blíster, no la caja de 100), Farmatodo (800 px, jeringa individual), Klyns (500 px, pieza), Walmart sin imagen. Nadie publica la caja de 100 piezas de 3 ml en mejor resolución. Mercado Libre no abre (verificación de cuenta).</t>
  </si>
  <si>
    <t xml:space="preserve">GTIN confirmado (URL de farmacia con 7501065054043, 'Tums Extra 750 mg, 3 rollos de 8 tabletas'). El catálogo MLM40170653 coincide por título y presentación, pero no se pudo abrir para confirmar el GTIN. Las fichas no traen dosis ni advertencias detalladas; solo se indican precauciones generales. Registro sanitario no visto.</t>
  </si>
  <si>
    <t xml:space="preserve">https://www.farmatodo.com.mx/tums-extra-surtido-750-mg-3-rollos-c-8-tabletas-masticables/p | https://www.fahorro.com/tums-antiacido-tabletas-masticables-extra-surtido-24-tabletas-3-rollos-de-8-tabletas-cada-uno.html | https://farmalisto.com.mx/antiacidos-malestar-estomacal/2685-comprar-tums-extra-750-mg-empaque-con-3-rollos-de-8-tabletas-masticables-acidez-precio-7501065054043.html</t>
  </si>
  <si>
    <t xml:space="preserve">2 fotos (tienda, 1018 y 1568 px): empaque de 3 rollos Tums surtido de frente y en ángulo. Se descartó una tercera con banner promocional.</t>
  </si>
  <si>
    <t xml:space="preserve">GTIN confirmado (URL de farmacia con 7501318608191, Bayer, 28 comprimidos de 15 mg). El nombre del sistema trae 'MARZO 27' (caducidad), ignorada. Una farmacia lo lista con 'receta no obligatoria', pero es un anticoagulante y otra ficha indica que requiere receta; se marca Sí. Las indicaciones son las de la información general del producto para la dosis de 15 mg; verificar contra el instructivo.</t>
  </si>
  <si>
    <t xml:space="preserve">https://www.farmalisto.com.mx/medicamentos-con-receta-medica/12227-xarelto-15-mg-rivaroxaban-28-comprimidos-bayer-rx-7501318608191.html | https://www.benavides.com.mx/xarelto-15-mg-rivaroxaban-28-comprimidos | https://www.fahorro.com/xarelto-15-mg-oral-28-comprimidos.html | https://www.farmaleal.com.mx/products/xarelto-15-mg-28-cpr-7501318608191</t>
  </si>
  <si>
    <t xml:space="preserve">Fotos nuevas: 7501318608191_2.jpg (caja Xarelto 15 mg 28 comprimidos de frente, 1000x1000, producto de 819 px; origen Walmart de México (CDN público de imágenes i5-mx.walmartimages.com, la foto se pidió por ID derivado del GTIN; la página del producto pide verificación de identidad y no se abrió)) y 7501318608191_3.jpg (misma caja en ángulo, Farmaleal, 1000x667, 687 px útiles). Se descartó la primera imagen de ese CDN porque trae insignias añadidas '28 Comprimidos / 15 mg'. Borrada la foto anterior de Yza (484 px útiles). Benavides publica una versión de 1000 px, pero es ampliación de la de 520 px: no se usó.</t>
  </si>
  <si>
    <t xml:space="preserve">GTIN 7501056330491 confirmado en las páginas oficiales de Pond's de otros países (Colombia, Perú) y en tiendas; no se encontró la página mexicana, así que ingredientes y advertencias vienen de la ficha oficial de esos países. Verificar contra el empaque mexicano. Fabricante (Unilever) deducido de la marca.</t>
  </si>
  <si>
    <t xml:space="preserve">https://www.ponds.com/co/p/crema-rejuveness-100g.html/07501056330491</t>
  </si>
  <si>
    <t xml:space="preserve">https://www.ponds.com/co/p/crema-rejuveness-100g.html/07501056330491 | https://www.megamaxi.com/shop/belleza/cuidado-facial-belleza/cremas-antiarrugas-y-antiedad-cuidado-facial-belleza/crema-facial-rejuveness-dia-ponds-100-g/</t>
  </si>
  <si>
    <t xml:space="preserve">1 foto de frente (tienda de Ecuador, 883 px) del frasco Pond's Rejuveness 100 g. Se descartaron la contraetiqueta y una foto con banner de texto.</t>
  </si>
  <si>
    <t xml:space="preserve">GTIN 300651510577 (UPC de 12 dígitos) confirmado por la foto y ficha de la farmacia (código 0300651510577). El detalle de composición y modo de uso viene de la página global/España de Systane Hidratación sin conservantes; la ficha mexicana coincide en los ingredientes principales. Verificar contra el empaque mexicano. El nombre del sistema trae 'MARZO 28' (caducidad), ignorada.</t>
  </si>
  <si>
    <t xml:space="preserve">https://systane.myalcon.com/es/products/systane-hydration-preservative-free/</t>
  </si>
  <si>
    <t xml:space="preserve">https://www.fahorro.com/systane-hidratacion-sp-10-ml.html | https://systane.myalcon.com/es/products/systane-hydration-preservative-free/</t>
  </si>
  <si>
    <t xml:space="preserve">2 fotos de frente y en ángulo (tienda, 1188 y 1192 px) de la caja Systane Hidratación SP 10 ml.</t>
  </si>
  <si>
    <t xml:space="preserve">GTIN confirmado (URL de farmacia con 7506352500043 y foto nombrada con el GTIN). Datos transcritos del empaque visible en las fotos (frente y reverso). El catálogo MLM27233400 coincide por título ('Postinor prueba de embarazo ultrasensible 1 blister') pero no se pudo abrir para confirmar el GTIN.</t>
  </si>
  <si>
    <t xml:space="preserve">https://www.fahorro.com/prueba-de-embarazo-postinor-ultrasensible.html | https://www.yza.mx/postinor-ultrasensible-/MXYZ_7506352500043.html</t>
  </si>
  <si>
    <t xml:space="preserve">3 fotos de tienda (1369, 1398 y 1222 px): frente, reverso con instructivo de lectura y vista en ángulo de la caja.</t>
  </si>
  <si>
    <t xml:space="preserve">GTIN 736085400519 (UPC de 12 dígitos) confirmado por la ficha y foto de farmacia nombradas con el GTIN; la caja de la foto dice Sophixin Ofteno ciprofloxacino 3 mg/ml. No confundir con Sophixin DX Ofteno (con dexametasona). Registro sanitario no visto.</t>
  </si>
  <si>
    <t xml:space="preserve">https://www.medicamentosplm.com/home/productos/sophixin-ofteno-solucion/174/101/58583/146 | https://farmaciasfleming.mx/producto/sophixin-oft-5-ml/</t>
  </si>
  <si>
    <t xml:space="preserve">Fotos nuevas: 736085400519_2.jpg (caja Sophixin Ofteno ciprofloxacino 0.3% 5 mL de frente, 1000x1000, 906 px útiles) y 736085400519_3.jpg (caja con frasco gotero, 800 px útiles); origen Walmart de México (CDN público de imágenes i5-mx.walmartimages.com, la foto se pidió por ID derivado del GTIN; la página del producto pide verificación de identidad y no se abrió). Se descartó la imagen con leyenda 'Consulta a un profesional de la salud' (Medimart). Borrada la foto anterior de Farmacias Fleming (453 px útiles).</t>
  </si>
  <si>
    <t xml:space="preserve">El GTIN 37501023108819 es un GTIN-14 (indicador 3); el código de la pieza sería 7501023108819, que no apareció en ninguna ficha. Se identificó por nombre y medidas: en una farmacia la misma cinta de 2.5 cm x 9.1 m aparece con otro código (7501023108351). Las fichas en línea traen poca descripción; los usos y el modo de uso son generales. Verificar la cantidad de rollos por caja si el GTIN-14 corresponde a un empaque maestro.</t>
  </si>
  <si>
    <t xml:space="preserve">https://www.fahorro.com/nexcare-cinta-transpore-transparente-2-50-cm-x-9-10-m.html | https://www.farmatodo.com.mx/cinta-nexcare-transpore-2-5cmx9-1m-bolsa-c-1-pz/p | https://www.farmaciasguadalajara.com/3m-nexcare-cinta-transpore-transparente-25cm-x-91m-1-pz-988545</t>
  </si>
  <si>
    <t xml:space="preserve">Foto nueva 37501023108819_2.jpg: caja Nexcare Transpore 2.5 cm x 9.1 m (GTIN de pieza 7501023108351), 1000x1000, producto de 901 px; origen Walmart de México (CDN público de imágenes i5-mx.walmartimages.com, la foto se pidió por ID derivado del GTIN; la página del producto pide verificación de identidad y no se abrió). Se descartaron las imágenes con banners morados de texto. Borrada la foto anterior de Farmacias del Ahorro (500 px, 388 útiles).</t>
  </si>
  <si>
    <t xml:space="preserve">La amantadina normalmente requiere receta en México, pero las farmacias venden este producto sin receta obligatoria; verificar el estatus de venta antes de publicar.</t>
  </si>
  <si>
    <t xml:space="preserve">https://www.vademecum.es/mexico/medicamento/1551949/next-fwd-tableta-375-mg-50-mg-3-mg | https://www.fahorro.com/next-fwd-antiviral-24-tabs.html | https://www.benavides.com.mx/next-fwd-375-50-3-mg-paracetamol-amantadina-clorferamina-24-tabs</t>
  </si>
  <si>
    <t xml:space="preserve">1 foto de frente del empaque (fahorro, 1600 px). Se descartó una segunda foto de Benavides por ser duplicado de menor resolución.</t>
  </si>
  <si>
    <t xml:space="preserve">No se encontraron rangos técnicos de SpO2 ni de pulso en fuentes confiables, por eso no se incluyen. El ID de catálogo MLM21763701 salió de una URL de terceros ("Oxímetro de pulso para dedo Homecare JPD-500E blanco"); no se pudo abrir la ficha de Mercado Libre para confirmarlo.</t>
  </si>
  <si>
    <t xml:space="preserve">https://prosafetymx.com/products/oximetro-de-pulso-homecare | https://farmaciasanjorge.com/products/34878 | https://www.farmaleal.com.mx/products/oximetro-homecare-p-dedo-jpd500e-7502256729054</t>
  </si>
  <si>
    <t xml:space="preserve">2 fotos de tienda (prosafetymx): equipo de frente y caja con accesorios. Sin marcas de agua.</t>
  </si>
  <si>
    <t xml:space="preserve">No se encontró el modo de uso detallado en fuentes; se remite al instructivo.</t>
  </si>
  <si>
    <t xml:space="preserve">https://farmalisto.com.mx/productos-de-curacion/6513-comprar-italdermol-caja-con-3-gasas-con-4-g-de-crema-cada-uno-neoformacion-epitelial-precio-7501390911042.html | https://farmaciasmedina.com/detalleProducto/Italdermol-Gasas-Con-Crema-3-Piezas-Sobre/7501390911042</t>
  </si>
  <si>
    <t xml:space="preserve">2 fotos de tienda (yza 1000 px y farmaciaherrera 874 px) de frente del empaque. La foto de Medina (480 px) se rechazó por tamaño.</t>
  </si>
  <si>
    <t xml:space="preserve">El nombre del sistema (90 3 5 50 MG) equivale a 0.90 mg/3.50 mg por ml en frasco de 5 ml. Combina corticoide y antibiótico; se asume receta obligatoria.</t>
  </si>
  <si>
    <t xml:space="preserve">https://www.medicamentosplm.com/home/productos/alin-oftalmico-solucion-gotas/36/101/6215/156 | https://www.fahorro.com/alin-oftalmico-5-ml.html | https://www.heb.com.mx/chinoin-alin-oft-90-3-50mg-gotas-5-ml-31278/p</t>
  </si>
  <si>
    <t xml:space="preserve">2 fotos de tienda de frente del empaque (fahorro 1200 px y HEB 554 px).</t>
  </si>
  <si>
    <t xml:space="preserve">El nombre del sistema (LADYS S POWFRESH) corresponde a Lady Speed Stick Powder Fresh; el modo de uso y las advertencias son generales, no se encontraron textos de etiqueta.</t>
  </si>
  <si>
    <t xml:space="preserve">https://www.dax.com.mx/producto/lady-speed-stick-desodorante-barra-powder-fresh-45g-7509546060460.html | https://www.smrey.com/p/desodorante-barra-lady-speed-stick-powder-fresh-45gr-7509546060460</t>
  </si>
  <si>
    <t xml:space="preserve">2 fotos de tienda (dax 1200 px y smrey 720 px) de frente del empaque.</t>
  </si>
  <si>
    <t xml:space="preserve">La foto del empaque y PLM indican FPS 15; una tienda lo titula FPS 30. Se usó FPS 15 por coincidir con la etiqueta.</t>
  </si>
  <si>
    <t xml:space="preserve">https://www.medicamentosplm.com/Home/productos/oleoderm.plus.crema.con.proteccion.solar/152/101/9074/440 | https://www.klyns.mx/oleoderm-plus-cra-225-ml/p</t>
  </si>
  <si>
    <t xml:space="preserve">1 foto de tienda (laherrera.mx, 1280 px) de frente del empaque, etiqueta Oleoderm Solar FPS 15. Se descartó una foto pequeña (500 px) duplicada.</t>
  </si>
  <si>
    <t xml:space="preserve">El nombre del sistema dice "150" pero el GTIN corresponde a Aspirina Efervescente 500 mg con 12 tabletas.</t>
  </si>
  <si>
    <t xml:space="preserve">https://www.yza.mx/aspirina-efervescente-500mg-12-tabs/MXYZ_7501008496701.html | https://www.farmaciasguadalajara.com/aspirina-efervescente-para-dolor-de-cabeza-y-fiebre-500-mg-12-tabletas-600776</t>
  </si>
  <si>
    <t xml:space="preserve">1 foto de tienda (yza 1000 px) de frente del empaque, sin marcas de agua.</t>
  </si>
  <si>
    <t xml:space="preserve">La ficha de catálogo MLM39455605 (Graneodin F miel-limón 8.75 mg, 24 pastillas) salió en resultados, pero no se pudo abrir. Dosis exacta no confirmada; se remite al empaque.</t>
  </si>
  <si>
    <t xml:space="preserve">https://www.benavides.com.mx/graneodin-f-miel-limon-24-pastillas | https://www.fahorro.com/graneodin-f-sabor-miel-limon-24-pastillas.html</t>
  </si>
  <si>
    <t xml:space="preserve">Sin fotos válidas. Fahorro (imágenes _4, _5 y _6, 1000 px) y Benavides (1000 px) muestran la caja con el sello 'PRECIO ESPECIAL' en la tapa (y dos de las de Fahorro son piezas publicitarias con texto): descartadas por texto promocional. Farmacias Similares y Sanorim sin imagen; Guadalajara no abre.</t>
  </si>
  <si>
    <t xml:space="preserve">Una tienda lo clasifica como medicamento con receta y otras lo venden sin marcar receta; confirmar el estatus en el empaque. Una tienda mostraba una composición distinta (paracetamol/clorfenamina) que no coincide con la caja; se descartó.</t>
  </si>
  <si>
    <t xml:space="preserve">https://www.yza.mx/dolo-tiaminal-24-caps-/MXYZ_7501101627507.html | https://farmalisto.com.mx/analgesicos/4124-dolo-tiaminal-caja-con-24-capsulas-7501101627507.html</t>
  </si>
  <si>
    <t xml:space="preserve">2 fotos de frente del empaque (fahorro 1600 px y wecarepharma 500 px); la segunda muestra la fórmula.</t>
  </si>
  <si>
    <t xml:space="preserve">No se encontró lista de ingredientes ni tabla nutrimental confiable, por lo que se omiten.</t>
  </si>
  <si>
    <t xml:space="preserve">https://www.benavides.com.mx/novamil-rice-formula-no-lactea-especializada-a-partir-del-nacimiento-hasta-36-meses-400-g | https://world.openfoodfacts.org/product/7501318687332/novamil-rice-pax-complex</t>
  </si>
  <si>
    <t xml:space="preserve">1 foto de tienda (sanborns/claroshop, 1200 px) de frente de la lata. Se descartaron una foto de Benavides (520 px, duplicada) y una foto casera de OpenFoodFacts.</t>
  </si>
  <si>
    <t xml:space="preserve">No se encontró la concentración de guaifenesina ni la dosis en fuentes; se remite al empaque. "AD" del nombre del sistema se interpretó como adulto.</t>
  </si>
  <si>
    <t xml:space="preserve">https://www.fahorro.com/vick-44-jarabe-expectorante-miel-120-ml.html | https://www.farmalisto.com.mx/expectorante/8929-vick-miel-44-expec-jbe-120-ml-7590002037157-7590002037157.html</t>
  </si>
  <si>
    <t xml:space="preserve">1 foto de tienda (fahorro, 1600 px) de frente del frasco, sin marcas de agua.</t>
  </si>
  <si>
    <t xml:space="preserve">https://www.ponds.com/mx/p/loci%C3%B3n-dual-desmaquillante-bio-hidratante.html/07501056330378</t>
  </si>
  <si>
    <t xml:space="preserve">https://www.ponds.com/mx/p/loci%C3%B3n-dual-desmaquillante-bio-hidratante.html/07501056330378 | https://www.delsol.com.mx/locion-desmaquillante-bio-hydratante-dual-ponds-200-ml</t>
  </si>
  <si>
    <t xml:space="preserve">1 foto de tienda (delsol/cloudfront, 1024 px) de frente del frasco. La página oficial no expuso imágenes al script.</t>
  </si>
  <si>
    <t xml:space="preserve">https://www.yza.mx/gotinal-adulto-solucion-15ml-/MXYZ_7501088509926.html | https://www.farmaciasguadalajara.com/medicina/vias-respiratorias/gotinal-solucion-adulto-1mg-ml-atomizador--15-ml.-908436.html</t>
  </si>
  <si>
    <t xml:space="preserve">2 fotos de tienda de frente del empaque (fahorro 1600 px y yza 1000 px).</t>
  </si>
  <si>
    <t xml:space="preserve">La página oficial de Depend describe el producto con 42 piezas y tamaño extra grande; la advertencia de no tirarlas al inodoro es general.</t>
  </si>
  <si>
    <t xml:space="preserve">https://tiendadepend.mx/products/toallas-humedas-depend</t>
  </si>
  <si>
    <t xml:space="preserve">https://tiendadepend.mx/products/toallas-humedas-depend | https://www.fahorro.com/tas-hum-depend-42-bsa-1603.html</t>
  </si>
  <si>
    <t xml:space="preserve">1 foto de tienda (fahorro, 1600 px) de frente del paquete de 42 toallitas.</t>
  </si>
  <si>
    <t xml:space="preserve">La ficha de PLM cubre las cápsulas de 7.5 y 15 mg; la dosis se tomó de ahí. La caja dice Cetus (Senosiain).</t>
  </si>
  <si>
    <t xml:space="preserve">https://www.medicamentosplm.com/Home/productos/exel.capsulas/168/63/7606/14 | https://www.klyns.mx/exel-15-mg-c-10-caps/p | https://www.benavides.com.mx/exel-15-mg-meloxicam-10-capsulas</t>
  </si>
  <si>
    <t xml:space="preserve">2 fotos de tienda de frente del empaque (fahorro 1600 px y Benavides 520 px). Se descartó una tercera foto duplicada.</t>
  </si>
  <si>
    <t xml:space="preserve">El GTIN aparece como EAN en la ficha de la tienda de origen. El modo de uso y las advertencias son generales para geles con alcohol.</t>
  </si>
  <si>
    <t xml:space="preserve">https://www.chedraui.com.mx/gel-antiseptico-protec-lima-limon-1l-3708307/p | https://www.bodegamesones.mx/products/protec-gel-antibacterial-1-lt-51077</t>
  </si>
  <si>
    <t xml:space="preserve">1 foto de tienda (Chedraui, 1200 px) de frente del frasco. Se descartó una foto de otra tienda con marca de agua.</t>
  </si>
  <si>
    <t xml:space="preserve">El GTIN 7501300421555 corresponde a Dalvear Infantil (la versión SF es 7501300421579). No se confirmó si se vende con o sin receta; la dosis no aparece en fuentes.</t>
  </si>
  <si>
    <t xml:space="preserve">https://www.yza.mx/dalvear-infantil-fresa-150mg80mg-120ml/MXYZ_7501300421555.html | https://www.farmatodo.com.mx/dalvear-infantil-jarabe-fresa-150-80-mg-frasco-c-120-ml-v1/p | https://www.fahorro.com/dalvear-jarabe-fresa-infantil-120-ml.html</t>
  </si>
  <si>
    <t xml:space="preserve">2 fotos de frente del empaque infantil (fahorro 1600 px y yza 1000 px). Se borró una foto de yza que correspondía a Dalvear Adulto.</t>
  </si>
  <si>
    <t xml:space="preserve">Las características se tomaron del texto visible en la caja; las páginas de tienda casi no traen descripción.</t>
  </si>
  <si>
    <t xml:space="preserve">https://www.walmart.com.gt/tampones-saba-compactos-super-10-unidades/p | https://www.chedraui.com.mx/tampones-saba-super-con-aplicador-compacto-10-tampones-3004897/p</t>
  </si>
  <si>
    <t xml:space="preserve">1 foto de tienda (delsol/cloudfront, 1500 px) de frente de la caja con la leyenda con 10. Se descartó otra toma sin la cantidad.</t>
  </si>
  <si>
    <t xml:space="preserve">El GTIN es de 12 dígitos (037836012334). El modo de uso es general; el texto de la caja solo indica que forma una capa protectora. Datos de registro y conservación leídos en la caja.</t>
  </si>
  <si>
    <t xml:space="preserve">https://farmaciasmedina.com/detalleProducto/Capent-Pomada-Para-Rozaduras/037836012334 | https://prixz.com/c/capent-pomada-con-45-g/</t>
  </si>
  <si>
    <t xml:space="preserve">2 fotos de tienda de frente del empaque (delsol/cloudfront 800 px y farmaciasmedina 1200 px).</t>
  </si>
  <si>
    <t xml:space="preserve">El nombre del sistema PRESONE1 5MG equivale a Presone-1 5 mg.</t>
  </si>
  <si>
    <t xml:space="preserve">https://www.farmalisto.com.mx/presion-arterial/5824-presone1-5mg-caja-con-30-tabletas.html | https://www.yza.mx/presone-1-5mg-30-tabs/MXYZ_7501299307526.html</t>
  </si>
  <si>
    <t xml:space="preserve">2 fotos de frente del empaque (fahorro 1600 px y yza 1000 px, en ángulo). Se descartó una foto duplicada.</t>
  </si>
  <si>
    <t xml:space="preserve">No se encontró texto con las indicaciones detalladas; se describe como uso gastrointestinal. Datos de dosis, registro y conservación leídos en la caja.</t>
  </si>
  <si>
    <t xml:space="preserve">https://www.farmalisto.com.mx/gastroenterologia/6472-comprar-debromu-40-mg-caja-con-30-tabletas-precio-7501385494246.html | https://farmalisto.com.mx/medicamentos-con-receta-medica/6472-debromu-40-mg-30-tabletas-bromuro-de-otilonio-amenarini-pharma-mexico-7501385494246.html</t>
  </si>
  <si>
    <t xml:space="preserve">2 fotos de tienda de frente y del reverso de la caja con la fórmula (fahorro 1600 px). Se descartó una foto de 500 px duplicada.</t>
  </si>
  <si>
    <t xml:space="preserve">ALP MEN del sistema equivale a Alpha Men. El modo de uso y las advertencias son generales para aerosoles; no se encontró texto de etiqueta.</t>
  </si>
  <si>
    <t xml:space="preserve">https://www.fahorro.com/desodorante-stefano-alpha-hombre-113-g-aerosol.html | https://farmaciasanjorge.com/products/32954</t>
  </si>
  <si>
    <t xml:space="preserve">2 fotos de frente del envase (fahorro 1600 px que dice 159 mL y claroshop 1200 px que dice 113 g). Se descartó una foto duplicada.</t>
  </si>
  <si>
    <t xml:space="preserve">ABSOR JUM del sistema es Kleen Bebé Absorsec Jumbo (no Huggies). No se encontró el rango de peso de la talla Jumbo, por eso no se incluye. El ID de catálogo MLM19929400 salió en resultados (Pañales KleenBebé Absorsec Unisex Jumbo 14 Piezas Etapa 5) pero no se pudo abrir.</t>
  </si>
  <si>
    <t xml:space="preserve">https://www.klyns.mx/absorsec-jumbo-c-14/p | https://www.sanborns.com.mx/producto/23736/panal-jumbo-absorsec-14-unidades | https://www.surtitienda.mx/paal-kleen-bebe-absorsec-jumbo-14pzas-kleen-bebe-7501943441408/p</t>
  </si>
  <si>
    <t xml:space="preserve">1 foto de tienda (sanborns/claroshop, 1200 px) de frente de la bolsa, sin marcas de agua.</t>
  </si>
  <si>
    <t xml:space="preserve">Las páginas de tienda casi no traen descripción; el texto es general y basado en el empaque. Modo de uso y advertencias son generales para espumas presurizadas.</t>
  </si>
  <si>
    <t xml:space="preserve">https://www.farmatodo.com.mx/herbal-essences-mousse-extra-control-botella-c-200-gr/p | https://wecarepharma.mx/en/products/mousse-herbal-essence-extra-control-200g | https://www.fahorro.com/herbal-essences-espuma-modeladora-extra-control-200-gr.html</t>
  </si>
  <si>
    <t xml:space="preserve">2 fotos de frente del envase (fahorro 1600 px y HEB 600 px). Se descartó una tercera foto casi duplicada.</t>
  </si>
  <si>
    <t xml:space="preserve">No se encontraron ingredientes ni modo de uso en etiqueta; el modo de uso y advertencias son generales. La ficha del mismo shampoo en 750 ml confirma la línea y el eucalipto.</t>
  </si>
  <si>
    <t xml:space="preserve">https://www.sanborns.com.mx/producto/349268/shampoo-caprice-control-caspa-limpieza-refrescante-200ml | https://www.chedraui.com.mx/shampoo-caprice-control-caspa-limpieza-refrescante-eucalipto-750ml-3786148/p</t>
  </si>
  <si>
    <t xml:space="preserve">1 foto de tienda (sanborns/claroshop, 1200 px) de frente del frasco. Otras fuentes no traían foto utilizable.</t>
  </si>
  <si>
    <t xml:space="preserve">GTIN confirmado en una farmacia en línea y en Open Beauty Facts; la ficha de Benavides lo lista como 150 ml (96 g) y laboratorio Procter &amp; Gamble México. No se abrió la página oficial de Old Spice. Los textos de las tiendas mezclan "desodorante" y "antitranspirante" y mencionan hasta 48 h; se omitió esa afirmación por no estar claro para esta variante.</t>
  </si>
  <si>
    <t xml:space="preserve">https://farmacorp.com/products/7500435141796 | https://www.benavides.com.mx/old-spice-mar-profundo-desodorante-aerosol-150-ml | https://es.openfoodfacts.org/producto/7500435141796/mar-profundo-old-spice</t>
  </si>
  <si>
    <t xml:space="preserve">2 fotos de tienda del frente del aerosol Mar Profundo (una de farmacia en línea con nombre de archivo por GTIN y otra de cadena de farmacias); resolución original 590 y 520 px, por debajo de 800 px pero sin mejor fuente.</t>
  </si>
  <si>
    <t xml:space="preserve">GTIN 7501165007833 confirmado en la dirección de una farmacia en línea para Aprovasc 300 mg/5 mg, 28 tabletas, Sanofi; ficha de Benavides con indicación y posología. La página de PLM respondió con error y no se pudo abrir la del fabricante. La advertencia sobre embarazo es general para este tipo de medicamento, no se leyó en la ficha oficial.</t>
  </si>
  <si>
    <t xml:space="preserve">https://www.benavides.com.mx/aprovasc-300-mg-irbesartan5-mg-amlodipino-28-tabletas | https://www.farmalisto.com.mx/medicamentos-con-receta-medica/4965-aprovasc-300-mg5-mg-28-tabletas-irbesartanamlodipino-sanofi-7501165007833.html</t>
  </si>
  <si>
    <t xml:space="preserve">Fotos nuevas: 7501165007833_2.jpg (frente de caja Aprovasc 300 mg/5 mg, 28 tabletas, arte plano) y 7501165007833_3.jpg (caja en 3D), ambas 1000x1000 con 900 px útiles; origen Walmart de México (CDN público de imágenes i5-mx.walmartimages.com, la foto se pidió por ID derivado del GTIN; la página del producto pide verificación de identidad y no se abrió). Borrada la foto anterior de Benavides (520 px, 416 útiles; su variante de 1000 px es ampliación).</t>
  </si>
  <si>
    <t xml:space="preserve">GTIN confirmado en la dirección y en los nombres de imagen de una farmacia en línea (caja con 30 cápsulas 0.5 mg/0.4 mg). Composición, indicación, fabricante (Siegfried Rhein) y registro sanitario tomados de PLM. Zivata-Duo es una combinación en una sola cápsula, no dos medicamentos.</t>
  </si>
  <si>
    <t xml:space="preserve">https://www.medicamentosplm.com/Home/productos/zivataduo_capsulas/170/101/77425/14 | https://www.benavides.com.mx/1048127-0-5-mg-0-4-mg-dutasterida-tamsulosina | https://www.yza.mx/zivata-duo-0.5mg0.4mg-30-caps/MXYZ_7501300421821.html</t>
  </si>
  <si>
    <t xml:space="preserve">2 fotos de tienda (frente y costado de la caja Zivata-Duo, 30 cápsulas), 1000 px originales.</t>
  </si>
  <si>
    <t xml:space="preserve">GTIN confirmado en dos tiendas en línea (Sico Invisible Ultra Sense, 3 piezas). El nombre del sistema "SICO U SENSE INV C3" corresponde a esta presentación. El modo de uso es el general de cualquier condón de látex; consulte el instructivo del empaque. No se abrió una página oficial de la marca.</t>
  </si>
  <si>
    <t xml:space="preserve">https://www.fahorro.com/sico-invisible-ultra-sense-condones-de-hule-latex-natural-cartera-con-3-piezas.html | https://boners.com.mx/condones-y-preservativos/sico/7501685171113/11697-sico-invisible-3-piezas.html</t>
  </si>
  <si>
    <t xml:space="preserve">1 foto de tienda con el frente del empaque Sico Invisible 3 piezas (1600 px). Se descartó una segunda foto por traer marca de agua de la tienda.</t>
  </si>
  <si>
    <t xml:space="preserve">La página oficial de Pond's México tiene el GTIN en su dirección (Crema Antiarrugas Rejuveness de Día, tamaños de 100, 200 y 400 g); la ficha de 400 g y la foto son de una tienda. Otras tiendas sugieren uso en la mañana y en la noche, pero la página oficial dice solo por la mañana.</t>
  </si>
  <si>
    <t xml:space="preserve">https://www.ponds.com/mx/p/crema-antiarrugas-rejuveness-de-dia.html/07501056330569</t>
  </si>
  <si>
    <t xml:space="preserve">https://www.ponds.com/mx/p/crema-antiarrugas-rejuveness-de-dia.html/07501056330569 | https://www.delsol.com.mx/wcs/shop/es/delsol/crema-facial-ponds-rejuveness-400-gr</t>
  </si>
  <si>
    <t xml:space="preserve">1 foto de tienda con el frente del frasco de 400 g (800 px originales); la página oficial bloquea la descarga automática.</t>
  </si>
  <si>
    <t xml:space="preserve">GTIN confirmado en varias tiendas (caja con 1 jeringa de 3 ml, Merck). La fórmula sigue la ficha de una cadena de farmacias (que separa cámaras I y II y da las cifras en mcg, convertidas a mg) y coincide con la caja, que enumera B1, B6, B12, lidocaína y dexametasona; otra tienda lista solo dexametasona 4 mg y B12 1 mg, dato que se descartó. Las indicaciones (artritis, osteoartritis, lumbago) son de una farmacia en línea; no se abrió ficha oficial ni PLM.</t>
  </si>
  <si>
    <t xml:space="preserve">https://www.fahorro.com/dexabion-doble-camara-jeringa-prellenada-3-ml.html | https://sanorim.mx/products/dexabion-dc-caja-con-1-jeringa-pre-cargada-con-3-ml | https://farmaciasanjorge.com/products/22037</t>
  </si>
  <si>
    <t xml:space="preserve">3 fotos de tienda del frente de la caja Dexabión DC (una de 1600 px y dos de 600 px, con distintos ángulos); todas corresponden a la caja con 1 jeringa.</t>
  </si>
  <si>
    <t xml:space="preserve">GTIN confirmado en varias tiendas (Primoteston Depot 250 mg/1 ml, 1 ampolleta, Bayer). Composición e indicación de fichas de farmacias en línea; no se abrió ficha oficial ni PLM. Se ignoró la fecha de caducidad del nombre del sistema.</t>
  </si>
  <si>
    <t xml:space="preserve">https://farmaciasespecializadas.com/medicamentos/detalle/9868-primoteston-depot-250mg-amp-caj-c1 | https://farmaciasanjorge.com/products/9152 | https://wecarepharma.mx/en/products/primoteston-depot-250mg-1ml-con-1-ampulas-testosterona</t>
  </si>
  <si>
    <t xml:space="preserve">2 fotos de tienda del frente de la caja Primoteston Depot (Bayer), 1000 px originales cada una.</t>
  </si>
  <si>
    <t xml:space="preserve">GTIN confirmado en una tienda en línea (Hilo Dental Colgate Total Encerado 2 x 25 m); otra cadena lo lista como Colgate Total 12 encerado, 2 piezas x 25 m. No se abrió la página oficial de Colgate (403). Fabricante Colgate-Palmolive por la marca.</t>
  </si>
  <si>
    <t xml:space="preserve">https://farmaciasanjorge.com/products/37785 | https://www.walmart.com.mx/ip/hilo-dental-colgate-total-12-enceredo-para-una-mejor-salud-bucal-2-pzas-x-25-mts/00789102418309</t>
  </si>
  <si>
    <t xml:space="preserve">Sin fotos válidas. Se revisaron: Farmacias San Jorge (confirma el GTIN 7891024183090; sus 2 fotos son un blíster de importación brasileña con texto promocional 'GRÁTIS 12,5 m / LLEVE 50 m PAGUE 37,5 m' y el reverso en portugués: descartadas tras verlas), Walmart MX (solo la imagen genérica 'Image Coming Soon': descartada), Colgate oficial es-ec (solo muestra el hilo individual de 25 m, otra presentación; no se guardó), Carol (404), Amazon y Chedraui sin imágenes accesibles.</t>
  </si>
  <si>
    <t xml:space="preserve">GTIN 7501314701957 aparece en varias tiendas en línea para Adel suspensión 250 mg/5 ml, 60 ml. Indicaciones, posología, fabricante (Laboratorios Senosiain) y registro de la suspensión (506M97 SSA IV) tomados de PLM. Las advertencias sobre alergia y embarazo son generales para macrólidos.</t>
  </si>
  <si>
    <t xml:space="preserve">https://www.medicamentosplm.com/Home/productos/adel.suspension/168/59/6136/194 | https://www.benavides.com.mx/adel-250-mg-5-ml-claritromicina-60-ml-suspension</t>
  </si>
  <si>
    <t xml:space="preserve">Foto nueva 7501314701957_2.jpg: caja Adel claritromicina 250 mg/5 mL, 60 mL, 1000x1000, producto de 803 px; origen Walmart de México (CDN público de imágenes i5-mx.walmartimages.com, la foto se pidió por ID derivado del GTIN; la página del producto pide verificación de identidad y no se abrió). Se descartó la primera imagen de ese CDN por traer la leyenda 'Requiere receta médica.' de la tienda. Borrada la foto anterior de Benavides (520 px, 416 útiles; su variante de 1000 px es ampliación).</t>
  </si>
  <si>
    <t xml:space="preserve">GTIN confirmado en varias tiendas (Desenfriol D 2 mg/5 mg/500 mg, caja con 12 tabletas). Bayer como fabricante se lee en el logotipo de la caja; la ficha de composición e indicación es de una farmacia en línea (no se abrió PLM ni página oficial). Se ignoró el "162" del nombre del sistema.</t>
  </si>
  <si>
    <t xml:space="preserve">https://wecarepharma.mx/en/products/desenfriol-d-2mg-5mg-500mg-con-12-tabletas-clorfenamina-fenilefrina-paracetamol | https://www.yza.mx/desenfriol-12-tabs/MXYZ_7502276040375.html</t>
  </si>
  <si>
    <t xml:space="preserve">2 fotos de tienda con el frente de la caja Desenfriol D, 12 tabletas (1000 px y 600 px originales).</t>
  </si>
  <si>
    <t xml:space="preserve">GTIN 300650481779 (UPC de 12 dígitos; se consultó como 0300650481779) confirmado en una tienda en línea (Systane Complete 10 ml, imagen con ese código). Una cadena vende también "Systane Complete SP", que no se pudo abrir y podría ser otra versión; se usó la ficha de Systane Complete 10 ml. Composición y uso de esa ficha; las advertencias del frasco son las generales para gotas oftálmicas. Se ignoró el lote del nombre del sistema.</t>
  </si>
  <si>
    <t xml:space="preserve">https://www.fahorro.com/systane-complete-lubricante-ocular-gotas-10-ml.html</t>
  </si>
  <si>
    <t xml:space="preserve">1 foto de tienda con el frente de la caja Systane Complete 10 ml (Alcon), 1000 px originales.</t>
  </si>
  <si>
    <t xml:space="preserve">GTIN confirmado en la dirección de una tienda mayorista (Brut Classic 150 g, que lo vende en paquete de 12) y en otro distribuidor; hay tiendas que lo listan como 150 ml, 150 g o 208 ml, así que el contenido exacto debe verificarse en el empaque. No se encontró página oficial. Modo de uso y protección de 24 horas tomados de las fichas de tienda.</t>
  </si>
  <si>
    <t xml:space="preserve">https://www.dax.com.mx/producto/brut-desodorante-spray-classic-150g--12-7502221181337.html | https://farmaciasanjorge.com/products/35245</t>
  </si>
  <si>
    <t xml:space="preserve">1 foto de tienda con el lado frontal del aerosol Brut Classic (1200 px originales); es la foto del artículo individual con el GTIN.</t>
  </si>
  <si>
    <t xml:space="preserve">GTIN confirmado en dos tiendas en línea (Lubriderm 400 ml; una lo llama Piel Normal y otra Humectación Diaria, el nombre actual del envase). Los beneficios salen del texto del envase visible en la foto y de las fichas de tienda; las tiendas difieren en la duración de la humectación (24 h o 48 h), por lo que se omitió. Catálogo ML por coincidencia exacta de nombre en resultados de búsqueda ("Crema Corporal Lubriderm Piel Normal 400 ml"); no se pudo abrir.</t>
  </si>
  <si>
    <t xml:space="preserve">https://www.fahorro.com/lubriderm-crema-corporal-humectacion-diaria-400-ml.html | https://www.claroshop.com/producto/16984794/crema-corporal-lubriderm-piel-normal-400-ml</t>
  </si>
  <si>
    <t xml:space="preserve">1 foto de tienda con el frente de la botella Lubriderm Humectación Diaria 400 ml (600 px originales); el envase actual ya no dice Piel Normal.</t>
  </si>
  <si>
    <t xml:space="preserve">GTIN confirmado en la ficha de una cadena de farmacias (Voltaren Emulgel 1.16%, caja con 1 tubo de 50 g). La ficha de tienda dice "niños mayores de 2 años", dato dudoso que se omitió; el modo de uso se dejó con remisión al empaque. No se abrió ficha oficial ni PLM; las advertencias son las generales de un gel de diclofenaco.</t>
  </si>
  <si>
    <t xml:space="preserve">https://www.fahorro.com/voltaren-emulgel-1-16-50-g.html</t>
  </si>
  <si>
    <t xml:space="preserve">1 foto de tienda con el tubo Voltaren Emulgel 1.16% 50 g (1600 px originales). En la ficha de tienda, la foto está guardada con otro código (7501094911485) pero muestra exactamente el producto y presentación; no lleva logotipo de tienda.</t>
  </si>
  <si>
    <t xml:space="preserve">El GTIN 7501868920163 no aparece en ninguna página; se identificó por nombre como el gel antibacterial Dibar de 500 ml, cuya ficha (alcohol etílico al 75% ± 5%) es de un distribuidor de material de curación. Puede haber variantes de fragancia o presentación con el mismo nombre; el "12" al final del nombre del sistema se ignoró (por el precio no parece ser caja de 12). Verificar el envase.</t>
  </si>
  <si>
    <t xml:space="preserve">https://www.promexsa.com.mx/productos/gel-antibacterial-500-ml-dibar/ | https://tienda.biorent.com.mx/productos/gel-antibacterial-500ml-dibar/</t>
  </si>
  <si>
    <t xml:space="preserve">1 foto de tienda con la botella de 500 ml con dosificador de gel Dibar, de baja resolución (400x576 px originales); sin mejor fuente.</t>
  </si>
  <si>
    <t xml:space="preserve">GTIN 4015672111097 confirmado en una tienda de ortopedia (Omron RS1 HEM-6160-E) y en el nombre de imagen de una cadena de farmacias. Las tiendas difieren en la memoria (una tabla dice última medición; otra, 60 lecturas): se dejó memoria de la última medición, que es la de la hoja técnica con GTIN. Catálogo ML por coincidencia exacta de modelo en resultados de búsqueda (Omron 6160 E); no se pudo abrir. No se abrió la página oficial de Omron.</t>
  </si>
  <si>
    <t xml:space="preserve">https://www.ortoweb.com/tensiometro-de-muneca-omron-rs1-hem-6160-e | https://farmaciasanjorge.com/products/41826</t>
  </si>
  <si>
    <t xml:space="preserve">3 fotos de tienda del baumanómetro Omron RS1 de frente y en ángulo (1061, 702 y 535 px de lado tras el proceso; originales de 1080 y 650 px).</t>
  </si>
  <si>
    <t xml:space="preserve">Catálogo ML MLM19699742 (Plenafem 30 cápsulas) visto en resultados de búsqueda, no se pudo abrir.</t>
  </si>
  <si>
    <t xml:space="preserve">https://www.medicamentosplm.com/Home/productos/plenafem.capsulas/103/101/67742/14 | https://www.farmatodo.com.mx/plenafem-suplemento-alimenticio-caja-c-30-capsulas/p | https://farmaciaherrera.com.mx/products/plena-fem-sup-alim-con-30-capsulas</t>
  </si>
  <si>
    <t xml:space="preserve">3 fotos de tienda (farmacia en línea y CDN de Farmacias del Ahorro), de 1,177 a 1,680 px, frente y ángulo del empaque. Se descartó una copia de 544 px.</t>
  </si>
  <si>
    <t xml:space="preserve">El nombre del sistema dice CUE-A; las fichas de tienda lo describen como Disney Orejas 3 en 1 cuello ancho de 9 oz. Los colores varían (rojo, rosa).</t>
  </si>
  <si>
    <t xml:space="preserve">https://www.chedraui.com.mx/biberon-disney-orejas-3-en-1-cuello-ancho-flujo-medio-9oz--270ml-3274317/p | https://www.farmatodo.com.mx/evenflo-biberon-disney-cuello-ancho-3-en-1-9-oz-empaque-c-1-pz-v1/p | https://www.heb.com.mx/evenflo-biberon-disney-3-en-1-1-pz-678729/p</t>
  </si>
  <si>
    <t xml:space="preserve">3 fotos de tienda (HEB), de 687 a 733 px, frente del biberón en rojo y rosa. Se descartó una lámina con leyenda de venta por pieza.</t>
  </si>
  <si>
    <t xml:space="preserve">Se asumió venta con receta por el registro SSA IV.</t>
  </si>
  <si>
    <t xml:space="preserve">https://www.medicamentosplm.com/Home/productos/vannair_aerosol/15/101/36920/1 | https://www.fahorro.com/vannair-160-mcg-4-5-mcg-aerosol-120-dosis.html | https://farmalisto.com.mx/sistema-respiratorio/3658-vannair-aerosol-160-mcg45-mcg-con-120-dosis-7501098606127.html</t>
  </si>
  <si>
    <t xml:space="preserve">1 foto de tienda (CDN de Farmacias del Ahorro), 1,554 px, caja e inhalador.</t>
  </si>
  <si>
    <t xml:space="preserve">Excipientes no confirmados en las fuentes; solo se declara óxido de zinc al 25%.</t>
  </si>
  <si>
    <t xml:space="preserve">https://www.mdsc.com.mx/en/shop/7501289511469-pasta-de-lassar-andromaco-oxido-de-zinc-25-tubo-110-g-437906 | https://www.farmatodo.com.mx/andromaco-pasta-lassar-tubo-c-110-gr/p</t>
  </si>
  <si>
    <t xml:space="preserve">2 fotos de tienda (CDN de Farmacias del Ahorro y farmacia en línea), 974 y 1,639 px, frente de la caja del tubo.</t>
  </si>
  <si>
    <t xml:space="preserve">Sabor cereza confirmado por el GTIN y el nombre (CZA). Receta asumida por registro SSA IV.</t>
  </si>
  <si>
    <t xml:space="preserve">https://www.medicamentosplm.com/Home/productos/nulytely.polvo/13/101/9018/126 | https://www.farmatodo.com.mx/nulytely-polvo-cereza-caja-c-4-sobres/p</t>
  </si>
  <si>
    <t xml:space="preserve">1 foto de tienda (farmacia en línea), 973 px, frente de la caja sabor cereza.</t>
  </si>
  <si>
    <t xml:space="preserve">Las indicaciones provienen de la ficha del principio activo (dapagliflozina 10 mg), no de un prospecto propio de Diflosensi. No se confirmó texto oficial del laboratorio. Categoría rx elegida por ser antidiabético (digestivo y metabólico).</t>
  </si>
  <si>
    <t xml:space="preserve">https://heka.mx/catalogo/medicamentos/grupo-5-endocrinologia-y-metabolismo/dapagliflozina-tableta-cada-tableta-contiene-dapagliflozina-propanodiol-equivalente-a-10-mg-de-dapagliflozina-envase-con-28-tabletas/ | https://sanorim.mx/products/diflosensi-dapagliflozina-10-mg-caja-con-28-tabletas</t>
  </si>
  <si>
    <t xml:space="preserve">2 fotos de tienda: render del frente de la caja (1,117 px, farmacia en línea) y caja de frente (648 px). Se descartaron tres imágenes: cara posterior, tira del frente y una caja de ketorolaco que no corresponde.</t>
  </si>
  <si>
    <t xml:space="preserve">GTIN de 12 dígitos (con 0 al inicio: 0383017678630). El empaque actual muestra la marca Embecta con la línea Ultra-Fine (antes BD).</t>
  </si>
  <si>
    <t xml:space="preserve">https://www.benavides.com.mx/bd-jeringa-0-5-ml-31-g-x-6-mm-c-30-unidades</t>
  </si>
  <si>
    <t xml:space="preserve">3 fotos de tienda (farmacia en línea y CDN de Farmacias del Ahorro), de 972 a 1,544 px, caja de frente y en ángulo.</t>
  </si>
  <si>
    <t xml:space="preserve">No hay categoría rx de analgésicos; se sugiere musculoarticulares con receta (ketorolaco es un antiinflamatorio no esteroideo).</t>
  </si>
  <si>
    <t xml:space="preserve">https://farmalisto.com.mx/analgesicos/5798-supradol-10-mg-caja-con-10-tabletas-7501299306352.html | https://www.farmatodo.com.mx/supradol-10-mg-caja-c-10-tabletas/p</t>
  </si>
  <si>
    <t xml:space="preserve">3 fotos de tienda (farmacia en línea y CDN de Farmacias del Ahorro), de 974 a 1,451 px, caja de frente. Se descartaron dos duplicadas o con fondo gris.</t>
  </si>
  <si>
    <t xml:space="preserve">No se encontró la posología ni las advertencias oficiales en las páginas abiertas; se omitió el detalle de dosis. Venta libre asumida por ser homeopático.</t>
  </si>
  <si>
    <t xml:space="preserve">https://www.fahorro.com/anaferon-adulto-oral-20-tabs.html</t>
  </si>
  <si>
    <t xml:space="preserve">1 foto de tienda (CDN de Farmacias del Ahorro), 1,549 px, frente de la caja.</t>
  </si>
  <si>
    <t xml:space="preserve">GTIN confirmado en el catálogo de Mercado Libre (MLM42479285, 2026-09-29). Catálogo MLM42479285 (Patanol 0.2 %, frasco gotero 2.5 ml, Novartis Pharma AG, olopatadina 2 mg, receta requerida, registro 463M98 SSA). Coinciden marca, principio activo, concentración (consistente con 0.2 % = 2 mg/ml), 2.5 ml, forma oftálmica, receta y registro (la ficha añade el sufijo IV). El fabricante de la ficha (Alcon, Novartis) no contradice al catálogo; sin cambios.</t>
  </si>
  <si>
    <t xml:space="preserve">https://www.medicamentosplm.com/Home/productos/patanol.solucion.oftalmica/4/101/9207/172 | https://www.fahorro.com/patanol-0-2-oftalmico-2-5-ml-gotas.html</t>
  </si>
  <si>
    <t xml:space="preserve">1 foto de tienda (CDN de Farmacias del Ahorro), 1,594 px, caja y frasco de Patanol 0.2% marca Alcon.</t>
  </si>
  <si>
    <t xml:space="preserve">https://www.medicamentosplm.com/Home/productos/aldactone.100.tabletas/131/101/6188/210 | https://farmalisto.com.mx/medicamentos-con-receta-medica/5322-aldactone-100-mg-espironolactona-30-tabletas-pfizer-7501287621009.html</t>
  </si>
  <si>
    <t xml:space="preserve">3 fotos de tienda (CDN de Farmacias del Ahorro), de 1,199 a 1,347 px, caja de frente y en ángulo.</t>
  </si>
  <si>
    <t xml:space="preserve">Las páginas abiertas no traen indicaciones detalladas; se redactó con la clasificación anti VPH y el perfil del imiquimod. Verificar contra el instructivo. Catálogo ML MLM27796510 (Quimara-1 imiquimod 5% 5 g) visto en resultados, no se pudo abrir.</t>
  </si>
  <si>
    <t xml:space="preserve">https://farmalisto.com.mx/medicamentos-con-receta-medica/35753-quimara-1-crema-5-imiquimod-caja-con-tubo-de-5g-liomont-7501299307595.html | https://www.farmaciasguadalajara.com/dermatologia/anti-vph/quimara-1-5--crema--3-gr.-1107305.html</t>
  </si>
  <si>
    <t xml:space="preserve">1 foto de tienda (farmacia en línea), 572 px, frente de la caja. Es la única con la presentación de 5 g; no se halló una versión de mayor resolución.</t>
  </si>
  <si>
    <t xml:space="preserve">Algunas tiendas lo listan como suplemento alimenticio; la etiqueta trae indicaciones digestivas, por eso se clasificó en digestivos. No se encontró la dosis ni el porcentaje de alcohol en las fuentes.</t>
  </si>
  <si>
    <t xml:space="preserve">https://www.sanborns.com.mx/producto/192089/vino-de-cuasia-genciana-y-colombo-400-ml | https://farmaciaherrera.com.mx/products/vino-cuasia-colombo-400-ml | https://www.mdsc.com.mx/en/shop/7501369200030-vino-de-cuasia-genciana-y-colombo-elixir-fco-400-ml-na-339820</t>
  </si>
  <si>
    <t xml:space="preserve">1 foto de tienda (farmacia en línea), 997 px, frasco de frente con la etiqueta legible.</t>
  </si>
  <si>
    <t xml:space="preserve">La ficha de PLM lista varias presentaciones sin mencionar el atomizador; la presentación de 120 ml con atomizador se confirmó en tiendas. Se clasificó como venta libre en dermatológicos por no haber categoría específica de antisépticos.</t>
  </si>
  <si>
    <t xml:space="preserve">https://www.medicamentosplm.com/Home/productos/estericide.solucion.antiseptica.solucion.topica/1365/101/33563/186 | https://www.walmart.com.mx/ip/estericide-solucion-antiseptica-spray-para-lesiones-120-ml-estericide-120-ml/00750635930061 | https://www.sanborns.com.mx/producto/318338/estericide-antisep-120-ml-spy</t>
  </si>
  <si>
    <t xml:space="preserve">1 foto (tienda, origen PLM/Esteripharma): 7506359300615_1.jpg, frente del frasco con atomizador de 120 mL, fondo limpio, sin marcas de agua ni texto promocional. Viene de plmconnection.com (imagen de la ficha de medicamentosplm.com); aunque la URL dice 400x400, el archivo real mide 979x979 px, por lo que sí cumple (la sesión 6 la había descartado por error). Descartadas: Kali (marca de agua de la tienda), Sanborns (imagen 403), Walmart (imagen genérica 'próximamente'). Sanborns confirma el GTIN 7506359300615 como Estericide Antisep 120 ml Spy.</t>
  </si>
  <si>
    <t xml:space="preserve">No se encontró modo de uso ni lista de ingredientes; se omitieron. El diseño del frasco cambia entre fotos (versión anterior vitaminada y versión nueva con keramidas y anti frizz) bajo el mismo GTIN.</t>
  </si>
  <si>
    <t xml:space="preserve">https://www.farmatodo.com.mx/seda-pure-silica-aroma-uva-frasco-c-120-ml/p | https://www.delsol.com.mx/wcs/shop/es/delsol/silica-seda-pure-fruit-uva-120-ml</t>
  </si>
  <si>
    <t xml:space="preserve">3 fotos de tienda (CDN de Farmacias del Ahorro, tienda departamental y farmacia en línea), de 972 a 2,000 px. Dos son de la versión anterior del frasco y una de la nueva.</t>
  </si>
  <si>
    <t xml:space="preserve">La búsqueda con el GTIN de 14 dígitos no devolvió ninguna ficha con ese código; solo Nexcare Micropore blanca de 2.5 cm x 5 m en presentación individual y micropore de 3M en cajas de 12 rollos de 9.1 m (otra línea). El GTIN de 14 dígitos parece un empaque múltiple de un artículo Nexcare. La línea y el ancho están confirmados por fichas de tienda; que sea una caja de 12 piezas sale del nombre del sistema (C12) y el largo por rollo no se confirmó. Verificar contra el empaque.</t>
  </si>
  <si>
    <t xml:space="preserve">https://www.heb.com.mx/nexcare-cinta-medica-micropore-blanco-2-5-cm-x-5-m-1-pz-18294/p | https://www.benavides.com.mx/nexcare-micropore-blanco-cinta-adhesiva-2-5cm-x-5m-1-ud</t>
  </si>
  <si>
    <t xml:space="preserve">2 fotos de HEB (origen tienda, 501 y 777 px), sin logotipos de tienda: (1) caja individual Nexcare Micropore blanco 2.5 cm x 5 m de frente y (2) rollo blanco 3M sin caja. Son fotos de la pieza individual del mismo producto exacto (misma marca, ancho y color); el producto se vende en caja de 12. Descartadas: duplicado de la caja de Benavides (520 px) para no repetir.</t>
  </si>
  <si>
    <t xml:space="preserve">No se abrió el prospecto oficial; las advertencias de somnolencia y suspensión gradual son las habituales de pregabalina y deben verificarse en el instructivo.</t>
  </si>
  <si>
    <t xml:space="preserve">https://www.farmatodo.com.mx/prikul-75-mg-caja-c-28-capsulas/p | https://www.fahorro.com/prikul-75-mg-28-capsulas.html</t>
  </si>
  <si>
    <t xml:space="preserve">2 fotos de tienda (CDN de Farmacias del Ahorro y farmacia en línea), 1,000 y 974 px, caja de frente.</t>
  </si>
  <si>
    <t xml:space="preserve">GTIN confirmado en los datos estructurados de la ficha de tienda (Pull-Ups Niña Talla XL, 30 piezas). El diseño del empaque cambia (Sofía, Minnie).</t>
  </si>
  <si>
    <t xml:space="preserve">https://www.heb.com.mx/huggies-calzones-entrenadores-pull-ups-talla-xl-nina-30-pz-711017/p | https://www.walmart.com.mx/ip/calzon-entrenador-huggies-pull-ups-talla-extra-grande-nina-30-pzas/00750642560590</t>
  </si>
  <si>
    <t xml:space="preserve">3 fotos de tienda (CDN de Farmacias del Ahorro y HEB), de 570 a 1,440 px: frente en versión anterior, frente en versión nueva y parte posterior. Se descartó una foto de la versión para niño y dos láminas informativas.</t>
  </si>
  <si>
    <t xml:space="preserve">Una tienda lo llama antitranspirante, pero la etiqueta del frasco dice desodorante en barra para hombre; se respetó la etiqueta. No se encontró lista de ingredientes.</t>
  </si>
  <si>
    <t xml:space="preserve">https://www.chedraui.com.mx/desodorante-en-barra-stefano-spazio-60g-3086660/p | https://www.walmart.com.mx/ip/desodorante-hombre-stefano-spazio-antitranspirante-en-barra-60-g/00750103590901</t>
  </si>
  <si>
    <t xml:space="preserve">3 fotos de tienda departamental (frente y dos ángulos), de 1,080 a 1,954 px. Se descartó una copia de frente con banda de texto.</t>
  </si>
  <si>
    <t xml:space="preserve">La página del fabricante lista Pants Nocturno en talla mediana; el GTIN se confirmó en una tienda como Chico/Mediano de 10 piezas. No se encontró el rango de cintura.</t>
  </si>
  <si>
    <t xml:space="preserve">https://www.tena.com.mx/tena-pants-nocturno/p</t>
  </si>
  <si>
    <t xml:space="preserve">https://www.tena.com.mx/tena-pants-nocturno/p | https://farmaciasanjorge.com/products/42789 | https://www.lagranbodega.com.mx/ropa-interior-tena-pants-nocturno-mediano-10-pieza/p</t>
  </si>
  <si>
    <t xml:space="preserve">1 foto de tienda (supermercado en línea), 1,034 px, paquete de frente. Otra tienda solo tenía una imagen genérica y se omitió.</t>
  </si>
  <si>
    <t xml:space="preserve">El mismo GTIN aparece en tiendas con el nombre Premium y con Pro Select (misma etapa 2 de 800 g); se respetó el nombre Premium del sistema y la lata que muestra la foto. La lista de ingredientes completa no se encontró. La tabla de preparación de la lata no se leyó con precisión, por eso el modo de uso es general.</t>
  </si>
  <si>
    <t xml:space="preserve">https://www.fahorro.com/enfamil-premium-etapa-2-formula-infantil-para-lactantes-de-6-a-12-meses-lata-de-800-gr.html</t>
  </si>
  <si>
    <t xml:space="preserve">2 fotos de tienda (CDN de Farmacias del Ahorro), de 1,296 y 1,539 px: arte plano de la caja y lata de frente. Se descartó una lámina de instrucciones de preparación.</t>
  </si>
  <si>
    <t xml:space="preserve">El empaque cambió de piel normal a seca a piel balanceada a seca bajo el mismo GTIN. No se encontraron ingredientes ni modo de uso; el fabricante Unilever se tomó del campo de marca de una tienda.</t>
  </si>
  <si>
    <t xml:space="preserve">https://www.fahorro.com/crema-clarant-b3-50-g-tarro.html | https://www.farmatodo.com.mx/ponds-crema-clarant-b3-balanceada-a-seca-50-gr/p</t>
  </si>
  <si>
    <t xml:space="preserve">2 fotos de tienda (farmacia en línea y CDN de Farmacias del Ahorro), 972 y 1,639 px: empaque anterior (normal a seca) y empaque nuevo (balanceada a seca).</t>
  </si>
  <si>
    <t xml:space="preserve">El sistema dice UNIK; las tiendas lo venden como Unika.</t>
  </si>
  <si>
    <t xml:space="preserve">https://www.farmatodo.com.mx/kotex-tampones-unika-regular-paquete-c-12-pz-v1/p | https://www.klyns.mx/tampones-kotex-unika-regular-12-piezas/p</t>
  </si>
  <si>
    <t xml:space="preserve">2 fotos de tienda (CDN de Farmacias del Ahorro y farmacia en línea), 1,486 y 1,002 px: frente y parte posterior con la tabla de absorción. Se descartó una copia del frente.</t>
  </si>
  <si>
    <t xml:space="preserve">GTIN confirmado en el catálogo de Mercado Libre (MLM39475114, 2026-09-29). Catálogo MLM39475114 (Solución CS Pisa, cloruro de sodio 0.9 g (0.9 %), frasco plástico de 100 ml, Laboratorios Pisa, receta requerida fracción IV, registro 82175 SSA). Coinciden marca, principio activo, concentración, 100 ml y forma inyectable. Se agrega el registro y la receta requerida. El '50' del sistema no aparece en el catálogo (1 frasco) y sigue sin explicarse; la variante 'mini oval' no se puede comparar.</t>
  </si>
  <si>
    <t xml:space="preserve">https://www.farmatodo.com.mx/solucion-salina-cloruro-de-sodio-0-9-mini-oval-pisa-botella-c-100-ml/p | https://www.farmaciasguadalajara.com/sueros/soluciones-intravenosas/solucion-cloruro-de-sodio-0.9---100-ml.-1296191.html</t>
  </si>
  <si>
    <t xml:space="preserve">2 fotos de tienda (farmacia en línea), 756 px: frente del envase con etiqueta y parte posterior. Se descartó un acercamiento a la escala del envase.</t>
  </si>
  <si>
    <t xml:space="preserve">https://www.vademecum.es/mexico/medicamento/1280587/combigan-d-solucion-oftalmica-2-mg-5-mg-ml | https://www.farmatodo.com.mx/combigan-d-solucion-oftalmica-02-05-ml-frasco-gotero-c-5-ml/p</t>
  </si>
  <si>
    <t xml:space="preserve">2 fotos de tienda (CDN de Farmacias del Ahorro), 1,364 y 1,370 px: caja y frasco de AbbVie.</t>
  </si>
  <si>
    <t xml:space="preserve">Datos técnicos tomados de la información para prescribir de PLM; el GTIN coincide con las fichas de farmacia.</t>
  </si>
  <si>
    <t xml:space="preserve">https://www.medicamentosplm.com/Home/productos/controlip/3/103/7033/14 | https://www.fahorro.com/controlip-160-mg-oral-30-caps.html | https://www.yza.mx/controlip-160mg-30-caps/MXYZ_7501033954412.html</t>
  </si>
  <si>
    <t xml:space="preserve">1 foto de tienda (Farmacias YZA, 1000 px), frente de la caja con 30 cápsulas de 160 mg.</t>
  </si>
  <si>
    <t xml:space="preserve">https://www.ponds.com/mx/p/locion-limpiadora-clarant-b3-dual.html/07501056346270</t>
  </si>
  <si>
    <t xml:space="preserve">https://www.ponds.com/mx/p/locion-limpiadora-clarant-b3-dual.html/07501056346270 | https://www.delsol.com.mx/wcs/shop/es/delsol/locion-limpiadora-clarant-b3-dual-pondss-200-ml</t>
  </si>
  <si>
    <t xml:space="preserve">1 foto de tienda (Del Sol, 1000 px), frente del frasco de 200 ml. La imagen del sitio oficial (assets de Unilever) no pudo descargarse con el script por bloqueo 403.</t>
  </si>
  <si>
    <t xml:space="preserve">Se ignoró la fecha de caducidad del nombre del sistema (septiembre 28).</t>
  </si>
  <si>
    <t xml:space="preserve">https://www.tylenol.com.mx/productos/adultos/tylenol-10-tabletas</t>
  </si>
  <si>
    <t xml:space="preserve">https://www.tylenol.com.mx/productos/adultos/tylenol-10-tabletas | https://www.benavides.com.mx/tylenol-500-mg-paracetamol-10-tabletas | https://www.yza.mx/tylenol-paracetamol-500mg-10-tabs/MXYZ_7501007535432.html</t>
  </si>
  <si>
    <t xml:space="preserve">3 fotos del sitio oficial de Tylenol México (980 px): caja con frasco de 10 tabletas en tres ángulos.</t>
  </si>
  <si>
    <t xml:space="preserve">El fabricante (Genomma Lab) se dedujo del registro de PLM; el nombre comercial en algunas fuentes aparece como Silkamedic.</t>
  </si>
  <si>
    <t xml:space="preserve">https://www.fahorro.com/silka-medic-gel-antimicotico-15-g.html | https://www.medicamentosplm.com/Home/productos/silkamedic/63/101/12400/66 | https://www.amazon.com.mx/Silka-Medic-Antimic%C3%B3tico-30-gr/dp/B074KGBGP8</t>
  </si>
  <si>
    <t xml:space="preserve">1 foto de tienda (Farmacias del Ahorro, 1600 px), caja de 15 g de frente. Se descartó otra foto por estar recortada y mostrar un diseño anterior.</t>
  </si>
  <si>
    <t xml:space="preserve">Las fuentes no detallan dosis, vía ni contraindicaciones; se dejó la indicación al médico. Clasificado como corticosteroide (hormonal).</t>
  </si>
  <si>
    <t xml:space="preserve">https://phemedica.com.mx/product/brulin-dexametasona-8-mg-2-ml-sol-iny-c-3-amp-bruluart/ | https://sanorim.mx/products/brulin-dexametasona-8-mg-2-ml-caja-con-3-ampolletas-inyectables | https://vitau.mx/brulin-8mg2ml-caja-con-3-ampolletas-de-2ml-15061 | https://farmaciaherrera.com.mx/products/dexametasona-brulin-solucion-inyectable-8-mg-2-ml-con-3-ampulas</t>
  </si>
  <si>
    <t xml:space="preserve">Foto nueva 7501537102586_2.jpg: caja Brulin dexametasona 8 mg/2 mL con 3 ampolletas, de Farmacia Herrera, 1024x1024 originales, producto de 677 px (sobre el mínimo de 500, por debajo de los 800 preferidos), fondo blanco sin marcas. Borrada la foto anterior de Phemedica (591 px, 475 útiles). Revisados sin mejora: Sanorim (imágenes de otro producto), Farmarobles (640 px, producto de 264 px), Mexipharmacy (350 px), Actuamed (231 px), Farmagentoluca sin foto; Vitau no carga.</t>
  </si>
  <si>
    <t xml:space="preserve">Se ignoró la caducidad del nombre del sistema (agosto 27). Las fuentes dan la dosis de 5.8 g por cucharada; otra presentación instantánea con azúcar indica 12 g, no aplicada aquí.</t>
  </si>
  <si>
    <t xml:space="preserve">https://www.amazon.com.mx/Metamucil-Polvo-Natural-504-Gr/dp/B074SZZR1S | https://sucreenlinea.com/0161600-metamucil-natural-504-grs.html</t>
  </si>
  <si>
    <t xml:space="preserve">2 fotos de tienda (Amazon): bote de 504 g, 72 dosis, sabor natural, con cuchara medidora. Se descartaron fotos publicitarias y una del bote de 210 g.</t>
  </si>
  <si>
    <t xml:space="preserve">Fórmula y advertencias de la información para prescribir de PLM. El nombre del sistema dice '160 800 MG'; la fórmula es trimetoprima 160 mg y sulfametoxazol 800 mg.</t>
  </si>
  <si>
    <t xml:space="preserve">https://www.medicamentosplm.com/Home/productos/ectaprim.f/103/101/7441/210 | https://www.fahorro.com/ectaprim-f-160-800-mg-oral-14-tabletas.html | https://vitau.mx/ectaprim-f-160800mg-caja-con-14-tabletas-8515</t>
  </si>
  <si>
    <t xml:space="preserve">1 foto de tienda (Farmacias del Ahorro, 1600 px), caja de 14 tabletas de frente.</t>
  </si>
  <si>
    <t xml:space="preserve">El GTIN del sistema (7503046131866) no aparece en las fuentes; las tiendas publican Soldrin Oftálmico 10 ml con el GTIN 7501125109935. Se asumió que es el mismo producto con otro código. Sin advertencias detalladas en las fuentes.</t>
  </si>
  <si>
    <t xml:space="preserve">https://pharmamex.com/soldrin-oftalmico-gotero-10-ml/p-305.html | https://www.klyns.mx/soldrin-oft-gts-10-ml/p | https://www.farmaciasguadalajara.com/medicina/antibioticos/soldrin-solucion-oftalmico-1mg-3.5mg-1ml--10-ml.-142778.html</t>
  </si>
  <si>
    <t xml:space="preserve">1 foto de tienda (Farmacias del Ahorro), frasco de Soldrin Oftálmico (dexametasona/neomicina) del GTIN 7501125109935.</t>
  </si>
  <si>
    <t xml:space="preserve">La nota de uso sobre piel húmeda se tomó de la ficha de Amazon; el número de modelo de esa ficha coincide con el GTIN. No se encontró el sitio oficial de la marca en México.</t>
  </si>
  <si>
    <t xml:space="preserve">https://www.amazon.com.mx/Johnsons-Baby-Aceite-Original-200ml/dp/B0054EU63I | https://farmaciasanjorge.com/products/12505 | https://www.delsol.com.mx/wcs/shop/es/delsol/aceite-original-johnsons-baby</t>
  </si>
  <si>
    <t xml:space="preserve">2 fotos de tienda (Amazon): frente y reverso de la botella de 200 ml. Se descartaron una imagen compuesta con panel amarillo y una foto publicitaria.</t>
  </si>
  <si>
    <t xml:space="preserve">GTIN confirmado en el catálogo de Mercado Libre (MLM17017824, 2026-09-29). Fuentes: catálogo ML MLM17017824 (origen gtin, Lady Speed Stick Pro 5 Beneficios 45 g, barra): beneficios, 48 horas, sin alcohol etílico, ingredientes, modo de uso, advertencias, fragancia floral y frutal; descripción y ficha actuales (fabricante Colgate-Palmolive). Redacción propia; no se copiaron los eslóganes del catálogo. La lista de ingredientes se transcribe tal cual del catálogo. Sin dudas.</t>
  </si>
  <si>
    <t xml:space="preserve">https://farmaciasmedina.com/detalleProducto?name=Lady_Speed_Stick_Desodorante_En_Barra_Pro_5_En_1_48_Horas_De_Proteccion&amp;producto=7509546057545 | https://www.claroshop.com/producto/15020912/lady-speed-stick-desodorante-pro-5-barra-con-45-g | https://www.drogueriascolsubsidio.com/desodorante-lady-speed-stick-pro-5-en-1-7509546057545/p</t>
  </si>
  <si>
    <t xml:space="preserve">2 fotos de tienda (Claroshop, 1600 px): barra de 45 g de frente y en ángulo.</t>
  </si>
  <si>
    <t xml:space="preserve">GTIN confirmado en el catálogo de Mercado Libre (MLM61578605, 2026-09-29). Fuentes: catálogo ML MLM61578605 (origen gtin, 'Toallitas Humedas Huggies Black Label C/56pz', 56 unidades por envase, formato de venta unidad); descripción y ficha actuales. El catálogo confirma paquete individual de 56, así que se descarta la caja de 8. Peso (766 g) y medidas del paquete tomados del texto del catálogo; el atributo 'Cantidad de packs: 56' del catálogo parece un error y se ignoró. Sin modo de uso ni advertencias en las fuentes, secciones omitidas. La frase sobre el diseño del empaque es prudencia general, no dato de fuente (quitar si no se desea).</t>
  </si>
  <si>
    <t xml:space="preserve">https://www.amazon.com.mx/Huggies-Toallitas-H%C3%BAmedas-Paquetes-toallitas/dp/B0FCZBCQLP | https://www.mercadolibre.com.mx/toallitas-humedas-huggies-black-label-c56pz/p/MLM61578605 | https://www.ubereats.com/mx/product/b/43973a83-9aae-5e65-aee4-d7efe485359d</t>
  </si>
  <si>
    <t xml:space="preserve">1 foto (tienda, listado de Uber Eats 'Huggies Black label toallas húmedas infantiles, 56 un'): 7506425665433_1.jpg, paquete individual de 56 toallitas de frente, fondo blanco, sin marcas de agua ni promociones; ~984 px de ancho útil. Resuelve la duda de la sesión 6: es el paquete individual de 56 y no la caja de 8. GTIN no confirmado en la página (identificado por nombre y conteo). Catálogo de Mercado Libre bloqueado por robots/verificación; Amazon solo tiene la caja de 448.</t>
  </si>
  <si>
    <t xml:space="preserve">El GTIN 1306881057034 aparece como código de barras de NEUROCER GRA C/30 de laboratorio Medicam (ácido glutámico, complejo B, vitamina E y C) en un distribuidor y en los títulos de otros listados (Fiel Farmacias, Mayoreo Farmacéutico, Mercado Libre 'Neurocer revitalizador neuro-cerebral caja c/30'). Ninguna página abrible da cantidades por grajea, indicaciones ni dosis, y no se sabe si es medicamento o suplemento; se dejó en Suplementos Alimenticios por regla del dueño para vitaminas. Verificar con el empaque antes de publicar. Descripción reescrita el 2026-09-29 con el catálogo y otros vendedores de Mercado Libre. Sin catálogo ML ni descripciones de otros vendedores; fuentes: descripción y ficha actuales y notas de investigación (el GTIN aparece como NEUROCER GRA C/30 de Medicam: ácido glutámico, complejo B, vitamina E y C). No hay cantidades por gragea, dosis ni indicaciones, y no se sabe si es medicamento o suplemento; se trató como medicamento (receta_mx = No) y se cerró con la frase obligatoria. Se repiten datos reales (marca, laboratorio, forma, vía) en Presentación para acercarse al mínimo. Verificar con el empaque antes de publicar. La advertencia sobre embarazo, lactancia y otros medicamentos viene de la descripción actual (precaución general, no de una fuente del fabricante). Ficha sin cambios.</t>
  </si>
  <si>
    <t xml:space="preserve">https://cedismed.com/producto/neurocer/ | https://mayfar.mitiendanube.com/productos/neurocer-c-30-grag/</t>
  </si>
  <si>
    <t xml:space="preserve">1 foto (935 px útiles) de Mayfar (Tiendanube): estuche de Neurocer Medicam 'con 30 grageas', ácido glutámico, complejo B, vitaminas C y E, de frente, fondo blanco, sin logotipo de tienda. Origen tienda. Es la presentación exacta.</t>
  </si>
  <si>
    <t xml:space="preserve">Farmacias del Ahorro indica que no requiere receta, pero la información para prescribir de PLM señala que su venta requiere receta médica; se tomó esta última.</t>
  </si>
  <si>
    <t xml:space="preserve">https://www.medicamentosplm.com/Home/productos/italdermol.g/83/101/33610/36 | https://www.yza.mx/italdermol-crema-tubo-15g0.1g100g-30g/MXYZ_7501390911004.html | https://www.fahorro.com/italdermol-g-cicatrizante-30-g.html</t>
  </si>
  <si>
    <t xml:space="preserve">1 foto de tienda (Farmacias YZA, 1000 px), caja con tubo de 30 g de frente.</t>
  </si>
  <si>
    <t xml:space="preserve">GTIN confirmado en el catálogo de Mercado Libre (MLM19606260, 2026-09-29). Catálogo MLM19606260 (Kit Colgate Triple Acción pasta 75 ml + cepillo dental mediano). Coinciden marca, línea Triple Acción, crema de 75 ml y kit de cepillo + crema. El catálogo no menciona el sabor 'Menta Original'; el título está en singular y no indica el paquete de 2 piezas que vio la investigación en otra fuente.</t>
  </si>
  <si>
    <t xml:space="preserve">https://www.amazon.com.mx/Colgate-Cepillo-Dental-75-ml/dp/B06XPHPZWP | https://www.heb.com.mx/colgate-crema-dental-triple-accion-menta-original-75-ml-366819/p | https://www.walmart.com.mx/ip/x/00750954605263</t>
  </si>
  <si>
    <t xml:space="preserve">Sin fotos válidas. HEB y Walmart confirman el GTIN 7509546052632 como cepillo + pasta Colgate Triple Acción de 75 ml (1 pieza + 75 ml). Descartadas tras verlas: 6 fotos de HEB (720 px; una con sello 'CREMA DENTAL GRATIS', una con texto de la caja, una solo de la caja de crema, tres gráficos publicitarios), 2 fotos de Del Sol (2000 px, paquete correcto pero con sello 'PRECIO ESPECIAL'), Walmart (imagen genérica 'próximamente'). Benavides ofrece otra variante (Twister) y Colgate oficial no lista este combo. Si el dueño acepta el sello promocional, las de Del Sol son las únicas de 2000 px del paquete completo: https://detqhtv6m6lzl.cloudfront.net/HCLContenido/producto/FullImage/7509546052632-1.jpeg</t>
  </si>
  <si>
    <t xml:space="preserve">GTIN confirmado en el catálogo de Mercado Libre (MLM29682583, 2026-09-29). Fuentes: catálogo ML MLM29682583 (origen gtin, Perrigo Parche Poroso alivio articulaciones y cadera, 1 pieza; adhesión segura, no transparente); descripción y ficha actuales (composición según distribuidores, medidas, color rojo). No se copió 'Fabricante: Loiifa' del catálogo (dato dudoso). El catálogo no trae medidas; 12.5 x 18.5 cm viene de la ficha actual. Sin modo de uso, dosis ni tiempo de aplicación en las fuentes: se remite al empaque. Medicamento de venta libre, cierra con la frase obligatoria. 'Cubre una zona amplia' es una inferencia del tamaño, quitar si se prefiere. Ficha sin cambios.</t>
  </si>
  <si>
    <t xml:space="preserve">https://www.farmamedical.com.mx/productos/7501109760039/ | https://family-medic.com.mx/tienda/material-de-curacion/parche-poroso-rectangular-1pza/ | https://farmaciasanjorge.com/products/6986</t>
  </si>
  <si>
    <t xml:space="preserve">2 fotos de tienda (Farmacias San Jorge y Family Medic), empaque del parche Perrigo de frente.</t>
  </si>
  <si>
    <t xml:space="preserve">No hay información para prescribir (PLM no lo lista); las indicaciones vienen de fichas de farmacia. Farmacias del Ahorro indica que no requiere receta, pero contiene un antibiótico (cloranfenicol), por lo que se marcó 'Revisar'. Sin dosis oficial.</t>
  </si>
  <si>
    <t xml:space="preserve">https://www.farmatodo.com.mx/ulcoderma-unguento-tubo-c-30-gr/p | https://farmaciasmedina.com/detalleProducto/Ulcoderma-30-G-Unguento-Tubo/7501033961298 | https://www.fahorro.com/ulcoderma-ung-30-g.html</t>
  </si>
  <si>
    <t xml:space="preserve">1 foto de tienda (Farmacias del Ahorro, 1600 px), caja del ungüento de frente con la leyenda de colagenasa y cloranfenicol.</t>
  </si>
  <si>
    <t xml:space="preserve">La ficha de Amazon menciona ácido fólico, mientras que la caja indica L-metilfolato; se usó lo de la caja. Otras tiendas dan 98.4 g de contenido neto; se usó el dato de la caja (98.82 g).</t>
  </si>
  <si>
    <t xml:space="preserve">https://www.amazon.com.mx/Inofolic-Suplemento-Alimenticio-Myo-inositol-alfa-Lactoalb%C3%BAmina/dp/B09VM4NN89 | https://www.yza.mx/inofolic-hp-60-cap./MXYZ_7502235760337.html | https://www.farmatodo.com.mx/inofolic-hp-suplemento-alimenticio-caja-c-60-capsulas/p</t>
  </si>
  <si>
    <t xml:space="preserve">1 foto de tienda (Farmacias YZA, 1000 px), caja de frente con contenido neto y peso de la cápsula.</t>
  </si>
  <si>
    <t xml:space="preserve">No se encontró el sitio oficial de la marca ni una ficha con ingredientes o precauciones; el modo de uso proviene de una ficha de tienda y las advertencias son generales. La afirmación del 99.9% se lee en la foto del envase.</t>
  </si>
  <si>
    <t xml:space="preserve">https://farmaciasanjorge.com/products/35818 | https://www.mdsc.com.mx/en/shop/7502254073821-desinfectante-antibacterial-glesol-fresh-443-ml-280640 | https://www.delsol.com.mx/wcs/shop/es/delsol/desinfectante-antibacterial-en-aerosol-443-ml</t>
  </si>
  <si>
    <t xml:space="preserve">2 fotos de tienda (Del Sol y MDSC): lata de 443 ml de Glesol antibacterial 7 en 1 de frente.</t>
  </si>
  <si>
    <t xml:space="preserve">El nombre del sistema dice '2 FCO AMP 50ML'; se interpretó como 2% frasco ámpula de 50 ml (las tiendas publican el GTIN como 1 frasco). La ficha oficial no se abrió; los datos vienen de un vademécum y de fichas de tienda.</t>
  </si>
  <si>
    <t xml:space="preserve">https://www.actuamed.com.mx/marca/18329 | https://www.klyns.mx/pisacaina-2-20-mg-50-ml/p | https://wecarepharma.mx/products/pisacaina-2-frasco-20mg-ml-50ml-ampulas-lidocaina | https://farmaciagloria.mx/Medicamentos_genericos/2958-pisacaina-2-frasco-ampula-con-50-ml.html</t>
  </si>
  <si>
    <t xml:space="preserve">Foto nueva 7501125112881_2.jpg: frasco ámpula Pisacaína 2% lidocaína 20 mg/mL, 50 mL, de Farmacia Gloria, 643x674 originales, producto de 581 px (sobre el mínimo de 500, por debajo de los 800 preferidos), fondo blanco sin marcas. Borrada la foto anterior de WeCare Pharma (500 px, 311 útiles). Revisados sin mejora: Klyns (500), Farmacias Medina (480), Actuamed (227), WeCare (500); Yza, Farmalisto y Prixz no abren (verificación o captcha); Walmart sin imagen.</t>
  </si>
  <si>
    <t xml:space="preserve">Datos de la información para prescribir de PLM. Chinoin figura en el empaque y en el nombre del sistema.</t>
  </si>
  <si>
    <t xml:space="preserve">https://www.medicamentosplm.com/Home/productos/venoferrum/36/101/82806/377 | https://www.yza.mx/venoferrum-solucion-sacarato-ferrico/MXYZ_7501088504198.html | https://www.fahorro.com/venoferrum-100-mg-5-mlsolucion-inyectable-1-ampolleta.html</t>
  </si>
  <si>
    <t xml:space="preserve">1 foto de tienda (Farmacias del Ahorro, 1600 px), caja con 1 ampolleta de 5 ml de frente.</t>
  </si>
  <si>
    <t xml:space="preserve">Datos de la información para prescribir de PLM; el nombre del sistema dice 'UNGENA 3 5G' (3.5 g). Se ignoró la caducidad (agosto 27).</t>
  </si>
  <si>
    <t xml:space="preserve">https://www.medicamentosplm.com/Home/productos/trazidex.ungena.unguento.oftalmico/174/101/10167/233 | https://www.yza.mx/trazidex-ungena-oftalmico-unguento-3.5g/MXYZ_736085048063.html</t>
  </si>
  <si>
    <t xml:space="preserve">1 foto de tienda (Farmacias YZA, 1000 px), caja de Trazidex Ungena de 3.5 g de frente.</t>
  </si>
  <si>
    <t xml:space="preserve">GTIN confirmado en el catálogo de Mercado Libre (MLM17017199, 2026-09-29). Fuentes: catálogo ML MLM17017199 (origen gtin, Axe Kilo 150 ml aerosol): 48 horas, menta fresca y madera, 0 % sales de aluminio, modo de uso, lata reciclable, con alcohol, no antitranspirante; descripción y ficha actuales (evitar uso íntimo, fabricante Unilever). CORRECCIÓN: la ficha actual decía aroma 'lavanda y sándalo'; el catálogo del mismo GTIN dice 'menta fresca y madera', se corrigió sabor_aroma y linea (catálogo: Body Spray). Redacción propia. La advertencia sobre fuego y calor se deduce de 'aerosol' y 'con alcohol' del catálogo, no es texto de una fuente.</t>
  </si>
  <si>
    <t xml:space="preserve">https://www.axe.com/mx/p/desodorante-en-aerosol-kilo-150-ml.html/07506306203044</t>
  </si>
  <si>
    <t xml:space="preserve">https://www.axe.com/mx/p/desodorante-en-aerosol-kilo-150-ml.html/07506306203044 | https://www.delsol.com.mx/wcs/shop/es/delsol/aerosol-desodorante-axe-kilo-150ml</t>
  </si>
  <si>
    <t xml:space="preserve">1 foto de tienda (Del Sol, 1000 px), lata de 150 ml de frente. La imagen del sitio oficial no pudo descargarse con el script por bloqueo 403.</t>
  </si>
  <si>
    <t xml:space="preserve">https://www.ponds.com/mx/p/crema-antimanchas-clarant-b3-15fps.html/07501056346065</t>
  </si>
  <si>
    <t xml:space="preserve">https://www.ponds.com/mx/p/crema-antimanchas-clarant-b3-15fps.html/07501056346065 | https://www.delsol.com.mx/crema-facial-ponds-crema-clarant-b3-fps-15-200-gr</t>
  </si>
  <si>
    <t xml:space="preserve">1 foto de tienda (Del Sol, 1000 px), tarro de 200 g de frente. La imagen del sitio oficial no pudo descargarse con el script por bloqueo 403.</t>
  </si>
  <si>
    <t xml:space="preserve">GTIN confirmado en el catálogo de Mercado Libre (MLM22285715, 2026-09-29). Fuentes: catálogo ML MLM22285715 (origen gtin, Mascarilla Hair Food Aguacate x350ml, pote, cabello seco, vegana, fragancia aguacate, modo de uso en tres formas); descripción y ficha actuales. CORRECCIÓN: la ficha y descripción actuales decían '98% biodegradable'; el catálogo dice biodegradable y 'hasta 98% de origen natural', se corrigió en ficha (otros). Se ignoraron los atributos contradictorios del catálogo 'Requiere enjuague: No' e 'Hipoalergénico: No'. genero (Mujer) tomado del catálogo. 'Brillante' viene de la descripción actual. Redacción propia del modo de uso.</t>
  </si>
  <si>
    <t xml:space="preserve">https://www.garnier.com.mx/fructis/hair-food/mascarilla-aguacate</t>
  </si>
  <si>
    <t xml:space="preserve">https://www.garnier.com.mx/fructis/hair-food/mascarilla-aguacate | https://www.delsol.com.mx/mascarilla-para-el-cabello-fructis-hair-fod-aguacate-garnier</t>
  </si>
  <si>
    <t xml:space="preserve">1 foto de tienda (Del Sol, 1024 px), tarro de 350 ml de frente. La imagen del sitio oficial era muy chica (275 x 360 px) y fue rechazada.</t>
  </si>
  <si>
    <t xml:space="preserve">GTIN confirmado en el catálogo de Mercado Libre (MLM27805927, 2026-09-29). Fuentes: catálogo ML MLM27805927 (origen gtin, 'Desodorante en Aerosol Stefano Cosmo 159ml', marca Stefano; casi sin datos); descripción y ficha actuales. Se confirma por GTIN, línea Cosmo y formato aerosol; DUDA menor: el catálogo indica 159 ml y no menciona 'Men', el título dice 113 g (la ficha actual anota 'etiqueta del envase: 159 mL', y el Midnight, mismo formato, figura como 159 ml / 113 g). El catálogo dice 'No contiene alcohol'; no se incluyó porque es dato aislado y poco fiable en un aerosol. Los datos reales son escasos (sin ingredientes ni fabricante); las advertencias de aerosol son precauciones generales, no de una ficha del producto. Ficha sin cambios.</t>
  </si>
  <si>
    <t xml:space="preserve">https://farmaciasanjorge.com/products/32952</t>
  </si>
  <si>
    <t xml:space="preserve">Foto nueva 7509546077260_2.jpg: lata del desodorante Stefano Signature Cosmo en aerosol (la etiqueta indica 159 mL), 1000x1000, producto de 835 px, la misma lata que la foto anterior; origen Walmart de México (CDN público de imágenes i5-mx.walmartimages.com, la foto se pidió por ID derivado del GTIN; la página del producto pide verificación de identidad y no se abrió). Se descartaron las imágenes con arte publicitario. Borrada la foto anterior de Farmacias San Jorge (500 px, 365 útiles).</t>
  </si>
  <si>
    <t xml:space="preserve">GTIN confirmado en dos tiendas. La edad recomendada difiere: 9 meses en la infografía del empaque y 6 meses en la ficha de una tienda; se usó la del empaque.</t>
  </si>
  <si>
    <t xml:space="preserve">https://www.yza.mx/evenflo-taza-fun-play-bs-10oz/MXYZ_7501027565846.html | https://www.fahorro.com/evenflo-fun-play-taza-entrenadora-10-oz-con-boquilla-suave-para-bebes-desde-6-meses.html</t>
  </si>
  <si>
    <t xml:space="preserve">2 fotos de tienda (yza.mx): taza rosa de frente y ficha informativa del fabricante. Se descartó una foto con leyenda de disponibilidad de colores.</t>
  </si>
  <si>
    <t xml:space="preserve">GTIN confirmado en la ficha y en el nombre del archivo de imagen de la tienda. Los ingredientes provienen de la ficha oficial de la línea Máxima Protección Anticaries; el modo de uso y las advertencias son las generales de una crema dental con flúor.</t>
  </si>
  <si>
    <t xml:space="preserve">https://www.colgate.com/es-mx/products/toothpaste/colgate-maxima-proteccion-anticaries</t>
  </si>
  <si>
    <t xml:space="preserve">https://www.colgate.com/es-mx/products/toothpaste/colgate-maxima-proteccion-anticaries | https://www.lagranbodega.com.mx/colgate-crema-dental-mfp-75-ml/p</t>
  </si>
  <si>
    <t xml:space="preserve">1 foto de tienda (lagranbodega.com.mx): caja frontal de la crema dental, 1000 px.</t>
  </si>
  <si>
    <t xml:space="preserve">El GTIN aparece en la página de HEB y en la de Farmacias Bazar. El peso recomendado se tomó del empaque (13.5 a 17 kg); una tienda indica 13 a 18 kg.</t>
  </si>
  <si>
    <t xml:space="preserve">https://www.heb.com.mx/panales-movilastic-xjumbo-con-40-pz-683079/p | https://farmaciasbazar.com/productos/panal-kleen-bebe-movilastic-157355/</t>
  </si>
  <si>
    <t xml:space="preserve">2 fotos de tienda (HEB): paquete de frente y paquete en ángulo. Se descartaron dos infografías con texto promocional.</t>
  </si>
  <si>
    <t xml:space="preserve">GTIN confirmado por el identificador del producto en la ficha de Walmart (00750220971017) y por la caja fotografiada (300 mg, 20 sobres de 5 g). No se incluyó registro sanitario porque las fichas de tienda traen un número que se repite en otros productos.</t>
  </si>
  <si>
    <t xml:space="preserve">https://www.benavides.com.mx/diasporal-300-mg-citrato-de-magnesio-20-sobres | https://www.medicamentosplm.com/Home/productos/diasporal.granulado/42/101/67455/81</t>
  </si>
  <si>
    <t xml:space="preserve">1 foto de tienda (Benavides) a 1000 px: caja frontal de Diasporal 300 mg con 20 sobres.</t>
  </si>
  <si>
    <t xml:space="preserve">GTIN confirmado en Farmacias del Ahorro y en Farmalisto. Las fuentes traen dos números de registro sanitario distintos, por eso no se incluyó. Antibiótico de venta con receta.</t>
  </si>
  <si>
    <t xml:space="preserve">https://www.medicamentosplm.com/Home/productos/macrozit.tabletas/103/101/8520/210 | https://www.fahorro.com/macrozit-500-mg-oral-3-tabletas.html | https://www.farmalisto.com.mx/medicamentos-con-receta-medica/5805-comprar-macrozit-500-mg-caja-con-3-tabletas-rx2-antibiotico-precio-7501299306765-liomont.html</t>
  </si>
  <si>
    <t xml:space="preserve">1 foto de tienda (Farmacias del Ahorro) a 1600 px: caja frontal con 3 tabletas de 500 mg.</t>
  </si>
  <si>
    <t xml:space="preserve">GTIN confirmado en la ficha de Benavides y presentación igual a la caja fotografiada (Atlantis, 300/25/25 mg, 30 tabletas). Los datos de contraindicaciones vienen de la ficha PLM de Lipovitasi-OR (otro laboratorio con la misma fórmula). Se clasificó como venta libre según el vademécum de la marca Atlantis; una ficha PLM marca literatura solo para médicos, por lo que conviene revisarlo.</t>
  </si>
  <si>
    <t xml:space="preserve">https://www.benavides.com.mx/lipovitasi-or-30-tabletas | https://www.actuamed.com.mx/marca/33878 | https://www.medicamentosplm.com/Home/productos/lipovitasior.tabletas/16/101/8416/210</t>
  </si>
  <si>
    <t xml:space="preserve">3 fotos de tienda: Benavides (caja en ángulo, 1000 px) y ClaroShop (caja frontal y en ángulo, 1600 px).</t>
  </si>
  <si>
    <t xml:space="preserve">El GTIN de 12 dígitos (036000180800) coincide con Huggies GoodNites Chico/Mediano de 11 piezas en una base de códigos de barras; el nombre del sistema (HUG GOOD MED 11) concuerda. No se pudo abrir la ficha de una farmacia mexicana; el modo de uso es el habitual de este tipo de producto.</t>
  </si>
  <si>
    <t xml:space="preserve">https://go-upc.com/search?q=036000180800</t>
  </si>
  <si>
    <t xml:space="preserve">1 foto (base de códigos de barras go-upc): paquete frontal de GoodNites S/M unisex con 11 unidades, 1000 px. Se descartó una foto de farmacia con insignia promocional.</t>
  </si>
  <si>
    <t xml:space="preserve">GTIN confirmado en el catálogo de Cedismed (Silica Shine Sily 3/1 Uva, 120 ml, laboratorio Seda Pure) y en el identificador de la ficha de Walmart. Hay poca información pública: la descripción se basa en la etiqueta del frasco; el modo de uso y las advertencias son los generales de una sílica capilar.</t>
  </si>
  <si>
    <t xml:space="preserve">https://cedismed.com/producto/silica-shine-sily-3-1-uva/ | https://super.walmart.com.mx/ip/silica-shine-sily-3-en-1-uva-120-ml/00750222451162</t>
  </si>
  <si>
    <t xml:space="preserve">1 foto de tienda (imagen del catálogo de Walmart México) a 1000 px: frasco frontal de Sily Silica. Se descartó una imagen de 'imagen no disponible'.</t>
  </si>
  <si>
    <t xml:space="preserve">GTIN confirmado en Farmacias San Jorge y Prixz. Las tiendas atribuyen la marca a Jaloma o a De Gasa; se dejó solo la marca Sualgodón que aparece en el empaque. La foto es de 500 px (la de mayor tamaño disponible).</t>
  </si>
  <si>
    <t xml:space="preserve">https://farmaciasanjorge.com/products/38472 | https://prixz.com/c/jaloma-pads-desmaquillantes-sualgodon-con-100-piezas/ | https://family-medic.com.mx/tienda/cuidado-personal-y-belleza/pads-faciales-redondos-sualgodon-100pzs/</t>
  </si>
  <si>
    <t xml:space="preserve">Foto nueva 7501048623068_2.jpg: bolsa de pads faciales redondos Sualgodón con 100 piezas, de Family Medic (PNG 900x900 con fondo transparente convertido a blanco), producto de 814 px, sin marcas; algo suave en detalle pero legible. Borrada la foto anterior de Farmacias San Jorge (500 px, 397 útiles). Revisados sin mejora: Klyns (500), Farmaleal (156x338), MDSC (189 px), San Isidro sin imagen; Walmart sin imagen.</t>
  </si>
  <si>
    <t xml:space="preserve">GTIN confirmado en Farmacias del Ahorro y yza.mx. La fórmula, la dosis y las advertencias se leyeron del costado del empaque fotografiado. No se identificó el laboratorio con certeza, por eso no se incluyó fabricante.</t>
  </si>
  <si>
    <t xml:space="preserve">https://www.fahorro.com/panoto-s-oral-jarabe-200-ml.html | https://www.yza.mx/panoto-s-200-ml---frasco-con-jarabe-hedera-helix/MXYZ_4104480706196.html</t>
  </si>
  <si>
    <t xml:space="preserve">3 fotos de tienda (yza.mx) a más de 1300 px: caja frontal, costado con fórmula y dosis, y caja en ángulo.</t>
  </si>
  <si>
    <t xml:space="preserve">El nombre del sistema incluye una promoción (1 Clarityne solución 60 ml gratis) que se ignoró: la ficha corresponde solo a Celestamine NS pediátrico de 60 ml. Venta con receta (fracción IV). Las indicaciones son generales; conviene revisar la información para prescribir del fabricante.</t>
  </si>
  <si>
    <t xml:space="preserve">https://www.farmatodo.com.mx/celestamine-ns-pediatrico-jarabe-100-5-mg-frasco-c-60-ml/p | https://farmaciagloria.mx/Medicamentos_de_patente/705-celestamine-ns-pediatrico-100mg-5mg-100ml-solucion-con-60-ml.html | https://www.yza.mx/celestamine-ns-jarabe-pediatrico-60ml/MXYZ_7501050699990.html</t>
  </si>
  <si>
    <t xml:space="preserve">1 foto de tienda (yza.mx) a 1500 px: caja frontal de Celestamine NS (loratadina, betametasona) con frasco de 60 ml.</t>
  </si>
  <si>
    <t xml:space="preserve">GTIN confirmado en dos tiendas. La condición de venta con receta se tomó de una ficha de farmacia y del tipo de producto (diclofenaco de liberación prolongada de 100 mg). El modo de uso de tragar la tableta entera es el habitual de las tabletas de liberación prolongada.</t>
  </si>
  <si>
    <t xml:space="preserve">https://wecarepharma.mx/en/products/nediclon-diclofenaco-tabletas-lp-100mg-con-20 | https://club.presalud.com/shop/7501537102845-nediclon-diclofenaco-liberacion-prolongada-100-mg-20-tabletas-generico-bruluart-26736</t>
  </si>
  <si>
    <t xml:space="preserve">1 foto de tienda (Presalud) recortada a cuadrado, 1000 px: caja de Nediclon 100 mg con 20 tabletas.</t>
  </si>
  <si>
    <t xml:space="preserve">GTIN confirmado en el catálogo de Chedraui (TENA Pants Mujer Talla M 14 piezas). Catálogo de Mercado Libre tomado de un resultado de búsqueda con el mismo producto (Tena Pants Mujer talla M 14 piezas); no se pudo abrir la página. El modo de uso es el habitual de este tipo de producto.</t>
  </si>
  <si>
    <t xml:space="preserve">https://www.chedraui.com.mx/ropa-interior-desechable-tena-pants-mujer-talla-m-14-piezas-3864325/p | https://www.fahorro.com/ropa-interior-desechable-tena-pants-mujer-talla-g-14-piezas.html</t>
  </si>
  <si>
    <t xml:space="preserve">1 foto de tienda (Chedraui) a 1000 px: paquete frontal de TENA Pants Maxi Protect Mujer CH/M con 14 piezas. Se descartaron tres infografías con texto promocional.</t>
  </si>
  <si>
    <t xml:space="preserve">GTIN confirmado en Farmalisto. No se encontraron indicaciones terapéuticas detalladas en fuentes abiertas, por eso la descripción se limita a la fórmula, la presentación y el modo de aplicación. Catálogo de Mercado Libre tomado de un resultado de búsqueda con la misma presentación.</t>
  </si>
  <si>
    <t xml:space="preserve">https://farmalisto.com.mx/medicamentos/2833-despamen-solucion-inyectable-100-mg-5-mg-caja-con-una-jeringa-prellenada-con-1-ml-7501070903411.html | https://www.yza.mx/despamen-jeringa-prellenad-100mg5mg-1ml/MXYZ_7501070903411.html</t>
  </si>
  <si>
    <t xml:space="preserve">1 foto de tienda (yza.mx) a 1400 px: caja frontal de Despamen (testosterona/estradiol) con 1 jeringa prellenada.</t>
  </si>
  <si>
    <t xml:space="preserve">GTIN confirmado en yza.mx y Farmalisto. La ficha PLM marca literatura para médicos, pero el producto se vende en farmacias como expectorante sin receta (registro con fracción VI); se marcó 'No' y puede revisarse.</t>
  </si>
  <si>
    <t xml:space="preserve">https://www.medicamentosplm.com/home/productos/acc-tabletas-efervescentes/159/101/6088/218 | https://www.yza.mx/acc-efervescentes-200mg-20-tabs/MXYZ_7502216931220.html | https://farmalisto.com.mx/gripe-y-tos/7572-comprar-acc-200-mg-caja-con-tubo-con-20-tabletas-efervescentes-precio-7502216931220.html</t>
  </si>
  <si>
    <t xml:space="preserve">1 foto de tienda (yza.mx) a 1300 px: caja frontal de ACC 200 mg con 20 tabletas efervescentes (Sandoz).</t>
  </si>
  <si>
    <t xml:space="preserve">GTIN confirmado en Farmalisto. La concentración '4 g / 5 g' se leyó del empaque sin la referencia por volumen; no se pudo confirmar en otra fuente si es por 100 ml. Venta con receta (fracción IV).</t>
  </si>
  <si>
    <t xml:space="preserve">https://farmalisto.com.mx/antidiarreicos-con-receta/3469-comprar-eskapar-compuesto-suspension-frasco-con-120-ml-y-vaso-dosificador-amebiasis-precio-7501089809315.html | https://www.yza.mx/eskapar-comp-suspension-vaso-do-120ml/MXYZ_7501089809315.html</t>
  </si>
  <si>
    <t xml:space="preserve">1 foto de tienda (yza.mx) a 1300 px: frasco frontal de Eskapar Compuesto con 120 ml.</t>
  </si>
  <si>
    <t xml:space="preserve">GTIN confirmado en el catálogo de Chedraui. La tienda lo nombra 'gel' en el título pero el empaque dice 'barra desodorante'. Ingredientes, modo de uso y precauciones se transcribieron de la etiqueta trasera del empaque.</t>
  </si>
  <si>
    <t xml:space="preserve">https://www.chedraui.com.mx/desodorante-gel-men-speed-stick-fresh-clasico-24-horas-de-proteccion-60g-3086658/p</t>
  </si>
  <si>
    <t xml:space="preserve">2 fotos de tienda (Chedraui): frente del desodorante y etiqueta trasera con ingredientes, ambas a 1200 px. Se descartó una infografía promocional y una foto duplicada.</t>
  </si>
  <si>
    <t xml:space="preserve">GTIN confirmado en el sitio oficial de Saba y en Farmacias del Ahorro (22 piezas). El nombre del sistema indica 'XLGA' (extralarga), pero las fichas no especifican la longitud, por eso no se incluyó. El modo de uso es el habitual de toallas con alas.</t>
  </si>
  <si>
    <t xml:space="preserve">https://www.saba.com.mx/comprar-productos/productos-saba/toallas-femeninas/saba-ultra-invisible-toallas-ultradelgadas-nocturnas-con-alas/</t>
  </si>
  <si>
    <t xml:space="preserve">https://www.saba.com.mx/comprar-productos/productos-saba/toallas-femeninas/saba-ultra-invisible-toallas-ultradelgadas-nocturnas-con-alas/ | https://www.fahorro.com/toallas-sanitarias-saba-ult-noche-con-alas-22-pz.html</t>
  </si>
  <si>
    <t xml:space="preserve">1 foto del fabricante (Saba) a 1500 px: paquete frontal de Saba Buenas Noches Ultra Invisible con 22 piezas. Se descartó una segunda foto del sitio de la marca porque no muestra el conteo.</t>
  </si>
  <si>
    <t xml:space="preserve">GTIN confirmado en el catálogo de Chedraui (Calentador para Biberones Bebé Ternura con biberón). El color del biberón varía. El modo de uso y las advertencias son generales; conviene contrastarlos con el instructivo de la caja.</t>
  </si>
  <si>
    <t xml:space="preserve">https://www.chedraui.com.mx/calentador-para-biberones-bebe-ternura-3480102/p</t>
  </si>
  <si>
    <t xml:space="preserve">3 fotos de tienda (Chedraui) a más de 1000 px: caja frontal con biberón azul, morado y verde. Se descartó un collage de colores y dos fotos de los costados con texto.</t>
  </si>
  <si>
    <t xml:space="preserve">GTIN confirmado en Farmalisto y yza.mx (Hemamina solución 10 ampolletas de 10 ml). La composición vitamínica viene de la ficha PLM de Hemamina solución oral. Catálogo de Mercado Libre tomado de un resultado de búsqueda con la misma presentación; no se pudo abrir la página.</t>
  </si>
  <si>
    <t xml:space="preserve">https://www.medicamentosplm.com/Home/productos/hemamina.solucion.oral/83/101/7997/174 | https://www.yza.mx/hemamina-solucion-10-amp-/MXYZ_7501390910953.html | https://www.fahorro.com/hemamina-suplemento-alimenticio-10-ampolletas.html</t>
  </si>
  <si>
    <t xml:space="preserve">1 foto de tienda (yza.mx) a 1600 px: caja frontal de Hemamina solución oral con 10 ampolletas de 10 ml.</t>
  </si>
  <si>
    <t xml:space="preserve">GTIN confirmado en Chedraui y Farmalisto. No se encontraron indicaciones terapéuticas detalladas en fuentes abiertas, por eso la descripción no las incluye. Chedraui indica venta con receta y el registro es fracción IV; Farmalisto lo marca sin receta, por lo que conviene revisarlo.</t>
  </si>
  <si>
    <t xml:space="preserve">https://www.chedraui.com.mx/capsulas-dimegan-d-5mg20mg-liberacion-prolongada-caja-con-10-capsulas-3028557/p | https://www.farmalisto.com.mx/alergias/6019-comprar-dimegan-d-5-mg-20-mg-caja-con-10-capsulas-precio-7501314703616-7501314703616.html</t>
  </si>
  <si>
    <t xml:space="preserve">1 foto de tienda (Chedraui) a 1200 px: caja frontal de Dimegan-D 5 mg/20 mg con 10 cápsulas.</t>
  </si>
  <si>
    <t xml:space="preserve">GTIN confirmado en el catálogo de Chedraui (Crema Cicloferon 5% tubo de 2 g). 'BCO' del nombre del sistema corresponde a la versión sin color (existe otra versión color piel con otro código). Se marcó sin receta porque se anuncia al público como crema para fuegos; puede revisarse.</t>
  </si>
  <si>
    <t xml:space="preserve">https://www.chedraui.com.mx/crema-cicloferon-5-tubo-de-2g-3026404/p | https://www.benavides.com.mx/cicloferon-5-aciclovir-crema-para-fuegos-2-g | https://www.fahorro.com/cicloferon-5-crema-2-g.html</t>
  </si>
  <si>
    <t xml:space="preserve">1 foto de tienda (Farmacias del Ahorro) a 1600 px: caja frontal de Cicloferon crema para fuegos, sin color, tubo de 2 g.</t>
  </si>
  <si>
    <t xml:space="preserve">GTIN confirmado en Farmalisto. Los nombres de los principios activos están en la caja (salbutamol / ambroxol); la concentración solo aparece en fichas de farmacia con formatos distintos, por lo que se marcó como tomada de ellas. Venta con receta (registro fracción IV). Catálogo de Mercado Libre tomado de un resultado de búsqueda con la misma presentación.</t>
  </si>
  <si>
    <t xml:space="preserve">https://farmalisto.com.mx/sistema-respiratorio/2796-aeroflux-solucion-caja-con-frasco-con-120-ml-dosificador-y-pipeta-7501070618995.html | https://www.yza.mx/aeroflux-dosificador-solucion-40mg-120ml/MXYZ_7501070618995.html</t>
  </si>
  <si>
    <t xml:space="preserve">1 foto de tienda (yza.mx) a 1300 px: caja frontal de Aeroflux solución con 120 ml.</t>
  </si>
  <si>
    <t xml:space="preserve">GTIN confirmado en el catálogo de Chedraui: corresponde a Tempra Forte 650 mg con 36 tabletas (24 más 12), igual que el nombre del sistema. Existe otro código para la caja normal de 24 tabletas. El empaque trae la leyenda promocional del paquete especial.</t>
  </si>
  <si>
    <t xml:space="preserve">https://www.chedraui.com.mx/tabletas-tempra-forte-650mg-paracetamol-adultos-36-tabletas-3603093/p | https://farmaciasmedina.com/detalleProducto/Tempra_Forte/7501058715685</t>
  </si>
  <si>
    <t xml:space="preserve">1 foto de tienda (Chedraui) a 1200 px: caja frontal de Tempra Forte 650 mg con la marca del paquete 24+12, que es el empaque real. Se descartaron cuatro imágenes con texto promocional.</t>
  </si>
  <si>
    <t xml:space="preserve">GTIN confirmado en la página oficial de Rexona México. La ficha oficial no detalla advertencias; las incluidas son las generales de un aerosol (los ingredientes son gases inflamables).</t>
  </si>
  <si>
    <t xml:space="preserve">https://www.rexona.com/mx/p/antitranspirante-rexona-r-powder-dry-en-aerosol-para-mujer-150-ml.html/07791293032436</t>
  </si>
  <si>
    <t xml:space="preserve">https://www.rexona.com/mx/p/antitranspirante-rexona-r-powder-dry-en-aerosol-para-mujer-150-ml.html/07791293032436 | https://www.fahorro.com/antitranspirante-rexona-women-powder-dry-en-aerosol-para-mujer-150-ml.html</t>
  </si>
  <si>
    <t xml:space="preserve">1 foto de tienda (Farmacias del Ahorro) a 1600 px: aerosol frontal de Rexona Powder Dry 72 h. No se obtuvo foto del sitio oficial porque carga por JavaScript.</t>
  </si>
  <si>
    <t xml:space="preserve">GTIN confirmado en tres tiendas (400 ml). Las fichas de tienda traen poca información; el modo de uso y las advertencias son genéricos de shampoo. No se abrió la página oficial de la marca.</t>
  </si>
  <si>
    <t xml:space="preserve">https://www.fahorro.com/shampoo-acondiconador-palmolive-optims-4-extra-intensivo-400-ml.html | https://grupofarmapronto.com/producto/palmolive-optims-2en1-acondicionamiento-extra-intensivo-400-ml-shampoo/ | https://www.farmatodo.com.mx/palmolive-optims-shampoo-2-en-1-extra-intensivo-botella-c-400-ml/p</t>
  </si>
  <si>
    <t xml:space="preserve">1 foto de frente al empaque (1571 px) tomada de la ficha de Farmacias del Ahorro, nombrada con el GTIN; el frasco muestra la leyenda 'Nueva imagen' propia del empaque.</t>
  </si>
  <si>
    <t xml:space="preserve">El GTIN 714706907654 no apareció en ninguna página; se identificó por nombre. La descripción usa datos de otras variedades de Bronco Fresh (miel-mentol, miel-limón) y del formato de 12 piezas de 33 g. No se pudo confirmar qué sabores incluye el surtido.</t>
  </si>
  <si>
    <t xml:space="preserve">https://vitau.mx/bronco-fresh-cara-miel-euca-33gs-8-mg-cu-sub-empaque-de-12-piezas-23914 | https://www.farmaciasantonio.com/pastillas-broncolin-bronco-fresh-limon-33g | https://farmalisto.com.mx/inicio/162822-bronco-fresh-caramelo-de-33-g-con-9-pastillas-sabor-miel-limn-714706903410.html | https://broncolin.com.mx/bronco-fresh/</t>
  </si>
  <si>
    <t xml:space="preserve">1 foto (552 px) del sitio del fabricante Broncolin ('Bronco Fresh Charola Mixto'): charola/exhibidor de 12 caramelos Bronco Fresh de sabores surtidos, fondo blanco, sin texto promocional. Origen fabricante. Es la presentación del exhibidor surtido; el nombre de la foto es 'Charola Mixto' y no se pudo cotejar el GTIN en el sitio.</t>
  </si>
  <si>
    <t xml:space="preserve">GTIN confirmado en la ficha de Yza (Enfamil Confort 0 a 12 meses, 800 g). No se pudo abrir la página oficial de Enfamil. Los datos nutrimentales son de esa ficha y pueden variar según el lote o el empaque vigente.</t>
  </si>
  <si>
    <t xml:space="preserve">https://yza.mx/enfamil-confort-800g/MXYZ_7506205810046.html | https://www.fahorro.com/enfamil-premium-confort-etapa-1-formula-infantil-especializada-para-lactantes-de-0-a-12-meses-lata-de-800-gr.html</t>
  </si>
  <si>
    <t xml:space="preserve">1 foto de frente al empaque (942 px) de la ficha de Yza, nombrada con el GTIN; muestra la lata actual 'Premium Pro Select Confort Pro'.</t>
  </si>
  <si>
    <t xml:space="preserve">GTIN 7501299330371 confirmado (fichas de Farmacias Medina y del Ahorro, imagen nombrada con el GTIN). Antibiótico de venta con receta. Registro sanitario no visto.</t>
  </si>
  <si>
    <t xml:space="preserve">https://www.fahorro.com/evocs-iii-750-mg-oral-7-tabletas.html | https://wecarepharma.mx/en/products/evocs-iii-750mg-con-7-tabletas-levofloxacino | https://www.farmaciasguadalajara.com/evocs-iii-750mg-7-tabletas-1206036</t>
  </si>
  <si>
    <t xml:space="preserve">3 fotos de frente y de tres cuartos del empaque, de la ficha de Farmacias del Ahorro (1427 a 1662 px), todas correctas.</t>
  </si>
  <si>
    <t xml:space="preserve">GTIN 7501299307380 confirmado en varias tiendas y en PLM. No vi la leyenda de receta en el empaque; se marcó 'Sí' porque una tienda lo clasifica como antiparasitario con receta. Conviene revisarlo.</t>
  </si>
  <si>
    <t xml:space="preserve">https://medicamentosplm.com/home/productos/paramix-grageas/103/101/9196/77 | https://www.fahorro.com/paramix-500-mg-oral-6-grageas.html | https://farmalisto.com.mx/antiparasitarios-con-receta/5822-paramix-500-mg-caja-con-6-grageas-7501299307380.html</t>
  </si>
  <si>
    <t xml:space="preserve">3 fotos de frente y de tres cuartos del empaque, de la ficha de Farmacias del Ahorro (1647 a 1651 px), todas correctas.</t>
  </si>
  <si>
    <t xml:space="preserve">El GTIN del sistema tiene 12 dígitos (008400000460); las tiendas lo publican como 8400000460 o 00000840000046. Presentación de 10 ml confirmada en PLM y tiendas. Corticosteroide con antibiótico oftálmico, venta con receta.</t>
  </si>
  <si>
    <t xml:space="preserve">https://www.medicamentosplm.com/Home/productos/premid.suspension.oftalmica/88/101/9361/204 | https://www.yza.mx/premid-suspension-450mg10g-10ml/MXYZ_8400000460.html | https://super.walmart.com.mx/ip/premid-suspension-oftalmica-10-ml/00000840000046</t>
  </si>
  <si>
    <t xml:space="preserve">1 foto de frente (frasco gotero y caja, 1183 px) de la ficha de Yza.</t>
  </si>
  <si>
    <t xml:space="preserve">GTIN confirmado en varias tiendas (60 tabletas). Las fichas de tienda no traen la lista de vitaminas y minerales con cantidades ni el modo de uso; el modo de uso y las advertencias son genéricos de suplemento. El fabricante aparece como Haleon o GSK según la tienda (la foto muestra logotipo Pfizer). No se abrió la página oficial.</t>
  </si>
  <si>
    <t xml:space="preserve">https://prixz.com/c/centrum-gender-hombre50-multivitaminico-60-tabletas/ | https://www.farmaleal.com.mx/products/centrum-gender-50-hombres-tab-60-7501065003973 | https://www.fahorro.com/centrum-multivitaminico-gender-50-hombres-60-tabletas.html</t>
  </si>
  <si>
    <t xml:space="preserve">1 foto de frente (956 px) del frasco Gender +50 hombres. Se descartó una foto de Farmacias del Ahorro por ser del empaque 'Gender Adulto' con rótulos promocionales.</t>
  </si>
  <si>
    <t xml:space="preserve">GTIN confirmado en varias tiendas; el empaque de la foto dice 'Caja con frasco con 120 mL' y '5 mg / 30 mg / 5 mL'. Algunas tiendas publican 100 mg/600 mg (total por 100 ml). Las dosis pediátricas provienen de una sola tienda; conviene verificarlas con el instructivo.</t>
  </si>
  <si>
    <t xml:space="preserve">https://prixz.com/c/sensibit-xp-120-ml-solucion-frasco-loratadina-100-mg/ | https://farmaciagloria.mx/Respiratorios/3345-sensibit-xp-solucion-con-120-ml.html | https://farmalisto.com.mx/gripe-y-tos/5756-sensibit-xp-caja-con-frasco-con-120-ml-sabor-durazno-7501299302866.html</t>
  </si>
  <si>
    <t xml:space="preserve">3 fotos del empaque (caja de frente y en tres cuartos, 1028 a 1044 px) de la ficha de Yza; se descartó una copia repetida.</t>
  </si>
  <si>
    <t xml:space="preserve">Identificado por el código de la tienda, que coincide con el GTIN, y por la foto del empaque (Ahorrapack 300 toallitas, aroma a durazno). Las fichas no traen ingredientes; el modo de uso y las advertencias son genéricos de toallitas húmedas. El fabricante se dedujo de la marca KleenBebé.</t>
  </si>
  <si>
    <t xml:space="preserve">https://www.walmart.com.mx/ip/toallas-humedas-kleenbebe-suavelastic-tripack-durazno-300-pzas/00750642563762 | https://alsuper.com/producto/3-pack-toallitas-humedas-445137 | https://www.chedraui.com.mx/toallas-humedas-kleenbebe-suavelastic-durazno-3-pack-3879063/p</t>
  </si>
  <si>
    <t xml:space="preserve">3 fotos del Ahorrapack durazno 300 toallitas (frente, tres cuartos y lateral, 945 a 951 px) de la ficha de Walmart. Se descartó una foto de otro Ahorrapack (324 toallitas, frutos verdes).</t>
  </si>
  <si>
    <t xml:space="preserve">GTIN confirmado en la caja (código de barras en la foto trasera) y en tiendas. Las fichas no traen posología; el laboratorio aparece como Senosiain (Exea) en el empaque. Medicamento de venta con receta (fracción IV).</t>
  </si>
  <si>
    <t xml:space="preserve">https://farmalisto.com.mx/gastroenterologia/6062-comprar-spasmopriv-200-mg-caja-con-12-capsulas-intestino-irritable-precio-7501314704927.html | https://prixz.com/c/spasmopriv-200-mg-oral-12-capsulas-2/ | https://farmaciasmedina.com/detalleProducto/Spasmopriv-12-C%C3%A1psulas-Caja/7501314704927</t>
  </si>
  <si>
    <t xml:space="preserve">2 fotos de la caja de Senosiain/Exea (frente y parte trasera con fórmula y código de barras, 1300 y 1540 px) de Farmacias del Ahorro. Se descartó una foto con otro diseño de empaque (Olix).</t>
  </si>
  <si>
    <t xml:space="preserve">GTIN confirmado en varias tiendas y en la caja (20 tabletas, 5.0 mg/0.25 mg). El nombre del sistema incluye una promoción con un frasco de Clarityne solución de 60 ml; el producto descrito es solo Celestamine NS. Medicamento con corticosteroide de venta con receta.</t>
  </si>
  <si>
    <t xml:space="preserve">https://www.medicamentosplm.com/home/productos/celestamine-ns-tabletas/22/101/70004/210 | https://www.yza.mx/celestamine-ns-50mg0.25mg-20-tabs/MXYZ_7501050600026.html | https://farmaciasmedina.com/detalleProducto/Celestamine-Ns-20-Tableta-Caja/7501050600026</t>
  </si>
  <si>
    <t xml:space="preserve">4 fotos de la caja Bayer (frente, frente, parte trasera con fórmula y tres cuartos; 1029 a 1544 px) de las fichas de Yza y Farmacias del Ahorro, todas correctas.</t>
  </si>
  <si>
    <t xml:space="preserve">GTIN 7501100088095 confirmado en tiendas; datos de la página oficial de Tylenol México (caja con 20 tabletas de 500 mg).</t>
  </si>
  <si>
    <t xml:space="preserve">https://www.tylenol.com.mx/productos/adultos/tylenol-20-tabletas</t>
  </si>
  <si>
    <t xml:space="preserve">https://www.tylenol.com.mx/productos/adultos/tylenol-20-tabletas | https://www.benavides.com.mx/tylenol-500-mg-paracetamol-20-tabletas | https://farmalisto.com.mx/analgesicos-antiinflamatorios/3905-tylenol-500-mg-caja-con-20-tabletas-7501100088095.html</t>
  </si>
  <si>
    <t xml:space="preserve">3 fotos oficiales del fabricante (caja con frasco de 20 tabletas, 1044 a 1058 px) de la página de Tylenol México.</t>
  </si>
  <si>
    <t xml:space="preserve">Identificado por el código de la tienda (coincide con el GTIN) y por la foto del empaque con la leyenda 72. El fabricante Kimberly-Clark viene de una sola tienda. El modo de uso y las advertencias son genéricos de toallitas húmedas.</t>
  </si>
  <si>
    <t xml:space="preserve">https://www.walmart.com.mx/ip/toallitas-humedas-honey-keeper-72-piezas/00750642565922 | https://www.klyns.mx/toallitas-humedas-honeykeeper-72-piezas/p | https://www.chedraui.com.mx/toallitas-humedas-the-honey-keeper-miel-72-piezas-3849545/p</t>
  </si>
  <si>
    <t xml:space="preserve">1 foto de frente al paquete (1003 px) de la ficha de Walmart. Se descartaron 3 gráficos informativos de la marca (íconos de beneficios) por no ser fotos del producto.</t>
  </si>
  <si>
    <t xml:space="preserve">GTIN confirmado en tiendas y en el código de barras de la caja. La fórmula, la dosis y las advertencias se leyeron de la foto de la parte trasera del empaque. Es un remedio herbolario, no un medicamento alopático.</t>
  </si>
  <si>
    <t xml:space="preserve">https://www.fahorro.com/broncolin-bicoestol-sabor-eucalipto-16-pastillas.html | https://www.yza.mx/broncolin-bicoestol-eucalipto-16-past/MXYZ_714706910487.html | https://www.benavides.com.mx/broncolin-bicoestol-eucalipto-16-pastillas</t>
  </si>
  <si>
    <t xml:space="preserve">3 fotos de la caja de Broncolin (frente, parte trasera con fórmula y tres cuartos; 1242 a 1423 px) de la ficha de Farmacias del Ahorro.</t>
  </si>
  <si>
    <t xml:space="preserve">GTIN 354312225164 (12 dígitos) confirmado como EAN 0354312225164 en una tienda y en la ficha de Farmacias del Ahorro (50 g). No se vio el fabricante ni el modo de uso en las fichas; el modo de uso y las advertencias son genéricos de pomada para bebé. El nombre del sistema trae 'ofertado 5%', que se ignoró.</t>
  </si>
  <si>
    <t xml:space="preserve">https://www.fahorro.com/vitacilina-bebe-cut-50-g.html | https://www.sanborns.com.mx/producto/579318/vitacilina-bebe-crema-para-rozaduras-50-gr | https://farmaciasgi.com.mx/catalogo-de-productos-en-linea/vitacilina-bebe-pom-c-50-gr/</t>
  </si>
  <si>
    <t xml:space="preserve">4 fotos de la caja de Vitacilina Bebé 50 g (frente, parte trasera con texto de la fórmula y tres cuartos; 1173 a 1490 px) de la ficha de Farmacias del Ahorro.</t>
  </si>
  <si>
    <t xml:space="preserve">GTIN 7501098633260 confirmado en varias tiendas (28 tabletas de 16 mg/12.5 mg). Medicamento antihipertensivo de venta con receta. Las fichas no traen posología; las contraindicaciones provienen de una sola ficha de tienda.</t>
  </si>
  <si>
    <t xml:space="preserve">https://farmalisto.com.mx/medicamentos-con-receta-medica/3885-atacand-plus-16-mg125-mg-28-tabletas-candesartanhidroclorotiazida-astrazeneca-7501098633260.html | https://wecarepharma.mx/products/atacand-plus-16mg-12-5mg-con-28-tabletas-candesartan-hidroclorotiazida | https://www.yza.mx/atacand-plus-16mg12.5mg-28-tabs/MXYZ_7501098633260.html</t>
  </si>
  <si>
    <t xml:space="preserve">2 fotos de frente y en tres cuartos de la caja de AstraZeneca (896 y 1536 px) de las fichas de Yza y Farmacias del Ahorro.</t>
  </si>
  <si>
    <t xml:space="preserve">GTIN 7501070614461 confirmado en varias tiendas y en las fotos de la caja (250 mg - 8 mg / 5 ml, 75 ml). PLM lista al laboratorio como Grimann y una tienda como Sanfer; en la caja aparece el logotipo de Sanfer. Antibiótico de venta con receta. El nombre del sistema trae una fecha de caducidad que se ignoró.</t>
  </si>
  <si>
    <t xml:space="preserve">https://www.medicamentosplm.com/Home/productos/amoxibron.suspension/160/101/44399/194 | https://www.fahorro.com/amoxibron-250-mg-suspension-oral-75-ml.html | https://farmaciasmedina.com/detalleProducto/Amoxibron-Pediatrico-250-8mg-75-Ml-Suspension-Frasco-Dosificador/7501070614461</t>
  </si>
  <si>
    <t xml:space="preserve">2 fotos de frente de la caja Sanfer de Amoxibron pediátrico 75 ml (1374 y 1519 px) de las fichas de Farmacias del Ahorro y Farmacia Herrera.</t>
  </si>
  <si>
    <t xml:space="preserve">La búsqueda web solo devolvió páginas de Brasil. El producto se identificó en la página oficial de Tylenol México: 'Tylenol gotas' corresponde a Tylenol Pediátrico (paracetamol 100 mg/ml, frasco de 15 ml con pipeta), y las imágenes de tienda nombradas con el GTIN 7501100088217 muestran esa misma caja. No es el Tylenol Infantil de 120 ml.</t>
  </si>
  <si>
    <t xml:space="preserve">https://www.tylenol.com.mx/productos/tylenol-pediatrico</t>
  </si>
  <si>
    <t xml:space="preserve">https://www.tylenol.com.mx/productos/tylenol-pediatrico | https://www.tylenol.com.mx/productos/tylenol-infantil</t>
  </si>
  <si>
    <t xml:space="preserve">3 fotos oficiales del fabricante (caja de Tylenol Pediátrico 15 ml, 941 a 993 px) de la página de Tylenol México. Se descartó una foto de tienda con un rótulo promocional.</t>
  </si>
  <si>
    <t xml:space="preserve">El GTIN 7502321440013 no apareció en ninguna página; las tiendas publican Buscapina Duo de 10 tabletas con el código 3664798054859 (posible versión de importación o empaque distinto). Identificado por nombre y presentación (10 tabletas, 10 mg/500 mg). Las tiendas discrepan sobre la receta (una la marca con receta y otra como de venta sin receta), por eso 'Revisar'. No se encontró posología ni contraindicaciones detalladas.</t>
  </si>
  <si>
    <t xml:space="preserve">https://www.benavides.com.mx/buscapina-duo-10-mg-hioscina500-mg-paracetamol-10-tabletas | https://www.farmalisto.com.mx/medicamentos-con-receta-medica/161499-buscapina-duo-10mg500mg-10-tabletas-hioscinaparacetamol-sanofi.html | https://alsuper.com/producto/buscapina-duo-hioscina---paracetamol-10-500mg-508917</t>
  </si>
  <si>
    <t xml:space="preserve">1 foto de frente de la caja de Buscapina Duo 10 tabletas (973 px). Se descartó una foto con un rótulo gráfico añadido por la tienda y de baja resolución.</t>
  </si>
  <si>
    <t xml:space="preserve">GTIN 7702035870384 confirmado como el frasco de 200 ml en tiendas y aparece entre los códigos de las imágenes de la página oficial. Los datos generales vienen de la página oficial (que muestra la versión más reciente con pro-ceramidas y fotos de 400 ml) y de fichas de tienda de 200 ml; la lista de ingredientes INCI no se incluyó porque el empaque de 200 ml de las fotos es de un diseño anterior. El fabricante Kenvue se dedujo de la marca.</t>
  </si>
  <si>
    <t xml:space="preserve">https://www.lubriderm.com.mx/productos/reparacion-intensiva | https://www.yza.mx/lubriderm-intensiva-crema-reparacion-200ml/MXYZ_7702035870384.html | https://www.walmart.com.mx/ip/crema-corporal-lubriderm-reparacion-intensiva-200-ml/00770203587038</t>
  </si>
  <si>
    <t xml:space="preserve">2 fotos de frente del frasco de 200 ml de tiendas (885 y 935 px), con dos diseños de etiqueta anteriores al nuevo empaque con pro-ceramidas. Se descartaron 2 gráficos informativos de la página oficial (íconos y foto de estilo de vida).</t>
  </si>
  <si>
    <t xml:space="preserve">GTIN 7501299307687 confirmado en varias tiendas y en la caja (7 tabletas de 500 mg). Datos clínicos de PLM (que cubre las presentaciones de 500 y 750 mg de Evocs III). El nombre del sistema escribe 'EVOCS 111'; se interpretó como Evocs III. Antibiótico de venta con receta.</t>
  </si>
  <si>
    <t xml:space="preserve">https://www.medicamentosplm.com/Home/productos/evocs.iii.tabletas/103/101/33568/210 | https://www.fahorro.com/evocs-iii-500-mg-oral-7-tabletas.html | https://farmaciasmedina.com/detalleProducto/Evocs-Iii-7-Tabletas-Caja/7501299307687</t>
  </si>
  <si>
    <t xml:space="preserve">4 fotos de la caja de Evocs III 500 mg (frente, tres cuartos y con la fórmula al reverso; 1415 a 1656 px) de la ficha de Farmacias del Ahorro, todas correctas.</t>
  </si>
  <si>
    <t xml:space="preserve">GTIN 7501298213040 confirmado en varias tiendas y en las fotos de la caja (cilostazol 100 mg, 30 tabletas). La fórmula, la vía, la receta, la conservación y el registro se leyeron de la foto trasera del empaque. Las fichas consultadas no traen la indicación terapéutica, por eso no se incluyó; conviene agregarla con el instructivo. El nombre del sistema trae una fecha de caducidad que se ignoró.</t>
  </si>
  <si>
    <t xml:space="preserve">https://prixz.com/c/caudaline-100-mg-oral-30-tabletas-2/ | https://farmalisto.com.mx/medicamentos/5609-caudaline-100-mg-caja-con-30-tabletas-cilostazol-laboratorio-merck-7501298213040.html | https://www.fahorro.com/caudaline-100-mg-oral-30-tabletas.html</t>
  </si>
  <si>
    <t xml:space="preserve">4 fotos de la caja de Caudaline (frente, tres cuartos y parte trasera con fórmula y registro; 1416 a 1576 px) de la ficha de Farmacias del Ahorro.</t>
  </si>
  <si>
    <t xml:space="preserve">GTIN 7501108767947 confirmado en varias tiendas y en imágenes oficiales nombradas con el GTIN (Advil cápsulas 400 mg). La posología y las advertencias se leyeron de la foto trasera del empaque. La caja de la foto indica distribución de Pfizer; la página oficial actual señala a Haleon como titular. El nombre del sistema trae una fecha de caducidad que se ignoró.</t>
  </si>
  <si>
    <t xml:space="preserve">https://www.advil.com.mx/nuestros-productos/advil-capsulas-400-mg/</t>
  </si>
  <si>
    <t xml:space="preserve">https://www.advil.com.mx/nuestros-productos/advil-capsulas-400-mg/ | https://farmaciagloria.mx/Analgesicos/78-advil-max-400-mg-con-20-capsulas.html | https://www.vademecum.es/mexico/medicamento/1143629/advil-max-capsulas-400-mg</t>
  </si>
  <si>
    <t xml:space="preserve">3 fotos de la caja de Advil Max 20 cápsulas (frente, tres cuartos y parte trasera con instrucciones; 1354 a 1501 px), nombradas con el GTIN, tomadas del repositorio de imágenes de Farmacias del Ahorro. Se descartaron 2 gráficos promocionales de la página oficial por no ser fotos del empaque.</t>
  </si>
  <si>
    <t xml:space="preserve">GTIN confirmado en el catálogo de Mercado Libre (MLM37496728, 2026-09-29). Catálogo MLM37496728 (Shampoo Ricitos de Oro Lavanda y Lechuga 400 ml, pack de 2, 800 ml en total, bebés, hipoalergénico). Coinciden marca, línea y aroma, 2 x 400 ml = 800 ml y edad. No se adopta 'fórmula 2 en 1' porque solo aparece en el catálogo y no se pudo corroborar.</t>
  </si>
  <si>
    <t xml:space="preserve">https://www.walmart.com.mx/ip/shampoo-ricitos-de-oro-lavanda-y-lechuga-aroma-relajante-400-ml/00750102213301 | https://www.delsol.com.mx/wcs/shop/es/delsol/shampo-lavanda-ricitos-de-oro-400-ml | https://www.heb.com.mx/ricitos-de-oro-duopack-sh--ro-manzanilla-duopack-sh--ro-manzan-400-ml-853028/p</t>
  </si>
  <si>
    <t xml:space="preserve">2 fotos del duopack (frente y reverso, 972 y 977 px) de una tienda; la base del empaque trae impresa la leyenda 'Precio especial', que forma parte del empaque de venta.</t>
  </si>
  <si>
    <t xml:space="preserve">GTIN 7501058715555 confirmado en tiendas y en fotos nombradas con el GTIN. En el nombre del sistema 'FSA' se interpretó como fresa. La página oficial y la caja indican ibuprofeno 200 mg/5 ml (4 g por 100 ml); una tienda lo titula 'paracetamol' por error. Hay dos diseños de caja en circulación (uno con la leyenda 'Fiebre, dolor e inflamación' y otro con 'Auxiliar en el alivio de...').</t>
  </si>
  <si>
    <t xml:space="preserve">https://www.tempra.com.mx/ninos/productos/tempra-fen-ibuprofeno/</t>
  </si>
  <si>
    <t xml:space="preserve">https://www.tempra.com.mx/ninos/productos/tempra-fen-ibuprofeno/ | https://www.fahorro.com/tempra-fen-suspension-infantil-paracetamol-sabor-fresa-200-mg-5-ml-100-ml.html | https://www.walmart.com.mx/ip/suspension-tempra-fen-infantil-sabor-fresa-200-mg-5-ml-100-ml/00750105871555</t>
  </si>
  <si>
    <t xml:space="preserve">4 fotos: 3 de la caja de Farmacias del Ahorro (frente, tres cuartos y panel de dosis por peso; 1647 a 1728 px) y 1 foto oficial de Tempra México (frente, 2000 px, diseño más reciente). Se descartaron fotos con rótulos gráficos añadidos y otras repetidas.</t>
  </si>
  <si>
    <t xml:space="preserve">La ficha detallada proviene de una tienda de Argentina que lista el mismo GTIN 7891024036570 (Colgate-Palmolive); el producto es de origen brasileño/argentino, verificar que el empaque en tienda coincida.</t>
  </si>
  <si>
    <t xml:space="preserve">https://gpsfarma.com/enjuague-bucal-colgate-orthogard-250ml.html</t>
  </si>
  <si>
    <t xml:space="preserve">1 foto(s): 7891024036570_1.jpg (de tienda, gpsfarma.com, 1000x1000 px). La foto muestra frasco y caja de Colgate Orthogard 250 ml.</t>
  </si>
  <si>
    <t xml:space="preserve">https://www.sunstargum.com/mx-es/productos/hilos-dentales/gum-fino-hilo-dental-menta.html</t>
  </si>
  <si>
    <t xml:space="preserve">1 foto(s): 070942303194_1.jpg (del fabricante, sunstargum.com, 1600x1600 px).</t>
  </si>
  <si>
    <t xml:space="preserve">Fórmula y vía de administración leídas del empaque en las fotos; las fuentes web no traen indicaciones detalladas, por eso la descripción no las incluye. Algunas tiendas lo listan sin receta; por ser corticosteroide inyectable se marcó receta Sí.</t>
  </si>
  <si>
    <t xml:space="preserve">https://www.yza.mx/alin-depot-suspension-4mg2ml-1-iny/MXYZ_7501088505157.html | https://grupofarmapronto.com/producto/alin-depot-4mg-c-2-ml-solucion-inyectable-2/</t>
  </si>
  <si>
    <t xml:space="preserve">2 foto(s): 7501088505157_1.jpg (de tienda, sanorim.mx, 600x600 px); 7501088505157_2.jpg (de tienda, sanorim.mx, 600x600 px).</t>
  </si>
  <si>
    <t xml:space="preserve">Datos clínicos y registro de la ficha PLM de amikacina solución inyectable 500 mg/2 ml (Laboratorios Pisa); la página oficial de PiSA no abrió.</t>
  </si>
  <si>
    <t xml:space="preserve">https://www.medicamentosplm.com/Home/productos/amikacina.solucion.inyectable/10/101/43537/162</t>
  </si>
  <si>
    <t xml:space="preserve">1 foto(s): 7501125105135_1.jpg (de tienda, production-media.fahorro.com, 1600x1600 px).</t>
  </si>
  <si>
    <t xml:space="preserve">GTIN de 8 dígitos (EAN-8) confirmado en tiendas; el modo de uso y las advertencias son generales de shampoo, no se pudo abrir la ficha oficial de la marca.</t>
  </si>
  <si>
    <t xml:space="preserve">https://www.fahorro.com/shampoo-acondiconador-palmolive-optims-4-extra-intensivo-200-ml.html</t>
  </si>
  <si>
    <t xml:space="preserve">1 foto(s): 75002794_1.jpg (de tienda, production-media.fahorro.com, 1600x1600 px).</t>
  </si>
  <si>
    <t xml:space="preserve">Ingredientes de la ficha oficial de Broncolin; modo de uso no aparece en las fuentes, se dejó genérico. Registro herbolario leído del empaque en la foto.</t>
  </si>
  <si>
    <t xml:space="preserve">https://broncolin.com.mx/product/bicoestol-cereza/</t>
  </si>
  <si>
    <t xml:space="preserve">https://broncolin.com.mx/product/bicoestol-cereza/ | https://www.fahorro.com/broncolin-bicoestol-sabor-cereza-16-pastillas.html</t>
  </si>
  <si>
    <t xml:space="preserve">1 foto(s): 714706910913_1.jpg (de tienda, production-media.fahorro.com, 1600x1600 px).</t>
  </si>
  <si>
    <t xml:space="preserve">El sitio oficial de Broncolin solo muestra la versión Cereza; la composición del sabor Limón se tomó de esa ficha (misma línea Bicoestol) y de la etiqueta del empaque. Verificar ingredientes exactos en el empaque.</t>
  </si>
  <si>
    <t xml:space="preserve">https://broncolin.com.mx/product/bicoestol-cereza/ | https://www.fahorro.com/broncolin-bicoestol-sabor-limon-16-pastillas.html</t>
  </si>
  <si>
    <t xml:space="preserve">1 foto(s): 714706910890_1.jpg (de tienda, production-media.fahorro.com, 1600x1600 px).</t>
  </si>
  <si>
    <t xml:space="preserve">El diseño y color se surten por variedad (oso, gato, tigre, rana); las fotos muestran oso y gato. Edad recomendada no aparece en las fuentes.</t>
  </si>
  <si>
    <t xml:space="preserve">https://www.fahorro.com/evenflo-vaso-entrenador-popote-divertido-11-oz.html | https://www.walmart.com.mx/ip/vaso-entrenador-evenflo-popote-divertido-11-oz-varios-modelos-1-pieza/00750102755494</t>
  </si>
  <si>
    <t xml:space="preserve">2 foto(s): 7501027554949_2.jpg (de tienda, production-media.fahorro.com, 1600x1600 px); 7501027554949_3.jpg (de tienda, production-media.fahorro.com, 1600x1600 px). Se descartó la foto de collage con texto de disponibilidad; quedan las fotos individuales de oso y gato (el diseño se surte).</t>
  </si>
  <si>
    <t xml:space="preserve">El lote/caducidad 'ABRIL 27' del nombre se ignoró.</t>
  </si>
  <si>
    <t xml:space="preserve">https://www.medicamentosplm.com/home/productos/janumet-comprimidos/114/101/8197/25 | https://wecarepharma.mx/en/products/janumet-50mg-850mg-con-28-tabletas-sitagliptina-metformina</t>
  </si>
  <si>
    <t xml:space="preserve">3 foto(s): 7501326004176_1.jpg (de tienda, sanorim.mx, 1200x1200 px); 7501326004176_2.jpg (de tienda, sanorim.mx, 1200x1200 px); 7501326004176_3.jpg (de tienda, sanorim.mx, 1200x1200 px). Incluye frente en ángulo, frente plano y reverso del empaque con la fórmula.</t>
  </si>
  <si>
    <t xml:space="preserve">La ficha oficial es de 'Ajolomiel Jarabe con Propóleo y Equinácea'; el nombre del sistema dice 'reforzado', que las tiendas listan como la misma botella (vitaminas C y A). Categoría de suplementos como en el lote anterior de Ajolotius.</t>
  </si>
  <si>
    <t xml:space="preserve">https://ajolotius.com/producto/ajolotius-jarabe-con-propoleo-y-equinacea/</t>
  </si>
  <si>
    <t xml:space="preserve">https://ajolotius.com/producto/ajolotius-jarabe-con-propoleo-y-equinacea/ | https://grupofarmapronto.com/producto/ajolotius-con-propoleo-250-ml-jarabe/</t>
  </si>
  <si>
    <t xml:space="preserve">2 foto(s): 7500462746698_1.jpg (de tienda, pronasoya.com.mx, 1800x1800 px); 7500462746698_2.jpg (de tienda, grupofarmapronto.com, 800x800 px). Dos fotos del frasco (una de 1800 px).</t>
  </si>
  <si>
    <t xml:space="preserve">Fórmula leída del empaque en la foto; las indicaciones son las generales de la azitromicina, las fuentes solo dicen 'infecciones bacterianas'.</t>
  </si>
  <si>
    <t xml:space="preserve">https://sanorim.mx/products/charyn-azitromicina-500-mg-caja-con-3-tabletas | https://www.farmamedical.com.mx/productos/7502240450018/</t>
  </si>
  <si>
    <t xml:space="preserve">1 foto(s): 7502240450018_1.jpg (de tienda, sanorim.mx, 1200x1200 px).</t>
  </si>
  <si>
    <t xml:space="preserve">Advertencias de aerosol son las generales de la categoría; el sitio oficial no las lista.</t>
  </si>
  <si>
    <t xml:space="preserve">https://www.axe.com/mx/p/desodorante-en-aerosol-young-150-ml.html/07506306226722</t>
  </si>
  <si>
    <t xml:space="preserve">1 foto(s): 7506306226722_1.jpg (de tienda, production-media.fahorro.com, 1200x1200 px). Solo una foto (frente del aerosol); la imagen del sitio oficial no se pudo descargar.</t>
  </si>
  <si>
    <t xml:space="preserve">Algunas tiendas lo clasifican como shampoo infantil; la tienda que lo describe lo presenta para toda la familia. Ingredientes y modo de uso no aparecen en las fuentes.</t>
  </si>
  <si>
    <t xml:space="preserve">https://www.dax.com.mx/producto/mennen-shampoo-lavanda-y-avena-700-ml-suave-y-hidratante-7509546078618.html</t>
  </si>
  <si>
    <t xml:space="preserve">1 foto(s): 7509546078618_1.jpg (de tienda, dax.com.mx, 1200x1200 px).</t>
  </si>
  <si>
    <t xml:space="preserve">El empaque muestra Carnot Laboratorios; la ficha PLM cita a Productos Científicos como distribuidor. Se dejó el fabricante (HK inno.N) y se anotó Carnot en 'otros'.</t>
  </si>
  <si>
    <t xml:space="preserve">https://www.medicamentosplm.com/home/productos/ki-cab-tabletas/35/101/76942/210 | https://pacientes.sfe.com.mx/eCommerce/item/3944/kicab-50-mg-10-tabletas</t>
  </si>
  <si>
    <t xml:space="preserve">2 foto(s): 7501124184780_1.jpg (de tienda, production-media.fahorro.com, 1600x1600 px); 7501124184780_2.jpg (de tienda, cdn.gdar.com.mx, 1000x1000 px). Dos fotos casi iguales del empaque frontal (la segunda de menor resolución).</t>
  </si>
  <si>
    <t xml:space="preserve">La condición de venta (con o sin receta) de la combinación loratadina/ambroxol no se confirmó en las fuentes; revisar la leyenda del empaque. Dosis no aparece en las fuentes.</t>
  </si>
  <si>
    <t xml:space="preserve">https://wecarepharma.mx/en/products/sensibit-xp-5mg-30mg-con-20-tabletas-loratadina-ambroxol | https://www.fahorro.com/sensibit-xp-30-mg-oral-20-tabletas.html</t>
  </si>
  <si>
    <t xml:space="preserve">1 foto(s): 7501299308073_1.jpg (de tienda, production-media.fahorro.com, 1600x1600 px).</t>
  </si>
  <si>
    <t xml:space="preserve">https://www.medicamentosplm.com/Home/productos/flagenase.400.pediatrico.suspension/103/101/7731/194 | https://farmaciasmedina.com/detalleProducto/Flagenase-400-Pediatrico-120-Ml-Suspension-Frasco/7501299301128</t>
  </si>
  <si>
    <t xml:space="preserve">4 foto(s): 7501299301128_1.jpg (de tienda, production-media.fahorro.com, 1600x1600 px); 7501299301128_2.jpg (de tienda, production-media.fahorro.com, 1600x1600 px); 7501299301128_3.jpg (de tienda, production-media.fahorro.com, 1600x1600 px); 7501299301128_4.jpg (de tienda, production-media.fahorro.com, 1600x1600 px). Cuatro vistas del empaque; el panel negro y azul es parte del diseño de la caja.</t>
  </si>
  <si>
    <t xml:space="preserve">Las fuentes abiertas traen muy poco texto; beneficios y modo de uso (20 ml, 30 segundos) son los habituales de Listerine y de la etiqueta visible, verificar contra el empaque. La marca figura como Kenvue en una tienda.</t>
  </si>
  <si>
    <t xml:space="preserve">https://farmaciaherrera.com.mx/products/enjuague-listerine-total-care-500-ml</t>
  </si>
  <si>
    <t xml:space="preserve">1 foto(s): 7501057006371_1.jpg (de tienda, farmaciaherrera.com.mx, 1920x1920 px).</t>
  </si>
  <si>
    <t xml:space="preserve">GTIN de 12 dígitos (con 0 inicial). Modo de uso y advertencias generales de jabón líquido; no aparecen en las fuentes.</t>
  </si>
  <si>
    <t xml:space="preserve">https://www.walmart.com.mx/ip/jabon-liquido-corporal-grisi-neutro-hipoalergenico-450-ml/00003783605028 | https://www.fahorro.com/jbn-grisi-neutro-shower-gel-liquido-450-ml.html</t>
  </si>
  <si>
    <t xml:space="preserve">1 foto(s): 037836050282_1.jpg (de tienda, production-media.fahorro.com, 1600x1600 px).</t>
  </si>
  <si>
    <t xml:space="preserve">Las fuentes traen poco texto (sin ingredientes ni modo de uso); modo de uso y advertencias son generales de mousse en aerosol.</t>
  </si>
  <si>
    <t xml:space="preserve">https://www.chedraui.com.mx/espuma-para-peinar-caprice-final-touch-200g-3659832/p | https://farmaciasanjorge.com/products/38603</t>
  </si>
  <si>
    <t xml:space="preserve">1 foto(s): 7509546654997_1.jpg (de tienda, farmaciasanjorge.com, 2401x2401 px).</t>
  </si>
  <si>
    <t xml:space="preserve">El GTIN 7891317047146 (Eurofarma) no apareció escrito en las páginas abiertas; se identificó por nombre y por la foto de catálogo con empaque Eurofarma. Los datos clínicos vienen de la ficha de la versión Sanofi (mismos 300/15/6 mg, 12 óvulos).</t>
  </si>
  <si>
    <t xml:space="preserve">https://wecarepharma.mx/en/products/madecassol-c-ovulos-300mg-15mg-6mg-con-12-metronidazol-centella-asiatica-nitrofural | https://prixz.com/c/madecassol-c-300-15-6-mg-con-12-ovulos/</t>
  </si>
  <si>
    <t xml:space="preserve">1 foto(s): 7891317047146_2.jpg (de tienda, production-media.fahorro.com, 1600x1600 px). Se descartó la foto con empaque Sanofi de otro GTIN; queda la del empaque Eurofarma.</t>
  </si>
  <si>
    <t xml:space="preserve">Ficha clínica de una tienda en línea (la ficha PLM no abrió); indicaciones tomadas de esa fuente. La categoría Musculoarticulares es por el uso reumatológico.</t>
  </si>
  <si>
    <t xml:space="preserve">https://wecarepharma.mx/en/products/plaquenil-200mg-con-20-tabletas-hidroxicloroquina | https://farmaciasanjorge.com/products/9599</t>
  </si>
  <si>
    <t xml:space="preserve">1 foto(s): 7501328979564_1.jpg (de tienda, cdn.gdar.com.mx, 1000x1000 px).</t>
  </si>
  <si>
    <t xml:space="preserve">https://www.medicamentosplm.com/home/productos/edarbi-tabletas/2945/101/71169/210 | https://www.benavides.com.mx/edarbi-80-mg-azilsartan-medoxomilo-28-tabletas</t>
  </si>
  <si>
    <t xml:space="preserve">2 foto(s): 7891317019617_1.jpg (de tienda, production-media.fahorro.com, 1600x1600 px); 7891317019617_2.jpg (de tienda, benavides.com.mx, 520x520 px). Dos fotos del empaque Eurofarma; la segunda es de menor resolución.</t>
  </si>
  <si>
    <t xml:space="preserve">Poca información textual en las fuentes; descripción basada en la foto del empaque (Indicator, Control-Bac, suave 40) y en una ficha que confirma indicador de desgaste y 2 piezas. Mango antiderrapante y color surtido se ven en la foto.</t>
  </si>
  <si>
    <t xml:space="preserve">https://www.klyns.mx/cep-dent-oral-b-suave-40-2x1/p | https://www.identaldepot.com/shop/7500435171038-cepillo-suave-40-c-2-oral-b-37367</t>
  </si>
  <si>
    <t xml:space="preserve">1 foto(s): 7500435171038_1.jpg (de tienda, production-media.fahorro.com, 1600x1600 px). Se descartó una foto con marca de agua de otra tienda y dos gráficas promocionales; queda la foto frontal del cepillo y el blíster.</t>
  </si>
  <si>
    <t xml:space="preserve">Indicaciones y contraindicaciones de una ficha de tienda en línea; el registro sanitario de otra tienda. Verificar contra la ficha oficial de Bayer antes de publicar.</t>
  </si>
  <si>
    <t xml:space="preserve">https://wecarepharma.mx/products/xarelto-10mg-con-30-comprimidos-rivaroxaban | https://www.farmalisto.com.mx/medicamentos-con-receta-medica/12224-xarelto-10-mg-rivaroxaban-30-comprimidos-bayer-rx.html</t>
  </si>
  <si>
    <t xml:space="preserve">1 foto(s): 7501318685499_1.jpg (de tienda, production-media.fahorro.com, 1600x1600 px).</t>
  </si>
  <si>
    <t xml:space="preserve">La ficha PLM indica Laboratorios Grossman; la foto de catálogo muestra un empaque con el logotipo Valeant (presentación igual). Verificar el laboratorio en el empaque actual.</t>
  </si>
  <si>
    <t xml:space="preserve">https://www.medicamentosplm.com/Home/productos/clobesol.crema.005/187/101/6966/239 | https://farmaciasmedina.com/detalleProducto/Clobesol-30-G-Crema-Tubo/7501122960317</t>
  </si>
  <si>
    <t xml:space="preserve">1 foto(s): 7501122960317_1.jpg (de tienda, farmaciasanjorge.com, 1000x1000 px). Una sola foto (1000 px); el empaque muestra el logotipo Valeant.</t>
  </si>
  <si>
    <t xml:space="preserve">Benavides lo marca como 'receta no obligatoria', pero la información para prescribir (SSA IV) dice 'Su venta requiere receta médica'; se marcó con receta.</t>
  </si>
  <si>
    <t xml:space="preserve">https://www.benavides.com.mx/degregan-75-mg-clopidogrel-28-ud-tabletas | https://www.medicamentosplm.com/Home/productos/degregan.tabletas/103/101/46922/210 | https://www.fahorro.com/degregan-75-mg-oral-28-tabletas.html</t>
  </si>
  <si>
    <t xml:space="preserve">1 foto de tienda (Farmacias del Ahorro), frente de la caja, unos 1600 px. Las otras dos imágenes de esa ficha no se pudieron abrir.</t>
  </si>
  <si>
    <t xml:space="preserve">El GTIN no apareció en las fichas consultadas; se identificó por nombre. 'XXJUMB' se interpretó como Extra Jumbo (XXG, etapa 6); existe otra ficha 'Jumbo etapa 5' de 40 piezas con otro código. El catálogo MLM37253729 coincide por título pero no se pudo abrir. Catálogo de Mercado Libre MLM52435612 no coincide: La ficha dice Etapa 6 y talla Extra Jumbo (XXG); el catálogo MLM52435612 dice 'Movilastic Etapa 7', talla Extra Extra Jumbo (XXJ), para bebés de 17 a 24 kg. El nombre interno del catálogo ('Kleenbebé Movilastic XXJumbo 40´s') coincide con 'MOVILASTIC XXJUMB C/40' del sistema, así que la ficha parece equivocada en la etapa. Coinciden marca, línea Movilastic, unisex, autoajustable y 40 piezas. Difieren etapa y talla; se corrige la ficha con los datos del catálogo. La línea del catálogo dice 'Etapa 7 Bluey': podría ser una edición con diseño Bluey que el nombre del sistema no menciona; no se agregó.</t>
  </si>
  <si>
    <t xml:space="preserve">https://www.benavides.com.mx/kleenbebe-movilastic-panales-unisex-autoajustables-talla-extra-jumbo-etapa-6-40-uds | https://www.fahorro.com/pa-al-kleen-bebe-movilastic-extra-jumbo-40-pz.html</t>
  </si>
  <si>
    <t xml:space="preserve">1 foto de tienda (Benavides), frente del paquete, 1000 px. Se borró una copia más chica y duplicada de la misma imagen.</t>
  </si>
  <si>
    <t xml:space="preserve">Registro SSA VI (venta sin receta); se marcó 'No'.</t>
  </si>
  <si>
    <t xml:space="preserve">https://www.medicamentosplm.com/Home/productos/divelgel.capsulas/2776/101/77595/14 | https://sanorim.mx/products/divelgel-bromuro-de-pinaverio-dimeticona-100-mg-300-mg-con-16-capsulas</t>
  </si>
  <si>
    <t xml:space="preserve">1 foto de tienda (Sanorim), frente de la caja, 1200 px.</t>
  </si>
  <si>
    <t xml:space="preserve">Las cápsulas de Ulsen tienen registro SSA VI (venta sin receta en farmacia), pero la ficha del laboratorio incluye la leyenda 'Su venta requiere receta médica' y algunas tiendas lo venden con receta; se marcó 'Revisar'. Presentación 1+1 = 28 cápsulas (el nombre del sistema dice 'C 14 1+1').</t>
  </si>
  <si>
    <t xml:space="preserve">https://www.medicamentosplm.com/home/productos/ulsen-capsulas/168/59/10248/14 | https://wecarepharma.mx/en/products/ulsen-20mg-con-28-duo-pack-capsulas-omeprazol</t>
  </si>
  <si>
    <t xml:space="preserve">1 foto de tienda (Farmacias San Jorge), frente de la caja, 1000 px.</t>
  </si>
  <si>
    <t xml:space="preserve">https://www.delsol.com.mx/paquete-de-3-jabones-en-barra-neutro-grisi-hipoalergenico-150grs-c-u | https://www.walmart.com.mx/ip/jabon-de-tocador-grisi-neutro-3-barras-de-150-g-c-u/00750102218279</t>
  </si>
  <si>
    <t xml:space="preserve">2 fotos de tienda (Del Sol), 1500 px. El texto '3 a precio especial' impreso en el paquete es parte del empaque real del pack.</t>
  </si>
  <si>
    <t xml:space="preserve">Presentación ambigua: las tiendas que traen este GTIN (Medina, Farmalisto, Farmapronto) dicen caja con 14 cápsulas, igual que el nombre del sistema; otras fichas 'Dual' y la foto guardada hablan de 28 cápsulas (14+14). Verificar en el empaque físico. Catálogo de Mercado Libre MLM39455603 no coincide: El catálogo MLM39455603 indica 28 cápsulas (unidades por envase: 28), no 14 como la ficha y el nombre del sistema; tampoco menciona la variante 'Dual'. Coinciden marca, omeprazol 20 mg, cápsula y laboratorio Liomont; el catálogo confirma venta sin receta y aporta el registro. Se conservó 14 cápsulas en la ficha porque tres tiendas con este GTIN dicen 14; la discrepancia 14 vs 28 (28 coincide con la presentación Dual de 14 + 14) sigue sin resolver y requiere revisar el empaque físico.</t>
  </si>
  <si>
    <t xml:space="preserve">https://liomont.com.mx/es_mx/productos-de-libre-venta/</t>
  </si>
  <si>
    <t xml:space="preserve">https://www.benavides.com.mx/inhibitron-dual-20-mg-14-cpsulas | https://farmaciasmedina.com/detalleProducto/Inhibitron-Dual-14-C%C3%A1psulas-Caja/7501299302668 | https://liomont.com.mx/es_mx/productos-de-libre-venta/</t>
  </si>
  <si>
    <t xml:space="preserve">1 foto de tienda (Benavides), 1000 px; la caja se lee como 'Dual' con 28 cápsulas, por eso se anotó la duda de presentación. La imagen de Medina se rechazó por chica (240x300).</t>
  </si>
  <si>
    <t xml:space="preserve">El sitio del fabricante bloquea curl; sus datos se leyeron con WebFetch.</t>
  </si>
  <si>
    <t xml:space="preserve">https://www.axe.com/mx/p/desodorante-en-aerosol-anarchy-150-ml.html/07506306226852</t>
  </si>
  <si>
    <t xml:space="preserve">https://www.axe.com/mx/p/desodorante-en-aerosol-anarchy-150-ml.html/07506306226852 | https://www.delsol.com.mx/desodorante-axe-anarchy-for-her-en-aerosol-para-dama-97-gr</t>
  </si>
  <si>
    <t xml:space="preserve">2 fotos de tienda (Del Sol), 1000 px. La imagen oficial de Unilever no se pudo descargar (bloqueo del CDN).</t>
  </si>
  <si>
    <t xml:space="preserve">'GDE 60 SVE' del sistema se interpretó como cepillo Oral-B grande 60 suave (en tiendas aparece como Clean Indicator Suave 60, 1 pieza). El sitio oficial muestra el modelo Indicator con presentaciones de 2 y 3 piezas; aquí se describe la pieza individual.</t>
  </si>
  <si>
    <t xml:space="preserve">https://www.oralb.com.mx/es-mx/productos/cepillo-dental-oral-b-indicator</t>
  </si>
  <si>
    <t xml:space="preserve">https://www.oralb.com.mx/es-mx/productos/cepillo-dental-oral-b-indicator | https://www.emeritafarmacias.com/producto/cepillo-d-oral-b-60-ad-nd/ | https://www.mdsc.com.mx/en/shop/7501086494286-cepillo-dental-oral-b-indicator-suave-60-blister-c-1-pza-na-335240</t>
  </si>
  <si>
    <t xml:space="preserve">1 foto de tienda (Emerita Farmacias), cepillo individual en blíster, 1000 px. Se borraron dos fotos chicas de tiendas con empaque antiguo y la imagen oficial de Oral-B, que mostraba un paquete de 2 piezas.</t>
  </si>
  <si>
    <t xml:space="preserve">Liomont lo incluye en su lista de productos de libre venta y Farmacias del Ahorro indica 'requiere receta: no' (una tienda lo marca con receta); se clasificó como venta libre tópico. La concentración '5/2 g' se toma de la denominación; no se confirmó la base por volumen.</t>
  </si>
  <si>
    <t xml:space="preserve">https://cicloferon.com.mx/conoce-cicloferon/</t>
  </si>
  <si>
    <t xml:space="preserve">https://www.fahorro.com/cicloferon-xtrm-en-spray-50-ml.html | https://cicloferon.com.mx/conoce-cicloferon/ | https://liomont.com.mx/es_mx/productos-de-libre-venta/</t>
  </si>
  <si>
    <t xml:space="preserve">2 fotos de tienda (Farmacias del Ahorro), 1600 px. Las imágenes del sitio del fabricante son de otras variantes (clásico, piel), por eso no se usaron.</t>
  </si>
  <si>
    <t xml:space="preserve">El nombre del sistema no trae volumen; los 75 ml se toman de las fichas de tienda que coinciden con este GTIN.</t>
  </si>
  <si>
    <t xml:space="preserve">https://www.vademecum.es/mexico/medicamento/1143662/amoxiclav-suspension-250-mg-62-5-mg-5-ml | https://www.benavides.com.mx/amoxiclav-250-mg-acido-clavulanico-amoxicilina-75-ml-suspension | https://www.walmart.com.mx/ip/amoxiclav-amoxicilina-250-mg-acido-clavulanico-62-5-mg-5-ml-suspension-polvo-para-75-ml/00750112510948</t>
  </si>
  <si>
    <t xml:space="preserve">3 fotos de tienda (Farmacias del Ahorro 1200 px, Benavides 1000 px, Farmacia La Paz 700 px); se descartó una duplicada.</t>
  </si>
  <si>
    <t xml:space="preserve">Yza lo lista como 'venta sin receta'; otra tienda lo trata como con receta. Se marcó 'No' y se clasificó en vitaminas y suplementos por su composición (A, C y D).</t>
  </si>
  <si>
    <t xml:space="preserve">https://www.yza.mx/aderogyl-c-solucion-30ml/MXYZ_7501165010789.html | https://wecarepharma.mx/products/aderogyl-c-infantil-gotas-30ml-retino-ac-ascorbico-ergocalciferol</t>
  </si>
  <si>
    <t xml:space="preserve">1 foto de tienda (Yza), 2000 px. Se borraron una foto con texto superpuesto y otra con empaque antiguo.</t>
  </si>
  <si>
    <t xml:space="preserve">El GTIN no apareció en las páginas consultadas; se identificó por nombre. El nombre del sistema 'C10 ATA C10' se interpretó como 10 paquetes con 10 piezas (código GM2 del fabricante); la ficha de Dibar también lista una versión exhibidor con 100 piezas. Catálogo de Mercado Libre MLM61968330 no coincide: El catálogo MLM61968330 describe un paquete con 10 gasas (unidades por envase: 10, 1 pack), no 100 piezas ni 10 paquetes de 10 como dice la ficha; el GTIN parece ser del paquete de 10 y no de la caja de 100. Además indica 18 capas frente a las 8 capas de la ficha (posible confusión con el tejido 18 x 24; el catálogo del otro GTIN Monarca de 100 piezas dice 8 capas). Coinciden marca Dibar, línea Monarca, 10 x 10 cm y estéril. Difieren el número de piezas y las capas. No se modifica la ficha; conviene verificar si el GTIN corresponde al paquete de 10 o a la caja.</t>
  </si>
  <si>
    <t xml:space="preserve">1 foto del fabricante (Dibar, unos 1800 px) y 3 de tienda (Claroshop, unos 1600 px).</t>
  </si>
  <si>
    <t xml:space="preserve">https://wecarepharma.mx/products/jabon-neutro-grisi-barra-150g | https://www.fahorro.com/jabon-grisi-neutro-150-g-barra.html</t>
  </si>
  <si>
    <t xml:space="preserve">1 foto de tienda (Farmacias del Ahorro), frente de la barra, 1600 px.</t>
  </si>
  <si>
    <t xml:space="preserve">El catálogo MLM21732161 coincide por nombre, pero no se pudo abrir para confirmarlo.</t>
  </si>
  <si>
    <t xml:space="preserve">https://www.garnier.com.mx/fructis/hair-food/banana</t>
  </si>
  <si>
    <t xml:space="preserve">https://www.garnier.com.mx/fructis/hair-food/banana | https://www.dax.com.mx/producto/garnier-fructis-mascarilla-hair-food-banana-350-ml-7509552828078.html</t>
  </si>
  <si>
    <t xml:space="preserve">2 fotos de tienda (Dax), frente del frasco con el empaque vigente, unos 1200 px. Se borró una foto con empaque anterior.</t>
  </si>
  <si>
    <t xml:space="preserve">Liomont lo lista entre sus productos de libre venta; se marcó 'No'.</t>
  </si>
  <si>
    <t xml:space="preserve">https://wecarepharma.mx/en/products/sensibit-d-nf-2-5mg-5mg500mg-con-12-tabletas-loratadina-fenilefrina-paracetamol | https://www.fahorro.com/sensibit-d-nf-antigripal-oral-12-tabletas.html | https://liomont.com.mx/es_mx/productos-de-libre-venta/</t>
  </si>
  <si>
    <t xml:space="preserve">3 fotos de tienda (Yza), frente de la caja y vistas del empaque, 2000 px.</t>
  </si>
  <si>
    <t xml:space="preserve">Una farmacia lo marca 'receta no obligatoria'; se marcó con receta por ser un broncodilatador combinado LAMA/LABA para EPOC. Los listados de tienda muestran 0.226 mg/0.226 mg (contenido del cartucho); la dosis por disparo es 2.5 mcg/2.5 mcg.</t>
  </si>
  <si>
    <t xml:space="preserve">https://www.benavides.com.mx/spiolto-respimat-0226-mg-tiotropio0226-mg-olodaterolcartucho-4ml-30-dosis | https://wecarepharma.mx/products/spiolto-respimat-solucion-0-226mg-0-226mg-30d-tiotropio-olodaterol</t>
  </si>
  <si>
    <t xml:space="preserve">2 fotos de tienda (Farmacia Herrera 500 px y WeCare 1200 px), frente de la caja. Se descartó una imagen recortada de otra farmacia.</t>
  </si>
  <si>
    <t xml:space="preserve">El nombre del sistema dice '400 mg': corresponde al ketoconazol de cada aplicador de 5 g.</t>
  </si>
  <si>
    <t xml:space="preserve">https://www.medicamentosplm.com/Home/productos/femisan.crema.vaginal/66/101/54065/43 | https://www.claroshop.com/producto/17397460/femisan-crema-vaginal-400mg-100mg-5g-caja-con-tubo-con-30g</t>
  </si>
  <si>
    <t xml:space="preserve">2 fotos de tienda (Claroshop), frente de la caja, de 1016 a 1171 px. Se borró una foto con texto superpuesto.</t>
  </si>
  <si>
    <t xml:space="preserve">La ficha del fabricante solo trae indicaciones generales; las advertencias adicionales son las habituales de la metoclopramida.</t>
  </si>
  <si>
    <t xml:space="preserve">https://pacientes.sfe.com.mx/eCommerce/item/3914/carnotprim-10-mg</t>
  </si>
  <si>
    <t xml:space="preserve">https://pacientes.sfe.com.mx/eCommerce/item/3914/carnotprim-10-mg | https://www.fahorro.com/carnotprim-10-mg-oral-20-comprimudos.html</t>
  </si>
  <si>
    <t xml:space="preserve">2 fotos: 1 del fabricante (648 px) y 1 de tienda (Farmacias del Ahorro, 1600 px), frente de la caja.</t>
  </si>
  <si>
    <t xml:space="preserve">Solo se encontró una ficha con texto descriptivo breve (sin ingredientes); la descripción es corta a propósito y no se inventaron datos.</t>
  </si>
  <si>
    <t xml:space="preserve">https://www.chedraui.com.mx/crema-facial-ponds-rejuveness-antiarrugas-dia-200g-3065195/p</t>
  </si>
  <si>
    <t xml:space="preserve">1 foto de tienda (Chedraui), frente del envase, 1200 px.</t>
  </si>
  <si>
    <t xml:space="preserve">Una farmacia lo muestra como 'no requiere receta', pero la información del fabricante (SSA IV) dice 'Su venta requiere receta médica'; se marcó con receta. El catálogo MLM39474372 coincide por título, sin abrirse.</t>
  </si>
  <si>
    <t xml:space="preserve">https://www.medicamentosplm.com/Home/productos/unasal.tabletas/168/75/10259/210 | https://wecarepharma.mx/products/unasal-250mg-con-30-tabletas-terbinafina | https://www.fahorro.com/unasal-250-mg-oral-30-tabletas.html</t>
  </si>
  <si>
    <t xml:space="preserve">3 fotos de tienda (Farmacias del Ahorro 2 de 1600 px y WeCare 1 de 500 px), frente de la caja.</t>
  </si>
  <si>
    <t xml:space="preserve">El GTIN 5415062119839 (código europeo) no aparece en listados mexicanos; las tiendas de México usan 7501142911306 para la misma presentación de 60 tabletas. La información oficial de Pfizer México habla de tabletas con cubierta entérica; el nombre del sistema dice 'liberación prolongada'. El catálogo MLM40170244 coincide por título, sin abrirse.</t>
  </si>
  <si>
    <t xml:space="preserve">https://labeling.pfizer.com/ShowLabeling.aspx?id=4128</t>
  </si>
  <si>
    <t xml:space="preserve">https://labeling.pfizer.com/ShowLabeling.aspx?id=4128 | https://www.benavides.com.mx/azulfidina-500-mg-sulfasalazina-60-tabletas | https://www.vademecum.es/mexico/medicamento/1280900</t>
  </si>
  <si>
    <t xml:space="preserve">2 fotos de tienda (Benavides y San Jorge), frente de la caja, 1000 px cada una.</t>
  </si>
  <si>
    <t xml:space="preserve">Es trimebutina (no trimetoprima-sulfametoxazol). Cuidado con confundir el nombre con otros productos de la misma familia.</t>
  </si>
  <si>
    <t xml:space="preserve">https://pacientes.sfe.com.mx/eCommerce/item/3956/libertrim-pedi%C3%A1trico-30-ml</t>
  </si>
  <si>
    <t xml:space="preserve">https://www.medicamentosplm.com/Home/productos/libertrim.pediatrico.suspension/35/101/8386/194 | https://pacientes.sfe.com.mx/eCommerce/item/3956/libertrim-pedi%C3%A1trico-30-ml</t>
  </si>
  <si>
    <t xml:space="preserve">2 fotos: 1 del fabricante (SFE, 1000 px) y 1 de tienda (Yza, 2000 px), frente de la caja.</t>
  </si>
  <si>
    <t xml:space="preserve">El GTIN de 14 dígitos (1 7501073 02560 5) es un código de caja; el de la pieza sería 7501073025605. La presentación se dedujo de un listado de Mercado Libre (10 ml, 22G x 32 mm, caja con 100), no de una ficha del fabricante.</t>
  </si>
  <si>
    <t xml:space="preserve">https://articulo.mercadolibre.com.mx/MLM-949479266-jeringa-bd-plastipak-10-ml-22gx32mm-negra-caja-c-100-pzas-_JM | https://api.mercadolibre.com/products/MLM44178982</t>
  </si>
  <si>
    <t xml:space="preserve">2 fotos del catálogo de Mercado Libre obtenidas con la API oficial (producto MLM44178982 'Jeringa BD Plastipak 10 ml 22G 32 mm, 100 piezas', origen catalogo_ml): (2) caja de cartón de 100 jeringas BD Plastipak de frente (1179 px) y (1) foto limpia de la pieza individual, jeringa 10 ml con y sin capuchón (1178 px; foto de la pieza individual, el producto se vende en caja de 100). Descartada la 3.ª imagen del catálogo (tabla de especificaciones con texto).</t>
  </si>
  <si>
    <t xml:space="preserve">Algunas tiendas lo describen con usos respiratorios, pero la etiqueta dice 'Este producto no es un medicamento'; se omitieron esas afirmaciones y se clasificó como suplemento.</t>
  </si>
  <si>
    <t xml:space="preserve">https://farmaciasanjorge.com/products/38112 | https://www.farmaciasdrahorro.com.mx/productos/ajolotius-jarabe-sin-azucar-suplemento-alimenticio-250-ml-jarabe-frasco-dosificador/</t>
  </si>
  <si>
    <t xml:space="preserve">1 foto de tienda (Farmacia San Jorge), frente del frasco, 800 px.</t>
  </si>
  <si>
    <t xml:space="preserve">Solo se encontraron fichas de la misma línea en presentaciones de 4 y 10 piezas; la presentación de 12 piezas proviene del nombre del sistema y no se confirmó el GTIN. Se ignoró 'OFERTA 20%'. Catálogo de Mercado Libre MLM19824084 no coincide: El catálogo MLM19824084 es 'Aparato de Afeitar Bic Soleil 3 Láminas - Paquete de 12 (rosa)': indica color rosa, mientras la ficha dice 'Color Collection' con colores surtidos, y su descripción (en portugués, 'Soleil Sensitive') apunta a la versión para piel sensible en lugar de Color Collection. Coinciden marca, línea Soleil, 3 hojas, banda lubricante, mango ergonómico, desechable y 12 piezas. Quedan sin confirmar la variante Color Collection y los colores surtidos; no se agregan características del catálogo por si son de otra variante.</t>
  </si>
  <si>
    <t xml:space="preserve">https://www.fahorro.com/bic-rastrillo-soleil-color-collection-4-piezas.html | https://www.chedraui.com.mx/rastrillo-bic-soleil-color-collection-3-hojas-de-acero-inoxidable-4-piezas-3320337/p | https://www.claroshop.com/producto/16986937/rastrillo-bic-soleil-blister-exhibidor-12-piezas</t>
  </si>
  <si>
    <t xml:space="preserve">2 fotos (tienda, ClaroShop 'Rastrillo Bic Soleil Blister Exhibidor 12 piezas', SKU 70330731813 = este GTIN): 070330731813_1.jpg (exhibidor con 2 tiras de 6 rastrillos, de frente, 1546 px) y 070330731813_2.jpg (blíster individual Soleil de 3 láminas, 1111 px). Descartada la 3ª foto del listado (cabezal de rastrillo con mango azul, sin empaque). Ojo: las fotos muestran empaque Soleil rosa, sin la leyenda 'Color Collection' ni colores surtidos; ClaroShop lo titula solo 'Soleil'. Se dejaron variante 'Color Collection' y 'Colores surtidos' como en el nombre del sistema; conviene confirmarlo.</t>
  </si>
  <si>
    <t xml:space="preserve">Se ignoró 'SEPTIEMBRE 27' (caducidad).</t>
  </si>
  <si>
    <t xml:space="preserve">https://www.medicamentosplm.com/home/productos/aldactone-a-tabletas/131/101/6189/210 | https://www.fahorro.com/aldactone-25-mg-oral-30-tabs.html | https://www.benavides.com.mx/aldactone-a-25-mg-espironolactona-30-tabletas</t>
  </si>
  <si>
    <t xml:space="preserve">2 fotos de tienda (frente del empaque), 1600 y 1200 px, sin marcas de agua.</t>
  </si>
  <si>
    <t xml:space="preserve">GTIN confirmado en el catálogo de Mercado Libre (MLM31033688, 2026-09-29). Catálogo MLM31033688 (Rexona Men Clinical Sport Strength en crema, 58 g, protección 96 h, hombre, antitranspirante). Coinciden marca, línea, variante, formato crema, 58 g, género y 96 h. No se adopta 'libre de aluminio' (atributo dudoso en un antitranspirante) ni la vida útil.</t>
  </si>
  <si>
    <t xml:space="preserve">https://www.rexona.com/ar/p/rexona-men-antitranspirante-clinical-sport-strength-48gr.html/00079400300546</t>
  </si>
  <si>
    <t xml:space="preserve">https://www.rexona.com/ar/p/rexona-men-antitranspirante-clinical-sport-strength-48gr.html/00079400300546 | https://farmaciasanjorge.com/products/41606</t>
  </si>
  <si>
    <t xml:space="preserve">2 fotos de tienda (frente del empaque con barra), 1263 y 949 px; se borró un duplicado. El sitio oficial de México devolvió 403.</t>
  </si>
  <si>
    <t xml:space="preserve">El catálogo de Mercado Libre MLM28984437 aparece como 'Protectores Saba Diarios Largos 50 Piezas' en los resultados de búsqueda; no se pudo abrir para confirmarlo.</t>
  </si>
  <si>
    <t xml:space="preserve">https://www.benavides.com.mx/saba-diarios-largo-50-ud | https://www.fahorro.com/pantiprotectores-saba-diarios-largos-50-pz.html | https://www.delsol.com.mx/protectores-diarios-saba-largo-50-piezas</t>
  </si>
  <si>
    <t xml:space="preserve">2 fotos de tienda (dos versiones del empaque, 1487 y 1277 px); se borró una tercera casi idéntica a la segunda.</t>
  </si>
  <si>
    <t xml:space="preserve">La fuente de referencia (PLM) muestra otro titular de registro; el empaque de la foto es Sanfer. La ficha oficial del fabricante no se consultó.</t>
  </si>
  <si>
    <t xml:space="preserve">https://www.medicamentosplm.com/home/productos/daflon-tabletas/160/101/7107/210 | https://benavides.com.mx/daflon-60-tabletas.html | https://farmalisto.com.mx/medicamentos-con-receta-medica/35743-daflon-450-mg50-mg-diosminahesperidina-60-tabletas-sanfer-7501070615529.html</t>
  </si>
  <si>
    <t xml:space="preserve">2 fotos de tienda (frente del empaque, 862 y 1324 px).</t>
  </si>
  <si>
    <t xml:space="preserve">Se ignoró la abreviatura 'EXTSCA' como piel extra seca. No se obtuvo la lista completa de ingredientes (INCI) del empaque.</t>
  </si>
  <si>
    <t xml:space="preserve">https://www.nivea.com.mx/productos/nivea-body-milk-nutritiva-400-ml-75010545045350060.html | https://www.yza.mx/nivea-crema-corporal-humectante-body-milk-nutritiva-48-horas-de-nutricion-y-humectacion-profunda-para-piel-extra-seca-400-ml/MXYZ_7501054504535.html</t>
  </si>
  <si>
    <t xml:space="preserve">2 fotos del sitio oficial (frasco de frente y gráfico con el contenido de 400 ml). Se borraron 2 imágenes promocionales (antes/después y Marca N°1).</t>
  </si>
  <si>
    <t xml:space="preserve">El nombre del sistema dice 'CAPS' pero el empaque y las fichas indican comprimidos. El catálogo MLM52370614 sale en los resultados de búsqueda con título idéntico; no se pudo abrir.</t>
  </si>
  <si>
    <t xml:space="preserve">https://sanorim.mx/products/trimebutina-simeticona-100mg-37-5mg-20-comprimidos-maver | https://mayoreofarmaceutico.com.mx/productos/7502009749162/ | https://www.mercadolibre.com.mx/trimebutina-simeticona-100mg375mg-con-20-comprimidos-maver/p/MLM52370614</t>
  </si>
  <si>
    <t xml:space="preserve">1 foto de tienda (frente del empaque, 1205 px). Se borró otra foto por traer el logotipo de la tienda.</t>
  </si>
  <si>
    <t xml:space="preserve">GTIN confirmado en el catálogo de Mercado Libre (MLM19944645, 2026-09-29). Fuentes: catálogo ML MLM19944645 (origen gtin, GUM cera para ortodoncia con menta, vitamina E y aloe vera, 5 barras, estuche pre-cortado; texto habla de Sunstar); descripción y ficha actuales. DUDA menor: el catálogo tiene atributos contradictorios ('Sabor: Neutro' y 'sin sabor') frente a su propio nombre y descripción ('con Menta', 'sabor a menta'); se siguió el nombre y la descripción, que coinciden con el título y la ficha actual. Sin instructivo detallado en las fuentes; el modo de uso se apoya en 'aplicación directa sobre las zonas de roce' del catálogo. Ficha sin cambios. No incluye la afirmación de otros textos de que la recomiendan en consultorios de ortodoncia.</t>
  </si>
  <si>
    <t xml:space="preserve">https://www.sunstargum.com/mx-es/productos/accesorios/gum-ortho-cera.html</t>
  </si>
  <si>
    <t xml:space="preserve">https://www.sunstargum.com/mx-es/productos/accesorios/gum-ortho-cera.html | https://www.fahorro.com/cera-para-ortodoncia-con-menta.html</t>
  </si>
  <si>
    <t xml:space="preserve">2 fotos: 1 del sitio oficial del fabricante (2000 px) y 1 de tienda (1202 px).</t>
  </si>
  <si>
    <t xml:space="preserve">El sistema dice 'SBR LIMON'; se interpretó como sabor limón (confirmado por el empaque de la foto). La foto salió de un archivo de tienda nombrado con el GTIN.</t>
  </si>
  <si>
    <t xml:space="preserve">https://www.medicamentosplm.com/home/productos/histiacil-gr3-pastillas/3037/101/81599/121 | https://farmaciasanjorge.com/products/44097 | https://www.fahorro.com/histiacil-gr3-20-g-18-tabs-menta.html</t>
  </si>
  <si>
    <t xml:space="preserve">1 foto de tienda (frente del empaque sabor limón, 1585 px). La foto de PLM (400 px) era muy chica.</t>
  </si>
  <si>
    <t xml:space="preserve">El GTIN solo se vio como nombre de archivo de una foto de tienda; no se abrió una ficha con el GTIN. Información tomada de la ficha del mismo producto en 200 g (Antibacterial Protection). Catálogo de Mercado Libre MLM76444770 no coincide: El catálogo MLM76444770 es inconsistente en el contenido: el título dice 200 gr pero el atributo 'peso neto' dice 250 g; los 200 g de la ficha no se pueden confirmar con este catálogo. Coinciden marca Rexona, línea Efficient, formato polvo/talco antibacterial para pies y envase tipo botella. El contenido queda sin confirmar por la contradicción interna del catálogo (200 g en el título, 250 g en el atributo).</t>
  </si>
  <si>
    <t xml:space="preserve">https://www.walmart.com/ip/Rexona-Efficient-Desodorante-Antibacterial-para-Pies-en-Talco-Elimina-Bacterias-200-g/602191940 | https://www.amazon.com.mx/Desodorante-Polvo-Antibacterial-Rexona-Efficient/dp/B0GZJ3DDBC</t>
  </si>
  <si>
    <t xml:space="preserve">1 foto de tienda (bote Efficient Antibacterial Protection, 1613 px).</t>
  </si>
  <si>
    <t xml:space="preserve">Las características técnicas vienen de las fichas del biberón individual de la misma línea (9 oz, cuello ancho, flujo medio), porque la ficha del paquete de 3 solo trae nombre y foto. Colores y diseños varían.</t>
  </si>
  <si>
    <t xml:space="preserve">https://www.farmatodo.com.mx/evenflo-biberon-cuello-ancho-9-oz-c-3-pz-v1/p | https://www.yza.mx/biberon-evenflo-cuello-ancho-9-oz/MXYZ_7501027512918.html | https://alsuper.com/producto/biberon-cuello-ancho-400665</t>
  </si>
  <si>
    <t xml:space="preserve">1 foto de tienda (frente de los 3 biberones, 1200 px). Se descartaron fotos de biberón individual, una imagen en blanco y una foto del costado de la caja.</t>
  </si>
  <si>
    <t xml:space="preserve">No se pudo confirmar la cantidad por tableta (las fichas discrepan: una indica 800 mg de calcio, probablemente por dosis diaria), por eso la descripción remite a la tabla nutrimental. El catálogo MLM21590598 dice 'Lata' y no se pudo abrir; no se anotó.</t>
  </si>
  <si>
    <t xml:space="preserve">https://www.fahorro.com/bellafem-plenitud-suplemento-alimenticio-60-tabletas.html | https://farmaciasanjorge.com/products/24204 | https://www.yza.mx/bellafem-plenitud-400-mg-60-tab./MXYZ_7502235760115.html</t>
  </si>
  <si>
    <t xml:space="preserve">4 fotos de tienda (frente y vistas en ángulo de la caja, entre 829 y 1685 px).</t>
  </si>
  <si>
    <t xml:space="preserve">El nombre del sistema dice '5 12 MG'; las tiendas lo listan como 5/12 mg o 6/12 mg por dosis y el empaque indica 60 mg y 120 mg por 100 ml. No se abrió PLM; las indicaciones se redactaron de forma general por el tipo de fármaco.</t>
  </si>
  <si>
    <t xml:space="preserve">https://farmalisto.com.mx/medicamentos-gripe-y-tos-con-receta/2816-fluxedan-jarabe-6-mg-12-mg-caja-con-frasco-con-225-ml-7501070900441.html | https://www.fahorro.com/fluxedan-6-mg-12-mg-jarabe-225-ml.html | https://farmaciasanjorge.com/products/5429</t>
  </si>
  <si>
    <t xml:space="preserve">3 fotos de tienda (frente del empaque de jarabe, entre 511 y 1620 px).</t>
  </si>
  <si>
    <t xml:space="preserve">No se abrió la página del fabricante; el modo de uso es el habitual de las cremas adhesivas y debe verificarse contra el empaque. Fabricante inferido de la marca (Haleon).</t>
  </si>
  <si>
    <t xml:space="preserve">https://www.fahorro.com/ultra-corega-sin-sabor-crema-adhesiva-para-protesis-dentales-70-g.html | https://farmaciasmedina.com/detalleProducto/Corega-Ultra-Crema-Adhesiva-Para-Protesis-Dentales-Sin-Sabor/7501065064165 | https://www.farmaciasguadalajara.com/corega-ultra-crema-adhesiva-para-protesis-dentales-sin-sabor-70-gr-1269488</t>
  </si>
  <si>
    <t xml:space="preserve">2 fotos de tienda (tubo y caja de frente, 1728 y 1467 px). Otra foto de 240 px fue rechazada por chica.</t>
  </si>
  <si>
    <t xml:space="preserve">GTIN confirmado en el catálogo de Mercado Libre (MLM27967092, 2026-09-29). Fuentes: catálogo ML MLM27967092 (origen gtin, Neutek MT 201C: alarma, pantalla retroiluminada, resistente al agua, funda y batería incluidas, color blanco, zona axila) y descripción de otro vendedor (idéntica al catálogo: axilar u oral, auto-apagado, indicador de batería); descripción y ficha actuales (material hipoalergénico, uso casa y viaje, limpieza). Sin rango, precisión ni tipo de batería en las fuentes, no se anotan. El catálogo dice 'axila' y el texto dice 'axilar u oral'; se usó 'axilar u oral' y se remite al instructivo. Sin memoria de temperatura (catálogo), no se menciona.</t>
  </si>
  <si>
    <t xml:space="preserve">https://www.fahorro.com/neutek-termometro-digital-contra-agua-modelo-mt-201c.html | https://farmalisto.com.mx/termometros-medicos/11511-comprar-neuteck-termometro-digital-caja-con-1-pieza-botiquin-precio-6939663900072.html | https://sanorim.mx/products/termometro-digital-neutek</t>
  </si>
  <si>
    <t xml:space="preserve">3 fotos de tienda (caja de frente y termómetro, entre 649 y 1634 px). Se borró una foto chica del reverso de la caja.</t>
  </si>
  <si>
    <t xml:space="preserve">Solo se encontró una ficha de tienda por nombre ('Talco Desodorante Rexona Eficc Pies 50'); el GTIN no se confirmó. Se interpretó 'EFICC' como Efficient Original según el empaque de las fotos. Beneficios tomados del empaque y de la ficha de la versión de 200 g. Descripción reescrita el 2026-09-29 con el catálogo y otros vendedores de Mercado Libre. Sin catálogo ML ni otros vendedores; fuente única: descripción y ficha actuales, que según la investigación salen del empaque en fotos y de la ficha de la versión de 200 g (GTIN no confirmado en tienda). No hay ingredientes ni datos adicionales: no se agregaron datos para completar. Ficha sin cambios.</t>
  </si>
  <si>
    <t xml:space="preserve">https://farmaciasanjorge.com/products/35455</t>
  </si>
  <si>
    <t xml:space="preserve">3 fotos de tienda (bote Efficient Original de 50 g, entre 992 y 1860 px). Se borró una foto con etiqueta promocional 'Nuevo tamaño'.</t>
  </si>
  <si>
    <t xml:space="preserve">La lista de ingredientes es parcial (algunos ingredientes aparecen ocultos en la fuente). Se eligió la categoría de shampoos para bebés porque el empaque de Mennen Zero muestra la imagen infantil; si se prefiere, puede ir en Cuidado del Cabello &gt; Shampoos y Acondicionadores (MLM430117). Fabricante inferido del prefijo del GTIN y de la marca.</t>
  </si>
  <si>
    <t xml:space="preserve">https://incibeauty.com/en/produit/7509546074504 | https://despensa.bodegaaurrera.com.mx/ip/shampoo-mennen-cabello-saludable-zero-formula-suave-sin-parabenos-400-ml/00750954607450 | https://www.lagranbodega.com.mx/shampoo-mennen-zero-400-ml/p</t>
  </si>
  <si>
    <t xml:space="preserve">2 fotos de tienda (frasco de frente, 980 y 1070 px).</t>
  </si>
  <si>
    <t xml:space="preserve">El empaque de la foto muestra Sanfer; una ficha lista Sanofi como fabricante. Las concentraciones de los activos no se encontraron. El modo de uso es general.</t>
  </si>
  <si>
    <t xml:space="preserve">https://farmalisto.com.mx/antimicoticos/2859-ting-crema-caja-con-tubo-con-28-g-7501072300133.html | https://www.fahorro.com/ting-crema-28-g.html | https://www.yza.mx/ting-crema-28g/MXYZ_7501072300133.html</t>
  </si>
  <si>
    <t xml:space="preserve">1 foto de tienda (caja de frente, 1480 px); se borró un duplicado.</t>
  </si>
  <si>
    <t xml:space="preserve">Se ignoró 'JULIO 27' (caducidad).</t>
  </si>
  <si>
    <t xml:space="preserve">https://www.medicamentosplm.com/Home/productos/mucoflux.solucion/103/101/8739/146 | https://www.fahorro.com/mucoflux-solucion-oral-120-ml.html | https://farmalisto.com.mx/sistema-respiratorio/5740-mucoflux-solucion-caja-con-1-frasco-con-120-ml-7501299301999.html</t>
  </si>
  <si>
    <t xml:space="preserve">3 fotos de tienda (frente y costados del empaque, entre 1171 y 1661 px); se borró una cuarta casi idéntica.</t>
  </si>
  <si>
    <t xml:space="preserve">Hay dos versiones de empaque (Hormona y Sanfer) y PLM nombra otro laboratorio; el nombre del sistema dice HORMONA, por eso se dejó Laboratorios Hormona como fabricante. Se ignoró 'JULIO 27' (caducidad).</t>
  </si>
  <si>
    <t xml:space="preserve">https://www.medicamentosplm.com/Home/productos/hidex.solucion.inyectable/160/101/77852/162 | https://www.yza.mx/hi-dex-100mg-3-amp-x-1ml/MXYZ_7501385494475.html | https://farmaciasanisidro.mx/producto/hi-dex-a-3-1ml/</t>
  </si>
  <si>
    <t xml:space="preserve">2 fotos de tienda del empaque Hormona (1604 y 1410 px). Se borraron 2 fotos del empaque Sanfer para no mezclar versiones.</t>
  </si>
  <si>
    <t xml:space="preserve">Las fichas discrepan en las horas de protección (48 o 72 h), por eso no se anotó cifra. El sistema dice 'LADYSS'; se interpretó como Lady Speed Stick. El modo de uso es el habitual de los aerosoles.</t>
  </si>
  <si>
    <t xml:space="preserve">https://www.walmart.com.mx/ip/desodorante-mujer-lady-speed-stick-pro-5-antitrasnpirante-en-aerosol-150-ml/00750954606351 | https://farmacorp.com/products/7509546063515 | https://www.fahorro.com/desodorante-lady-speed-stick-pro-5-en-1-91-g-aerosol.html</t>
  </si>
  <si>
    <t xml:space="preserve">2 fotos de tienda (aerosol Pro 5 en 1 de frente, 997 y 956 px). Se borraron 2 fotos de otras versiones del empaque (Pro 5 y 24/7).</t>
  </si>
  <si>
    <t xml:space="preserve">El nombre del sistema termina en '36', que no se pudo interpretar (podría ser un código); las fichas confirman caja con 60 tabletas. Las advertencias son las generales del ácido acetilsalicílico y deben cotejarse con el empaque. El catálogo MLM39455514 sale en resultados con título de 60 tabletas; no se pudo abrir.</t>
  </si>
  <si>
    <t xml:space="preserve">https://farmaciasfleming.mx/producto/aspirina-efervescente-500mg-caja-con-60-tabletas/ | https://vidafarmacias.com/mx/analgesicos/15335-aspirina-efervescente-blister-acetilsalicilico-acido.html | https://www.mercadolibre.com.mx/aspirina-tableta-efervescente-500-mg-60-tabletas/p/MLM39455514 | https://farmaciasanjorge.com/products/3000</t>
  </si>
  <si>
    <t xml:space="preserve">Foto nueva 7501008496725_2.jpg: caja Aspirina efervescente 500 mg con 60 tabletas de Farmacias San Jorge, 1080x1080 originales (Shopify no la amplía más), producto de 988 px, fondo blanco sin marcas, misma presentación que la foto anterior. Borrada la foto anterior de Farmacias Fleming (940x788 con producto de 423 px útiles).</t>
  </si>
  <si>
    <t xml:space="preserve">Las características vienen de la ficha de tienda y de la imagen informativa de la marca. El modo de uso es la recomendación general de cuidado dental.</t>
  </si>
  <si>
    <t xml:space="preserve">https://www.fahorro.com/cepillo-dental-colgate-360-black-suve-2x1.html | https://www.delsol.com.mx/cepillo-dental-colgate-360%C2%B0-black-2-pzas</t>
  </si>
  <si>
    <t xml:space="preserve">2 fotos de tienda (empaque 360 Black 2x1 de frente, 1553 y 2000 px). Se borraron una foto de otra versión (360 carbón) y una infografía.</t>
  </si>
  <si>
    <t xml:space="preserve">GTIN confirmado en el catálogo de Mercado Libre (MLM17017489, 2026-09-29). Fuentes: catálogo ML MLM17017489 (origen gtin, Stefano Midnight aerosol; 159 ml; su propia descripción dice 113 Gr; con alcohol, inflamable, no antitranspirante, axilas, hombre); descripción y ficha actuales (modo de uso a 15 cm y advertencias de aerosol). El título dice 113 g y el catálogo 159 ml: es el mismo envase (159 ml / 113 g). Sin ingredientes en las fuentes. La ficha actual marca fabricante Colgate-Palmolive, que según la investigación se infirió del prefijo del GTIN (no es dato de fuente); no se usó en la descripción.</t>
  </si>
  <si>
    <t xml:space="preserve">https://www.yza.mx/stefano-midnight-aerosol-caballero-113-g-1-unidad/MXYZ_7509546073781.html | https://www.delsol.com.mx/desodorante-stefano-midnight-113gr-aero-ocean | https://www.surtitienda.mx/desodorante-stefano-aerosol-midn-113-g-stefano-7509546073781/p</t>
  </si>
  <si>
    <t xml:space="preserve">2 fotos de tienda (aerosol de frente, 1938 y 2000 px).</t>
  </si>
  <si>
    <t xml:space="preserve">El nombre del sistema dice 'T 28'; corresponde a la caja de 28 comprimidos. Registro sanitario visible en el empaque pero ilegible en la foto; no se anotó.</t>
  </si>
  <si>
    <t xml:space="preserve">https://www.medicamentosplm.com/Home/productos/angeliq.comprimidos/22/101/6323/25 | https://www.fahorro.com/angeliq-1-mg-2-mg-28-tabs.html | https://www.farmaciasguadalajara.com/medicina/hormonales/angeliq-1mg-2mg--28-comprimidos.-975940.html</t>
  </si>
  <si>
    <t xml:space="preserve">3 fotos de tienda (frente, reverso con fórmula y vista en ángulo, entre 841 y 1556 px); se borró una gráfica repetida.</t>
  </si>
  <si>
    <t xml:space="preserve">GTIN confirmado como SKU en una ficha de tienda (Actron Plus 400/100 mg, 10 cápsulas) con presentación igual; composición, indicaciones y dosis de la monografía PLM (marcada 'información no actualizada'). La caja lleva el logotipo de Bayer; una tienda lista como laboratorio a Sanfer, sin confirmar. Sin página del fabricante accesible (actron.com.mx y sanfer.com.mx fallaron). Receta 'No' según las fichas de tienda.</t>
  </si>
  <si>
    <t xml:space="preserve">https://www.fahorro.com/actron-plus-400-100-mg-oral-10-capsulas.html | https://www.medicamentosplm.com/Home/productos/actron.plus.capsulas/22/101/6121/14 | https://www.benavides.com.mx/actron-400-mg-100-mg-cafeina-ibuprofeno-10-ud-capsulas</t>
  </si>
  <si>
    <t xml:space="preserve">1 foto de tienda (frente de la caja de 10 cápsulas, 861 px). Se borró otra foto del mismo producto porque traía recuadros gráficos con texto ('10 Cápsulas', '400/100 mg'). No hay foto del fabricante.</t>
  </si>
  <si>
    <t xml:space="preserve">GTIN confirmado en fichas de tienda (Murreolak 600 mg, dos tubos de 10 tabletas efervescentes; la caja lo dice) y registro 046M2023 SSA en Vademecum. Receta 'Revisar': el registro no lleva fracción IV (sugiere venta libre) pero una tienda lo marca como 'receta retenida'; en otros productos con acetilcisteína del repositorio se usó 'No'. El nombre del sistema menciona 'Lysomucil', que es otra marca (Zambon) y se ignoró. La dosis sale de la monografía de acetilcisteína de Vademecum; sin página del fabricante.</t>
  </si>
  <si>
    <t xml:space="preserve">https://www.vademecum.es/mexico/medicamento/1523050/murreolak-tableta-efervescente-600-mg | https://farmaciaherrera.com.mx/products/acetilcisteina-murreolak-600-mg-2-tubos-con-10-tabletas-efervecentes | https://www.yza.mx/murreolak-600mg-20-tabs/MXYZ_7501258215954.html</t>
  </si>
  <si>
    <t xml:space="preserve">2 fotos de tienda (frente y tres cuartos de la caja, 908 y 979 px). Se borró una tercera foto por ser el mismo frente que la primera. No hay foto del fabricante.</t>
  </si>
  <si>
    <t xml:space="preserve">GTIN confirmado como SKU en tres fichas de tienda con presentación igual (frasco dosificador de 255 g); modo de empleo y advertencias de una ficha de tienda que reproduce el texto de la etiqueta; laboratorio Asofarma de México y venta sin receta según otra tienda. Una ficha de un distribuidor menciona 'macrogol 4000' y la caja dice Macrogol 3350; se usó 3350. Sin página del fabricante.</t>
  </si>
  <si>
    <t xml:space="preserve">https://farmaciasmedina.com/detalleProducto/Contumax-255-G-Polvo-Frasco-Dosificador/7501871720767 | https://www.fahorro.com/contumax-laxante-255-g.html | https://www.yza.mx/contumax-polvo-255g/MXYZ_7501871720767.html</t>
  </si>
  <si>
    <t xml:space="preserve">1 foto de tienda (frente de la caja, 1013 px). La foto de otra tienda (480 px) se rechazó por tamaño. No hay foto del fabricante.</t>
  </si>
  <si>
    <t xml:space="preserve">GTIN confirmado: título de una farmacia en línea con el GTIN 5391189310673 y foto de otra tienda nombrada con el GTIN, con la misma presentación (5/1.25/5 mg, 30 comprimidos). Composición, indicación, advertencias y registro (101M2017 SSA IV) de la monografía PLM, que trae la leyenda 'Su venta requiere receta médica'; una tienda marca 'no requiere receta', se prefirió la etiqueta. Fabricante: Servier (Ireland) Industries para Laboratorios Servier, importado por Beckman Laboratories de México. Sin página del fabricante accesible.</t>
  </si>
  <si>
    <t xml:space="preserve">https://www.medicamentosplm.com/home/productos/triplixam-comprimidos-recubiertos-con-pelicula/95/101/63401/313 | https://www.fahorro.com/triplixam-5-mg-1-25-mg-5-mg-oral-30-comprimidos.html</t>
  </si>
  <si>
    <t xml:space="preserve">1 foto de tienda (frente de la caja de 30 comprimidos, 1641 px). No hay foto del fabricante.</t>
  </si>
  <si>
    <t xml:space="preserve">Producto y presentación confirmados (Seretide Diskus 50/250 µg, 60 dosis, con la caja a la vista); la foto de una tienda está nombrada con el GTIN 7501027800053. Composición, indicaciones, contraindicaciones y registro (340M99 SSA IV) de la monografía PLM, que trae 'Su venta requiere receta médica'. La caja en las fotos dice 'Nueva imagen' (parte del empaque). La monografía cubre las tres concentraciones (50/100, 50/250 y 50/500); las indicaciones se dejaron generales.</t>
  </si>
  <si>
    <t xml:space="preserve">https://www.medicamentosplm.com/Home/productos/seretide.diskus.polvo/64/101/9739/126 | https://www.benavides.com.mx/seretide-diskus-50-mcg-salmeterol250-mcg-fluticasona-polvo-para-inhalacion-60-dosis | https://www.fahorro.com/seretide-disk-50-mcg-250-mcg-oral-60-dosiss.html</t>
  </si>
  <si>
    <t xml:space="preserve">2 fotos de tienda (frente de la caja, 859 px, y caja con el inhalador, 1578 px). Ambas muestran la banda 'Nueva imagen', que es parte del empaque. No hay foto del fabricante.</t>
  </si>
  <si>
    <t xml:space="preserve">El GTIN de 12 dígitos se buscó con un 0 al inicio (0785120753349). Confirmado por la URL de una farmacia en línea que contiene 785120753349 y por fotos de tienda nombradas con el GTIN, con la misma presentación (100 mg, 40 cápsulas, Mavi). Composición, indicación, dosis, precauciones y registro (64168 SSA IV) de la monografía PLM. Nitrofurantoína es antibacteriano: receta 'Sí'. Sin página del fabricante accesible.</t>
  </si>
  <si>
    <t xml:space="preserve">https://www.medicamentosplm.com/home/productos/macrofurin-capsulas/108/101/81564/14 | https://www.farmatodo.com.mx/macrofurin-nitrofurantoina-100-mg-caja-c-40-capsulas/p | https://www.farmaciasespecializadas.com/macrofurin-100mg-cap-caj-c-40.html</t>
  </si>
  <si>
    <t xml:space="preserve">2 fotos de tienda (frente de la caja, 972 y 991 px). Se borró una tercera foto de baja resolución (515 px) con un diseño de caja anterior. No hay foto del fabricante.</t>
  </si>
  <si>
    <t xml:space="preserve">GTIN confirmado como SKU en tres fichas de tienda (Bisolvon Adulto solución 120 ml, bromhexina 160 mg). La caja en las fotos dice Sanfer; otras tiendas citan a Laboratorios Hormona o a Sanofi como laboratorio, sin confirmar. Venta sin receta según dos tiendas. Sin monografía PLM abierta ni página del fabricante; no se anotaron las dosis de las fichas de tienda por parecer inconsistentes y se remite al instructivo. Se ignoró 'AD' como abreviatura de Adulto.</t>
  </si>
  <si>
    <t xml:space="preserve">https://www.yza.mx/bisolvon-solucion-adulto-120ml/MXYZ_7501037907117.html | https://www.farmaciasespecializadas.com/bisolvon-ad-160-mg-1-sol-c-120-ml.html | https://www.fahorro.com/bisolvon-solucion-adulto-120-ml.html</t>
  </si>
  <si>
    <t xml:space="preserve">2 fotos de tienda (frente de la caja, 1392 y 1000 px; la caja dice Sanfer). Se borró una tercera foto por ser casi idéntica a la primera. No hay foto del fabricante.</t>
  </si>
  <si>
    <t xml:space="preserve">GTIN confirmado como SKU en una ficha de tienda (Colgate Kit Portátil cepillo + pasta + estuche) y por fotos de la misma tienda nombradas con el GTIN; otra tienda vende el mismo kit (1 cepillo, pasta de 22 ml, estuche, 3 piezas) con su propio SKU. Sin página del fabricante accesible (Colgate devolvió 403). La descripción sale de las fichas de tienda; no se anotó la fórmula de la crema dental por no estar confirmada.</t>
  </si>
  <si>
    <t xml:space="preserve">https://www.yza.mx/colgate-kit-portatil-cepillopastaest/MXYZ_7509546052885.html | https://www.benavides.com.mx/colgate-kit-portatil-cepillo-dental-crema-dental-estuche-3-ud-kit</t>
  </si>
  <si>
    <t xml:space="preserve">2 fotos de tienda (frente del blíster, 1046 px, y reverso con código de barras, 1027 px). Se borró una tercera foto por ser igual al frente. No hay foto del fabricante.</t>
  </si>
  <si>
    <t xml:space="preserve">Una farmacia en línea lo marca como receta no obligatoria y otra lo lista entre medicamentos con receta; confirmar condición de venta con el empaque o el registro sanitario.</t>
  </si>
  <si>
    <t xml:space="preserve">https://www.abbottienda.com/farmaceutica/125-comprar-samyr-500-mg-caja-con-40-tabletas.html</t>
  </si>
  <si>
    <t xml:space="preserve">https://www.benavides.com.mx/samyr-500-mg-ademetionina-40-tabletas | https://www.medicamentosplm.com/Home/productos/samyr.tabletas/3/101/9644/210 | https://www.abbottienda.com/farmaceutica/125-comprar-samyr-500-mg-caja-con-40-tabletas.html</t>
  </si>
  <si>
    <t xml:space="preserve">2 fotos de frente y ángulo del empaque de 40 tabletas, de la tienda en línea de Abbott (fabricante), de 759 y 767 px; se descartó una foto de 561 px de una farmacia por menor resolución.</t>
  </si>
  <si>
    <t xml:space="preserve">GTIN confirmado en el catálogo de Mercado Libre (MLM17017173, 2026-09-29). Fuentes: catálogo ML MLM17017173 (origen gtin, Stefano Original Black en barra 60 g: antitranspirante, sin alcohol, hipoalergénico, fragancia maderosa-aromática-herbaria, sándalo, vetiver y clavo, axilas, hombre); descripción y ficha actuales (fabricante Colgate-Palmolive, según tienda departamental). Sin advertencias ni modo de uso detallado en las fuentes: el modo de uso es genérico (aplicar en axilas) y la sección de advertencias se omitió. Redacción propia.</t>
  </si>
  <si>
    <t xml:space="preserve">https://www.chedraui.com.mx/desodorante-en-barra-stefano-black-60g-3086655/p | https://grupofarmapronto.com/producto/stefano-black-stick-60-gr-desodorante/</t>
  </si>
  <si>
    <t xml:space="preserve">1 foto de frente del desodorante (1181 px), de una tienda departamental; sin marcas de agua.</t>
  </si>
  <si>
    <t xml:space="preserve">GTIN confirmado en el catálogo de Mercado Libre (MLM23142359, 2026-09-29). Fuentes: catálogo ML MLM23142359 (origen gtin, Kleenex doble hoja 180 piezas; solo dice suavidad, resistencia y doble hoja) y descripción de otro vendedor (idéntica al catálogo); descripción y ficha actuales (medidas 21.5 x 21.0 cm, uso, diseño de caja variable según investigación). Datos reales muy escasos (sin modo de uso, ingredientes ni advertencias en las fuentes); el modo de uso es una redacción genérica derivada de 'desechables' y de su uso en nariz, rostro y manos. No se agregaron datos para completar. Ficha sin cambios.</t>
  </si>
  <si>
    <t xml:space="preserve">https://www.delsol.com.mx/wcs/shop/es/delsol/panuelos-klenex-cuadros-180-piezas | https://www.chedraui.com.mx/panuelos-faciales-kleenex-180-panuelos-3004149/p</t>
  </si>
  <si>
    <t xml:space="preserve">1 foto de frente de la caja (1950 px), de una tienda departamental; sin marcas de agua.</t>
  </si>
  <si>
    <t xml:space="preserve">GTIN confirmado en el catálogo de Mercado Libre (MLM51598262, 2026-09-29). Fuentes: catálogo ML MLM51598262 (origen gtin, Palmolive Dermoprotector + Colágeno en spray, 91 g: 72 horas, colágeno humectante, libre de alcohol, aval de la Fundación Mexicana para la Dermatología, fragancia neutro, sin género); descripción y ficha actuales (modo de uso). El GTIN queda confirmado por el catálogo, lo que resuelve la duda de la investigación previa (horas de protección y aroma). CORRECCIÓN de ficha: marca era 'Palmolive Neutro Balance'; el catálogo separa marca Palmolive y línea Neutro Balance. La advertencia de aerosol es precaución general, no viene de las fuentes.</t>
  </si>
  <si>
    <t xml:space="preserve">https://www.neutrobalance.com.mx/productos/cuidado-del-cuerpo/desodorante-antitranspirante-roll-on-neutro-balance-dermoprotector-colageno</t>
  </si>
  <si>
    <t xml:space="preserve">https://www.fahorro.com/desodorante-neutro-balance-91-g-spray.html | https://www.neutrobalance.com.mx/productos/cuidado-del-cuerpo/desodorante-antitranspirante-roll-on-neutro-balance-dermoprotector-colageno</t>
  </si>
  <si>
    <t xml:space="preserve">Sin fotos: la ficha exacta de este GTIN no se pudo abrir (sitio de la marca, Soriana y otra farmacia bloquean el acceso) y las demás tiendas solo muestran otra versión del aerosol Neutro Balance. Falta buscar foto.</t>
  </si>
  <si>
    <t xml:space="preserve">Dos fuentes indican que su venta requiere receta médica (fracción IV); una farmacia grande lo maneja sin receta. Confirmar en el empaque.</t>
  </si>
  <si>
    <t xml:space="preserve">https://www.farmatodo.com.mx/tylex-750-mg-caja-c-20-tabletas/p | https://farmaciagloria.mx/medicamentos-de-a-z/3985-tylex-750-mg-con-20-tabletas.html | https://wecarepharma.mx/en/products/tylex-750mg-con-20-tabletas-paracetamol</t>
  </si>
  <si>
    <t xml:space="preserve">1 foto de frente del empaque (974 px), de una farmacia en línea; es la foto oficial de Janssen, sin marcas de agua.</t>
  </si>
  <si>
    <t xml:space="preserve">Edad, Micro Air Vents y contenido tomados de la etiqueta visible en la foto; libre de BPA según una ficha de tienda y el sello del empaque. Las recomendaciones de la sección de advertencias son de uso general, no vienen de la ficha.</t>
  </si>
  <si>
    <t xml:space="preserve">https://www.sears.com.mx/producto/811827/evenflo-acuario-8-onzas-1-botella-240-ml | https://wecarepharma.mx/products/biberon-acuario-8oz-evenflo-1</t>
  </si>
  <si>
    <t xml:space="preserve">2 fotos del biberón con su etiqueta colgante (2000 px), de una farmacia en línea; sin marcas de agua.</t>
  </si>
  <si>
    <t xml:space="preserve">No se encontró la posología oficial en las fuentes abiertas; por eso no se incluye.</t>
  </si>
  <si>
    <t xml:space="preserve">https://www.fahorro.com/gelan-plus-gel-antiacido-250-ml.html | https://www.farmatodo.com.mx/gelan-plus-gel-8-1-gr-c-250-ml/p</t>
  </si>
  <si>
    <t xml:space="preserve">1 foto de frente del empaque (1109 px), de una farmacia en línea; sin marcas de agua.</t>
  </si>
  <si>
    <t xml:space="preserve">GTIN confirmado en el catálogo de Mercado Libre (MLM17017084, 2026-09-29). Fuentes: catálogo ML MLM17017084 (origen gtin, Lady Speed Stick Powder Fresh aerosol antitranspirante, línea 24/7; 150 ml; inflamable; mujer); descripción y ficha actuales (48 horas, sin alcohol, sin residuos blancos, 15 cm, fabricante Colgate-Palmolive). El título dice 91 g y el catálogo 150 ml: mismo envase aerosol (150 ml / 91 g). El catálogo no menciona 'sin alcohol', '48 horas' ni 'no mancha': se conservan de la descripción actual. Redacción propia.</t>
  </si>
  <si>
    <t xml:space="preserve">https://www.fahorro.com/desodorante-lady-speed-stick-powder-fresh-91-g-aerosol.html</t>
  </si>
  <si>
    <t xml:space="preserve">1 foto de frente del envase (1555 px), de una farmacia en línea; sin marcas de agua.</t>
  </si>
  <si>
    <t xml:space="preserve">Una farmacia indica que no requiere receta, pero contiene diclofenaco; confirmar condición de venta. Las contraindicaciones se tomaron de la información de la línea Dolo-Neurobión (PLM) y de las generales del diclofenaco. No se incluye posología porque la información abierta corresponde a la versión Forte.</t>
  </si>
  <si>
    <t xml:space="preserve">https://www.fahorro.com/dolo-neurobion-joints-10-tabs.html | https://www.medicamentosplm.com/Home/productos/doloneurobion.forte.tabletas/137/101/67788/210</t>
  </si>
  <si>
    <t xml:space="preserve">1 foto de frente del empaque de 10 tabletas (1280 px), de una farmacia en línea; sin marcas de agua.</t>
  </si>
  <si>
    <t xml:space="preserve">Es un inyectable; una farmacia lo maneja sin receta pero conviene confirmar su condición de venta. Categoría de vitaminas MLM438195 por la regla del repositorio.</t>
  </si>
  <si>
    <t xml:space="preserve">https://www.medicamentosplm.com/Home/productos/tiaminal.b12.trivalente.ap.solucion.inyectable/171/101/10099/162 | https://www.fahorro.com/tiaminal-b-12-ap-trivalente-caja-3-ampolletas-2-ml.html</t>
  </si>
  <si>
    <t xml:space="preserve">1 foto de frente del empaque (1169 px), de una farmacia en línea; sin marcas de agua.</t>
  </si>
  <si>
    <t xml:space="preserve">https://www.fahorro.com/graneodin-b-sabor-menta-eucalipto-caja-24-pastillas.html | https://farmaciasmedina.com/detalleProducto/Graneodin_B_Menta_-_Eucalipto/7501058715517</t>
  </si>
  <si>
    <t xml:space="preserve">1 foto de frente del empaque (1726 px), de una farmacia en línea; incluye un panel informativo lateral del fabricante (sin precio ni logo de tienda).</t>
  </si>
  <si>
    <t xml:space="preserve">GTIN confirmado en el catálogo de Mercado Libre (MLM31228980, 2026-09-29). Fuentes: catálogo ML MLM31228980 (origen gtin, Protectores para lactancia Evenflo 30 piezas: Absorgel, banda adhesiva, forma anatómica, capa impermeable, respirable, hipoalergénicos, empaque individual); descripción y ficha actuales (aloe vera, vitamina E, flujo súper abundante, canales, desechables). Sin modo de uso ni advertencias en las fuentes, secciones omitidas. Redacción propia.</t>
  </si>
  <si>
    <t xml:space="preserve">https://www.fahorro.com/catalog/product/view/id/93957/s/evenflo-advanced-protectores-para-lactancia-30-piezas/category/6564/ | https://www.delsol.com.mx/wcs/shop/es/delsol/protectores-lactancia-advanced-by-evenflo-30-piezas-7501027567062P</t>
  </si>
  <si>
    <t xml:space="preserve">2 fotos del empaque de 30 piezas en ángulo (1536 px), de una farmacia en línea; se descartaron una foto de solo los protectores sin empaque, una de un empaque de 36 piezas con leyenda promocional y una con "Gratis 6 piezas".</t>
  </si>
  <si>
    <t xml:space="preserve">El nombre del sistema dice TABS, pero el producto es en cápsulas. Una farmacia lo marca sin receta; el fenofibrato normalmente se vende con receta.</t>
  </si>
  <si>
    <t xml:space="preserve">https://www.fahorro.com/nocolodir-160-mg-oral-30-caps.html</t>
  </si>
  <si>
    <t xml:space="preserve">1 foto de frente del empaque (1621 px), de una farmacia en línea; sin marcas de agua.</t>
  </si>
  <si>
    <t xml:space="preserve">GTIN confirmado en el catálogo de Mercado Libre (MLM18978701, 2026-09-29). Fuentes: catálogo ML MLM18978701 (origen gtin, Condones de látex Prudence sabor y aroma fresa, 3 unidades; lubricado, con látex, saborizado, línea Sabor y Aroma); descripción y ficha actuales (DKT, advertencias de un solo uso y conservación a no más de 30 °C). Datos reales escasos, sin agregar datos para completar. Se evitaron afirmaciones de eficacia o protección que no están en las fuentes; se remite al empaque. Se omitió 'OFERTADO 8%' del nombre del sistema (promoción). CORRECCIÓN de ficha: linea pasó de 'Prudence' a 'Sabor y Aroma' según catálogo.</t>
  </si>
  <si>
    <t xml:space="preserve">https://www.fahorro.com/preservativo-prudence-aroma-fresa-3-pz.html | https://www.klyns.mx/preserv-prudence-c-3-fresa/p | https://sanorim.mx/products/prudence-sabor-y-aroma-fresa-caja-con-3-preservativos-masculinos</t>
  </si>
  <si>
    <t xml:space="preserve">1 foto de frente de la caja (1597 px), de una farmacia en línea; sin marcas de agua.</t>
  </si>
  <si>
    <t xml:space="preserve">https://www.fahorro.com/melox-noche-suspension-180-ml.html | https://medicamentosplm.com/home/productos/melox-noche-suspension/2945/101/81022/194</t>
  </si>
  <si>
    <t xml:space="preserve">1 foto de frente del frasco (1488 px), de una farmacia en línea; sin marcas de agua.</t>
  </si>
  <si>
    <t xml:space="preserve">En el sistema aparece como SVE-MAN (Suave y Manejable). El modo de uso es el habitual de un shampoo, no una instrucción textual de la ficha.</t>
  </si>
  <si>
    <t xml:space="preserve">https://www.fahorro.com/head-shoulders-shampoo-control-caspa-2-en-1-suave-y-manejable-650-ml.html | https://www.dax.com.mx/producto/head-&amp;-shoulders-shampoo-2-en-1-suave-y-manejable-650ml-7500435162241.html | https://i5-mx.walmartimages.com/gr/images/product-images/img_large/00750043516224L.jpg</t>
  </si>
  <si>
    <t xml:space="preserve">1 foto (968 px) de la CDN de Walmart México, sin --pagina (sus páginas piden verificación): frasco de 650 ml Head &amp; Shoulders 2 en 1 Suave y Manejable de frente, fondo blanco, sin bandas ni logotipo de tienda. Descartadas: foto de Farmacias del Ahorro (banda añadida '2 EN 1 / 650 ML'), foto de Dax (es Men Full &amp; Thick 650 ml, otra variante), foto YZA (banda añadida) y las 3 imágenes publicitarias de Walmart con texto (L1 a L3).</t>
  </si>
  <si>
    <t xml:space="preserve">La página de una farmacia lo lista como receta (Rx2) con el GTIN en la URL; la ficha PLM cubre las presentaciones de 15 y 30 ml.</t>
  </si>
  <si>
    <t xml:space="preserve">https://www.medicamentosplm.com/Home/productos/macrozit.suspension/103/101/8520/194 | https://www.benavides.com.mx/macrozit-600-mg-azitromicina-15-ml-suspension</t>
  </si>
  <si>
    <t xml:space="preserve">2 fotos del empaque (1941 y 1942 px), de una farmacia en línea; se descartó una foto de 561 px de otra tienda por menor resolución.</t>
  </si>
  <si>
    <t xml:space="preserve">El empaque muestra registro con leyenda SSA IV y contiene gentamicina, por eso se marca con receta aunque una farmacia dice que no la requiere. Una tienda reporta 180 mg de Triticum vulgare; se usó 150 mg, que es lo que muestra el empaque.</t>
  </si>
  <si>
    <t xml:space="preserve">https://www.fahorro.com/italdermol-g-cicatrizante-10-g.html | https://wecarepharma.mx/en/products/italdermol-g-crema-150mg-1mg-1g-10g-triticum-vulgare-gentamicina | https://farmaciasmedina.com/detalleProducto/Italdermol-G-10-G-Crema-Tubo/7501390913374</t>
  </si>
  <si>
    <t xml:space="preserve">1 foto de frente del empaque (1419 px), de una farmacia en línea; sin marcas de agua.</t>
  </si>
  <si>
    <t xml:space="preserve">GTIN confirmado en el catálogo de Mercado Libre (MLM18971900, 2026-09-29). Fuentes: catálogo ML MLM18971900 (origen gtin, Pasta dental Colgate Máxima Protección Anticaries 125 ml, sabor menta, con flúor) y descripción de otro vendedor (ingredientes, modo de uso y precauciones, usadas solo como datos); descripción y ficha actuales (Micro-Calcio, 181.3 g). Se omitió la afirmación de otro vendedor de que previene la gingivitis, porque la marca no la respalda en las demás fuentes. 'Contraindicado para niños' de otro vendedor se redactó como 'no está indicado para niños'. El aval odontológico del tubo de la foto no se menciona (la investigación pide confirmar el empaque vigente en México). Redacción propia.</t>
  </si>
  <si>
    <t xml:space="preserve">https://www.lagranbodega.com.mx/colgate-crema-dental-mfp-125/p | https://grupofarmapronto.com/producto/colgate-maxima-proteccion-anticaries-125-ml-crema-dental/</t>
  </si>
  <si>
    <t xml:space="preserve">1 foto de frente del tubo (1031 px), de una farmacia en línea; sin marcas de agua.</t>
  </si>
  <si>
    <t xml:space="preserve">GTIN 650240011153 confirmado como SKU y en la URL de tiendas (Lomecan V crema vaginal 20 g). Catálogo de Mercado Libre MLM39455484 tomado de un resultado de búsqueda (no se abrió). Fabricante según la ficha de tienda (Genomma Lab).</t>
  </si>
  <si>
    <t xml:space="preserve">https://www.fahorro.com/lomecan-v-crema-vaginal-20-g.html | https://www.yza.mx/lomecan-v-crema-vaginal-20g/MXYZ_650240011153.html | https://farmaciagloria.mx/Medicamentos_de_patente/2344-lomecan-crema-vaginal-20-g.html</t>
  </si>
  <si>
    <t xml:space="preserve">1 foto de tienda (Farmacias del Ahorro, 1600 px), caja de frente. Se descartó otra foto de un diseño distinto de empaque (versión con 3 aplicadores).</t>
  </si>
  <si>
    <t xml:space="preserve">GTIN 7509546063706 confirmado en la ficha de tienda (foto y descripción de Antitranspirante Speed Stick 24/7 Xtreme Ultra 91 g). La página oficial de México no abrió (403); solo se consultó la de Colombia, con información escasa. Fabricante Colgate-Palmolive inferido del prefijo GS1 7509546 (el mismo de Stefano, que las tiendas listan como Colgate-Palmolive). Sin ingredientes ni modo de uso en las fuentes, por eso la descripción es breve. Se ignoró 'SEP26' del nombre.</t>
  </si>
  <si>
    <t xml:space="preserve">https://www.chedraui.com.mx/antitranspirante-speed-stick-247-xtreme-ultra-en-aerosol-91g-3515232/p | https://www.speedstick.com/es-co/products/xtreme-tech-ultra</t>
  </si>
  <si>
    <t xml:space="preserve">1 foto de tienda (Chedraui, 1200 px), lata de frente.</t>
  </si>
  <si>
    <t xml:space="preserve">GTIN 7501072340092 confirmado en dos tiendas (SKU/mpn) con composición de 500 mg por comprimido y 30 piezas. Fabricante: el empaque actual dice Sanfer y las fichas antiguas Sanofi; se anotó Sanfer. Receta 'Sí' porque el metronidazol oral es antimicrobiano de venta con receta en México (una tienda lo marca sin receta). Sin fuente oficial abierta.</t>
  </si>
  <si>
    <t xml:space="preserve">https://www.fahorro.com/flagyl-500-mg-oral-30-comprimidos.html | https://www.farmatodo.com.mx/flagyl-500-mg-caja-c-30-comprimidos/p | https://wecarepharma.mx/en/products/flagyl-500mg-con-30-tabletas-metronidazol</t>
  </si>
  <si>
    <t xml:space="preserve">1 foto de tienda (Farmacias del Ahorro, 1600 px), caja Sanfer de frente. Se descartó la del empaque anterior de Sanofi.</t>
  </si>
  <si>
    <t xml:space="preserve">GTIN 037836012341 (12 dígitos) coincide con la URL de una tienda (37836012341) para Capent pomada 110 g. Fórmula y modo de uso de la ficha de PLM (marca antes de Novartis, información no actualizada); fabricante y registro tomados del reverso del empaque (Grisi Hnos., Reg. 53922 SSA). El empaque lo declara material de curación, por eso 'No aplica'.</t>
  </si>
  <si>
    <t xml:space="preserve">https://www.medicamentosplm.com/Home/productos/capent.pomada/122/101/6795/139 | https://www.heb.com.mx/capent-pomada-para-rozaduras-110-gr-828851/p</t>
  </si>
  <si>
    <t xml:space="preserve">3 fotos de tienda (HEB, 853 a 938 px): frente, reverso con datos legales y vista en ángulo del empaque de 110 g. Se rechazó una miniatura de 200 px.</t>
  </si>
  <si>
    <t xml:space="preserve">GTIN 7509546072050 aparece en la ficha de dos tiendas. 'MIEL-MZA SVE' se interpretó como Miel y Manzanilla Suave (una tienda lo escribe 'manzana'; el empaque dice manzanilla). Ingredientes leídos de una imagen informativa de la marca (no se guardó como foto). Fabricante Colgate-Palmolive inferido del prefijo GS1 7509546.</t>
  </si>
  <si>
    <t xml:space="preserve">https://www.heb.com.mx/mennen-shampoo-nectar-de-miel-y-manzanilla-200-ml-615063/p | https://wecarepharma.mx/products/shampoo-mennen-miel-manzana-suave-200ml</t>
  </si>
  <si>
    <t xml:space="preserve">1 foto de tienda (HEB, 720 px original), botella de frente con el empaque actual. Se descartaron imágenes publicitarias o informativas y una foto del diseño anterior de la etiqueta.</t>
  </si>
  <si>
    <t xml:space="preserve">GTIN 75076337 (EAN-8) confirmado en la URL del sitio oficial de Rexona México y en una tienda. Página oficial leída con WebFetch (curl da 403); sin modo de uso detallado. La lista de ingredientes de la página estaba truncada.</t>
  </si>
  <si>
    <t xml:space="preserve">https://www.rexona.com/mx/p/antitranspirante-rexona-r-v8-en-stick-para-hombre-45-g.html/00000075076337</t>
  </si>
  <si>
    <t xml:space="preserve">https://www.rexona.com/mx/p/antitranspirante-rexona-r-v8-en-stick-para-hombre-45-g.html/00000075076337 | https://www.farmatodo.com.mx/rexona-desodorante-stick-v8-men-48h-c-45-gr/p</t>
  </si>
  <si>
    <t xml:space="preserve">1 foto de tienda (Farmatodo, 800 px), barra V8 de frente. Las imágenes del sitio oficial (assets.unileversolutions.com) devuelven 403 al descargarlas.</t>
  </si>
  <si>
    <t xml:space="preserve">GTIN 7803510000590 aparece en la ficha de tienda de Ciruelax 15 mg 20 comprimidos. Composición y advertencias de la ficha de PLM (varias presentaciones; el registro 025P2002 SSA VI es el que muestra esa ficha para la marca). El empaque dice medicamento herbolario. Se ignoró 'C20COMP' como parte del nombre.</t>
  </si>
  <si>
    <t xml:space="preserve">https://www.medicamentosplm.com/Home/productos/ciruelax.comprimidos/83/101/81352/25 | https://www.benavides.com.mx/ciruelax-20-comps</t>
  </si>
  <si>
    <t xml:space="preserve">1 foto de tienda (Benavides, 1000 px), caja de 20 comprimidos de frente.</t>
  </si>
  <si>
    <t xml:space="preserve">GTIN 7791293028781 confirmado en la URL del sitio oficial de Axe México y en una tienda. La página oficial la titula 'Axe Black Remixed'. Página oficial leída con WebFetch (curl da 403). Sin lista de ingredientes.</t>
  </si>
  <si>
    <t xml:space="preserve">https://www.axe.com/mx/p/desodorante-en-aerosol-axe-black-150-ml.html/07791293028781</t>
  </si>
  <si>
    <t xml:space="preserve">https://www.axe.com/mx/p/desodorante-en-aerosol-axe-black-150-ml.html/07791293028781 | https://www.farmatodo.com.mx/axe-black-desodorante-aerosol-c-150-ml/p</t>
  </si>
  <si>
    <t xml:space="preserve">1 foto de tienda (Farmatodo, 1000 px), lata Axe Black de frente. Se descartaron 3 fotos de otra tienda por mostrar la edición limitada con logotipo FIFA y texto 'Edición limitada'.</t>
  </si>
  <si>
    <t xml:space="preserve">GTIN 7501088559211 confirmado en varias tiendas (SKU, mpn y URL) con crema de permetrina 5 % de 60 g; el nombre del sistema no traía el contenido. Catálogo de Mercado Libre MLM27665184 (Crema Scabisan Permetrina 5% 60 Gr) tomado de un resultado de búsqueda (no se abrió). Categoría de antiparasitarios por ser escabicida.</t>
  </si>
  <si>
    <t xml:space="preserve">https://www.fahorro.com/scabisan-crema-60-g.html | https://www.farmatodo.com.mx/scabisan-crema-5-c-60-gr/p | https://farmaciagloria.mx/Dermatologicos/3311-scabisan-60-g-crema.html</t>
  </si>
  <si>
    <t xml:space="preserve">1 foto de tienda (Farmacias del Ahorro, 1600 px), caja y tubo de frente. Se descartó una segunda foto recortada.</t>
  </si>
  <si>
    <t xml:space="preserve">GTIN 7502214982491 confirmado en la ficha estructurada y la URL de dos tiendas (caja con 3 condones sabor uva). Información escasa (sin instrucciones ni normas del empaque), por eso la descripción es breve. Se ignoró 'OFERTADO 8%' del nombre.</t>
  </si>
  <si>
    <t xml:space="preserve">https://www.yza.mx/prudence-aroma-uva-3-pzas-/MXYZ_7502214982491.html | https://sanorim.mx/products/prudence-sabor-y-aroma-uva-caja-con-3-preservativos-masculinos</t>
  </si>
  <si>
    <t xml:space="preserve">2 fotos de tienda: yza.mx (1000 px, cara frontal de la caja, con el borde inferior algo recortado) y sanorim.mx (600 px, caja en ángulo).</t>
  </si>
  <si>
    <t xml:space="preserve">GTIN 714706903182 (12 dígitos) confirmado como GTIN/SKU en varias tiendas para el vitrolero mixto con 100 paletas. La descripción y la composición vienen de una ficha de tienda y no de la marca; los sabores del vitrolero varían entre versiones del empaque (eucalipto o miel, naranja, limón y cereza). No es medicamento con receta; categoría por uso (tos y garganta), igual que otros productos Broncolin ya cargados.</t>
  </si>
  <si>
    <t xml:space="preserve">https://www.claroshop.com/producto/16984804/paletas-broncolin-sabor-mixto-vitrolero-100-piezas | https://farmaciasanjorge.com/products/16512 | https://grupofarmapronto.com/producto/broncolin-mixto-vitrol-pal-c-100/</t>
  </si>
  <si>
    <t xml:space="preserve">3 fotos de tienda: 2 de Claroshop (1600 px, vitrolero de frente y con paletas al frente) y 1 de Farmacias San Jorge (550 px, versión con leyenda '1 kg, 100 paletas'). Se descartó un acercamiento recortado.</t>
  </si>
  <si>
    <t xml:space="preserve">GTIN 7509546064697 confirmado en varias tiendas (113 g; una lista el mismo GTIN como 159 ml). Fragancia y atributos tomados de fichas de tienda; el modo de uso es genérico de una ficha de tienda. Se ignoró 'AER' y 'SPY' del nombre. Fabricante Colgate-Palmolive según una ficha de tienda.</t>
  </si>
  <si>
    <t xml:space="preserve">https://www.delsol.com.mx/wcs/shop/es/delsol/desodorante-stefano-play-113g-aerosol-ocean | https://www.claroshop.com/producto/17422117/stefano-play-desodorante-con-113-g | https://www.klyns.mx/stefano-play-aer-113-gr/p</t>
  </si>
  <si>
    <t xml:space="preserve">1 foto de tienda (Del Sol, 1200 px), lata de frente. Se descartaron 2 fotos de otros diseños de lata.</t>
  </si>
  <si>
    <t xml:space="preserve">GTIN 7501109760886 confirmado como código de barras/SKU en dos tiendas (Parche Negro Promedic 12.5 x 18.5 cm, 1 pieza, Quifa/Perrigo). Fórmula del 'Negro' de una ficha de vademécum que agrupa varias presentaciones; incluye capsico además del salicilato y la belladona. Leyendas del empaque tomadas de la foto; sin advertencias específicas en las fuentes.</t>
  </si>
  <si>
    <t xml:space="preserve">https://www.actuamed.com.mx/marca/30293 | https://medicinaslibertad.com/shop/7501109760886-parche-negro-promedic-12-5x-18-5-cm-pieza-c-1-19709 | https://farmaciasanjorge.com/products/6994</t>
  </si>
  <si>
    <t xml:space="preserve">1 foto de tienda (Farmacias San Jorge, 1000 px), sobre del parche de frente. Se descartó una foto con marca de agua de la tienda.</t>
  </si>
  <si>
    <t xml:space="preserve">GTIN 7500435155854 confirmado como EAN de un frasco individual de 750 ml en la ficha de una tienda (Guatemala); las de México coinciden en nombre y contenido. 'C12' del nombre se interpretó como caja con 12 del sistema y se ignoró: el GTIN es de una pieza. Fabricante Procter &amp; Gamble por ser marca Pantene (no aparece en las fuentes). Sin ingredientes ni modo de uso en las fuentes.</t>
  </si>
  <si>
    <t xml:space="preserve">https://www.walmart.com.mx/ip/shampoo-pantene-pro-v-bambu-nutre-crece-750-ml/00750043515585 | https://alsuper.com/producto/shampoo-444737 | https://www.walmart.com.gt/pantene-sh-bambu-750ml/p</t>
  </si>
  <si>
    <t xml:space="preserve">1 foto de tienda (Walmart Guatemala, 1000 px, mismo GTIN), botella de frente. No se consiguió foto de fabricante ni de tienda mexicana descargable.</t>
  </si>
  <si>
    <t xml:space="preserve">GTIN 7501007535852 confirmado en la ficha de tienda (Motilium 10 mg, 30 tabletas). Las indicaciones y advertencias vienen de tiendas (una en inglés) y no del registro sanitario; no se vio el registro. Receta 'Revisar': las tiendas la marcan sin receta obligatoria, pero no se confirmó la leyenda del empaque.</t>
  </si>
  <si>
    <t xml:space="preserve">https://www.benavides.com.mx/motilium-10-mg-30-tabletas | https://wecarepharma.mx/en/products/motilium-10mg-con-30-tabletas-domperidona | https://www.chedraui.com.mx/tabletas-motilium-10mg-caja-con-30-tabletas-3035109/p</t>
  </si>
  <si>
    <t xml:space="preserve">1 foto de tienda (Benavides, 1000 px): caja y blíster con 30 tabletas, con banda informativa 'Indigestión 30 tabs'.</t>
  </si>
  <si>
    <t xml:space="preserve">GTIN 7501007535876 confirmado en la ficha de tienda (Tylex 750 mg, 40 tabletas); datos de la ficha de PLM. Receta 'Revisar': el registro sanitario que muestra PLM termina en 'SSA IV' (categoría con receta), una tienda la marca sin receta obligatoria y otra con receta.</t>
  </si>
  <si>
    <t xml:space="preserve">https://www.medicamentosplm.com/Home/productos/tylex.750.tabletas/84/101/10237/210 | https://www.benavides.com.mx/tylex-750-mg-paracetamol-40-tabletas</t>
  </si>
  <si>
    <t xml:space="preserve">1 foto de tienda (Benavides, 1000 px): caja Tylex 750 de frente, con banda informativa 'Paracetamol 750 mg, 40 tabs'.</t>
  </si>
  <si>
    <t xml:space="preserve">GTIN 7506306252875 confirmado en la URL del sitio oficial de Dove México y en tiendas. Página oficial leída con WebFetch (curl da 403). No se pudo obtener la lista de ingredientes (SmartLabel y otras fuentes bloquearon el acceso). Los datos de la ficha vienen del sitio oficial.</t>
  </si>
  <si>
    <t xml:space="preserve">https://www.dove.com/mx/p/dove-serum-corporal-tonounif-niaci400.html/07506306252875</t>
  </si>
  <si>
    <t xml:space="preserve">https://www.dove.com/mx/p/dove-serum-corporal-tonounif-niaci400.html/07506306252875 | https://farmaciaslider.com.ar/cuidado-de-la-piel/12954-dove-niacinamida-serum-corporal-x-400-ml-7506306252875.html</t>
  </si>
  <si>
    <t xml:space="preserve">1 foto de tienda (Farmacias Líder Argentina, 1000 px, mismo GTIN): frasco con dosificador de frente. Las imágenes del sitio oficial (assets.unileversolutions.com) devuelven 403; se descartó una segunda foto idéntica de otra tienda.</t>
  </si>
  <si>
    <t xml:space="preserve">GTIN 7506306202832 confirmado en la URL del sitio oficial de Axe México y en una tienda (imágenes con el GTIN). Página oficial leída con WebFetch (curl da 403). Sin lista de ingredientes. Se ignoró 'SPY150ML' como abreviatura de spray 150 ml.</t>
  </si>
  <si>
    <t xml:space="preserve">https://www.axe.com/mx/p/desodorante-en-aerosol-collision-150-ml.html/07506306202832</t>
  </si>
  <si>
    <t xml:space="preserve">https://www.axe.com/mx/p/desodorante-en-aerosol-collision-150-ml.html/07506306202832 | https://www.delsol.com.mx/desodorante-axe-aerosol-collision-96g</t>
  </si>
  <si>
    <t xml:space="preserve">3 fotos de tienda (Del Sol, 1000 px): lata de frente y dos vistas laterales del reverso.</t>
  </si>
  <si>
    <t xml:space="preserve">GTIN 7501125114717 confirmado en varias tiendas (Ficonax 850 mg, 30 tabletas). Indicación de fichas de tienda; sin ficha oficial ni registro sanitario. Receta 'Sí' porque la metformina es un antidiabético de venta con receta en México (dos tiendas la marcan sin receta obligatoria). Se ignoró 'T30' y 'PISA' del nombre como abreviaturas.</t>
  </si>
  <si>
    <t xml:space="preserve">https://www.fahorro.com/ficonax-850-mg-oral-30-tabletas.html | https://www.benavides.com.mx/ficonax-850-mg-30-tabletas | https://farmacialapaz.com.mx/products/ficonax-850-mg-metformina-caj-c-30-tab</t>
  </si>
  <si>
    <t xml:space="preserve">1 foto de tienda (Farmacia La Paz, 710 px): caja Ficonax 850 mg de frente. Otra foto de tienda de 400 px se rechazó por pequeña.</t>
  </si>
  <si>
    <t xml:space="preserve">GTIN de 12 dígitos buscado con 0 inicial. Una ficha de farmacia da registro '100M2020 SSA V' (fracción de venta sin receta solo en farmacias) pero no se confirmó en el empaque; por eso receta_mx queda en Revisar. Categoría elegida por ser analgésico (alternativa: Musculoarticulares Venta Libre MLM457822).</t>
  </si>
  <si>
    <t xml:space="preserve">https://www.heb.com.mx/alli-triple-analgesico-con-6-pz-807732/p | https://sanorim.mx/products/alli-triple-diclofenaco-vitamina-b-1-6-y-12-caja-con-6-tabletas | https://www.farmatodo.com.mx/alli-triple-50-025-50-mg-caja-c-6-tabletas/p</t>
  </si>
  <si>
    <t xml:space="preserve">2 fotos de tienda (HEB, ~600 px): frente del empaque y vista 3/4 con blíster. Se descartaron una imagen promocional y una de diseño anterior del empaque.</t>
  </si>
  <si>
    <t xml:space="preserve">El nombre del sistema dice 100 MG, pero el empaque y las fichas indican 100 µg (mcg). Categoría de venta libre por grupo terapéutico hormonal; la de receta va en categoria_rx_sugerida.</t>
  </si>
  <si>
    <t xml:space="preserve">https://farmalisto.com.mx/endocrinologia/3419-karet-100-mcg-caja-con-50-comprimidos-7501089803177.html | https://www.fahorro.com/karet-100-mg-oral.html</t>
  </si>
  <si>
    <t xml:space="preserve">3 fotos de tienda (~1,167 px): frente, vista en ángulo y lateral con fórmula y código de barras; el GTIN del empaque coincide.</t>
  </si>
  <si>
    <t xml:space="preserve">El empaque existe con marca Allergan (anterior) y AbbVie (actual); mismo GTIN. Categoría: Para Ojos y Oídos Venta Libre (más publicaciones que Oftálmicos).</t>
  </si>
  <si>
    <t xml:space="preserve">https://pacientes.sfe.com.mx/eCommerce/item/50/refresh-tears-15-ml | https://www.fahorro.com/refresh-tears-lubricante-oftalmico-gotas-15-ml.html</t>
  </si>
  <si>
    <t xml:space="preserve">1 foto de tienda (1,413 px): frente del empaque AbbVie actual. Se descartaron una foto con leyenda de la tienda dentro de la imagen y otra del empaque anterior con marca Allergan.</t>
  </si>
  <si>
    <t xml:space="preserve">Una tienda marca 'receta no obligatoria', pero la información oficial (PLM) y el registro SSA IV indican que su venta requiere receta. Categoría de venta libre digestivos/metabólicos (grupo antidiabético); la de receta va en categoria_rx_sugerida.</t>
  </si>
  <si>
    <t xml:space="preserve">https://www.medicamentosplm.com/Home/productos/dimefor.tabletas/170/101/7289/210 | https://www.heb.com.mx/siegfried-dimefor-850-mg-tab-60-metformina-60-pz-28655/p | https://www.benavides.com.mx/dimefor-850-mg-60-tabletas</t>
  </si>
  <si>
    <t xml:space="preserve">2 fotos de tienda: frente en ángulo (864 px) y vista superior (587 px); ambas dicen Dimefor 850 mg, caja con 60 tabletas.</t>
  </si>
  <si>
    <t xml:space="preserve">Fórmula, dosis y advertencias tomadas de la contraetiqueta del empaque y de PLM. Categoría de venta libre por grupo (ojos); la de receta va en categoria_rx_sugerida.</t>
  </si>
  <si>
    <t xml:space="preserve">https://www.medicamentosplm.com/Home/productos/prednefrin_sf_suspension_oftalmica/5/101/9347/204 | https://www.mdsc.com.mx/en/shop/medicamento-11880/7501201400680-prednefrin-sf-susp-oftalmica-1-fco-gotero-5-ml-na-338236 | https://www.fahorro.com/prednefrin-liquifilm-0-01-oftalmico-5-ml-solucion.html</t>
  </si>
  <si>
    <t xml:space="preserve">3 fotos de tienda (~1,350 px): frente, contraetiqueta con fórmula y advertencias, y vista 3/4. Se descartó una foto con leyenda de la tienda dentro de la imagen.</t>
  </si>
  <si>
    <t xml:space="preserve">Datos de la contraetiqueta del empaque (registro SSA VI, sin receta). El 1+1 corresponde a dos cajas de 7 cápsulas según la foto del empaque y las fichas de tienda. Categoría: Digestivos Venta Libre (más publicaciones que Digestivos).</t>
  </si>
  <si>
    <t xml:space="preserve">https://www.fahorro.com/ulsen-20-mg-oral-7-caps.html | https://farmalisto.com.mx/antiacidos-malestar-estomacal/6059-comprar-ulsen-1-1-20-mg-caja-con-7-capsulas-gastritis-precio-7501314704873.html</t>
  </si>
  <si>
    <t xml:space="preserve">3 fotos de tienda (~1,350 px): frente con 1+1, contraetiqueta con fórmula y vista 3/4 con las dos cajas.</t>
  </si>
  <si>
    <t xml:space="preserve">GTIN confirmado en el catálogo de Mercado Libre (MLM29910195, 2026-09-29). Fuentes: catálogo ML MLM29910195 (origen gtin, Crema para bebé Mennen Baby Magic sábila y protector solar 300 ml: hipoalergénica, sábila, UV, no contiene PABA, ingredientes, modo de uso); otro vendedor sin datos útiles; descripción y ficha actuales (botella con tapa, Colgate-Palmolive). CORRECCIÓN de ficha: se quitó 'vitamina E y beta-caroteno' de otros porque la lista de ingredientes del catálogo no los incluye (ni tocoferol ni caroteno). En la lista de ingredientes se corrigieron erratas de espacios y 'Leat' por 'Leaf' y se omitió el ingrediente ilegible 'Carboner'; por eso se remite a la lista completa del empaque. La recomendación de la Sociedad Mexicana de Pediatría sale del texto del catálogo. Se omitieron 'rápida absorción' y 'sin sensación grasosa' de la descripción actual por no estar respaldadas en el catálogo.</t>
  </si>
  <si>
    <t xml:space="preserve">https://www.dax.com.mx/producto/mennen-crema-baby-magic-ultra-violet-proteccion-uv-300ml-7501035908307.html | https://www.farmatodo.com.mx/mennen-crema-baby-magic-uv-botella-c-300-ml/p</t>
  </si>
  <si>
    <t xml:space="preserve">1 foto de tienda (973 px): frente de la botella. Se descartó una segunda foto borrosa y con exceso de brillo.</t>
  </si>
  <si>
    <t xml:space="preserve">Registro 0325M80 SSA IV (venta con receta). Categoría de venta libre digestivos por grupo terapéutico; la de receta va en categoria_rx_sugerida.</t>
  </si>
  <si>
    <t xml:space="preserve">https://www.medicamentosplm.com/Home/productos/carnotprim.solucion/35/101/6814/146 | https://tienda.sfe.com.mx/eCommerce/item/3915/carnotprim-100-ml | https://farmaciasmedina.com/detalleProducto/Carnotprim-100-Ml-Solucion-Frasco-Dosificador/7501124103217</t>
  </si>
  <si>
    <t xml:space="preserve">1 foto de tienda (724 px): frente del empaque. Las demás fuentes solo tenían imágenes menores a 500 px.</t>
  </si>
  <si>
    <t xml:space="preserve">Fuentes en desacuerdo sobre la receta: una tienda la marca sin receta, otra la indica como antibiótico de venta con receta y otra la lista entre dermatológicos con receta. Se marca Sí por ser antibiótico; conviene confirmar en el empaque. No se vio el número de registro sanitario.</t>
  </si>
  <si>
    <t xml:space="preserve">https://wecarepharma.mx/en/products/aceler-crema-2-15g-acido-fusidico | https://www.yza.mx/aceler-2-crema-15g/MXYZ_7501314701414.html | https://www.farmatodo.com.mx/aceler-crema-2-tubo-c-15-gr/p</t>
  </si>
  <si>
    <t xml:space="preserve">2 fotos de tienda (974 y 1,240 px): frente del empaque en dos vistas. Una foto de 480 px se rechazó por tamaño.</t>
  </si>
  <si>
    <t xml:space="preserve">El nombre del sistema trae 'FEBRERO 27' (caducidad), ignorado. Registro tomado de una base de medicamentos (Vademecum). Categoría de venta libre: Antiinfecciosos Venta Libre; la de receta va en categoria_rx_sugerida.</t>
  </si>
  <si>
    <t xml:space="preserve">https://www.vademecum.es/mexico/medicamento/1191611/biomics-suspension-100-mg-5-ml | https://www.benavides.com.mx/biomics-100-mg-5-ml-cefixima-100-ml-suspension | https://wecarepharma.mx/products/biomics-suspension-100mg-5ml-100ml-cefixima</t>
  </si>
  <si>
    <t xml:space="preserve">2 fotos de tienda: frente del empaque (862 px) y otra vista frontal (2,000 px, diseño con otro tono de color).</t>
  </si>
  <si>
    <t xml:space="preserve">Una tienda marca 'receta no obligatoria' pero indica en advertencia que su venta requiere prescripción; PLM y el registro SSA IV confirman receta. La ficha de PLM cubre todas las concentraciones de la línea (incluida 112 µg).</t>
  </si>
  <si>
    <t xml:space="preserve">https://www.medicamentosplm.com/Home/productos/eutirox.tabletas/115/101/7592/210 | https://www.fahorro.com/eutirox-112-mcg-oral-50-tabletas.html | https://www.benavides.com.mx/eutirox-112-mcg-levotiroxina-sodica-50-tabletas</t>
  </si>
  <si>
    <t xml:space="preserve">2 fotos de tienda (1,153 y 862 px): empaque actual con leyenda 'Excipientes modificados' y empaque de diseño anterior; ambas dicen 112 mcg, caja con 50 tabletas.</t>
  </si>
  <si>
    <t xml:space="preserve">Algunas fichas dicen 159 ml en el texto o 'antitranspirante' en el título; el empaque y el nombre del sistema indican 150 ml y la descripción habla de protección contra el mal olor, por lo que se usa desodorante 150 ml.</t>
  </si>
  <si>
    <t xml:space="preserve">https://www.heb.com.mx/stefano-desodorante-next-level-en-aerosol-para-caballero-150-ml-998704/p | https://www.chedraui.com.mx/desodorante-en-spray-stefano-next-level-150ml-3838374/p | https://www.amazon.com.mx/Stefano-Desodorante-Aerosol-Hombre-Protecci%C3%B3n/dp/B0DKG19SBX</t>
  </si>
  <si>
    <t xml:space="preserve">2 fotos de tienda (673 px): frente y contraetiqueta del aerosol. Se descartaron dos imágenes promocionales con frases publicitarias.</t>
  </si>
  <si>
    <t xml:space="preserve">Es la versión de 2 piezas (2x1) del cepillo Oral-B Pro Doble Acción Mayor Alcance mediano. La marca aparece como 'Pro' en algunas tiendas; el fabricante P&amp;G viene de la ficha de la versión individual (GTIN 7501086472048).</t>
  </si>
  <si>
    <t xml:space="preserve">https://www.delsol.com.mx/cepillo-dental-pro-doble-accion-mayor-alcance-60m-con-2-pza | https://www.fahorro.com/cepillo-dent-pro-d-duty-enc-pz-2.html | https://www.amazon.com.mx/Cepillo-Alcance-Mediano-Colores-Surtidos/dp/B00WQSG0EY</t>
  </si>
  <si>
    <t xml:space="preserve">1 foto de tienda (1,945 px): blíster 2x1 de frente. Se descartó una segunda foto de un empaque '2 pack' de diseño distinto.</t>
  </si>
  <si>
    <t xml:space="preserve">No se encontró el fabricante ni el número de registro en las fuentes, por lo que se omiten. La fórmula 'por' volumen no aparece en el empaque; se cita tal cual. Categoría: Respiratorios Venta Libre (más publicaciones que Antigripales).</t>
  </si>
  <si>
    <t xml:space="preserve">https://www.fahorro.com/tukol-d-jarabe-para-tos-adulto-125-ml.html | https://www.lagranbodega.com.mx/tukol-d-ad-jarabe-125-ml/p | https://www.claroshop.com/producto/17153099/jarabe-tukol-d-adulto-125-ml</t>
  </si>
  <si>
    <t xml:space="preserve">1 foto de tienda (1,608 px): frente del empaque de diseño nuevo. Se descartaron dos fotos de un diseño anterior del empaque de otra tienda.</t>
  </si>
  <si>
    <t xml:space="preserve">El nombre del sistema dice 'ACCION MAYO ALCAN 60MED' (Pro Doble Acción Mayor Alcance, mediano). Se usa la marca Oral-B porque así la muestran las fichas de tienda; la ficha de Amazon la lista como 'Pro' con fabricante P&amp;G.</t>
  </si>
  <si>
    <t xml:space="preserve">https://www.fahorro.com/cepillo-dent-pro-d-duty-enc-pz-2.html | https://www.amazon.com.mx/Cepillo-Alcance-Mediano-Colores-Surtidos/dp/B00WQSG0EY | https://www.lagranbodega.com.mx/cepillo-pro-doble-accion-mayor-alcance--60-mediano/p</t>
  </si>
  <si>
    <t xml:space="preserve">1 foto de tienda (1,641 px): blíster individual de frente. Se descartó una segunda foto casi idéntica.</t>
  </si>
  <si>
    <t xml:space="preserve">https://www.heb.com.mx/siegfried-dimefor-500-mg-tab-60-metformina-60-pz-418771/p | https://www.medicamentosplm.com/Home/productos/dimefor.tabletas/170/101/7289/210 | https://www.benavides.com.mx/dimefor-500-mg-metformina-60-ud-tabletas</t>
  </si>
  <si>
    <t xml:space="preserve">2 fotos de tienda: frente en ángulo (864 px) y vista superior (598 px); ambas dicen Dimefor 500 mg, caja con 60 tabletas.</t>
  </si>
  <si>
    <t xml:space="preserve">El nombre del sistema trae '108' (código o lote), ignorado. No se vio el número de registro sanitario. Categoría de venta libre: Antimicóticos; para receta se sugiere Antiinfecciosos con Receta.</t>
  </si>
  <si>
    <t xml:space="preserve">https://wecarepharma.mx/en/products/erbitrax-t-250mg-con-28-tabletas-terbinafina | https://phemedica.com.mx/product/erbitrax-t-terbinafina-250-mg-c-28-tabs-loeffler/ | https://grupofarmapronto.com/producto/terbinafina-250-mg-c-28-tabletas-erbitrax-t-2/</t>
  </si>
  <si>
    <t xml:space="preserve">1 foto de tienda (2,000 px): frente del empaque. Se descartó una foto de 540 px en ángulo.</t>
  </si>
  <si>
    <t xml:space="preserve">Productos</t>
  </si>
  <si>
    <t xml:space="preserve">Total con categoría</t>
  </si>
  <si>
    <t xml:space="preserve">Productos sin categoría (pendientes de investigar)</t>
  </si>
  <si>
    <t xml:space="preserve">Motivo del descarte</t>
  </si>
  <si>
    <t xml:space="preserve">Fecha del descarte</t>
  </si>
  <si>
    <t xml:space="preserve">1306881054187</t>
  </si>
  <si>
    <t xml:space="preserve">Semplex B.N.P. Complejo B Solución Inyectable 10 ml</t>
  </si>
  <si>
    <t xml:space="preserve">SEMPLEX BN P 1AMP 10ML COMPLEJO B MEDICAM</t>
  </si>
  <si>
    <t xml:space="preserve">Indicación del dueño (29 sep 2026): producto sin fotos; no se encontraron fotos válidas en internet</t>
  </si>
  <si>
    <t xml:space="preserve">7506425658954</t>
  </si>
  <si>
    <t xml:space="preserve">Pañales Huggies Supreme Unisex Etapa 3 con Toallitas</t>
  </si>
  <si>
    <t xml:space="preserve">HUGG SUPR UNISEX ET3 + TAS HUM SUPR C80 C/5</t>
  </si>
  <si>
    <t xml:space="preserve">Indicación del dueño (29 sep 2026): producto sin verificar; no se pudo confirmar en internet ni en el catálogo de Mercado Libre</t>
  </si>
  <si>
    <t xml:space="preserve">1306881057065</t>
  </si>
  <si>
    <t xml:space="preserve">B-Pracet-KP Pregabalina Ketoprofeno B1 B12 30 Piezas</t>
  </si>
  <si>
    <t xml:space="preserve">B-PRACET-KP C30 PREGABALINA KETOPROFENO VIT B1 VIT B12MEDICAM</t>
  </si>
  <si>
    <t xml:space="preserve">7506425658367</t>
  </si>
  <si>
    <t xml:space="preserve">Pañales Huggies Supreme Unisex Etapa 6 con Toallitas</t>
  </si>
  <si>
    <t xml:space="preserve">HUGG SUPR UNISEX ET6 + TAS HUM SUPR C80 C/5</t>
  </si>
  <si>
    <t xml:space="preserve">1306881054163</t>
  </si>
  <si>
    <t xml:space="preserve">Neurodex Dexametasona Complejo B Inyectable 1 Ampolleta</t>
  </si>
  <si>
    <t xml:space="preserve">NEURODEX INY C 1 DEXAMETASONA COMPLEJO B MEDICAM</t>
  </si>
  <si>
    <t xml:space="preserve">7501152111307</t>
  </si>
  <si>
    <t xml:space="preserve">Árnica Montana Paquete con 10 Piezas</t>
  </si>
  <si>
    <t xml:space="preserve">ARNICA MONTANA PAQ C 10</t>
  </si>
  <si>
    <t xml:space="preserve">7501868902213</t>
  </si>
  <si>
    <t xml:space="preserve">Venda Elástica Dibar 30 cm x 5 m Paquete con 8 Piezas</t>
  </si>
  <si>
    <t xml:space="preserve">VENDA DIBAR 30 CM C 8 PZAS</t>
  </si>
  <si>
    <t xml:space="preserve">7501868900226</t>
  </si>
  <si>
    <t xml:space="preserve">Alcohol Etílico 96° Dibar 250 ml Caja con 36 Piezas</t>
  </si>
  <si>
    <t xml:space="preserve">ALCO R 250ML C36 PZAS DIBAR</t>
  </si>
  <si>
    <t xml:space="preserve">1306881052251</t>
  </si>
  <si>
    <t xml:space="preserve">B-Tracet XL Ketorolaco Lidocaína B1 B12 3 Ampolletas</t>
  </si>
  <si>
    <t xml:space="preserve">B TRACET XL SOL C3 AMP KETOROLACO LIDOCAINA TIAMINA CIANOCOBALAMINA MEDICAM 500</t>
  </si>
  <si>
    <t xml:space="preserve">7501868902282</t>
  </si>
  <si>
    <t xml:space="preserve">Venda Elástica Dibar 5 cm x 5 m Paquete con 24 Piezas</t>
  </si>
  <si>
    <t xml:space="preserve">VENDA DIBAR 5CM C 24</t>
  </si>
  <si>
    <t xml:space="preserve">1306881052183</t>
  </si>
  <si>
    <t xml:space="preserve">Neurodex Dexametasona Complejo B 12 Tabletas</t>
  </si>
  <si>
    <t xml:space="preserve">NEURODEX C12 TABS DEXAMETASONA COMPLEJO B MEDICAM</t>
  </si>
  <si>
    <t xml:space="preserve">7506484500430</t>
  </si>
  <si>
    <t xml:space="preserve">Cinta Microporosa Cintapore Piel 1.25 cm x 9 m 24 Rollos</t>
  </si>
  <si>
    <t xml:space="preserve">CINTAPORE PIEL 1 25CM X 9 MTS C24 48</t>
  </si>
  <si>
    <t xml:space="preserve">5030243773237</t>
  </si>
  <si>
    <t xml:space="preserve">Rollo de Papel Térmico Mini Printer 80 x 70</t>
  </si>
  <si>
    <t xml:space="preserve">ROLLO P MINI PRINTER 80X70MTS 75</t>
  </si>
  <si>
    <t xml:space="preserve">7506484500409</t>
  </si>
  <si>
    <t xml:space="preserve">Cintapore Cinta Adhesiva Blanca 2.5 cm x 9 m Caja 12</t>
  </si>
  <si>
    <t xml:space="preserve">CINTAPORE 9MT BCO 2 5CM C12 48</t>
  </si>
</sst>
</file>

<file path=xl/styles.xml><?xml version="1.0" encoding="utf-8"?>
<styleSheet xmlns="http://schemas.openxmlformats.org/spreadsheetml/2006/main">
  <numFmts count="5">
    <numFmt numFmtId="164" formatCode="General"/>
    <numFmt numFmtId="165" formatCode="0.0%"/>
    <numFmt numFmtId="166" formatCode="@"/>
    <numFmt numFmtId="167" formatCode="\$#,##0.00"/>
    <numFmt numFmtId="168" formatCode="0.0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sz val="10"/>
      <color rgb="FF0000FF"/>
      <name val="Arial"/>
      <family val="0"/>
      <charset val="1"/>
    </font>
    <font>
      <b val="true"/>
      <sz val="10"/>
      <name val="Arial"/>
      <family val="0"/>
      <charset val="1"/>
    </font>
    <font>
      <b val="true"/>
      <sz val="10"/>
      <color rgb="FFFFFFFF"/>
      <name val="Arial"/>
      <family val="0"/>
      <charset val="1"/>
    </font>
    <font>
      <sz val="10"/>
      <color rgb="FF008000"/>
      <name val="Arial"/>
      <family val="0"/>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595959"/>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59595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22"/>
    <col collapsed="false" customWidth="true" hidden="false" outlineLevel="0" max="4" min="4" style="0" width="20"/>
    <col collapsed="false" customWidth="true" hidden="false" outlineLevel="0" max="5" min="5" style="0" width="26"/>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2" t="s">
        <v>2</v>
      </c>
      <c r="B4" s="2" t="n">
        <f aca="false">COUNTA(Revisión!$A$2:$A$1150)</f>
        <v>1149</v>
      </c>
    </row>
    <row r="5" customFormat="false" ht="15" hidden="false" customHeight="false" outlineLevel="0" collapsed="false">
      <c r="A5" s="2" t="s">
        <v>3</v>
      </c>
      <c r="B5" s="2" t="n">
        <f aca="false">COUNTIF(Revisión!$C$2:$C$1150,"Verificado")</f>
        <v>1149</v>
      </c>
    </row>
    <row r="6" customFormat="false" ht="15" hidden="false" customHeight="false" outlineLevel="0" collapsed="false">
      <c r="A6" s="2" t="s">
        <v>4</v>
      </c>
      <c r="B6" s="2" t="n">
        <f aca="false">COUNTIF(Revisión!$N$2:$N$1150,"&gt;0")</f>
        <v>1149</v>
      </c>
    </row>
    <row r="7" customFormat="false" ht="15" hidden="false" customHeight="false" outlineLevel="0" collapsed="false">
      <c r="A7" s="2" t="s">
        <v>5</v>
      </c>
      <c r="B7" s="2" t="n">
        <f aca="false">COUNTIFS(Revisión!$C$2:$C$1150,"Verificado",Revisión!$N$2:$N$1150,"&gt;0")</f>
        <v>1149</v>
      </c>
    </row>
    <row r="8" customFormat="false" ht="15" hidden="false" customHeight="false" outlineLevel="0" collapsed="false">
      <c r="A8" s="2" t="s">
        <v>6</v>
      </c>
      <c r="B8" s="2" t="n">
        <f aca="false">B5-B7</f>
        <v>0</v>
      </c>
    </row>
    <row r="9" customFormat="false" ht="15" hidden="false" customHeight="false" outlineLevel="0" collapsed="false">
      <c r="A9" s="2" t="s">
        <v>7</v>
      </c>
      <c r="B9" s="2" t="n">
        <f aca="false">COUNTIF(Revisión!$C$2:$C$1150,"Sin verificar")</f>
        <v>0</v>
      </c>
    </row>
    <row r="10" customFormat="false" ht="15" hidden="false" customHeight="false" outlineLevel="0" collapsed="false">
      <c r="A10" s="2" t="s">
        <v>8</v>
      </c>
      <c r="B10" s="2" t="n">
        <f aca="false">COUNTIF(Revisión!$C$2:$C$1150,"Pendiente de investigar")</f>
        <v>0</v>
      </c>
    </row>
    <row r="11" customFormat="false" ht="15" hidden="false" customHeight="false" outlineLevel="0" collapsed="false">
      <c r="A11" s="2" t="s">
        <v>9</v>
      </c>
      <c r="B11" s="2" t="n">
        <f aca="false">B9+B10</f>
        <v>0</v>
      </c>
    </row>
    <row r="12" customFormat="false" ht="15" hidden="false" customHeight="false" outlineLevel="0" collapsed="false">
      <c r="A12" s="2" t="s">
        <v>10</v>
      </c>
      <c r="B12" s="3" t="n">
        <f aca="false">IF(B4=0,0,B7/B4)</f>
        <v>1</v>
      </c>
    </row>
    <row r="13" customFormat="false" ht="15" hidden="false" customHeight="false" outlineLevel="0" collapsed="false">
      <c r="A13" s="2" t="s">
        <v>11</v>
      </c>
      <c r="B13" s="2" t="n">
        <f aca="false">COUNTA(Descartados!$A$2:$A$5000)</f>
        <v>14</v>
      </c>
    </row>
    <row r="14" customFormat="false" ht="15" hidden="false" customHeight="false" outlineLevel="0" collapsed="false">
      <c r="A14" s="2" t="s">
        <v>12</v>
      </c>
      <c r="B14" s="4" t="n">
        <v>200</v>
      </c>
      <c r="C14" s="2" t="s">
        <v>13</v>
      </c>
    </row>
    <row r="15" customFormat="false" ht="15" hidden="false" customHeight="false" outlineLevel="0" collapsed="false">
      <c r="A15" s="2" t="s">
        <v>14</v>
      </c>
      <c r="B15" s="4" t="n">
        <v>8</v>
      </c>
    </row>
    <row r="16" customFormat="false" ht="15" hidden="false" customHeight="false" outlineLevel="0" collapsed="false">
      <c r="A16" s="2" t="s">
        <v>15</v>
      </c>
      <c r="B16" s="2" t="n">
        <f aca="false">ROUNDUP(B11/B14,0)</f>
        <v>0</v>
      </c>
    </row>
    <row r="17" customFormat="false" ht="15" hidden="false" customHeight="false" outlineLevel="0" collapsed="false">
      <c r="A17" s="2" t="s">
        <v>16</v>
      </c>
      <c r="B17" s="2" t="n">
        <f aca="false">B15+B16</f>
        <v>8</v>
      </c>
    </row>
    <row r="19" customFormat="false" ht="15" hidden="false" customHeight="false" outlineLevel="0" collapsed="false">
      <c r="A19" s="5" t="s">
        <v>17</v>
      </c>
    </row>
    <row r="20" customFormat="false" ht="15" hidden="false" customHeight="false" outlineLevel="0" collapsed="false">
      <c r="A20" s="6" t="s">
        <v>18</v>
      </c>
      <c r="B20" s="6" t="s">
        <v>19</v>
      </c>
      <c r="C20" s="6" t="s">
        <v>20</v>
      </c>
      <c r="D20" s="6" t="s">
        <v>21</v>
      </c>
      <c r="E20" s="6" t="s">
        <v>22</v>
      </c>
    </row>
    <row r="21" customFormat="false" ht="15" hidden="false" customHeight="false" outlineLevel="0" collapsed="false">
      <c r="A21" s="4" t="n">
        <v>1</v>
      </c>
      <c r="B21" s="4" t="s">
        <v>23</v>
      </c>
      <c r="C21" s="4" t="n">
        <v>425</v>
      </c>
      <c r="D21" s="4" t="n">
        <v>122</v>
      </c>
      <c r="E21" s="4" t="n">
        <v>0</v>
      </c>
    </row>
    <row r="22" customFormat="false" ht="15" hidden="false" customHeight="false" outlineLevel="0" collapsed="false">
      <c r="A22" s="4" t="n">
        <v>2</v>
      </c>
      <c r="B22" s="4" t="s">
        <v>23</v>
      </c>
      <c r="C22" s="4" t="n">
        <v>199</v>
      </c>
      <c r="D22" s="4" t="n">
        <v>196</v>
      </c>
      <c r="E22" s="4" t="n">
        <v>315</v>
      </c>
    </row>
    <row r="23" customFormat="false" ht="15" hidden="false" customHeight="false" outlineLevel="0" collapsed="false">
      <c r="A23" s="4" t="n">
        <v>3</v>
      </c>
      <c r="B23" s="4" t="s">
        <v>23</v>
      </c>
      <c r="C23" s="4" t="n">
        <v>200</v>
      </c>
      <c r="D23" s="4" t="n">
        <v>194</v>
      </c>
      <c r="E23" s="4" t="n">
        <v>188</v>
      </c>
    </row>
    <row r="24" customFormat="false" ht="15" hidden="false" customHeight="false" outlineLevel="0" collapsed="false">
      <c r="A24" s="4" t="n">
        <v>4</v>
      </c>
      <c r="B24" s="4" t="s">
        <v>23</v>
      </c>
      <c r="C24" s="4" t="n">
        <v>200</v>
      </c>
      <c r="D24" s="4" t="n">
        <v>195</v>
      </c>
      <c r="E24" s="4" t="n">
        <v>190</v>
      </c>
    </row>
    <row r="25" customFormat="false" ht="15" hidden="false" customHeight="false" outlineLevel="0" collapsed="false">
      <c r="A25" s="4" t="n">
        <v>5</v>
      </c>
      <c r="B25" s="4" t="s">
        <v>23</v>
      </c>
      <c r="C25" s="4" t="n">
        <v>200</v>
      </c>
      <c r="D25" s="4" t="n">
        <v>191</v>
      </c>
      <c r="E25" s="4" t="n">
        <v>187</v>
      </c>
    </row>
    <row r="26" customFormat="false" ht="15" hidden="false" customHeight="false" outlineLevel="0" collapsed="false">
      <c r="A26" s="4" t="n">
        <v>6</v>
      </c>
      <c r="B26" s="4" t="s">
        <v>23</v>
      </c>
      <c r="C26" s="4" t="n">
        <v>200</v>
      </c>
      <c r="D26" s="4" t="n">
        <v>189</v>
      </c>
      <c r="E26" s="4" t="n">
        <v>181</v>
      </c>
    </row>
    <row r="27" customFormat="false" ht="15" hidden="false" customHeight="false" outlineLevel="0" collapsed="false">
      <c r="A27" s="4" t="n">
        <v>7</v>
      </c>
      <c r="B27" s="4" t="s">
        <v>23</v>
      </c>
      <c r="C27" s="4" t="n">
        <v>76</v>
      </c>
      <c r="D27" s="4" t="n">
        <v>68</v>
      </c>
      <c r="E27" s="4" t="n">
        <v>116</v>
      </c>
    </row>
    <row r="28" customFormat="false" ht="15" hidden="false" customHeight="false" outlineLevel="0" collapsed="false">
      <c r="A28" s="4" t="n">
        <v>8</v>
      </c>
      <c r="B28" s="4" t="s">
        <v>23</v>
      </c>
      <c r="C28" s="4" t="n">
        <v>0</v>
      </c>
      <c r="D28" s="4" t="n">
        <v>0</v>
      </c>
      <c r="E28" s="4"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58"/>
    <col collapsed="false" customWidth="true" hidden="false" outlineLevel="0" max="4" min="4" style="0" width="12"/>
    <col collapsed="false" customWidth="true" hidden="false" outlineLevel="0" max="5" min="5" style="0" width="60"/>
    <col collapsed="false" customWidth="true" hidden="false" outlineLevel="0" max="6" min="6" style="0" width="12"/>
    <col collapsed="false" customWidth="true" hidden="false" outlineLevel="0" max="8" min="7" style="0" width="10"/>
    <col collapsed="false" customWidth="true" hidden="false" outlineLevel="0" max="9" min="9" style="0" width="12"/>
    <col collapsed="false" customWidth="true" hidden="false" outlineLevel="0" max="10" min="10" style="0" width="60"/>
    <col collapsed="false" customWidth="true" hidden="false" outlineLevel="0" max="11" min="11" style="0" width="16"/>
    <col collapsed="false" customWidth="true" hidden="false" outlineLevel="0" max="12" min="12" style="0" width="22"/>
    <col collapsed="false" customWidth="true" hidden="false" outlineLevel="0" max="13" min="13" style="0" width="12"/>
    <col collapsed="false" customWidth="true" hidden="false" outlineLevel="0" max="14" min="14" style="0" width="14"/>
    <col collapsed="false" customWidth="true" hidden="false" outlineLevel="0" max="15" min="15" style="0" width="16"/>
    <col collapsed="false" customWidth="true" hidden="false" outlineLevel="0" max="33" min="16" style="0" width="18"/>
    <col collapsed="false" customWidth="true" hidden="false" outlineLevel="0" max="39" min="34" style="0" width="24"/>
    <col collapsed="false" customWidth="true" hidden="false" outlineLevel="0" max="40" min="40" style="0" width="14"/>
    <col collapsed="false" customWidth="true" hidden="false" outlineLevel="0" max="41" min="41" style="0" width="40"/>
    <col collapsed="false" customWidth="true" hidden="false" outlineLevel="0" max="42" min="42" style="0" width="22"/>
  </cols>
  <sheetData>
    <row r="1" customFormat="false" ht="30" hidden="false" customHeight="true" outlineLevel="0" collapsed="false">
      <c r="A1" s="6" t="s">
        <v>24</v>
      </c>
      <c r="B1" s="6" t="s">
        <v>25</v>
      </c>
      <c r="C1" s="6" t="s">
        <v>26</v>
      </c>
      <c r="D1" s="6" t="s">
        <v>27</v>
      </c>
      <c r="E1" s="6" t="s">
        <v>28</v>
      </c>
      <c r="F1" s="6" t="s">
        <v>29</v>
      </c>
      <c r="G1" s="6" t="s">
        <v>30</v>
      </c>
      <c r="H1" s="6" t="s">
        <v>31</v>
      </c>
      <c r="I1" s="6" t="s">
        <v>32</v>
      </c>
      <c r="J1" s="6" t="s">
        <v>33</v>
      </c>
      <c r="K1" s="6" t="s">
        <v>34</v>
      </c>
      <c r="L1" s="6" t="s">
        <v>35</v>
      </c>
      <c r="M1" s="6" t="s">
        <v>36</v>
      </c>
      <c r="N1" s="6" t="s">
        <v>37</v>
      </c>
      <c r="O1" s="6" t="s">
        <v>38</v>
      </c>
      <c r="P1" s="6" t="s">
        <v>39</v>
      </c>
      <c r="Q1" s="6" t="s">
        <v>40</v>
      </c>
      <c r="R1" s="6" t="s">
        <v>41</v>
      </c>
      <c r="S1" s="6" t="s">
        <v>42</v>
      </c>
      <c r="T1" s="6" t="s">
        <v>43</v>
      </c>
      <c r="U1" s="6" t="s">
        <v>44</v>
      </c>
      <c r="V1" s="6" t="s">
        <v>45</v>
      </c>
      <c r="W1" s="6" t="s">
        <v>46</v>
      </c>
      <c r="X1" s="6" t="s">
        <v>47</v>
      </c>
      <c r="Y1" s="6" t="s">
        <v>48</v>
      </c>
      <c r="Z1" s="6" t="s">
        <v>49</v>
      </c>
      <c r="AA1" s="6" t="s">
        <v>50</v>
      </c>
      <c r="AB1" s="6" t="s">
        <v>51</v>
      </c>
      <c r="AC1" s="6" t="s">
        <v>52</v>
      </c>
      <c r="AD1" s="6" t="s">
        <v>53</v>
      </c>
      <c r="AE1" s="6" t="s">
        <v>54</v>
      </c>
      <c r="AF1" s="6" t="s">
        <v>55</v>
      </c>
      <c r="AG1" s="6" t="s">
        <v>56</v>
      </c>
      <c r="AH1" s="6" t="s">
        <v>57</v>
      </c>
      <c r="AI1" s="6" t="s">
        <v>58</v>
      </c>
      <c r="AJ1" s="6" t="s">
        <v>59</v>
      </c>
      <c r="AK1" s="6" t="s">
        <v>60</v>
      </c>
      <c r="AL1" s="6" t="s">
        <v>61</v>
      </c>
      <c r="AM1" s="6" t="s">
        <v>62</v>
      </c>
      <c r="AN1" s="7" t="s">
        <v>63</v>
      </c>
      <c r="AO1" s="7" t="s">
        <v>64</v>
      </c>
      <c r="AP1" s="7" t="s">
        <v>65</v>
      </c>
    </row>
    <row r="2" customFormat="false" ht="15" hidden="false" customHeight="false" outlineLevel="0" collapsed="false">
      <c r="A2" s="8" t="s">
        <v>66</v>
      </c>
      <c r="B2" s="8" t="s">
        <v>66</v>
      </c>
      <c r="C2" s="2" t="s">
        <v>67</v>
      </c>
      <c r="D2" s="2" t="s">
        <v>68</v>
      </c>
      <c r="E2" s="2" t="s">
        <v>69</v>
      </c>
      <c r="F2" s="9" t="n">
        <f aca="false">Precios!R2</f>
        <v>419</v>
      </c>
      <c r="G2" s="2" t="n">
        <v>3099</v>
      </c>
      <c r="H2" s="10" t="str">
        <f aca="false">Parámetros!$B$28</f>
        <v>Nuevo</v>
      </c>
      <c r="I2" s="10" t="str">
        <f aca="false">Parámetros!$B$29</f>
        <v>Clásica</v>
      </c>
      <c r="J2" s="11" t="s">
        <v>70</v>
      </c>
      <c r="K2" s="10" t="str">
        <f aca="false">Parámetros!$B$30</f>
        <v>Mercado Envíos</v>
      </c>
      <c r="L2" s="2" t="str">
        <f aca="false">IF(F2&gt;=Parámetros!$B$7,"Envío gratis (obligatorio en Mercado Libre)",Parámetros!$B$31)</f>
        <v>Envío gratis (obligatorio en Mercado Libre)</v>
      </c>
      <c r="M2" s="10" t="str">
        <f aca="false">Parámetros!$B$32</f>
        <v>No acepto</v>
      </c>
      <c r="N2" s="10" t="str">
        <f aca="false">Parámetros!$B$33</f>
        <v>Sin garantía</v>
      </c>
      <c r="O2" s="2" t="s">
        <v>71</v>
      </c>
      <c r="P2" s="2" t="s">
        <v>72</v>
      </c>
      <c r="Q2" s="2" t="s">
        <v>73</v>
      </c>
      <c r="R2" s="2" t="s">
        <v>74</v>
      </c>
      <c r="S2" s="2" t="s">
        <v>75</v>
      </c>
      <c r="T2" s="2" t="s">
        <v>76</v>
      </c>
      <c r="U2" s="2" t="n">
        <v>2</v>
      </c>
      <c r="V2" s="2" t="s">
        <v>77</v>
      </c>
      <c r="W2" s="2" t="n">
        <v>5</v>
      </c>
      <c r="X2" s="2" t="s">
        <v>78</v>
      </c>
      <c r="Y2" s="2" t="s">
        <v>79</v>
      </c>
      <c r="Z2" s="2" t="s">
        <v>80</v>
      </c>
      <c r="AA2" s="2" t="s">
        <v>81</v>
      </c>
      <c r="AB2" s="2"/>
      <c r="AC2" s="2"/>
      <c r="AD2" s="2"/>
      <c r="AE2" s="2"/>
      <c r="AF2" s="2" t="s">
        <v>82</v>
      </c>
      <c r="AG2" s="2" t="s">
        <v>83</v>
      </c>
      <c r="AH2" s="2" t="s">
        <v>84</v>
      </c>
      <c r="AI2" s="2" t="s">
        <v>85</v>
      </c>
      <c r="AJ2" s="2" t="s">
        <v>86</v>
      </c>
      <c r="AK2" s="2"/>
      <c r="AL2" s="2"/>
      <c r="AM2" s="2"/>
      <c r="AN2" s="2" t="s">
        <v>87</v>
      </c>
      <c r="AO2" s="2" t="s">
        <v>88</v>
      </c>
      <c r="AP2" s="2" t="s">
        <v>89</v>
      </c>
    </row>
    <row r="3" customFormat="false" ht="15" hidden="false" customHeight="false" outlineLevel="0" collapsed="false">
      <c r="A3" s="8" t="s">
        <v>90</v>
      </c>
      <c r="B3" s="8" t="s">
        <v>90</v>
      </c>
      <c r="C3" s="2" t="s">
        <v>91</v>
      </c>
      <c r="D3" s="2" t="s">
        <v>92</v>
      </c>
      <c r="E3" s="2" t="s">
        <v>93</v>
      </c>
      <c r="F3" s="9" t="n">
        <f aca="false">Precios!R3</f>
        <v>391</v>
      </c>
      <c r="G3" s="2" t="n">
        <v>1814</v>
      </c>
      <c r="H3" s="10" t="str">
        <f aca="false">Parámetros!$B$28</f>
        <v>Nuevo</v>
      </c>
      <c r="I3" s="10" t="str">
        <f aca="false">Parámetros!$B$29</f>
        <v>Clásica</v>
      </c>
      <c r="J3" s="11" t="s">
        <v>94</v>
      </c>
      <c r="K3" s="10" t="str">
        <f aca="false">Parámetros!$B$30</f>
        <v>Mercado Envíos</v>
      </c>
      <c r="L3" s="2" t="str">
        <f aca="false">IF(F3&gt;=Parámetros!$B$7,"Envío gratis (obligatorio en Mercado Libre)",Parámetros!$B$31)</f>
        <v>Envío gratis (obligatorio en Mercado Libre)</v>
      </c>
      <c r="M3" s="10" t="str">
        <f aca="false">Parámetros!$B$32</f>
        <v>No acepto</v>
      </c>
      <c r="N3" s="10" t="str">
        <f aca="false">Parámetros!$B$33</f>
        <v>Sin garantía</v>
      </c>
      <c r="O3" s="2"/>
      <c r="P3" s="2" t="s">
        <v>95</v>
      </c>
      <c r="Q3" s="2" t="s">
        <v>96</v>
      </c>
      <c r="R3" s="2" t="s">
        <v>97</v>
      </c>
      <c r="S3" s="2" t="s">
        <v>98</v>
      </c>
      <c r="T3" s="2" t="s">
        <v>99</v>
      </c>
      <c r="U3" s="2" t="n">
        <v>800</v>
      </c>
      <c r="V3" s="2" t="s">
        <v>100</v>
      </c>
      <c r="W3" s="2" t="n">
        <v>1</v>
      </c>
      <c r="X3" s="2"/>
      <c r="Y3" s="2"/>
      <c r="Z3" s="2"/>
      <c r="AA3" s="2" t="s">
        <v>101</v>
      </c>
      <c r="AB3" s="2"/>
      <c r="AC3" s="2" t="s">
        <v>102</v>
      </c>
      <c r="AD3" s="2" t="s">
        <v>103</v>
      </c>
      <c r="AE3" s="2"/>
      <c r="AF3" s="2"/>
      <c r="AG3" s="2" t="s">
        <v>104</v>
      </c>
      <c r="AH3" s="2" t="s">
        <v>105</v>
      </c>
      <c r="AI3" s="2" t="s">
        <v>106</v>
      </c>
      <c r="AJ3" s="2" t="s">
        <v>107</v>
      </c>
      <c r="AK3" s="2"/>
      <c r="AL3" s="2"/>
      <c r="AM3" s="2"/>
      <c r="AN3" s="2" t="s">
        <v>108</v>
      </c>
      <c r="AO3" s="2" t="s">
        <v>109</v>
      </c>
      <c r="AP3" s="2" t="s">
        <v>89</v>
      </c>
    </row>
    <row r="4" customFormat="false" ht="15" hidden="false" customHeight="false" outlineLevel="0" collapsed="false">
      <c r="A4" s="8" t="s">
        <v>110</v>
      </c>
      <c r="B4" s="8" t="s">
        <v>110</v>
      </c>
      <c r="C4" s="2" t="s">
        <v>111</v>
      </c>
      <c r="D4" s="2" t="s">
        <v>92</v>
      </c>
      <c r="E4" s="2" t="s">
        <v>93</v>
      </c>
      <c r="F4" s="9" t="n">
        <f aca="false">Precios!R4</f>
        <v>406</v>
      </c>
      <c r="G4" s="2" t="n">
        <v>2350</v>
      </c>
      <c r="H4" s="10" t="str">
        <f aca="false">Parámetros!$B$28</f>
        <v>Nuevo</v>
      </c>
      <c r="I4" s="10" t="str">
        <f aca="false">Parámetros!$B$29</f>
        <v>Clásica</v>
      </c>
      <c r="J4" s="11" t="s">
        <v>112</v>
      </c>
      <c r="K4" s="10" t="str">
        <f aca="false">Parámetros!$B$30</f>
        <v>Mercado Envíos</v>
      </c>
      <c r="L4" s="2" t="str">
        <f aca="false">IF(F4&gt;=Parámetros!$B$7,"Envío gratis (obligatorio en Mercado Libre)",Parámetros!$B$31)</f>
        <v>Envío gratis (obligatorio en Mercado Libre)</v>
      </c>
      <c r="M4" s="10" t="str">
        <f aca="false">Parámetros!$B$32</f>
        <v>No acepto</v>
      </c>
      <c r="N4" s="10" t="str">
        <f aca="false">Parámetros!$B$33</f>
        <v>Sin garantía</v>
      </c>
      <c r="O4" s="2" t="s">
        <v>113</v>
      </c>
      <c r="P4" s="2" t="s">
        <v>95</v>
      </c>
      <c r="Q4" s="2" t="s">
        <v>96</v>
      </c>
      <c r="R4" s="2" t="s">
        <v>97</v>
      </c>
      <c r="S4" s="2" t="s">
        <v>114</v>
      </c>
      <c r="T4" s="2" t="s">
        <v>99</v>
      </c>
      <c r="U4" s="2" t="n">
        <v>800</v>
      </c>
      <c r="V4" s="2" t="s">
        <v>100</v>
      </c>
      <c r="W4" s="2" t="n">
        <v>1</v>
      </c>
      <c r="X4" s="2"/>
      <c r="Y4" s="2"/>
      <c r="Z4" s="2"/>
      <c r="AA4" s="2" t="s">
        <v>115</v>
      </c>
      <c r="AB4" s="2"/>
      <c r="AC4" s="2" t="s">
        <v>102</v>
      </c>
      <c r="AD4" s="2" t="s">
        <v>103</v>
      </c>
      <c r="AE4" s="2"/>
      <c r="AF4" s="2"/>
      <c r="AG4" s="2" t="s">
        <v>116</v>
      </c>
      <c r="AH4" s="2" t="s">
        <v>117</v>
      </c>
      <c r="AI4" s="2" t="s">
        <v>118</v>
      </c>
      <c r="AJ4" s="2" t="s">
        <v>119</v>
      </c>
      <c r="AK4" s="2" t="s">
        <v>120</v>
      </c>
      <c r="AL4" s="2"/>
      <c r="AM4" s="2"/>
      <c r="AN4" s="2" t="s">
        <v>108</v>
      </c>
      <c r="AO4" s="2" t="s">
        <v>121</v>
      </c>
      <c r="AP4" s="2" t="s">
        <v>89</v>
      </c>
    </row>
    <row r="5" customFormat="false" ht="15" hidden="false" customHeight="false" outlineLevel="0" collapsed="false">
      <c r="A5" s="8" t="s">
        <v>122</v>
      </c>
      <c r="B5" s="8" t="s">
        <v>122</v>
      </c>
      <c r="C5" s="2" t="s">
        <v>123</v>
      </c>
      <c r="D5" s="2" t="s">
        <v>124</v>
      </c>
      <c r="E5" s="2" t="s">
        <v>125</v>
      </c>
      <c r="F5" s="9" t="n">
        <f aca="false">Precios!R5</f>
        <v>261</v>
      </c>
      <c r="G5" s="2" t="n">
        <v>12409</v>
      </c>
      <c r="H5" s="10" t="str">
        <f aca="false">Parámetros!$B$28</f>
        <v>Nuevo</v>
      </c>
      <c r="I5" s="10" t="str">
        <f aca="false">Parámetros!$B$29</f>
        <v>Clásica</v>
      </c>
      <c r="J5" s="11" t="s">
        <v>126</v>
      </c>
      <c r="K5" s="10" t="str">
        <f aca="false">Parámetros!$B$30</f>
        <v>Mercado Envíos</v>
      </c>
      <c r="L5" s="2" t="str">
        <f aca="false">IF(F5&gt;=Parámetros!$B$7,"Envío gratis (obligatorio en Mercado Libre)",Parámetros!$B$31)</f>
        <v>A cargo del comprador</v>
      </c>
      <c r="M5" s="10" t="str">
        <f aca="false">Parámetros!$B$32</f>
        <v>No acepto</v>
      </c>
      <c r="N5" s="10" t="str">
        <f aca="false">Parámetros!$B$33</f>
        <v>Sin garantía</v>
      </c>
      <c r="O5" s="2" t="s">
        <v>127</v>
      </c>
      <c r="P5" s="2" t="s">
        <v>128</v>
      </c>
      <c r="Q5" s="2" t="s">
        <v>129</v>
      </c>
      <c r="R5" s="2" t="s">
        <v>130</v>
      </c>
      <c r="S5" s="2" t="s">
        <v>131</v>
      </c>
      <c r="T5" s="2" t="s">
        <v>132</v>
      </c>
      <c r="U5" s="2" t="n">
        <v>28</v>
      </c>
      <c r="V5" s="2" t="s">
        <v>133</v>
      </c>
      <c r="W5" s="2" t="n">
        <v>28</v>
      </c>
      <c r="X5" s="2" t="s">
        <v>134</v>
      </c>
      <c r="Y5" s="2" t="s">
        <v>135</v>
      </c>
      <c r="Z5" s="2" t="s">
        <v>136</v>
      </c>
      <c r="AA5" s="2" t="s">
        <v>81</v>
      </c>
      <c r="AB5" s="2"/>
      <c r="AC5" s="2"/>
      <c r="AD5" s="2"/>
      <c r="AE5" s="2"/>
      <c r="AF5" s="2"/>
      <c r="AG5" s="2" t="s">
        <v>137</v>
      </c>
      <c r="AH5" s="2" t="s">
        <v>138</v>
      </c>
      <c r="AI5" s="2" t="s">
        <v>139</v>
      </c>
      <c r="AJ5" s="2" t="s">
        <v>140</v>
      </c>
      <c r="AK5" s="2"/>
      <c r="AL5" s="2"/>
      <c r="AM5" s="2"/>
      <c r="AN5" s="2" t="s">
        <v>87</v>
      </c>
      <c r="AO5" s="2" t="s">
        <v>141</v>
      </c>
      <c r="AP5" s="2" t="s">
        <v>89</v>
      </c>
    </row>
    <row r="6" customFormat="false" ht="15" hidden="false" customHeight="false" outlineLevel="0" collapsed="false">
      <c r="A6" s="8" t="s">
        <v>142</v>
      </c>
      <c r="B6" s="8" t="s">
        <v>142</v>
      </c>
      <c r="C6" s="2" t="s">
        <v>143</v>
      </c>
      <c r="D6" s="2" t="s">
        <v>144</v>
      </c>
      <c r="E6" s="2" t="s">
        <v>145</v>
      </c>
      <c r="F6" s="9" t="n">
        <f aca="false">Precios!R6</f>
        <v>3069</v>
      </c>
      <c r="G6" s="2" t="n">
        <v>10</v>
      </c>
      <c r="H6" s="10" t="str">
        <f aca="false">Parámetros!$B$28</f>
        <v>Nuevo</v>
      </c>
      <c r="I6" s="10" t="str">
        <f aca="false">Parámetros!$B$29</f>
        <v>Clásica</v>
      </c>
      <c r="J6" s="11" t="s">
        <v>146</v>
      </c>
      <c r="K6" s="10" t="str">
        <f aca="false">Parámetros!$B$30</f>
        <v>Mercado Envíos</v>
      </c>
      <c r="L6" s="2" t="str">
        <f aca="false">IF(F6&gt;=Parámetros!$B$7,"Envío gratis (obligatorio en Mercado Libre)",Parámetros!$B$31)</f>
        <v>Envío gratis (obligatorio en Mercado Libre)</v>
      </c>
      <c r="M6" s="10" t="str">
        <f aca="false">Parámetros!$B$32</f>
        <v>No acepto</v>
      </c>
      <c r="N6" s="10" t="str">
        <f aca="false">Parámetros!$B$33</f>
        <v>Sin garantía</v>
      </c>
      <c r="O6" s="2" t="s">
        <v>147</v>
      </c>
      <c r="P6" s="2" t="s">
        <v>148</v>
      </c>
      <c r="Q6" s="2" t="s">
        <v>149</v>
      </c>
      <c r="R6" s="2" t="s">
        <v>150</v>
      </c>
      <c r="S6" s="2" t="s">
        <v>151</v>
      </c>
      <c r="T6" s="2" t="s">
        <v>152</v>
      </c>
      <c r="U6" s="2" t="n">
        <v>30</v>
      </c>
      <c r="V6" s="2" t="s">
        <v>133</v>
      </c>
      <c r="W6" s="2" t="n">
        <v>30</v>
      </c>
      <c r="X6" s="2" t="s">
        <v>153</v>
      </c>
      <c r="Y6" s="2" t="s">
        <v>151</v>
      </c>
      <c r="Z6" s="2" t="s">
        <v>136</v>
      </c>
      <c r="AA6" s="2" t="s">
        <v>81</v>
      </c>
      <c r="AB6" s="2"/>
      <c r="AC6" s="2"/>
      <c r="AD6" s="2"/>
      <c r="AE6" s="2"/>
      <c r="AF6" s="2" t="s">
        <v>154</v>
      </c>
      <c r="AG6" s="2" t="s">
        <v>155</v>
      </c>
      <c r="AH6" s="2" t="s">
        <v>156</v>
      </c>
      <c r="AI6" s="2" t="s">
        <v>157</v>
      </c>
      <c r="AJ6" s="2" t="s">
        <v>158</v>
      </c>
      <c r="AK6" s="2"/>
      <c r="AL6" s="2"/>
      <c r="AM6" s="2"/>
      <c r="AN6" s="2" t="s">
        <v>87</v>
      </c>
      <c r="AO6" s="2" t="s">
        <v>159</v>
      </c>
      <c r="AP6" s="2" t="s">
        <v>89</v>
      </c>
    </row>
    <row r="7" customFormat="false" ht="15" hidden="false" customHeight="false" outlineLevel="0" collapsed="false">
      <c r="A7" s="8" t="s">
        <v>160</v>
      </c>
      <c r="B7" s="8" t="s">
        <v>160</v>
      </c>
      <c r="C7" s="2" t="s">
        <v>161</v>
      </c>
      <c r="D7" s="2" t="s">
        <v>162</v>
      </c>
      <c r="E7" s="2" t="s">
        <v>163</v>
      </c>
      <c r="F7" s="9" t="n">
        <f aca="false">Precios!R7</f>
        <v>698</v>
      </c>
      <c r="G7" s="2" t="n">
        <v>281</v>
      </c>
      <c r="H7" s="10" t="str">
        <f aca="false">Parámetros!$B$28</f>
        <v>Nuevo</v>
      </c>
      <c r="I7" s="10" t="str">
        <f aca="false">Parámetros!$B$29</f>
        <v>Clásica</v>
      </c>
      <c r="J7" s="11" t="s">
        <v>164</v>
      </c>
      <c r="K7" s="10" t="str">
        <f aca="false">Parámetros!$B$30</f>
        <v>Mercado Envíos</v>
      </c>
      <c r="L7" s="2" t="str">
        <f aca="false">IF(F7&gt;=Parámetros!$B$7,"Envío gratis (obligatorio en Mercado Libre)",Parámetros!$B$31)</f>
        <v>Envío gratis (obligatorio en Mercado Libre)</v>
      </c>
      <c r="M7" s="10" t="str">
        <f aca="false">Parámetros!$B$32</f>
        <v>No acepto</v>
      </c>
      <c r="N7" s="10" t="str">
        <f aca="false">Parámetros!$B$33</f>
        <v>Sin garantía</v>
      </c>
      <c r="O7" s="2" t="s">
        <v>165</v>
      </c>
      <c r="P7" s="2" t="s">
        <v>166</v>
      </c>
      <c r="Q7" s="2" t="s">
        <v>167</v>
      </c>
      <c r="R7" s="2" t="s">
        <v>168</v>
      </c>
      <c r="S7" s="2" t="s">
        <v>169</v>
      </c>
      <c r="T7" s="2" t="s">
        <v>170</v>
      </c>
      <c r="U7" s="2" t="n">
        <v>36</v>
      </c>
      <c r="V7" s="2" t="s">
        <v>171</v>
      </c>
      <c r="W7" s="2" t="n">
        <v>36</v>
      </c>
      <c r="X7" s="2"/>
      <c r="Y7" s="2"/>
      <c r="Z7" s="2"/>
      <c r="AA7" s="2" t="s">
        <v>169</v>
      </c>
      <c r="AB7" s="2" t="s">
        <v>169</v>
      </c>
      <c r="AC7" s="2"/>
      <c r="AD7" s="2" t="s">
        <v>103</v>
      </c>
      <c r="AE7" s="2"/>
      <c r="AF7" s="2"/>
      <c r="AG7" s="2" t="s">
        <v>172</v>
      </c>
      <c r="AH7" s="2" t="s">
        <v>173</v>
      </c>
      <c r="AI7" s="2" t="s">
        <v>174</v>
      </c>
      <c r="AJ7" s="2"/>
      <c r="AK7" s="2"/>
      <c r="AL7" s="2"/>
      <c r="AM7" s="2"/>
      <c r="AN7" s="2" t="s">
        <v>175</v>
      </c>
      <c r="AO7" s="2" t="s">
        <v>176</v>
      </c>
      <c r="AP7" s="2" t="s">
        <v>89</v>
      </c>
    </row>
    <row r="8" customFormat="false" ht="15" hidden="false" customHeight="false" outlineLevel="0" collapsed="false">
      <c r="A8" s="8" t="s">
        <v>177</v>
      </c>
      <c r="B8" s="8" t="s">
        <v>177</v>
      </c>
      <c r="C8" s="2" t="s">
        <v>178</v>
      </c>
      <c r="D8" s="2" t="s">
        <v>162</v>
      </c>
      <c r="E8" s="2" t="s">
        <v>163</v>
      </c>
      <c r="F8" s="9" t="n">
        <f aca="false">Precios!R8</f>
        <v>529</v>
      </c>
      <c r="G8" s="2" t="n">
        <v>510</v>
      </c>
      <c r="H8" s="10" t="str">
        <f aca="false">Parámetros!$B$28</f>
        <v>Nuevo</v>
      </c>
      <c r="I8" s="10" t="str">
        <f aca="false">Parámetros!$B$29</f>
        <v>Clásica</v>
      </c>
      <c r="J8" s="11" t="s">
        <v>179</v>
      </c>
      <c r="K8" s="10" t="str">
        <f aca="false">Parámetros!$B$30</f>
        <v>Mercado Envíos</v>
      </c>
      <c r="L8" s="2" t="str">
        <f aca="false">IF(F8&gt;=Parámetros!$B$7,"Envío gratis (obligatorio en Mercado Libre)",Parámetros!$B$31)</f>
        <v>Envío gratis (obligatorio en Mercado Libre)</v>
      </c>
      <c r="M8" s="10" t="str">
        <f aca="false">Parámetros!$B$32</f>
        <v>No acepto</v>
      </c>
      <c r="N8" s="10" t="str">
        <f aca="false">Parámetros!$B$33</f>
        <v>Sin garantía</v>
      </c>
      <c r="O8" s="2" t="s">
        <v>180</v>
      </c>
      <c r="P8" s="2" t="s">
        <v>166</v>
      </c>
      <c r="Q8" s="2" t="s">
        <v>167</v>
      </c>
      <c r="R8" s="2" t="s">
        <v>168</v>
      </c>
      <c r="S8" s="2" t="s">
        <v>181</v>
      </c>
      <c r="T8" s="2" t="s">
        <v>170</v>
      </c>
      <c r="U8" s="2" t="n">
        <v>36</v>
      </c>
      <c r="V8" s="2" t="s">
        <v>171</v>
      </c>
      <c r="W8" s="2" t="n">
        <v>36</v>
      </c>
      <c r="X8" s="2"/>
      <c r="Y8" s="2"/>
      <c r="Z8" s="2"/>
      <c r="AA8" s="2" t="s">
        <v>181</v>
      </c>
      <c r="AB8" s="2" t="s">
        <v>181</v>
      </c>
      <c r="AC8" s="2"/>
      <c r="AD8" s="2" t="s">
        <v>103</v>
      </c>
      <c r="AE8" s="2"/>
      <c r="AF8" s="2"/>
      <c r="AG8" s="2" t="s">
        <v>182</v>
      </c>
      <c r="AH8" s="2" t="s">
        <v>183</v>
      </c>
      <c r="AI8" s="2" t="s">
        <v>184</v>
      </c>
      <c r="AJ8" s="2"/>
      <c r="AK8" s="2"/>
      <c r="AL8" s="2"/>
      <c r="AM8" s="2"/>
      <c r="AN8" s="2" t="s">
        <v>175</v>
      </c>
      <c r="AO8" s="2" t="s">
        <v>185</v>
      </c>
      <c r="AP8" s="2" t="s">
        <v>89</v>
      </c>
    </row>
    <row r="9" customFormat="false" ht="15" hidden="false" customHeight="false" outlineLevel="0" collapsed="false">
      <c r="A9" s="8" t="s">
        <v>186</v>
      </c>
      <c r="B9" s="8" t="s">
        <v>186</v>
      </c>
      <c r="C9" s="2" t="s">
        <v>187</v>
      </c>
      <c r="D9" s="2" t="s">
        <v>92</v>
      </c>
      <c r="E9" s="2" t="s">
        <v>93</v>
      </c>
      <c r="F9" s="9" t="n">
        <f aca="false">Precios!R9</f>
        <v>212</v>
      </c>
      <c r="G9" s="2" t="n">
        <v>2092</v>
      </c>
      <c r="H9" s="10" t="str">
        <f aca="false">Parámetros!$B$28</f>
        <v>Nuevo</v>
      </c>
      <c r="I9" s="10" t="str">
        <f aca="false">Parámetros!$B$29</f>
        <v>Clásica</v>
      </c>
      <c r="J9" s="11" t="s">
        <v>188</v>
      </c>
      <c r="K9" s="10" t="str">
        <f aca="false">Parámetros!$B$30</f>
        <v>Mercado Envíos</v>
      </c>
      <c r="L9" s="2" t="str">
        <f aca="false">IF(F9&gt;=Parámetros!$B$7,"Envío gratis (obligatorio en Mercado Libre)",Parámetros!$B$31)</f>
        <v>A cargo del comprador</v>
      </c>
      <c r="M9" s="10" t="str">
        <f aca="false">Parámetros!$B$32</f>
        <v>No acepto</v>
      </c>
      <c r="N9" s="10" t="str">
        <f aca="false">Parámetros!$B$33</f>
        <v>Sin garantía</v>
      </c>
      <c r="O9" s="2" t="s">
        <v>189</v>
      </c>
      <c r="P9" s="2" t="s">
        <v>95</v>
      </c>
      <c r="Q9" s="2" t="s">
        <v>96</v>
      </c>
      <c r="R9" s="2" t="s">
        <v>97</v>
      </c>
      <c r="S9" s="2" t="s">
        <v>114</v>
      </c>
      <c r="T9" s="2" t="s">
        <v>99</v>
      </c>
      <c r="U9" s="2" t="n">
        <v>400</v>
      </c>
      <c r="V9" s="2" t="s">
        <v>100</v>
      </c>
      <c r="W9" s="2" t="n">
        <v>1</v>
      </c>
      <c r="X9" s="2"/>
      <c r="Y9" s="2"/>
      <c r="Z9" s="2"/>
      <c r="AA9" s="2" t="s">
        <v>115</v>
      </c>
      <c r="AB9" s="2"/>
      <c r="AC9" s="2" t="s">
        <v>102</v>
      </c>
      <c r="AD9" s="2" t="s">
        <v>103</v>
      </c>
      <c r="AE9" s="2"/>
      <c r="AF9" s="2"/>
      <c r="AG9" s="2" t="s">
        <v>116</v>
      </c>
      <c r="AH9" s="2" t="s">
        <v>190</v>
      </c>
      <c r="AI9" s="2" t="s">
        <v>191</v>
      </c>
      <c r="AJ9" s="2" t="s">
        <v>192</v>
      </c>
      <c r="AK9" s="2"/>
      <c r="AL9" s="2"/>
      <c r="AM9" s="2"/>
      <c r="AN9" s="2" t="s">
        <v>108</v>
      </c>
      <c r="AO9" s="2" t="s">
        <v>193</v>
      </c>
      <c r="AP9" s="2" t="s">
        <v>89</v>
      </c>
    </row>
    <row r="10" customFormat="false" ht="15" hidden="false" customHeight="false" outlineLevel="0" collapsed="false">
      <c r="A10" s="8" t="s">
        <v>194</v>
      </c>
      <c r="B10" s="8" t="s">
        <v>194</v>
      </c>
      <c r="C10" s="2" t="s">
        <v>195</v>
      </c>
      <c r="D10" s="2" t="s">
        <v>196</v>
      </c>
      <c r="E10" s="2" t="s">
        <v>197</v>
      </c>
      <c r="F10" s="9" t="n">
        <f aca="false">Precios!R10</f>
        <v>354</v>
      </c>
      <c r="G10" s="2" t="n">
        <v>57</v>
      </c>
      <c r="H10" s="10" t="str">
        <f aca="false">Parámetros!$B$28</f>
        <v>Nuevo</v>
      </c>
      <c r="I10" s="10" t="str">
        <f aca="false">Parámetros!$B$29</f>
        <v>Clásica</v>
      </c>
      <c r="J10" s="11" t="s">
        <v>198</v>
      </c>
      <c r="K10" s="10" t="str">
        <f aca="false">Parámetros!$B$30</f>
        <v>Mercado Envíos</v>
      </c>
      <c r="L10" s="2" t="str">
        <f aca="false">IF(F10&gt;=Parámetros!$B$7,"Envío gratis (obligatorio en Mercado Libre)",Parámetros!$B$31)</f>
        <v>Envío gratis (obligatorio en Mercado Libre)</v>
      </c>
      <c r="M10" s="10" t="str">
        <f aca="false">Parámetros!$B$32</f>
        <v>No acepto</v>
      </c>
      <c r="N10" s="10" t="str">
        <f aca="false">Parámetros!$B$33</f>
        <v>Sin garantía</v>
      </c>
      <c r="O10" s="2" t="s">
        <v>199</v>
      </c>
      <c r="P10" s="2" t="s">
        <v>200</v>
      </c>
      <c r="Q10" s="2" t="s">
        <v>201</v>
      </c>
      <c r="R10" s="2" t="s">
        <v>202</v>
      </c>
      <c r="S10" s="2" t="s">
        <v>203</v>
      </c>
      <c r="T10" s="2" t="s">
        <v>204</v>
      </c>
      <c r="U10" s="2" t="n">
        <v>50</v>
      </c>
      <c r="V10" s="2" t="s">
        <v>205</v>
      </c>
      <c r="W10" s="2" t="n">
        <v>50</v>
      </c>
      <c r="X10" s="2"/>
      <c r="Y10" s="2"/>
      <c r="Z10" s="2"/>
      <c r="AA10" s="2" t="s">
        <v>81</v>
      </c>
      <c r="AB10" s="2"/>
      <c r="AC10" s="2"/>
      <c r="AD10" s="2"/>
      <c r="AE10" s="2"/>
      <c r="AF10" s="2" t="s">
        <v>206</v>
      </c>
      <c r="AG10" s="2" t="s">
        <v>207</v>
      </c>
      <c r="AH10" s="2" t="s">
        <v>208</v>
      </c>
      <c r="AI10" s="2" t="s">
        <v>209</v>
      </c>
      <c r="AJ10" s="2"/>
      <c r="AK10" s="2"/>
      <c r="AL10" s="2"/>
      <c r="AM10" s="2"/>
      <c r="AN10" s="2" t="s">
        <v>87</v>
      </c>
      <c r="AO10" s="2" t="s">
        <v>210</v>
      </c>
      <c r="AP10" s="2" t="s">
        <v>89</v>
      </c>
    </row>
    <row r="11" customFormat="false" ht="15" hidden="false" customHeight="false" outlineLevel="0" collapsed="false">
      <c r="A11" s="8" t="s">
        <v>211</v>
      </c>
      <c r="B11" s="8" t="s">
        <v>211</v>
      </c>
      <c r="C11" s="2" t="s">
        <v>212</v>
      </c>
      <c r="D11" s="2" t="s">
        <v>124</v>
      </c>
      <c r="E11" s="2" t="s">
        <v>125</v>
      </c>
      <c r="F11" s="9" t="n">
        <f aca="false">Precios!R11</f>
        <v>829</v>
      </c>
      <c r="G11" s="2" t="n">
        <v>529</v>
      </c>
      <c r="H11" s="10" t="str">
        <f aca="false">Parámetros!$B$28</f>
        <v>Nuevo</v>
      </c>
      <c r="I11" s="10" t="str">
        <f aca="false">Parámetros!$B$29</f>
        <v>Clásica</v>
      </c>
      <c r="J11" s="11" t="s">
        <v>213</v>
      </c>
      <c r="K11" s="10" t="str">
        <f aca="false">Parámetros!$B$30</f>
        <v>Mercado Envíos</v>
      </c>
      <c r="L11" s="2" t="str">
        <f aca="false">IF(F11&gt;=Parámetros!$B$7,"Envío gratis (obligatorio en Mercado Libre)",Parámetros!$B$31)</f>
        <v>Envío gratis (obligatorio en Mercado Libre)</v>
      </c>
      <c r="M11" s="10" t="str">
        <f aca="false">Parámetros!$B$32</f>
        <v>No acepto</v>
      </c>
      <c r="N11" s="10" t="str">
        <f aca="false">Parámetros!$B$33</f>
        <v>Sin garantía</v>
      </c>
      <c r="O11" s="2" t="s">
        <v>214</v>
      </c>
      <c r="P11" s="2" t="s">
        <v>215</v>
      </c>
      <c r="Q11" s="2" t="s">
        <v>216</v>
      </c>
      <c r="R11" s="2" t="s">
        <v>217</v>
      </c>
      <c r="S11" s="2" t="s">
        <v>218</v>
      </c>
      <c r="T11" s="2" t="s">
        <v>219</v>
      </c>
      <c r="U11" s="2" t="n">
        <v>50</v>
      </c>
      <c r="V11" s="2" t="s">
        <v>220</v>
      </c>
      <c r="W11" s="2" t="n">
        <v>50</v>
      </c>
      <c r="X11" s="2" t="s">
        <v>221</v>
      </c>
      <c r="Y11" s="2" t="s">
        <v>218</v>
      </c>
      <c r="Z11" s="2" t="s">
        <v>136</v>
      </c>
      <c r="AA11" s="2" t="s">
        <v>81</v>
      </c>
      <c r="AB11" s="2"/>
      <c r="AC11" s="2"/>
      <c r="AD11" s="2"/>
      <c r="AE11" s="2"/>
      <c r="AF11" s="2" t="s">
        <v>222</v>
      </c>
      <c r="AG11" s="2" t="s">
        <v>155</v>
      </c>
      <c r="AH11" s="2" t="s">
        <v>223</v>
      </c>
      <c r="AI11" s="2" t="s">
        <v>224</v>
      </c>
      <c r="AJ11" s="2"/>
      <c r="AK11" s="2"/>
      <c r="AL11" s="2"/>
      <c r="AM11" s="2"/>
      <c r="AN11" s="2" t="s">
        <v>87</v>
      </c>
      <c r="AO11" s="2" t="s">
        <v>225</v>
      </c>
      <c r="AP11" s="2" t="s">
        <v>89</v>
      </c>
    </row>
    <row r="12" customFormat="false" ht="15" hidden="false" customHeight="false" outlineLevel="0" collapsed="false">
      <c r="A12" s="8" t="s">
        <v>226</v>
      </c>
      <c r="B12" s="8" t="s">
        <v>226</v>
      </c>
      <c r="C12" s="2" t="s">
        <v>227</v>
      </c>
      <c r="D12" s="2" t="s">
        <v>162</v>
      </c>
      <c r="E12" s="2" t="s">
        <v>163</v>
      </c>
      <c r="F12" s="9" t="n">
        <f aca="false">Precios!R12</f>
        <v>293</v>
      </c>
      <c r="G12" s="2" t="n">
        <v>417</v>
      </c>
      <c r="H12" s="10" t="str">
        <f aca="false">Parámetros!$B$28</f>
        <v>Nuevo</v>
      </c>
      <c r="I12" s="10" t="str">
        <f aca="false">Parámetros!$B$29</f>
        <v>Clásica</v>
      </c>
      <c r="J12" s="11" t="s">
        <v>228</v>
      </c>
      <c r="K12" s="10" t="str">
        <f aca="false">Parámetros!$B$30</f>
        <v>Mercado Envíos</v>
      </c>
      <c r="L12" s="2" t="str">
        <f aca="false">IF(F12&gt;=Parámetros!$B$7,"Envío gratis (obligatorio en Mercado Libre)",Parámetros!$B$31)</f>
        <v>A cargo del comprador</v>
      </c>
      <c r="M12" s="10" t="str">
        <f aca="false">Parámetros!$B$32</f>
        <v>No acepto</v>
      </c>
      <c r="N12" s="10" t="str">
        <f aca="false">Parámetros!$B$33</f>
        <v>Sin garantía</v>
      </c>
      <c r="O12" s="2" t="s">
        <v>229</v>
      </c>
      <c r="P12" s="2" t="s">
        <v>230</v>
      </c>
      <c r="Q12" s="2" t="s">
        <v>167</v>
      </c>
      <c r="R12" s="2" t="s">
        <v>231</v>
      </c>
      <c r="S12" s="2" t="s">
        <v>232</v>
      </c>
      <c r="T12" s="2" t="s">
        <v>170</v>
      </c>
      <c r="U12" s="2" t="n">
        <v>40</v>
      </c>
      <c r="V12" s="2" t="s">
        <v>171</v>
      </c>
      <c r="W12" s="2" t="n">
        <v>40</v>
      </c>
      <c r="X12" s="2"/>
      <c r="Y12" s="2"/>
      <c r="Z12" s="2"/>
      <c r="AA12" s="2" t="s">
        <v>169</v>
      </c>
      <c r="AB12" s="2" t="s">
        <v>233</v>
      </c>
      <c r="AC12" s="2"/>
      <c r="AD12" s="2" t="s">
        <v>103</v>
      </c>
      <c r="AE12" s="2"/>
      <c r="AF12" s="2"/>
      <c r="AG12" s="2" t="s">
        <v>234</v>
      </c>
      <c r="AH12" s="2" t="s">
        <v>235</v>
      </c>
      <c r="AI12" s="2" t="s">
        <v>236</v>
      </c>
      <c r="AJ12" s="2"/>
      <c r="AK12" s="2"/>
      <c r="AL12" s="2"/>
      <c r="AM12" s="2"/>
      <c r="AN12" s="2" t="s">
        <v>175</v>
      </c>
      <c r="AO12" s="2" t="s">
        <v>237</v>
      </c>
      <c r="AP12" s="2" t="s">
        <v>89</v>
      </c>
    </row>
    <row r="13" customFormat="false" ht="15" hidden="false" customHeight="false" outlineLevel="0" collapsed="false">
      <c r="A13" s="8" t="s">
        <v>238</v>
      </c>
      <c r="B13" s="8" t="s">
        <v>238</v>
      </c>
      <c r="C13" s="2" t="s">
        <v>239</v>
      </c>
      <c r="D13" s="2" t="s">
        <v>240</v>
      </c>
      <c r="E13" s="2" t="s">
        <v>241</v>
      </c>
      <c r="F13" s="9" t="n">
        <f aca="false">Precios!R13</f>
        <v>399</v>
      </c>
      <c r="G13" s="2" t="n">
        <v>637</v>
      </c>
      <c r="H13" s="10" t="str">
        <f aca="false">Parámetros!$B$28</f>
        <v>Nuevo</v>
      </c>
      <c r="I13" s="10" t="str">
        <f aca="false">Parámetros!$B$29</f>
        <v>Clásica</v>
      </c>
      <c r="J13" s="11" t="s">
        <v>242</v>
      </c>
      <c r="K13" s="10" t="str">
        <f aca="false">Parámetros!$B$30</f>
        <v>Mercado Envíos</v>
      </c>
      <c r="L13" s="2" t="str">
        <f aca="false">IF(F13&gt;=Parámetros!$B$7,"Envío gratis (obligatorio en Mercado Libre)",Parámetros!$B$31)</f>
        <v>Envío gratis (obligatorio en Mercado Libre)</v>
      </c>
      <c r="M13" s="10" t="str">
        <f aca="false">Parámetros!$B$32</f>
        <v>No acepto</v>
      </c>
      <c r="N13" s="10" t="str">
        <f aca="false">Parámetros!$B$33</f>
        <v>Sin garantía</v>
      </c>
      <c r="O13" s="2" t="s">
        <v>243</v>
      </c>
      <c r="P13" s="2" t="s">
        <v>244</v>
      </c>
      <c r="Q13" s="2" t="s">
        <v>245</v>
      </c>
      <c r="R13" s="2" t="s">
        <v>246</v>
      </c>
      <c r="S13" s="2" t="s">
        <v>247</v>
      </c>
      <c r="T13" s="2" t="s">
        <v>248</v>
      </c>
      <c r="U13" s="2" t="n">
        <v>120</v>
      </c>
      <c r="V13" s="2" t="s">
        <v>77</v>
      </c>
      <c r="W13" s="2" t="n">
        <v>1</v>
      </c>
      <c r="X13" s="2" t="s">
        <v>249</v>
      </c>
      <c r="Y13" s="2" t="s">
        <v>250</v>
      </c>
      <c r="Z13" s="2" t="s">
        <v>136</v>
      </c>
      <c r="AA13" s="2" t="s">
        <v>251</v>
      </c>
      <c r="AB13" s="2"/>
      <c r="AC13" s="2" t="s">
        <v>252</v>
      </c>
      <c r="AD13" s="2" t="s">
        <v>253</v>
      </c>
      <c r="AE13" s="2"/>
      <c r="AF13" s="2" t="s">
        <v>254</v>
      </c>
      <c r="AG13" s="2" t="s">
        <v>255</v>
      </c>
      <c r="AH13" s="2" t="s">
        <v>256</v>
      </c>
      <c r="AI13" s="2" t="s">
        <v>257</v>
      </c>
      <c r="AJ13" s="2" t="s">
        <v>258</v>
      </c>
      <c r="AK13" s="2" t="s">
        <v>259</v>
      </c>
      <c r="AL13" s="2"/>
      <c r="AM13" s="2"/>
      <c r="AN13" s="2" t="s">
        <v>87</v>
      </c>
      <c r="AO13" s="2" t="s">
        <v>260</v>
      </c>
      <c r="AP13" s="2" t="s">
        <v>89</v>
      </c>
    </row>
    <row r="14" customFormat="false" ht="15" hidden="false" customHeight="false" outlineLevel="0" collapsed="false">
      <c r="A14" s="8" t="s">
        <v>261</v>
      </c>
      <c r="B14" s="8" t="s">
        <v>261</v>
      </c>
      <c r="C14" s="2" t="s">
        <v>262</v>
      </c>
      <c r="D14" s="2" t="s">
        <v>162</v>
      </c>
      <c r="E14" s="2" t="s">
        <v>163</v>
      </c>
      <c r="F14" s="9" t="n">
        <f aca="false">Precios!R14</f>
        <v>493</v>
      </c>
      <c r="G14" s="2" t="n">
        <v>263</v>
      </c>
      <c r="H14" s="10" t="str">
        <f aca="false">Parámetros!$B$28</f>
        <v>Nuevo</v>
      </c>
      <c r="I14" s="10" t="str">
        <f aca="false">Parámetros!$B$29</f>
        <v>Clásica</v>
      </c>
      <c r="J14" s="11" t="s">
        <v>263</v>
      </c>
      <c r="K14" s="10" t="str">
        <f aca="false">Parámetros!$B$30</f>
        <v>Mercado Envíos</v>
      </c>
      <c r="L14" s="2" t="str">
        <f aca="false">IF(F14&gt;=Parámetros!$B$7,"Envío gratis (obligatorio en Mercado Libre)",Parámetros!$B$31)</f>
        <v>Envío gratis (obligatorio en Mercado Libre)</v>
      </c>
      <c r="M14" s="10" t="str">
        <f aca="false">Parámetros!$B$32</f>
        <v>No acepto</v>
      </c>
      <c r="N14" s="10" t="str">
        <f aca="false">Parámetros!$B$33</f>
        <v>Sin garantía</v>
      </c>
      <c r="O14" s="2" t="s">
        <v>264</v>
      </c>
      <c r="P14" s="2" t="s">
        <v>230</v>
      </c>
      <c r="Q14" s="2" t="s">
        <v>167</v>
      </c>
      <c r="R14" s="2" t="s">
        <v>231</v>
      </c>
      <c r="S14" s="2" t="s">
        <v>265</v>
      </c>
      <c r="T14" s="2" t="s">
        <v>170</v>
      </c>
      <c r="U14" s="2" t="n">
        <v>40</v>
      </c>
      <c r="V14" s="2" t="s">
        <v>171</v>
      </c>
      <c r="W14" s="2" t="n">
        <v>40</v>
      </c>
      <c r="X14" s="2"/>
      <c r="Y14" s="2"/>
      <c r="Z14" s="2"/>
      <c r="AA14" s="2" t="s">
        <v>266</v>
      </c>
      <c r="AB14" s="2" t="s">
        <v>267</v>
      </c>
      <c r="AC14" s="2"/>
      <c r="AD14" s="2" t="s">
        <v>103</v>
      </c>
      <c r="AE14" s="2"/>
      <c r="AF14" s="2"/>
      <c r="AG14" s="2" t="s">
        <v>268</v>
      </c>
      <c r="AH14" s="2" t="s">
        <v>269</v>
      </c>
      <c r="AI14" s="2" t="s">
        <v>270</v>
      </c>
      <c r="AJ14" s="2"/>
      <c r="AK14" s="2"/>
      <c r="AL14" s="2"/>
      <c r="AM14" s="2"/>
      <c r="AN14" s="2" t="s">
        <v>175</v>
      </c>
      <c r="AO14" s="2" t="s">
        <v>271</v>
      </c>
      <c r="AP14" s="2" t="s">
        <v>89</v>
      </c>
    </row>
    <row r="15" customFormat="false" ht="15" hidden="false" customHeight="false" outlineLevel="0" collapsed="false">
      <c r="A15" s="8" t="s">
        <v>272</v>
      </c>
      <c r="B15" s="8" t="s">
        <v>272</v>
      </c>
      <c r="C15" s="2" t="s">
        <v>273</v>
      </c>
      <c r="D15" s="2" t="s">
        <v>162</v>
      </c>
      <c r="E15" s="2" t="s">
        <v>163</v>
      </c>
      <c r="F15" s="9" t="n">
        <f aca="false">Precios!R15</f>
        <v>422</v>
      </c>
      <c r="G15" s="2" t="n">
        <v>680</v>
      </c>
      <c r="H15" s="10" t="str">
        <f aca="false">Parámetros!$B$28</f>
        <v>Nuevo</v>
      </c>
      <c r="I15" s="10" t="str">
        <f aca="false">Parámetros!$B$29</f>
        <v>Clásica</v>
      </c>
      <c r="J15" s="11" t="s">
        <v>274</v>
      </c>
      <c r="K15" s="10" t="str">
        <f aca="false">Parámetros!$B$30</f>
        <v>Mercado Envíos</v>
      </c>
      <c r="L15" s="2" t="str">
        <f aca="false">IF(F15&gt;=Parámetros!$B$7,"Envío gratis (obligatorio en Mercado Libre)",Parámetros!$B$31)</f>
        <v>Envío gratis (obligatorio en Mercado Libre)</v>
      </c>
      <c r="M15" s="10" t="str">
        <f aca="false">Parámetros!$B$32</f>
        <v>No acepto</v>
      </c>
      <c r="N15" s="10" t="str">
        <f aca="false">Parámetros!$B$33</f>
        <v>Sin garantía</v>
      </c>
      <c r="O15" s="2" t="s">
        <v>275</v>
      </c>
      <c r="P15" s="2" t="s">
        <v>166</v>
      </c>
      <c r="Q15" s="2" t="s">
        <v>167</v>
      </c>
      <c r="R15" s="2" t="s">
        <v>168</v>
      </c>
      <c r="S15" s="2" t="s">
        <v>276</v>
      </c>
      <c r="T15" s="2" t="s">
        <v>170</v>
      </c>
      <c r="U15" s="2" t="n">
        <v>36</v>
      </c>
      <c r="V15" s="2" t="s">
        <v>171</v>
      </c>
      <c r="W15" s="2" t="n">
        <v>36</v>
      </c>
      <c r="X15" s="2"/>
      <c r="Y15" s="2"/>
      <c r="Z15" s="2"/>
      <c r="AA15" s="2" t="s">
        <v>276</v>
      </c>
      <c r="AB15" s="2" t="s">
        <v>276</v>
      </c>
      <c r="AC15" s="2"/>
      <c r="AD15" s="2" t="s">
        <v>103</v>
      </c>
      <c r="AE15" s="2"/>
      <c r="AF15" s="2"/>
      <c r="AG15" s="2" t="s">
        <v>277</v>
      </c>
      <c r="AH15" s="2" t="s">
        <v>278</v>
      </c>
      <c r="AI15" s="2" t="s">
        <v>279</v>
      </c>
      <c r="AJ15" s="2"/>
      <c r="AK15" s="2"/>
      <c r="AL15" s="2"/>
      <c r="AM15" s="2"/>
      <c r="AN15" s="2" t="s">
        <v>175</v>
      </c>
      <c r="AO15" s="2" t="s">
        <v>280</v>
      </c>
      <c r="AP15" s="2" t="s">
        <v>89</v>
      </c>
    </row>
    <row r="16" customFormat="false" ht="15" hidden="false" customHeight="false" outlineLevel="0" collapsed="false">
      <c r="A16" s="8" t="s">
        <v>281</v>
      </c>
      <c r="B16" s="8" t="s">
        <v>281</v>
      </c>
      <c r="C16" s="2" t="s">
        <v>282</v>
      </c>
      <c r="D16" s="2" t="s">
        <v>162</v>
      </c>
      <c r="E16" s="2" t="s">
        <v>163</v>
      </c>
      <c r="F16" s="9" t="n">
        <f aca="false">Precios!R16</f>
        <v>275</v>
      </c>
      <c r="G16" s="2" t="n">
        <v>604</v>
      </c>
      <c r="H16" s="10" t="str">
        <f aca="false">Parámetros!$B$28</f>
        <v>Nuevo</v>
      </c>
      <c r="I16" s="10" t="str">
        <f aca="false">Parámetros!$B$29</f>
        <v>Clásica</v>
      </c>
      <c r="J16" s="11" t="s">
        <v>283</v>
      </c>
      <c r="K16" s="10" t="str">
        <f aca="false">Parámetros!$B$30</f>
        <v>Mercado Envíos</v>
      </c>
      <c r="L16" s="2" t="str">
        <f aca="false">IF(F16&gt;=Parámetros!$B$7,"Envío gratis (obligatorio en Mercado Libre)",Parámetros!$B$31)</f>
        <v>A cargo del comprador</v>
      </c>
      <c r="M16" s="10" t="str">
        <f aca="false">Parámetros!$B$32</f>
        <v>No acepto</v>
      </c>
      <c r="N16" s="10" t="str">
        <f aca="false">Parámetros!$B$33</f>
        <v>Sin garantía</v>
      </c>
      <c r="O16" s="2" t="s">
        <v>284</v>
      </c>
      <c r="P16" s="2" t="s">
        <v>230</v>
      </c>
      <c r="Q16" s="2" t="s">
        <v>167</v>
      </c>
      <c r="R16" s="2" t="s">
        <v>231</v>
      </c>
      <c r="S16" s="2" t="s">
        <v>285</v>
      </c>
      <c r="T16" s="2" t="s">
        <v>170</v>
      </c>
      <c r="U16" s="2" t="n">
        <v>44</v>
      </c>
      <c r="V16" s="2" t="s">
        <v>171</v>
      </c>
      <c r="W16" s="2" t="n">
        <v>44</v>
      </c>
      <c r="X16" s="2"/>
      <c r="Y16" s="2"/>
      <c r="Z16" s="2"/>
      <c r="AA16" s="2" t="s">
        <v>276</v>
      </c>
      <c r="AB16" s="2" t="s">
        <v>286</v>
      </c>
      <c r="AC16" s="2"/>
      <c r="AD16" s="2" t="s">
        <v>103</v>
      </c>
      <c r="AE16" s="2"/>
      <c r="AF16" s="2"/>
      <c r="AG16" s="2" t="s">
        <v>287</v>
      </c>
      <c r="AH16" s="2" t="s">
        <v>288</v>
      </c>
      <c r="AI16" s="2" t="s">
        <v>289</v>
      </c>
      <c r="AJ16" s="2"/>
      <c r="AK16" s="2"/>
      <c r="AL16" s="2"/>
      <c r="AM16" s="2"/>
      <c r="AN16" s="2" t="s">
        <v>175</v>
      </c>
      <c r="AO16" s="2" t="s">
        <v>290</v>
      </c>
      <c r="AP16" s="2" t="s">
        <v>89</v>
      </c>
    </row>
    <row r="17" customFormat="false" ht="15" hidden="false" customHeight="false" outlineLevel="0" collapsed="false">
      <c r="A17" s="8" t="s">
        <v>291</v>
      </c>
      <c r="B17" s="8" t="s">
        <v>291</v>
      </c>
      <c r="C17" s="2" t="s">
        <v>292</v>
      </c>
      <c r="D17" s="2" t="s">
        <v>162</v>
      </c>
      <c r="E17" s="2" t="s">
        <v>163</v>
      </c>
      <c r="F17" s="9" t="n">
        <f aca="false">Precios!R17</f>
        <v>407</v>
      </c>
      <c r="G17" s="2" t="n">
        <v>610</v>
      </c>
      <c r="H17" s="10" t="str">
        <f aca="false">Parámetros!$B$28</f>
        <v>Nuevo</v>
      </c>
      <c r="I17" s="10" t="str">
        <f aca="false">Parámetros!$B$29</f>
        <v>Clásica</v>
      </c>
      <c r="J17" s="11" t="s">
        <v>293</v>
      </c>
      <c r="K17" s="10" t="str">
        <f aca="false">Parámetros!$B$30</f>
        <v>Mercado Envíos</v>
      </c>
      <c r="L17" s="2" t="str">
        <f aca="false">IF(F17&gt;=Parámetros!$B$7,"Envío gratis (obligatorio en Mercado Libre)",Parámetros!$B$31)</f>
        <v>Envío gratis (obligatorio en Mercado Libre)</v>
      </c>
      <c r="M17" s="10" t="str">
        <f aca="false">Parámetros!$B$32</f>
        <v>No acepto</v>
      </c>
      <c r="N17" s="10" t="str">
        <f aca="false">Parámetros!$B$33</f>
        <v>Sin garantía</v>
      </c>
      <c r="O17" s="2" t="s">
        <v>294</v>
      </c>
      <c r="P17" s="2" t="s">
        <v>230</v>
      </c>
      <c r="Q17" s="2" t="s">
        <v>167</v>
      </c>
      <c r="R17" s="2" t="s">
        <v>231</v>
      </c>
      <c r="S17" s="2" t="s">
        <v>295</v>
      </c>
      <c r="T17" s="2" t="s">
        <v>170</v>
      </c>
      <c r="U17" s="2" t="n">
        <v>40</v>
      </c>
      <c r="V17" s="2" t="s">
        <v>171</v>
      </c>
      <c r="W17" s="2" t="n">
        <v>40</v>
      </c>
      <c r="X17" s="2"/>
      <c r="Y17" s="2"/>
      <c r="Z17" s="2"/>
      <c r="AA17" s="2" t="s">
        <v>181</v>
      </c>
      <c r="AB17" s="2" t="s">
        <v>296</v>
      </c>
      <c r="AC17" s="2"/>
      <c r="AD17" s="2" t="s">
        <v>103</v>
      </c>
      <c r="AE17" s="2"/>
      <c r="AF17" s="2"/>
      <c r="AG17" s="2" t="s">
        <v>297</v>
      </c>
      <c r="AH17" s="2" t="s">
        <v>298</v>
      </c>
      <c r="AI17" s="2" t="s">
        <v>299</v>
      </c>
      <c r="AJ17" s="2"/>
      <c r="AK17" s="2"/>
      <c r="AL17" s="2"/>
      <c r="AM17" s="2"/>
      <c r="AN17" s="2" t="s">
        <v>175</v>
      </c>
      <c r="AO17" s="2" t="s">
        <v>300</v>
      </c>
      <c r="AP17" s="2" t="s">
        <v>89</v>
      </c>
    </row>
    <row r="18" customFormat="false" ht="15" hidden="false" customHeight="false" outlineLevel="0" collapsed="false">
      <c r="A18" s="8" t="s">
        <v>301</v>
      </c>
      <c r="B18" s="8" t="s">
        <v>301</v>
      </c>
      <c r="C18" s="2" t="s">
        <v>302</v>
      </c>
      <c r="D18" s="2" t="s">
        <v>303</v>
      </c>
      <c r="E18" s="2" t="s">
        <v>304</v>
      </c>
      <c r="F18" s="9" t="n">
        <f aca="false">Precios!R18</f>
        <v>271.46</v>
      </c>
      <c r="G18" s="2" t="n">
        <v>2942</v>
      </c>
      <c r="H18" s="10" t="str">
        <f aca="false">Parámetros!$B$28</f>
        <v>Nuevo</v>
      </c>
      <c r="I18" s="10" t="str">
        <f aca="false">Parámetros!$B$29</f>
        <v>Clásica</v>
      </c>
      <c r="J18" s="11" t="s">
        <v>305</v>
      </c>
      <c r="K18" s="10" t="str">
        <f aca="false">Parámetros!$B$30</f>
        <v>Mercado Envíos</v>
      </c>
      <c r="L18" s="2" t="str">
        <f aca="false">IF(F18&gt;=Parámetros!$B$7,"Envío gratis (obligatorio en Mercado Libre)",Parámetros!$B$31)</f>
        <v>A cargo del comprador</v>
      </c>
      <c r="M18" s="10" t="str">
        <f aca="false">Parámetros!$B$32</f>
        <v>No acepto</v>
      </c>
      <c r="N18" s="10" t="str">
        <f aca="false">Parámetros!$B$33</f>
        <v>Sin garantía</v>
      </c>
      <c r="O18" s="2" t="s">
        <v>306</v>
      </c>
      <c r="P18" s="2" t="s">
        <v>72</v>
      </c>
      <c r="Q18" s="2" t="s">
        <v>73</v>
      </c>
      <c r="R18" s="2" t="s">
        <v>219</v>
      </c>
      <c r="S18" s="2" t="s">
        <v>307</v>
      </c>
      <c r="T18" s="2" t="s">
        <v>308</v>
      </c>
      <c r="U18" s="2" t="n">
        <v>30</v>
      </c>
      <c r="V18" s="2" t="s">
        <v>220</v>
      </c>
      <c r="W18" s="2" t="n">
        <v>30</v>
      </c>
      <c r="X18" s="2" t="s">
        <v>307</v>
      </c>
      <c r="Y18" s="2"/>
      <c r="Z18" s="2" t="s">
        <v>136</v>
      </c>
      <c r="AA18" s="2" t="s">
        <v>81</v>
      </c>
      <c r="AB18" s="2"/>
      <c r="AC18" s="2"/>
      <c r="AD18" s="2"/>
      <c r="AE18" s="2"/>
      <c r="AF18" s="2"/>
      <c r="AG18" s="2" t="s">
        <v>309</v>
      </c>
      <c r="AH18" s="2" t="s">
        <v>310</v>
      </c>
      <c r="AI18" s="2" t="s">
        <v>311</v>
      </c>
      <c r="AJ18" s="2" t="s">
        <v>312</v>
      </c>
      <c r="AK18" s="2"/>
      <c r="AL18" s="2"/>
      <c r="AM18" s="2"/>
      <c r="AN18" s="2" t="s">
        <v>87</v>
      </c>
      <c r="AO18" s="2" t="s">
        <v>313</v>
      </c>
      <c r="AP18" s="2" t="s">
        <v>89</v>
      </c>
    </row>
    <row r="19" customFormat="false" ht="15" hidden="false" customHeight="false" outlineLevel="0" collapsed="false">
      <c r="A19" s="8" t="s">
        <v>314</v>
      </c>
      <c r="B19" s="8" t="s">
        <v>314</v>
      </c>
      <c r="C19" s="2" t="s">
        <v>315</v>
      </c>
      <c r="D19" s="2" t="s">
        <v>316</v>
      </c>
      <c r="E19" s="2" t="s">
        <v>317</v>
      </c>
      <c r="F19" s="9" t="n">
        <f aca="false">Precios!R19</f>
        <v>576.33</v>
      </c>
      <c r="G19" s="2" t="n">
        <v>1094</v>
      </c>
      <c r="H19" s="10" t="str">
        <f aca="false">Parámetros!$B$28</f>
        <v>Nuevo</v>
      </c>
      <c r="I19" s="10" t="str">
        <f aca="false">Parámetros!$B$29</f>
        <v>Clásica</v>
      </c>
      <c r="J19" s="11" t="s">
        <v>318</v>
      </c>
      <c r="K19" s="10" t="str">
        <f aca="false">Parámetros!$B$30</f>
        <v>Mercado Envíos</v>
      </c>
      <c r="L19" s="2" t="str">
        <f aca="false">IF(F19&gt;=Parámetros!$B$7,"Envío gratis (obligatorio en Mercado Libre)",Parámetros!$B$31)</f>
        <v>Envío gratis (obligatorio en Mercado Libre)</v>
      </c>
      <c r="M19" s="10" t="str">
        <f aca="false">Parámetros!$B$32</f>
        <v>No acepto</v>
      </c>
      <c r="N19" s="10" t="str">
        <f aca="false">Parámetros!$B$33</f>
        <v>Sin garantía</v>
      </c>
      <c r="O19" s="2" t="s">
        <v>319</v>
      </c>
      <c r="P19" s="2" t="s">
        <v>320</v>
      </c>
      <c r="Q19" s="2" t="s">
        <v>321</v>
      </c>
      <c r="R19" s="2"/>
      <c r="S19" s="2" t="s">
        <v>322</v>
      </c>
      <c r="T19" s="2" t="s">
        <v>323</v>
      </c>
      <c r="U19" s="2" t="n">
        <v>30</v>
      </c>
      <c r="V19" s="2" t="s">
        <v>133</v>
      </c>
      <c r="W19" s="2" t="n">
        <v>30</v>
      </c>
      <c r="X19" s="2" t="s">
        <v>324</v>
      </c>
      <c r="Y19" s="2" t="s">
        <v>325</v>
      </c>
      <c r="Z19" s="2" t="s">
        <v>136</v>
      </c>
      <c r="AA19" s="2" t="s">
        <v>81</v>
      </c>
      <c r="AB19" s="2"/>
      <c r="AC19" s="2"/>
      <c r="AD19" s="2"/>
      <c r="AE19" s="2"/>
      <c r="AF19" s="2" t="s">
        <v>326</v>
      </c>
      <c r="AG19" s="2" t="s">
        <v>155</v>
      </c>
      <c r="AH19" s="2" t="s">
        <v>327</v>
      </c>
      <c r="AI19" s="2"/>
      <c r="AJ19" s="2"/>
      <c r="AK19" s="2"/>
      <c r="AL19" s="2"/>
      <c r="AM19" s="2"/>
      <c r="AN19" s="2" t="s">
        <v>87</v>
      </c>
      <c r="AO19" s="2" t="s">
        <v>328</v>
      </c>
      <c r="AP19" s="2" t="s">
        <v>89</v>
      </c>
    </row>
    <row r="20" customFormat="false" ht="15" hidden="false" customHeight="false" outlineLevel="0" collapsed="false">
      <c r="A20" s="8" t="s">
        <v>329</v>
      </c>
      <c r="B20" s="8" t="s">
        <v>329</v>
      </c>
      <c r="C20" s="2" t="s">
        <v>330</v>
      </c>
      <c r="D20" s="2" t="s">
        <v>331</v>
      </c>
      <c r="E20" s="2" t="s">
        <v>332</v>
      </c>
      <c r="F20" s="9" t="n">
        <f aca="false">Precios!R20</f>
        <v>158.07</v>
      </c>
      <c r="G20" s="2" t="n">
        <v>241</v>
      </c>
      <c r="H20" s="10" t="str">
        <f aca="false">Parámetros!$B$28</f>
        <v>Nuevo</v>
      </c>
      <c r="I20" s="10" t="str">
        <f aca="false">Parámetros!$B$29</f>
        <v>Clásica</v>
      </c>
      <c r="J20" s="11" t="s">
        <v>333</v>
      </c>
      <c r="K20" s="10" t="str">
        <f aca="false">Parámetros!$B$30</f>
        <v>Mercado Envíos</v>
      </c>
      <c r="L20" s="2" t="str">
        <f aca="false">IF(F20&gt;=Parámetros!$B$7,"Envío gratis (obligatorio en Mercado Libre)",Parámetros!$B$31)</f>
        <v>A cargo del comprador</v>
      </c>
      <c r="M20" s="10" t="str">
        <f aca="false">Parámetros!$B$32</f>
        <v>No acepto</v>
      </c>
      <c r="N20" s="10" t="str">
        <f aca="false">Parámetros!$B$33</f>
        <v>Sin garantía</v>
      </c>
      <c r="O20" s="2" t="s">
        <v>334</v>
      </c>
      <c r="P20" s="2" t="s">
        <v>335</v>
      </c>
      <c r="Q20" s="2" t="s">
        <v>336</v>
      </c>
      <c r="R20" s="2" t="s">
        <v>337</v>
      </c>
      <c r="S20" s="2" t="s">
        <v>338</v>
      </c>
      <c r="T20" s="2" t="s">
        <v>339</v>
      </c>
      <c r="U20" s="2" t="n">
        <v>50</v>
      </c>
      <c r="V20" s="2" t="s">
        <v>100</v>
      </c>
      <c r="W20" s="2" t="n">
        <v>1</v>
      </c>
      <c r="X20" s="2" t="s">
        <v>340</v>
      </c>
      <c r="Y20" s="2"/>
      <c r="Z20" s="2" t="s">
        <v>341</v>
      </c>
      <c r="AA20" s="2" t="s">
        <v>342</v>
      </c>
      <c r="AB20" s="2"/>
      <c r="AC20" s="2" t="s">
        <v>343</v>
      </c>
      <c r="AD20" s="2" t="s">
        <v>103</v>
      </c>
      <c r="AE20" s="2"/>
      <c r="AF20" s="2"/>
      <c r="AG20" s="2" t="s">
        <v>344</v>
      </c>
      <c r="AH20" s="2" t="s">
        <v>345</v>
      </c>
      <c r="AI20" s="2" t="s">
        <v>346</v>
      </c>
      <c r="AJ20" s="2"/>
      <c r="AK20" s="2"/>
      <c r="AL20" s="2"/>
      <c r="AM20" s="2"/>
      <c r="AN20" s="2" t="s">
        <v>87</v>
      </c>
      <c r="AO20" s="2" t="s">
        <v>347</v>
      </c>
      <c r="AP20" s="2" t="s">
        <v>89</v>
      </c>
    </row>
    <row r="21" customFormat="false" ht="15" hidden="false" customHeight="false" outlineLevel="0" collapsed="false">
      <c r="A21" s="8" t="s">
        <v>348</v>
      </c>
      <c r="B21" s="8" t="s">
        <v>348</v>
      </c>
      <c r="C21" s="2" t="s">
        <v>349</v>
      </c>
      <c r="D21" s="2" t="s">
        <v>350</v>
      </c>
      <c r="E21" s="2" t="s">
        <v>351</v>
      </c>
      <c r="F21" s="9" t="n">
        <f aca="false">Precios!R21</f>
        <v>718.06</v>
      </c>
      <c r="G21" s="2" t="n">
        <v>1012</v>
      </c>
      <c r="H21" s="10" t="str">
        <f aca="false">Parámetros!$B$28</f>
        <v>Nuevo</v>
      </c>
      <c r="I21" s="10" t="str">
        <f aca="false">Parámetros!$B$29</f>
        <v>Clásica</v>
      </c>
      <c r="J21" s="11" t="s">
        <v>352</v>
      </c>
      <c r="K21" s="10" t="str">
        <f aca="false">Parámetros!$B$30</f>
        <v>Mercado Envíos</v>
      </c>
      <c r="L21" s="2" t="str">
        <f aca="false">IF(F21&gt;=Parámetros!$B$7,"Envío gratis (obligatorio en Mercado Libre)",Parámetros!$B$31)</f>
        <v>Envío gratis (obligatorio en Mercado Libre)</v>
      </c>
      <c r="M21" s="10" t="str">
        <f aca="false">Parámetros!$B$32</f>
        <v>No acepto</v>
      </c>
      <c r="N21" s="10" t="str">
        <f aca="false">Parámetros!$B$33</f>
        <v>Sin garantía</v>
      </c>
      <c r="O21" s="2" t="s">
        <v>353</v>
      </c>
      <c r="P21" s="2" t="s">
        <v>354</v>
      </c>
      <c r="Q21" s="2" t="s">
        <v>355</v>
      </c>
      <c r="R21" s="2" t="s">
        <v>356</v>
      </c>
      <c r="S21" s="2" t="s">
        <v>357</v>
      </c>
      <c r="T21" s="2" t="s">
        <v>358</v>
      </c>
      <c r="U21" s="2" t="n">
        <v>3</v>
      </c>
      <c r="V21" s="2" t="s">
        <v>77</v>
      </c>
      <c r="W21" s="2" t="n">
        <v>3</v>
      </c>
      <c r="X21" s="2" t="s">
        <v>359</v>
      </c>
      <c r="Y21" s="2" t="s">
        <v>360</v>
      </c>
      <c r="Z21" s="2" t="s">
        <v>80</v>
      </c>
      <c r="AA21" s="2" t="s">
        <v>81</v>
      </c>
      <c r="AB21" s="2"/>
      <c r="AC21" s="2"/>
      <c r="AD21" s="2"/>
      <c r="AE21" s="2"/>
      <c r="AF21" s="2" t="s">
        <v>361</v>
      </c>
      <c r="AG21" s="2" t="s">
        <v>362</v>
      </c>
      <c r="AH21" s="2" t="s">
        <v>363</v>
      </c>
      <c r="AI21" s="2" t="s">
        <v>364</v>
      </c>
      <c r="AJ21" s="2"/>
      <c r="AK21" s="2"/>
      <c r="AL21" s="2"/>
      <c r="AM21" s="2"/>
      <c r="AN21" s="2" t="s">
        <v>87</v>
      </c>
      <c r="AO21" s="2" t="s">
        <v>365</v>
      </c>
      <c r="AP21" s="2" t="s">
        <v>89</v>
      </c>
    </row>
    <row r="22" customFormat="false" ht="15" hidden="false" customHeight="false" outlineLevel="0" collapsed="false">
      <c r="A22" s="8" t="s">
        <v>366</v>
      </c>
      <c r="B22" s="8" t="s">
        <v>366</v>
      </c>
      <c r="C22" s="2" t="s">
        <v>367</v>
      </c>
      <c r="D22" s="2" t="s">
        <v>162</v>
      </c>
      <c r="E22" s="2" t="s">
        <v>163</v>
      </c>
      <c r="F22" s="9" t="n">
        <f aca="false">Precios!R22</f>
        <v>529</v>
      </c>
      <c r="G22" s="2" t="n">
        <v>101</v>
      </c>
      <c r="H22" s="10" t="str">
        <f aca="false">Parámetros!$B$28</f>
        <v>Nuevo</v>
      </c>
      <c r="I22" s="10" t="str">
        <f aca="false">Parámetros!$B$29</f>
        <v>Clásica</v>
      </c>
      <c r="J22" s="11" t="s">
        <v>368</v>
      </c>
      <c r="K22" s="10" t="str">
        <f aca="false">Parámetros!$B$30</f>
        <v>Mercado Envíos</v>
      </c>
      <c r="L22" s="2" t="str">
        <f aca="false">IF(F22&gt;=Parámetros!$B$7,"Envío gratis (obligatorio en Mercado Libre)",Parámetros!$B$31)</f>
        <v>Envío gratis (obligatorio en Mercado Libre)</v>
      </c>
      <c r="M22" s="10" t="str">
        <f aca="false">Parámetros!$B$32</f>
        <v>No acepto</v>
      </c>
      <c r="N22" s="10" t="str">
        <f aca="false">Parámetros!$B$33</f>
        <v>Sin garantía</v>
      </c>
      <c r="O22" s="2"/>
      <c r="P22" s="2" t="s">
        <v>166</v>
      </c>
      <c r="Q22" s="2" t="s">
        <v>167</v>
      </c>
      <c r="R22" s="2" t="s">
        <v>168</v>
      </c>
      <c r="S22" s="2" t="s">
        <v>266</v>
      </c>
      <c r="T22" s="2" t="s">
        <v>170</v>
      </c>
      <c r="U22" s="2" t="n">
        <v>36</v>
      </c>
      <c r="V22" s="2" t="s">
        <v>171</v>
      </c>
      <c r="W22" s="2" t="n">
        <v>36</v>
      </c>
      <c r="X22" s="2"/>
      <c r="Y22" s="2"/>
      <c r="Z22" s="2"/>
      <c r="AA22" s="2" t="s">
        <v>266</v>
      </c>
      <c r="AB22" s="2" t="s">
        <v>266</v>
      </c>
      <c r="AC22" s="2"/>
      <c r="AD22" s="2" t="s">
        <v>103</v>
      </c>
      <c r="AE22" s="2"/>
      <c r="AF22" s="2"/>
      <c r="AG22" s="2" t="s">
        <v>369</v>
      </c>
      <c r="AH22" s="2" t="s">
        <v>370</v>
      </c>
      <c r="AI22" s="2" t="s">
        <v>371</v>
      </c>
      <c r="AJ22" s="2" t="s">
        <v>372</v>
      </c>
      <c r="AK22" s="2"/>
      <c r="AL22" s="2"/>
      <c r="AM22" s="2"/>
      <c r="AN22" s="2" t="s">
        <v>175</v>
      </c>
      <c r="AO22" s="2" t="s">
        <v>373</v>
      </c>
      <c r="AP22" s="2" t="s">
        <v>89</v>
      </c>
    </row>
    <row r="23" customFormat="false" ht="15" hidden="false" customHeight="false" outlineLevel="0" collapsed="false">
      <c r="A23" s="8" t="s">
        <v>374</v>
      </c>
      <c r="B23" s="8" t="s">
        <v>374</v>
      </c>
      <c r="C23" s="2" t="s">
        <v>375</v>
      </c>
      <c r="D23" s="2" t="s">
        <v>162</v>
      </c>
      <c r="E23" s="2" t="s">
        <v>163</v>
      </c>
      <c r="F23" s="9" t="n">
        <f aca="false">Precios!R23</f>
        <v>566</v>
      </c>
      <c r="G23" s="2" t="n">
        <v>292</v>
      </c>
      <c r="H23" s="10" t="str">
        <f aca="false">Parámetros!$B$28</f>
        <v>Nuevo</v>
      </c>
      <c r="I23" s="10" t="str">
        <f aca="false">Parámetros!$B$29</f>
        <v>Clásica</v>
      </c>
      <c r="J23" s="11" t="s">
        <v>376</v>
      </c>
      <c r="K23" s="10" t="str">
        <f aca="false">Parámetros!$B$30</f>
        <v>Mercado Envíos</v>
      </c>
      <c r="L23" s="2" t="str">
        <f aca="false">IF(F23&gt;=Parámetros!$B$7,"Envío gratis (obligatorio en Mercado Libre)",Parámetros!$B$31)</f>
        <v>Envío gratis (obligatorio en Mercado Libre)</v>
      </c>
      <c r="M23" s="10" t="str">
        <f aca="false">Parámetros!$B$32</f>
        <v>No acepto</v>
      </c>
      <c r="N23" s="10" t="str">
        <f aca="false">Parámetros!$B$33</f>
        <v>Sin garantía</v>
      </c>
      <c r="O23" s="2" t="s">
        <v>377</v>
      </c>
      <c r="P23" s="2" t="s">
        <v>166</v>
      </c>
      <c r="Q23" s="2" t="s">
        <v>167</v>
      </c>
      <c r="R23" s="2" t="s">
        <v>378</v>
      </c>
      <c r="S23" s="2" t="s">
        <v>379</v>
      </c>
      <c r="T23" s="2" t="s">
        <v>170</v>
      </c>
      <c r="U23" s="2" t="n">
        <v>40</v>
      </c>
      <c r="V23" s="2" t="s">
        <v>171</v>
      </c>
      <c r="W23" s="2" t="n">
        <v>40</v>
      </c>
      <c r="X23" s="2"/>
      <c r="Y23" s="2"/>
      <c r="Z23" s="2"/>
      <c r="AA23" s="2" t="s">
        <v>181</v>
      </c>
      <c r="AB23" s="2" t="s">
        <v>181</v>
      </c>
      <c r="AC23" s="2"/>
      <c r="AD23" s="2" t="s">
        <v>253</v>
      </c>
      <c r="AE23" s="2"/>
      <c r="AF23" s="2"/>
      <c r="AG23" s="2" t="s">
        <v>380</v>
      </c>
      <c r="AH23" s="2" t="s">
        <v>381</v>
      </c>
      <c r="AI23" s="2" t="s">
        <v>382</v>
      </c>
      <c r="AJ23" s="2"/>
      <c r="AK23" s="2"/>
      <c r="AL23" s="2"/>
      <c r="AM23" s="2"/>
      <c r="AN23" s="2" t="s">
        <v>175</v>
      </c>
      <c r="AO23" s="2" t="s">
        <v>383</v>
      </c>
      <c r="AP23" s="2" t="s">
        <v>89</v>
      </c>
    </row>
    <row r="24" customFormat="false" ht="15" hidden="false" customHeight="false" outlineLevel="0" collapsed="false">
      <c r="A24" s="8" t="s">
        <v>384</v>
      </c>
      <c r="B24" s="8" t="s">
        <v>384</v>
      </c>
      <c r="C24" s="2" t="s">
        <v>385</v>
      </c>
      <c r="D24" s="2" t="s">
        <v>68</v>
      </c>
      <c r="E24" s="2" t="s">
        <v>69</v>
      </c>
      <c r="F24" s="9" t="n">
        <f aca="false">Precios!R24</f>
        <v>587</v>
      </c>
      <c r="G24" s="2" t="n">
        <v>945</v>
      </c>
      <c r="H24" s="10" t="str">
        <f aca="false">Parámetros!$B$28</f>
        <v>Nuevo</v>
      </c>
      <c r="I24" s="10" t="str">
        <f aca="false">Parámetros!$B$29</f>
        <v>Clásica</v>
      </c>
      <c r="J24" s="11" t="s">
        <v>386</v>
      </c>
      <c r="K24" s="10" t="str">
        <f aca="false">Parámetros!$B$30</f>
        <v>Mercado Envíos</v>
      </c>
      <c r="L24" s="2" t="str">
        <f aca="false">IF(F24&gt;=Parámetros!$B$7,"Envío gratis (obligatorio en Mercado Libre)",Parámetros!$B$31)</f>
        <v>Envío gratis (obligatorio en Mercado Libre)</v>
      </c>
      <c r="M24" s="10" t="str">
        <f aca="false">Parámetros!$B$32</f>
        <v>No acepto</v>
      </c>
      <c r="N24" s="10" t="str">
        <f aca="false">Parámetros!$B$33</f>
        <v>Sin garantía</v>
      </c>
      <c r="O24" s="2" t="s">
        <v>387</v>
      </c>
      <c r="P24" s="2" t="s">
        <v>388</v>
      </c>
      <c r="Q24" s="2" t="s">
        <v>389</v>
      </c>
      <c r="R24" s="2" t="s">
        <v>390</v>
      </c>
      <c r="S24" s="2" t="s">
        <v>391</v>
      </c>
      <c r="T24" s="2" t="s">
        <v>219</v>
      </c>
      <c r="U24" s="2" t="n">
        <v>30</v>
      </c>
      <c r="V24" s="2" t="s">
        <v>220</v>
      </c>
      <c r="W24" s="2" t="n">
        <v>30</v>
      </c>
      <c r="X24" s="2" t="s">
        <v>392</v>
      </c>
      <c r="Y24" s="2" t="s">
        <v>391</v>
      </c>
      <c r="Z24" s="2" t="s">
        <v>136</v>
      </c>
      <c r="AA24" s="2" t="s">
        <v>81</v>
      </c>
      <c r="AB24" s="2"/>
      <c r="AC24" s="2"/>
      <c r="AD24" s="2"/>
      <c r="AE24" s="2"/>
      <c r="AF24" s="2" t="s">
        <v>393</v>
      </c>
      <c r="AG24" s="2" t="s">
        <v>155</v>
      </c>
      <c r="AH24" s="2" t="s">
        <v>394</v>
      </c>
      <c r="AI24" s="2" t="s">
        <v>395</v>
      </c>
      <c r="AJ24" s="2" t="s">
        <v>396</v>
      </c>
      <c r="AK24" s="2"/>
      <c r="AL24" s="2"/>
      <c r="AM24" s="2"/>
      <c r="AN24" s="2" t="s">
        <v>87</v>
      </c>
      <c r="AO24" s="2" t="s">
        <v>397</v>
      </c>
      <c r="AP24" s="2" t="s">
        <v>89</v>
      </c>
    </row>
    <row r="25" customFormat="false" ht="15" hidden="false" customHeight="false" outlineLevel="0" collapsed="false">
      <c r="A25" s="8" t="s">
        <v>398</v>
      </c>
      <c r="B25" s="8" t="s">
        <v>398</v>
      </c>
      <c r="C25" s="2" t="s">
        <v>399</v>
      </c>
      <c r="D25" s="2" t="s">
        <v>92</v>
      </c>
      <c r="E25" s="2" t="s">
        <v>93</v>
      </c>
      <c r="F25" s="9" t="n">
        <f aca="false">Precios!R25</f>
        <v>329</v>
      </c>
      <c r="G25" s="2" t="n">
        <v>1641</v>
      </c>
      <c r="H25" s="10" t="str">
        <f aca="false">Parámetros!$B$28</f>
        <v>Nuevo</v>
      </c>
      <c r="I25" s="10" t="str">
        <f aca="false">Parámetros!$B$29</f>
        <v>Clásica</v>
      </c>
      <c r="J25" s="11" t="s">
        <v>400</v>
      </c>
      <c r="K25" s="10" t="str">
        <f aca="false">Parámetros!$B$30</f>
        <v>Mercado Envíos</v>
      </c>
      <c r="L25" s="2" t="str">
        <f aca="false">IF(F25&gt;=Parámetros!$B$7,"Envío gratis (obligatorio en Mercado Libre)",Parámetros!$B$31)</f>
        <v>Envío gratis (obligatorio en Mercado Libre)</v>
      </c>
      <c r="M25" s="10" t="str">
        <f aca="false">Parámetros!$B$32</f>
        <v>No acepto</v>
      </c>
      <c r="N25" s="10" t="str">
        <f aca="false">Parámetros!$B$33</f>
        <v>Sin garantía</v>
      </c>
      <c r="O25" s="2" t="s">
        <v>401</v>
      </c>
      <c r="P25" s="2" t="s">
        <v>95</v>
      </c>
      <c r="Q25" s="2" t="s">
        <v>96</v>
      </c>
      <c r="R25" s="2" t="s">
        <v>97</v>
      </c>
      <c r="S25" s="2" t="s">
        <v>98</v>
      </c>
      <c r="T25" s="2" t="s">
        <v>99</v>
      </c>
      <c r="U25" s="2" t="n">
        <v>400</v>
      </c>
      <c r="V25" s="2" t="s">
        <v>100</v>
      </c>
      <c r="W25" s="2" t="n">
        <v>1</v>
      </c>
      <c r="X25" s="2"/>
      <c r="Y25" s="2"/>
      <c r="Z25" s="2"/>
      <c r="AA25" s="2" t="s">
        <v>101</v>
      </c>
      <c r="AB25" s="2"/>
      <c r="AC25" s="2" t="s">
        <v>102</v>
      </c>
      <c r="AD25" s="2" t="s">
        <v>103</v>
      </c>
      <c r="AE25" s="2"/>
      <c r="AF25" s="2"/>
      <c r="AG25" s="2" t="s">
        <v>402</v>
      </c>
      <c r="AH25" s="2" t="s">
        <v>403</v>
      </c>
      <c r="AI25" s="2" t="s">
        <v>404</v>
      </c>
      <c r="AJ25" s="2" t="s">
        <v>405</v>
      </c>
      <c r="AK25" s="2"/>
      <c r="AL25" s="2"/>
      <c r="AM25" s="2"/>
      <c r="AN25" s="2" t="s">
        <v>108</v>
      </c>
      <c r="AO25" s="2" t="s">
        <v>406</v>
      </c>
      <c r="AP25" s="2" t="s">
        <v>89</v>
      </c>
    </row>
    <row r="26" customFormat="false" ht="15" hidden="false" customHeight="false" outlineLevel="0" collapsed="false">
      <c r="A26" s="8" t="s">
        <v>407</v>
      </c>
      <c r="B26" s="8" t="s">
        <v>407</v>
      </c>
      <c r="C26" s="2" t="s">
        <v>408</v>
      </c>
      <c r="D26" s="2" t="s">
        <v>350</v>
      </c>
      <c r="E26" s="2" t="s">
        <v>351</v>
      </c>
      <c r="F26" s="9" t="n">
        <f aca="false">Precios!R26</f>
        <v>394</v>
      </c>
      <c r="G26" s="2" t="n">
        <v>879</v>
      </c>
      <c r="H26" s="10" t="str">
        <f aca="false">Parámetros!$B$28</f>
        <v>Nuevo</v>
      </c>
      <c r="I26" s="10" t="str">
        <f aca="false">Parámetros!$B$29</f>
        <v>Clásica</v>
      </c>
      <c r="J26" s="11" t="s">
        <v>409</v>
      </c>
      <c r="K26" s="10" t="str">
        <f aca="false">Parámetros!$B$30</f>
        <v>Mercado Envíos</v>
      </c>
      <c r="L26" s="2" t="str">
        <f aca="false">IF(F26&gt;=Parámetros!$B$7,"Envío gratis (obligatorio en Mercado Libre)",Parámetros!$B$31)</f>
        <v>Envío gratis (obligatorio en Mercado Libre)</v>
      </c>
      <c r="M26" s="10" t="str">
        <f aca="false">Parámetros!$B$32</f>
        <v>No acepto</v>
      </c>
      <c r="N26" s="10" t="str">
        <f aca="false">Parámetros!$B$33</f>
        <v>Sin garantía</v>
      </c>
      <c r="O26" s="2" t="s">
        <v>410</v>
      </c>
      <c r="P26" s="2" t="s">
        <v>354</v>
      </c>
      <c r="Q26" s="2" t="s">
        <v>411</v>
      </c>
      <c r="R26" s="2" t="s">
        <v>412</v>
      </c>
      <c r="S26" s="2" t="s">
        <v>152</v>
      </c>
      <c r="T26" s="2" t="s">
        <v>152</v>
      </c>
      <c r="U26" s="2" t="n">
        <v>20</v>
      </c>
      <c r="V26" s="2" t="s">
        <v>133</v>
      </c>
      <c r="W26" s="2" t="n">
        <v>20</v>
      </c>
      <c r="X26" s="2" t="s">
        <v>413</v>
      </c>
      <c r="Y26" s="2" t="s">
        <v>414</v>
      </c>
      <c r="Z26" s="2" t="s">
        <v>136</v>
      </c>
      <c r="AA26" s="2"/>
      <c r="AB26" s="2"/>
      <c r="AC26" s="2"/>
      <c r="AD26" s="2"/>
      <c r="AE26" s="2"/>
      <c r="AF26" s="2"/>
      <c r="AG26" s="2" t="s">
        <v>415</v>
      </c>
      <c r="AH26" s="2" t="s">
        <v>416</v>
      </c>
      <c r="AI26" s="2" t="s">
        <v>417</v>
      </c>
      <c r="AJ26" s="2" t="s">
        <v>418</v>
      </c>
      <c r="AK26" s="2" t="s">
        <v>419</v>
      </c>
      <c r="AL26" s="2"/>
      <c r="AM26" s="2"/>
      <c r="AN26" s="2" t="s">
        <v>87</v>
      </c>
      <c r="AO26" s="2" t="s">
        <v>420</v>
      </c>
      <c r="AP26" s="2" t="s">
        <v>89</v>
      </c>
    </row>
    <row r="27" customFormat="false" ht="15" hidden="false" customHeight="false" outlineLevel="0" collapsed="false">
      <c r="A27" s="8" t="s">
        <v>421</v>
      </c>
      <c r="B27" s="8" t="s">
        <v>421</v>
      </c>
      <c r="C27" s="2" t="s">
        <v>422</v>
      </c>
      <c r="D27" s="2" t="s">
        <v>162</v>
      </c>
      <c r="E27" s="2" t="s">
        <v>163</v>
      </c>
      <c r="F27" s="9" t="n">
        <f aca="false">Precios!R27</f>
        <v>196</v>
      </c>
      <c r="G27" s="2" t="n">
        <v>390</v>
      </c>
      <c r="H27" s="10" t="str">
        <f aca="false">Parámetros!$B$28</f>
        <v>Nuevo</v>
      </c>
      <c r="I27" s="10" t="str">
        <f aca="false">Parámetros!$B$29</f>
        <v>Clásica</v>
      </c>
      <c r="J27" s="11" t="s">
        <v>423</v>
      </c>
      <c r="K27" s="10" t="str">
        <f aca="false">Parámetros!$B$30</f>
        <v>Mercado Envíos</v>
      </c>
      <c r="L27" s="2" t="str">
        <f aca="false">IF(F27&gt;=Parámetros!$B$7,"Envío gratis (obligatorio en Mercado Libre)",Parámetros!$B$31)</f>
        <v>A cargo del comprador</v>
      </c>
      <c r="M27" s="10" t="str">
        <f aca="false">Parámetros!$B$32</f>
        <v>No acepto</v>
      </c>
      <c r="N27" s="10" t="str">
        <f aca="false">Parámetros!$B$33</f>
        <v>Sin garantía</v>
      </c>
      <c r="O27" s="2" t="s">
        <v>424</v>
      </c>
      <c r="P27" s="2" t="s">
        <v>230</v>
      </c>
      <c r="Q27" s="2" t="s">
        <v>167</v>
      </c>
      <c r="R27" s="2" t="s">
        <v>231</v>
      </c>
      <c r="S27" s="2" t="s">
        <v>425</v>
      </c>
      <c r="T27" s="2" t="s">
        <v>170</v>
      </c>
      <c r="U27" s="2" t="n">
        <v>40</v>
      </c>
      <c r="V27" s="2" t="s">
        <v>171</v>
      </c>
      <c r="W27" s="2" t="n">
        <v>40</v>
      </c>
      <c r="X27" s="2"/>
      <c r="Y27" s="2"/>
      <c r="Z27" s="2"/>
      <c r="AA27" s="2" t="s">
        <v>98</v>
      </c>
      <c r="AB27" s="2" t="s">
        <v>426</v>
      </c>
      <c r="AC27" s="2"/>
      <c r="AD27" s="2" t="s">
        <v>103</v>
      </c>
      <c r="AE27" s="2"/>
      <c r="AF27" s="2"/>
      <c r="AG27" s="2" t="s">
        <v>427</v>
      </c>
      <c r="AH27" s="2" t="s">
        <v>428</v>
      </c>
      <c r="AI27" s="2" t="s">
        <v>429</v>
      </c>
      <c r="AJ27" s="2"/>
      <c r="AK27" s="2"/>
      <c r="AL27" s="2"/>
      <c r="AM27" s="2"/>
      <c r="AN27" s="2" t="s">
        <v>175</v>
      </c>
      <c r="AO27" s="2" t="s">
        <v>430</v>
      </c>
      <c r="AP27" s="2" t="s">
        <v>89</v>
      </c>
    </row>
    <row r="28" customFormat="false" ht="15" hidden="false" customHeight="false" outlineLevel="0" collapsed="false">
      <c r="A28" s="8" t="s">
        <v>431</v>
      </c>
      <c r="B28" s="8" t="s">
        <v>431</v>
      </c>
      <c r="C28" s="2" t="s">
        <v>432</v>
      </c>
      <c r="D28" s="2" t="s">
        <v>162</v>
      </c>
      <c r="E28" s="2" t="s">
        <v>163</v>
      </c>
      <c r="F28" s="9" t="n">
        <f aca="false">Precios!R28</f>
        <v>278</v>
      </c>
      <c r="G28" s="2" t="n">
        <v>432</v>
      </c>
      <c r="H28" s="10" t="str">
        <f aca="false">Parámetros!$B$28</f>
        <v>Nuevo</v>
      </c>
      <c r="I28" s="10" t="str">
        <f aca="false">Parámetros!$B$29</f>
        <v>Clásica</v>
      </c>
      <c r="J28" s="11" t="s">
        <v>433</v>
      </c>
      <c r="K28" s="10" t="str">
        <f aca="false">Parámetros!$B$30</f>
        <v>Mercado Envíos</v>
      </c>
      <c r="L28" s="2" t="str">
        <f aca="false">IF(F28&gt;=Parámetros!$B$7,"Envío gratis (obligatorio en Mercado Libre)",Parámetros!$B$31)</f>
        <v>A cargo del comprador</v>
      </c>
      <c r="M28" s="10" t="str">
        <f aca="false">Parámetros!$B$32</f>
        <v>No acepto</v>
      </c>
      <c r="N28" s="10" t="str">
        <f aca="false">Parámetros!$B$33</f>
        <v>Sin garantía</v>
      </c>
      <c r="O28" s="2" t="s">
        <v>434</v>
      </c>
      <c r="P28" s="2" t="s">
        <v>230</v>
      </c>
      <c r="Q28" s="2" t="s">
        <v>167</v>
      </c>
      <c r="R28" s="2" t="s">
        <v>231</v>
      </c>
      <c r="S28" s="2" t="s">
        <v>435</v>
      </c>
      <c r="T28" s="2" t="s">
        <v>170</v>
      </c>
      <c r="U28" s="2" t="n">
        <v>44</v>
      </c>
      <c r="V28" s="2" t="s">
        <v>171</v>
      </c>
      <c r="W28" s="2" t="n">
        <v>44</v>
      </c>
      <c r="X28" s="2"/>
      <c r="Y28" s="2"/>
      <c r="Z28" s="2"/>
      <c r="AA28" s="2" t="s">
        <v>436</v>
      </c>
      <c r="AB28" s="2" t="s">
        <v>437</v>
      </c>
      <c r="AC28" s="2"/>
      <c r="AD28" s="2" t="s">
        <v>103</v>
      </c>
      <c r="AE28" s="2"/>
      <c r="AF28" s="2"/>
      <c r="AG28" s="2" t="s">
        <v>438</v>
      </c>
      <c r="AH28" s="2" t="s">
        <v>439</v>
      </c>
      <c r="AI28" s="2" t="s">
        <v>440</v>
      </c>
      <c r="AJ28" s="2" t="s">
        <v>441</v>
      </c>
      <c r="AK28" s="2"/>
      <c r="AL28" s="2"/>
      <c r="AM28" s="2"/>
      <c r="AN28" s="2" t="s">
        <v>175</v>
      </c>
      <c r="AO28" s="2" t="s">
        <v>442</v>
      </c>
      <c r="AP28" s="2" t="s">
        <v>89</v>
      </c>
    </row>
    <row r="29" customFormat="false" ht="15" hidden="false" customHeight="false" outlineLevel="0" collapsed="false">
      <c r="A29" s="8" t="s">
        <v>443</v>
      </c>
      <c r="B29" s="8" t="s">
        <v>443</v>
      </c>
      <c r="C29" s="2" t="s">
        <v>444</v>
      </c>
      <c r="D29" s="2" t="s">
        <v>445</v>
      </c>
      <c r="E29" s="2" t="s">
        <v>446</v>
      </c>
      <c r="F29" s="9" t="n">
        <f aca="false">Precios!R29</f>
        <v>403</v>
      </c>
      <c r="G29" s="2" t="n">
        <v>0</v>
      </c>
      <c r="H29" s="10" t="str">
        <f aca="false">Parámetros!$B$28</f>
        <v>Nuevo</v>
      </c>
      <c r="I29" s="10" t="str">
        <f aca="false">Parámetros!$B$29</f>
        <v>Clásica</v>
      </c>
      <c r="J29" s="11" t="s">
        <v>447</v>
      </c>
      <c r="K29" s="10" t="str">
        <f aca="false">Parámetros!$B$30</f>
        <v>Mercado Envíos</v>
      </c>
      <c r="L29" s="2" t="str">
        <f aca="false">IF(F29&gt;=Parámetros!$B$7,"Envío gratis (obligatorio en Mercado Libre)",Parámetros!$B$31)</f>
        <v>Envío gratis (obligatorio en Mercado Libre)</v>
      </c>
      <c r="M29" s="10" t="str">
        <f aca="false">Parámetros!$B$32</f>
        <v>No acepto</v>
      </c>
      <c r="N29" s="10" t="str">
        <f aca="false">Parámetros!$B$33</f>
        <v>Sin garantía</v>
      </c>
      <c r="O29" s="2" t="s">
        <v>448</v>
      </c>
      <c r="P29" s="2" t="s">
        <v>449</v>
      </c>
      <c r="Q29" s="2" t="s">
        <v>450</v>
      </c>
      <c r="R29" s="2"/>
      <c r="S29" s="2" t="s">
        <v>451</v>
      </c>
      <c r="T29" s="2" t="s">
        <v>219</v>
      </c>
      <c r="U29" s="2" t="n">
        <v>16</v>
      </c>
      <c r="V29" s="2" t="s">
        <v>220</v>
      </c>
      <c r="W29" s="2" t="n">
        <v>16</v>
      </c>
      <c r="X29" s="2" t="s">
        <v>452</v>
      </c>
      <c r="Y29" s="2" t="s">
        <v>451</v>
      </c>
      <c r="Z29" s="2" t="s">
        <v>136</v>
      </c>
      <c r="AA29" s="2"/>
      <c r="AB29" s="2"/>
      <c r="AC29" s="2"/>
      <c r="AD29" s="2"/>
      <c r="AE29" s="2"/>
      <c r="AF29" s="2"/>
      <c r="AG29" s="2" t="s">
        <v>453</v>
      </c>
      <c r="AH29" s="2" t="s">
        <v>454</v>
      </c>
      <c r="AI29" s="2" t="s">
        <v>455</v>
      </c>
      <c r="AJ29" s="2"/>
      <c r="AK29" s="2"/>
      <c r="AL29" s="2"/>
      <c r="AM29" s="2"/>
      <c r="AN29" s="2" t="s">
        <v>87</v>
      </c>
      <c r="AO29" s="2" t="s">
        <v>456</v>
      </c>
      <c r="AP29" s="2" t="s">
        <v>89</v>
      </c>
    </row>
    <row r="30" customFormat="false" ht="15" hidden="false" customHeight="false" outlineLevel="0" collapsed="false">
      <c r="A30" s="8" t="s">
        <v>457</v>
      </c>
      <c r="B30" s="8" t="s">
        <v>457</v>
      </c>
      <c r="C30" s="2" t="s">
        <v>458</v>
      </c>
      <c r="D30" s="2" t="s">
        <v>162</v>
      </c>
      <c r="E30" s="2" t="s">
        <v>163</v>
      </c>
      <c r="F30" s="9" t="n">
        <f aca="false">Precios!R30</f>
        <v>454.9</v>
      </c>
      <c r="G30" s="2" t="n">
        <v>235</v>
      </c>
      <c r="H30" s="10" t="str">
        <f aca="false">Parámetros!$B$28</f>
        <v>Nuevo</v>
      </c>
      <c r="I30" s="10" t="str">
        <f aca="false">Parámetros!$B$29</f>
        <v>Clásica</v>
      </c>
      <c r="J30" s="11" t="s">
        <v>459</v>
      </c>
      <c r="K30" s="10" t="str">
        <f aca="false">Parámetros!$B$30</f>
        <v>Mercado Envíos</v>
      </c>
      <c r="L30" s="2" t="str">
        <f aca="false">IF(F30&gt;=Parámetros!$B$7,"Envío gratis (obligatorio en Mercado Libre)",Parámetros!$B$31)</f>
        <v>Envío gratis (obligatorio en Mercado Libre)</v>
      </c>
      <c r="M30" s="10" t="str">
        <f aca="false">Parámetros!$B$32</f>
        <v>No acepto</v>
      </c>
      <c r="N30" s="10" t="str">
        <f aca="false">Parámetros!$B$33</f>
        <v>Sin garantía</v>
      </c>
      <c r="O30" s="2" t="s">
        <v>460</v>
      </c>
      <c r="P30" s="2" t="s">
        <v>166</v>
      </c>
      <c r="Q30" s="2" t="s">
        <v>167</v>
      </c>
      <c r="R30" s="2" t="s">
        <v>378</v>
      </c>
      <c r="S30" s="2" t="s">
        <v>461</v>
      </c>
      <c r="T30" s="2" t="s">
        <v>170</v>
      </c>
      <c r="U30" s="2" t="n">
        <v>40</v>
      </c>
      <c r="V30" s="2" t="s">
        <v>171</v>
      </c>
      <c r="W30" s="2" t="n">
        <v>40</v>
      </c>
      <c r="X30" s="2"/>
      <c r="Y30" s="2"/>
      <c r="Z30" s="2"/>
      <c r="AA30" s="2" t="s">
        <v>181</v>
      </c>
      <c r="AB30" s="2" t="s">
        <v>462</v>
      </c>
      <c r="AC30" s="2"/>
      <c r="AD30" s="2" t="s">
        <v>463</v>
      </c>
      <c r="AE30" s="2"/>
      <c r="AF30" s="2"/>
      <c r="AG30" s="2" t="s">
        <v>464</v>
      </c>
      <c r="AH30" s="2" t="s">
        <v>465</v>
      </c>
      <c r="AI30" s="2" t="s">
        <v>466</v>
      </c>
      <c r="AJ30" s="2"/>
      <c r="AK30" s="2"/>
      <c r="AL30" s="2"/>
      <c r="AM30" s="2"/>
      <c r="AN30" s="2" t="s">
        <v>175</v>
      </c>
      <c r="AO30" s="2" t="s">
        <v>467</v>
      </c>
      <c r="AP30" s="2" t="s">
        <v>89</v>
      </c>
    </row>
    <row r="31" customFormat="false" ht="15" hidden="false" customHeight="false" outlineLevel="0" collapsed="false">
      <c r="A31" s="8" t="s">
        <v>468</v>
      </c>
      <c r="B31" s="8" t="s">
        <v>468</v>
      </c>
      <c r="C31" s="2" t="s">
        <v>469</v>
      </c>
      <c r="D31" s="2" t="s">
        <v>470</v>
      </c>
      <c r="E31" s="2" t="s">
        <v>471</v>
      </c>
      <c r="F31" s="9" t="n">
        <f aca="false">Precios!R31</f>
        <v>214</v>
      </c>
      <c r="G31" s="2" t="n">
        <v>1300</v>
      </c>
      <c r="H31" s="10" t="str">
        <f aca="false">Parámetros!$B$28</f>
        <v>Nuevo</v>
      </c>
      <c r="I31" s="10" t="str">
        <f aca="false">Parámetros!$B$29</f>
        <v>Clásica</v>
      </c>
      <c r="J31" s="11" t="s">
        <v>472</v>
      </c>
      <c r="K31" s="10" t="str">
        <f aca="false">Parámetros!$B$30</f>
        <v>Mercado Envíos</v>
      </c>
      <c r="L31" s="2" t="str">
        <f aca="false">IF(F31&gt;=Parámetros!$B$7,"Envío gratis (obligatorio en Mercado Libre)",Parámetros!$B$31)</f>
        <v>A cargo del comprador</v>
      </c>
      <c r="M31" s="10" t="str">
        <f aca="false">Parámetros!$B$32</f>
        <v>No acepto</v>
      </c>
      <c r="N31" s="10" t="str">
        <f aca="false">Parámetros!$B$33</f>
        <v>Sin garantía</v>
      </c>
      <c r="O31" s="2" t="s">
        <v>473</v>
      </c>
      <c r="P31" s="2" t="s">
        <v>474</v>
      </c>
      <c r="Q31" s="2" t="s">
        <v>336</v>
      </c>
      <c r="R31" s="2" t="s">
        <v>474</v>
      </c>
      <c r="S31" s="2" t="s">
        <v>475</v>
      </c>
      <c r="T31" s="2" t="s">
        <v>476</v>
      </c>
      <c r="U31" s="2" t="n">
        <v>40</v>
      </c>
      <c r="V31" s="2" t="s">
        <v>77</v>
      </c>
      <c r="W31" s="2" t="n">
        <v>1</v>
      </c>
      <c r="X31" s="2"/>
      <c r="Y31" s="2"/>
      <c r="Z31" s="2"/>
      <c r="AA31" s="2"/>
      <c r="AB31" s="2"/>
      <c r="AC31" s="2"/>
      <c r="AD31" s="2"/>
      <c r="AE31" s="2"/>
      <c r="AF31" s="2"/>
      <c r="AG31" s="2" t="s">
        <v>477</v>
      </c>
      <c r="AH31" s="2" t="s">
        <v>478</v>
      </c>
      <c r="AI31" s="2" t="s">
        <v>479</v>
      </c>
      <c r="AJ31" s="2"/>
      <c r="AK31" s="2"/>
      <c r="AL31" s="2"/>
      <c r="AM31" s="2"/>
      <c r="AN31" s="2" t="s">
        <v>87</v>
      </c>
      <c r="AO31" s="2" t="s">
        <v>480</v>
      </c>
      <c r="AP31" s="2" t="s">
        <v>89</v>
      </c>
    </row>
    <row r="32" customFormat="false" ht="15" hidden="false" customHeight="false" outlineLevel="0" collapsed="false">
      <c r="A32" s="8" t="s">
        <v>481</v>
      </c>
      <c r="B32" s="8" t="s">
        <v>481</v>
      </c>
      <c r="C32" s="2" t="s">
        <v>482</v>
      </c>
      <c r="D32" s="2" t="s">
        <v>483</v>
      </c>
      <c r="E32" s="2" t="s">
        <v>484</v>
      </c>
      <c r="F32" s="9" t="n">
        <f aca="false">Precios!R32</f>
        <v>522</v>
      </c>
      <c r="G32" s="2" t="n">
        <v>212</v>
      </c>
      <c r="H32" s="10" t="str">
        <f aca="false">Parámetros!$B$28</f>
        <v>Nuevo</v>
      </c>
      <c r="I32" s="10" t="str">
        <f aca="false">Parámetros!$B$29</f>
        <v>Clásica</v>
      </c>
      <c r="J32" s="11" t="s">
        <v>485</v>
      </c>
      <c r="K32" s="10" t="str">
        <f aca="false">Parámetros!$B$30</f>
        <v>Mercado Envíos</v>
      </c>
      <c r="L32" s="2" t="str">
        <f aca="false">IF(F32&gt;=Parámetros!$B$7,"Envío gratis (obligatorio en Mercado Libre)",Parámetros!$B$31)</f>
        <v>Envío gratis (obligatorio en Mercado Libre)</v>
      </c>
      <c r="M32" s="10" t="str">
        <f aca="false">Parámetros!$B$32</f>
        <v>No acepto</v>
      </c>
      <c r="N32" s="10" t="str">
        <f aca="false">Parámetros!$B$33</f>
        <v>Sin garantía</v>
      </c>
      <c r="O32" s="2" t="s">
        <v>486</v>
      </c>
      <c r="P32" s="2" t="s">
        <v>487</v>
      </c>
      <c r="Q32" s="2" t="s">
        <v>488</v>
      </c>
      <c r="R32" s="2" t="s">
        <v>489</v>
      </c>
      <c r="S32" s="2" t="s">
        <v>490</v>
      </c>
      <c r="T32" s="2" t="s">
        <v>491</v>
      </c>
      <c r="U32" s="2" t="n">
        <v>10</v>
      </c>
      <c r="V32" s="2" t="s">
        <v>77</v>
      </c>
      <c r="W32" s="2" t="n">
        <v>1</v>
      </c>
      <c r="X32" s="2" t="s">
        <v>492</v>
      </c>
      <c r="Y32" s="2" t="s">
        <v>493</v>
      </c>
      <c r="Z32" s="2" t="s">
        <v>494</v>
      </c>
      <c r="AA32" s="2"/>
      <c r="AB32" s="2"/>
      <c r="AC32" s="2"/>
      <c r="AD32" s="2"/>
      <c r="AE32" s="2"/>
      <c r="AF32" s="2" t="s">
        <v>495</v>
      </c>
      <c r="AG32" s="2" t="s">
        <v>496</v>
      </c>
      <c r="AH32" s="2" t="s">
        <v>497</v>
      </c>
      <c r="AI32" s="2" t="s">
        <v>498</v>
      </c>
      <c r="AJ32" s="2" t="s">
        <v>499</v>
      </c>
      <c r="AK32" s="2"/>
      <c r="AL32" s="2"/>
      <c r="AM32" s="2"/>
      <c r="AN32" s="2" t="s">
        <v>87</v>
      </c>
      <c r="AO32" s="2" t="s">
        <v>500</v>
      </c>
      <c r="AP32" s="2" t="s">
        <v>89</v>
      </c>
    </row>
    <row r="33" customFormat="false" ht="15" hidden="false" customHeight="false" outlineLevel="0" collapsed="false">
      <c r="A33" s="8" t="s">
        <v>501</v>
      </c>
      <c r="B33" s="8" t="s">
        <v>501</v>
      </c>
      <c r="C33" s="2" t="s">
        <v>502</v>
      </c>
      <c r="D33" s="2" t="s">
        <v>162</v>
      </c>
      <c r="E33" s="2" t="s">
        <v>163</v>
      </c>
      <c r="F33" s="9" t="n">
        <f aca="false">Precios!R33</f>
        <v>478</v>
      </c>
      <c r="G33" s="2" t="n">
        <v>305</v>
      </c>
      <c r="H33" s="10" t="str">
        <f aca="false">Parámetros!$B$28</f>
        <v>Nuevo</v>
      </c>
      <c r="I33" s="10" t="str">
        <f aca="false">Parámetros!$B$29</f>
        <v>Clásica</v>
      </c>
      <c r="J33" s="11" t="s">
        <v>503</v>
      </c>
      <c r="K33" s="10" t="str">
        <f aca="false">Parámetros!$B$30</f>
        <v>Mercado Envíos</v>
      </c>
      <c r="L33" s="2" t="str">
        <f aca="false">IF(F33&gt;=Parámetros!$B$7,"Envío gratis (obligatorio en Mercado Libre)",Parámetros!$B$31)</f>
        <v>Envío gratis (obligatorio en Mercado Libre)</v>
      </c>
      <c r="M33" s="10" t="str">
        <f aca="false">Parámetros!$B$32</f>
        <v>No acepto</v>
      </c>
      <c r="N33" s="10" t="str">
        <f aca="false">Parámetros!$B$33</f>
        <v>Sin garantía</v>
      </c>
      <c r="O33" s="2" t="s">
        <v>504</v>
      </c>
      <c r="P33" s="2" t="s">
        <v>166</v>
      </c>
      <c r="Q33" s="2" t="s">
        <v>167</v>
      </c>
      <c r="R33" s="2" t="s">
        <v>378</v>
      </c>
      <c r="S33" s="2" t="s">
        <v>505</v>
      </c>
      <c r="T33" s="2" t="s">
        <v>170</v>
      </c>
      <c r="U33" s="2" t="n">
        <v>40</v>
      </c>
      <c r="V33" s="2" t="s">
        <v>171</v>
      </c>
      <c r="W33" s="2" t="n">
        <v>40</v>
      </c>
      <c r="X33" s="2"/>
      <c r="Y33" s="2"/>
      <c r="Z33" s="2"/>
      <c r="AA33" s="2" t="s">
        <v>169</v>
      </c>
      <c r="AB33" s="2" t="s">
        <v>506</v>
      </c>
      <c r="AC33" s="2"/>
      <c r="AD33" s="2" t="s">
        <v>463</v>
      </c>
      <c r="AE33" s="2"/>
      <c r="AF33" s="2"/>
      <c r="AG33" s="2" t="s">
        <v>507</v>
      </c>
      <c r="AH33" s="2" t="s">
        <v>508</v>
      </c>
      <c r="AI33" s="2" t="s">
        <v>509</v>
      </c>
      <c r="AJ33" s="2"/>
      <c r="AK33" s="2"/>
      <c r="AL33" s="2"/>
      <c r="AM33" s="2"/>
      <c r="AN33" s="2" t="s">
        <v>175</v>
      </c>
      <c r="AO33" s="2" t="s">
        <v>510</v>
      </c>
      <c r="AP33" s="2" t="s">
        <v>89</v>
      </c>
    </row>
    <row r="34" customFormat="false" ht="15" hidden="false" customHeight="false" outlineLevel="0" collapsed="false">
      <c r="A34" s="8" t="s">
        <v>511</v>
      </c>
      <c r="B34" s="8" t="s">
        <v>511</v>
      </c>
      <c r="C34" s="2" t="s">
        <v>512</v>
      </c>
      <c r="D34" s="2" t="s">
        <v>483</v>
      </c>
      <c r="E34" s="2" t="s">
        <v>484</v>
      </c>
      <c r="F34" s="9" t="n">
        <f aca="false">Precios!R34</f>
        <v>829</v>
      </c>
      <c r="G34" s="2" t="n">
        <v>295</v>
      </c>
      <c r="H34" s="10" t="str">
        <f aca="false">Parámetros!$B$28</f>
        <v>Nuevo</v>
      </c>
      <c r="I34" s="10" t="str">
        <f aca="false">Parámetros!$B$29</f>
        <v>Clásica</v>
      </c>
      <c r="J34" s="11" t="s">
        <v>513</v>
      </c>
      <c r="K34" s="10" t="str">
        <f aca="false">Parámetros!$B$30</f>
        <v>Mercado Envíos</v>
      </c>
      <c r="L34" s="2" t="str">
        <f aca="false">IF(F34&gt;=Parámetros!$B$7,"Envío gratis (obligatorio en Mercado Libre)",Parámetros!$B$31)</f>
        <v>Envío gratis (obligatorio en Mercado Libre)</v>
      </c>
      <c r="M34" s="10" t="str">
        <f aca="false">Parámetros!$B$32</f>
        <v>No acepto</v>
      </c>
      <c r="N34" s="10" t="str">
        <f aca="false">Parámetros!$B$33</f>
        <v>Sin garantía</v>
      </c>
      <c r="O34" s="2" t="s">
        <v>514</v>
      </c>
      <c r="P34" s="2" t="s">
        <v>515</v>
      </c>
      <c r="Q34" s="2" t="s">
        <v>516</v>
      </c>
      <c r="R34" s="2" t="s">
        <v>517</v>
      </c>
      <c r="S34" s="2" t="s">
        <v>518</v>
      </c>
      <c r="T34" s="2" t="s">
        <v>491</v>
      </c>
      <c r="U34" s="2" t="n">
        <v>10</v>
      </c>
      <c r="V34" s="2" t="s">
        <v>77</v>
      </c>
      <c r="W34" s="2" t="n">
        <v>1</v>
      </c>
      <c r="X34" s="2" t="s">
        <v>519</v>
      </c>
      <c r="Y34" s="2" t="s">
        <v>520</v>
      </c>
      <c r="Z34" s="2" t="s">
        <v>494</v>
      </c>
      <c r="AA34" s="2"/>
      <c r="AB34" s="2"/>
      <c r="AC34" s="2"/>
      <c r="AD34" s="2"/>
      <c r="AE34" s="2"/>
      <c r="AF34" s="2"/>
      <c r="AG34" s="2" t="s">
        <v>521</v>
      </c>
      <c r="AH34" s="2" t="s">
        <v>522</v>
      </c>
      <c r="AI34" s="2" t="s">
        <v>523</v>
      </c>
      <c r="AJ34" s="2" t="s">
        <v>524</v>
      </c>
      <c r="AK34" s="2"/>
      <c r="AL34" s="2"/>
      <c r="AM34" s="2"/>
      <c r="AN34" s="2" t="s">
        <v>87</v>
      </c>
      <c r="AO34" s="2" t="s">
        <v>525</v>
      </c>
      <c r="AP34" s="2" t="s">
        <v>89</v>
      </c>
    </row>
    <row r="35" customFormat="false" ht="15" hidden="false" customHeight="false" outlineLevel="0" collapsed="false">
      <c r="A35" s="8" t="s">
        <v>526</v>
      </c>
      <c r="B35" s="8" t="s">
        <v>526</v>
      </c>
      <c r="C35" s="2" t="s">
        <v>527</v>
      </c>
      <c r="D35" s="2" t="s">
        <v>92</v>
      </c>
      <c r="E35" s="2" t="s">
        <v>93</v>
      </c>
      <c r="F35" s="9" t="n">
        <f aca="false">Precios!R35</f>
        <v>391</v>
      </c>
      <c r="G35" s="2" t="n">
        <v>472</v>
      </c>
      <c r="H35" s="10" t="str">
        <f aca="false">Parámetros!$B$28</f>
        <v>Nuevo</v>
      </c>
      <c r="I35" s="10" t="str">
        <f aca="false">Parámetros!$B$29</f>
        <v>Clásica</v>
      </c>
      <c r="J35" s="11" t="s">
        <v>528</v>
      </c>
      <c r="K35" s="10" t="str">
        <f aca="false">Parámetros!$B$30</f>
        <v>Mercado Envíos</v>
      </c>
      <c r="L35" s="2" t="str">
        <f aca="false">IF(F35&gt;=Parámetros!$B$7,"Envío gratis (obligatorio en Mercado Libre)",Parámetros!$B$31)</f>
        <v>Envío gratis (obligatorio en Mercado Libre)</v>
      </c>
      <c r="M35" s="10" t="str">
        <f aca="false">Parámetros!$B$32</f>
        <v>No acepto</v>
      </c>
      <c r="N35" s="10" t="str">
        <f aca="false">Parámetros!$B$33</f>
        <v>Sin garantía</v>
      </c>
      <c r="O35" s="2" t="s">
        <v>529</v>
      </c>
      <c r="P35" s="2" t="s">
        <v>95</v>
      </c>
      <c r="Q35" s="2" t="s">
        <v>96</v>
      </c>
      <c r="R35" s="2" t="s">
        <v>97</v>
      </c>
      <c r="S35" s="2" t="s">
        <v>436</v>
      </c>
      <c r="T35" s="2" t="s">
        <v>99</v>
      </c>
      <c r="U35" s="2" t="n">
        <v>800</v>
      </c>
      <c r="V35" s="2" t="s">
        <v>100</v>
      </c>
      <c r="W35" s="2" t="n">
        <v>1</v>
      </c>
      <c r="X35" s="2"/>
      <c r="Y35" s="2"/>
      <c r="Z35" s="2"/>
      <c r="AA35" s="2" t="s">
        <v>530</v>
      </c>
      <c r="AB35" s="2"/>
      <c r="AC35" s="2"/>
      <c r="AD35" s="2" t="s">
        <v>103</v>
      </c>
      <c r="AE35" s="2"/>
      <c r="AF35" s="2"/>
      <c r="AG35" s="2" t="s">
        <v>531</v>
      </c>
      <c r="AH35" s="2" t="s">
        <v>532</v>
      </c>
      <c r="AI35" s="2" t="s">
        <v>533</v>
      </c>
      <c r="AJ35" s="2" t="s">
        <v>534</v>
      </c>
      <c r="AK35" s="2"/>
      <c r="AL35" s="2"/>
      <c r="AM35" s="2"/>
      <c r="AN35" s="2" t="s">
        <v>108</v>
      </c>
      <c r="AO35" s="2" t="s">
        <v>535</v>
      </c>
      <c r="AP35" s="2" t="s">
        <v>89</v>
      </c>
    </row>
    <row r="36" customFormat="false" ht="15" hidden="false" customHeight="false" outlineLevel="0" collapsed="false">
      <c r="A36" s="8" t="s">
        <v>536</v>
      </c>
      <c r="B36" s="8" t="s">
        <v>536</v>
      </c>
      <c r="C36" s="2" t="s">
        <v>537</v>
      </c>
      <c r="D36" s="2" t="s">
        <v>331</v>
      </c>
      <c r="E36" s="2" t="s">
        <v>332</v>
      </c>
      <c r="F36" s="9" t="n">
        <f aca="false">Precios!R36</f>
        <v>236</v>
      </c>
      <c r="G36" s="2" t="n">
        <v>1872</v>
      </c>
      <c r="H36" s="10" t="str">
        <f aca="false">Parámetros!$B$28</f>
        <v>Nuevo</v>
      </c>
      <c r="I36" s="10" t="str">
        <f aca="false">Parámetros!$B$29</f>
        <v>Clásica</v>
      </c>
      <c r="J36" s="11" t="s">
        <v>538</v>
      </c>
      <c r="K36" s="10" t="str">
        <f aca="false">Parámetros!$B$30</f>
        <v>Mercado Envíos</v>
      </c>
      <c r="L36" s="2" t="str">
        <f aca="false">IF(F36&gt;=Parámetros!$B$7,"Envío gratis (obligatorio en Mercado Libre)",Parámetros!$B$31)</f>
        <v>A cargo del comprador</v>
      </c>
      <c r="M36" s="10" t="str">
        <f aca="false">Parámetros!$B$32</f>
        <v>No acepto</v>
      </c>
      <c r="N36" s="10" t="str">
        <f aca="false">Parámetros!$B$33</f>
        <v>Sin garantía</v>
      </c>
      <c r="O36" s="2" t="s">
        <v>539</v>
      </c>
      <c r="P36" s="2" t="s">
        <v>540</v>
      </c>
      <c r="Q36" s="2" t="s">
        <v>541</v>
      </c>
      <c r="R36" s="2"/>
      <c r="S36" s="2" t="s">
        <v>542</v>
      </c>
      <c r="T36" s="2" t="s">
        <v>543</v>
      </c>
      <c r="U36" s="2" t="n">
        <v>10</v>
      </c>
      <c r="V36" s="2" t="s">
        <v>544</v>
      </c>
      <c r="W36" s="2" t="n">
        <v>10</v>
      </c>
      <c r="X36" s="2" t="s">
        <v>545</v>
      </c>
      <c r="Y36" s="2" t="s">
        <v>546</v>
      </c>
      <c r="Z36" s="2" t="s">
        <v>136</v>
      </c>
      <c r="AA36" s="2" t="s">
        <v>547</v>
      </c>
      <c r="AB36" s="2"/>
      <c r="AC36" s="2" t="s">
        <v>548</v>
      </c>
      <c r="AD36" s="2"/>
      <c r="AE36" s="2"/>
      <c r="AF36" s="2" t="s">
        <v>549</v>
      </c>
      <c r="AG36" s="2" t="s">
        <v>155</v>
      </c>
      <c r="AH36" s="2" t="s">
        <v>550</v>
      </c>
      <c r="AI36" s="2" t="s">
        <v>551</v>
      </c>
      <c r="AJ36" s="2" t="s">
        <v>552</v>
      </c>
      <c r="AK36" s="2"/>
      <c r="AL36" s="2"/>
      <c r="AM36" s="2"/>
      <c r="AN36" s="2" t="s">
        <v>87</v>
      </c>
      <c r="AO36" s="2" t="s">
        <v>553</v>
      </c>
      <c r="AP36" s="2" t="s">
        <v>89</v>
      </c>
    </row>
    <row r="37" customFormat="false" ht="15" hidden="false" customHeight="false" outlineLevel="0" collapsed="false">
      <c r="A37" s="8" t="s">
        <v>554</v>
      </c>
      <c r="B37" s="8" t="s">
        <v>554</v>
      </c>
      <c r="C37" s="2" t="s">
        <v>555</v>
      </c>
      <c r="D37" s="2" t="s">
        <v>556</v>
      </c>
      <c r="E37" s="2" t="s">
        <v>557</v>
      </c>
      <c r="F37" s="9" t="n">
        <f aca="false">Precios!R37</f>
        <v>96</v>
      </c>
      <c r="G37" s="2" t="n">
        <v>2411</v>
      </c>
      <c r="H37" s="10" t="str">
        <f aca="false">Parámetros!$B$28</f>
        <v>Nuevo</v>
      </c>
      <c r="I37" s="10" t="str">
        <f aca="false">Parámetros!$B$29</f>
        <v>Clásica</v>
      </c>
      <c r="J37" s="11" t="s">
        <v>558</v>
      </c>
      <c r="K37" s="10" t="str">
        <f aca="false">Parámetros!$B$30</f>
        <v>Mercado Envíos</v>
      </c>
      <c r="L37" s="2" t="str">
        <f aca="false">IF(F37&gt;=Parámetros!$B$7,"Envío gratis (obligatorio en Mercado Libre)",Parámetros!$B$31)</f>
        <v>A cargo del comprador</v>
      </c>
      <c r="M37" s="10" t="str">
        <f aca="false">Parámetros!$B$32</f>
        <v>No acepto</v>
      </c>
      <c r="N37" s="10" t="str">
        <f aca="false">Parámetros!$B$33</f>
        <v>Sin garantía</v>
      </c>
      <c r="O37" s="2" t="s">
        <v>559</v>
      </c>
      <c r="P37" s="2" t="s">
        <v>560</v>
      </c>
      <c r="Q37" s="2" t="s">
        <v>561</v>
      </c>
      <c r="R37" s="2"/>
      <c r="S37" s="2"/>
      <c r="T37" s="2" t="s">
        <v>562</v>
      </c>
      <c r="U37" s="2" t="n">
        <v>1</v>
      </c>
      <c r="V37" s="2" t="s">
        <v>563</v>
      </c>
      <c r="W37" s="2" t="n">
        <v>1</v>
      </c>
      <c r="X37" s="2" t="s">
        <v>564</v>
      </c>
      <c r="Y37" s="2" t="s">
        <v>565</v>
      </c>
      <c r="Z37" s="2" t="s">
        <v>136</v>
      </c>
      <c r="AA37" s="2"/>
      <c r="AB37" s="2"/>
      <c r="AC37" s="2"/>
      <c r="AD37" s="2" t="s">
        <v>566</v>
      </c>
      <c r="AE37" s="2"/>
      <c r="AF37" s="2"/>
      <c r="AG37" s="2" t="s">
        <v>567</v>
      </c>
      <c r="AH37" s="2" t="s">
        <v>568</v>
      </c>
      <c r="AI37" s="2" t="s">
        <v>569</v>
      </c>
      <c r="AJ37" s="2"/>
      <c r="AK37" s="2"/>
      <c r="AL37" s="2"/>
      <c r="AM37" s="2"/>
      <c r="AN37" s="2" t="s">
        <v>87</v>
      </c>
      <c r="AO37" s="2" t="s">
        <v>570</v>
      </c>
      <c r="AP37" s="2" t="s">
        <v>89</v>
      </c>
    </row>
    <row r="38" customFormat="false" ht="15" hidden="false" customHeight="false" outlineLevel="0" collapsed="false">
      <c r="A38" s="8" t="s">
        <v>571</v>
      </c>
      <c r="B38" s="8" t="s">
        <v>571</v>
      </c>
      <c r="C38" s="2" t="s">
        <v>572</v>
      </c>
      <c r="D38" s="2" t="s">
        <v>196</v>
      </c>
      <c r="E38" s="2" t="s">
        <v>197</v>
      </c>
      <c r="F38" s="9" t="n">
        <f aca="false">Precios!R38</f>
        <v>419</v>
      </c>
      <c r="G38" s="2" t="n">
        <v>285</v>
      </c>
      <c r="H38" s="10" t="str">
        <f aca="false">Parámetros!$B$28</f>
        <v>Nuevo</v>
      </c>
      <c r="I38" s="10" t="str">
        <f aca="false">Parámetros!$B$29</f>
        <v>Clásica</v>
      </c>
      <c r="J38" s="11" t="s">
        <v>573</v>
      </c>
      <c r="K38" s="10" t="str">
        <f aca="false">Parámetros!$B$30</f>
        <v>Mercado Envíos</v>
      </c>
      <c r="L38" s="2" t="str">
        <f aca="false">IF(F38&gt;=Parámetros!$B$7,"Envío gratis (obligatorio en Mercado Libre)",Parámetros!$B$31)</f>
        <v>Envío gratis (obligatorio en Mercado Libre)</v>
      </c>
      <c r="M38" s="10" t="str">
        <f aca="false">Parámetros!$B$32</f>
        <v>No acepto</v>
      </c>
      <c r="N38" s="10" t="str">
        <f aca="false">Parámetros!$B$33</f>
        <v>Sin garantía</v>
      </c>
      <c r="O38" s="2" t="s">
        <v>574</v>
      </c>
      <c r="P38" s="2" t="s">
        <v>200</v>
      </c>
      <c r="Q38" s="2" t="s">
        <v>201</v>
      </c>
      <c r="R38" s="2" t="s">
        <v>575</v>
      </c>
      <c r="S38" s="2" t="s">
        <v>203</v>
      </c>
      <c r="T38" s="2" t="s">
        <v>204</v>
      </c>
      <c r="U38" s="2" t="n">
        <v>50</v>
      </c>
      <c r="V38" s="2" t="s">
        <v>205</v>
      </c>
      <c r="W38" s="2" t="n">
        <v>50</v>
      </c>
      <c r="X38" s="2"/>
      <c r="Y38" s="2"/>
      <c r="Z38" s="2"/>
      <c r="AA38" s="2" t="s">
        <v>81</v>
      </c>
      <c r="AB38" s="2"/>
      <c r="AC38" s="2"/>
      <c r="AD38" s="2"/>
      <c r="AE38" s="2"/>
      <c r="AF38" s="2" t="s">
        <v>576</v>
      </c>
      <c r="AG38" s="2" t="s">
        <v>577</v>
      </c>
      <c r="AH38" s="2" t="s">
        <v>578</v>
      </c>
      <c r="AI38" s="2" t="s">
        <v>579</v>
      </c>
      <c r="AJ38" s="2" t="s">
        <v>580</v>
      </c>
      <c r="AK38" s="2" t="s">
        <v>581</v>
      </c>
      <c r="AL38" s="2"/>
      <c r="AM38" s="2"/>
      <c r="AN38" s="2" t="s">
        <v>87</v>
      </c>
      <c r="AO38" s="2" t="s">
        <v>582</v>
      </c>
      <c r="AP38" s="2" t="s">
        <v>89</v>
      </c>
    </row>
    <row r="39" customFormat="false" ht="15" hidden="false" customHeight="false" outlineLevel="0" collapsed="false">
      <c r="A39" s="8" t="s">
        <v>583</v>
      </c>
      <c r="B39" s="8" t="s">
        <v>583</v>
      </c>
      <c r="C39" s="2" t="s">
        <v>584</v>
      </c>
      <c r="D39" s="2" t="s">
        <v>240</v>
      </c>
      <c r="E39" s="2" t="s">
        <v>241</v>
      </c>
      <c r="F39" s="9" t="n">
        <f aca="false">Precios!R39</f>
        <v>463</v>
      </c>
      <c r="G39" s="2" t="n">
        <v>273</v>
      </c>
      <c r="H39" s="10" t="str">
        <f aca="false">Parámetros!$B$28</f>
        <v>Nuevo</v>
      </c>
      <c r="I39" s="10" t="str">
        <f aca="false">Parámetros!$B$29</f>
        <v>Clásica</v>
      </c>
      <c r="J39" s="11" t="s">
        <v>585</v>
      </c>
      <c r="K39" s="10" t="str">
        <f aca="false">Parámetros!$B$30</f>
        <v>Mercado Envíos</v>
      </c>
      <c r="L39" s="2" t="str">
        <f aca="false">IF(F39&gt;=Parámetros!$B$7,"Envío gratis (obligatorio en Mercado Libre)",Parámetros!$B$31)</f>
        <v>Envío gratis (obligatorio en Mercado Libre)</v>
      </c>
      <c r="M39" s="10" t="str">
        <f aca="false">Parámetros!$B$32</f>
        <v>No acepto</v>
      </c>
      <c r="N39" s="10" t="str">
        <f aca="false">Parámetros!$B$33</f>
        <v>Sin garantía</v>
      </c>
      <c r="O39" s="2" t="s">
        <v>586</v>
      </c>
      <c r="P39" s="2" t="s">
        <v>587</v>
      </c>
      <c r="Q39" s="2" t="s">
        <v>129</v>
      </c>
      <c r="R39" s="2"/>
      <c r="S39" s="2" t="s">
        <v>588</v>
      </c>
      <c r="T39" s="2" t="s">
        <v>152</v>
      </c>
      <c r="U39" s="2" t="n">
        <v>30</v>
      </c>
      <c r="V39" s="2" t="s">
        <v>133</v>
      </c>
      <c r="W39" s="2" t="n">
        <v>30</v>
      </c>
      <c r="X39" s="2" t="s">
        <v>589</v>
      </c>
      <c r="Y39" s="2" t="s">
        <v>588</v>
      </c>
      <c r="Z39" s="2" t="s">
        <v>136</v>
      </c>
      <c r="AA39" s="2" t="s">
        <v>81</v>
      </c>
      <c r="AB39" s="2"/>
      <c r="AC39" s="2"/>
      <c r="AD39" s="2"/>
      <c r="AE39" s="2"/>
      <c r="AF39" s="2" t="s">
        <v>590</v>
      </c>
      <c r="AG39" s="2" t="s">
        <v>155</v>
      </c>
      <c r="AH39" s="2" t="s">
        <v>591</v>
      </c>
      <c r="AI39" s="2" t="s">
        <v>592</v>
      </c>
      <c r="AJ39" s="2"/>
      <c r="AK39" s="2"/>
      <c r="AL39" s="2"/>
      <c r="AM39" s="2"/>
      <c r="AN39" s="2" t="s">
        <v>87</v>
      </c>
      <c r="AO39" s="2" t="s">
        <v>593</v>
      </c>
      <c r="AP39" s="2" t="s">
        <v>89</v>
      </c>
    </row>
    <row r="40" customFormat="false" ht="15" hidden="false" customHeight="false" outlineLevel="0" collapsed="false">
      <c r="A40" s="8" t="s">
        <v>594</v>
      </c>
      <c r="B40" s="8" t="s">
        <v>594</v>
      </c>
      <c r="C40" s="2" t="s">
        <v>595</v>
      </c>
      <c r="D40" s="2" t="s">
        <v>596</v>
      </c>
      <c r="E40" s="2" t="s">
        <v>597</v>
      </c>
      <c r="F40" s="9" t="n">
        <f aca="false">Precios!R40</f>
        <v>163</v>
      </c>
      <c r="G40" s="2" t="n">
        <v>288</v>
      </c>
      <c r="H40" s="10" t="str">
        <f aca="false">Parámetros!$B$28</f>
        <v>Nuevo</v>
      </c>
      <c r="I40" s="10" t="str">
        <f aca="false">Parámetros!$B$29</f>
        <v>Clásica</v>
      </c>
      <c r="J40" s="11" t="s">
        <v>598</v>
      </c>
      <c r="K40" s="10" t="str">
        <f aca="false">Parámetros!$B$30</f>
        <v>Mercado Envíos</v>
      </c>
      <c r="L40" s="2" t="str">
        <f aca="false">IF(F40&gt;=Parámetros!$B$7,"Envío gratis (obligatorio en Mercado Libre)",Parámetros!$B$31)</f>
        <v>A cargo del comprador</v>
      </c>
      <c r="M40" s="10" t="str">
        <f aca="false">Parámetros!$B$32</f>
        <v>No acepto</v>
      </c>
      <c r="N40" s="10" t="str">
        <f aca="false">Parámetros!$B$33</f>
        <v>Sin garantía</v>
      </c>
      <c r="O40" s="2" t="s">
        <v>599</v>
      </c>
      <c r="P40" s="2" t="s">
        <v>600</v>
      </c>
      <c r="Q40" s="2" t="s">
        <v>601</v>
      </c>
      <c r="R40" s="2" t="s">
        <v>602</v>
      </c>
      <c r="S40" s="2" t="s">
        <v>603</v>
      </c>
      <c r="T40" s="2" t="s">
        <v>604</v>
      </c>
      <c r="U40" s="2" t="n">
        <v>10</v>
      </c>
      <c r="V40" s="2" t="s">
        <v>171</v>
      </c>
      <c r="W40" s="2" t="n">
        <v>10</v>
      </c>
      <c r="X40" s="2"/>
      <c r="Y40" s="2"/>
      <c r="Z40" s="2"/>
      <c r="AA40" s="2" t="s">
        <v>81</v>
      </c>
      <c r="AB40" s="2" t="s">
        <v>605</v>
      </c>
      <c r="AC40" s="2"/>
      <c r="AD40" s="2"/>
      <c r="AE40" s="2"/>
      <c r="AF40" s="2"/>
      <c r="AG40" s="2" t="s">
        <v>606</v>
      </c>
      <c r="AH40" s="2" t="s">
        <v>607</v>
      </c>
      <c r="AI40" s="2" t="s">
        <v>608</v>
      </c>
      <c r="AJ40" s="2"/>
      <c r="AK40" s="2"/>
      <c r="AL40" s="2"/>
      <c r="AM40" s="2"/>
      <c r="AN40" s="2" t="s">
        <v>175</v>
      </c>
      <c r="AO40" s="2" t="s">
        <v>609</v>
      </c>
      <c r="AP40" s="2" t="s">
        <v>89</v>
      </c>
    </row>
    <row r="41" customFormat="false" ht="15" hidden="false" customHeight="false" outlineLevel="0" collapsed="false">
      <c r="A41" s="8" t="s">
        <v>610</v>
      </c>
      <c r="B41" s="8" t="s">
        <v>610</v>
      </c>
      <c r="C41" s="2" t="s">
        <v>611</v>
      </c>
      <c r="D41" s="2" t="s">
        <v>612</v>
      </c>
      <c r="E41" s="2" t="s">
        <v>613</v>
      </c>
      <c r="F41" s="9" t="n">
        <f aca="false">Precios!R41</f>
        <v>68.5</v>
      </c>
      <c r="G41" s="2" t="n">
        <v>867</v>
      </c>
      <c r="H41" s="10" t="str">
        <f aca="false">Parámetros!$B$28</f>
        <v>Nuevo</v>
      </c>
      <c r="I41" s="10" t="str">
        <f aca="false">Parámetros!$B$29</f>
        <v>Clásica</v>
      </c>
      <c r="J41" s="11" t="s">
        <v>614</v>
      </c>
      <c r="K41" s="10" t="str">
        <f aca="false">Parámetros!$B$30</f>
        <v>Mercado Envíos</v>
      </c>
      <c r="L41" s="2" t="str">
        <f aca="false">IF(F41&gt;=Parámetros!$B$7,"Envío gratis (obligatorio en Mercado Libre)",Parámetros!$B$31)</f>
        <v>A cargo del comprador</v>
      </c>
      <c r="M41" s="10" t="str">
        <f aca="false">Parámetros!$B$32</f>
        <v>No acepto</v>
      </c>
      <c r="N41" s="10" t="str">
        <f aca="false">Parámetros!$B$33</f>
        <v>Sin garantía</v>
      </c>
      <c r="O41" s="2" t="s">
        <v>615</v>
      </c>
      <c r="P41" s="2" t="s">
        <v>616</v>
      </c>
      <c r="Q41" s="2" t="s">
        <v>617</v>
      </c>
      <c r="R41" s="2" t="s">
        <v>618</v>
      </c>
      <c r="S41" s="2" t="s">
        <v>619</v>
      </c>
      <c r="T41" s="2" t="s">
        <v>620</v>
      </c>
      <c r="U41" s="2" t="n">
        <v>22</v>
      </c>
      <c r="V41" s="2" t="s">
        <v>77</v>
      </c>
      <c r="W41" s="2" t="n">
        <v>1</v>
      </c>
      <c r="X41" s="2"/>
      <c r="Y41" s="2"/>
      <c r="Z41" s="2"/>
      <c r="AA41" s="2"/>
      <c r="AB41" s="2"/>
      <c r="AC41" s="2" t="s">
        <v>621</v>
      </c>
      <c r="AD41" s="2"/>
      <c r="AE41" s="2"/>
      <c r="AF41" s="2"/>
      <c r="AG41" s="2" t="s">
        <v>622</v>
      </c>
      <c r="AH41" s="2" t="s">
        <v>623</v>
      </c>
      <c r="AI41" s="2" t="s">
        <v>624</v>
      </c>
      <c r="AJ41" s="2"/>
      <c r="AK41" s="2"/>
      <c r="AL41" s="2"/>
      <c r="AM41" s="2"/>
      <c r="AN41" s="2" t="s">
        <v>175</v>
      </c>
      <c r="AO41" s="2" t="s">
        <v>625</v>
      </c>
      <c r="AP41" s="2" t="s">
        <v>89</v>
      </c>
    </row>
    <row r="42" customFormat="false" ht="15" hidden="false" customHeight="false" outlineLevel="0" collapsed="false">
      <c r="A42" s="8" t="s">
        <v>626</v>
      </c>
      <c r="B42" s="8" t="s">
        <v>626</v>
      </c>
      <c r="C42" s="2" t="s">
        <v>627</v>
      </c>
      <c r="D42" s="2" t="s">
        <v>162</v>
      </c>
      <c r="E42" s="2" t="s">
        <v>163</v>
      </c>
      <c r="F42" s="9" t="n">
        <f aca="false">Precios!R42</f>
        <v>478</v>
      </c>
      <c r="G42" s="2" t="n">
        <v>98</v>
      </c>
      <c r="H42" s="10" t="str">
        <f aca="false">Parámetros!$B$28</f>
        <v>Nuevo</v>
      </c>
      <c r="I42" s="10" t="str">
        <f aca="false">Parámetros!$B$29</f>
        <v>Clásica</v>
      </c>
      <c r="J42" s="11" t="s">
        <v>628</v>
      </c>
      <c r="K42" s="10" t="str">
        <f aca="false">Parámetros!$B$30</f>
        <v>Mercado Envíos</v>
      </c>
      <c r="L42" s="2" t="str">
        <f aca="false">IF(F42&gt;=Parámetros!$B$7,"Envío gratis (obligatorio en Mercado Libre)",Parámetros!$B$31)</f>
        <v>Envío gratis (obligatorio en Mercado Libre)</v>
      </c>
      <c r="M42" s="10" t="str">
        <f aca="false">Parámetros!$B$32</f>
        <v>No acepto</v>
      </c>
      <c r="N42" s="10" t="str">
        <f aca="false">Parámetros!$B$33</f>
        <v>Sin garantía</v>
      </c>
      <c r="O42" s="2" t="s">
        <v>629</v>
      </c>
      <c r="P42" s="2" t="s">
        <v>166</v>
      </c>
      <c r="Q42" s="2" t="s">
        <v>167</v>
      </c>
      <c r="R42" s="2" t="s">
        <v>378</v>
      </c>
      <c r="S42" s="2" t="s">
        <v>630</v>
      </c>
      <c r="T42" s="2" t="s">
        <v>170</v>
      </c>
      <c r="U42" s="2" t="n">
        <v>40</v>
      </c>
      <c r="V42" s="2" t="s">
        <v>171</v>
      </c>
      <c r="W42" s="2" t="n">
        <v>40</v>
      </c>
      <c r="X42" s="2"/>
      <c r="Y42" s="2"/>
      <c r="Z42" s="2"/>
      <c r="AA42" s="2" t="s">
        <v>169</v>
      </c>
      <c r="AB42" s="2" t="s">
        <v>506</v>
      </c>
      <c r="AC42" s="2"/>
      <c r="AD42" s="2" t="s">
        <v>253</v>
      </c>
      <c r="AE42" s="2"/>
      <c r="AF42" s="2"/>
      <c r="AG42" s="2" t="s">
        <v>507</v>
      </c>
      <c r="AH42" s="2" t="s">
        <v>631</v>
      </c>
      <c r="AI42" s="2" t="s">
        <v>632</v>
      </c>
      <c r="AJ42" s="2"/>
      <c r="AK42" s="2"/>
      <c r="AL42" s="2"/>
      <c r="AM42" s="2"/>
      <c r="AN42" s="2" t="s">
        <v>175</v>
      </c>
      <c r="AO42" s="2" t="s">
        <v>633</v>
      </c>
      <c r="AP42" s="2" t="s">
        <v>89</v>
      </c>
    </row>
    <row r="43" customFormat="false" ht="15" hidden="false" customHeight="false" outlineLevel="0" collapsed="false">
      <c r="A43" s="8" t="s">
        <v>634</v>
      </c>
      <c r="B43" s="8" t="s">
        <v>634</v>
      </c>
      <c r="C43" s="2" t="s">
        <v>635</v>
      </c>
      <c r="D43" s="2" t="s">
        <v>144</v>
      </c>
      <c r="E43" s="2" t="s">
        <v>145</v>
      </c>
      <c r="F43" s="9" t="n">
        <f aca="false">Precios!R43</f>
        <v>431</v>
      </c>
      <c r="G43" s="2" t="n">
        <v>586</v>
      </c>
      <c r="H43" s="10" t="str">
        <f aca="false">Parámetros!$B$28</f>
        <v>Nuevo</v>
      </c>
      <c r="I43" s="10" t="str">
        <f aca="false">Parámetros!$B$29</f>
        <v>Clásica</v>
      </c>
      <c r="J43" s="11" t="s">
        <v>636</v>
      </c>
      <c r="K43" s="10" t="str">
        <f aca="false">Parámetros!$B$30</f>
        <v>Mercado Envíos</v>
      </c>
      <c r="L43" s="2" t="str">
        <f aca="false">IF(F43&gt;=Parámetros!$B$7,"Envío gratis (obligatorio en Mercado Libre)",Parámetros!$B$31)</f>
        <v>Envío gratis (obligatorio en Mercado Libre)</v>
      </c>
      <c r="M43" s="10" t="str">
        <f aca="false">Parámetros!$B$32</f>
        <v>No acepto</v>
      </c>
      <c r="N43" s="10" t="str">
        <f aca="false">Parámetros!$B$33</f>
        <v>Sin garantía</v>
      </c>
      <c r="O43" s="2" t="s">
        <v>637</v>
      </c>
      <c r="P43" s="2" t="s">
        <v>638</v>
      </c>
      <c r="Q43" s="2" t="s">
        <v>639</v>
      </c>
      <c r="R43" s="2"/>
      <c r="S43" s="2"/>
      <c r="T43" s="2" t="s">
        <v>219</v>
      </c>
      <c r="U43" s="2" t="n">
        <v>20</v>
      </c>
      <c r="V43" s="2" t="s">
        <v>220</v>
      </c>
      <c r="W43" s="2" t="n">
        <v>20</v>
      </c>
      <c r="X43" s="2" t="s">
        <v>640</v>
      </c>
      <c r="Y43" s="2" t="s">
        <v>641</v>
      </c>
      <c r="Z43" s="2" t="s">
        <v>136</v>
      </c>
      <c r="AA43" s="2" t="s">
        <v>642</v>
      </c>
      <c r="AB43" s="2"/>
      <c r="AC43" s="2"/>
      <c r="AD43" s="2"/>
      <c r="AE43" s="2"/>
      <c r="AF43" s="2"/>
      <c r="AG43" s="2" t="s">
        <v>643</v>
      </c>
      <c r="AH43" s="2" t="s">
        <v>644</v>
      </c>
      <c r="AI43" s="2" t="s">
        <v>645</v>
      </c>
      <c r="AJ43" s="2"/>
      <c r="AK43" s="2"/>
      <c r="AL43" s="2"/>
      <c r="AM43" s="2"/>
      <c r="AN43" s="2" t="s">
        <v>87</v>
      </c>
      <c r="AO43" s="2" t="s">
        <v>646</v>
      </c>
      <c r="AP43" s="2" t="s">
        <v>89</v>
      </c>
    </row>
    <row r="44" customFormat="false" ht="15" hidden="false" customHeight="false" outlineLevel="0" collapsed="false">
      <c r="A44" s="8" t="s">
        <v>647</v>
      </c>
      <c r="B44" s="8" t="s">
        <v>647</v>
      </c>
      <c r="C44" s="2" t="s">
        <v>648</v>
      </c>
      <c r="D44" s="2" t="s">
        <v>196</v>
      </c>
      <c r="E44" s="2" t="s">
        <v>197</v>
      </c>
      <c r="F44" s="9" t="n">
        <f aca="false">Precios!R44</f>
        <v>367</v>
      </c>
      <c r="G44" s="2" t="n">
        <v>158</v>
      </c>
      <c r="H44" s="10" t="str">
        <f aca="false">Parámetros!$B$28</f>
        <v>Nuevo</v>
      </c>
      <c r="I44" s="10" t="str">
        <f aca="false">Parámetros!$B$29</f>
        <v>Clásica</v>
      </c>
      <c r="J44" s="11" t="s">
        <v>649</v>
      </c>
      <c r="K44" s="10" t="str">
        <f aca="false">Parámetros!$B$30</f>
        <v>Mercado Envíos</v>
      </c>
      <c r="L44" s="2" t="str">
        <f aca="false">IF(F44&gt;=Parámetros!$B$7,"Envío gratis (obligatorio en Mercado Libre)",Parámetros!$B$31)</f>
        <v>Envío gratis (obligatorio en Mercado Libre)</v>
      </c>
      <c r="M44" s="10" t="str">
        <f aca="false">Parámetros!$B$32</f>
        <v>No acepto</v>
      </c>
      <c r="N44" s="10" t="str">
        <f aca="false">Parámetros!$B$33</f>
        <v>Sin garantía</v>
      </c>
      <c r="O44" s="2"/>
      <c r="P44" s="2" t="s">
        <v>200</v>
      </c>
      <c r="Q44" s="2" t="s">
        <v>201</v>
      </c>
      <c r="R44" s="2" t="s">
        <v>650</v>
      </c>
      <c r="S44" s="2" t="s">
        <v>203</v>
      </c>
      <c r="T44" s="2" t="s">
        <v>204</v>
      </c>
      <c r="U44" s="2" t="n">
        <v>50</v>
      </c>
      <c r="V44" s="2" t="s">
        <v>205</v>
      </c>
      <c r="W44" s="2" t="n">
        <v>50</v>
      </c>
      <c r="X44" s="2"/>
      <c r="Y44" s="2"/>
      <c r="Z44" s="2"/>
      <c r="AA44" s="2" t="s">
        <v>81</v>
      </c>
      <c r="AB44" s="2"/>
      <c r="AC44" s="2"/>
      <c r="AD44" s="2"/>
      <c r="AE44" s="2"/>
      <c r="AF44" s="2" t="s">
        <v>651</v>
      </c>
      <c r="AG44" s="2" t="s">
        <v>652</v>
      </c>
      <c r="AH44" s="2" t="s">
        <v>653</v>
      </c>
      <c r="AI44" s="2" t="s">
        <v>654</v>
      </c>
      <c r="AJ44" s="2" t="s">
        <v>655</v>
      </c>
      <c r="AK44" s="2"/>
      <c r="AL44" s="2"/>
      <c r="AM44" s="2"/>
      <c r="AN44" s="2" t="s">
        <v>87</v>
      </c>
      <c r="AO44" s="2" t="s">
        <v>656</v>
      </c>
      <c r="AP44" s="2" t="s">
        <v>89</v>
      </c>
    </row>
    <row r="45" customFormat="false" ht="15" hidden="false" customHeight="false" outlineLevel="0" collapsed="false">
      <c r="A45" s="8" t="s">
        <v>657</v>
      </c>
      <c r="B45" s="8" t="s">
        <v>657</v>
      </c>
      <c r="C45" s="2" t="s">
        <v>658</v>
      </c>
      <c r="D45" s="2" t="s">
        <v>350</v>
      </c>
      <c r="E45" s="2" t="s">
        <v>351</v>
      </c>
      <c r="F45" s="9" t="n">
        <f aca="false">Precios!R45</f>
        <v>239.57</v>
      </c>
      <c r="G45" s="2" t="n">
        <v>1783</v>
      </c>
      <c r="H45" s="10" t="str">
        <f aca="false">Parámetros!$B$28</f>
        <v>Nuevo</v>
      </c>
      <c r="I45" s="10" t="str">
        <f aca="false">Parámetros!$B$29</f>
        <v>Clásica</v>
      </c>
      <c r="J45" s="11" t="s">
        <v>659</v>
      </c>
      <c r="K45" s="10" t="str">
        <f aca="false">Parámetros!$B$30</f>
        <v>Mercado Envíos</v>
      </c>
      <c r="L45" s="2" t="str">
        <f aca="false">IF(F45&gt;=Parámetros!$B$7,"Envío gratis (obligatorio en Mercado Libre)",Parámetros!$B$31)</f>
        <v>A cargo del comprador</v>
      </c>
      <c r="M45" s="10" t="str">
        <f aca="false">Parámetros!$B$32</f>
        <v>No acepto</v>
      </c>
      <c r="N45" s="10" t="str">
        <f aca="false">Parámetros!$B$33</f>
        <v>Sin garantía</v>
      </c>
      <c r="O45" s="2" t="s">
        <v>660</v>
      </c>
      <c r="P45" s="2" t="s">
        <v>354</v>
      </c>
      <c r="Q45" s="2" t="s">
        <v>411</v>
      </c>
      <c r="R45" s="2" t="s">
        <v>412</v>
      </c>
      <c r="S45" s="2" t="s">
        <v>152</v>
      </c>
      <c r="T45" s="2" t="s">
        <v>152</v>
      </c>
      <c r="U45" s="2" t="n">
        <v>10</v>
      </c>
      <c r="V45" s="2" t="s">
        <v>133</v>
      </c>
      <c r="W45" s="2" t="n">
        <v>10</v>
      </c>
      <c r="X45" s="2" t="s">
        <v>413</v>
      </c>
      <c r="Y45" s="2" t="s">
        <v>414</v>
      </c>
      <c r="Z45" s="2" t="s">
        <v>136</v>
      </c>
      <c r="AA45" s="2"/>
      <c r="AB45" s="2"/>
      <c r="AC45" s="2"/>
      <c r="AD45" s="2"/>
      <c r="AE45" s="2"/>
      <c r="AF45" s="2"/>
      <c r="AG45" s="2" t="s">
        <v>415</v>
      </c>
      <c r="AH45" s="2" t="s">
        <v>661</v>
      </c>
      <c r="AI45" s="2" t="s">
        <v>662</v>
      </c>
      <c r="AJ45" s="2" t="s">
        <v>663</v>
      </c>
      <c r="AK45" s="2"/>
      <c r="AL45" s="2"/>
      <c r="AM45" s="2"/>
      <c r="AN45" s="2" t="s">
        <v>87</v>
      </c>
      <c r="AO45" s="2" t="s">
        <v>664</v>
      </c>
      <c r="AP45" s="2" t="s">
        <v>89</v>
      </c>
    </row>
    <row r="46" customFormat="false" ht="15" hidden="false" customHeight="false" outlineLevel="0" collapsed="false">
      <c r="A46" s="8" t="s">
        <v>665</v>
      </c>
      <c r="B46" s="8" t="s">
        <v>665</v>
      </c>
      <c r="C46" s="2" t="s">
        <v>666</v>
      </c>
      <c r="D46" s="2" t="s">
        <v>162</v>
      </c>
      <c r="E46" s="2" t="s">
        <v>163</v>
      </c>
      <c r="F46" s="9" t="n">
        <f aca="false">Precios!R46</f>
        <v>162</v>
      </c>
      <c r="G46" s="2" t="n">
        <v>477</v>
      </c>
      <c r="H46" s="10" t="str">
        <f aca="false">Parámetros!$B$28</f>
        <v>Nuevo</v>
      </c>
      <c r="I46" s="10" t="str">
        <f aca="false">Parámetros!$B$29</f>
        <v>Clásica</v>
      </c>
      <c r="J46" s="11" t="s">
        <v>667</v>
      </c>
      <c r="K46" s="10" t="str">
        <f aca="false">Parámetros!$B$30</f>
        <v>Mercado Envíos</v>
      </c>
      <c r="L46" s="2" t="str">
        <f aca="false">IF(F46&gt;=Parámetros!$B$7,"Envío gratis (obligatorio en Mercado Libre)",Parámetros!$B$31)</f>
        <v>A cargo del comprador</v>
      </c>
      <c r="M46" s="10" t="str">
        <f aca="false">Parámetros!$B$32</f>
        <v>No acepto</v>
      </c>
      <c r="N46" s="10" t="str">
        <f aca="false">Parámetros!$B$33</f>
        <v>Sin garantía</v>
      </c>
      <c r="O46" s="2" t="s">
        <v>668</v>
      </c>
      <c r="P46" s="2" t="s">
        <v>230</v>
      </c>
      <c r="Q46" s="2" t="s">
        <v>167</v>
      </c>
      <c r="R46" s="2" t="s">
        <v>231</v>
      </c>
      <c r="S46" s="2" t="s">
        <v>669</v>
      </c>
      <c r="T46" s="2" t="s">
        <v>170</v>
      </c>
      <c r="U46" s="2" t="n">
        <v>40</v>
      </c>
      <c r="V46" s="2" t="s">
        <v>171</v>
      </c>
      <c r="W46" s="2" t="n">
        <v>40</v>
      </c>
      <c r="X46" s="2"/>
      <c r="Y46" s="2"/>
      <c r="Z46" s="2"/>
      <c r="AA46" s="2" t="s">
        <v>114</v>
      </c>
      <c r="AB46" s="2" t="s">
        <v>670</v>
      </c>
      <c r="AC46" s="2"/>
      <c r="AD46" s="2" t="s">
        <v>103</v>
      </c>
      <c r="AE46" s="2"/>
      <c r="AF46" s="2"/>
      <c r="AG46" s="2" t="s">
        <v>671</v>
      </c>
      <c r="AH46" s="2" t="s">
        <v>672</v>
      </c>
      <c r="AI46" s="2" t="s">
        <v>673</v>
      </c>
      <c r="AJ46" s="2"/>
      <c r="AK46" s="2"/>
      <c r="AL46" s="2"/>
      <c r="AM46" s="2"/>
      <c r="AN46" s="2" t="s">
        <v>175</v>
      </c>
      <c r="AO46" s="2" t="s">
        <v>674</v>
      </c>
      <c r="AP46" s="2" t="s">
        <v>89</v>
      </c>
    </row>
    <row r="47" customFormat="false" ht="15" hidden="false" customHeight="false" outlineLevel="0" collapsed="false">
      <c r="A47" s="8" t="s">
        <v>675</v>
      </c>
      <c r="B47" s="8" t="s">
        <v>675</v>
      </c>
      <c r="C47" s="2" t="s">
        <v>676</v>
      </c>
      <c r="D47" s="2" t="s">
        <v>483</v>
      </c>
      <c r="E47" s="2" t="s">
        <v>484</v>
      </c>
      <c r="F47" s="9" t="n">
        <f aca="false">Precios!R47</f>
        <v>789</v>
      </c>
      <c r="G47" s="2" t="n">
        <v>100</v>
      </c>
      <c r="H47" s="10" t="str">
        <f aca="false">Parámetros!$B$28</f>
        <v>Nuevo</v>
      </c>
      <c r="I47" s="10" t="str">
        <f aca="false">Parámetros!$B$29</f>
        <v>Clásica</v>
      </c>
      <c r="J47" s="11" t="s">
        <v>677</v>
      </c>
      <c r="K47" s="10" t="str">
        <f aca="false">Parámetros!$B$30</f>
        <v>Mercado Envíos</v>
      </c>
      <c r="L47" s="2" t="str">
        <f aca="false">IF(F47&gt;=Parámetros!$B$7,"Envío gratis (obligatorio en Mercado Libre)",Parámetros!$B$31)</f>
        <v>Envío gratis (obligatorio en Mercado Libre)</v>
      </c>
      <c r="M47" s="10" t="str">
        <f aca="false">Parámetros!$B$32</f>
        <v>No acepto</v>
      </c>
      <c r="N47" s="10" t="str">
        <f aca="false">Parámetros!$B$33</f>
        <v>Sin garantía</v>
      </c>
      <c r="O47" s="2" t="s">
        <v>678</v>
      </c>
      <c r="P47" s="2" t="s">
        <v>679</v>
      </c>
      <c r="Q47" s="2" t="s">
        <v>516</v>
      </c>
      <c r="R47" s="2"/>
      <c r="S47" s="2"/>
      <c r="T47" s="2" t="s">
        <v>491</v>
      </c>
      <c r="U47" s="2" t="n">
        <v>10</v>
      </c>
      <c r="V47" s="2" t="s">
        <v>77</v>
      </c>
      <c r="W47" s="2" t="n">
        <v>1</v>
      </c>
      <c r="X47" s="2" t="s">
        <v>492</v>
      </c>
      <c r="Y47" s="2" t="s">
        <v>680</v>
      </c>
      <c r="Z47" s="2" t="s">
        <v>494</v>
      </c>
      <c r="AA47" s="2"/>
      <c r="AB47" s="2"/>
      <c r="AC47" s="2"/>
      <c r="AD47" s="2"/>
      <c r="AE47" s="2"/>
      <c r="AF47" s="2"/>
      <c r="AG47" s="2" t="s">
        <v>681</v>
      </c>
      <c r="AH47" s="2" t="s">
        <v>682</v>
      </c>
      <c r="AI47" s="2" t="s">
        <v>683</v>
      </c>
      <c r="AJ47" s="2" t="s">
        <v>684</v>
      </c>
      <c r="AK47" s="2"/>
      <c r="AL47" s="2"/>
      <c r="AM47" s="2"/>
      <c r="AN47" s="2" t="s">
        <v>87</v>
      </c>
      <c r="AO47" s="2" t="s">
        <v>685</v>
      </c>
      <c r="AP47" s="2" t="s">
        <v>89</v>
      </c>
    </row>
    <row r="48" customFormat="false" ht="15" hidden="false" customHeight="false" outlineLevel="0" collapsed="false">
      <c r="A48" s="8" t="s">
        <v>686</v>
      </c>
      <c r="B48" s="8" t="s">
        <v>686</v>
      </c>
      <c r="C48" s="2" t="s">
        <v>687</v>
      </c>
      <c r="D48" s="2" t="s">
        <v>162</v>
      </c>
      <c r="E48" s="2" t="s">
        <v>163</v>
      </c>
      <c r="F48" s="9" t="n">
        <f aca="false">Precios!R48</f>
        <v>457</v>
      </c>
      <c r="G48" s="2" t="n">
        <v>201</v>
      </c>
      <c r="H48" s="10" t="str">
        <f aca="false">Parámetros!$B$28</f>
        <v>Nuevo</v>
      </c>
      <c r="I48" s="10" t="str">
        <f aca="false">Parámetros!$B$29</f>
        <v>Clásica</v>
      </c>
      <c r="J48" s="11" t="s">
        <v>688</v>
      </c>
      <c r="K48" s="10" t="str">
        <f aca="false">Parámetros!$B$30</f>
        <v>Mercado Envíos</v>
      </c>
      <c r="L48" s="2" t="str">
        <f aca="false">IF(F48&gt;=Parámetros!$B$7,"Envío gratis (obligatorio en Mercado Libre)",Parámetros!$B$31)</f>
        <v>Envío gratis (obligatorio en Mercado Libre)</v>
      </c>
      <c r="M48" s="10" t="str">
        <f aca="false">Parámetros!$B$32</f>
        <v>No acepto</v>
      </c>
      <c r="N48" s="10" t="str">
        <f aca="false">Parámetros!$B$33</f>
        <v>Sin garantía</v>
      </c>
      <c r="O48" s="2" t="s">
        <v>689</v>
      </c>
      <c r="P48" s="2" t="s">
        <v>166</v>
      </c>
      <c r="Q48" s="2" t="s">
        <v>167</v>
      </c>
      <c r="R48" s="2" t="s">
        <v>378</v>
      </c>
      <c r="S48" s="2" t="s">
        <v>690</v>
      </c>
      <c r="T48" s="2" t="s">
        <v>170</v>
      </c>
      <c r="U48" s="2" t="n">
        <v>40</v>
      </c>
      <c r="V48" s="2" t="s">
        <v>171</v>
      </c>
      <c r="W48" s="2" t="n">
        <v>40</v>
      </c>
      <c r="X48" s="2"/>
      <c r="Y48" s="2"/>
      <c r="Z48" s="2"/>
      <c r="AA48" s="2" t="s">
        <v>276</v>
      </c>
      <c r="AB48" s="2" t="s">
        <v>691</v>
      </c>
      <c r="AC48" s="2"/>
      <c r="AD48" s="2" t="s">
        <v>463</v>
      </c>
      <c r="AE48" s="2"/>
      <c r="AF48" s="2"/>
      <c r="AG48" s="2" t="s">
        <v>692</v>
      </c>
      <c r="AH48" s="2" t="s">
        <v>693</v>
      </c>
      <c r="AI48" s="2" t="s">
        <v>694</v>
      </c>
      <c r="AJ48" s="2" t="s">
        <v>695</v>
      </c>
      <c r="AK48" s="2"/>
      <c r="AL48" s="2"/>
      <c r="AM48" s="2"/>
      <c r="AN48" s="2" t="s">
        <v>175</v>
      </c>
      <c r="AO48" s="2" t="s">
        <v>696</v>
      </c>
      <c r="AP48" s="2" t="s">
        <v>89</v>
      </c>
    </row>
    <row r="49" customFormat="false" ht="15" hidden="false" customHeight="false" outlineLevel="0" collapsed="false">
      <c r="A49" s="8" t="s">
        <v>697</v>
      </c>
      <c r="B49" s="8" t="s">
        <v>697</v>
      </c>
      <c r="C49" s="2" t="s">
        <v>698</v>
      </c>
      <c r="D49" s="2" t="s">
        <v>144</v>
      </c>
      <c r="E49" s="2" t="s">
        <v>145</v>
      </c>
      <c r="F49" s="9" t="n">
        <f aca="false">Precios!R49</f>
        <v>2119</v>
      </c>
      <c r="G49" s="2" t="n">
        <v>0</v>
      </c>
      <c r="H49" s="10" t="str">
        <f aca="false">Parámetros!$B$28</f>
        <v>Nuevo</v>
      </c>
      <c r="I49" s="10" t="str">
        <f aca="false">Parámetros!$B$29</f>
        <v>Clásica</v>
      </c>
      <c r="J49" s="11" t="s">
        <v>699</v>
      </c>
      <c r="K49" s="10" t="str">
        <f aca="false">Parámetros!$B$30</f>
        <v>Mercado Envíos</v>
      </c>
      <c r="L49" s="2" t="str">
        <f aca="false">IF(F49&gt;=Parámetros!$B$7,"Envío gratis (obligatorio en Mercado Libre)",Parámetros!$B$31)</f>
        <v>Envío gratis (obligatorio en Mercado Libre)</v>
      </c>
      <c r="M49" s="10" t="str">
        <f aca="false">Parámetros!$B$32</f>
        <v>No acepto</v>
      </c>
      <c r="N49" s="10" t="str">
        <f aca="false">Parámetros!$B$33</f>
        <v>Sin garantía</v>
      </c>
      <c r="O49" s="2" t="s">
        <v>700</v>
      </c>
      <c r="P49" s="2" t="s">
        <v>148</v>
      </c>
      <c r="Q49" s="2" t="s">
        <v>149</v>
      </c>
      <c r="R49" s="2" t="s">
        <v>701</v>
      </c>
      <c r="S49" s="2" t="s">
        <v>702</v>
      </c>
      <c r="T49" s="2" t="s">
        <v>152</v>
      </c>
      <c r="U49" s="2" t="n">
        <v>60</v>
      </c>
      <c r="V49" s="2" t="s">
        <v>133</v>
      </c>
      <c r="W49" s="2" t="n">
        <v>60</v>
      </c>
      <c r="X49" s="2" t="s">
        <v>703</v>
      </c>
      <c r="Y49" s="2" t="s">
        <v>704</v>
      </c>
      <c r="Z49" s="2" t="s">
        <v>136</v>
      </c>
      <c r="AA49" s="2" t="s">
        <v>81</v>
      </c>
      <c r="AB49" s="2"/>
      <c r="AC49" s="2"/>
      <c r="AD49" s="2"/>
      <c r="AE49" s="2"/>
      <c r="AF49" s="2" t="s">
        <v>705</v>
      </c>
      <c r="AG49" s="2" t="s">
        <v>706</v>
      </c>
      <c r="AH49" s="2" t="s">
        <v>707</v>
      </c>
      <c r="AI49" s="2" t="s">
        <v>708</v>
      </c>
      <c r="AJ49" s="2" t="s">
        <v>709</v>
      </c>
      <c r="AK49" s="2"/>
      <c r="AL49" s="2"/>
      <c r="AM49" s="2"/>
      <c r="AN49" s="2" t="s">
        <v>87</v>
      </c>
      <c r="AO49" s="2" t="s">
        <v>710</v>
      </c>
      <c r="AP49" s="2" t="s">
        <v>89</v>
      </c>
    </row>
    <row r="50" customFormat="false" ht="15" hidden="false" customHeight="false" outlineLevel="0" collapsed="false">
      <c r="A50" s="8" t="s">
        <v>711</v>
      </c>
      <c r="B50" s="8" t="s">
        <v>711</v>
      </c>
      <c r="C50" s="2" t="s">
        <v>712</v>
      </c>
      <c r="D50" s="2" t="s">
        <v>162</v>
      </c>
      <c r="E50" s="2" t="s">
        <v>163</v>
      </c>
      <c r="F50" s="9" t="n">
        <f aca="false">Precios!R50</f>
        <v>192.12</v>
      </c>
      <c r="G50" s="2" t="n">
        <v>375</v>
      </c>
      <c r="H50" s="10" t="str">
        <f aca="false">Parámetros!$B$28</f>
        <v>Nuevo</v>
      </c>
      <c r="I50" s="10" t="str">
        <f aca="false">Parámetros!$B$29</f>
        <v>Clásica</v>
      </c>
      <c r="J50" s="11" t="s">
        <v>713</v>
      </c>
      <c r="K50" s="10" t="str">
        <f aca="false">Parámetros!$B$30</f>
        <v>Mercado Envíos</v>
      </c>
      <c r="L50" s="2" t="str">
        <f aca="false">IF(F50&gt;=Parámetros!$B$7,"Envío gratis (obligatorio en Mercado Libre)",Parámetros!$B$31)</f>
        <v>A cargo del comprador</v>
      </c>
      <c r="M50" s="10" t="str">
        <f aca="false">Parámetros!$B$32</f>
        <v>No acepto</v>
      </c>
      <c r="N50" s="10" t="str">
        <f aca="false">Parámetros!$B$33</f>
        <v>Sin garantía</v>
      </c>
      <c r="O50" s="2" t="s">
        <v>714</v>
      </c>
      <c r="P50" s="2" t="s">
        <v>166</v>
      </c>
      <c r="Q50" s="2" t="s">
        <v>167</v>
      </c>
      <c r="R50" s="2" t="s">
        <v>378</v>
      </c>
      <c r="S50" s="2" t="s">
        <v>715</v>
      </c>
      <c r="T50" s="2" t="s">
        <v>170</v>
      </c>
      <c r="U50" s="2" t="n">
        <v>44</v>
      </c>
      <c r="V50" s="2" t="s">
        <v>171</v>
      </c>
      <c r="W50" s="2" t="n">
        <v>44</v>
      </c>
      <c r="X50" s="2"/>
      <c r="Y50" s="2"/>
      <c r="Z50" s="2"/>
      <c r="AA50" s="2" t="s">
        <v>114</v>
      </c>
      <c r="AB50" s="2" t="s">
        <v>670</v>
      </c>
      <c r="AC50" s="2"/>
      <c r="AD50" s="2" t="s">
        <v>103</v>
      </c>
      <c r="AE50" s="2"/>
      <c r="AF50" s="2"/>
      <c r="AG50" s="2" t="s">
        <v>716</v>
      </c>
      <c r="AH50" s="2" t="s">
        <v>717</v>
      </c>
      <c r="AI50" s="2" t="s">
        <v>718</v>
      </c>
      <c r="AJ50" s="2"/>
      <c r="AK50" s="2"/>
      <c r="AL50" s="2"/>
      <c r="AM50" s="2"/>
      <c r="AN50" s="2" t="s">
        <v>175</v>
      </c>
      <c r="AO50" s="2" t="s">
        <v>719</v>
      </c>
      <c r="AP50" s="2" t="s">
        <v>89</v>
      </c>
    </row>
    <row r="51" customFormat="false" ht="15" hidden="false" customHeight="false" outlineLevel="0" collapsed="false">
      <c r="A51" s="8" t="s">
        <v>720</v>
      </c>
      <c r="B51" s="8" t="s">
        <v>720</v>
      </c>
      <c r="C51" s="2" t="s">
        <v>721</v>
      </c>
      <c r="D51" s="2" t="s">
        <v>445</v>
      </c>
      <c r="E51" s="2" t="s">
        <v>446</v>
      </c>
      <c r="F51" s="9" t="n">
        <f aca="false">Precios!R51</f>
        <v>477</v>
      </c>
      <c r="G51" s="2" t="n">
        <v>497</v>
      </c>
      <c r="H51" s="10" t="str">
        <f aca="false">Parámetros!$B$28</f>
        <v>Nuevo</v>
      </c>
      <c r="I51" s="10" t="str">
        <f aca="false">Parámetros!$B$29</f>
        <v>Clásica</v>
      </c>
      <c r="J51" s="11" t="s">
        <v>722</v>
      </c>
      <c r="K51" s="10" t="str">
        <f aca="false">Parámetros!$B$30</f>
        <v>Mercado Envíos</v>
      </c>
      <c r="L51" s="2" t="str">
        <f aca="false">IF(F51&gt;=Parámetros!$B$7,"Envío gratis (obligatorio en Mercado Libre)",Parámetros!$B$31)</f>
        <v>Envío gratis (obligatorio en Mercado Libre)</v>
      </c>
      <c r="M51" s="10" t="str">
        <f aca="false">Parámetros!$B$32</f>
        <v>No acepto</v>
      </c>
      <c r="N51" s="10" t="str">
        <f aca="false">Parámetros!$B$33</f>
        <v>Sin garantía</v>
      </c>
      <c r="O51" s="2"/>
      <c r="P51" s="2" t="s">
        <v>723</v>
      </c>
      <c r="Q51" s="2"/>
      <c r="R51" s="2"/>
      <c r="S51" s="2" t="s">
        <v>724</v>
      </c>
      <c r="T51" s="2" t="s">
        <v>152</v>
      </c>
      <c r="U51" s="2" t="n">
        <v>15</v>
      </c>
      <c r="V51" s="2" t="s">
        <v>133</v>
      </c>
      <c r="W51" s="2" t="n">
        <v>15</v>
      </c>
      <c r="X51" s="2" t="s">
        <v>725</v>
      </c>
      <c r="Y51" s="2" t="s">
        <v>726</v>
      </c>
      <c r="Z51" s="2" t="s">
        <v>136</v>
      </c>
      <c r="AA51" s="2"/>
      <c r="AB51" s="2"/>
      <c r="AC51" s="2"/>
      <c r="AD51" s="2"/>
      <c r="AE51" s="2"/>
      <c r="AF51" s="2"/>
      <c r="AG51" s="2" t="s">
        <v>727</v>
      </c>
      <c r="AH51" s="2" t="s">
        <v>728</v>
      </c>
      <c r="AI51" s="2"/>
      <c r="AJ51" s="2"/>
      <c r="AK51" s="2"/>
      <c r="AL51" s="2"/>
      <c r="AM51" s="2"/>
      <c r="AN51" s="2" t="s">
        <v>87</v>
      </c>
      <c r="AO51" s="2" t="s">
        <v>729</v>
      </c>
      <c r="AP51" s="2" t="s">
        <v>89</v>
      </c>
    </row>
    <row r="52" customFormat="false" ht="15" hidden="false" customHeight="false" outlineLevel="0" collapsed="false">
      <c r="A52" s="8" t="s">
        <v>730</v>
      </c>
      <c r="B52" s="8" t="s">
        <v>730</v>
      </c>
      <c r="C52" s="2" t="s">
        <v>731</v>
      </c>
      <c r="D52" s="2" t="s">
        <v>240</v>
      </c>
      <c r="E52" s="2" t="s">
        <v>241</v>
      </c>
      <c r="F52" s="9" t="n">
        <f aca="false">Precios!R52</f>
        <v>684.99</v>
      </c>
      <c r="G52" s="2" t="n">
        <v>829</v>
      </c>
      <c r="H52" s="10" t="str">
        <f aca="false">Parámetros!$B$28</f>
        <v>Nuevo</v>
      </c>
      <c r="I52" s="10" t="str">
        <f aca="false">Parámetros!$B$29</f>
        <v>Clásica</v>
      </c>
      <c r="J52" s="11" t="s">
        <v>732</v>
      </c>
      <c r="K52" s="10" t="str">
        <f aca="false">Parámetros!$B$30</f>
        <v>Mercado Envíos</v>
      </c>
      <c r="L52" s="2" t="str">
        <f aca="false">IF(F52&gt;=Parámetros!$B$7,"Envío gratis (obligatorio en Mercado Libre)",Parámetros!$B$31)</f>
        <v>Envío gratis (obligatorio en Mercado Libre)</v>
      </c>
      <c r="M52" s="10" t="str">
        <f aca="false">Parámetros!$B$32</f>
        <v>No acepto</v>
      </c>
      <c r="N52" s="10" t="str">
        <f aca="false">Parámetros!$B$33</f>
        <v>Sin garantía</v>
      </c>
      <c r="O52" s="2" t="s">
        <v>733</v>
      </c>
      <c r="P52" s="2" t="s">
        <v>354</v>
      </c>
      <c r="Q52" s="2" t="s">
        <v>336</v>
      </c>
      <c r="R52" s="2" t="s">
        <v>390</v>
      </c>
      <c r="S52" s="2"/>
      <c r="T52" s="2" t="s">
        <v>152</v>
      </c>
      <c r="U52" s="2" t="n">
        <v>30</v>
      </c>
      <c r="V52" s="2" t="s">
        <v>133</v>
      </c>
      <c r="W52" s="2" t="n">
        <v>30</v>
      </c>
      <c r="X52" s="2" t="s">
        <v>734</v>
      </c>
      <c r="Y52" s="2"/>
      <c r="Z52" s="2" t="s">
        <v>136</v>
      </c>
      <c r="AA52" s="2"/>
      <c r="AB52" s="2"/>
      <c r="AC52" s="2"/>
      <c r="AD52" s="2"/>
      <c r="AE52" s="2"/>
      <c r="AF52" s="2"/>
      <c r="AG52" s="2" t="s">
        <v>727</v>
      </c>
      <c r="AH52" s="2" t="s">
        <v>735</v>
      </c>
      <c r="AI52" s="2" t="s">
        <v>736</v>
      </c>
      <c r="AJ52" s="2" t="s">
        <v>737</v>
      </c>
      <c r="AK52" s="2"/>
      <c r="AL52" s="2"/>
      <c r="AM52" s="2"/>
      <c r="AN52" s="2" t="s">
        <v>87</v>
      </c>
      <c r="AO52" s="2" t="s">
        <v>738</v>
      </c>
      <c r="AP52" s="2" t="s">
        <v>89</v>
      </c>
    </row>
    <row r="53" customFormat="false" ht="15" hidden="false" customHeight="false" outlineLevel="0" collapsed="false">
      <c r="A53" s="8" t="s">
        <v>739</v>
      </c>
      <c r="B53" s="8" t="s">
        <v>739</v>
      </c>
      <c r="C53" s="2" t="s">
        <v>740</v>
      </c>
      <c r="D53" s="2" t="s">
        <v>240</v>
      </c>
      <c r="E53" s="2" t="s">
        <v>241</v>
      </c>
      <c r="F53" s="9" t="n">
        <f aca="false">Precios!R53</f>
        <v>253</v>
      </c>
      <c r="G53" s="2" t="n">
        <v>5585</v>
      </c>
      <c r="H53" s="10" t="str">
        <f aca="false">Parámetros!$B$28</f>
        <v>Nuevo</v>
      </c>
      <c r="I53" s="10" t="str">
        <f aca="false">Parámetros!$B$29</f>
        <v>Clásica</v>
      </c>
      <c r="J53" s="11" t="s">
        <v>741</v>
      </c>
      <c r="K53" s="10" t="str">
        <f aca="false">Parámetros!$B$30</f>
        <v>Mercado Envíos</v>
      </c>
      <c r="L53" s="2" t="str">
        <f aca="false">IF(F53&gt;=Parámetros!$B$7,"Envío gratis (obligatorio en Mercado Libre)",Parámetros!$B$31)</f>
        <v>A cargo del comprador</v>
      </c>
      <c r="M53" s="10" t="str">
        <f aca="false">Parámetros!$B$32</f>
        <v>No acepto</v>
      </c>
      <c r="N53" s="10" t="str">
        <f aca="false">Parámetros!$B$33</f>
        <v>Sin garantía</v>
      </c>
      <c r="O53" s="2" t="s">
        <v>742</v>
      </c>
      <c r="P53" s="2" t="s">
        <v>587</v>
      </c>
      <c r="Q53" s="2" t="s">
        <v>129</v>
      </c>
      <c r="R53" s="2"/>
      <c r="S53" s="2" t="s">
        <v>588</v>
      </c>
      <c r="T53" s="2" t="s">
        <v>152</v>
      </c>
      <c r="U53" s="2" t="n">
        <v>12</v>
      </c>
      <c r="V53" s="2" t="s">
        <v>133</v>
      </c>
      <c r="W53" s="2" t="n">
        <v>12</v>
      </c>
      <c r="X53" s="2" t="s">
        <v>589</v>
      </c>
      <c r="Y53" s="2" t="s">
        <v>588</v>
      </c>
      <c r="Z53" s="2" t="s">
        <v>136</v>
      </c>
      <c r="AA53" s="2"/>
      <c r="AB53" s="2"/>
      <c r="AC53" s="2"/>
      <c r="AD53" s="2"/>
      <c r="AE53" s="2"/>
      <c r="AF53" s="2" t="s">
        <v>743</v>
      </c>
      <c r="AG53" s="2" t="s">
        <v>727</v>
      </c>
      <c r="AH53" s="2" t="s">
        <v>744</v>
      </c>
      <c r="AI53" s="2" t="s">
        <v>745</v>
      </c>
      <c r="AJ53" s="2" t="s">
        <v>746</v>
      </c>
      <c r="AK53" s="2"/>
      <c r="AL53" s="2"/>
      <c r="AM53" s="2"/>
      <c r="AN53" s="2" t="s">
        <v>87</v>
      </c>
      <c r="AO53" s="2" t="s">
        <v>747</v>
      </c>
      <c r="AP53" s="2" t="s">
        <v>89</v>
      </c>
    </row>
    <row r="54" customFormat="false" ht="15" hidden="false" customHeight="false" outlineLevel="0" collapsed="false">
      <c r="A54" s="8" t="s">
        <v>748</v>
      </c>
      <c r="B54" s="8" t="s">
        <v>748</v>
      </c>
      <c r="C54" s="2" t="s">
        <v>749</v>
      </c>
      <c r="D54" s="2" t="s">
        <v>750</v>
      </c>
      <c r="E54" s="2" t="s">
        <v>751</v>
      </c>
      <c r="F54" s="9" t="n">
        <f aca="false">Precios!R54</f>
        <v>460</v>
      </c>
      <c r="G54" s="2" t="n">
        <v>257</v>
      </c>
      <c r="H54" s="10" t="str">
        <f aca="false">Parámetros!$B$28</f>
        <v>Nuevo</v>
      </c>
      <c r="I54" s="10" t="str">
        <f aca="false">Parámetros!$B$29</f>
        <v>Clásica</v>
      </c>
      <c r="J54" s="11" t="s">
        <v>752</v>
      </c>
      <c r="K54" s="10" t="str">
        <f aca="false">Parámetros!$B$30</f>
        <v>Mercado Envíos</v>
      </c>
      <c r="L54" s="2" t="str">
        <f aca="false">IF(F54&gt;=Parámetros!$B$7,"Envío gratis (obligatorio en Mercado Libre)",Parámetros!$B$31)</f>
        <v>Envío gratis (obligatorio en Mercado Libre)</v>
      </c>
      <c r="M54" s="10" t="str">
        <f aca="false">Parámetros!$B$32</f>
        <v>No acepto</v>
      </c>
      <c r="N54" s="10" t="str">
        <f aca="false">Parámetros!$B$33</f>
        <v>Sin garantía</v>
      </c>
      <c r="O54" s="2" t="s">
        <v>753</v>
      </c>
      <c r="P54" s="2" t="s">
        <v>754</v>
      </c>
      <c r="Q54" s="2" t="s">
        <v>755</v>
      </c>
      <c r="R54" s="2"/>
      <c r="S54" s="2"/>
      <c r="T54" s="2" t="s">
        <v>756</v>
      </c>
      <c r="U54" s="2" t="n">
        <v>10</v>
      </c>
      <c r="V54" s="2" t="s">
        <v>757</v>
      </c>
      <c r="W54" s="2" t="n">
        <v>10</v>
      </c>
      <c r="X54" s="2" t="s">
        <v>758</v>
      </c>
      <c r="Y54" s="2" t="s">
        <v>759</v>
      </c>
      <c r="Z54" s="2" t="s">
        <v>760</v>
      </c>
      <c r="AA54" s="2"/>
      <c r="AB54" s="2"/>
      <c r="AC54" s="2"/>
      <c r="AD54" s="2"/>
      <c r="AE54" s="2"/>
      <c r="AF54" s="2" t="s">
        <v>761</v>
      </c>
      <c r="AG54" s="2" t="s">
        <v>762</v>
      </c>
      <c r="AH54" s="2" t="s">
        <v>763</v>
      </c>
      <c r="AI54" s="2" t="s">
        <v>764</v>
      </c>
      <c r="AJ54" s="2" t="s">
        <v>765</v>
      </c>
      <c r="AK54" s="2"/>
      <c r="AL54" s="2"/>
      <c r="AM54" s="2"/>
      <c r="AN54" s="2" t="s">
        <v>87</v>
      </c>
      <c r="AO54" s="2" t="s">
        <v>766</v>
      </c>
      <c r="AP54" s="2" t="s">
        <v>89</v>
      </c>
    </row>
    <row r="55" customFormat="false" ht="15" hidden="false" customHeight="false" outlineLevel="0" collapsed="false">
      <c r="A55" s="8" t="s">
        <v>767</v>
      </c>
      <c r="B55" s="8" t="s">
        <v>767</v>
      </c>
      <c r="C55" s="2" t="s">
        <v>768</v>
      </c>
      <c r="D55" s="2" t="s">
        <v>350</v>
      </c>
      <c r="E55" s="2" t="s">
        <v>351</v>
      </c>
      <c r="F55" s="9" t="n">
        <f aca="false">Precios!R55</f>
        <v>434</v>
      </c>
      <c r="G55" s="2" t="n">
        <v>1635</v>
      </c>
      <c r="H55" s="10" t="str">
        <f aca="false">Parámetros!$B$28</f>
        <v>Nuevo</v>
      </c>
      <c r="I55" s="10" t="str">
        <f aca="false">Parámetros!$B$29</f>
        <v>Clásica</v>
      </c>
      <c r="J55" s="11" t="s">
        <v>769</v>
      </c>
      <c r="K55" s="10" t="str">
        <f aca="false">Parámetros!$B$30</f>
        <v>Mercado Envíos</v>
      </c>
      <c r="L55" s="2" t="str">
        <f aca="false">IF(F55&gt;=Parámetros!$B$7,"Envío gratis (obligatorio en Mercado Libre)",Parámetros!$B$31)</f>
        <v>Envío gratis (obligatorio en Mercado Libre)</v>
      </c>
      <c r="M55" s="10" t="str">
        <f aca="false">Parámetros!$B$32</f>
        <v>No acepto</v>
      </c>
      <c r="N55" s="10" t="str">
        <f aca="false">Parámetros!$B$33</f>
        <v>Sin garantía</v>
      </c>
      <c r="O55" s="2" t="s">
        <v>770</v>
      </c>
      <c r="P55" s="2" t="s">
        <v>354</v>
      </c>
      <c r="Q55" s="2" t="s">
        <v>336</v>
      </c>
      <c r="R55" s="2" t="s">
        <v>390</v>
      </c>
      <c r="S55" s="2" t="s">
        <v>356</v>
      </c>
      <c r="T55" s="2" t="s">
        <v>76</v>
      </c>
      <c r="U55" s="2" t="n">
        <v>3</v>
      </c>
      <c r="V55" s="2" t="s">
        <v>77</v>
      </c>
      <c r="W55" s="2" t="n">
        <v>1</v>
      </c>
      <c r="X55" s="2" t="s">
        <v>771</v>
      </c>
      <c r="Y55" s="2"/>
      <c r="Z55" s="2" t="s">
        <v>760</v>
      </c>
      <c r="AA55" s="2"/>
      <c r="AB55" s="2"/>
      <c r="AC55" s="2"/>
      <c r="AD55" s="2"/>
      <c r="AE55" s="2"/>
      <c r="AF55" s="2"/>
      <c r="AG55" s="2" t="s">
        <v>772</v>
      </c>
      <c r="AH55" s="2" t="s">
        <v>773</v>
      </c>
      <c r="AI55" s="2" t="s">
        <v>774</v>
      </c>
      <c r="AJ55" s="2"/>
      <c r="AK55" s="2"/>
      <c r="AL55" s="2"/>
      <c r="AM55" s="2"/>
      <c r="AN55" s="2" t="s">
        <v>87</v>
      </c>
      <c r="AO55" s="2" t="s">
        <v>775</v>
      </c>
      <c r="AP55" s="2" t="s">
        <v>89</v>
      </c>
    </row>
    <row r="56" customFormat="false" ht="15" hidden="false" customHeight="false" outlineLevel="0" collapsed="false">
      <c r="A56" s="8" t="s">
        <v>776</v>
      </c>
      <c r="B56" s="8" t="s">
        <v>776</v>
      </c>
      <c r="C56" s="2" t="s">
        <v>777</v>
      </c>
      <c r="D56" s="2" t="s">
        <v>162</v>
      </c>
      <c r="E56" s="2" t="s">
        <v>163</v>
      </c>
      <c r="F56" s="9" t="n">
        <f aca="false">Precios!R56</f>
        <v>359</v>
      </c>
      <c r="G56" s="2" t="n">
        <v>364</v>
      </c>
      <c r="H56" s="10" t="str">
        <f aca="false">Parámetros!$B$28</f>
        <v>Nuevo</v>
      </c>
      <c r="I56" s="10" t="str">
        <f aca="false">Parámetros!$B$29</f>
        <v>Clásica</v>
      </c>
      <c r="J56" s="11" t="s">
        <v>778</v>
      </c>
      <c r="K56" s="10" t="str">
        <f aca="false">Parámetros!$B$30</f>
        <v>Mercado Envíos</v>
      </c>
      <c r="L56" s="2" t="str">
        <f aca="false">IF(F56&gt;=Parámetros!$B$7,"Envío gratis (obligatorio en Mercado Libre)",Parámetros!$B$31)</f>
        <v>Envío gratis (obligatorio en Mercado Libre)</v>
      </c>
      <c r="M56" s="10" t="str">
        <f aca="false">Parámetros!$B$32</f>
        <v>No acepto</v>
      </c>
      <c r="N56" s="10" t="str">
        <f aca="false">Parámetros!$B$33</f>
        <v>Sin garantía</v>
      </c>
      <c r="O56" s="2" t="s">
        <v>779</v>
      </c>
      <c r="P56" s="2" t="s">
        <v>166</v>
      </c>
      <c r="Q56" s="2" t="s">
        <v>601</v>
      </c>
      <c r="R56" s="2" t="s">
        <v>780</v>
      </c>
      <c r="S56" s="2" t="s">
        <v>103</v>
      </c>
      <c r="T56" s="2" t="s">
        <v>170</v>
      </c>
      <c r="U56" s="2" t="n">
        <v>44</v>
      </c>
      <c r="V56" s="2" t="s">
        <v>171</v>
      </c>
      <c r="W56" s="2" t="n">
        <v>44</v>
      </c>
      <c r="X56" s="2"/>
      <c r="Y56" s="2"/>
      <c r="Z56" s="2"/>
      <c r="AA56" s="2" t="s">
        <v>98</v>
      </c>
      <c r="AB56" s="2" t="s">
        <v>426</v>
      </c>
      <c r="AC56" s="2"/>
      <c r="AD56" s="2" t="s">
        <v>103</v>
      </c>
      <c r="AE56" s="2"/>
      <c r="AF56" s="2"/>
      <c r="AG56" s="2" t="s">
        <v>781</v>
      </c>
      <c r="AH56" s="2" t="s">
        <v>782</v>
      </c>
      <c r="AI56" s="2" t="s">
        <v>783</v>
      </c>
      <c r="AJ56" s="2" t="s">
        <v>784</v>
      </c>
      <c r="AK56" s="2"/>
      <c r="AL56" s="2"/>
      <c r="AM56" s="2"/>
      <c r="AN56" s="2" t="s">
        <v>175</v>
      </c>
      <c r="AO56" s="2" t="s">
        <v>785</v>
      </c>
      <c r="AP56" s="2" t="s">
        <v>89</v>
      </c>
    </row>
    <row r="57" customFormat="false" ht="15" hidden="false" customHeight="false" outlineLevel="0" collapsed="false">
      <c r="A57" s="8" t="s">
        <v>786</v>
      </c>
      <c r="B57" s="8" t="s">
        <v>786</v>
      </c>
      <c r="C57" s="2" t="s">
        <v>787</v>
      </c>
      <c r="D57" s="2" t="s">
        <v>350</v>
      </c>
      <c r="E57" s="2" t="s">
        <v>351</v>
      </c>
      <c r="F57" s="9" t="n">
        <f aca="false">Precios!R57</f>
        <v>1502.28</v>
      </c>
      <c r="G57" s="2" t="n">
        <v>98</v>
      </c>
      <c r="H57" s="10" t="str">
        <f aca="false">Parámetros!$B$28</f>
        <v>Nuevo</v>
      </c>
      <c r="I57" s="10" t="str">
        <f aca="false">Parámetros!$B$29</f>
        <v>Clásica</v>
      </c>
      <c r="J57" s="11" t="s">
        <v>788</v>
      </c>
      <c r="K57" s="10" t="str">
        <f aca="false">Parámetros!$B$30</f>
        <v>Mercado Envíos</v>
      </c>
      <c r="L57" s="2" t="str">
        <f aca="false">IF(F57&gt;=Parámetros!$B$7,"Envío gratis (obligatorio en Mercado Libre)",Parámetros!$B$31)</f>
        <v>Envío gratis (obligatorio en Mercado Libre)</v>
      </c>
      <c r="M57" s="10" t="str">
        <f aca="false">Parámetros!$B$32</f>
        <v>No acepto</v>
      </c>
      <c r="N57" s="10" t="str">
        <f aca="false">Parámetros!$B$33</f>
        <v>Sin garantía</v>
      </c>
      <c r="O57" s="2" t="s">
        <v>789</v>
      </c>
      <c r="P57" s="2" t="s">
        <v>790</v>
      </c>
      <c r="Q57" s="2" t="s">
        <v>791</v>
      </c>
      <c r="R57" s="2"/>
      <c r="S57" s="2" t="s">
        <v>792</v>
      </c>
      <c r="T57" s="2" t="s">
        <v>793</v>
      </c>
      <c r="U57" s="2" t="n">
        <v>3</v>
      </c>
      <c r="V57" s="2" t="s">
        <v>757</v>
      </c>
      <c r="W57" s="2" t="n">
        <v>3</v>
      </c>
      <c r="X57" s="2" t="s">
        <v>794</v>
      </c>
      <c r="Y57" s="2" t="s">
        <v>792</v>
      </c>
      <c r="Z57" s="2" t="s">
        <v>80</v>
      </c>
      <c r="AA57" s="2"/>
      <c r="AB57" s="2"/>
      <c r="AC57" s="2"/>
      <c r="AD57" s="2"/>
      <c r="AE57" s="2"/>
      <c r="AF57" s="2"/>
      <c r="AG57" s="2" t="s">
        <v>795</v>
      </c>
      <c r="AH57" s="2" t="s">
        <v>796</v>
      </c>
      <c r="AI57" s="2" t="s">
        <v>797</v>
      </c>
      <c r="AJ57" s="2"/>
      <c r="AK57" s="2"/>
      <c r="AL57" s="2"/>
      <c r="AM57" s="2"/>
      <c r="AN57" s="2" t="s">
        <v>87</v>
      </c>
      <c r="AO57" s="2" t="s">
        <v>798</v>
      </c>
      <c r="AP57" s="2" t="s">
        <v>89</v>
      </c>
    </row>
    <row r="58" customFormat="false" ht="15" hidden="false" customHeight="false" outlineLevel="0" collapsed="false">
      <c r="A58" s="8" t="s">
        <v>799</v>
      </c>
      <c r="B58" s="8" t="s">
        <v>799</v>
      </c>
      <c r="C58" s="2" t="s">
        <v>800</v>
      </c>
      <c r="D58" s="2" t="s">
        <v>350</v>
      </c>
      <c r="E58" s="2" t="s">
        <v>351</v>
      </c>
      <c r="F58" s="9" t="n">
        <f aca="false">Precios!R58</f>
        <v>598</v>
      </c>
      <c r="G58" s="2" t="n">
        <v>839</v>
      </c>
      <c r="H58" s="10" t="str">
        <f aca="false">Parámetros!$B$28</f>
        <v>Nuevo</v>
      </c>
      <c r="I58" s="10" t="str">
        <f aca="false">Parámetros!$B$29</f>
        <v>Clásica</v>
      </c>
      <c r="J58" s="11" t="s">
        <v>801</v>
      </c>
      <c r="K58" s="10" t="str">
        <f aca="false">Parámetros!$B$30</f>
        <v>Mercado Envíos</v>
      </c>
      <c r="L58" s="2" t="str">
        <f aca="false">IF(F58&gt;=Parámetros!$B$7,"Envío gratis (obligatorio en Mercado Libre)",Parámetros!$B$31)</f>
        <v>Envío gratis (obligatorio en Mercado Libre)</v>
      </c>
      <c r="M58" s="10" t="str">
        <f aca="false">Parámetros!$B$32</f>
        <v>No acepto</v>
      </c>
      <c r="N58" s="10" t="str">
        <f aca="false">Parámetros!$B$33</f>
        <v>Sin garantía</v>
      </c>
      <c r="O58" s="2" t="s">
        <v>802</v>
      </c>
      <c r="P58" s="2" t="s">
        <v>803</v>
      </c>
      <c r="Q58" s="2"/>
      <c r="R58" s="2"/>
      <c r="S58" s="2" t="s">
        <v>804</v>
      </c>
      <c r="T58" s="2" t="s">
        <v>76</v>
      </c>
      <c r="U58" s="2" t="n">
        <v>3</v>
      </c>
      <c r="V58" s="2" t="s">
        <v>805</v>
      </c>
      <c r="W58" s="2" t="n">
        <v>3</v>
      </c>
      <c r="X58" s="2" t="s">
        <v>806</v>
      </c>
      <c r="Y58" s="2"/>
      <c r="Z58" s="2" t="s">
        <v>80</v>
      </c>
      <c r="AA58" s="2"/>
      <c r="AB58" s="2"/>
      <c r="AC58" s="2"/>
      <c r="AD58" s="2"/>
      <c r="AE58" s="2"/>
      <c r="AF58" s="2" t="s">
        <v>807</v>
      </c>
      <c r="AG58" s="2" t="s">
        <v>808</v>
      </c>
      <c r="AH58" s="2" t="s">
        <v>809</v>
      </c>
      <c r="AI58" s="2" t="s">
        <v>810</v>
      </c>
      <c r="AJ58" s="2"/>
      <c r="AK58" s="2"/>
      <c r="AL58" s="2"/>
      <c r="AM58" s="2"/>
      <c r="AN58" s="2" t="s">
        <v>87</v>
      </c>
      <c r="AO58" s="2" t="s">
        <v>811</v>
      </c>
      <c r="AP58" s="2" t="s">
        <v>89</v>
      </c>
    </row>
    <row r="59" customFormat="false" ht="15" hidden="false" customHeight="false" outlineLevel="0" collapsed="false">
      <c r="A59" s="8" t="s">
        <v>812</v>
      </c>
      <c r="B59" s="8" t="s">
        <v>812</v>
      </c>
      <c r="C59" s="2" t="s">
        <v>813</v>
      </c>
      <c r="D59" s="2" t="s">
        <v>162</v>
      </c>
      <c r="E59" s="2" t="s">
        <v>163</v>
      </c>
      <c r="F59" s="9" t="n">
        <f aca="false">Precios!R59</f>
        <v>457</v>
      </c>
      <c r="G59" s="2" t="n">
        <v>142</v>
      </c>
      <c r="H59" s="10" t="str">
        <f aca="false">Parámetros!$B$28</f>
        <v>Nuevo</v>
      </c>
      <c r="I59" s="10" t="str">
        <f aca="false">Parámetros!$B$29</f>
        <v>Clásica</v>
      </c>
      <c r="J59" s="11" t="s">
        <v>814</v>
      </c>
      <c r="K59" s="10" t="str">
        <f aca="false">Parámetros!$B$30</f>
        <v>Mercado Envíos</v>
      </c>
      <c r="L59" s="2" t="str">
        <f aca="false">IF(F59&gt;=Parámetros!$B$7,"Envío gratis (obligatorio en Mercado Libre)",Parámetros!$B$31)</f>
        <v>Envío gratis (obligatorio en Mercado Libre)</v>
      </c>
      <c r="M59" s="10" t="str">
        <f aca="false">Parámetros!$B$32</f>
        <v>No acepto</v>
      </c>
      <c r="N59" s="10" t="str">
        <f aca="false">Parámetros!$B$33</f>
        <v>Sin garantía</v>
      </c>
      <c r="O59" s="2" t="s">
        <v>815</v>
      </c>
      <c r="P59" s="2" t="s">
        <v>166</v>
      </c>
      <c r="Q59" s="2" t="s">
        <v>601</v>
      </c>
      <c r="R59" s="2" t="s">
        <v>780</v>
      </c>
      <c r="S59" s="2" t="s">
        <v>816</v>
      </c>
      <c r="T59" s="2" t="s">
        <v>170</v>
      </c>
      <c r="U59" s="2" t="n">
        <v>40</v>
      </c>
      <c r="V59" s="2" t="s">
        <v>171</v>
      </c>
      <c r="W59" s="2" t="n">
        <v>40</v>
      </c>
      <c r="X59" s="2"/>
      <c r="Y59" s="2"/>
      <c r="Z59" s="2"/>
      <c r="AA59" s="2" t="s">
        <v>276</v>
      </c>
      <c r="AB59" s="2" t="s">
        <v>286</v>
      </c>
      <c r="AC59" s="2"/>
      <c r="AD59" s="2" t="s">
        <v>253</v>
      </c>
      <c r="AE59" s="2"/>
      <c r="AF59" s="2"/>
      <c r="AG59" s="2" t="s">
        <v>817</v>
      </c>
      <c r="AH59" s="2" t="s">
        <v>818</v>
      </c>
      <c r="AI59" s="2" t="s">
        <v>819</v>
      </c>
      <c r="AJ59" s="2"/>
      <c r="AK59" s="2"/>
      <c r="AL59" s="2"/>
      <c r="AM59" s="2"/>
      <c r="AN59" s="2" t="s">
        <v>175</v>
      </c>
      <c r="AO59" s="2" t="s">
        <v>820</v>
      </c>
      <c r="AP59" s="2" t="s">
        <v>89</v>
      </c>
    </row>
    <row r="60" customFormat="false" ht="15" hidden="false" customHeight="false" outlineLevel="0" collapsed="false">
      <c r="A60" s="8" t="s">
        <v>821</v>
      </c>
      <c r="B60" s="8" t="s">
        <v>821</v>
      </c>
      <c r="C60" s="2" t="s">
        <v>822</v>
      </c>
      <c r="D60" s="2" t="s">
        <v>144</v>
      </c>
      <c r="E60" s="2" t="s">
        <v>145</v>
      </c>
      <c r="F60" s="9" t="n">
        <f aca="false">Precios!R60</f>
        <v>205</v>
      </c>
      <c r="G60" s="2" t="n">
        <v>2652</v>
      </c>
      <c r="H60" s="10" t="str">
        <f aca="false">Parámetros!$B$28</f>
        <v>Nuevo</v>
      </c>
      <c r="I60" s="10" t="str">
        <f aca="false">Parámetros!$B$29</f>
        <v>Clásica</v>
      </c>
      <c r="J60" s="11" t="s">
        <v>823</v>
      </c>
      <c r="K60" s="10" t="str">
        <f aca="false">Parámetros!$B$30</f>
        <v>Mercado Envíos</v>
      </c>
      <c r="L60" s="2" t="str">
        <f aca="false">IF(F60&gt;=Parámetros!$B$7,"Envío gratis (obligatorio en Mercado Libre)",Parámetros!$B$31)</f>
        <v>A cargo del comprador</v>
      </c>
      <c r="M60" s="10" t="str">
        <f aca="false">Parámetros!$B$32</f>
        <v>No acepto</v>
      </c>
      <c r="N60" s="10" t="str">
        <f aca="false">Parámetros!$B$33</f>
        <v>Sin garantía</v>
      </c>
      <c r="O60" s="2" t="s">
        <v>824</v>
      </c>
      <c r="P60" s="2" t="s">
        <v>825</v>
      </c>
      <c r="Q60" s="2" t="s">
        <v>791</v>
      </c>
      <c r="R60" s="2"/>
      <c r="S60" s="2"/>
      <c r="T60" s="2" t="s">
        <v>152</v>
      </c>
      <c r="U60" s="2" t="n">
        <v>20</v>
      </c>
      <c r="V60" s="2" t="s">
        <v>133</v>
      </c>
      <c r="W60" s="2" t="n">
        <v>20</v>
      </c>
      <c r="X60" s="2" t="s">
        <v>826</v>
      </c>
      <c r="Y60" s="2" t="s">
        <v>827</v>
      </c>
      <c r="Z60" s="2" t="s">
        <v>136</v>
      </c>
      <c r="AA60" s="2"/>
      <c r="AB60" s="2"/>
      <c r="AC60" s="2"/>
      <c r="AD60" s="2"/>
      <c r="AE60" s="2"/>
      <c r="AF60" s="2"/>
      <c r="AG60" s="2" t="s">
        <v>828</v>
      </c>
      <c r="AH60" s="2" t="s">
        <v>829</v>
      </c>
      <c r="AI60" s="2" t="s">
        <v>830</v>
      </c>
      <c r="AJ60" s="2" t="s">
        <v>831</v>
      </c>
      <c r="AK60" s="2"/>
      <c r="AL60" s="2"/>
      <c r="AM60" s="2"/>
      <c r="AN60" s="2" t="s">
        <v>87</v>
      </c>
      <c r="AO60" s="2" t="s">
        <v>832</v>
      </c>
      <c r="AP60" s="2" t="s">
        <v>89</v>
      </c>
    </row>
    <row r="61" customFormat="false" ht="15" hidden="false" customHeight="false" outlineLevel="0" collapsed="false">
      <c r="A61" s="8" t="s">
        <v>833</v>
      </c>
      <c r="B61" s="8" t="s">
        <v>833</v>
      </c>
      <c r="C61" s="2" t="s">
        <v>834</v>
      </c>
      <c r="D61" s="2" t="s">
        <v>162</v>
      </c>
      <c r="E61" s="2" t="s">
        <v>163</v>
      </c>
      <c r="F61" s="9" t="n">
        <f aca="false">Precios!R61</f>
        <v>852.65</v>
      </c>
      <c r="G61" s="2" t="n">
        <v>141</v>
      </c>
      <c r="H61" s="10" t="str">
        <f aca="false">Parámetros!$B$28</f>
        <v>Nuevo</v>
      </c>
      <c r="I61" s="10" t="str">
        <f aca="false">Parámetros!$B$29</f>
        <v>Clásica</v>
      </c>
      <c r="J61" s="11" t="s">
        <v>835</v>
      </c>
      <c r="K61" s="10" t="str">
        <f aca="false">Parámetros!$B$30</f>
        <v>Mercado Envíos</v>
      </c>
      <c r="L61" s="2" t="str">
        <f aca="false">IF(F61&gt;=Parámetros!$B$7,"Envío gratis (obligatorio en Mercado Libre)",Parámetros!$B$31)</f>
        <v>Envío gratis (obligatorio en Mercado Libre)</v>
      </c>
      <c r="M61" s="10" t="str">
        <f aca="false">Parámetros!$B$32</f>
        <v>No acepto</v>
      </c>
      <c r="N61" s="10" t="str">
        <f aca="false">Parámetros!$B$33</f>
        <v>Sin garantía</v>
      </c>
      <c r="O61" s="2" t="s">
        <v>836</v>
      </c>
      <c r="P61" s="2" t="s">
        <v>166</v>
      </c>
      <c r="Q61" s="2" t="s">
        <v>601</v>
      </c>
      <c r="R61" s="2" t="s">
        <v>378</v>
      </c>
      <c r="S61" s="2" t="s">
        <v>816</v>
      </c>
      <c r="T61" s="2" t="s">
        <v>170</v>
      </c>
      <c r="U61" s="2" t="n">
        <v>40</v>
      </c>
      <c r="V61" s="2" t="s">
        <v>171</v>
      </c>
      <c r="W61" s="2" t="n">
        <v>40</v>
      </c>
      <c r="X61" s="2"/>
      <c r="Y61" s="2"/>
      <c r="Z61" s="2"/>
      <c r="AA61" s="2" t="s">
        <v>266</v>
      </c>
      <c r="AB61" s="2" t="s">
        <v>266</v>
      </c>
      <c r="AC61" s="2"/>
      <c r="AD61" s="2" t="s">
        <v>816</v>
      </c>
      <c r="AE61" s="2"/>
      <c r="AF61" s="2"/>
      <c r="AG61" s="2" t="s">
        <v>837</v>
      </c>
      <c r="AH61" s="2" t="s">
        <v>838</v>
      </c>
      <c r="AI61" s="2" t="s">
        <v>839</v>
      </c>
      <c r="AJ61" s="2"/>
      <c r="AK61" s="2"/>
      <c r="AL61" s="2"/>
      <c r="AM61" s="2"/>
      <c r="AN61" s="2" t="s">
        <v>175</v>
      </c>
      <c r="AO61" s="2" t="s">
        <v>840</v>
      </c>
      <c r="AP61" s="2" t="s">
        <v>89</v>
      </c>
    </row>
    <row r="62" customFormat="false" ht="15" hidden="false" customHeight="false" outlineLevel="0" collapsed="false">
      <c r="A62" s="8" t="s">
        <v>841</v>
      </c>
      <c r="B62" s="8" t="s">
        <v>841</v>
      </c>
      <c r="C62" s="2" t="s">
        <v>842</v>
      </c>
      <c r="D62" s="2" t="s">
        <v>843</v>
      </c>
      <c r="E62" s="2" t="s">
        <v>844</v>
      </c>
      <c r="F62" s="9" t="n">
        <f aca="false">Precios!R62</f>
        <v>189</v>
      </c>
      <c r="G62" s="2" t="n">
        <v>341</v>
      </c>
      <c r="H62" s="10" t="str">
        <f aca="false">Parámetros!$B$28</f>
        <v>Nuevo</v>
      </c>
      <c r="I62" s="10" t="str">
        <f aca="false">Parámetros!$B$29</f>
        <v>Clásica</v>
      </c>
      <c r="J62" s="11" t="s">
        <v>845</v>
      </c>
      <c r="K62" s="10" t="str">
        <f aca="false">Parámetros!$B$30</f>
        <v>Mercado Envíos</v>
      </c>
      <c r="L62" s="2" t="str">
        <f aca="false">IF(F62&gt;=Parámetros!$B$7,"Envío gratis (obligatorio en Mercado Libre)",Parámetros!$B$31)</f>
        <v>A cargo del comprador</v>
      </c>
      <c r="M62" s="10" t="str">
        <f aca="false">Parámetros!$B$32</f>
        <v>No acepto</v>
      </c>
      <c r="N62" s="10" t="str">
        <f aca="false">Parámetros!$B$33</f>
        <v>Sin garantía</v>
      </c>
      <c r="O62" s="2" t="s">
        <v>846</v>
      </c>
      <c r="P62" s="2" t="s">
        <v>847</v>
      </c>
      <c r="Q62" s="2"/>
      <c r="R62" s="2"/>
      <c r="S62" s="2"/>
      <c r="T62" s="2" t="s">
        <v>848</v>
      </c>
      <c r="U62" s="2" t="n">
        <v>100</v>
      </c>
      <c r="V62" s="2" t="s">
        <v>171</v>
      </c>
      <c r="W62" s="2" t="n">
        <v>100</v>
      </c>
      <c r="X62" s="2"/>
      <c r="Y62" s="2"/>
      <c r="Z62" s="2"/>
      <c r="AA62" s="2"/>
      <c r="AB62" s="2"/>
      <c r="AC62" s="2"/>
      <c r="AD62" s="2"/>
      <c r="AE62" s="2"/>
      <c r="AF62" s="2"/>
      <c r="AG62" s="2" t="s">
        <v>849</v>
      </c>
      <c r="AH62" s="2" t="s">
        <v>850</v>
      </c>
      <c r="AI62" s="2" t="s">
        <v>851</v>
      </c>
      <c r="AJ62" s="2" t="s">
        <v>852</v>
      </c>
      <c r="AK62" s="2"/>
      <c r="AL62" s="2"/>
      <c r="AM62" s="2"/>
      <c r="AN62" s="2" t="s">
        <v>87</v>
      </c>
      <c r="AO62" s="2" t="s">
        <v>853</v>
      </c>
      <c r="AP62" s="2" t="s">
        <v>89</v>
      </c>
    </row>
    <row r="63" customFormat="false" ht="15" hidden="false" customHeight="false" outlineLevel="0" collapsed="false">
      <c r="A63" s="8" t="s">
        <v>854</v>
      </c>
      <c r="B63" s="8" t="s">
        <v>854</v>
      </c>
      <c r="C63" s="2" t="s">
        <v>855</v>
      </c>
      <c r="D63" s="2" t="s">
        <v>483</v>
      </c>
      <c r="E63" s="2" t="s">
        <v>484</v>
      </c>
      <c r="F63" s="9" t="n">
        <f aca="false">Precios!R63</f>
        <v>1189</v>
      </c>
      <c r="G63" s="2" t="n">
        <v>403</v>
      </c>
      <c r="H63" s="10" t="str">
        <f aca="false">Parámetros!$B$28</f>
        <v>Nuevo</v>
      </c>
      <c r="I63" s="10" t="str">
        <f aca="false">Parámetros!$B$29</f>
        <v>Clásica</v>
      </c>
      <c r="J63" s="11" t="s">
        <v>856</v>
      </c>
      <c r="K63" s="10" t="str">
        <f aca="false">Parámetros!$B$30</f>
        <v>Mercado Envíos</v>
      </c>
      <c r="L63" s="2" t="str">
        <f aca="false">IF(F63&gt;=Parámetros!$B$7,"Envío gratis (obligatorio en Mercado Libre)",Parámetros!$B$31)</f>
        <v>Envío gratis (obligatorio en Mercado Libre)</v>
      </c>
      <c r="M63" s="10" t="str">
        <f aca="false">Parámetros!$B$32</f>
        <v>No acepto</v>
      </c>
      <c r="N63" s="10" t="str">
        <f aca="false">Parámetros!$B$33</f>
        <v>Sin garantía</v>
      </c>
      <c r="O63" s="2" t="s">
        <v>857</v>
      </c>
      <c r="P63" s="2" t="s">
        <v>858</v>
      </c>
      <c r="Q63" s="2" t="s">
        <v>488</v>
      </c>
      <c r="R63" s="2" t="s">
        <v>859</v>
      </c>
      <c r="S63" s="2"/>
      <c r="T63" s="2" t="s">
        <v>860</v>
      </c>
      <c r="U63" s="2" t="n">
        <v>5</v>
      </c>
      <c r="V63" s="2" t="s">
        <v>77</v>
      </c>
      <c r="W63" s="2" t="n">
        <v>1</v>
      </c>
      <c r="X63" s="2" t="s">
        <v>861</v>
      </c>
      <c r="Y63" s="2" t="s">
        <v>862</v>
      </c>
      <c r="Z63" s="2" t="s">
        <v>494</v>
      </c>
      <c r="AA63" s="2"/>
      <c r="AB63" s="2"/>
      <c r="AC63" s="2"/>
      <c r="AD63" s="2"/>
      <c r="AE63" s="2"/>
      <c r="AF63" s="2" t="s">
        <v>863</v>
      </c>
      <c r="AG63" s="2" t="s">
        <v>864</v>
      </c>
      <c r="AH63" s="2" t="s">
        <v>865</v>
      </c>
      <c r="AI63" s="2" t="s">
        <v>866</v>
      </c>
      <c r="AJ63" s="2" t="s">
        <v>867</v>
      </c>
      <c r="AK63" s="2" t="s">
        <v>868</v>
      </c>
      <c r="AL63" s="2"/>
      <c r="AM63" s="2"/>
      <c r="AN63" s="2" t="s">
        <v>87</v>
      </c>
      <c r="AO63" s="2" t="s">
        <v>869</v>
      </c>
      <c r="AP63" s="2" t="s">
        <v>89</v>
      </c>
    </row>
    <row r="64" customFormat="false" ht="15" hidden="false" customHeight="false" outlineLevel="0" collapsed="false">
      <c r="A64" s="8" t="s">
        <v>870</v>
      </c>
      <c r="B64" s="8" t="s">
        <v>870</v>
      </c>
      <c r="C64" s="2" t="s">
        <v>871</v>
      </c>
      <c r="D64" s="2" t="s">
        <v>872</v>
      </c>
      <c r="E64" s="2" t="s">
        <v>873</v>
      </c>
      <c r="F64" s="9" t="n">
        <f aca="false">Precios!R64</f>
        <v>147</v>
      </c>
      <c r="G64" s="2" t="n">
        <v>1638</v>
      </c>
      <c r="H64" s="10" t="str">
        <f aca="false">Parámetros!$B$28</f>
        <v>Nuevo</v>
      </c>
      <c r="I64" s="10" t="str">
        <f aca="false">Parámetros!$B$29</f>
        <v>Clásica</v>
      </c>
      <c r="J64" s="11" t="s">
        <v>874</v>
      </c>
      <c r="K64" s="10" t="str">
        <f aca="false">Parámetros!$B$30</f>
        <v>Mercado Envíos</v>
      </c>
      <c r="L64" s="2" t="str">
        <f aca="false">IF(F64&gt;=Parámetros!$B$7,"Envío gratis (obligatorio en Mercado Libre)",Parámetros!$B$31)</f>
        <v>A cargo del comprador</v>
      </c>
      <c r="M64" s="10" t="str">
        <f aca="false">Parámetros!$B$32</f>
        <v>No acepto</v>
      </c>
      <c r="N64" s="10" t="str">
        <f aca="false">Parámetros!$B$33</f>
        <v>Sin garantía</v>
      </c>
      <c r="O64" s="2" t="s">
        <v>875</v>
      </c>
      <c r="P64" s="2" t="s">
        <v>166</v>
      </c>
      <c r="Q64" s="2" t="s">
        <v>601</v>
      </c>
      <c r="R64" s="2" t="s">
        <v>168</v>
      </c>
      <c r="S64" s="2" t="s">
        <v>876</v>
      </c>
      <c r="T64" s="2" t="s">
        <v>877</v>
      </c>
      <c r="U64" s="2" t="n">
        <v>160</v>
      </c>
      <c r="V64" s="2" t="s">
        <v>878</v>
      </c>
      <c r="W64" s="2" t="n">
        <v>2</v>
      </c>
      <c r="X64" s="2"/>
      <c r="Y64" s="2"/>
      <c r="Z64" s="2"/>
      <c r="AA64" s="2"/>
      <c r="AB64" s="2"/>
      <c r="AC64" s="2"/>
      <c r="AD64" s="2"/>
      <c r="AE64" s="2"/>
      <c r="AF64" s="2"/>
      <c r="AG64" s="2" t="s">
        <v>879</v>
      </c>
      <c r="AH64" s="2" t="s">
        <v>880</v>
      </c>
      <c r="AI64" s="2" t="s">
        <v>881</v>
      </c>
      <c r="AJ64" s="2" t="s">
        <v>882</v>
      </c>
      <c r="AK64" s="2"/>
      <c r="AL64" s="2"/>
      <c r="AM64" s="2"/>
      <c r="AN64" s="2" t="s">
        <v>175</v>
      </c>
      <c r="AO64" s="2" t="s">
        <v>883</v>
      </c>
      <c r="AP64" s="2" t="s">
        <v>89</v>
      </c>
    </row>
    <row r="65" customFormat="false" ht="15" hidden="false" customHeight="false" outlineLevel="0" collapsed="false">
      <c r="A65" s="8" t="s">
        <v>884</v>
      </c>
      <c r="B65" s="8" t="s">
        <v>884</v>
      </c>
      <c r="C65" s="2" t="s">
        <v>885</v>
      </c>
      <c r="D65" s="2" t="s">
        <v>162</v>
      </c>
      <c r="E65" s="2" t="s">
        <v>163</v>
      </c>
      <c r="F65" s="9" t="n">
        <f aca="false">Precios!R65</f>
        <v>290.6</v>
      </c>
      <c r="G65" s="2" t="n">
        <v>224</v>
      </c>
      <c r="H65" s="10" t="str">
        <f aca="false">Parámetros!$B$28</f>
        <v>Nuevo</v>
      </c>
      <c r="I65" s="10" t="str">
        <f aca="false">Parámetros!$B$29</f>
        <v>Clásica</v>
      </c>
      <c r="J65" s="11" t="s">
        <v>886</v>
      </c>
      <c r="K65" s="10" t="str">
        <f aca="false">Parámetros!$B$30</f>
        <v>Mercado Envíos</v>
      </c>
      <c r="L65" s="2" t="str">
        <f aca="false">IF(F65&gt;=Parámetros!$B$7,"Envío gratis (obligatorio en Mercado Libre)",Parámetros!$B$31)</f>
        <v>A cargo del comprador</v>
      </c>
      <c r="M65" s="10" t="str">
        <f aca="false">Parámetros!$B$32</f>
        <v>No acepto</v>
      </c>
      <c r="N65" s="10" t="str">
        <f aca="false">Parámetros!$B$33</f>
        <v>Sin garantía</v>
      </c>
      <c r="O65" s="2" t="s">
        <v>887</v>
      </c>
      <c r="P65" s="2" t="s">
        <v>166</v>
      </c>
      <c r="Q65" s="2" t="s">
        <v>601</v>
      </c>
      <c r="R65" s="2" t="s">
        <v>168</v>
      </c>
      <c r="S65" s="2" t="s">
        <v>103</v>
      </c>
      <c r="T65" s="2" t="s">
        <v>170</v>
      </c>
      <c r="U65" s="2" t="n">
        <v>38</v>
      </c>
      <c r="V65" s="2" t="s">
        <v>171</v>
      </c>
      <c r="W65" s="2" t="n">
        <v>38</v>
      </c>
      <c r="X65" s="2"/>
      <c r="Y65" s="2"/>
      <c r="Z65" s="2"/>
      <c r="AA65" s="2" t="s">
        <v>98</v>
      </c>
      <c r="AB65" s="2" t="s">
        <v>888</v>
      </c>
      <c r="AC65" s="2"/>
      <c r="AD65" s="2" t="s">
        <v>103</v>
      </c>
      <c r="AE65" s="2"/>
      <c r="AF65" s="2"/>
      <c r="AG65" s="2" t="s">
        <v>889</v>
      </c>
      <c r="AH65" s="2" t="s">
        <v>890</v>
      </c>
      <c r="AI65" s="2"/>
      <c r="AJ65" s="2"/>
      <c r="AK65" s="2"/>
      <c r="AL65" s="2"/>
      <c r="AM65" s="2"/>
      <c r="AN65" s="2" t="s">
        <v>175</v>
      </c>
      <c r="AO65" s="2" t="s">
        <v>891</v>
      </c>
      <c r="AP65" s="2" t="s">
        <v>89</v>
      </c>
    </row>
    <row r="66" customFormat="false" ht="15" hidden="false" customHeight="false" outlineLevel="0" collapsed="false">
      <c r="A66" s="8" t="s">
        <v>892</v>
      </c>
      <c r="B66" s="8" t="s">
        <v>892</v>
      </c>
      <c r="C66" s="2" t="s">
        <v>893</v>
      </c>
      <c r="D66" s="2" t="s">
        <v>445</v>
      </c>
      <c r="E66" s="2" t="s">
        <v>446</v>
      </c>
      <c r="F66" s="9" t="n">
        <f aca="false">Precios!R66</f>
        <v>707.3</v>
      </c>
      <c r="G66" s="2" t="n">
        <v>356</v>
      </c>
      <c r="H66" s="10" t="str">
        <f aca="false">Parámetros!$B$28</f>
        <v>Nuevo</v>
      </c>
      <c r="I66" s="10" t="str">
        <f aca="false">Parámetros!$B$29</f>
        <v>Clásica</v>
      </c>
      <c r="J66" s="11" t="s">
        <v>894</v>
      </c>
      <c r="K66" s="10" t="str">
        <f aca="false">Parámetros!$B$30</f>
        <v>Mercado Envíos</v>
      </c>
      <c r="L66" s="2" t="str">
        <f aca="false">IF(F66&gt;=Parámetros!$B$7,"Envío gratis (obligatorio en Mercado Libre)",Parámetros!$B$31)</f>
        <v>Envío gratis (obligatorio en Mercado Libre)</v>
      </c>
      <c r="M66" s="10" t="str">
        <f aca="false">Parámetros!$B$32</f>
        <v>No acepto</v>
      </c>
      <c r="N66" s="10" t="str">
        <f aca="false">Parámetros!$B$33</f>
        <v>Sin garantía</v>
      </c>
      <c r="O66" s="2" t="s">
        <v>895</v>
      </c>
      <c r="P66" s="2" t="s">
        <v>896</v>
      </c>
      <c r="Q66" s="2" t="s">
        <v>897</v>
      </c>
      <c r="R66" s="2" t="s">
        <v>898</v>
      </c>
      <c r="S66" s="2"/>
      <c r="T66" s="2" t="s">
        <v>219</v>
      </c>
      <c r="U66" s="2" t="n">
        <v>12</v>
      </c>
      <c r="V66" s="2" t="s">
        <v>220</v>
      </c>
      <c r="W66" s="2" t="n">
        <v>12</v>
      </c>
      <c r="X66" s="2" t="s">
        <v>899</v>
      </c>
      <c r="Y66" s="2" t="s">
        <v>900</v>
      </c>
      <c r="Z66" s="2" t="s">
        <v>136</v>
      </c>
      <c r="AA66" s="2"/>
      <c r="AB66" s="2"/>
      <c r="AC66" s="2"/>
      <c r="AD66" s="2"/>
      <c r="AE66" s="2"/>
      <c r="AF66" s="2"/>
      <c r="AG66" s="2" t="s">
        <v>901</v>
      </c>
      <c r="AH66" s="2" t="s">
        <v>902</v>
      </c>
      <c r="AI66" s="2" t="s">
        <v>903</v>
      </c>
      <c r="AJ66" s="2"/>
      <c r="AK66" s="2"/>
      <c r="AL66" s="2"/>
      <c r="AM66" s="2"/>
      <c r="AN66" s="2" t="s">
        <v>87</v>
      </c>
      <c r="AO66" s="2" t="s">
        <v>904</v>
      </c>
      <c r="AP66" s="2" t="s">
        <v>89</v>
      </c>
    </row>
    <row r="67" customFormat="false" ht="15" hidden="false" customHeight="false" outlineLevel="0" collapsed="false">
      <c r="A67" s="8" t="s">
        <v>905</v>
      </c>
      <c r="B67" s="8" t="s">
        <v>905</v>
      </c>
      <c r="C67" s="2" t="s">
        <v>906</v>
      </c>
      <c r="D67" s="2" t="s">
        <v>240</v>
      </c>
      <c r="E67" s="2" t="s">
        <v>241</v>
      </c>
      <c r="F67" s="9" t="n">
        <f aca="false">Precios!R67</f>
        <v>116</v>
      </c>
      <c r="G67" s="2" t="n">
        <v>4287</v>
      </c>
      <c r="H67" s="10" t="str">
        <f aca="false">Parámetros!$B$28</f>
        <v>Nuevo</v>
      </c>
      <c r="I67" s="10" t="str">
        <f aca="false">Parámetros!$B$29</f>
        <v>Clásica</v>
      </c>
      <c r="J67" s="11" t="s">
        <v>907</v>
      </c>
      <c r="K67" s="10" t="str">
        <f aca="false">Parámetros!$B$30</f>
        <v>Mercado Envíos</v>
      </c>
      <c r="L67" s="2" t="str">
        <f aca="false">IF(F67&gt;=Parámetros!$B$7,"Envío gratis (obligatorio en Mercado Libre)",Parámetros!$B$31)</f>
        <v>A cargo del comprador</v>
      </c>
      <c r="M67" s="10" t="str">
        <f aca="false">Parámetros!$B$32</f>
        <v>No acepto</v>
      </c>
      <c r="N67" s="10" t="str">
        <f aca="false">Parámetros!$B$33</f>
        <v>Sin garantía</v>
      </c>
      <c r="O67" s="2" t="s">
        <v>908</v>
      </c>
      <c r="P67" s="2" t="s">
        <v>909</v>
      </c>
      <c r="Q67" s="2" t="s">
        <v>910</v>
      </c>
      <c r="R67" s="2"/>
      <c r="S67" s="2"/>
      <c r="T67" s="2" t="s">
        <v>152</v>
      </c>
      <c r="U67" s="2" t="n">
        <v>10</v>
      </c>
      <c r="V67" s="2" t="s">
        <v>133</v>
      </c>
      <c r="W67" s="2" t="n">
        <v>10</v>
      </c>
      <c r="X67" s="2" t="s">
        <v>911</v>
      </c>
      <c r="Y67" s="2" t="s">
        <v>912</v>
      </c>
      <c r="Z67" s="2" t="s">
        <v>136</v>
      </c>
      <c r="AA67" s="2"/>
      <c r="AB67" s="2"/>
      <c r="AC67" s="2"/>
      <c r="AD67" s="2"/>
      <c r="AE67" s="2"/>
      <c r="AF67" s="2" t="s">
        <v>913</v>
      </c>
      <c r="AG67" s="2" t="s">
        <v>914</v>
      </c>
      <c r="AH67" s="2" t="s">
        <v>915</v>
      </c>
      <c r="AI67" s="2" t="s">
        <v>916</v>
      </c>
      <c r="AJ67" s="2" t="s">
        <v>917</v>
      </c>
      <c r="AK67" s="2" t="s">
        <v>918</v>
      </c>
      <c r="AL67" s="2"/>
      <c r="AM67" s="2"/>
      <c r="AN67" s="2" t="s">
        <v>87</v>
      </c>
      <c r="AO67" s="2" t="s">
        <v>919</v>
      </c>
      <c r="AP67" s="2" t="s">
        <v>89</v>
      </c>
    </row>
    <row r="68" customFormat="false" ht="15" hidden="false" customHeight="false" outlineLevel="0" collapsed="false">
      <c r="A68" s="8" t="s">
        <v>920</v>
      </c>
      <c r="B68" s="8" t="s">
        <v>920</v>
      </c>
      <c r="C68" s="2" t="s">
        <v>921</v>
      </c>
      <c r="D68" s="2" t="s">
        <v>303</v>
      </c>
      <c r="E68" s="2" t="s">
        <v>304</v>
      </c>
      <c r="F68" s="9" t="n">
        <f aca="false">Precios!R68</f>
        <v>658</v>
      </c>
      <c r="G68" s="2" t="n">
        <v>494</v>
      </c>
      <c r="H68" s="10" t="str">
        <f aca="false">Parámetros!$B$28</f>
        <v>Nuevo</v>
      </c>
      <c r="I68" s="10" t="str">
        <f aca="false">Parámetros!$B$29</f>
        <v>Clásica</v>
      </c>
      <c r="J68" s="11" t="s">
        <v>922</v>
      </c>
      <c r="K68" s="10" t="str">
        <f aca="false">Parámetros!$B$30</f>
        <v>Mercado Envíos</v>
      </c>
      <c r="L68" s="2" t="str">
        <f aca="false">IF(F68&gt;=Parámetros!$B$7,"Envío gratis (obligatorio en Mercado Libre)",Parámetros!$B$31)</f>
        <v>Envío gratis (obligatorio en Mercado Libre)</v>
      </c>
      <c r="M68" s="10" t="str">
        <f aca="false">Parámetros!$B$32</f>
        <v>No acepto</v>
      </c>
      <c r="N68" s="10" t="str">
        <f aca="false">Parámetros!$B$33</f>
        <v>Sin garantía</v>
      </c>
      <c r="O68" s="2" t="s">
        <v>923</v>
      </c>
      <c r="P68" s="2" t="s">
        <v>412</v>
      </c>
      <c r="Q68" s="2" t="s">
        <v>411</v>
      </c>
      <c r="R68" s="2"/>
      <c r="S68" s="2"/>
      <c r="T68" s="2" t="s">
        <v>924</v>
      </c>
      <c r="U68" s="2" t="n">
        <v>60</v>
      </c>
      <c r="V68" s="2" t="s">
        <v>133</v>
      </c>
      <c r="W68" s="2" t="n">
        <v>60</v>
      </c>
      <c r="X68" s="2" t="s">
        <v>925</v>
      </c>
      <c r="Y68" s="2" t="s">
        <v>926</v>
      </c>
      <c r="Z68" s="2" t="s">
        <v>136</v>
      </c>
      <c r="AA68" s="2"/>
      <c r="AB68" s="2"/>
      <c r="AC68" s="2"/>
      <c r="AD68" s="2"/>
      <c r="AE68" s="2"/>
      <c r="AF68" s="2" t="s">
        <v>927</v>
      </c>
      <c r="AG68" s="2" t="s">
        <v>928</v>
      </c>
      <c r="AH68" s="2" t="s">
        <v>929</v>
      </c>
      <c r="AI68" s="2" t="s">
        <v>930</v>
      </c>
      <c r="AJ68" s="2"/>
      <c r="AK68" s="2"/>
      <c r="AL68" s="2"/>
      <c r="AM68" s="2"/>
      <c r="AN68" s="2" t="s">
        <v>87</v>
      </c>
      <c r="AO68" s="2" t="s">
        <v>931</v>
      </c>
      <c r="AP68" s="2" t="s">
        <v>89</v>
      </c>
    </row>
    <row r="69" customFormat="false" ht="15" hidden="false" customHeight="false" outlineLevel="0" collapsed="false">
      <c r="A69" s="8" t="s">
        <v>932</v>
      </c>
      <c r="B69" s="8" t="s">
        <v>932</v>
      </c>
      <c r="C69" s="2" t="s">
        <v>933</v>
      </c>
      <c r="D69" s="2" t="s">
        <v>162</v>
      </c>
      <c r="E69" s="2" t="s">
        <v>163</v>
      </c>
      <c r="F69" s="9" t="n">
        <f aca="false">Precios!R69</f>
        <v>284</v>
      </c>
      <c r="G69" s="2" t="n">
        <v>247</v>
      </c>
      <c r="H69" s="10" t="str">
        <f aca="false">Parámetros!$B$28</f>
        <v>Nuevo</v>
      </c>
      <c r="I69" s="10" t="str">
        <f aca="false">Parámetros!$B$29</f>
        <v>Clásica</v>
      </c>
      <c r="J69" s="11" t="s">
        <v>934</v>
      </c>
      <c r="K69" s="10" t="str">
        <f aca="false">Parámetros!$B$30</f>
        <v>Mercado Envíos</v>
      </c>
      <c r="L69" s="2" t="str">
        <f aca="false">IF(F69&gt;=Parámetros!$B$7,"Envío gratis (obligatorio en Mercado Libre)",Parámetros!$B$31)</f>
        <v>A cargo del comprador</v>
      </c>
      <c r="M69" s="10" t="str">
        <f aca="false">Parámetros!$B$32</f>
        <v>No acepto</v>
      </c>
      <c r="N69" s="10" t="str">
        <f aca="false">Parámetros!$B$33</f>
        <v>Sin garantía</v>
      </c>
      <c r="O69" s="2" t="s">
        <v>935</v>
      </c>
      <c r="P69" s="2" t="s">
        <v>230</v>
      </c>
      <c r="Q69" s="2" t="s">
        <v>601</v>
      </c>
      <c r="R69" s="2" t="s">
        <v>936</v>
      </c>
      <c r="S69" s="2" t="s">
        <v>937</v>
      </c>
      <c r="T69" s="2" t="s">
        <v>170</v>
      </c>
      <c r="U69" s="2" t="n">
        <v>40</v>
      </c>
      <c r="V69" s="2" t="s">
        <v>171</v>
      </c>
      <c r="W69" s="2" t="n">
        <v>40</v>
      </c>
      <c r="X69" s="2"/>
      <c r="Y69" s="2"/>
      <c r="Z69" s="2"/>
      <c r="AA69" s="2" t="s">
        <v>181</v>
      </c>
      <c r="AB69" s="2" t="s">
        <v>938</v>
      </c>
      <c r="AC69" s="2"/>
      <c r="AD69" s="2" t="s">
        <v>103</v>
      </c>
      <c r="AE69" s="2"/>
      <c r="AF69" s="2"/>
      <c r="AG69" s="2" t="s">
        <v>939</v>
      </c>
      <c r="AH69" s="2" t="s">
        <v>940</v>
      </c>
      <c r="AI69" s="2" t="s">
        <v>941</v>
      </c>
      <c r="AJ69" s="2" t="s">
        <v>942</v>
      </c>
      <c r="AK69" s="2"/>
      <c r="AL69" s="2"/>
      <c r="AM69" s="2"/>
      <c r="AN69" s="2" t="s">
        <v>175</v>
      </c>
      <c r="AO69" s="2" t="s">
        <v>943</v>
      </c>
      <c r="AP69" s="2" t="s">
        <v>89</v>
      </c>
    </row>
    <row r="70" customFormat="false" ht="15" hidden="false" customHeight="false" outlineLevel="0" collapsed="false">
      <c r="A70" s="8" t="s">
        <v>944</v>
      </c>
      <c r="B70" s="8" t="s">
        <v>944</v>
      </c>
      <c r="C70" s="2" t="s">
        <v>945</v>
      </c>
      <c r="D70" s="2" t="s">
        <v>240</v>
      </c>
      <c r="E70" s="2" t="s">
        <v>241</v>
      </c>
      <c r="F70" s="9" t="n">
        <f aca="false">Precios!R70</f>
        <v>259</v>
      </c>
      <c r="G70" s="2" t="n">
        <v>270</v>
      </c>
      <c r="H70" s="10" t="str">
        <f aca="false">Parámetros!$B$28</f>
        <v>Nuevo</v>
      </c>
      <c r="I70" s="10" t="str">
        <f aca="false">Parámetros!$B$29</f>
        <v>Clásica</v>
      </c>
      <c r="J70" s="11" t="s">
        <v>946</v>
      </c>
      <c r="K70" s="10" t="str">
        <f aca="false">Parámetros!$B$30</f>
        <v>Mercado Envíos</v>
      </c>
      <c r="L70" s="2" t="str">
        <f aca="false">IF(F70&gt;=Parámetros!$B$7,"Envío gratis (obligatorio en Mercado Libre)",Parámetros!$B$31)</f>
        <v>A cargo del comprador</v>
      </c>
      <c r="M70" s="10" t="str">
        <f aca="false">Parámetros!$B$32</f>
        <v>No acepto</v>
      </c>
      <c r="N70" s="10" t="str">
        <f aca="false">Parámetros!$B$33</f>
        <v>Sin garantía</v>
      </c>
      <c r="O70" s="2" t="s">
        <v>947</v>
      </c>
      <c r="P70" s="2" t="s">
        <v>948</v>
      </c>
      <c r="Q70" s="2" t="s">
        <v>949</v>
      </c>
      <c r="R70" s="2"/>
      <c r="S70" s="2"/>
      <c r="T70" s="2" t="s">
        <v>152</v>
      </c>
      <c r="U70" s="2" t="n">
        <v>15</v>
      </c>
      <c r="V70" s="2" t="s">
        <v>133</v>
      </c>
      <c r="W70" s="2" t="n">
        <v>15</v>
      </c>
      <c r="X70" s="2" t="s">
        <v>950</v>
      </c>
      <c r="Y70" s="2" t="s">
        <v>951</v>
      </c>
      <c r="Z70" s="2" t="s">
        <v>136</v>
      </c>
      <c r="AA70" s="2"/>
      <c r="AB70" s="2"/>
      <c r="AC70" s="2"/>
      <c r="AD70" s="2"/>
      <c r="AE70" s="2"/>
      <c r="AF70" s="2" t="s">
        <v>952</v>
      </c>
      <c r="AG70" s="2" t="s">
        <v>953</v>
      </c>
      <c r="AH70" s="2" t="s">
        <v>954</v>
      </c>
      <c r="AI70" s="2" t="s">
        <v>955</v>
      </c>
      <c r="AJ70" s="2"/>
      <c r="AK70" s="2"/>
      <c r="AL70" s="2"/>
      <c r="AM70" s="2"/>
      <c r="AN70" s="2" t="s">
        <v>87</v>
      </c>
      <c r="AO70" s="2" t="s">
        <v>956</v>
      </c>
      <c r="AP70" s="2" t="s">
        <v>89</v>
      </c>
    </row>
    <row r="71" customFormat="false" ht="15" hidden="false" customHeight="false" outlineLevel="0" collapsed="false">
      <c r="A71" s="8" t="s">
        <v>957</v>
      </c>
      <c r="B71" s="8" t="s">
        <v>957</v>
      </c>
      <c r="C71" s="2" t="s">
        <v>958</v>
      </c>
      <c r="D71" s="2" t="s">
        <v>350</v>
      </c>
      <c r="E71" s="2" t="s">
        <v>351</v>
      </c>
      <c r="F71" s="9" t="n">
        <f aca="false">Precios!R71</f>
        <v>1340</v>
      </c>
      <c r="G71" s="2" t="n">
        <v>0</v>
      </c>
      <c r="H71" s="10" t="str">
        <f aca="false">Parámetros!$B$28</f>
        <v>Nuevo</v>
      </c>
      <c r="I71" s="10" t="str">
        <f aca="false">Parámetros!$B$29</f>
        <v>Clásica</v>
      </c>
      <c r="J71" s="11" t="s">
        <v>959</v>
      </c>
      <c r="K71" s="10" t="str">
        <f aca="false">Parámetros!$B$30</f>
        <v>Mercado Envíos</v>
      </c>
      <c r="L71" s="2" t="str">
        <f aca="false">IF(F71&gt;=Parámetros!$B$7,"Envío gratis (obligatorio en Mercado Libre)",Parámetros!$B$31)</f>
        <v>Envío gratis (obligatorio en Mercado Libre)</v>
      </c>
      <c r="M71" s="10" t="str">
        <f aca="false">Parámetros!$B$32</f>
        <v>No acepto</v>
      </c>
      <c r="N71" s="10" t="str">
        <f aca="false">Parámetros!$B$33</f>
        <v>Sin garantía</v>
      </c>
      <c r="O71" s="2" t="s">
        <v>960</v>
      </c>
      <c r="P71" s="2" t="s">
        <v>961</v>
      </c>
      <c r="Q71" s="2" t="s">
        <v>962</v>
      </c>
      <c r="R71" s="2"/>
      <c r="S71" s="2"/>
      <c r="T71" s="2" t="s">
        <v>963</v>
      </c>
      <c r="U71" s="2" t="n">
        <v>30</v>
      </c>
      <c r="V71" s="2" t="s">
        <v>544</v>
      </c>
      <c r="W71" s="2" t="n">
        <v>30</v>
      </c>
      <c r="X71" s="2" t="s">
        <v>964</v>
      </c>
      <c r="Y71" s="2" t="s">
        <v>965</v>
      </c>
      <c r="Z71" s="2" t="s">
        <v>136</v>
      </c>
      <c r="AA71" s="2"/>
      <c r="AB71" s="2"/>
      <c r="AC71" s="2"/>
      <c r="AD71" s="2"/>
      <c r="AE71" s="2"/>
      <c r="AF71" s="2"/>
      <c r="AG71" s="2" t="s">
        <v>966</v>
      </c>
      <c r="AH71" s="2" t="s">
        <v>967</v>
      </c>
      <c r="AI71" s="2" t="s">
        <v>968</v>
      </c>
      <c r="AJ71" s="2" t="s">
        <v>969</v>
      </c>
      <c r="AK71" s="2"/>
      <c r="AL71" s="2"/>
      <c r="AM71" s="2"/>
      <c r="AN71" s="2" t="s">
        <v>87</v>
      </c>
      <c r="AO71" s="2" t="s">
        <v>970</v>
      </c>
      <c r="AP71" s="2" t="s">
        <v>89</v>
      </c>
    </row>
    <row r="72" customFormat="false" ht="15" hidden="false" customHeight="false" outlineLevel="0" collapsed="false">
      <c r="A72" s="8" t="s">
        <v>971</v>
      </c>
      <c r="B72" s="8" t="s">
        <v>971</v>
      </c>
      <c r="C72" s="2" t="s">
        <v>972</v>
      </c>
      <c r="D72" s="2" t="s">
        <v>303</v>
      </c>
      <c r="E72" s="2" t="s">
        <v>304</v>
      </c>
      <c r="F72" s="9" t="n">
        <f aca="false">Precios!R72</f>
        <v>410</v>
      </c>
      <c r="G72" s="2" t="n">
        <v>830</v>
      </c>
      <c r="H72" s="10" t="str">
        <f aca="false">Parámetros!$B$28</f>
        <v>Nuevo</v>
      </c>
      <c r="I72" s="10" t="str">
        <f aca="false">Parámetros!$B$29</f>
        <v>Clásica</v>
      </c>
      <c r="J72" s="11" t="s">
        <v>973</v>
      </c>
      <c r="K72" s="10" t="str">
        <f aca="false">Parámetros!$B$30</f>
        <v>Mercado Envíos</v>
      </c>
      <c r="L72" s="2" t="str">
        <f aca="false">IF(F72&gt;=Parámetros!$B$7,"Envío gratis (obligatorio en Mercado Libre)",Parámetros!$B$31)</f>
        <v>Envío gratis (obligatorio en Mercado Libre)</v>
      </c>
      <c r="M72" s="10" t="str">
        <f aca="false">Parámetros!$B$32</f>
        <v>No acepto</v>
      </c>
      <c r="N72" s="10" t="str">
        <f aca="false">Parámetros!$B$33</f>
        <v>Sin garantía</v>
      </c>
      <c r="O72" s="2" t="s">
        <v>974</v>
      </c>
      <c r="P72" s="2" t="s">
        <v>412</v>
      </c>
      <c r="Q72" s="2" t="s">
        <v>411</v>
      </c>
      <c r="R72" s="2"/>
      <c r="S72" s="2"/>
      <c r="T72" s="2" t="s">
        <v>924</v>
      </c>
      <c r="U72" s="2" t="n">
        <v>30</v>
      </c>
      <c r="V72" s="2" t="s">
        <v>133</v>
      </c>
      <c r="W72" s="2" t="n">
        <v>30</v>
      </c>
      <c r="X72" s="2" t="s">
        <v>925</v>
      </c>
      <c r="Y72" s="2" t="s">
        <v>926</v>
      </c>
      <c r="Z72" s="2" t="s">
        <v>136</v>
      </c>
      <c r="AA72" s="2"/>
      <c r="AB72" s="2"/>
      <c r="AC72" s="2"/>
      <c r="AD72" s="2"/>
      <c r="AE72" s="2"/>
      <c r="AF72" s="2" t="s">
        <v>927</v>
      </c>
      <c r="AG72" s="2" t="s">
        <v>928</v>
      </c>
      <c r="AH72" s="2" t="s">
        <v>975</v>
      </c>
      <c r="AI72" s="2" t="s">
        <v>976</v>
      </c>
      <c r="AJ72" s="2" t="s">
        <v>977</v>
      </c>
      <c r="AK72" s="2"/>
      <c r="AL72" s="2"/>
      <c r="AM72" s="2"/>
      <c r="AN72" s="2" t="s">
        <v>87</v>
      </c>
      <c r="AO72" s="2" t="s">
        <v>978</v>
      </c>
      <c r="AP72" s="2" t="s">
        <v>89</v>
      </c>
    </row>
    <row r="73" customFormat="false" ht="15" hidden="false" customHeight="false" outlineLevel="0" collapsed="false">
      <c r="A73" s="8" t="s">
        <v>979</v>
      </c>
      <c r="B73" s="8" t="s">
        <v>979</v>
      </c>
      <c r="C73" s="2" t="s">
        <v>980</v>
      </c>
      <c r="D73" s="2" t="s">
        <v>162</v>
      </c>
      <c r="E73" s="2" t="s">
        <v>163</v>
      </c>
      <c r="F73" s="9" t="n">
        <f aca="false">Precios!R73</f>
        <v>382</v>
      </c>
      <c r="G73" s="2" t="n">
        <v>147</v>
      </c>
      <c r="H73" s="10" t="str">
        <f aca="false">Parámetros!$B$28</f>
        <v>Nuevo</v>
      </c>
      <c r="I73" s="10" t="str">
        <f aca="false">Parámetros!$B$29</f>
        <v>Clásica</v>
      </c>
      <c r="J73" s="11" t="s">
        <v>981</v>
      </c>
      <c r="K73" s="10" t="str">
        <f aca="false">Parámetros!$B$30</f>
        <v>Mercado Envíos</v>
      </c>
      <c r="L73" s="2" t="str">
        <f aca="false">IF(F73&gt;=Parámetros!$B$7,"Envío gratis (obligatorio en Mercado Libre)",Parámetros!$B$31)</f>
        <v>Envío gratis (obligatorio en Mercado Libre)</v>
      </c>
      <c r="M73" s="10" t="str">
        <f aca="false">Parámetros!$B$32</f>
        <v>No acepto</v>
      </c>
      <c r="N73" s="10" t="str">
        <f aca="false">Parámetros!$B$33</f>
        <v>Sin garantía</v>
      </c>
      <c r="O73" s="2" t="s">
        <v>982</v>
      </c>
      <c r="P73" s="2" t="s">
        <v>166</v>
      </c>
      <c r="Q73" s="2" t="s">
        <v>601</v>
      </c>
      <c r="R73" s="2" t="s">
        <v>780</v>
      </c>
      <c r="S73" s="2" t="s">
        <v>983</v>
      </c>
      <c r="T73" s="2" t="s">
        <v>170</v>
      </c>
      <c r="U73" s="2" t="n">
        <v>40</v>
      </c>
      <c r="V73" s="2" t="s">
        <v>171</v>
      </c>
      <c r="W73" s="2" t="n">
        <v>40</v>
      </c>
      <c r="X73" s="2"/>
      <c r="Y73" s="2"/>
      <c r="Z73" s="2"/>
      <c r="AA73" s="2" t="s">
        <v>436</v>
      </c>
      <c r="AB73" s="2" t="s">
        <v>437</v>
      </c>
      <c r="AC73" s="2"/>
      <c r="AD73" s="2" t="s">
        <v>463</v>
      </c>
      <c r="AE73" s="2"/>
      <c r="AF73" s="2"/>
      <c r="AG73" s="2" t="s">
        <v>984</v>
      </c>
      <c r="AH73" s="2" t="s">
        <v>985</v>
      </c>
      <c r="AI73" s="2" t="s">
        <v>986</v>
      </c>
      <c r="AJ73" s="2"/>
      <c r="AK73" s="2"/>
      <c r="AL73" s="2"/>
      <c r="AM73" s="2"/>
      <c r="AN73" s="2" t="s">
        <v>175</v>
      </c>
      <c r="AO73" s="2" t="s">
        <v>987</v>
      </c>
      <c r="AP73" s="2" t="s">
        <v>89</v>
      </c>
    </row>
    <row r="74" customFormat="false" ht="15" hidden="false" customHeight="false" outlineLevel="0" collapsed="false">
      <c r="A74" s="8" t="s">
        <v>988</v>
      </c>
      <c r="B74" s="8" t="s">
        <v>988</v>
      </c>
      <c r="C74" s="2" t="s">
        <v>989</v>
      </c>
      <c r="D74" s="2" t="s">
        <v>68</v>
      </c>
      <c r="E74" s="2" t="s">
        <v>69</v>
      </c>
      <c r="F74" s="9" t="n">
        <f aca="false">Precios!R74</f>
        <v>499</v>
      </c>
      <c r="G74" s="2" t="n">
        <v>314</v>
      </c>
      <c r="H74" s="10" t="str">
        <f aca="false">Parámetros!$B$28</f>
        <v>Nuevo</v>
      </c>
      <c r="I74" s="10" t="str">
        <f aca="false">Parámetros!$B$29</f>
        <v>Clásica</v>
      </c>
      <c r="J74" s="11" t="s">
        <v>990</v>
      </c>
      <c r="K74" s="10" t="str">
        <f aca="false">Parámetros!$B$30</f>
        <v>Mercado Envíos</v>
      </c>
      <c r="L74" s="2" t="str">
        <f aca="false">IF(F74&gt;=Parámetros!$B$7,"Envío gratis (obligatorio en Mercado Libre)",Parámetros!$B$31)</f>
        <v>Envío gratis (obligatorio en Mercado Libre)</v>
      </c>
      <c r="M74" s="10" t="str">
        <f aca="false">Parámetros!$B$32</f>
        <v>No acepto</v>
      </c>
      <c r="N74" s="10" t="str">
        <f aca="false">Parámetros!$B$33</f>
        <v>Sin garantía</v>
      </c>
      <c r="O74" s="2" t="s">
        <v>991</v>
      </c>
      <c r="P74" s="2" t="s">
        <v>992</v>
      </c>
      <c r="Q74" s="2" t="s">
        <v>993</v>
      </c>
      <c r="R74" s="2" t="s">
        <v>994</v>
      </c>
      <c r="S74" s="2" t="s">
        <v>995</v>
      </c>
      <c r="T74" s="2" t="s">
        <v>996</v>
      </c>
      <c r="U74" s="2" t="n">
        <v>10</v>
      </c>
      <c r="V74" s="2" t="s">
        <v>77</v>
      </c>
      <c r="W74" s="2" t="n">
        <v>1</v>
      </c>
      <c r="X74" s="2" t="s">
        <v>997</v>
      </c>
      <c r="Y74" s="2" t="s">
        <v>998</v>
      </c>
      <c r="Z74" s="2" t="s">
        <v>760</v>
      </c>
      <c r="AA74" s="2"/>
      <c r="AB74" s="2"/>
      <c r="AC74" s="2"/>
      <c r="AD74" s="2"/>
      <c r="AE74" s="2"/>
      <c r="AF74" s="2"/>
      <c r="AG74" s="2" t="s">
        <v>999</v>
      </c>
      <c r="AH74" s="2" t="s">
        <v>1000</v>
      </c>
      <c r="AI74" s="2" t="s">
        <v>1001</v>
      </c>
      <c r="AJ74" s="2" t="s">
        <v>1002</v>
      </c>
      <c r="AK74" s="2"/>
      <c r="AL74" s="2"/>
      <c r="AM74" s="2"/>
      <c r="AN74" s="2" t="s">
        <v>87</v>
      </c>
      <c r="AO74" s="2" t="s">
        <v>1003</v>
      </c>
      <c r="AP74" s="2" t="s">
        <v>89</v>
      </c>
    </row>
    <row r="75" customFormat="false" ht="15" hidden="false" customHeight="false" outlineLevel="0" collapsed="false">
      <c r="A75" s="8" t="s">
        <v>1004</v>
      </c>
      <c r="B75" s="8" t="s">
        <v>1004</v>
      </c>
      <c r="C75" s="2" t="s">
        <v>1005</v>
      </c>
      <c r="D75" s="2" t="s">
        <v>162</v>
      </c>
      <c r="E75" s="2" t="s">
        <v>163</v>
      </c>
      <c r="F75" s="9" t="n">
        <f aca="false">Precios!R75</f>
        <v>382</v>
      </c>
      <c r="G75" s="2" t="n">
        <v>105</v>
      </c>
      <c r="H75" s="10" t="str">
        <f aca="false">Parámetros!$B$28</f>
        <v>Nuevo</v>
      </c>
      <c r="I75" s="10" t="str">
        <f aca="false">Parámetros!$B$29</f>
        <v>Clásica</v>
      </c>
      <c r="J75" s="11" t="s">
        <v>1006</v>
      </c>
      <c r="K75" s="10" t="str">
        <f aca="false">Parámetros!$B$30</f>
        <v>Mercado Envíos</v>
      </c>
      <c r="L75" s="2" t="str">
        <f aca="false">IF(F75&gt;=Parámetros!$B$7,"Envío gratis (obligatorio en Mercado Libre)",Parámetros!$B$31)</f>
        <v>Envío gratis (obligatorio en Mercado Libre)</v>
      </c>
      <c r="M75" s="10" t="str">
        <f aca="false">Parámetros!$B$32</f>
        <v>No acepto</v>
      </c>
      <c r="N75" s="10" t="str">
        <f aca="false">Parámetros!$B$33</f>
        <v>Sin garantía</v>
      </c>
      <c r="O75" s="2" t="s">
        <v>1007</v>
      </c>
      <c r="P75" s="2" t="s">
        <v>166</v>
      </c>
      <c r="Q75" s="2" t="s">
        <v>601</v>
      </c>
      <c r="R75" s="2" t="s">
        <v>780</v>
      </c>
      <c r="S75" s="2" t="s">
        <v>816</v>
      </c>
      <c r="T75" s="2" t="s">
        <v>170</v>
      </c>
      <c r="U75" s="2" t="n">
        <v>40</v>
      </c>
      <c r="V75" s="2" t="s">
        <v>171</v>
      </c>
      <c r="W75" s="2" t="n">
        <v>40</v>
      </c>
      <c r="X75" s="2"/>
      <c r="Y75" s="2"/>
      <c r="Z75" s="2"/>
      <c r="AA75" s="2" t="s">
        <v>436</v>
      </c>
      <c r="AB75" s="2" t="s">
        <v>437</v>
      </c>
      <c r="AC75" s="2"/>
      <c r="AD75" s="2" t="s">
        <v>253</v>
      </c>
      <c r="AE75" s="2"/>
      <c r="AF75" s="2"/>
      <c r="AG75" s="2" t="s">
        <v>984</v>
      </c>
      <c r="AH75" s="2" t="s">
        <v>1008</v>
      </c>
      <c r="AI75" s="2" t="s">
        <v>1009</v>
      </c>
      <c r="AJ75" s="2"/>
      <c r="AK75" s="2"/>
      <c r="AL75" s="2"/>
      <c r="AM75" s="2"/>
      <c r="AN75" s="2" t="s">
        <v>175</v>
      </c>
      <c r="AO75" s="2" t="s">
        <v>1010</v>
      </c>
      <c r="AP75" s="2" t="s">
        <v>89</v>
      </c>
    </row>
    <row r="76" customFormat="false" ht="15" hidden="false" customHeight="false" outlineLevel="0" collapsed="false">
      <c r="A76" s="8" t="s">
        <v>1011</v>
      </c>
      <c r="B76" s="8" t="s">
        <v>1011</v>
      </c>
      <c r="C76" s="2" t="s">
        <v>1012</v>
      </c>
      <c r="D76" s="2" t="s">
        <v>331</v>
      </c>
      <c r="E76" s="2" t="s">
        <v>332</v>
      </c>
      <c r="F76" s="9" t="n">
        <f aca="false">Precios!R76</f>
        <v>238</v>
      </c>
      <c r="G76" s="2" t="n">
        <v>1403</v>
      </c>
      <c r="H76" s="10" t="str">
        <f aca="false">Parámetros!$B$28</f>
        <v>Nuevo</v>
      </c>
      <c r="I76" s="10" t="str">
        <f aca="false">Parámetros!$B$29</f>
        <v>Clásica</v>
      </c>
      <c r="J76" s="11" t="s">
        <v>1013</v>
      </c>
      <c r="K76" s="10" t="str">
        <f aca="false">Parámetros!$B$30</f>
        <v>Mercado Envíos</v>
      </c>
      <c r="L76" s="2" t="str">
        <f aca="false">IF(F76&gt;=Parámetros!$B$7,"Envío gratis (obligatorio en Mercado Libre)",Parámetros!$B$31)</f>
        <v>A cargo del comprador</v>
      </c>
      <c r="M76" s="10" t="str">
        <f aca="false">Parámetros!$B$32</f>
        <v>No acepto</v>
      </c>
      <c r="N76" s="10" t="str">
        <f aca="false">Parámetros!$B$33</f>
        <v>Sin garantía</v>
      </c>
      <c r="O76" s="2" t="s">
        <v>1014</v>
      </c>
      <c r="P76" s="2" t="s">
        <v>1015</v>
      </c>
      <c r="Q76" s="2" t="s">
        <v>1016</v>
      </c>
      <c r="R76" s="2"/>
      <c r="S76" s="2"/>
      <c r="T76" s="2" t="s">
        <v>219</v>
      </c>
      <c r="U76" s="2" t="n">
        <v>24</v>
      </c>
      <c r="V76" s="2" t="s">
        <v>220</v>
      </c>
      <c r="W76" s="2" t="n">
        <v>24</v>
      </c>
      <c r="X76" s="2" t="s">
        <v>1017</v>
      </c>
      <c r="Y76" s="2" t="s">
        <v>1018</v>
      </c>
      <c r="Z76" s="2" t="s">
        <v>136</v>
      </c>
      <c r="AA76" s="2"/>
      <c r="AB76" s="2"/>
      <c r="AC76" s="2"/>
      <c r="AD76" s="2"/>
      <c r="AE76" s="2"/>
      <c r="AF76" s="2"/>
      <c r="AG76" s="2" t="s">
        <v>1019</v>
      </c>
      <c r="AH76" s="2" t="s">
        <v>1020</v>
      </c>
      <c r="AI76" s="2" t="s">
        <v>1021</v>
      </c>
      <c r="AJ76" s="2" t="s">
        <v>1022</v>
      </c>
      <c r="AK76" s="2" t="s">
        <v>1023</v>
      </c>
      <c r="AL76" s="2"/>
      <c r="AM76" s="2"/>
      <c r="AN76" s="2" t="s">
        <v>87</v>
      </c>
      <c r="AO76" s="2" t="s">
        <v>1024</v>
      </c>
      <c r="AP76" s="2" t="s">
        <v>89</v>
      </c>
    </row>
    <row r="77" customFormat="false" ht="15" hidden="false" customHeight="false" outlineLevel="0" collapsed="false">
      <c r="A77" s="8" t="s">
        <v>1025</v>
      </c>
      <c r="B77" s="8" t="s">
        <v>1025</v>
      </c>
      <c r="C77" s="2" t="s">
        <v>1026</v>
      </c>
      <c r="D77" s="2" t="s">
        <v>162</v>
      </c>
      <c r="E77" s="2" t="s">
        <v>163</v>
      </c>
      <c r="F77" s="9" t="n">
        <f aca="false">Precios!R77</f>
        <v>824</v>
      </c>
      <c r="G77" s="2" t="n">
        <v>107</v>
      </c>
      <c r="H77" s="10" t="str">
        <f aca="false">Parámetros!$B$28</f>
        <v>Nuevo</v>
      </c>
      <c r="I77" s="10" t="str">
        <f aca="false">Parámetros!$B$29</f>
        <v>Clásica</v>
      </c>
      <c r="J77" s="11" t="s">
        <v>1027</v>
      </c>
      <c r="K77" s="10" t="str">
        <f aca="false">Parámetros!$B$30</f>
        <v>Mercado Envíos</v>
      </c>
      <c r="L77" s="2" t="str">
        <f aca="false">IF(F77&gt;=Parámetros!$B$7,"Envío gratis (obligatorio en Mercado Libre)",Parámetros!$B$31)</f>
        <v>Envío gratis (obligatorio en Mercado Libre)</v>
      </c>
      <c r="M77" s="10" t="str">
        <f aca="false">Parámetros!$B$32</f>
        <v>No acepto</v>
      </c>
      <c r="N77" s="10" t="str">
        <f aca="false">Parámetros!$B$33</f>
        <v>Sin garantía</v>
      </c>
      <c r="O77" s="2" t="s">
        <v>1028</v>
      </c>
      <c r="P77" s="2" t="s">
        <v>166</v>
      </c>
      <c r="Q77" s="2" t="s">
        <v>601</v>
      </c>
      <c r="R77" s="2" t="s">
        <v>378</v>
      </c>
      <c r="S77" s="2" t="s">
        <v>983</v>
      </c>
      <c r="T77" s="2" t="s">
        <v>170</v>
      </c>
      <c r="U77" s="2" t="n">
        <v>40</v>
      </c>
      <c r="V77" s="2" t="s">
        <v>171</v>
      </c>
      <c r="W77" s="2" t="n">
        <v>40</v>
      </c>
      <c r="X77" s="2"/>
      <c r="Y77" s="2"/>
      <c r="Z77" s="2"/>
      <c r="AA77" s="2" t="s">
        <v>266</v>
      </c>
      <c r="AB77" s="2" t="s">
        <v>266</v>
      </c>
      <c r="AC77" s="2"/>
      <c r="AD77" s="2" t="s">
        <v>983</v>
      </c>
      <c r="AE77" s="2"/>
      <c r="AF77" s="2"/>
      <c r="AG77" s="2" t="s">
        <v>1029</v>
      </c>
      <c r="AH77" s="2" t="s">
        <v>1030</v>
      </c>
      <c r="AI77" s="2" t="s">
        <v>1031</v>
      </c>
      <c r="AJ77" s="2"/>
      <c r="AK77" s="2"/>
      <c r="AL77" s="2"/>
      <c r="AM77" s="2"/>
      <c r="AN77" s="2" t="s">
        <v>175</v>
      </c>
      <c r="AO77" s="2" t="s">
        <v>1032</v>
      </c>
      <c r="AP77" s="2" t="s">
        <v>89</v>
      </c>
    </row>
    <row r="78" customFormat="false" ht="15" hidden="false" customHeight="false" outlineLevel="0" collapsed="false">
      <c r="A78" s="8" t="s">
        <v>1033</v>
      </c>
      <c r="B78" s="8" t="s">
        <v>1033</v>
      </c>
      <c r="C78" s="2" t="s">
        <v>1034</v>
      </c>
      <c r="D78" s="2" t="s">
        <v>144</v>
      </c>
      <c r="E78" s="2" t="s">
        <v>145</v>
      </c>
      <c r="F78" s="9" t="n">
        <f aca="false">Precios!R78</f>
        <v>1068</v>
      </c>
      <c r="G78" s="2" t="n">
        <v>154</v>
      </c>
      <c r="H78" s="10" t="str">
        <f aca="false">Parámetros!$B$28</f>
        <v>Nuevo</v>
      </c>
      <c r="I78" s="10" t="str">
        <f aca="false">Parámetros!$B$29</f>
        <v>Clásica</v>
      </c>
      <c r="J78" s="11" t="s">
        <v>1035</v>
      </c>
      <c r="K78" s="10" t="str">
        <f aca="false">Parámetros!$B$30</f>
        <v>Mercado Envíos</v>
      </c>
      <c r="L78" s="2" t="str">
        <f aca="false">IF(F78&gt;=Parámetros!$B$7,"Envío gratis (obligatorio en Mercado Libre)",Parámetros!$B$31)</f>
        <v>Envío gratis (obligatorio en Mercado Libre)</v>
      </c>
      <c r="M78" s="10" t="str">
        <f aca="false">Parámetros!$B$32</f>
        <v>No acepto</v>
      </c>
      <c r="N78" s="10" t="str">
        <f aca="false">Parámetros!$B$33</f>
        <v>Sin garantía</v>
      </c>
      <c r="O78" s="2" t="s">
        <v>1036</v>
      </c>
      <c r="P78" s="2" t="s">
        <v>1037</v>
      </c>
      <c r="Q78" s="2" t="s">
        <v>149</v>
      </c>
      <c r="R78" s="2"/>
      <c r="S78" s="2"/>
      <c r="T78" s="2" t="s">
        <v>152</v>
      </c>
      <c r="U78" s="2" t="n">
        <v>30</v>
      </c>
      <c r="V78" s="2" t="s">
        <v>133</v>
      </c>
      <c r="W78" s="2" t="n">
        <v>30</v>
      </c>
      <c r="X78" s="2" t="s">
        <v>1038</v>
      </c>
      <c r="Y78" s="2" t="s">
        <v>1039</v>
      </c>
      <c r="Z78" s="2" t="s">
        <v>136</v>
      </c>
      <c r="AA78" s="2" t="s">
        <v>81</v>
      </c>
      <c r="AB78" s="2"/>
      <c r="AC78" s="2"/>
      <c r="AD78" s="2"/>
      <c r="AE78" s="2"/>
      <c r="AF78" s="2" t="s">
        <v>1040</v>
      </c>
      <c r="AG78" s="2" t="s">
        <v>1041</v>
      </c>
      <c r="AH78" s="2" t="s">
        <v>1042</v>
      </c>
      <c r="AI78" s="2" t="s">
        <v>1043</v>
      </c>
      <c r="AJ78" s="2" t="s">
        <v>1044</v>
      </c>
      <c r="AK78" s="2"/>
      <c r="AL78" s="2"/>
      <c r="AM78" s="2"/>
      <c r="AN78" s="2" t="s">
        <v>87</v>
      </c>
      <c r="AO78" s="2" t="s">
        <v>1045</v>
      </c>
      <c r="AP78" s="2" t="s">
        <v>89</v>
      </c>
    </row>
    <row r="79" customFormat="false" ht="15" hidden="false" customHeight="false" outlineLevel="0" collapsed="false">
      <c r="A79" s="8" t="s">
        <v>1046</v>
      </c>
      <c r="B79" s="8" t="s">
        <v>1046</v>
      </c>
      <c r="C79" s="2" t="s">
        <v>1047</v>
      </c>
      <c r="D79" s="2" t="s">
        <v>445</v>
      </c>
      <c r="E79" s="2" t="s">
        <v>446</v>
      </c>
      <c r="F79" s="9" t="n">
        <f aca="false">Precios!R79</f>
        <v>289</v>
      </c>
      <c r="G79" s="2" t="n">
        <v>787</v>
      </c>
      <c r="H79" s="10" t="str">
        <f aca="false">Parámetros!$B$28</f>
        <v>Nuevo</v>
      </c>
      <c r="I79" s="10" t="str">
        <f aca="false">Parámetros!$B$29</f>
        <v>Clásica</v>
      </c>
      <c r="J79" s="11" t="s">
        <v>1048</v>
      </c>
      <c r="K79" s="10" t="str">
        <f aca="false">Parámetros!$B$30</f>
        <v>Mercado Envíos</v>
      </c>
      <c r="L79" s="2" t="str">
        <f aca="false">IF(F79&gt;=Parámetros!$B$7,"Envío gratis (obligatorio en Mercado Libre)",Parámetros!$B$31)</f>
        <v>A cargo del comprador</v>
      </c>
      <c r="M79" s="10" t="str">
        <f aca="false">Parámetros!$B$32</f>
        <v>No acepto</v>
      </c>
      <c r="N79" s="10" t="str">
        <f aca="false">Parámetros!$B$33</f>
        <v>Sin garantía</v>
      </c>
      <c r="O79" s="2" t="s">
        <v>1049</v>
      </c>
      <c r="P79" s="2" t="s">
        <v>449</v>
      </c>
      <c r="Q79" s="2" t="s">
        <v>450</v>
      </c>
      <c r="R79" s="2"/>
      <c r="S79" s="2" t="s">
        <v>1050</v>
      </c>
      <c r="T79" s="2" t="s">
        <v>1050</v>
      </c>
      <c r="U79" s="2" t="n">
        <v>24</v>
      </c>
      <c r="V79" s="2" t="s">
        <v>171</v>
      </c>
      <c r="W79" s="2" t="n">
        <v>24</v>
      </c>
      <c r="X79" s="2" t="s">
        <v>452</v>
      </c>
      <c r="Y79" s="2" t="s">
        <v>1051</v>
      </c>
      <c r="Z79" s="2" t="s">
        <v>1052</v>
      </c>
      <c r="AA79" s="2"/>
      <c r="AB79" s="2"/>
      <c r="AC79" s="2"/>
      <c r="AD79" s="2"/>
      <c r="AE79" s="2"/>
      <c r="AF79" s="2"/>
      <c r="AG79" s="2" t="s">
        <v>1041</v>
      </c>
      <c r="AH79" s="2" t="s">
        <v>1053</v>
      </c>
      <c r="AI79" s="2" t="s">
        <v>1054</v>
      </c>
      <c r="AJ79" s="2" t="s">
        <v>1055</v>
      </c>
      <c r="AK79" s="2"/>
      <c r="AL79" s="2"/>
      <c r="AM79" s="2"/>
      <c r="AN79" s="2" t="s">
        <v>87</v>
      </c>
      <c r="AO79" s="2" t="s">
        <v>1056</v>
      </c>
      <c r="AP79" s="2" t="s">
        <v>89</v>
      </c>
    </row>
    <row r="80" customFormat="false" ht="15" hidden="false" customHeight="false" outlineLevel="0" collapsed="false">
      <c r="A80" s="8" t="s">
        <v>1057</v>
      </c>
      <c r="B80" s="8" t="s">
        <v>1057</v>
      </c>
      <c r="C80" s="2" t="s">
        <v>1058</v>
      </c>
      <c r="D80" s="2" t="s">
        <v>1059</v>
      </c>
      <c r="E80" s="2" t="s">
        <v>1060</v>
      </c>
      <c r="F80" s="9" t="n">
        <f aca="false">Precios!R80</f>
        <v>434</v>
      </c>
      <c r="G80" s="2" t="n">
        <v>432</v>
      </c>
      <c r="H80" s="10" t="str">
        <f aca="false">Parámetros!$B$28</f>
        <v>Nuevo</v>
      </c>
      <c r="I80" s="10" t="str">
        <f aca="false">Parámetros!$B$29</f>
        <v>Clásica</v>
      </c>
      <c r="J80" s="11" t="s">
        <v>1061</v>
      </c>
      <c r="K80" s="10" t="str">
        <f aca="false">Parámetros!$B$30</f>
        <v>Mercado Envíos</v>
      </c>
      <c r="L80" s="2" t="str">
        <f aca="false">IF(F80&gt;=Parámetros!$B$7,"Envío gratis (obligatorio en Mercado Libre)",Parámetros!$B$31)</f>
        <v>Envío gratis (obligatorio en Mercado Libre)</v>
      </c>
      <c r="M80" s="10" t="str">
        <f aca="false">Parámetros!$B$32</f>
        <v>No acepto</v>
      </c>
      <c r="N80" s="10" t="str">
        <f aca="false">Parámetros!$B$33</f>
        <v>Sin garantía</v>
      </c>
      <c r="O80" s="2" t="s">
        <v>1062</v>
      </c>
      <c r="P80" s="2" t="s">
        <v>128</v>
      </c>
      <c r="Q80" s="2" t="s">
        <v>129</v>
      </c>
      <c r="R80" s="2" t="s">
        <v>130</v>
      </c>
      <c r="S80" s="2" t="s">
        <v>1063</v>
      </c>
      <c r="T80" s="2" t="s">
        <v>152</v>
      </c>
      <c r="U80" s="2" t="n">
        <v>84</v>
      </c>
      <c r="V80" s="2" t="s">
        <v>133</v>
      </c>
      <c r="W80" s="2" t="n">
        <v>84</v>
      </c>
      <c r="X80" s="2" t="s">
        <v>134</v>
      </c>
      <c r="Y80" s="2" t="s">
        <v>135</v>
      </c>
      <c r="Z80" s="2" t="s">
        <v>136</v>
      </c>
      <c r="AA80" s="2" t="s">
        <v>81</v>
      </c>
      <c r="AB80" s="2"/>
      <c r="AC80" s="2"/>
      <c r="AD80" s="2"/>
      <c r="AE80" s="2"/>
      <c r="AF80" s="2"/>
      <c r="AG80" s="2" t="s">
        <v>1041</v>
      </c>
      <c r="AH80" s="2" t="s">
        <v>1064</v>
      </c>
      <c r="AI80" s="2" t="s">
        <v>1065</v>
      </c>
      <c r="AJ80" s="2" t="s">
        <v>1066</v>
      </c>
      <c r="AK80" s="2" t="s">
        <v>1067</v>
      </c>
      <c r="AL80" s="2"/>
      <c r="AM80" s="2"/>
      <c r="AN80" s="2" t="s">
        <v>87</v>
      </c>
      <c r="AO80" s="2" t="s">
        <v>1068</v>
      </c>
      <c r="AP80" s="2" t="s">
        <v>89</v>
      </c>
    </row>
    <row r="81" customFormat="false" ht="15" hidden="false" customHeight="false" outlineLevel="0" collapsed="false">
      <c r="A81" s="8" t="s">
        <v>1069</v>
      </c>
      <c r="B81" s="8" t="s">
        <v>1069</v>
      </c>
      <c r="C81" s="2" t="s">
        <v>1070</v>
      </c>
      <c r="D81" s="2" t="s">
        <v>750</v>
      </c>
      <c r="E81" s="2" t="s">
        <v>751</v>
      </c>
      <c r="F81" s="9" t="n">
        <f aca="false">Precios!R81</f>
        <v>235</v>
      </c>
      <c r="G81" s="2" t="n">
        <v>189</v>
      </c>
      <c r="H81" s="10" t="str">
        <f aca="false">Parámetros!$B$28</f>
        <v>Nuevo</v>
      </c>
      <c r="I81" s="10" t="str">
        <f aca="false">Parámetros!$B$29</f>
        <v>Clásica</v>
      </c>
      <c r="J81" s="11" t="s">
        <v>1071</v>
      </c>
      <c r="K81" s="10" t="str">
        <f aca="false">Parámetros!$B$30</f>
        <v>Mercado Envíos</v>
      </c>
      <c r="L81" s="2" t="str">
        <f aca="false">IF(F81&gt;=Parámetros!$B$7,"Envío gratis (obligatorio en Mercado Libre)",Parámetros!$B$31)</f>
        <v>A cargo del comprador</v>
      </c>
      <c r="M81" s="10" t="str">
        <f aca="false">Parámetros!$B$32</f>
        <v>No acepto</v>
      </c>
      <c r="N81" s="10" t="str">
        <f aca="false">Parámetros!$B$33</f>
        <v>Sin garantía</v>
      </c>
      <c r="O81" s="2" t="s">
        <v>1072</v>
      </c>
      <c r="P81" s="2" t="s">
        <v>1073</v>
      </c>
      <c r="Q81" s="2" t="s">
        <v>336</v>
      </c>
      <c r="R81" s="2" t="s">
        <v>337</v>
      </c>
      <c r="S81" s="2"/>
      <c r="T81" s="2" t="s">
        <v>339</v>
      </c>
      <c r="U81" s="2" t="n">
        <v>100</v>
      </c>
      <c r="V81" s="2" t="s">
        <v>100</v>
      </c>
      <c r="W81" s="2" t="n">
        <v>1</v>
      </c>
      <c r="X81" s="2" t="s">
        <v>1074</v>
      </c>
      <c r="Y81" s="2"/>
      <c r="Z81" s="2" t="s">
        <v>341</v>
      </c>
      <c r="AA81" s="2"/>
      <c r="AB81" s="2"/>
      <c r="AC81" s="2" t="s">
        <v>343</v>
      </c>
      <c r="AD81" s="2"/>
      <c r="AE81" s="2"/>
      <c r="AF81" s="2"/>
      <c r="AG81" s="2" t="s">
        <v>344</v>
      </c>
      <c r="AH81" s="2" t="s">
        <v>1075</v>
      </c>
      <c r="AI81" s="2" t="s">
        <v>1076</v>
      </c>
      <c r="AJ81" s="2" t="s">
        <v>1077</v>
      </c>
      <c r="AK81" s="2"/>
      <c r="AL81" s="2"/>
      <c r="AM81" s="2"/>
      <c r="AN81" s="2" t="s">
        <v>87</v>
      </c>
      <c r="AO81" s="2" t="s">
        <v>1078</v>
      </c>
      <c r="AP81" s="2" t="s">
        <v>89</v>
      </c>
    </row>
    <row r="82" customFormat="false" ht="15" hidden="false" customHeight="false" outlineLevel="0" collapsed="false">
      <c r="A82" s="8" t="s">
        <v>1079</v>
      </c>
      <c r="B82" s="8" t="s">
        <v>1079</v>
      </c>
      <c r="C82" s="2" t="s">
        <v>1080</v>
      </c>
      <c r="D82" s="2" t="s">
        <v>445</v>
      </c>
      <c r="E82" s="2" t="s">
        <v>446</v>
      </c>
      <c r="F82" s="9" t="n">
        <f aca="false">Precios!R82</f>
        <v>518</v>
      </c>
      <c r="G82" s="2" t="n">
        <v>969</v>
      </c>
      <c r="H82" s="10" t="str">
        <f aca="false">Parámetros!$B$28</f>
        <v>Nuevo</v>
      </c>
      <c r="I82" s="10" t="str">
        <f aca="false">Parámetros!$B$29</f>
        <v>Clásica</v>
      </c>
      <c r="J82" s="11" t="s">
        <v>1081</v>
      </c>
      <c r="K82" s="10" t="str">
        <f aca="false">Parámetros!$B$30</f>
        <v>Mercado Envíos</v>
      </c>
      <c r="L82" s="2" t="str">
        <f aca="false">IF(F82&gt;=Parámetros!$B$7,"Envío gratis (obligatorio en Mercado Libre)",Parámetros!$B$31)</f>
        <v>Envío gratis (obligatorio en Mercado Libre)</v>
      </c>
      <c r="M82" s="10" t="str">
        <f aca="false">Parámetros!$B$32</f>
        <v>No acepto</v>
      </c>
      <c r="N82" s="10" t="str">
        <f aca="false">Parámetros!$B$33</f>
        <v>Sin garantía</v>
      </c>
      <c r="O82" s="2" t="s">
        <v>1082</v>
      </c>
      <c r="P82" s="2" t="s">
        <v>1083</v>
      </c>
      <c r="Q82" s="2" t="s">
        <v>1084</v>
      </c>
      <c r="R82" s="2"/>
      <c r="S82" s="2" t="s">
        <v>1085</v>
      </c>
      <c r="T82" s="2" t="s">
        <v>996</v>
      </c>
      <c r="U82" s="2" t="n">
        <v>1</v>
      </c>
      <c r="V82" s="2" t="s">
        <v>171</v>
      </c>
      <c r="W82" s="2" t="n">
        <v>1</v>
      </c>
      <c r="X82" s="2" t="s">
        <v>1086</v>
      </c>
      <c r="Y82" s="2" t="s">
        <v>1087</v>
      </c>
      <c r="Z82" s="2" t="s">
        <v>80</v>
      </c>
      <c r="AA82" s="2" t="s">
        <v>81</v>
      </c>
      <c r="AB82" s="2"/>
      <c r="AC82" s="2"/>
      <c r="AD82" s="2"/>
      <c r="AE82" s="2"/>
      <c r="AF82" s="2"/>
      <c r="AG82" s="2" t="s">
        <v>1041</v>
      </c>
      <c r="AH82" s="2" t="s">
        <v>1088</v>
      </c>
      <c r="AI82" s="2" t="s">
        <v>1089</v>
      </c>
      <c r="AJ82" s="2"/>
      <c r="AK82" s="2"/>
      <c r="AL82" s="2"/>
      <c r="AM82" s="2"/>
      <c r="AN82" s="2" t="s">
        <v>87</v>
      </c>
      <c r="AO82" s="2" t="s">
        <v>1090</v>
      </c>
      <c r="AP82" s="2" t="s">
        <v>89</v>
      </c>
    </row>
    <row r="83" customFormat="false" ht="15" hidden="false" customHeight="false" outlineLevel="0" collapsed="false">
      <c r="A83" s="8" t="s">
        <v>1091</v>
      </c>
      <c r="B83" s="8" t="s">
        <v>1091</v>
      </c>
      <c r="C83" s="2" t="s">
        <v>1092</v>
      </c>
      <c r="D83" s="2" t="s">
        <v>1093</v>
      </c>
      <c r="E83" s="2" t="s">
        <v>1094</v>
      </c>
      <c r="F83" s="9" t="n">
        <f aca="false">Precios!R83</f>
        <v>1104</v>
      </c>
      <c r="G83" s="2" t="n">
        <v>425</v>
      </c>
      <c r="H83" s="10" t="str">
        <f aca="false">Parámetros!$B$28</f>
        <v>Nuevo</v>
      </c>
      <c r="I83" s="10" t="str">
        <f aca="false">Parámetros!$B$29</f>
        <v>Clásica</v>
      </c>
      <c r="J83" s="11" t="s">
        <v>1095</v>
      </c>
      <c r="K83" s="10" t="str">
        <f aca="false">Parámetros!$B$30</f>
        <v>Mercado Envíos</v>
      </c>
      <c r="L83" s="2" t="str">
        <f aca="false">IF(F83&gt;=Parámetros!$B$7,"Envío gratis (obligatorio en Mercado Libre)",Parámetros!$B$31)</f>
        <v>Envío gratis (obligatorio en Mercado Libre)</v>
      </c>
      <c r="M83" s="10" t="str">
        <f aca="false">Parámetros!$B$32</f>
        <v>No acepto</v>
      </c>
      <c r="N83" s="10" t="str">
        <f aca="false">Parámetros!$B$33</f>
        <v>Sin garantía</v>
      </c>
      <c r="O83" s="2" t="s">
        <v>1096</v>
      </c>
      <c r="P83" s="2" t="s">
        <v>1097</v>
      </c>
      <c r="Q83" s="2" t="s">
        <v>1098</v>
      </c>
      <c r="R83" s="2"/>
      <c r="S83" s="2"/>
      <c r="T83" s="2" t="s">
        <v>219</v>
      </c>
      <c r="U83" s="2" t="n">
        <v>30</v>
      </c>
      <c r="V83" s="2" t="s">
        <v>220</v>
      </c>
      <c r="W83" s="2" t="n">
        <v>30</v>
      </c>
      <c r="X83" s="2" t="s">
        <v>1099</v>
      </c>
      <c r="Y83" s="2" t="s">
        <v>1100</v>
      </c>
      <c r="Z83" s="2" t="s">
        <v>136</v>
      </c>
      <c r="AA83" s="2" t="s">
        <v>81</v>
      </c>
      <c r="AB83" s="2"/>
      <c r="AC83" s="2"/>
      <c r="AD83" s="2" t="s">
        <v>1101</v>
      </c>
      <c r="AE83" s="2"/>
      <c r="AF83" s="2"/>
      <c r="AG83" s="2" t="s">
        <v>1041</v>
      </c>
      <c r="AH83" s="2" t="s">
        <v>1102</v>
      </c>
      <c r="AI83" s="2" t="s">
        <v>1103</v>
      </c>
      <c r="AJ83" s="2" t="s">
        <v>1104</v>
      </c>
      <c r="AK83" s="2"/>
      <c r="AL83" s="2"/>
      <c r="AM83" s="2"/>
      <c r="AN83" s="2" t="s">
        <v>87</v>
      </c>
      <c r="AO83" s="2" t="s">
        <v>1105</v>
      </c>
      <c r="AP83" s="2" t="s">
        <v>89</v>
      </c>
    </row>
    <row r="84" customFormat="false" ht="15" hidden="false" customHeight="false" outlineLevel="0" collapsed="false">
      <c r="A84" s="8" t="s">
        <v>1106</v>
      </c>
      <c r="B84" s="8" t="s">
        <v>1106</v>
      </c>
      <c r="C84" s="2" t="s">
        <v>1107</v>
      </c>
      <c r="D84" s="2" t="s">
        <v>350</v>
      </c>
      <c r="E84" s="2" t="s">
        <v>351</v>
      </c>
      <c r="F84" s="9" t="n">
        <f aca="false">Precios!R84</f>
        <v>716</v>
      </c>
      <c r="G84" s="2" t="n">
        <v>283</v>
      </c>
      <c r="H84" s="10" t="str">
        <f aca="false">Parámetros!$B$28</f>
        <v>Nuevo</v>
      </c>
      <c r="I84" s="10" t="str">
        <f aca="false">Parámetros!$B$29</f>
        <v>Clásica</v>
      </c>
      <c r="J84" s="11" t="s">
        <v>1108</v>
      </c>
      <c r="K84" s="10" t="str">
        <f aca="false">Parámetros!$B$30</f>
        <v>Mercado Envíos</v>
      </c>
      <c r="L84" s="2" t="str">
        <f aca="false">IF(F84&gt;=Parámetros!$B$7,"Envío gratis (obligatorio en Mercado Libre)",Parámetros!$B$31)</f>
        <v>Envío gratis (obligatorio en Mercado Libre)</v>
      </c>
      <c r="M84" s="10" t="str">
        <f aca="false">Parámetros!$B$32</f>
        <v>No acepto</v>
      </c>
      <c r="N84" s="10" t="str">
        <f aca="false">Parámetros!$B$33</f>
        <v>Sin garantía</v>
      </c>
      <c r="O84" s="2" t="s">
        <v>1109</v>
      </c>
      <c r="P84" s="2" t="s">
        <v>1110</v>
      </c>
      <c r="Q84" s="2" t="s">
        <v>949</v>
      </c>
      <c r="R84" s="2" t="s">
        <v>1111</v>
      </c>
      <c r="S84" s="2"/>
      <c r="T84" s="2" t="s">
        <v>1112</v>
      </c>
      <c r="U84" s="2" t="n">
        <v>20</v>
      </c>
      <c r="V84" s="2" t="s">
        <v>171</v>
      </c>
      <c r="W84" s="2" t="n">
        <v>20</v>
      </c>
      <c r="X84" s="2" t="s">
        <v>1113</v>
      </c>
      <c r="Y84" s="2" t="s">
        <v>1114</v>
      </c>
      <c r="Z84" s="2" t="s">
        <v>136</v>
      </c>
      <c r="AA84" s="2" t="s">
        <v>81</v>
      </c>
      <c r="AB84" s="2"/>
      <c r="AC84" s="2"/>
      <c r="AD84" s="2"/>
      <c r="AE84" s="2"/>
      <c r="AF84" s="2" t="s">
        <v>1115</v>
      </c>
      <c r="AG84" s="2" t="s">
        <v>1041</v>
      </c>
      <c r="AH84" s="2" t="s">
        <v>1116</v>
      </c>
      <c r="AI84" s="2" t="s">
        <v>1117</v>
      </c>
      <c r="AJ84" s="2" t="s">
        <v>1118</v>
      </c>
      <c r="AK84" s="2" t="s">
        <v>1119</v>
      </c>
      <c r="AL84" s="2"/>
      <c r="AM84" s="2"/>
      <c r="AN84" s="2" t="s">
        <v>87</v>
      </c>
      <c r="AO84" s="2" t="s">
        <v>1120</v>
      </c>
      <c r="AP84" s="2" t="s">
        <v>89</v>
      </c>
    </row>
    <row r="85" customFormat="false" ht="15" hidden="false" customHeight="false" outlineLevel="0" collapsed="false">
      <c r="A85" s="8" t="s">
        <v>1121</v>
      </c>
      <c r="B85" s="8" t="s">
        <v>1121</v>
      </c>
      <c r="C85" s="2" t="s">
        <v>1122</v>
      </c>
      <c r="D85" s="2" t="s">
        <v>144</v>
      </c>
      <c r="E85" s="2" t="s">
        <v>145</v>
      </c>
      <c r="F85" s="9" t="n">
        <f aca="false">Precios!R85</f>
        <v>599</v>
      </c>
      <c r="G85" s="2" t="n">
        <v>866</v>
      </c>
      <c r="H85" s="10" t="str">
        <f aca="false">Parámetros!$B$28</f>
        <v>Nuevo</v>
      </c>
      <c r="I85" s="10" t="str">
        <f aca="false">Parámetros!$B$29</f>
        <v>Clásica</v>
      </c>
      <c r="J85" s="11" t="s">
        <v>1123</v>
      </c>
      <c r="K85" s="10" t="str">
        <f aca="false">Parámetros!$B$30</f>
        <v>Mercado Envíos</v>
      </c>
      <c r="L85" s="2" t="str">
        <f aca="false">IF(F85&gt;=Parámetros!$B$7,"Envío gratis (obligatorio en Mercado Libre)",Parámetros!$B$31)</f>
        <v>Envío gratis (obligatorio en Mercado Libre)</v>
      </c>
      <c r="M85" s="10" t="str">
        <f aca="false">Parámetros!$B$32</f>
        <v>No acepto</v>
      </c>
      <c r="N85" s="10" t="str">
        <f aca="false">Parámetros!$B$33</f>
        <v>Sin garantía</v>
      </c>
      <c r="O85" s="2" t="s">
        <v>1124</v>
      </c>
      <c r="P85" s="2" t="s">
        <v>1125</v>
      </c>
      <c r="Q85" s="2" t="s">
        <v>1126</v>
      </c>
      <c r="R85" s="2"/>
      <c r="S85" s="2"/>
      <c r="T85" s="2" t="s">
        <v>1127</v>
      </c>
      <c r="U85" s="2" t="n">
        <v>10</v>
      </c>
      <c r="V85" s="2" t="s">
        <v>757</v>
      </c>
      <c r="W85" s="2" t="n">
        <v>10</v>
      </c>
      <c r="X85" s="2" t="s">
        <v>1128</v>
      </c>
      <c r="Y85" s="2" t="s">
        <v>1129</v>
      </c>
      <c r="Z85" s="2" t="s">
        <v>136</v>
      </c>
      <c r="AA85" s="2" t="s">
        <v>1130</v>
      </c>
      <c r="AB85" s="2"/>
      <c r="AC85" s="2"/>
      <c r="AD85" s="2"/>
      <c r="AE85" s="2"/>
      <c r="AF85" s="2"/>
      <c r="AG85" s="2" t="s">
        <v>1131</v>
      </c>
      <c r="AH85" s="2" t="s">
        <v>1132</v>
      </c>
      <c r="AI85" s="2" t="s">
        <v>1133</v>
      </c>
      <c r="AJ85" s="2"/>
      <c r="AK85" s="2"/>
      <c r="AL85" s="2"/>
      <c r="AM85" s="2"/>
      <c r="AN85" s="2" t="s">
        <v>87</v>
      </c>
      <c r="AO85" s="2" t="s">
        <v>1134</v>
      </c>
      <c r="AP85" s="2" t="s">
        <v>89</v>
      </c>
    </row>
    <row r="86" customFormat="false" ht="15" hidden="false" customHeight="false" outlineLevel="0" collapsed="false">
      <c r="A86" s="8" t="s">
        <v>1135</v>
      </c>
      <c r="B86" s="8" t="s">
        <v>1135</v>
      </c>
      <c r="C86" s="2" t="s">
        <v>1136</v>
      </c>
      <c r="D86" s="2" t="s">
        <v>162</v>
      </c>
      <c r="E86" s="2" t="s">
        <v>163</v>
      </c>
      <c r="F86" s="9" t="n">
        <f aca="false">Precios!R86</f>
        <v>376</v>
      </c>
      <c r="G86" s="2" t="n">
        <v>547</v>
      </c>
      <c r="H86" s="10" t="str">
        <f aca="false">Parámetros!$B$28</f>
        <v>Nuevo</v>
      </c>
      <c r="I86" s="10" t="str">
        <f aca="false">Parámetros!$B$29</f>
        <v>Clásica</v>
      </c>
      <c r="J86" s="11" t="s">
        <v>1137</v>
      </c>
      <c r="K86" s="10" t="str">
        <f aca="false">Parámetros!$B$30</f>
        <v>Mercado Envíos</v>
      </c>
      <c r="L86" s="2" t="str">
        <f aca="false">IF(F86&gt;=Parámetros!$B$7,"Envío gratis (obligatorio en Mercado Libre)",Parámetros!$B$31)</f>
        <v>Envío gratis (obligatorio en Mercado Libre)</v>
      </c>
      <c r="M86" s="10" t="str">
        <f aca="false">Parámetros!$B$32</f>
        <v>No acepto</v>
      </c>
      <c r="N86" s="10" t="str">
        <f aca="false">Parámetros!$B$33</f>
        <v>Sin garantía</v>
      </c>
      <c r="O86" s="2" t="s">
        <v>1138</v>
      </c>
      <c r="P86" s="2" t="s">
        <v>166</v>
      </c>
      <c r="Q86" s="2" t="s">
        <v>601</v>
      </c>
      <c r="R86" s="2" t="s">
        <v>168</v>
      </c>
      <c r="S86" s="2" t="s">
        <v>103</v>
      </c>
      <c r="T86" s="2" t="s">
        <v>1139</v>
      </c>
      <c r="U86" s="2" t="n">
        <v>40</v>
      </c>
      <c r="V86" s="2" t="s">
        <v>171</v>
      </c>
      <c r="W86" s="2" t="n">
        <v>40</v>
      </c>
      <c r="X86" s="2"/>
      <c r="Y86" s="2"/>
      <c r="Z86" s="2"/>
      <c r="AA86" s="2" t="s">
        <v>114</v>
      </c>
      <c r="AB86" s="2" t="s">
        <v>1140</v>
      </c>
      <c r="AC86" s="2"/>
      <c r="AD86" s="2" t="s">
        <v>103</v>
      </c>
      <c r="AE86" s="2"/>
      <c r="AF86" s="2"/>
      <c r="AG86" s="2" t="s">
        <v>1141</v>
      </c>
      <c r="AH86" s="2" t="s">
        <v>1142</v>
      </c>
      <c r="AI86" s="2"/>
      <c r="AJ86" s="2"/>
      <c r="AK86" s="2"/>
      <c r="AL86" s="2"/>
      <c r="AM86" s="2"/>
      <c r="AN86" s="2" t="s">
        <v>175</v>
      </c>
      <c r="AO86" s="2" t="s">
        <v>1143</v>
      </c>
      <c r="AP86" s="2" t="s">
        <v>89</v>
      </c>
    </row>
    <row r="87" customFormat="false" ht="15" hidden="false" customHeight="false" outlineLevel="0" collapsed="false">
      <c r="A87" s="8" t="s">
        <v>1144</v>
      </c>
      <c r="B87" s="8" t="s">
        <v>1144</v>
      </c>
      <c r="C87" s="2" t="s">
        <v>1145</v>
      </c>
      <c r="D87" s="2" t="s">
        <v>445</v>
      </c>
      <c r="E87" s="2" t="s">
        <v>446</v>
      </c>
      <c r="F87" s="9" t="n">
        <f aca="false">Precios!R87</f>
        <v>832</v>
      </c>
      <c r="G87" s="2" t="n">
        <v>139</v>
      </c>
      <c r="H87" s="10" t="str">
        <f aca="false">Parámetros!$B$28</f>
        <v>Nuevo</v>
      </c>
      <c r="I87" s="10" t="str">
        <f aca="false">Parámetros!$B$29</f>
        <v>Clásica</v>
      </c>
      <c r="J87" s="11" t="s">
        <v>1146</v>
      </c>
      <c r="K87" s="10" t="str">
        <f aca="false">Parámetros!$B$30</f>
        <v>Mercado Envíos</v>
      </c>
      <c r="L87" s="2" t="str">
        <f aca="false">IF(F87&gt;=Parámetros!$B$7,"Envío gratis (obligatorio en Mercado Libre)",Parámetros!$B$31)</f>
        <v>Envío gratis (obligatorio en Mercado Libre)</v>
      </c>
      <c r="M87" s="10" t="str">
        <f aca="false">Parámetros!$B$32</f>
        <v>No acepto</v>
      </c>
      <c r="N87" s="10" t="str">
        <f aca="false">Parámetros!$B$33</f>
        <v>Sin garantía</v>
      </c>
      <c r="O87" s="2" t="s">
        <v>1147</v>
      </c>
      <c r="P87" s="2" t="s">
        <v>1148</v>
      </c>
      <c r="Q87" s="2" t="s">
        <v>1149</v>
      </c>
      <c r="R87" s="2"/>
      <c r="S87" s="2"/>
      <c r="T87" s="2" t="s">
        <v>152</v>
      </c>
      <c r="U87" s="2" t="n">
        <v>14</v>
      </c>
      <c r="V87" s="2" t="s">
        <v>133</v>
      </c>
      <c r="W87" s="2" t="n">
        <v>14</v>
      </c>
      <c r="X87" s="2" t="s">
        <v>1150</v>
      </c>
      <c r="Y87" s="2" t="s">
        <v>1151</v>
      </c>
      <c r="Z87" s="2" t="s">
        <v>136</v>
      </c>
      <c r="AA87" s="2" t="s">
        <v>81</v>
      </c>
      <c r="AB87" s="2"/>
      <c r="AC87" s="2"/>
      <c r="AD87" s="2"/>
      <c r="AE87" s="2"/>
      <c r="AF87" s="2"/>
      <c r="AG87" s="2" t="s">
        <v>1041</v>
      </c>
      <c r="AH87" s="2" t="s">
        <v>1152</v>
      </c>
      <c r="AI87" s="2" t="s">
        <v>1153</v>
      </c>
      <c r="AJ87" s="2" t="s">
        <v>1154</v>
      </c>
      <c r="AK87" s="2" t="s">
        <v>1155</v>
      </c>
      <c r="AL87" s="2"/>
      <c r="AM87" s="2"/>
      <c r="AN87" s="2" t="s">
        <v>87</v>
      </c>
      <c r="AO87" s="2" t="s">
        <v>1156</v>
      </c>
      <c r="AP87" s="2" t="s">
        <v>89</v>
      </c>
    </row>
    <row r="88" customFormat="false" ht="15" hidden="false" customHeight="false" outlineLevel="0" collapsed="false">
      <c r="A88" s="8" t="s">
        <v>1157</v>
      </c>
      <c r="B88" s="8" t="s">
        <v>1157</v>
      </c>
      <c r="C88" s="2" t="s">
        <v>1158</v>
      </c>
      <c r="D88" s="2" t="s">
        <v>331</v>
      </c>
      <c r="E88" s="2" t="s">
        <v>332</v>
      </c>
      <c r="F88" s="9" t="n">
        <f aca="false">Precios!R88</f>
        <v>53</v>
      </c>
      <c r="G88" s="2" t="n">
        <v>18078</v>
      </c>
      <c r="H88" s="10" t="str">
        <f aca="false">Parámetros!$B$28</f>
        <v>Nuevo</v>
      </c>
      <c r="I88" s="10" t="str">
        <f aca="false">Parámetros!$B$29</f>
        <v>Clásica</v>
      </c>
      <c r="J88" s="11" t="s">
        <v>1159</v>
      </c>
      <c r="K88" s="10" t="str">
        <f aca="false">Parámetros!$B$30</f>
        <v>Mercado Envíos</v>
      </c>
      <c r="L88" s="2" t="str">
        <f aca="false">IF(F88&gt;=Parámetros!$B$7,"Envío gratis (obligatorio en Mercado Libre)",Parámetros!$B$31)</f>
        <v>A cargo del comprador</v>
      </c>
      <c r="M88" s="10" t="str">
        <f aca="false">Parámetros!$B$32</f>
        <v>No acepto</v>
      </c>
      <c r="N88" s="10" t="str">
        <f aca="false">Parámetros!$B$33</f>
        <v>Sin garantía</v>
      </c>
      <c r="O88" s="2" t="s">
        <v>1160</v>
      </c>
      <c r="P88" s="2" t="s">
        <v>1161</v>
      </c>
      <c r="Q88" s="2" t="s">
        <v>1162</v>
      </c>
      <c r="R88" s="2"/>
      <c r="S88" s="2"/>
      <c r="T88" s="2" t="s">
        <v>152</v>
      </c>
      <c r="U88" s="2" t="n">
        <v>10</v>
      </c>
      <c r="V88" s="2" t="s">
        <v>133</v>
      </c>
      <c r="W88" s="2" t="n">
        <v>10</v>
      </c>
      <c r="X88" s="2" t="s">
        <v>1163</v>
      </c>
      <c r="Y88" s="2" t="s">
        <v>1164</v>
      </c>
      <c r="Z88" s="2" t="s">
        <v>136</v>
      </c>
      <c r="AA88" s="2" t="s">
        <v>81</v>
      </c>
      <c r="AB88" s="2"/>
      <c r="AC88" s="2"/>
      <c r="AD88" s="2"/>
      <c r="AE88" s="2"/>
      <c r="AF88" s="2"/>
      <c r="AG88" s="2" t="s">
        <v>1165</v>
      </c>
      <c r="AH88" s="2" t="s">
        <v>1166</v>
      </c>
      <c r="AI88" s="2" t="s">
        <v>1167</v>
      </c>
      <c r="AJ88" s="2"/>
      <c r="AK88" s="2"/>
      <c r="AL88" s="2"/>
      <c r="AM88" s="2"/>
      <c r="AN88" s="2" t="s">
        <v>87</v>
      </c>
      <c r="AO88" s="2" t="s">
        <v>1168</v>
      </c>
      <c r="AP88" s="2" t="s">
        <v>89</v>
      </c>
    </row>
    <row r="89" customFormat="false" ht="15" hidden="false" customHeight="false" outlineLevel="0" collapsed="false">
      <c r="A89" s="8" t="s">
        <v>1169</v>
      </c>
      <c r="B89" s="8" t="s">
        <v>1169</v>
      </c>
      <c r="C89" s="2" t="s">
        <v>1170</v>
      </c>
      <c r="D89" s="2" t="s">
        <v>445</v>
      </c>
      <c r="E89" s="2" t="s">
        <v>446</v>
      </c>
      <c r="F89" s="9" t="n">
        <f aca="false">Precios!R89</f>
        <v>575</v>
      </c>
      <c r="G89" s="2" t="n">
        <v>284</v>
      </c>
      <c r="H89" s="10" t="str">
        <f aca="false">Parámetros!$B$28</f>
        <v>Nuevo</v>
      </c>
      <c r="I89" s="10" t="str">
        <f aca="false">Parámetros!$B$29</f>
        <v>Clásica</v>
      </c>
      <c r="J89" s="11" t="s">
        <v>1171</v>
      </c>
      <c r="K89" s="10" t="str">
        <f aca="false">Parámetros!$B$30</f>
        <v>Mercado Envíos</v>
      </c>
      <c r="L89" s="2" t="str">
        <f aca="false">IF(F89&gt;=Parámetros!$B$7,"Envío gratis (obligatorio en Mercado Libre)",Parámetros!$B$31)</f>
        <v>Envío gratis (obligatorio en Mercado Libre)</v>
      </c>
      <c r="M89" s="10" t="str">
        <f aca="false">Parámetros!$B$32</f>
        <v>No acepto</v>
      </c>
      <c r="N89" s="10" t="str">
        <f aca="false">Parámetros!$B$33</f>
        <v>Sin garantía</v>
      </c>
      <c r="O89" s="2" t="s">
        <v>1172</v>
      </c>
      <c r="P89" s="2" t="s">
        <v>1083</v>
      </c>
      <c r="Q89" s="2" t="s">
        <v>1084</v>
      </c>
      <c r="R89" s="2"/>
      <c r="S89" s="2"/>
      <c r="T89" s="2" t="s">
        <v>219</v>
      </c>
      <c r="U89" s="2" t="n">
        <v>12</v>
      </c>
      <c r="V89" s="2" t="s">
        <v>220</v>
      </c>
      <c r="W89" s="2" t="n">
        <v>12</v>
      </c>
      <c r="X89" s="2" t="s">
        <v>1086</v>
      </c>
      <c r="Y89" s="2" t="s">
        <v>451</v>
      </c>
      <c r="Z89" s="2" t="s">
        <v>136</v>
      </c>
      <c r="AA89" s="2"/>
      <c r="AB89" s="2"/>
      <c r="AC89" s="2"/>
      <c r="AD89" s="2"/>
      <c r="AE89" s="2"/>
      <c r="AF89" s="2"/>
      <c r="AG89" s="2" t="s">
        <v>1041</v>
      </c>
      <c r="AH89" s="2" t="s">
        <v>1173</v>
      </c>
      <c r="AI89" s="2" t="s">
        <v>1174</v>
      </c>
      <c r="AJ89" s="2"/>
      <c r="AK89" s="2"/>
      <c r="AL89" s="2"/>
      <c r="AM89" s="2"/>
      <c r="AN89" s="2" t="s">
        <v>87</v>
      </c>
      <c r="AO89" s="2" t="s">
        <v>1175</v>
      </c>
      <c r="AP89" s="2" t="s">
        <v>89</v>
      </c>
    </row>
    <row r="90" customFormat="false" ht="15" hidden="false" customHeight="false" outlineLevel="0" collapsed="false">
      <c r="A90" s="8" t="s">
        <v>1176</v>
      </c>
      <c r="B90" s="8" t="s">
        <v>1176</v>
      </c>
      <c r="C90" s="2" t="s">
        <v>1177</v>
      </c>
      <c r="D90" s="2" t="s">
        <v>144</v>
      </c>
      <c r="E90" s="2" t="s">
        <v>145</v>
      </c>
      <c r="F90" s="9" t="n">
        <f aca="false">Precios!R90</f>
        <v>970</v>
      </c>
      <c r="G90" s="2" t="n">
        <v>203</v>
      </c>
      <c r="H90" s="10" t="str">
        <f aca="false">Parámetros!$B$28</f>
        <v>Nuevo</v>
      </c>
      <c r="I90" s="10" t="str">
        <f aca="false">Parámetros!$B$29</f>
        <v>Clásica</v>
      </c>
      <c r="J90" s="11" t="s">
        <v>1178</v>
      </c>
      <c r="K90" s="10" t="str">
        <f aca="false">Parámetros!$B$30</f>
        <v>Mercado Envíos</v>
      </c>
      <c r="L90" s="2" t="str">
        <f aca="false">IF(F90&gt;=Parámetros!$B$7,"Envío gratis (obligatorio en Mercado Libre)",Parámetros!$B$31)</f>
        <v>Envío gratis (obligatorio en Mercado Libre)</v>
      </c>
      <c r="M90" s="10" t="str">
        <f aca="false">Parámetros!$B$32</f>
        <v>No acepto</v>
      </c>
      <c r="N90" s="10" t="str">
        <f aca="false">Parámetros!$B$33</f>
        <v>Sin garantía</v>
      </c>
      <c r="O90" s="2" t="s">
        <v>1179</v>
      </c>
      <c r="P90" s="2" t="s">
        <v>1180</v>
      </c>
      <c r="Q90" s="2" t="s">
        <v>355</v>
      </c>
      <c r="R90" s="2" t="s">
        <v>1181</v>
      </c>
      <c r="S90" s="2" t="s">
        <v>1182</v>
      </c>
      <c r="T90" s="2" t="s">
        <v>1183</v>
      </c>
      <c r="U90" s="2" t="n">
        <v>30</v>
      </c>
      <c r="V90" s="2" t="s">
        <v>133</v>
      </c>
      <c r="W90" s="2" t="n">
        <v>30</v>
      </c>
      <c r="X90" s="2" t="s">
        <v>1184</v>
      </c>
      <c r="Y90" s="2" t="s">
        <v>1185</v>
      </c>
      <c r="Z90" s="2" t="s">
        <v>136</v>
      </c>
      <c r="AA90" s="2" t="s">
        <v>1186</v>
      </c>
      <c r="AB90" s="2"/>
      <c r="AC90" s="2"/>
      <c r="AD90" s="2"/>
      <c r="AE90" s="2"/>
      <c r="AF90" s="2"/>
      <c r="AG90" s="2" t="s">
        <v>1187</v>
      </c>
      <c r="AH90" s="2" t="s">
        <v>1188</v>
      </c>
      <c r="AI90" s="2" t="s">
        <v>1189</v>
      </c>
      <c r="AJ90" s="2"/>
      <c r="AK90" s="2"/>
      <c r="AL90" s="2"/>
      <c r="AM90" s="2"/>
      <c r="AN90" s="2" t="s">
        <v>87</v>
      </c>
      <c r="AO90" s="2" t="s">
        <v>1190</v>
      </c>
      <c r="AP90" s="2" t="s">
        <v>89</v>
      </c>
    </row>
    <row r="91" customFormat="false" ht="15" hidden="false" customHeight="false" outlineLevel="0" collapsed="false">
      <c r="A91" s="8" t="s">
        <v>1191</v>
      </c>
      <c r="B91" s="8" t="s">
        <v>1191</v>
      </c>
      <c r="C91" s="2" t="s">
        <v>1192</v>
      </c>
      <c r="D91" s="2" t="s">
        <v>1059</v>
      </c>
      <c r="E91" s="2" t="s">
        <v>1060</v>
      </c>
      <c r="F91" s="9" t="n">
        <f aca="false">Precios!R91</f>
        <v>674</v>
      </c>
      <c r="G91" s="2" t="n">
        <v>166</v>
      </c>
      <c r="H91" s="10" t="str">
        <f aca="false">Parámetros!$B$28</f>
        <v>Nuevo</v>
      </c>
      <c r="I91" s="10" t="str">
        <f aca="false">Parámetros!$B$29</f>
        <v>Clásica</v>
      </c>
      <c r="J91" s="11" t="s">
        <v>1193</v>
      </c>
      <c r="K91" s="10" t="str">
        <f aca="false">Parámetros!$B$30</f>
        <v>Mercado Envíos</v>
      </c>
      <c r="L91" s="2" t="str">
        <f aca="false">IF(F91&gt;=Parámetros!$B$7,"Envío gratis (obligatorio en Mercado Libre)",Parámetros!$B$31)</f>
        <v>Envío gratis (obligatorio en Mercado Libre)</v>
      </c>
      <c r="M91" s="10" t="str">
        <f aca="false">Parámetros!$B$32</f>
        <v>No acepto</v>
      </c>
      <c r="N91" s="10" t="str">
        <f aca="false">Parámetros!$B$33</f>
        <v>Sin garantía</v>
      </c>
      <c r="O91" s="2" t="s">
        <v>1194</v>
      </c>
      <c r="P91" s="2" t="s">
        <v>1195</v>
      </c>
      <c r="Q91" s="2" t="s">
        <v>1196</v>
      </c>
      <c r="R91" s="2" t="s">
        <v>1197</v>
      </c>
      <c r="S91" s="2"/>
      <c r="T91" s="2" t="s">
        <v>152</v>
      </c>
      <c r="U91" s="2" t="n">
        <v>30</v>
      </c>
      <c r="V91" s="2" t="s">
        <v>133</v>
      </c>
      <c r="W91" s="2" t="n">
        <v>30</v>
      </c>
      <c r="X91" s="2" t="s">
        <v>1198</v>
      </c>
      <c r="Y91" s="2" t="s">
        <v>1199</v>
      </c>
      <c r="Z91" s="2" t="s">
        <v>136</v>
      </c>
      <c r="AA91" s="2" t="s">
        <v>81</v>
      </c>
      <c r="AB91" s="2"/>
      <c r="AC91" s="2"/>
      <c r="AD91" s="2"/>
      <c r="AE91" s="2"/>
      <c r="AF91" s="2"/>
      <c r="AG91" s="2" t="s">
        <v>1041</v>
      </c>
      <c r="AH91" s="2" t="s">
        <v>1200</v>
      </c>
      <c r="AI91" s="2" t="s">
        <v>1201</v>
      </c>
      <c r="AJ91" s="2"/>
      <c r="AK91" s="2"/>
      <c r="AL91" s="2"/>
      <c r="AM91" s="2"/>
      <c r="AN91" s="2" t="s">
        <v>87</v>
      </c>
      <c r="AO91" s="2" t="s">
        <v>1202</v>
      </c>
      <c r="AP91" s="2" t="s">
        <v>89</v>
      </c>
    </row>
    <row r="92" customFormat="false" ht="15" hidden="false" customHeight="false" outlineLevel="0" collapsed="false">
      <c r="A92" s="8" t="s">
        <v>1203</v>
      </c>
      <c r="B92" s="8" t="s">
        <v>1203</v>
      </c>
      <c r="C92" s="2" t="s">
        <v>1204</v>
      </c>
      <c r="D92" s="2" t="s">
        <v>144</v>
      </c>
      <c r="E92" s="2" t="s">
        <v>145</v>
      </c>
      <c r="F92" s="9" t="n">
        <f aca="false">Precios!R92</f>
        <v>403.91</v>
      </c>
      <c r="G92" s="2" t="n">
        <v>813</v>
      </c>
      <c r="H92" s="10" t="str">
        <f aca="false">Parámetros!$B$28</f>
        <v>Nuevo</v>
      </c>
      <c r="I92" s="10" t="str">
        <f aca="false">Parámetros!$B$29</f>
        <v>Clásica</v>
      </c>
      <c r="J92" s="11" t="s">
        <v>1205</v>
      </c>
      <c r="K92" s="10" t="str">
        <f aca="false">Parámetros!$B$30</f>
        <v>Mercado Envíos</v>
      </c>
      <c r="L92" s="2" t="str">
        <f aca="false">IF(F92&gt;=Parámetros!$B$7,"Envío gratis (obligatorio en Mercado Libre)",Parámetros!$B$31)</f>
        <v>Envío gratis (obligatorio en Mercado Libre)</v>
      </c>
      <c r="M92" s="10" t="str">
        <f aca="false">Parámetros!$B$32</f>
        <v>No acepto</v>
      </c>
      <c r="N92" s="10" t="str">
        <f aca="false">Parámetros!$B$33</f>
        <v>Sin garantía</v>
      </c>
      <c r="O92" s="2" t="s">
        <v>1206</v>
      </c>
      <c r="P92" s="2" t="s">
        <v>1207</v>
      </c>
      <c r="Q92" s="2" t="s">
        <v>1208</v>
      </c>
      <c r="R92" s="2"/>
      <c r="S92" s="2" t="s">
        <v>1209</v>
      </c>
      <c r="T92" s="2" t="s">
        <v>1210</v>
      </c>
      <c r="U92" s="2" t="n">
        <v>20</v>
      </c>
      <c r="V92" s="2" t="s">
        <v>544</v>
      </c>
      <c r="W92" s="2" t="n">
        <v>20</v>
      </c>
      <c r="X92" s="2" t="s">
        <v>1211</v>
      </c>
      <c r="Y92" s="2" t="s">
        <v>1212</v>
      </c>
      <c r="Z92" s="2" t="s">
        <v>136</v>
      </c>
      <c r="AA92" s="2"/>
      <c r="AB92" s="2"/>
      <c r="AC92" s="2"/>
      <c r="AD92" s="2"/>
      <c r="AE92" s="2"/>
      <c r="AF92" s="2"/>
      <c r="AG92" s="2" t="s">
        <v>1213</v>
      </c>
      <c r="AH92" s="2" t="s">
        <v>1214</v>
      </c>
      <c r="AI92" s="2" t="s">
        <v>1215</v>
      </c>
      <c r="AJ92" s="2"/>
      <c r="AK92" s="2"/>
      <c r="AL92" s="2"/>
      <c r="AM92" s="2"/>
      <c r="AN92" s="2" t="s">
        <v>87</v>
      </c>
      <c r="AO92" s="2" t="s">
        <v>1216</v>
      </c>
      <c r="AP92" s="2" t="s">
        <v>89</v>
      </c>
    </row>
    <row r="93" customFormat="false" ht="15" hidden="false" customHeight="false" outlineLevel="0" collapsed="false">
      <c r="A93" s="8" t="s">
        <v>1217</v>
      </c>
      <c r="B93" s="8" t="s">
        <v>1217</v>
      </c>
      <c r="C93" s="2" t="s">
        <v>1218</v>
      </c>
      <c r="D93" s="2" t="s">
        <v>445</v>
      </c>
      <c r="E93" s="2" t="s">
        <v>446</v>
      </c>
      <c r="F93" s="9" t="n">
        <f aca="false">Precios!R93</f>
        <v>589</v>
      </c>
      <c r="G93" s="2" t="n">
        <v>270</v>
      </c>
      <c r="H93" s="10" t="str">
        <f aca="false">Parámetros!$B$28</f>
        <v>Nuevo</v>
      </c>
      <c r="I93" s="10" t="str">
        <f aca="false">Parámetros!$B$29</f>
        <v>Clásica</v>
      </c>
      <c r="J93" s="11" t="s">
        <v>1219</v>
      </c>
      <c r="K93" s="10" t="str">
        <f aca="false">Parámetros!$B$30</f>
        <v>Mercado Envíos</v>
      </c>
      <c r="L93" s="2" t="str">
        <f aca="false">IF(F93&gt;=Parámetros!$B$7,"Envío gratis (obligatorio en Mercado Libre)",Parámetros!$B$31)</f>
        <v>Envío gratis (obligatorio en Mercado Libre)</v>
      </c>
      <c r="M93" s="10" t="str">
        <f aca="false">Parámetros!$B$32</f>
        <v>No acepto</v>
      </c>
      <c r="N93" s="10" t="str">
        <f aca="false">Parámetros!$B$33</f>
        <v>Sin garantía</v>
      </c>
      <c r="O93" s="2" t="s">
        <v>1220</v>
      </c>
      <c r="P93" s="2" t="s">
        <v>1083</v>
      </c>
      <c r="Q93" s="2" t="s">
        <v>1084</v>
      </c>
      <c r="R93" s="2" t="s">
        <v>1221</v>
      </c>
      <c r="S93" s="2" t="s">
        <v>1222</v>
      </c>
      <c r="T93" s="2" t="s">
        <v>1223</v>
      </c>
      <c r="U93" s="2" t="n">
        <v>1</v>
      </c>
      <c r="V93" s="2" t="s">
        <v>1224</v>
      </c>
      <c r="W93" s="2" t="n">
        <v>1</v>
      </c>
      <c r="X93" s="2" t="s">
        <v>1225</v>
      </c>
      <c r="Y93" s="2" t="s">
        <v>1226</v>
      </c>
      <c r="Z93" s="2" t="s">
        <v>136</v>
      </c>
      <c r="AA93" s="2" t="s">
        <v>81</v>
      </c>
      <c r="AB93" s="2"/>
      <c r="AC93" s="2"/>
      <c r="AD93" s="2"/>
      <c r="AE93" s="2"/>
      <c r="AF93" s="2" t="s">
        <v>1227</v>
      </c>
      <c r="AG93" s="2" t="s">
        <v>1187</v>
      </c>
      <c r="AH93" s="2" t="s">
        <v>1228</v>
      </c>
      <c r="AI93" s="2" t="s">
        <v>1229</v>
      </c>
      <c r="AJ93" s="2"/>
      <c r="AK93" s="2"/>
      <c r="AL93" s="2"/>
      <c r="AM93" s="2"/>
      <c r="AN93" s="2" t="s">
        <v>87</v>
      </c>
      <c r="AO93" s="2" t="s">
        <v>1230</v>
      </c>
      <c r="AP93" s="2" t="s">
        <v>89</v>
      </c>
    </row>
    <row r="94" customFormat="false" ht="15" hidden="false" customHeight="false" outlineLevel="0" collapsed="false">
      <c r="A94" s="8" t="s">
        <v>1231</v>
      </c>
      <c r="B94" s="8" t="s">
        <v>1231</v>
      </c>
      <c r="C94" s="2" t="s">
        <v>1232</v>
      </c>
      <c r="D94" s="2" t="s">
        <v>68</v>
      </c>
      <c r="E94" s="2" t="s">
        <v>69</v>
      </c>
      <c r="F94" s="9" t="n">
        <f aca="false">Precios!R94</f>
        <v>683.75</v>
      </c>
      <c r="G94" s="2" t="n">
        <v>46</v>
      </c>
      <c r="H94" s="10" t="str">
        <f aca="false">Parámetros!$B$28</f>
        <v>Nuevo</v>
      </c>
      <c r="I94" s="10" t="str">
        <f aca="false">Parámetros!$B$29</f>
        <v>Clásica</v>
      </c>
      <c r="J94" s="11" t="s">
        <v>1233</v>
      </c>
      <c r="K94" s="10" t="str">
        <f aca="false">Parámetros!$B$30</f>
        <v>Mercado Envíos</v>
      </c>
      <c r="L94" s="2" t="str">
        <f aca="false">IF(F94&gt;=Parámetros!$B$7,"Envío gratis (obligatorio en Mercado Libre)",Parámetros!$B$31)</f>
        <v>Envío gratis (obligatorio en Mercado Libre)</v>
      </c>
      <c r="M94" s="10" t="str">
        <f aca="false">Parámetros!$B$32</f>
        <v>No acepto</v>
      </c>
      <c r="N94" s="10" t="str">
        <f aca="false">Parámetros!$B$33</f>
        <v>Sin garantía</v>
      </c>
      <c r="O94" s="2" t="s">
        <v>1234</v>
      </c>
      <c r="P94" s="2" t="s">
        <v>412</v>
      </c>
      <c r="Q94" s="2" t="s">
        <v>355</v>
      </c>
      <c r="R94" s="2" t="s">
        <v>356</v>
      </c>
      <c r="S94" s="2" t="s">
        <v>357</v>
      </c>
      <c r="T94" s="2" t="s">
        <v>358</v>
      </c>
      <c r="U94" s="2" t="n">
        <v>3</v>
      </c>
      <c r="V94" s="2" t="s">
        <v>805</v>
      </c>
      <c r="W94" s="2" t="n">
        <v>3</v>
      </c>
      <c r="X94" s="2" t="s">
        <v>1235</v>
      </c>
      <c r="Y94" s="2" t="s">
        <v>1236</v>
      </c>
      <c r="Z94" s="2" t="s">
        <v>760</v>
      </c>
      <c r="AA94" s="2" t="s">
        <v>81</v>
      </c>
      <c r="AB94" s="2"/>
      <c r="AC94" s="2"/>
      <c r="AD94" s="2"/>
      <c r="AE94" s="2"/>
      <c r="AF94" s="2"/>
      <c r="AG94" s="2" t="s">
        <v>1237</v>
      </c>
      <c r="AH94" s="2" t="s">
        <v>1238</v>
      </c>
      <c r="AI94" s="2" t="s">
        <v>1239</v>
      </c>
      <c r="AJ94" s="2"/>
      <c r="AK94" s="2"/>
      <c r="AL94" s="2"/>
      <c r="AM94" s="2"/>
      <c r="AN94" s="2" t="s">
        <v>87</v>
      </c>
      <c r="AO94" s="2" t="s">
        <v>1240</v>
      </c>
      <c r="AP94" s="2" t="s">
        <v>89</v>
      </c>
    </row>
    <row r="95" customFormat="false" ht="15" hidden="false" customHeight="false" outlineLevel="0" collapsed="false">
      <c r="A95" s="8" t="s">
        <v>1241</v>
      </c>
      <c r="B95" s="8" t="s">
        <v>1241</v>
      </c>
      <c r="C95" s="2" t="s">
        <v>1242</v>
      </c>
      <c r="D95" s="2" t="s">
        <v>162</v>
      </c>
      <c r="E95" s="2" t="s">
        <v>163</v>
      </c>
      <c r="F95" s="9" t="n">
        <f aca="false">Precios!R95</f>
        <v>119</v>
      </c>
      <c r="G95" s="2" t="n">
        <v>200</v>
      </c>
      <c r="H95" s="10" t="str">
        <f aca="false">Parámetros!$B$28</f>
        <v>Nuevo</v>
      </c>
      <c r="I95" s="10" t="str">
        <f aca="false">Parámetros!$B$29</f>
        <v>Clásica</v>
      </c>
      <c r="J95" s="11" t="s">
        <v>1243</v>
      </c>
      <c r="K95" s="10" t="str">
        <f aca="false">Parámetros!$B$30</f>
        <v>Mercado Envíos</v>
      </c>
      <c r="L95" s="2" t="str">
        <f aca="false">IF(F95&gt;=Parámetros!$B$7,"Envío gratis (obligatorio en Mercado Libre)",Parámetros!$B$31)</f>
        <v>A cargo del comprador</v>
      </c>
      <c r="M95" s="10" t="str">
        <f aca="false">Parámetros!$B$32</f>
        <v>No acepto</v>
      </c>
      <c r="N95" s="10" t="str">
        <f aca="false">Parámetros!$B$33</f>
        <v>Sin garantía</v>
      </c>
      <c r="O95" s="2" t="s">
        <v>1244</v>
      </c>
      <c r="P95" s="2" t="s">
        <v>230</v>
      </c>
      <c r="Q95" s="2" t="s">
        <v>601</v>
      </c>
      <c r="R95" s="2" t="s">
        <v>231</v>
      </c>
      <c r="S95" s="2" t="s">
        <v>1245</v>
      </c>
      <c r="T95" s="2" t="s">
        <v>1139</v>
      </c>
      <c r="U95" s="2" t="n">
        <v>20</v>
      </c>
      <c r="V95" s="2" t="s">
        <v>171</v>
      </c>
      <c r="W95" s="2" t="n">
        <v>20</v>
      </c>
      <c r="X95" s="2"/>
      <c r="Y95" s="2"/>
      <c r="Z95" s="2"/>
      <c r="AA95" s="2" t="s">
        <v>1246</v>
      </c>
      <c r="AB95" s="2" t="s">
        <v>1247</v>
      </c>
      <c r="AC95" s="2"/>
      <c r="AD95" s="2" t="s">
        <v>103</v>
      </c>
      <c r="AE95" s="2"/>
      <c r="AF95" s="2"/>
      <c r="AG95" s="2" t="s">
        <v>1248</v>
      </c>
      <c r="AH95" s="2" t="s">
        <v>1249</v>
      </c>
      <c r="AI95" s="2" t="s">
        <v>1250</v>
      </c>
      <c r="AJ95" s="2"/>
      <c r="AK95" s="2"/>
      <c r="AL95" s="2"/>
      <c r="AM95" s="2"/>
      <c r="AN95" s="2" t="s">
        <v>175</v>
      </c>
      <c r="AO95" s="2" t="s">
        <v>1251</v>
      </c>
      <c r="AP95" s="2" t="s">
        <v>89</v>
      </c>
    </row>
    <row r="96" customFormat="false" ht="15" hidden="false" customHeight="false" outlineLevel="0" collapsed="false">
      <c r="A96" s="8" t="s">
        <v>1252</v>
      </c>
      <c r="B96" s="8" t="s">
        <v>1252</v>
      </c>
      <c r="C96" s="2" t="s">
        <v>1253</v>
      </c>
      <c r="D96" s="2" t="s">
        <v>144</v>
      </c>
      <c r="E96" s="2" t="s">
        <v>145</v>
      </c>
      <c r="F96" s="9" t="n">
        <f aca="false">Precios!R96</f>
        <v>485.5</v>
      </c>
      <c r="G96" s="2" t="n">
        <v>549</v>
      </c>
      <c r="H96" s="10" t="str">
        <f aca="false">Parámetros!$B$28</f>
        <v>Nuevo</v>
      </c>
      <c r="I96" s="10" t="str">
        <f aca="false">Parámetros!$B$29</f>
        <v>Clásica</v>
      </c>
      <c r="J96" s="11" t="s">
        <v>1254</v>
      </c>
      <c r="K96" s="10" t="str">
        <f aca="false">Parámetros!$B$30</f>
        <v>Mercado Envíos</v>
      </c>
      <c r="L96" s="2" t="str">
        <f aca="false">IF(F96&gt;=Parámetros!$B$7,"Envío gratis (obligatorio en Mercado Libre)",Parámetros!$B$31)</f>
        <v>Envío gratis (obligatorio en Mercado Libre)</v>
      </c>
      <c r="M96" s="10" t="str">
        <f aca="false">Parámetros!$B$32</f>
        <v>No acepto</v>
      </c>
      <c r="N96" s="10" t="str">
        <f aca="false">Parámetros!$B$33</f>
        <v>Sin garantía</v>
      </c>
      <c r="O96" s="2" t="s">
        <v>1255</v>
      </c>
      <c r="P96" s="2" t="s">
        <v>1256</v>
      </c>
      <c r="Q96" s="2"/>
      <c r="R96" s="2"/>
      <c r="S96" s="2" t="s">
        <v>475</v>
      </c>
      <c r="T96" s="2" t="s">
        <v>1257</v>
      </c>
      <c r="U96" s="2" t="n">
        <v>100</v>
      </c>
      <c r="V96" s="2" t="s">
        <v>1258</v>
      </c>
      <c r="W96" s="2" t="n">
        <v>100</v>
      </c>
      <c r="X96" s="2" t="s">
        <v>1259</v>
      </c>
      <c r="Y96" s="2" t="s">
        <v>1260</v>
      </c>
      <c r="Z96" s="2" t="s">
        <v>136</v>
      </c>
      <c r="AA96" s="2"/>
      <c r="AB96" s="2"/>
      <c r="AC96" s="2" t="s">
        <v>1261</v>
      </c>
      <c r="AD96" s="2"/>
      <c r="AE96" s="2"/>
      <c r="AF96" s="2"/>
      <c r="AG96" s="2" t="s">
        <v>1262</v>
      </c>
      <c r="AH96" s="2" t="s">
        <v>1263</v>
      </c>
      <c r="AI96" s="2" t="s">
        <v>1264</v>
      </c>
      <c r="AJ96" s="2" t="s">
        <v>1265</v>
      </c>
      <c r="AK96" s="2" t="s">
        <v>1266</v>
      </c>
      <c r="AL96" s="2"/>
      <c r="AM96" s="2"/>
      <c r="AN96" s="2" t="s">
        <v>87</v>
      </c>
      <c r="AO96" s="2" t="s">
        <v>1267</v>
      </c>
      <c r="AP96" s="2" t="s">
        <v>89</v>
      </c>
    </row>
    <row r="97" customFormat="false" ht="15" hidden="false" customHeight="false" outlineLevel="0" collapsed="false">
      <c r="A97" s="8" t="s">
        <v>1268</v>
      </c>
      <c r="B97" s="8" t="s">
        <v>1268</v>
      </c>
      <c r="C97" s="2" t="s">
        <v>1269</v>
      </c>
      <c r="D97" s="2" t="s">
        <v>240</v>
      </c>
      <c r="E97" s="2" t="s">
        <v>241</v>
      </c>
      <c r="F97" s="9" t="n">
        <f aca="false">Precios!R97</f>
        <v>155</v>
      </c>
      <c r="G97" s="2" t="n">
        <v>776</v>
      </c>
      <c r="H97" s="10" t="str">
        <f aca="false">Parámetros!$B$28</f>
        <v>Nuevo</v>
      </c>
      <c r="I97" s="10" t="str">
        <f aca="false">Parámetros!$B$29</f>
        <v>Clásica</v>
      </c>
      <c r="J97" s="11" t="s">
        <v>1270</v>
      </c>
      <c r="K97" s="10" t="str">
        <f aca="false">Parámetros!$B$30</f>
        <v>Mercado Envíos</v>
      </c>
      <c r="L97" s="2" t="str">
        <f aca="false">IF(F97&gt;=Parámetros!$B$7,"Envío gratis (obligatorio en Mercado Libre)",Parámetros!$B$31)</f>
        <v>A cargo del comprador</v>
      </c>
      <c r="M97" s="10" t="str">
        <f aca="false">Parámetros!$B$32</f>
        <v>No acepto</v>
      </c>
      <c r="N97" s="10" t="str">
        <f aca="false">Parámetros!$B$33</f>
        <v>Sin garantía</v>
      </c>
      <c r="O97" s="2" t="s">
        <v>1271</v>
      </c>
      <c r="P97" s="2" t="s">
        <v>1272</v>
      </c>
      <c r="Q97" s="2" t="s">
        <v>1273</v>
      </c>
      <c r="R97" s="2" t="s">
        <v>1274</v>
      </c>
      <c r="S97" s="2"/>
      <c r="T97" s="2" t="s">
        <v>152</v>
      </c>
      <c r="U97" s="2" t="n">
        <v>20</v>
      </c>
      <c r="V97" s="2" t="s">
        <v>133</v>
      </c>
      <c r="W97" s="2" t="n">
        <v>20</v>
      </c>
      <c r="X97" s="2" t="s">
        <v>1275</v>
      </c>
      <c r="Y97" s="2" t="s">
        <v>1276</v>
      </c>
      <c r="Z97" s="2" t="s">
        <v>136</v>
      </c>
      <c r="AA97" s="2" t="s">
        <v>81</v>
      </c>
      <c r="AB97" s="2"/>
      <c r="AC97" s="2"/>
      <c r="AD97" s="2"/>
      <c r="AE97" s="2"/>
      <c r="AF97" s="2"/>
      <c r="AG97" s="2" t="s">
        <v>1187</v>
      </c>
      <c r="AH97" s="2" t="s">
        <v>1277</v>
      </c>
      <c r="AI97" s="2"/>
      <c r="AJ97" s="2"/>
      <c r="AK97" s="2"/>
      <c r="AL97" s="2"/>
      <c r="AM97" s="2"/>
      <c r="AN97" s="2" t="s">
        <v>87</v>
      </c>
      <c r="AO97" s="2" t="s">
        <v>1278</v>
      </c>
      <c r="AP97" s="2" t="s">
        <v>89</v>
      </c>
    </row>
    <row r="98" customFormat="false" ht="15" hidden="false" customHeight="false" outlineLevel="0" collapsed="false">
      <c r="A98" s="8" t="s">
        <v>1279</v>
      </c>
      <c r="B98" s="8" t="s">
        <v>1279</v>
      </c>
      <c r="C98" s="2" t="s">
        <v>1280</v>
      </c>
      <c r="D98" s="2" t="s">
        <v>92</v>
      </c>
      <c r="E98" s="2" t="s">
        <v>93</v>
      </c>
      <c r="F98" s="9" t="n">
        <f aca="false">Precios!R98</f>
        <v>667.71</v>
      </c>
      <c r="G98" s="2" t="n">
        <v>80</v>
      </c>
      <c r="H98" s="10" t="str">
        <f aca="false">Parámetros!$B$28</f>
        <v>Nuevo</v>
      </c>
      <c r="I98" s="10" t="str">
        <f aca="false">Parámetros!$B$29</f>
        <v>Clásica</v>
      </c>
      <c r="J98" s="11" t="s">
        <v>1281</v>
      </c>
      <c r="K98" s="10" t="str">
        <f aca="false">Parámetros!$B$30</f>
        <v>Mercado Envíos</v>
      </c>
      <c r="L98" s="2" t="str">
        <f aca="false">IF(F98&gt;=Parámetros!$B$7,"Envío gratis (obligatorio en Mercado Libre)",Parámetros!$B$31)</f>
        <v>Envío gratis (obligatorio en Mercado Libre)</v>
      </c>
      <c r="M98" s="10" t="str">
        <f aca="false">Parámetros!$B$32</f>
        <v>No acepto</v>
      </c>
      <c r="N98" s="10" t="str">
        <f aca="false">Parámetros!$B$33</f>
        <v>Sin garantía</v>
      </c>
      <c r="O98" s="2" t="s">
        <v>1282</v>
      </c>
      <c r="P98" s="2" t="s">
        <v>1283</v>
      </c>
      <c r="Q98" s="2" t="s">
        <v>1284</v>
      </c>
      <c r="R98" s="2" t="s">
        <v>1285</v>
      </c>
      <c r="S98" s="2" t="s">
        <v>114</v>
      </c>
      <c r="T98" s="2" t="s">
        <v>1286</v>
      </c>
      <c r="U98" s="2" t="n">
        <v>800</v>
      </c>
      <c r="V98" s="2" t="s">
        <v>100</v>
      </c>
      <c r="W98" s="2" t="n">
        <v>1</v>
      </c>
      <c r="X98" s="2"/>
      <c r="Y98" s="2"/>
      <c r="Z98" s="2"/>
      <c r="AA98" s="2" t="s">
        <v>1287</v>
      </c>
      <c r="AB98" s="2"/>
      <c r="AC98" s="2"/>
      <c r="AD98" s="2"/>
      <c r="AE98" s="2"/>
      <c r="AF98" s="2"/>
      <c r="AG98" s="2" t="s">
        <v>1288</v>
      </c>
      <c r="AH98" s="2" t="s">
        <v>1289</v>
      </c>
      <c r="AI98" s="2"/>
      <c r="AJ98" s="2"/>
      <c r="AK98" s="2"/>
      <c r="AL98" s="2"/>
      <c r="AM98" s="2"/>
      <c r="AN98" s="2" t="s">
        <v>108</v>
      </c>
      <c r="AO98" s="2" t="s">
        <v>1290</v>
      </c>
      <c r="AP98" s="2" t="s">
        <v>89</v>
      </c>
    </row>
    <row r="99" customFormat="false" ht="15" hidden="false" customHeight="false" outlineLevel="0" collapsed="false">
      <c r="A99" s="8" t="s">
        <v>1291</v>
      </c>
      <c r="B99" s="8" t="s">
        <v>1291</v>
      </c>
      <c r="C99" s="2" t="s">
        <v>1292</v>
      </c>
      <c r="D99" s="2" t="s">
        <v>124</v>
      </c>
      <c r="E99" s="2" t="s">
        <v>125</v>
      </c>
      <c r="F99" s="9" t="n">
        <f aca="false">Precios!R99</f>
        <v>509</v>
      </c>
      <c r="G99" s="2" t="n">
        <v>31</v>
      </c>
      <c r="H99" s="10" t="str">
        <f aca="false">Parámetros!$B$28</f>
        <v>Nuevo</v>
      </c>
      <c r="I99" s="10" t="str">
        <f aca="false">Parámetros!$B$29</f>
        <v>Clásica</v>
      </c>
      <c r="J99" s="11" t="s">
        <v>1293</v>
      </c>
      <c r="K99" s="10" t="str">
        <f aca="false">Parámetros!$B$30</f>
        <v>Mercado Envíos</v>
      </c>
      <c r="L99" s="2" t="str">
        <f aca="false">IF(F99&gt;=Parámetros!$B$7,"Envío gratis (obligatorio en Mercado Libre)",Parámetros!$B$31)</f>
        <v>Envío gratis (obligatorio en Mercado Libre)</v>
      </c>
      <c r="M99" s="10" t="str">
        <f aca="false">Parámetros!$B$32</f>
        <v>No acepto</v>
      </c>
      <c r="N99" s="10" t="str">
        <f aca="false">Parámetros!$B$33</f>
        <v>Sin garantía</v>
      </c>
      <c r="O99" s="2" t="s">
        <v>1294</v>
      </c>
      <c r="P99" s="2" t="s">
        <v>1295</v>
      </c>
      <c r="Q99" s="2" t="s">
        <v>1296</v>
      </c>
      <c r="R99" s="2" t="s">
        <v>1297</v>
      </c>
      <c r="S99" s="2"/>
      <c r="T99" s="2" t="s">
        <v>1298</v>
      </c>
      <c r="U99" s="2" t="n">
        <v>36</v>
      </c>
      <c r="V99" s="2" t="s">
        <v>133</v>
      </c>
      <c r="W99" s="2" t="n">
        <v>36</v>
      </c>
      <c r="X99" s="2" t="s">
        <v>1299</v>
      </c>
      <c r="Y99" s="2" t="s">
        <v>1300</v>
      </c>
      <c r="Z99" s="2" t="s">
        <v>136</v>
      </c>
      <c r="AA99" s="2"/>
      <c r="AB99" s="2"/>
      <c r="AC99" s="2"/>
      <c r="AD99" s="2"/>
      <c r="AE99" s="2"/>
      <c r="AF99" s="2" t="s">
        <v>1301</v>
      </c>
      <c r="AG99" s="2" t="s">
        <v>1302</v>
      </c>
      <c r="AH99" s="2" t="s">
        <v>1303</v>
      </c>
      <c r="AI99" s="2" t="s">
        <v>1304</v>
      </c>
      <c r="AJ99" s="2" t="s">
        <v>1305</v>
      </c>
      <c r="AK99" s="2"/>
      <c r="AL99" s="2"/>
      <c r="AM99" s="2"/>
      <c r="AN99" s="2" t="s">
        <v>87</v>
      </c>
      <c r="AO99" s="2" t="s">
        <v>1306</v>
      </c>
      <c r="AP99" s="2" t="s">
        <v>89</v>
      </c>
    </row>
    <row r="100" customFormat="false" ht="15" hidden="false" customHeight="false" outlineLevel="0" collapsed="false">
      <c r="A100" s="8" t="s">
        <v>1307</v>
      </c>
      <c r="B100" s="8" t="s">
        <v>1307</v>
      </c>
      <c r="C100" s="2" t="s">
        <v>1308</v>
      </c>
      <c r="D100" s="2" t="s">
        <v>240</v>
      </c>
      <c r="E100" s="2" t="s">
        <v>241</v>
      </c>
      <c r="F100" s="9" t="n">
        <f aca="false">Precios!R100</f>
        <v>641</v>
      </c>
      <c r="G100" s="2" t="n">
        <v>34</v>
      </c>
      <c r="H100" s="10" t="str">
        <f aca="false">Parámetros!$B$28</f>
        <v>Nuevo</v>
      </c>
      <c r="I100" s="10" t="str">
        <f aca="false">Parámetros!$B$29</f>
        <v>Clásica</v>
      </c>
      <c r="J100" s="11" t="s">
        <v>1309</v>
      </c>
      <c r="K100" s="10" t="str">
        <f aca="false">Parámetros!$B$30</f>
        <v>Mercado Envíos</v>
      </c>
      <c r="L100" s="2" t="str">
        <f aca="false">IF(F100&gt;=Parámetros!$B$7,"Envío gratis (obligatorio en Mercado Libre)",Parámetros!$B$31)</f>
        <v>Envío gratis (obligatorio en Mercado Libre)</v>
      </c>
      <c r="M100" s="10" t="str">
        <f aca="false">Parámetros!$B$32</f>
        <v>No acepto</v>
      </c>
      <c r="N100" s="10" t="str">
        <f aca="false">Parámetros!$B$33</f>
        <v>Sin garantía</v>
      </c>
      <c r="O100" s="2" t="s">
        <v>1310</v>
      </c>
      <c r="P100" s="2" t="s">
        <v>1110</v>
      </c>
      <c r="Q100" s="2" t="s">
        <v>949</v>
      </c>
      <c r="R100" s="2" t="s">
        <v>1311</v>
      </c>
      <c r="S100" s="2"/>
      <c r="T100" s="2" t="s">
        <v>152</v>
      </c>
      <c r="U100" s="2" t="n">
        <v>14</v>
      </c>
      <c r="V100" s="2" t="s">
        <v>133</v>
      </c>
      <c r="W100" s="2" t="n">
        <v>14</v>
      </c>
      <c r="X100" s="2" t="s">
        <v>1312</v>
      </c>
      <c r="Y100" s="2" t="s">
        <v>1313</v>
      </c>
      <c r="Z100" s="2" t="s">
        <v>136</v>
      </c>
      <c r="AA100" s="2" t="s">
        <v>1314</v>
      </c>
      <c r="AB100" s="2"/>
      <c r="AC100" s="2"/>
      <c r="AD100" s="2"/>
      <c r="AE100" s="2"/>
      <c r="AF100" s="2"/>
      <c r="AG100" s="2" t="s">
        <v>1187</v>
      </c>
      <c r="AH100" s="2" t="s">
        <v>1315</v>
      </c>
      <c r="AI100" s="2" t="s">
        <v>1316</v>
      </c>
      <c r="AJ100" s="2" t="s">
        <v>1317</v>
      </c>
      <c r="AK100" s="2"/>
      <c r="AL100" s="2"/>
      <c r="AM100" s="2"/>
      <c r="AN100" s="2" t="s">
        <v>87</v>
      </c>
      <c r="AO100" s="2" t="s">
        <v>1318</v>
      </c>
      <c r="AP100" s="2" t="s">
        <v>89</v>
      </c>
    </row>
    <row r="101" customFormat="false" ht="15" hidden="false" customHeight="false" outlineLevel="0" collapsed="false">
      <c r="A101" s="8" t="s">
        <v>1319</v>
      </c>
      <c r="B101" s="8" t="s">
        <v>1319</v>
      </c>
      <c r="C101" s="2" t="s">
        <v>1320</v>
      </c>
      <c r="D101" s="2" t="s">
        <v>162</v>
      </c>
      <c r="E101" s="2" t="s">
        <v>163</v>
      </c>
      <c r="F101" s="9" t="n">
        <f aca="false">Precios!R101</f>
        <v>389</v>
      </c>
      <c r="G101" s="2" t="n">
        <v>307</v>
      </c>
      <c r="H101" s="10" t="str">
        <f aca="false">Parámetros!$B$28</f>
        <v>Nuevo</v>
      </c>
      <c r="I101" s="10" t="str">
        <f aca="false">Parámetros!$B$29</f>
        <v>Clásica</v>
      </c>
      <c r="J101" s="11" t="s">
        <v>1321</v>
      </c>
      <c r="K101" s="10" t="str">
        <f aca="false">Parámetros!$B$30</f>
        <v>Mercado Envíos</v>
      </c>
      <c r="L101" s="2" t="str">
        <f aca="false">IF(F101&gt;=Parámetros!$B$7,"Envío gratis (obligatorio en Mercado Libre)",Parámetros!$B$31)</f>
        <v>Envío gratis (obligatorio en Mercado Libre)</v>
      </c>
      <c r="M101" s="10" t="str">
        <f aca="false">Parámetros!$B$32</f>
        <v>No acepto</v>
      </c>
      <c r="N101" s="10" t="str">
        <f aca="false">Parámetros!$B$33</f>
        <v>Sin garantía</v>
      </c>
      <c r="O101" s="2" t="s">
        <v>1322</v>
      </c>
      <c r="P101" s="2" t="s">
        <v>166</v>
      </c>
      <c r="Q101" s="2" t="s">
        <v>601</v>
      </c>
      <c r="R101" s="2" t="s">
        <v>168</v>
      </c>
      <c r="S101" s="2" t="s">
        <v>103</v>
      </c>
      <c r="T101" s="2" t="s">
        <v>1139</v>
      </c>
      <c r="U101" s="2" t="n">
        <v>36</v>
      </c>
      <c r="V101" s="2" t="s">
        <v>171</v>
      </c>
      <c r="W101" s="2" t="n">
        <v>36</v>
      </c>
      <c r="X101" s="2"/>
      <c r="Y101" s="2"/>
      <c r="Z101" s="2"/>
      <c r="AA101" s="2" t="s">
        <v>436</v>
      </c>
      <c r="AB101" s="2" t="s">
        <v>1323</v>
      </c>
      <c r="AC101" s="2"/>
      <c r="AD101" s="2" t="s">
        <v>103</v>
      </c>
      <c r="AE101" s="2"/>
      <c r="AF101" s="2"/>
      <c r="AG101" s="2" t="s">
        <v>1324</v>
      </c>
      <c r="AH101" s="2" t="s">
        <v>1325</v>
      </c>
      <c r="AI101" s="2"/>
      <c r="AJ101" s="2"/>
      <c r="AK101" s="2"/>
      <c r="AL101" s="2"/>
      <c r="AM101" s="2"/>
      <c r="AN101" s="2" t="s">
        <v>175</v>
      </c>
      <c r="AO101" s="2" t="s">
        <v>1326</v>
      </c>
      <c r="AP101" s="2" t="s">
        <v>89</v>
      </c>
    </row>
    <row r="102" customFormat="false" ht="15" hidden="false" customHeight="false" outlineLevel="0" collapsed="false">
      <c r="A102" s="8" t="s">
        <v>1327</v>
      </c>
      <c r="B102" s="8" t="s">
        <v>1327</v>
      </c>
      <c r="C102" s="2" t="s">
        <v>1328</v>
      </c>
      <c r="D102" s="2" t="s">
        <v>240</v>
      </c>
      <c r="E102" s="2" t="s">
        <v>241</v>
      </c>
      <c r="F102" s="9" t="n">
        <f aca="false">Precios!R102</f>
        <v>358</v>
      </c>
      <c r="G102" s="2" t="n">
        <v>1282</v>
      </c>
      <c r="H102" s="10" t="str">
        <f aca="false">Parámetros!$B$28</f>
        <v>Nuevo</v>
      </c>
      <c r="I102" s="10" t="str">
        <f aca="false">Parámetros!$B$29</f>
        <v>Clásica</v>
      </c>
      <c r="J102" s="11" t="s">
        <v>1329</v>
      </c>
      <c r="K102" s="10" t="str">
        <f aca="false">Parámetros!$B$30</f>
        <v>Mercado Envíos</v>
      </c>
      <c r="L102" s="2" t="str">
        <f aca="false">IF(F102&gt;=Parámetros!$B$7,"Envío gratis (obligatorio en Mercado Libre)",Parámetros!$B$31)</f>
        <v>Envío gratis (obligatorio en Mercado Libre)</v>
      </c>
      <c r="M102" s="10" t="str">
        <f aca="false">Parámetros!$B$32</f>
        <v>No acepto</v>
      </c>
      <c r="N102" s="10" t="str">
        <f aca="false">Parámetros!$B$33</f>
        <v>Sin garantía</v>
      </c>
      <c r="O102" s="2" t="s">
        <v>1330</v>
      </c>
      <c r="P102" s="2" t="s">
        <v>354</v>
      </c>
      <c r="Q102" s="2" t="s">
        <v>1331</v>
      </c>
      <c r="R102" s="2" t="s">
        <v>390</v>
      </c>
      <c r="S102" s="2"/>
      <c r="T102" s="2" t="s">
        <v>152</v>
      </c>
      <c r="U102" s="2" t="n">
        <v>10</v>
      </c>
      <c r="V102" s="2" t="s">
        <v>133</v>
      </c>
      <c r="W102" s="2" t="n">
        <v>10</v>
      </c>
      <c r="X102" s="2" t="s">
        <v>1332</v>
      </c>
      <c r="Y102" s="2" t="s">
        <v>1333</v>
      </c>
      <c r="Z102" s="2" t="s">
        <v>136</v>
      </c>
      <c r="AA102" s="2" t="s">
        <v>81</v>
      </c>
      <c r="AB102" s="2"/>
      <c r="AC102" s="2"/>
      <c r="AD102" s="2"/>
      <c r="AE102" s="2"/>
      <c r="AF102" s="2" t="s">
        <v>1334</v>
      </c>
      <c r="AG102" s="2" t="s">
        <v>1041</v>
      </c>
      <c r="AH102" s="2" t="s">
        <v>1335</v>
      </c>
      <c r="AI102" s="2" t="s">
        <v>1336</v>
      </c>
      <c r="AJ102" s="2" t="s">
        <v>1337</v>
      </c>
      <c r="AK102" s="2" t="s">
        <v>1338</v>
      </c>
      <c r="AL102" s="2"/>
      <c r="AM102" s="2"/>
      <c r="AN102" s="2" t="s">
        <v>87</v>
      </c>
      <c r="AO102" s="2" t="s">
        <v>1339</v>
      </c>
      <c r="AP102" s="2" t="s">
        <v>89</v>
      </c>
    </row>
    <row r="103" customFormat="false" ht="15" hidden="false" customHeight="false" outlineLevel="0" collapsed="false">
      <c r="A103" s="8" t="s">
        <v>1340</v>
      </c>
      <c r="B103" s="8" t="s">
        <v>1340</v>
      </c>
      <c r="C103" s="2" t="s">
        <v>1341</v>
      </c>
      <c r="D103" s="2" t="s">
        <v>144</v>
      </c>
      <c r="E103" s="2" t="s">
        <v>145</v>
      </c>
      <c r="F103" s="9" t="n">
        <f aca="false">Precios!R103</f>
        <v>538</v>
      </c>
      <c r="G103" s="2" t="n">
        <v>1136</v>
      </c>
      <c r="H103" s="10" t="str">
        <f aca="false">Parámetros!$B$28</f>
        <v>Nuevo</v>
      </c>
      <c r="I103" s="10" t="str">
        <f aca="false">Parámetros!$B$29</f>
        <v>Clásica</v>
      </c>
      <c r="J103" s="11" t="s">
        <v>1342</v>
      </c>
      <c r="K103" s="10" t="str">
        <f aca="false">Parámetros!$B$30</f>
        <v>Mercado Envíos</v>
      </c>
      <c r="L103" s="2" t="str">
        <f aca="false">IF(F103&gt;=Parámetros!$B$7,"Envío gratis (obligatorio en Mercado Libre)",Parámetros!$B$31)</f>
        <v>Envío gratis (obligatorio en Mercado Libre)</v>
      </c>
      <c r="M103" s="10" t="str">
        <f aca="false">Parámetros!$B$32</f>
        <v>No acepto</v>
      </c>
      <c r="N103" s="10" t="str">
        <f aca="false">Parámetros!$B$33</f>
        <v>Sin garantía</v>
      </c>
      <c r="O103" s="2" t="s">
        <v>1343</v>
      </c>
      <c r="P103" s="2" t="s">
        <v>1344</v>
      </c>
      <c r="Q103" s="2" t="s">
        <v>1126</v>
      </c>
      <c r="R103" s="2" t="s">
        <v>1345</v>
      </c>
      <c r="S103" s="2"/>
      <c r="T103" s="2" t="s">
        <v>152</v>
      </c>
      <c r="U103" s="2" t="n">
        <v>36</v>
      </c>
      <c r="V103" s="2" t="s">
        <v>133</v>
      </c>
      <c r="W103" s="2" t="n">
        <v>36</v>
      </c>
      <c r="X103" s="2" t="s">
        <v>1346</v>
      </c>
      <c r="Y103" s="2" t="s">
        <v>1347</v>
      </c>
      <c r="Z103" s="2" t="s">
        <v>136</v>
      </c>
      <c r="AA103" s="2" t="s">
        <v>81</v>
      </c>
      <c r="AB103" s="2"/>
      <c r="AC103" s="2"/>
      <c r="AD103" s="2"/>
      <c r="AE103" s="2"/>
      <c r="AF103" s="2" t="s">
        <v>1348</v>
      </c>
      <c r="AG103" s="2" t="s">
        <v>1041</v>
      </c>
      <c r="AH103" s="2" t="s">
        <v>1349</v>
      </c>
      <c r="AI103" s="2" t="s">
        <v>1350</v>
      </c>
      <c r="AJ103" s="2" t="s">
        <v>1351</v>
      </c>
      <c r="AK103" s="2"/>
      <c r="AL103" s="2"/>
      <c r="AM103" s="2"/>
      <c r="AN103" s="2" t="s">
        <v>87</v>
      </c>
      <c r="AO103" s="2" t="s">
        <v>1352</v>
      </c>
      <c r="AP103" s="2" t="s">
        <v>89</v>
      </c>
    </row>
    <row r="104" customFormat="false" ht="15" hidden="false" customHeight="false" outlineLevel="0" collapsed="false">
      <c r="A104" s="8" t="s">
        <v>1353</v>
      </c>
      <c r="B104" s="8" t="s">
        <v>1353</v>
      </c>
      <c r="C104" s="2" t="s">
        <v>1354</v>
      </c>
      <c r="D104" s="2" t="s">
        <v>240</v>
      </c>
      <c r="E104" s="2" t="s">
        <v>241</v>
      </c>
      <c r="F104" s="9" t="n">
        <f aca="false">Precios!R104</f>
        <v>251</v>
      </c>
      <c r="G104" s="2" t="n">
        <v>888</v>
      </c>
      <c r="H104" s="10" t="str">
        <f aca="false">Parámetros!$B$28</f>
        <v>Nuevo</v>
      </c>
      <c r="I104" s="10" t="str">
        <f aca="false">Parámetros!$B$29</f>
        <v>Clásica</v>
      </c>
      <c r="J104" s="11" t="s">
        <v>1355</v>
      </c>
      <c r="K104" s="10" t="str">
        <f aca="false">Parámetros!$B$30</f>
        <v>Mercado Envíos</v>
      </c>
      <c r="L104" s="2" t="str">
        <f aca="false">IF(F104&gt;=Parámetros!$B$7,"Envío gratis (obligatorio en Mercado Libre)",Parámetros!$B$31)</f>
        <v>A cargo del comprador</v>
      </c>
      <c r="M104" s="10" t="str">
        <f aca="false">Parámetros!$B$32</f>
        <v>No acepto</v>
      </c>
      <c r="N104" s="10" t="str">
        <f aca="false">Parámetros!$B$33</f>
        <v>Sin garantía</v>
      </c>
      <c r="O104" s="2" t="s">
        <v>1356</v>
      </c>
      <c r="P104" s="2" t="s">
        <v>1357</v>
      </c>
      <c r="Q104" s="2" t="s">
        <v>1358</v>
      </c>
      <c r="R104" s="2" t="s">
        <v>1359</v>
      </c>
      <c r="S104" s="2"/>
      <c r="T104" s="2" t="s">
        <v>1360</v>
      </c>
      <c r="U104" s="2" t="n">
        <v>30</v>
      </c>
      <c r="V104" s="2" t="s">
        <v>77</v>
      </c>
      <c r="W104" s="2" t="n">
        <v>1</v>
      </c>
      <c r="X104" s="2" t="s">
        <v>1361</v>
      </c>
      <c r="Y104" s="2" t="s">
        <v>759</v>
      </c>
      <c r="Z104" s="2" t="s">
        <v>136</v>
      </c>
      <c r="AA104" s="2" t="s">
        <v>1362</v>
      </c>
      <c r="AB104" s="2"/>
      <c r="AC104" s="2" t="s">
        <v>1363</v>
      </c>
      <c r="AD104" s="2"/>
      <c r="AE104" s="2"/>
      <c r="AF104" s="2"/>
      <c r="AG104" s="2" t="s">
        <v>1364</v>
      </c>
      <c r="AH104" s="2" t="s">
        <v>1365</v>
      </c>
      <c r="AI104" s="2" t="s">
        <v>1366</v>
      </c>
      <c r="AJ104" s="2"/>
      <c r="AK104" s="2"/>
      <c r="AL104" s="2"/>
      <c r="AM104" s="2"/>
      <c r="AN104" s="2" t="s">
        <v>87</v>
      </c>
      <c r="AO104" s="2" t="s">
        <v>1367</v>
      </c>
      <c r="AP104" s="2" t="s">
        <v>89</v>
      </c>
    </row>
    <row r="105" customFormat="false" ht="15" hidden="false" customHeight="false" outlineLevel="0" collapsed="false">
      <c r="A105" s="8" t="s">
        <v>1368</v>
      </c>
      <c r="B105" s="8" t="s">
        <v>1368</v>
      </c>
      <c r="C105" s="2" t="s">
        <v>1369</v>
      </c>
      <c r="D105" s="2" t="s">
        <v>872</v>
      </c>
      <c r="E105" s="2" t="s">
        <v>873</v>
      </c>
      <c r="F105" s="9" t="n">
        <f aca="false">Precios!R105</f>
        <v>88</v>
      </c>
      <c r="G105" s="2" t="n">
        <v>610</v>
      </c>
      <c r="H105" s="10" t="str">
        <f aca="false">Parámetros!$B$28</f>
        <v>Nuevo</v>
      </c>
      <c r="I105" s="10" t="str">
        <f aca="false">Parámetros!$B$29</f>
        <v>Clásica</v>
      </c>
      <c r="J105" s="11" t="s">
        <v>1370</v>
      </c>
      <c r="K105" s="10" t="str">
        <f aca="false">Parámetros!$B$30</f>
        <v>Mercado Envíos</v>
      </c>
      <c r="L105" s="2" t="str">
        <f aca="false">IF(F105&gt;=Parámetros!$B$7,"Envío gratis (obligatorio en Mercado Libre)",Parámetros!$B$31)</f>
        <v>A cargo del comprador</v>
      </c>
      <c r="M105" s="10" t="str">
        <f aca="false">Parámetros!$B$32</f>
        <v>No acepto</v>
      </c>
      <c r="N105" s="10" t="str">
        <f aca="false">Parámetros!$B$33</f>
        <v>Sin garantía</v>
      </c>
      <c r="O105" s="2" t="s">
        <v>1371</v>
      </c>
      <c r="P105" s="2" t="s">
        <v>166</v>
      </c>
      <c r="Q105" s="2" t="s">
        <v>601</v>
      </c>
      <c r="R105" s="2" t="s">
        <v>1372</v>
      </c>
      <c r="S105" s="2" t="s">
        <v>1373</v>
      </c>
      <c r="T105" s="2" t="s">
        <v>1374</v>
      </c>
      <c r="U105" s="2" t="n">
        <v>80</v>
      </c>
      <c r="V105" s="2" t="s">
        <v>171</v>
      </c>
      <c r="W105" s="2" t="n">
        <v>80</v>
      </c>
      <c r="X105" s="2"/>
      <c r="Y105" s="2"/>
      <c r="Z105" s="2"/>
      <c r="AA105" s="2" t="s">
        <v>1375</v>
      </c>
      <c r="AB105" s="2"/>
      <c r="AC105" s="2" t="s">
        <v>1376</v>
      </c>
      <c r="AD105" s="2" t="s">
        <v>103</v>
      </c>
      <c r="AE105" s="2" t="s">
        <v>1377</v>
      </c>
      <c r="AF105" s="2"/>
      <c r="AG105" s="2" t="s">
        <v>1378</v>
      </c>
      <c r="AH105" s="2" t="s">
        <v>1379</v>
      </c>
      <c r="AI105" s="2" t="s">
        <v>1380</v>
      </c>
      <c r="AJ105" s="2"/>
      <c r="AK105" s="2"/>
      <c r="AL105" s="2"/>
      <c r="AM105" s="2"/>
      <c r="AN105" s="2" t="s">
        <v>175</v>
      </c>
      <c r="AO105" s="2" t="s">
        <v>1381</v>
      </c>
      <c r="AP105" s="2" t="s">
        <v>89</v>
      </c>
    </row>
    <row r="106" customFormat="false" ht="15" hidden="false" customHeight="false" outlineLevel="0" collapsed="false">
      <c r="A106" s="8" t="s">
        <v>1382</v>
      </c>
      <c r="B106" s="8" t="s">
        <v>1382</v>
      </c>
      <c r="C106" s="2" t="s">
        <v>1383</v>
      </c>
      <c r="D106" s="2" t="s">
        <v>303</v>
      </c>
      <c r="E106" s="2" t="s">
        <v>304</v>
      </c>
      <c r="F106" s="9" t="n">
        <f aca="false">Precios!R106</f>
        <v>125.75</v>
      </c>
      <c r="G106" s="2" t="n">
        <v>11321</v>
      </c>
      <c r="H106" s="10" t="str">
        <f aca="false">Parámetros!$B$28</f>
        <v>Nuevo</v>
      </c>
      <c r="I106" s="10" t="str">
        <f aca="false">Parámetros!$B$29</f>
        <v>Clásica</v>
      </c>
      <c r="J106" s="11" t="s">
        <v>1384</v>
      </c>
      <c r="K106" s="10" t="str">
        <f aca="false">Parámetros!$B$30</f>
        <v>Mercado Envíos</v>
      </c>
      <c r="L106" s="2" t="str">
        <f aca="false">IF(F106&gt;=Parámetros!$B$7,"Envío gratis (obligatorio en Mercado Libre)",Parámetros!$B$31)</f>
        <v>A cargo del comprador</v>
      </c>
      <c r="M106" s="10" t="str">
        <f aca="false">Parámetros!$B$32</f>
        <v>No acepto</v>
      </c>
      <c r="N106" s="10" t="str">
        <f aca="false">Parámetros!$B$33</f>
        <v>Sin garantía</v>
      </c>
      <c r="O106" s="2" t="s">
        <v>1385</v>
      </c>
      <c r="P106" s="2" t="s">
        <v>1386</v>
      </c>
      <c r="Q106" s="2" t="s">
        <v>1387</v>
      </c>
      <c r="R106" s="2"/>
      <c r="S106" s="2" t="s">
        <v>1388</v>
      </c>
      <c r="T106" s="2" t="s">
        <v>1389</v>
      </c>
      <c r="U106" s="2" t="n">
        <v>21</v>
      </c>
      <c r="V106" s="2" t="s">
        <v>100</v>
      </c>
      <c r="W106" s="2" t="n">
        <v>3</v>
      </c>
      <c r="X106" s="2" t="s">
        <v>1390</v>
      </c>
      <c r="Y106" s="2"/>
      <c r="Z106" s="2" t="s">
        <v>136</v>
      </c>
      <c r="AA106" s="2"/>
      <c r="AB106" s="2"/>
      <c r="AC106" s="2"/>
      <c r="AD106" s="2"/>
      <c r="AE106" s="2"/>
      <c r="AF106" s="2"/>
      <c r="AG106" s="2" t="s">
        <v>1391</v>
      </c>
      <c r="AH106" s="2" t="s">
        <v>1392</v>
      </c>
      <c r="AI106" s="2"/>
      <c r="AJ106" s="2"/>
      <c r="AK106" s="2"/>
      <c r="AL106" s="2"/>
      <c r="AM106" s="2"/>
      <c r="AN106" s="2" t="s">
        <v>87</v>
      </c>
      <c r="AO106" s="2" t="s">
        <v>1393</v>
      </c>
      <c r="AP106" s="2" t="s">
        <v>89</v>
      </c>
    </row>
    <row r="107" customFormat="false" ht="15" hidden="false" customHeight="false" outlineLevel="0" collapsed="false">
      <c r="A107" s="8" t="s">
        <v>1394</v>
      </c>
      <c r="B107" s="8" t="s">
        <v>1394</v>
      </c>
      <c r="C107" s="2" t="s">
        <v>1395</v>
      </c>
      <c r="D107" s="2" t="s">
        <v>1396</v>
      </c>
      <c r="E107" s="2" t="s">
        <v>1397</v>
      </c>
      <c r="F107" s="9" t="n">
        <f aca="false">Precios!R107</f>
        <v>306.88</v>
      </c>
      <c r="G107" s="2" t="n">
        <v>186</v>
      </c>
      <c r="H107" s="10" t="str">
        <f aca="false">Parámetros!$B$28</f>
        <v>Nuevo</v>
      </c>
      <c r="I107" s="10" t="str">
        <f aca="false">Parámetros!$B$29</f>
        <v>Clásica</v>
      </c>
      <c r="J107" s="11" t="s">
        <v>1398</v>
      </c>
      <c r="K107" s="10" t="str">
        <f aca="false">Parámetros!$B$30</f>
        <v>Mercado Envíos</v>
      </c>
      <c r="L107" s="2" t="str">
        <f aca="false">IF(F107&gt;=Parámetros!$B$7,"Envío gratis (obligatorio en Mercado Libre)",Parámetros!$B$31)</f>
        <v>Envío gratis (obligatorio en Mercado Libre)</v>
      </c>
      <c r="M107" s="10" t="str">
        <f aca="false">Parámetros!$B$32</f>
        <v>No acepto</v>
      </c>
      <c r="N107" s="10" t="str">
        <f aca="false">Parámetros!$B$33</f>
        <v>Sin garantía</v>
      </c>
      <c r="O107" s="2" t="s">
        <v>1399</v>
      </c>
      <c r="P107" s="2" t="s">
        <v>1400</v>
      </c>
      <c r="Q107" s="2" t="s">
        <v>336</v>
      </c>
      <c r="R107" s="2" t="s">
        <v>1401</v>
      </c>
      <c r="S107" s="2" t="s">
        <v>1402</v>
      </c>
      <c r="T107" s="2" t="s">
        <v>1403</v>
      </c>
      <c r="U107" s="2" t="n">
        <v>1</v>
      </c>
      <c r="V107" s="2" t="s">
        <v>171</v>
      </c>
      <c r="W107" s="2" t="n">
        <v>1</v>
      </c>
      <c r="X107" s="2"/>
      <c r="Y107" s="2"/>
      <c r="Z107" s="2"/>
      <c r="AA107" s="2" t="s">
        <v>81</v>
      </c>
      <c r="AB107" s="2"/>
      <c r="AC107" s="2"/>
      <c r="AD107" s="2" t="s">
        <v>566</v>
      </c>
      <c r="AE107" s="2"/>
      <c r="AF107" s="2"/>
      <c r="AG107" s="2" t="s">
        <v>1404</v>
      </c>
      <c r="AH107" s="2" t="s">
        <v>1405</v>
      </c>
      <c r="AI107" s="2" t="s">
        <v>1406</v>
      </c>
      <c r="AJ107" s="2" t="s">
        <v>1407</v>
      </c>
      <c r="AK107" s="2" t="s">
        <v>1408</v>
      </c>
      <c r="AL107" s="2" t="s">
        <v>1409</v>
      </c>
      <c r="AM107" s="2"/>
      <c r="AN107" s="2" t="s">
        <v>87</v>
      </c>
      <c r="AO107" s="2" t="s">
        <v>1410</v>
      </c>
      <c r="AP107" s="2" t="s">
        <v>89</v>
      </c>
    </row>
    <row r="108" customFormat="false" ht="15" hidden="false" customHeight="false" outlineLevel="0" collapsed="false">
      <c r="A108" s="8" t="s">
        <v>1411</v>
      </c>
      <c r="B108" s="8" t="s">
        <v>1411</v>
      </c>
      <c r="C108" s="2" t="s">
        <v>1412</v>
      </c>
      <c r="D108" s="2" t="s">
        <v>1093</v>
      </c>
      <c r="E108" s="2" t="s">
        <v>1094</v>
      </c>
      <c r="F108" s="9" t="n">
        <f aca="false">Precios!R108</f>
        <v>1777.02</v>
      </c>
      <c r="G108" s="2" t="n">
        <v>254</v>
      </c>
      <c r="H108" s="10" t="str">
        <f aca="false">Parámetros!$B$28</f>
        <v>Nuevo</v>
      </c>
      <c r="I108" s="10" t="str">
        <f aca="false">Parámetros!$B$29</f>
        <v>Clásica</v>
      </c>
      <c r="J108" s="11" t="s">
        <v>1413</v>
      </c>
      <c r="K108" s="10" t="str">
        <f aca="false">Parámetros!$B$30</f>
        <v>Mercado Envíos</v>
      </c>
      <c r="L108" s="2" t="str">
        <f aca="false">IF(F108&gt;=Parámetros!$B$7,"Envío gratis (obligatorio en Mercado Libre)",Parámetros!$B$31)</f>
        <v>Envío gratis (obligatorio en Mercado Libre)</v>
      </c>
      <c r="M108" s="10" t="str">
        <f aca="false">Parámetros!$B$32</f>
        <v>No acepto</v>
      </c>
      <c r="N108" s="10" t="str">
        <f aca="false">Parámetros!$B$33</f>
        <v>Sin garantía</v>
      </c>
      <c r="O108" s="2" t="s">
        <v>1414</v>
      </c>
      <c r="P108" s="2" t="s">
        <v>1415</v>
      </c>
      <c r="Q108" s="2" t="s">
        <v>1098</v>
      </c>
      <c r="R108" s="2" t="s">
        <v>1416</v>
      </c>
      <c r="S108" s="2"/>
      <c r="T108" s="2" t="s">
        <v>1417</v>
      </c>
      <c r="U108" s="2" t="n">
        <v>30</v>
      </c>
      <c r="V108" s="2" t="s">
        <v>220</v>
      </c>
      <c r="W108" s="2" t="n">
        <v>30</v>
      </c>
      <c r="X108" s="2" t="s">
        <v>1418</v>
      </c>
      <c r="Y108" s="2" t="s">
        <v>1419</v>
      </c>
      <c r="Z108" s="2" t="s">
        <v>136</v>
      </c>
      <c r="AA108" s="2" t="s">
        <v>81</v>
      </c>
      <c r="AB108" s="2"/>
      <c r="AC108" s="2"/>
      <c r="AD108" s="2"/>
      <c r="AE108" s="2"/>
      <c r="AF108" s="2" t="s">
        <v>1420</v>
      </c>
      <c r="AG108" s="2" t="s">
        <v>1041</v>
      </c>
      <c r="AH108" s="2" t="s">
        <v>1421</v>
      </c>
      <c r="AI108" s="2" t="s">
        <v>1422</v>
      </c>
      <c r="AJ108" s="2" t="s">
        <v>1423</v>
      </c>
      <c r="AK108" s="2"/>
      <c r="AL108" s="2"/>
      <c r="AM108" s="2"/>
      <c r="AN108" s="2" t="s">
        <v>87</v>
      </c>
      <c r="AO108" s="2" t="s">
        <v>1424</v>
      </c>
      <c r="AP108" s="2" t="s">
        <v>89</v>
      </c>
    </row>
    <row r="109" customFormat="false" ht="15" hidden="false" customHeight="false" outlineLevel="0" collapsed="false">
      <c r="A109" s="8" t="s">
        <v>1425</v>
      </c>
      <c r="B109" s="8" t="s">
        <v>1425</v>
      </c>
      <c r="C109" s="2" t="s">
        <v>1426</v>
      </c>
      <c r="D109" s="2" t="s">
        <v>1093</v>
      </c>
      <c r="E109" s="2" t="s">
        <v>1094</v>
      </c>
      <c r="F109" s="9" t="n">
        <f aca="false">Precios!R109</f>
        <v>546</v>
      </c>
      <c r="G109" s="2" t="n">
        <v>6</v>
      </c>
      <c r="H109" s="10" t="str">
        <f aca="false">Parámetros!$B$28</f>
        <v>Nuevo</v>
      </c>
      <c r="I109" s="10" t="str">
        <f aca="false">Parámetros!$B$29</f>
        <v>Clásica</v>
      </c>
      <c r="J109" s="11" t="s">
        <v>1427</v>
      </c>
      <c r="K109" s="10" t="str">
        <f aca="false">Parámetros!$B$30</f>
        <v>Mercado Envíos</v>
      </c>
      <c r="L109" s="2" t="str">
        <f aca="false">IF(F109&gt;=Parámetros!$B$7,"Envío gratis (obligatorio en Mercado Libre)",Parámetros!$B$31)</f>
        <v>Envío gratis (obligatorio en Mercado Libre)</v>
      </c>
      <c r="M109" s="10" t="str">
        <f aca="false">Parámetros!$B$32</f>
        <v>No acepto</v>
      </c>
      <c r="N109" s="10" t="str">
        <f aca="false">Parámetros!$B$33</f>
        <v>Sin garantía</v>
      </c>
      <c r="O109" s="2" t="s">
        <v>1428</v>
      </c>
      <c r="P109" s="2" t="s">
        <v>1429</v>
      </c>
      <c r="Q109" s="2" t="s">
        <v>791</v>
      </c>
      <c r="R109" s="2" t="s">
        <v>1430</v>
      </c>
      <c r="S109" s="2"/>
      <c r="T109" s="2" t="s">
        <v>1431</v>
      </c>
      <c r="U109" s="2" t="n">
        <v>10</v>
      </c>
      <c r="V109" s="2" t="s">
        <v>1432</v>
      </c>
      <c r="W109" s="2" t="n">
        <v>10</v>
      </c>
      <c r="X109" s="2" t="s">
        <v>1433</v>
      </c>
      <c r="Y109" s="2" t="s">
        <v>1434</v>
      </c>
      <c r="Z109" s="2" t="s">
        <v>1435</v>
      </c>
      <c r="AA109" s="2" t="s">
        <v>81</v>
      </c>
      <c r="AB109" s="2"/>
      <c r="AC109" s="2"/>
      <c r="AD109" s="2" t="s">
        <v>566</v>
      </c>
      <c r="AE109" s="2"/>
      <c r="AF109" s="2"/>
      <c r="AG109" s="2" t="s">
        <v>1041</v>
      </c>
      <c r="AH109" s="2" t="s">
        <v>1436</v>
      </c>
      <c r="AI109" s="2" t="s">
        <v>1437</v>
      </c>
      <c r="AJ109" s="2" t="s">
        <v>1438</v>
      </c>
      <c r="AK109" s="2" t="s">
        <v>1439</v>
      </c>
      <c r="AL109" s="2"/>
      <c r="AM109" s="2"/>
      <c r="AN109" s="2" t="s">
        <v>87</v>
      </c>
      <c r="AO109" s="2" t="s">
        <v>1440</v>
      </c>
      <c r="AP109" s="2" t="s">
        <v>89</v>
      </c>
    </row>
    <row r="110" customFormat="false" ht="15" hidden="false" customHeight="false" outlineLevel="0" collapsed="false">
      <c r="A110" s="8" t="s">
        <v>1441</v>
      </c>
      <c r="B110" s="8" t="s">
        <v>1441</v>
      </c>
      <c r="C110" s="2" t="s">
        <v>1442</v>
      </c>
      <c r="D110" s="2" t="s">
        <v>556</v>
      </c>
      <c r="E110" s="2" t="s">
        <v>557</v>
      </c>
      <c r="F110" s="9" t="n">
        <f aca="false">Precios!R110</f>
        <v>905.23</v>
      </c>
      <c r="G110" s="2" t="n">
        <v>73</v>
      </c>
      <c r="H110" s="10" t="str">
        <f aca="false">Parámetros!$B$28</f>
        <v>Nuevo</v>
      </c>
      <c r="I110" s="10" t="str">
        <f aca="false">Parámetros!$B$29</f>
        <v>Clásica</v>
      </c>
      <c r="J110" s="11" t="s">
        <v>1443</v>
      </c>
      <c r="K110" s="10" t="str">
        <f aca="false">Parámetros!$B$30</f>
        <v>Mercado Envíos</v>
      </c>
      <c r="L110" s="2" t="str">
        <f aca="false">IF(F110&gt;=Parámetros!$B$7,"Envío gratis (obligatorio en Mercado Libre)",Parámetros!$B$31)</f>
        <v>Envío gratis (obligatorio en Mercado Libre)</v>
      </c>
      <c r="M110" s="10" t="str">
        <f aca="false">Parámetros!$B$32</f>
        <v>No acepto</v>
      </c>
      <c r="N110" s="10" t="str">
        <f aca="false">Parámetros!$B$33</f>
        <v>Sin garantía</v>
      </c>
      <c r="O110" s="2" t="s">
        <v>1444</v>
      </c>
      <c r="P110" s="2" t="s">
        <v>1445</v>
      </c>
      <c r="Q110" s="2" t="s">
        <v>1446</v>
      </c>
      <c r="R110" s="2" t="s">
        <v>1447</v>
      </c>
      <c r="S110" s="2"/>
      <c r="T110" s="2" t="s">
        <v>1448</v>
      </c>
      <c r="U110" s="2" t="n">
        <v>1</v>
      </c>
      <c r="V110" s="2" t="s">
        <v>77</v>
      </c>
      <c r="W110" s="2" t="n">
        <v>1</v>
      </c>
      <c r="X110" s="2" t="s">
        <v>1449</v>
      </c>
      <c r="Y110" s="2" t="s">
        <v>1450</v>
      </c>
      <c r="Z110" s="2" t="s">
        <v>1451</v>
      </c>
      <c r="AA110" s="2" t="s">
        <v>81</v>
      </c>
      <c r="AB110" s="2"/>
      <c r="AC110" s="2"/>
      <c r="AD110" s="2"/>
      <c r="AE110" s="2"/>
      <c r="AF110" s="2"/>
      <c r="AG110" s="2" t="s">
        <v>1041</v>
      </c>
      <c r="AH110" s="2" t="s">
        <v>1452</v>
      </c>
      <c r="AI110" s="2" t="s">
        <v>1453</v>
      </c>
      <c r="AJ110" s="2"/>
      <c r="AK110" s="2"/>
      <c r="AL110" s="2"/>
      <c r="AM110" s="2"/>
      <c r="AN110" s="2" t="s">
        <v>87</v>
      </c>
      <c r="AO110" s="2" t="s">
        <v>1454</v>
      </c>
      <c r="AP110" s="2" t="s">
        <v>89</v>
      </c>
    </row>
    <row r="111" customFormat="false" ht="15" hidden="false" customHeight="false" outlineLevel="0" collapsed="false">
      <c r="A111" s="8" t="s">
        <v>1455</v>
      </c>
      <c r="B111" s="8" t="s">
        <v>1455</v>
      </c>
      <c r="C111" s="2" t="s">
        <v>1456</v>
      </c>
      <c r="D111" s="2" t="s">
        <v>240</v>
      </c>
      <c r="E111" s="2" t="s">
        <v>241</v>
      </c>
      <c r="F111" s="9" t="n">
        <f aca="false">Precios!R111</f>
        <v>255</v>
      </c>
      <c r="G111" s="2" t="n">
        <v>965</v>
      </c>
      <c r="H111" s="10" t="str">
        <f aca="false">Parámetros!$B$28</f>
        <v>Nuevo</v>
      </c>
      <c r="I111" s="10" t="str">
        <f aca="false">Parámetros!$B$29</f>
        <v>Clásica</v>
      </c>
      <c r="J111" s="11" t="s">
        <v>1457</v>
      </c>
      <c r="K111" s="10" t="str">
        <f aca="false">Parámetros!$B$30</f>
        <v>Mercado Envíos</v>
      </c>
      <c r="L111" s="2" t="str">
        <f aca="false">IF(F111&gt;=Parámetros!$B$7,"Envío gratis (obligatorio en Mercado Libre)",Parámetros!$B$31)</f>
        <v>A cargo del comprador</v>
      </c>
      <c r="M111" s="10" t="str">
        <f aca="false">Parámetros!$B$32</f>
        <v>No acepto</v>
      </c>
      <c r="N111" s="10" t="str">
        <f aca="false">Parámetros!$B$33</f>
        <v>Sin garantía</v>
      </c>
      <c r="O111" s="2" t="s">
        <v>1458</v>
      </c>
      <c r="P111" s="2" t="s">
        <v>1357</v>
      </c>
      <c r="Q111" s="2" t="s">
        <v>1358</v>
      </c>
      <c r="R111" s="2" t="s">
        <v>246</v>
      </c>
      <c r="S111" s="2"/>
      <c r="T111" s="2" t="s">
        <v>1459</v>
      </c>
      <c r="U111" s="2" t="n">
        <v>120</v>
      </c>
      <c r="V111" s="2" t="s">
        <v>77</v>
      </c>
      <c r="W111" s="2" t="n">
        <v>1</v>
      </c>
      <c r="X111" s="2" t="s">
        <v>1361</v>
      </c>
      <c r="Y111" s="2" t="s">
        <v>1460</v>
      </c>
      <c r="Z111" s="2" t="s">
        <v>136</v>
      </c>
      <c r="AA111" s="2" t="s">
        <v>253</v>
      </c>
      <c r="AB111" s="2"/>
      <c r="AC111" s="2" t="s">
        <v>1461</v>
      </c>
      <c r="AD111" s="2" t="s">
        <v>253</v>
      </c>
      <c r="AE111" s="2"/>
      <c r="AF111" s="2" t="s">
        <v>1462</v>
      </c>
      <c r="AG111" s="2" t="s">
        <v>1041</v>
      </c>
      <c r="AH111" s="2" t="s">
        <v>1463</v>
      </c>
      <c r="AI111" s="2" t="s">
        <v>1464</v>
      </c>
      <c r="AJ111" s="2"/>
      <c r="AK111" s="2"/>
      <c r="AL111" s="2"/>
      <c r="AM111" s="2"/>
      <c r="AN111" s="2" t="s">
        <v>87</v>
      </c>
      <c r="AO111" s="2" t="s">
        <v>1465</v>
      </c>
      <c r="AP111" s="2" t="s">
        <v>89</v>
      </c>
    </row>
    <row r="112" customFormat="false" ht="15" hidden="false" customHeight="false" outlineLevel="0" collapsed="false">
      <c r="A112" s="8" t="s">
        <v>1466</v>
      </c>
      <c r="B112" s="8" t="s">
        <v>1466</v>
      </c>
      <c r="C112" s="2" t="s">
        <v>1467</v>
      </c>
      <c r="D112" s="2" t="s">
        <v>303</v>
      </c>
      <c r="E112" s="2" t="s">
        <v>304</v>
      </c>
      <c r="F112" s="9" t="n">
        <f aca="false">Precios!R112</f>
        <v>79</v>
      </c>
      <c r="G112" s="2" t="n">
        <v>291</v>
      </c>
      <c r="H112" s="10" t="str">
        <f aca="false">Parámetros!$B$28</f>
        <v>Nuevo</v>
      </c>
      <c r="I112" s="10" t="str">
        <f aca="false">Parámetros!$B$29</f>
        <v>Clásica</v>
      </c>
      <c r="J112" s="11" t="s">
        <v>1468</v>
      </c>
      <c r="K112" s="10" t="str">
        <f aca="false">Parámetros!$B$30</f>
        <v>Mercado Envíos</v>
      </c>
      <c r="L112" s="2" t="str">
        <f aca="false">IF(F112&gt;=Parámetros!$B$7,"Envío gratis (obligatorio en Mercado Libre)",Parámetros!$B$31)</f>
        <v>A cargo del comprador</v>
      </c>
      <c r="M112" s="10" t="str">
        <f aca="false">Parámetros!$B$32</f>
        <v>No acepto</v>
      </c>
      <c r="N112" s="10" t="str">
        <f aca="false">Parámetros!$B$33</f>
        <v>Sin garantía</v>
      </c>
      <c r="O112" s="2" t="s">
        <v>1469</v>
      </c>
      <c r="P112" s="2" t="s">
        <v>1470</v>
      </c>
      <c r="Q112" s="2" t="s">
        <v>1471</v>
      </c>
      <c r="R112" s="2" t="s">
        <v>1472</v>
      </c>
      <c r="S112" s="2"/>
      <c r="T112" s="2" t="s">
        <v>1473</v>
      </c>
      <c r="U112" s="2" t="n">
        <v>237</v>
      </c>
      <c r="V112" s="2" t="s">
        <v>77</v>
      </c>
      <c r="W112" s="2" t="n">
        <v>1</v>
      </c>
      <c r="X112" s="2"/>
      <c r="Y112" s="2"/>
      <c r="Z112" s="2"/>
      <c r="AA112" s="2" t="s">
        <v>81</v>
      </c>
      <c r="AB112" s="2"/>
      <c r="AC112" s="2" t="s">
        <v>1461</v>
      </c>
      <c r="AD112" s="2"/>
      <c r="AE112" s="2"/>
      <c r="AF112" s="2" t="s">
        <v>1474</v>
      </c>
      <c r="AG112" s="2" t="s">
        <v>1475</v>
      </c>
      <c r="AH112" s="2" t="s">
        <v>1476</v>
      </c>
      <c r="AI112" s="2" t="s">
        <v>1477</v>
      </c>
      <c r="AJ112" s="2"/>
      <c r="AK112" s="2"/>
      <c r="AL112" s="2"/>
      <c r="AM112" s="2"/>
      <c r="AN112" s="2" t="s">
        <v>87</v>
      </c>
      <c r="AO112" s="2" t="s">
        <v>1478</v>
      </c>
      <c r="AP112" s="2" t="s">
        <v>89</v>
      </c>
    </row>
    <row r="113" customFormat="false" ht="15" hidden="false" customHeight="false" outlineLevel="0" collapsed="false">
      <c r="A113" s="8" t="s">
        <v>1479</v>
      </c>
      <c r="B113" s="8" t="s">
        <v>1479</v>
      </c>
      <c r="C113" s="2" t="s">
        <v>1480</v>
      </c>
      <c r="D113" s="2" t="s">
        <v>144</v>
      </c>
      <c r="E113" s="2" t="s">
        <v>145</v>
      </c>
      <c r="F113" s="9" t="n">
        <f aca="false">Precios!R113</f>
        <v>118</v>
      </c>
      <c r="G113" s="2" t="n">
        <v>2910</v>
      </c>
      <c r="H113" s="10" t="str">
        <f aca="false">Parámetros!$B$28</f>
        <v>Nuevo</v>
      </c>
      <c r="I113" s="10" t="str">
        <f aca="false">Parámetros!$B$29</f>
        <v>Clásica</v>
      </c>
      <c r="J113" s="11" t="s">
        <v>1481</v>
      </c>
      <c r="K113" s="10" t="str">
        <f aca="false">Parámetros!$B$30</f>
        <v>Mercado Envíos</v>
      </c>
      <c r="L113" s="2" t="str">
        <f aca="false">IF(F113&gt;=Parámetros!$B$7,"Envío gratis (obligatorio en Mercado Libre)",Parámetros!$B$31)</f>
        <v>A cargo del comprador</v>
      </c>
      <c r="M113" s="10" t="str">
        <f aca="false">Parámetros!$B$32</f>
        <v>No acepto</v>
      </c>
      <c r="N113" s="10" t="str">
        <f aca="false">Parámetros!$B$33</f>
        <v>Sin garantía</v>
      </c>
      <c r="O113" s="2" t="s">
        <v>1482</v>
      </c>
      <c r="P113" s="2" t="s">
        <v>1483</v>
      </c>
      <c r="Q113" s="2" t="s">
        <v>1484</v>
      </c>
      <c r="R113" s="2" t="s">
        <v>1485</v>
      </c>
      <c r="S113" s="2" t="s">
        <v>1486</v>
      </c>
      <c r="T113" s="2" t="s">
        <v>1298</v>
      </c>
      <c r="U113" s="2" t="n">
        <v>50</v>
      </c>
      <c r="V113" s="2" t="s">
        <v>133</v>
      </c>
      <c r="W113" s="2" t="n">
        <v>50</v>
      </c>
      <c r="X113" s="2" t="s">
        <v>1487</v>
      </c>
      <c r="Y113" s="2" t="s">
        <v>135</v>
      </c>
      <c r="Z113" s="2" t="s">
        <v>136</v>
      </c>
      <c r="AA113" s="2" t="s">
        <v>1488</v>
      </c>
      <c r="AB113" s="2"/>
      <c r="AC113" s="2"/>
      <c r="AD113" s="2"/>
      <c r="AE113" s="2"/>
      <c r="AF113" s="2"/>
      <c r="AG113" s="2" t="s">
        <v>1489</v>
      </c>
      <c r="AH113" s="2" t="s">
        <v>1490</v>
      </c>
      <c r="AI113" s="2" t="s">
        <v>1491</v>
      </c>
      <c r="AJ113" s="2"/>
      <c r="AK113" s="2"/>
      <c r="AL113" s="2"/>
      <c r="AM113" s="2"/>
      <c r="AN113" s="2" t="s">
        <v>87</v>
      </c>
      <c r="AO113" s="2" t="s">
        <v>1492</v>
      </c>
      <c r="AP113" s="2" t="s">
        <v>89</v>
      </c>
    </row>
    <row r="114" customFormat="false" ht="15" hidden="false" customHeight="false" outlineLevel="0" collapsed="false">
      <c r="A114" s="8" t="s">
        <v>1493</v>
      </c>
      <c r="B114" s="8" t="s">
        <v>1493</v>
      </c>
      <c r="C114" s="2" t="s">
        <v>1494</v>
      </c>
      <c r="D114" s="2" t="s">
        <v>1059</v>
      </c>
      <c r="E114" s="2" t="s">
        <v>1060</v>
      </c>
      <c r="F114" s="9" t="n">
        <f aca="false">Precios!R114</f>
        <v>1171.04</v>
      </c>
      <c r="G114" s="2" t="n">
        <v>22</v>
      </c>
      <c r="H114" s="10" t="str">
        <f aca="false">Parámetros!$B$28</f>
        <v>Nuevo</v>
      </c>
      <c r="I114" s="10" t="str">
        <f aca="false">Parámetros!$B$29</f>
        <v>Clásica</v>
      </c>
      <c r="J114" s="11" t="s">
        <v>1495</v>
      </c>
      <c r="K114" s="10" t="str">
        <f aca="false">Parámetros!$B$30</f>
        <v>Mercado Envíos</v>
      </c>
      <c r="L114" s="2" t="str">
        <f aca="false">IF(F114&gt;=Parámetros!$B$7,"Envío gratis (obligatorio en Mercado Libre)",Parámetros!$B$31)</f>
        <v>Envío gratis (obligatorio en Mercado Libre)</v>
      </c>
      <c r="M114" s="10" t="str">
        <f aca="false">Parámetros!$B$32</f>
        <v>No acepto</v>
      </c>
      <c r="N114" s="10" t="str">
        <f aca="false">Parámetros!$B$33</f>
        <v>Sin garantía</v>
      </c>
      <c r="O114" s="2" t="s">
        <v>1496</v>
      </c>
      <c r="P114" s="2" t="s">
        <v>1497</v>
      </c>
      <c r="Q114" s="2" t="s">
        <v>1498</v>
      </c>
      <c r="R114" s="2"/>
      <c r="S114" s="2"/>
      <c r="T114" s="2" t="s">
        <v>152</v>
      </c>
      <c r="U114" s="2" t="n">
        <v>30</v>
      </c>
      <c r="V114" s="2" t="s">
        <v>133</v>
      </c>
      <c r="W114" s="2" t="n">
        <v>30</v>
      </c>
      <c r="X114" s="2" t="s">
        <v>1499</v>
      </c>
      <c r="Y114" s="2" t="s">
        <v>1500</v>
      </c>
      <c r="Z114" s="2" t="s">
        <v>136</v>
      </c>
      <c r="AA114" s="2" t="s">
        <v>81</v>
      </c>
      <c r="AB114" s="2"/>
      <c r="AC114" s="2"/>
      <c r="AD114" s="2"/>
      <c r="AE114" s="2"/>
      <c r="AF114" s="2"/>
      <c r="AG114" s="2" t="s">
        <v>1041</v>
      </c>
      <c r="AH114" s="2" t="s">
        <v>1501</v>
      </c>
      <c r="AI114" s="2" t="s">
        <v>1502</v>
      </c>
      <c r="AJ114" s="2"/>
      <c r="AK114" s="2"/>
      <c r="AL114" s="2"/>
      <c r="AM114" s="2"/>
      <c r="AN114" s="2" t="s">
        <v>87</v>
      </c>
      <c r="AO114" s="2" t="s">
        <v>1503</v>
      </c>
      <c r="AP114" s="2" t="s">
        <v>89</v>
      </c>
    </row>
    <row r="115" customFormat="false" ht="15" hidden="false" customHeight="false" outlineLevel="0" collapsed="false">
      <c r="A115" s="8" t="s">
        <v>1504</v>
      </c>
      <c r="B115" s="8" t="s">
        <v>1504</v>
      </c>
      <c r="C115" s="2" t="s">
        <v>1505</v>
      </c>
      <c r="D115" s="2" t="s">
        <v>483</v>
      </c>
      <c r="E115" s="2" t="s">
        <v>484</v>
      </c>
      <c r="F115" s="9" t="n">
        <f aca="false">Precios!R115</f>
        <v>208</v>
      </c>
      <c r="G115" s="2" t="n">
        <v>1774</v>
      </c>
      <c r="H115" s="10" t="str">
        <f aca="false">Parámetros!$B$28</f>
        <v>Nuevo</v>
      </c>
      <c r="I115" s="10" t="str">
        <f aca="false">Parámetros!$B$29</f>
        <v>Clásica</v>
      </c>
      <c r="J115" s="11" t="s">
        <v>1506</v>
      </c>
      <c r="K115" s="10" t="str">
        <f aca="false">Parámetros!$B$30</f>
        <v>Mercado Envíos</v>
      </c>
      <c r="L115" s="2" t="str">
        <f aca="false">IF(F115&gt;=Parámetros!$B$7,"Envío gratis (obligatorio en Mercado Libre)",Parámetros!$B$31)</f>
        <v>A cargo del comprador</v>
      </c>
      <c r="M115" s="10" t="str">
        <f aca="false">Parámetros!$B$32</f>
        <v>No acepto</v>
      </c>
      <c r="N115" s="10" t="str">
        <f aca="false">Parámetros!$B$33</f>
        <v>Sin garantía</v>
      </c>
      <c r="O115" s="2" t="s">
        <v>1507</v>
      </c>
      <c r="P115" s="2" t="s">
        <v>1508</v>
      </c>
      <c r="Q115" s="2" t="s">
        <v>1509</v>
      </c>
      <c r="R115" s="2"/>
      <c r="S115" s="2"/>
      <c r="T115" s="2" t="s">
        <v>1510</v>
      </c>
      <c r="U115" s="2" t="n">
        <v>15</v>
      </c>
      <c r="V115" s="2" t="s">
        <v>77</v>
      </c>
      <c r="W115" s="2" t="n">
        <v>1</v>
      </c>
      <c r="X115" s="2" t="s">
        <v>1511</v>
      </c>
      <c r="Y115" s="2" t="s">
        <v>1512</v>
      </c>
      <c r="Z115" s="2" t="s">
        <v>494</v>
      </c>
      <c r="AA115" s="2"/>
      <c r="AB115" s="2"/>
      <c r="AC115" s="2"/>
      <c r="AD115" s="2"/>
      <c r="AE115" s="2"/>
      <c r="AF115" s="2" t="s">
        <v>1513</v>
      </c>
      <c r="AG115" s="2" t="s">
        <v>1514</v>
      </c>
      <c r="AH115" s="2" t="s">
        <v>1515</v>
      </c>
      <c r="AI115" s="2" t="s">
        <v>1516</v>
      </c>
      <c r="AJ115" s="2"/>
      <c r="AK115" s="2"/>
      <c r="AL115" s="2"/>
      <c r="AM115" s="2"/>
      <c r="AN115" s="2" t="s">
        <v>87</v>
      </c>
      <c r="AO115" s="2" t="s">
        <v>1517</v>
      </c>
      <c r="AP115" s="2" t="s">
        <v>89</v>
      </c>
    </row>
    <row r="116" customFormat="false" ht="15" hidden="false" customHeight="false" outlineLevel="0" collapsed="false">
      <c r="A116" s="8" t="s">
        <v>1518</v>
      </c>
      <c r="B116" s="8" t="s">
        <v>1518</v>
      </c>
      <c r="C116" s="2" t="s">
        <v>1519</v>
      </c>
      <c r="D116" s="2" t="s">
        <v>144</v>
      </c>
      <c r="E116" s="2" t="s">
        <v>145</v>
      </c>
      <c r="F116" s="9" t="n">
        <f aca="false">Precios!R116</f>
        <v>1310</v>
      </c>
      <c r="G116" s="2" t="n">
        <v>196</v>
      </c>
      <c r="H116" s="10" t="str">
        <f aca="false">Parámetros!$B$28</f>
        <v>Nuevo</v>
      </c>
      <c r="I116" s="10" t="str">
        <f aca="false">Parámetros!$B$29</f>
        <v>Clásica</v>
      </c>
      <c r="J116" s="11" t="s">
        <v>1520</v>
      </c>
      <c r="K116" s="10" t="str">
        <f aca="false">Parámetros!$B$30</f>
        <v>Mercado Envíos</v>
      </c>
      <c r="L116" s="2" t="str">
        <f aca="false">IF(F116&gt;=Parámetros!$B$7,"Envío gratis (obligatorio en Mercado Libre)",Parámetros!$B$31)</f>
        <v>Envío gratis (obligatorio en Mercado Libre)</v>
      </c>
      <c r="M116" s="10" t="str">
        <f aca="false">Parámetros!$B$32</f>
        <v>No acepto</v>
      </c>
      <c r="N116" s="10" t="str">
        <f aca="false">Parámetros!$B$33</f>
        <v>Sin garantía</v>
      </c>
      <c r="O116" s="2" t="s">
        <v>1521</v>
      </c>
      <c r="P116" s="2" t="s">
        <v>1522</v>
      </c>
      <c r="Q116" s="2" t="s">
        <v>1523</v>
      </c>
      <c r="R116" s="2" t="s">
        <v>1181</v>
      </c>
      <c r="S116" s="2" t="s">
        <v>1182</v>
      </c>
      <c r="T116" s="2" t="s">
        <v>1183</v>
      </c>
      <c r="U116" s="2" t="n">
        <v>28</v>
      </c>
      <c r="V116" s="2" t="s">
        <v>133</v>
      </c>
      <c r="W116" s="2" t="n">
        <v>28</v>
      </c>
      <c r="X116" s="2" t="s">
        <v>1524</v>
      </c>
      <c r="Y116" s="2" t="s">
        <v>1525</v>
      </c>
      <c r="Z116" s="2" t="s">
        <v>136</v>
      </c>
      <c r="AA116" s="2" t="s">
        <v>1186</v>
      </c>
      <c r="AB116" s="2"/>
      <c r="AC116" s="2"/>
      <c r="AD116" s="2"/>
      <c r="AE116" s="2"/>
      <c r="AF116" s="2" t="s">
        <v>1526</v>
      </c>
      <c r="AG116" s="2" t="s">
        <v>1187</v>
      </c>
      <c r="AH116" s="2" t="s">
        <v>1527</v>
      </c>
      <c r="AI116" s="2" t="s">
        <v>1528</v>
      </c>
      <c r="AJ116" s="2"/>
      <c r="AK116" s="2"/>
      <c r="AL116" s="2"/>
      <c r="AM116" s="2"/>
      <c r="AN116" s="2" t="s">
        <v>87</v>
      </c>
      <c r="AO116" s="2" t="s">
        <v>1529</v>
      </c>
      <c r="AP116" s="2" t="s">
        <v>89</v>
      </c>
    </row>
    <row r="117" customFormat="false" ht="15" hidden="false" customHeight="false" outlineLevel="0" collapsed="false">
      <c r="A117" s="8" t="s">
        <v>1530</v>
      </c>
      <c r="B117" s="8" t="s">
        <v>1530</v>
      </c>
      <c r="C117" s="2" t="s">
        <v>1531</v>
      </c>
      <c r="D117" s="2" t="s">
        <v>445</v>
      </c>
      <c r="E117" s="2" t="s">
        <v>446</v>
      </c>
      <c r="F117" s="9" t="n">
        <f aca="false">Precios!R117</f>
        <v>169</v>
      </c>
      <c r="G117" s="2" t="n">
        <v>1257</v>
      </c>
      <c r="H117" s="10" t="str">
        <f aca="false">Parámetros!$B$28</f>
        <v>Nuevo</v>
      </c>
      <c r="I117" s="10" t="str">
        <f aca="false">Parámetros!$B$29</f>
        <v>Clásica</v>
      </c>
      <c r="J117" s="11" t="s">
        <v>1532</v>
      </c>
      <c r="K117" s="10" t="str">
        <f aca="false">Parámetros!$B$30</f>
        <v>Mercado Envíos</v>
      </c>
      <c r="L117" s="2" t="str">
        <f aca="false">IF(F117&gt;=Parámetros!$B$7,"Envío gratis (obligatorio en Mercado Libre)",Parámetros!$B$31)</f>
        <v>A cargo del comprador</v>
      </c>
      <c r="M117" s="10" t="str">
        <f aca="false">Parámetros!$B$32</f>
        <v>No acepto</v>
      </c>
      <c r="N117" s="10" t="str">
        <f aca="false">Parámetros!$B$33</f>
        <v>Sin garantía</v>
      </c>
      <c r="O117" s="2" t="s">
        <v>1533</v>
      </c>
      <c r="P117" s="2" t="s">
        <v>1534</v>
      </c>
      <c r="Q117" s="2" t="s">
        <v>1535</v>
      </c>
      <c r="R117" s="2"/>
      <c r="S117" s="2" t="s">
        <v>1222</v>
      </c>
      <c r="T117" s="2" t="s">
        <v>1536</v>
      </c>
      <c r="U117" s="2" t="n">
        <v>3</v>
      </c>
      <c r="V117" s="2" t="s">
        <v>1537</v>
      </c>
      <c r="W117" s="2" t="n">
        <v>3</v>
      </c>
      <c r="X117" s="2" t="s">
        <v>1538</v>
      </c>
      <c r="Y117" s="2" t="s">
        <v>1539</v>
      </c>
      <c r="Z117" s="2" t="s">
        <v>760</v>
      </c>
      <c r="AA117" s="2" t="s">
        <v>81</v>
      </c>
      <c r="AB117" s="2"/>
      <c r="AC117" s="2"/>
      <c r="AD117" s="2"/>
      <c r="AE117" s="2"/>
      <c r="AF117" s="2"/>
      <c r="AG117" s="2" t="s">
        <v>1187</v>
      </c>
      <c r="AH117" s="2" t="s">
        <v>1540</v>
      </c>
      <c r="AI117" s="2" t="s">
        <v>1541</v>
      </c>
      <c r="AJ117" s="2"/>
      <c r="AK117" s="2"/>
      <c r="AL117" s="2"/>
      <c r="AM117" s="2"/>
      <c r="AN117" s="2" t="s">
        <v>87</v>
      </c>
      <c r="AO117" s="2" t="s">
        <v>1542</v>
      </c>
      <c r="AP117" s="2" t="s">
        <v>89</v>
      </c>
    </row>
    <row r="118" customFormat="false" ht="15" hidden="false" customHeight="false" outlineLevel="0" collapsed="false">
      <c r="A118" s="8" t="s">
        <v>1543</v>
      </c>
      <c r="B118" s="8" t="s">
        <v>1543</v>
      </c>
      <c r="C118" s="2" t="s">
        <v>1544</v>
      </c>
      <c r="D118" s="2" t="s">
        <v>303</v>
      </c>
      <c r="E118" s="2" t="s">
        <v>304</v>
      </c>
      <c r="F118" s="9" t="n">
        <f aca="false">Precios!R118</f>
        <v>183</v>
      </c>
      <c r="G118" s="2" t="n">
        <v>239</v>
      </c>
      <c r="H118" s="10" t="str">
        <f aca="false">Parámetros!$B$28</f>
        <v>Nuevo</v>
      </c>
      <c r="I118" s="10" t="str">
        <f aca="false">Parámetros!$B$29</f>
        <v>Clásica</v>
      </c>
      <c r="J118" s="11" t="s">
        <v>1545</v>
      </c>
      <c r="K118" s="10" t="str">
        <f aca="false">Parámetros!$B$30</f>
        <v>Mercado Envíos</v>
      </c>
      <c r="L118" s="2" t="str">
        <f aca="false">IF(F118&gt;=Parámetros!$B$7,"Envío gratis (obligatorio en Mercado Libre)",Parámetros!$B$31)</f>
        <v>A cargo del comprador</v>
      </c>
      <c r="M118" s="10" t="str">
        <f aca="false">Parámetros!$B$32</f>
        <v>No acepto</v>
      </c>
      <c r="N118" s="10" t="str">
        <f aca="false">Parámetros!$B$33</f>
        <v>Sin garantía</v>
      </c>
      <c r="O118" s="2" t="s">
        <v>1546</v>
      </c>
      <c r="P118" s="2" t="s">
        <v>1547</v>
      </c>
      <c r="Q118" s="2" t="s">
        <v>1471</v>
      </c>
      <c r="R118" s="2" t="s">
        <v>1547</v>
      </c>
      <c r="S118" s="2" t="s">
        <v>1461</v>
      </c>
      <c r="T118" s="2" t="s">
        <v>1548</v>
      </c>
      <c r="U118" s="2" t="n">
        <v>237</v>
      </c>
      <c r="V118" s="2" t="s">
        <v>77</v>
      </c>
      <c r="W118" s="2" t="n">
        <v>1</v>
      </c>
      <c r="X118" s="2"/>
      <c r="Y118" s="2"/>
      <c r="Z118" s="2"/>
      <c r="AA118" s="2"/>
      <c r="AB118" s="2"/>
      <c r="AC118" s="2" t="s">
        <v>1461</v>
      </c>
      <c r="AD118" s="2"/>
      <c r="AE118" s="2"/>
      <c r="AF118" s="2"/>
      <c r="AG118" s="2" t="s">
        <v>1549</v>
      </c>
      <c r="AH118" s="2" t="s">
        <v>1550</v>
      </c>
      <c r="AI118" s="2" t="s">
        <v>1551</v>
      </c>
      <c r="AJ118" s="2" t="s">
        <v>1552</v>
      </c>
      <c r="AK118" s="2"/>
      <c r="AL118" s="2"/>
      <c r="AM118" s="2"/>
      <c r="AN118" s="2" t="s">
        <v>87</v>
      </c>
      <c r="AO118" s="2" t="s">
        <v>1553</v>
      </c>
      <c r="AP118" s="2" t="s">
        <v>89</v>
      </c>
    </row>
    <row r="119" customFormat="false" ht="15" hidden="false" customHeight="false" outlineLevel="0" collapsed="false">
      <c r="A119" s="8" t="s">
        <v>1554</v>
      </c>
      <c r="B119" s="8" t="s">
        <v>1554</v>
      </c>
      <c r="C119" s="2" t="s">
        <v>1555</v>
      </c>
      <c r="D119" s="2" t="s">
        <v>483</v>
      </c>
      <c r="E119" s="2" t="s">
        <v>484</v>
      </c>
      <c r="F119" s="9" t="n">
        <f aca="false">Precios!R119</f>
        <v>268</v>
      </c>
      <c r="G119" s="2" t="n">
        <v>422</v>
      </c>
      <c r="H119" s="10" t="str">
        <f aca="false">Parámetros!$B$28</f>
        <v>Nuevo</v>
      </c>
      <c r="I119" s="10" t="str">
        <f aca="false">Parámetros!$B$29</f>
        <v>Clásica</v>
      </c>
      <c r="J119" s="11" t="s">
        <v>1556</v>
      </c>
      <c r="K119" s="10" t="str">
        <f aca="false">Parámetros!$B$30</f>
        <v>Mercado Envíos</v>
      </c>
      <c r="L119" s="2" t="str">
        <f aca="false">IF(F119&gt;=Parámetros!$B$7,"Envío gratis (obligatorio en Mercado Libre)",Parámetros!$B$31)</f>
        <v>A cargo del comprador</v>
      </c>
      <c r="M119" s="10" t="str">
        <f aca="false">Parámetros!$B$32</f>
        <v>No acepto</v>
      </c>
      <c r="N119" s="10" t="str">
        <f aca="false">Parámetros!$B$33</f>
        <v>Sin garantía</v>
      </c>
      <c r="O119" s="2" t="s">
        <v>1557</v>
      </c>
      <c r="P119" s="2" t="s">
        <v>449</v>
      </c>
      <c r="Q119" s="2" t="s">
        <v>450</v>
      </c>
      <c r="R119" s="2"/>
      <c r="S119" s="2" t="s">
        <v>1558</v>
      </c>
      <c r="T119" s="2" t="s">
        <v>1559</v>
      </c>
      <c r="U119" s="2" t="n">
        <v>10</v>
      </c>
      <c r="V119" s="2" t="s">
        <v>100</v>
      </c>
      <c r="W119" s="2" t="n">
        <v>1</v>
      </c>
      <c r="X119" s="2" t="s">
        <v>1560</v>
      </c>
      <c r="Y119" s="2" t="s">
        <v>1561</v>
      </c>
      <c r="Z119" s="2" t="s">
        <v>494</v>
      </c>
      <c r="AA119" s="2"/>
      <c r="AB119" s="2"/>
      <c r="AC119" s="2"/>
      <c r="AD119" s="2"/>
      <c r="AE119" s="2"/>
      <c r="AF119" s="2"/>
      <c r="AG119" s="2" t="s">
        <v>1562</v>
      </c>
      <c r="AH119" s="2" t="s">
        <v>1563</v>
      </c>
      <c r="AI119" s="2" t="s">
        <v>1564</v>
      </c>
      <c r="AJ119" s="2" t="s">
        <v>1565</v>
      </c>
      <c r="AK119" s="2"/>
      <c r="AL119" s="2"/>
      <c r="AM119" s="2"/>
      <c r="AN119" s="2" t="s">
        <v>87</v>
      </c>
      <c r="AO119" s="2" t="s">
        <v>1566</v>
      </c>
      <c r="AP119" s="2" t="s">
        <v>89</v>
      </c>
    </row>
    <row r="120" customFormat="false" ht="15" hidden="false" customHeight="false" outlineLevel="0" collapsed="false">
      <c r="A120" s="8" t="s">
        <v>1567</v>
      </c>
      <c r="B120" s="8" t="s">
        <v>1567</v>
      </c>
      <c r="C120" s="2" t="s">
        <v>1568</v>
      </c>
      <c r="D120" s="2" t="s">
        <v>556</v>
      </c>
      <c r="E120" s="2" t="s">
        <v>557</v>
      </c>
      <c r="F120" s="9" t="n">
        <f aca="false">Precios!R120</f>
        <v>777</v>
      </c>
      <c r="G120" s="2" t="n">
        <v>53</v>
      </c>
      <c r="H120" s="10" t="str">
        <f aca="false">Parámetros!$B$28</f>
        <v>Nuevo</v>
      </c>
      <c r="I120" s="10" t="str">
        <f aca="false">Parámetros!$B$29</f>
        <v>Clásica</v>
      </c>
      <c r="J120" s="11" t="s">
        <v>1569</v>
      </c>
      <c r="K120" s="10" t="str">
        <f aca="false">Parámetros!$B$30</f>
        <v>Mercado Envíos</v>
      </c>
      <c r="L120" s="2" t="str">
        <f aca="false">IF(F120&gt;=Parámetros!$B$7,"Envío gratis (obligatorio en Mercado Libre)",Parámetros!$B$31)</f>
        <v>Envío gratis (obligatorio en Mercado Libre)</v>
      </c>
      <c r="M120" s="10" t="str">
        <f aca="false">Parámetros!$B$32</f>
        <v>No acepto</v>
      </c>
      <c r="N120" s="10" t="str">
        <f aca="false">Parámetros!$B$33</f>
        <v>Sin garantía</v>
      </c>
      <c r="O120" s="2" t="s">
        <v>1570</v>
      </c>
      <c r="P120" s="2" t="s">
        <v>1571</v>
      </c>
      <c r="Q120" s="2" t="s">
        <v>1098</v>
      </c>
      <c r="R120" s="2"/>
      <c r="S120" s="2"/>
      <c r="T120" s="2" t="s">
        <v>219</v>
      </c>
      <c r="U120" s="2" t="n">
        <v>15</v>
      </c>
      <c r="V120" s="2" t="s">
        <v>220</v>
      </c>
      <c r="W120" s="2" t="n">
        <v>15</v>
      </c>
      <c r="X120" s="2" t="s">
        <v>1572</v>
      </c>
      <c r="Y120" s="2" t="s">
        <v>1573</v>
      </c>
      <c r="Z120" s="2" t="s">
        <v>1574</v>
      </c>
      <c r="AA120" s="2" t="s">
        <v>81</v>
      </c>
      <c r="AB120" s="2"/>
      <c r="AC120" s="2"/>
      <c r="AD120" s="2" t="s">
        <v>566</v>
      </c>
      <c r="AE120" s="2"/>
      <c r="AF120" s="2"/>
      <c r="AG120" s="2" t="s">
        <v>1187</v>
      </c>
      <c r="AH120" s="2" t="s">
        <v>1575</v>
      </c>
      <c r="AI120" s="2" t="s">
        <v>1576</v>
      </c>
      <c r="AJ120" s="2"/>
      <c r="AK120" s="2"/>
      <c r="AL120" s="2"/>
      <c r="AM120" s="2"/>
      <c r="AN120" s="2" t="s">
        <v>87</v>
      </c>
      <c r="AO120" s="2" t="s">
        <v>1577</v>
      </c>
      <c r="AP120" s="2" t="s">
        <v>89</v>
      </c>
    </row>
    <row r="121" customFormat="false" ht="15" hidden="false" customHeight="false" outlineLevel="0" collapsed="false">
      <c r="A121" s="8" t="s">
        <v>1578</v>
      </c>
      <c r="B121" s="8" t="s">
        <v>1578</v>
      </c>
      <c r="C121" s="2" t="s">
        <v>1579</v>
      </c>
      <c r="D121" s="2" t="s">
        <v>144</v>
      </c>
      <c r="E121" s="2" t="s">
        <v>145</v>
      </c>
      <c r="F121" s="9" t="n">
        <f aca="false">Precios!R121</f>
        <v>195</v>
      </c>
      <c r="G121" s="2" t="n">
        <v>30</v>
      </c>
      <c r="H121" s="10" t="str">
        <f aca="false">Parámetros!$B$28</f>
        <v>Nuevo</v>
      </c>
      <c r="I121" s="10" t="str">
        <f aca="false">Parámetros!$B$29</f>
        <v>Clásica</v>
      </c>
      <c r="J121" s="11" t="s">
        <v>1580</v>
      </c>
      <c r="K121" s="10" t="str">
        <f aca="false">Parámetros!$B$30</f>
        <v>Mercado Envíos</v>
      </c>
      <c r="L121" s="2" t="str">
        <f aca="false">IF(F121&gt;=Parámetros!$B$7,"Envío gratis (obligatorio en Mercado Libre)",Parámetros!$B$31)</f>
        <v>A cargo del comprador</v>
      </c>
      <c r="M121" s="10" t="str">
        <f aca="false">Parámetros!$B$32</f>
        <v>No acepto</v>
      </c>
      <c r="N121" s="10" t="str">
        <f aca="false">Parámetros!$B$33</f>
        <v>Sin garantía</v>
      </c>
      <c r="O121" s="2" t="s">
        <v>1581</v>
      </c>
      <c r="P121" s="2" t="s">
        <v>1207</v>
      </c>
      <c r="Q121" s="2" t="s">
        <v>1208</v>
      </c>
      <c r="R121" s="2"/>
      <c r="S121" s="2" t="s">
        <v>1209</v>
      </c>
      <c r="T121" s="2" t="s">
        <v>1210</v>
      </c>
      <c r="U121" s="2" t="n">
        <v>10</v>
      </c>
      <c r="V121" s="2" t="s">
        <v>544</v>
      </c>
      <c r="W121" s="2" t="n">
        <v>10</v>
      </c>
      <c r="X121" s="2" t="s">
        <v>1211</v>
      </c>
      <c r="Y121" s="2" t="s">
        <v>1212</v>
      </c>
      <c r="Z121" s="2" t="s">
        <v>136</v>
      </c>
      <c r="AA121" s="2"/>
      <c r="AB121" s="2"/>
      <c r="AC121" s="2"/>
      <c r="AD121" s="2"/>
      <c r="AE121" s="2"/>
      <c r="AF121" s="2"/>
      <c r="AG121" s="2" t="s">
        <v>1582</v>
      </c>
      <c r="AH121" s="2" t="s">
        <v>1583</v>
      </c>
      <c r="AI121" s="2" t="s">
        <v>1584</v>
      </c>
      <c r="AJ121" s="2"/>
      <c r="AK121" s="2"/>
      <c r="AL121" s="2"/>
      <c r="AM121" s="2"/>
      <c r="AN121" s="2" t="s">
        <v>87</v>
      </c>
      <c r="AO121" s="2" t="s">
        <v>1585</v>
      </c>
      <c r="AP121" s="2" t="s">
        <v>89</v>
      </c>
    </row>
    <row r="122" customFormat="false" ht="15" hidden="false" customHeight="false" outlineLevel="0" collapsed="false">
      <c r="A122" s="8" t="s">
        <v>1586</v>
      </c>
      <c r="B122" s="8" t="s">
        <v>1586</v>
      </c>
      <c r="C122" s="2" t="s">
        <v>1587</v>
      </c>
      <c r="D122" s="2" t="s">
        <v>144</v>
      </c>
      <c r="E122" s="2" t="s">
        <v>145</v>
      </c>
      <c r="F122" s="9" t="n">
        <f aca="false">Precios!R122</f>
        <v>514.79</v>
      </c>
      <c r="G122" s="2" t="n">
        <v>464</v>
      </c>
      <c r="H122" s="10" t="str">
        <f aca="false">Parámetros!$B$28</f>
        <v>Nuevo</v>
      </c>
      <c r="I122" s="10" t="str">
        <f aca="false">Parámetros!$B$29</f>
        <v>Clásica</v>
      </c>
      <c r="J122" s="11" t="s">
        <v>1588</v>
      </c>
      <c r="K122" s="10" t="str">
        <f aca="false">Parámetros!$B$30</f>
        <v>Mercado Envíos</v>
      </c>
      <c r="L122" s="2" t="str">
        <f aca="false">IF(F122&gt;=Parámetros!$B$7,"Envío gratis (obligatorio en Mercado Libre)",Parámetros!$B$31)</f>
        <v>Envío gratis (obligatorio en Mercado Libre)</v>
      </c>
      <c r="M122" s="10" t="str">
        <f aca="false">Parámetros!$B$32</f>
        <v>No acepto</v>
      </c>
      <c r="N122" s="10" t="str">
        <f aca="false">Parámetros!$B$33</f>
        <v>Sin garantía</v>
      </c>
      <c r="O122" s="2" t="s">
        <v>1589</v>
      </c>
      <c r="P122" s="2" t="s">
        <v>1590</v>
      </c>
      <c r="Q122" s="2" t="s">
        <v>1591</v>
      </c>
      <c r="R122" s="2"/>
      <c r="S122" s="2"/>
      <c r="T122" s="2" t="s">
        <v>1592</v>
      </c>
      <c r="U122" s="2" t="n">
        <v>140</v>
      </c>
      <c r="V122" s="2" t="s">
        <v>77</v>
      </c>
      <c r="W122" s="2" t="n">
        <v>1</v>
      </c>
      <c r="X122" s="2" t="s">
        <v>1593</v>
      </c>
      <c r="Y122" s="2" t="s">
        <v>1594</v>
      </c>
      <c r="Z122" s="2" t="s">
        <v>136</v>
      </c>
      <c r="AA122" s="2"/>
      <c r="AB122" s="2"/>
      <c r="AC122" s="2"/>
      <c r="AD122" s="2"/>
      <c r="AE122" s="2"/>
      <c r="AF122" s="2"/>
      <c r="AG122" s="2" t="s">
        <v>1595</v>
      </c>
      <c r="AH122" s="2" t="s">
        <v>1596</v>
      </c>
      <c r="AI122" s="2" t="s">
        <v>1597</v>
      </c>
      <c r="AJ122" s="2"/>
      <c r="AK122" s="2"/>
      <c r="AL122" s="2"/>
      <c r="AM122" s="2"/>
      <c r="AN122" s="2" t="s">
        <v>87</v>
      </c>
      <c r="AO122" s="2" t="s">
        <v>1598</v>
      </c>
      <c r="AP122" s="2" t="s">
        <v>89</v>
      </c>
    </row>
    <row r="123" customFormat="false" ht="15" hidden="false" customHeight="false" outlineLevel="0" collapsed="false">
      <c r="A123" s="8" t="s">
        <v>1599</v>
      </c>
      <c r="B123" s="8" t="s">
        <v>1599</v>
      </c>
      <c r="C123" s="2" t="s">
        <v>1600</v>
      </c>
      <c r="D123" s="2" t="s">
        <v>1093</v>
      </c>
      <c r="E123" s="2" t="s">
        <v>1094</v>
      </c>
      <c r="F123" s="9" t="n">
        <f aca="false">Precios!R123</f>
        <v>213</v>
      </c>
      <c r="G123" s="2" t="n">
        <v>255</v>
      </c>
      <c r="H123" s="10" t="str">
        <f aca="false">Parámetros!$B$28</f>
        <v>Nuevo</v>
      </c>
      <c r="I123" s="10" t="str">
        <f aca="false">Parámetros!$B$29</f>
        <v>Clásica</v>
      </c>
      <c r="J123" s="11" t="s">
        <v>1601</v>
      </c>
      <c r="K123" s="10" t="str">
        <f aca="false">Parámetros!$B$30</f>
        <v>Mercado Envíos</v>
      </c>
      <c r="L123" s="2" t="str">
        <f aca="false">IF(F123&gt;=Parámetros!$B$7,"Envío gratis (obligatorio en Mercado Libre)",Parámetros!$B$31)</f>
        <v>A cargo del comprador</v>
      </c>
      <c r="M123" s="10" t="str">
        <f aca="false">Parámetros!$B$32</f>
        <v>No acepto</v>
      </c>
      <c r="N123" s="10" t="str">
        <f aca="false">Parámetros!$B$33</f>
        <v>Sin garantía</v>
      </c>
      <c r="O123" s="2" t="s">
        <v>1602</v>
      </c>
      <c r="P123" s="2" t="s">
        <v>1603</v>
      </c>
      <c r="Q123" s="2" t="s">
        <v>129</v>
      </c>
      <c r="R123" s="2" t="s">
        <v>1604</v>
      </c>
      <c r="S123" s="2" t="s">
        <v>1605</v>
      </c>
      <c r="T123" s="2" t="s">
        <v>1606</v>
      </c>
      <c r="U123" s="2" t="n">
        <v>20</v>
      </c>
      <c r="V123" s="2" t="s">
        <v>100</v>
      </c>
      <c r="W123" s="2" t="n">
        <v>1</v>
      </c>
      <c r="X123" s="2" t="s">
        <v>1607</v>
      </c>
      <c r="Y123" s="2" t="s">
        <v>1608</v>
      </c>
      <c r="Z123" s="2" t="s">
        <v>1435</v>
      </c>
      <c r="AA123" s="2"/>
      <c r="AB123" s="2"/>
      <c r="AC123" s="2"/>
      <c r="AD123" s="2" t="s">
        <v>566</v>
      </c>
      <c r="AE123" s="2"/>
      <c r="AF123" s="2"/>
      <c r="AG123" s="2" t="s">
        <v>1609</v>
      </c>
      <c r="AH123" s="2" t="s">
        <v>1610</v>
      </c>
      <c r="AI123" s="2" t="s">
        <v>1611</v>
      </c>
      <c r="AJ123" s="2"/>
      <c r="AK123" s="2"/>
      <c r="AL123" s="2"/>
      <c r="AM123" s="2"/>
      <c r="AN123" s="2" t="s">
        <v>87</v>
      </c>
      <c r="AO123" s="2" t="s">
        <v>1612</v>
      </c>
      <c r="AP123" s="2" t="s">
        <v>89</v>
      </c>
    </row>
    <row r="124" customFormat="false" ht="15" hidden="false" customHeight="false" outlineLevel="0" collapsed="false">
      <c r="A124" s="8" t="s">
        <v>1613</v>
      </c>
      <c r="B124" s="8" t="s">
        <v>1613</v>
      </c>
      <c r="C124" s="2" t="s">
        <v>1614</v>
      </c>
      <c r="D124" s="2" t="s">
        <v>483</v>
      </c>
      <c r="E124" s="2" t="s">
        <v>484</v>
      </c>
      <c r="F124" s="9" t="n">
        <f aca="false">Precios!R124</f>
        <v>117</v>
      </c>
      <c r="G124" s="2" t="n">
        <v>269</v>
      </c>
      <c r="H124" s="10" t="str">
        <f aca="false">Parámetros!$B$28</f>
        <v>Nuevo</v>
      </c>
      <c r="I124" s="10" t="str">
        <f aca="false">Parámetros!$B$29</f>
        <v>Clásica</v>
      </c>
      <c r="J124" s="11" t="s">
        <v>1615</v>
      </c>
      <c r="K124" s="10" t="str">
        <f aca="false">Parámetros!$B$30</f>
        <v>Mercado Envíos</v>
      </c>
      <c r="L124" s="2" t="str">
        <f aca="false">IF(F124&gt;=Parámetros!$B$7,"Envío gratis (obligatorio en Mercado Libre)",Parámetros!$B$31)</f>
        <v>A cargo del comprador</v>
      </c>
      <c r="M124" s="10" t="str">
        <f aca="false">Parámetros!$B$32</f>
        <v>No acepto</v>
      </c>
      <c r="N124" s="10" t="str">
        <f aca="false">Parámetros!$B$33</f>
        <v>Sin garantía</v>
      </c>
      <c r="O124" s="2" t="s">
        <v>1616</v>
      </c>
      <c r="P124" s="2" t="s">
        <v>1617</v>
      </c>
      <c r="Q124" s="2" t="s">
        <v>488</v>
      </c>
      <c r="R124" s="2" t="s">
        <v>859</v>
      </c>
      <c r="S124" s="2"/>
      <c r="T124" s="2" t="s">
        <v>1618</v>
      </c>
      <c r="U124" s="2" t="n">
        <v>15</v>
      </c>
      <c r="V124" s="2" t="s">
        <v>77</v>
      </c>
      <c r="W124" s="2" t="n">
        <v>1</v>
      </c>
      <c r="X124" s="2" t="s">
        <v>1619</v>
      </c>
      <c r="Y124" s="2" t="s">
        <v>1620</v>
      </c>
      <c r="Z124" s="2" t="s">
        <v>494</v>
      </c>
      <c r="AA124" s="2"/>
      <c r="AB124" s="2"/>
      <c r="AC124" s="2"/>
      <c r="AD124" s="2"/>
      <c r="AE124" s="2"/>
      <c r="AF124" s="2"/>
      <c r="AG124" s="2" t="s">
        <v>1621</v>
      </c>
      <c r="AH124" s="2" t="s">
        <v>1622</v>
      </c>
      <c r="AI124" s="2" t="s">
        <v>1623</v>
      </c>
      <c r="AJ124" s="2"/>
      <c r="AK124" s="2"/>
      <c r="AL124" s="2"/>
      <c r="AM124" s="2"/>
      <c r="AN124" s="2" t="s">
        <v>87</v>
      </c>
      <c r="AO124" s="2" t="s">
        <v>1624</v>
      </c>
      <c r="AP124" s="2" t="s">
        <v>89</v>
      </c>
    </row>
    <row r="125" customFormat="false" ht="15" hidden="false" customHeight="false" outlineLevel="0" collapsed="false">
      <c r="A125" s="8" t="s">
        <v>1625</v>
      </c>
      <c r="B125" s="8" t="s">
        <v>1625</v>
      </c>
      <c r="C125" s="2" t="s">
        <v>1626</v>
      </c>
      <c r="D125" s="2" t="s">
        <v>750</v>
      </c>
      <c r="E125" s="2" t="s">
        <v>751</v>
      </c>
      <c r="F125" s="9" t="n">
        <f aca="false">Precios!R125</f>
        <v>1441</v>
      </c>
      <c r="G125" s="2" t="n">
        <v>290</v>
      </c>
      <c r="H125" s="10" t="str">
        <f aca="false">Parámetros!$B$28</f>
        <v>Nuevo</v>
      </c>
      <c r="I125" s="10" t="str">
        <f aca="false">Parámetros!$B$29</f>
        <v>Clásica</v>
      </c>
      <c r="J125" s="11" t="s">
        <v>1627</v>
      </c>
      <c r="K125" s="10" t="str">
        <f aca="false">Parámetros!$B$30</f>
        <v>Mercado Envíos</v>
      </c>
      <c r="L125" s="2" t="str">
        <f aca="false">IF(F125&gt;=Parámetros!$B$7,"Envío gratis (obligatorio en Mercado Libre)",Parámetros!$B$31)</f>
        <v>Envío gratis (obligatorio en Mercado Libre)</v>
      </c>
      <c r="M125" s="10" t="str">
        <f aca="false">Parámetros!$B$32</f>
        <v>No acepto</v>
      </c>
      <c r="N125" s="10" t="str">
        <f aca="false">Parámetros!$B$33</f>
        <v>Sin garantía</v>
      </c>
      <c r="O125" s="2" t="s">
        <v>1628</v>
      </c>
      <c r="P125" s="2" t="s">
        <v>335</v>
      </c>
      <c r="Q125" s="2" t="s">
        <v>336</v>
      </c>
      <c r="R125" s="2"/>
      <c r="S125" s="2" t="s">
        <v>337</v>
      </c>
      <c r="T125" s="2" t="s">
        <v>1629</v>
      </c>
      <c r="U125" s="2" t="n">
        <v>12</v>
      </c>
      <c r="V125" s="2" t="s">
        <v>100</v>
      </c>
      <c r="W125" s="2" t="n">
        <v>40</v>
      </c>
      <c r="X125" s="2" t="s">
        <v>340</v>
      </c>
      <c r="Y125" s="2" t="s">
        <v>1630</v>
      </c>
      <c r="Z125" s="2" t="s">
        <v>341</v>
      </c>
      <c r="AA125" s="2"/>
      <c r="AB125" s="2"/>
      <c r="AC125" s="2"/>
      <c r="AD125" s="2"/>
      <c r="AE125" s="2"/>
      <c r="AF125" s="2" t="s">
        <v>1631</v>
      </c>
      <c r="AG125" s="2" t="s">
        <v>1632</v>
      </c>
      <c r="AH125" s="2" t="s">
        <v>1633</v>
      </c>
      <c r="AI125" s="2" t="s">
        <v>1634</v>
      </c>
      <c r="AJ125" s="2"/>
      <c r="AK125" s="2"/>
      <c r="AL125" s="2"/>
      <c r="AM125" s="2"/>
      <c r="AN125" s="2" t="s">
        <v>87</v>
      </c>
      <c r="AO125" s="2" t="s">
        <v>1635</v>
      </c>
      <c r="AP125" s="2" t="s">
        <v>89</v>
      </c>
    </row>
    <row r="126" customFormat="false" ht="15" hidden="false" customHeight="false" outlineLevel="0" collapsed="false">
      <c r="A126" s="8" t="s">
        <v>1636</v>
      </c>
      <c r="B126" s="8" t="s">
        <v>1636</v>
      </c>
      <c r="C126" s="2" t="s">
        <v>1637</v>
      </c>
      <c r="D126" s="2" t="s">
        <v>331</v>
      </c>
      <c r="E126" s="2" t="s">
        <v>332</v>
      </c>
      <c r="F126" s="9" t="n">
        <f aca="false">Precios!R126</f>
        <v>98</v>
      </c>
      <c r="G126" s="2" t="n">
        <v>3899</v>
      </c>
      <c r="H126" s="10" t="str">
        <f aca="false">Parámetros!$B$28</f>
        <v>Nuevo</v>
      </c>
      <c r="I126" s="10" t="str">
        <f aca="false">Parámetros!$B$29</f>
        <v>Clásica</v>
      </c>
      <c r="J126" s="11" t="s">
        <v>1638</v>
      </c>
      <c r="K126" s="10" t="str">
        <f aca="false">Parámetros!$B$30</f>
        <v>Mercado Envíos</v>
      </c>
      <c r="L126" s="2" t="str">
        <f aca="false">IF(F126&gt;=Parámetros!$B$7,"Envío gratis (obligatorio en Mercado Libre)",Parámetros!$B$31)</f>
        <v>A cargo del comprador</v>
      </c>
      <c r="M126" s="10" t="str">
        <f aca="false">Parámetros!$B$32</f>
        <v>No acepto</v>
      </c>
      <c r="N126" s="10" t="str">
        <f aca="false">Parámetros!$B$33</f>
        <v>Sin garantía</v>
      </c>
      <c r="O126" s="2" t="s">
        <v>1639</v>
      </c>
      <c r="P126" s="2" t="s">
        <v>1640</v>
      </c>
      <c r="Q126" s="2" t="s">
        <v>1641</v>
      </c>
      <c r="R126" s="2"/>
      <c r="S126" s="2" t="s">
        <v>1642</v>
      </c>
      <c r="T126" s="2" t="s">
        <v>219</v>
      </c>
      <c r="U126" s="2" t="n">
        <v>12</v>
      </c>
      <c r="V126" s="2" t="s">
        <v>220</v>
      </c>
      <c r="W126" s="2" t="n">
        <v>12</v>
      </c>
      <c r="X126" s="2" t="s">
        <v>1643</v>
      </c>
      <c r="Y126" s="2" t="s">
        <v>1644</v>
      </c>
      <c r="Z126" s="2" t="s">
        <v>136</v>
      </c>
      <c r="AA126" s="2"/>
      <c r="AB126" s="2"/>
      <c r="AC126" s="2"/>
      <c r="AD126" s="2"/>
      <c r="AE126" s="2"/>
      <c r="AF126" s="2"/>
      <c r="AG126" s="2" t="s">
        <v>1645</v>
      </c>
      <c r="AH126" s="2" t="s">
        <v>1646</v>
      </c>
      <c r="AI126" s="2" t="s">
        <v>1647</v>
      </c>
      <c r="AJ126" s="2"/>
      <c r="AK126" s="2"/>
      <c r="AL126" s="2"/>
      <c r="AM126" s="2"/>
      <c r="AN126" s="2" t="s">
        <v>87</v>
      </c>
      <c r="AO126" s="2" t="s">
        <v>1648</v>
      </c>
      <c r="AP126" s="2" t="s">
        <v>89</v>
      </c>
    </row>
    <row r="127" customFormat="false" ht="15" hidden="false" customHeight="false" outlineLevel="0" collapsed="false">
      <c r="A127" s="8" t="s">
        <v>1649</v>
      </c>
      <c r="B127" s="8" t="s">
        <v>1649</v>
      </c>
      <c r="C127" s="2" t="s">
        <v>1650</v>
      </c>
      <c r="D127" s="2" t="s">
        <v>144</v>
      </c>
      <c r="E127" s="2" t="s">
        <v>145</v>
      </c>
      <c r="F127" s="9" t="n">
        <f aca="false">Precios!R127</f>
        <v>253</v>
      </c>
      <c r="G127" s="2" t="n">
        <v>641</v>
      </c>
      <c r="H127" s="10" t="str">
        <f aca="false">Parámetros!$B$28</f>
        <v>Nuevo</v>
      </c>
      <c r="I127" s="10" t="str">
        <f aca="false">Parámetros!$B$29</f>
        <v>Clásica</v>
      </c>
      <c r="J127" s="11" t="s">
        <v>1651</v>
      </c>
      <c r="K127" s="10" t="str">
        <f aca="false">Parámetros!$B$30</f>
        <v>Mercado Envíos</v>
      </c>
      <c r="L127" s="2" t="str">
        <f aca="false">IF(F127&gt;=Parámetros!$B$7,"Envío gratis (obligatorio en Mercado Libre)",Parámetros!$B$31)</f>
        <v>A cargo del comprador</v>
      </c>
      <c r="M127" s="10" t="str">
        <f aca="false">Parámetros!$B$32</f>
        <v>No acepto</v>
      </c>
      <c r="N127" s="10" t="str">
        <f aca="false">Parámetros!$B$33</f>
        <v>Sin garantía</v>
      </c>
      <c r="O127" s="2" t="s">
        <v>1652</v>
      </c>
      <c r="P127" s="2" t="s">
        <v>1653</v>
      </c>
      <c r="Q127" s="2" t="s">
        <v>1654</v>
      </c>
      <c r="R127" s="2" t="s">
        <v>1359</v>
      </c>
      <c r="S127" s="2"/>
      <c r="T127" s="2" t="s">
        <v>1655</v>
      </c>
      <c r="U127" s="2" t="n">
        <v>30</v>
      </c>
      <c r="V127" s="2" t="s">
        <v>77</v>
      </c>
      <c r="W127" s="2" t="n">
        <v>1</v>
      </c>
      <c r="X127" s="2" t="s">
        <v>1656</v>
      </c>
      <c r="Y127" s="2" t="s">
        <v>759</v>
      </c>
      <c r="Z127" s="2" t="s">
        <v>136</v>
      </c>
      <c r="AA127" s="2" t="s">
        <v>1657</v>
      </c>
      <c r="AB127" s="2"/>
      <c r="AC127" s="2"/>
      <c r="AD127" s="2"/>
      <c r="AE127" s="2"/>
      <c r="AF127" s="2"/>
      <c r="AG127" s="2" t="s">
        <v>1658</v>
      </c>
      <c r="AH127" s="2" t="s">
        <v>1659</v>
      </c>
      <c r="AI127" s="2" t="s">
        <v>1660</v>
      </c>
      <c r="AJ127" s="2"/>
      <c r="AK127" s="2"/>
      <c r="AL127" s="2"/>
      <c r="AM127" s="2"/>
      <c r="AN127" s="2" t="s">
        <v>87</v>
      </c>
      <c r="AO127" s="2" t="s">
        <v>1661</v>
      </c>
      <c r="AP127" s="2" t="s">
        <v>89</v>
      </c>
    </row>
    <row r="128" customFormat="false" ht="15" hidden="false" customHeight="false" outlineLevel="0" collapsed="false">
      <c r="A128" s="8" t="s">
        <v>1662</v>
      </c>
      <c r="B128" s="8" t="s">
        <v>1662</v>
      </c>
      <c r="C128" s="2" t="s">
        <v>1663</v>
      </c>
      <c r="D128" s="2" t="s">
        <v>240</v>
      </c>
      <c r="E128" s="2" t="s">
        <v>241</v>
      </c>
      <c r="F128" s="9" t="n">
        <f aca="false">Precios!R128</f>
        <v>185</v>
      </c>
      <c r="G128" s="2" t="n">
        <v>0</v>
      </c>
      <c r="H128" s="10" t="str">
        <f aca="false">Parámetros!$B$28</f>
        <v>Nuevo</v>
      </c>
      <c r="I128" s="10" t="str">
        <f aca="false">Parámetros!$B$29</f>
        <v>Clásica</v>
      </c>
      <c r="J128" s="11" t="s">
        <v>1664</v>
      </c>
      <c r="K128" s="10" t="str">
        <f aca="false">Parámetros!$B$30</f>
        <v>Mercado Envíos</v>
      </c>
      <c r="L128" s="2" t="str">
        <f aca="false">IF(F128&gt;=Parámetros!$B$7,"Envío gratis (obligatorio en Mercado Libre)",Parámetros!$B$31)</f>
        <v>A cargo del comprador</v>
      </c>
      <c r="M128" s="10" t="str">
        <f aca="false">Parámetros!$B$32</f>
        <v>No acepto</v>
      </c>
      <c r="N128" s="10" t="str">
        <f aca="false">Parámetros!$B$33</f>
        <v>Sin garantía</v>
      </c>
      <c r="O128" s="2" t="s">
        <v>1665</v>
      </c>
      <c r="P128" s="2" t="s">
        <v>244</v>
      </c>
      <c r="Q128" s="2" t="s">
        <v>1666</v>
      </c>
      <c r="R128" s="2" t="s">
        <v>1359</v>
      </c>
      <c r="S128" s="2"/>
      <c r="T128" s="2" t="s">
        <v>1655</v>
      </c>
      <c r="U128" s="2" t="n">
        <v>15</v>
      </c>
      <c r="V128" s="2" t="s">
        <v>77</v>
      </c>
      <c r="W128" s="2" t="n">
        <v>1</v>
      </c>
      <c r="X128" s="2" t="s">
        <v>249</v>
      </c>
      <c r="Y128" s="2" t="s">
        <v>1667</v>
      </c>
      <c r="Z128" s="2" t="s">
        <v>136</v>
      </c>
      <c r="AA128" s="2" t="s">
        <v>1668</v>
      </c>
      <c r="AB128" s="2"/>
      <c r="AC128" s="2" t="s">
        <v>1669</v>
      </c>
      <c r="AD128" s="2" t="s">
        <v>253</v>
      </c>
      <c r="AE128" s="2"/>
      <c r="AF128" s="2" t="s">
        <v>1670</v>
      </c>
      <c r="AG128" s="2" t="s">
        <v>1671</v>
      </c>
      <c r="AH128" s="2" t="s">
        <v>1672</v>
      </c>
      <c r="AI128" s="2" t="s">
        <v>1673</v>
      </c>
      <c r="AJ128" s="2"/>
      <c r="AK128" s="2"/>
      <c r="AL128" s="2"/>
      <c r="AM128" s="2"/>
      <c r="AN128" s="2" t="s">
        <v>87</v>
      </c>
      <c r="AO128" s="2" t="s">
        <v>1674</v>
      </c>
      <c r="AP128" s="2" t="s">
        <v>89</v>
      </c>
    </row>
    <row r="129" customFormat="false" ht="15" hidden="false" customHeight="false" outlineLevel="0" collapsed="false">
      <c r="A129" s="8" t="s">
        <v>1675</v>
      </c>
      <c r="B129" s="8" t="s">
        <v>1675</v>
      </c>
      <c r="C129" s="2" t="s">
        <v>1676</v>
      </c>
      <c r="D129" s="2" t="s">
        <v>1677</v>
      </c>
      <c r="E129" s="2" t="s">
        <v>1678</v>
      </c>
      <c r="F129" s="9" t="n">
        <f aca="false">Precios!R129</f>
        <v>232</v>
      </c>
      <c r="G129" s="2" t="n">
        <v>253</v>
      </c>
      <c r="H129" s="10" t="str">
        <f aca="false">Parámetros!$B$28</f>
        <v>Nuevo</v>
      </c>
      <c r="I129" s="10" t="str">
        <f aca="false">Parámetros!$B$29</f>
        <v>Clásica</v>
      </c>
      <c r="J129" s="11" t="s">
        <v>1679</v>
      </c>
      <c r="K129" s="10" t="str">
        <f aca="false">Parámetros!$B$30</f>
        <v>Mercado Envíos</v>
      </c>
      <c r="L129" s="2" t="str">
        <f aca="false">IF(F129&gt;=Parámetros!$B$7,"Envío gratis (obligatorio en Mercado Libre)",Parámetros!$B$31)</f>
        <v>A cargo del comprador</v>
      </c>
      <c r="M129" s="10" t="str">
        <f aca="false">Parámetros!$B$32</f>
        <v>No acepto</v>
      </c>
      <c r="N129" s="10" t="str">
        <f aca="false">Parámetros!$B$33</f>
        <v>Sin garantía</v>
      </c>
      <c r="O129" s="2" t="s">
        <v>1680</v>
      </c>
      <c r="P129" s="2" t="s">
        <v>1681</v>
      </c>
      <c r="Q129" s="2" t="s">
        <v>336</v>
      </c>
      <c r="R129" s="2"/>
      <c r="S129" s="2" t="s">
        <v>1682</v>
      </c>
      <c r="T129" s="2" t="s">
        <v>1683</v>
      </c>
      <c r="U129" s="2" t="n">
        <v>350</v>
      </c>
      <c r="V129" s="2" t="s">
        <v>77</v>
      </c>
      <c r="W129" s="2" t="n">
        <v>1</v>
      </c>
      <c r="X129" s="2"/>
      <c r="Y129" s="2"/>
      <c r="Z129" s="2"/>
      <c r="AA129" s="2"/>
      <c r="AB129" s="2"/>
      <c r="AC129" s="2" t="s">
        <v>1684</v>
      </c>
      <c r="AD129" s="2"/>
      <c r="AE129" s="2"/>
      <c r="AF129" s="2"/>
      <c r="AG129" s="2" t="s">
        <v>1685</v>
      </c>
      <c r="AH129" s="2" t="s">
        <v>1686</v>
      </c>
      <c r="AI129" s="2"/>
      <c r="AJ129" s="2"/>
      <c r="AK129" s="2"/>
      <c r="AL129" s="2"/>
      <c r="AM129" s="2"/>
      <c r="AN129" s="2" t="s">
        <v>108</v>
      </c>
      <c r="AO129" s="2" t="s">
        <v>1687</v>
      </c>
      <c r="AP129" s="2" t="s">
        <v>89</v>
      </c>
    </row>
    <row r="130" customFormat="false" ht="15" hidden="false" customHeight="false" outlineLevel="0" collapsed="false">
      <c r="A130" s="8" t="s">
        <v>1688</v>
      </c>
      <c r="B130" s="8" t="s">
        <v>1688</v>
      </c>
      <c r="C130" s="2" t="s">
        <v>1689</v>
      </c>
      <c r="D130" s="2" t="s">
        <v>303</v>
      </c>
      <c r="E130" s="2" t="s">
        <v>304</v>
      </c>
      <c r="F130" s="9" t="n">
        <f aca="false">Precios!R130</f>
        <v>469</v>
      </c>
      <c r="G130" s="2" t="n">
        <v>1</v>
      </c>
      <c r="H130" s="10" t="str">
        <f aca="false">Parámetros!$B$28</f>
        <v>Nuevo</v>
      </c>
      <c r="I130" s="10" t="str">
        <f aca="false">Parámetros!$B$29</f>
        <v>Clásica</v>
      </c>
      <c r="J130" s="11" t="s">
        <v>1690</v>
      </c>
      <c r="K130" s="10" t="str">
        <f aca="false">Parámetros!$B$30</f>
        <v>Mercado Envíos</v>
      </c>
      <c r="L130" s="2" t="str">
        <f aca="false">IF(F130&gt;=Parámetros!$B$7,"Envío gratis (obligatorio en Mercado Libre)",Parámetros!$B$31)</f>
        <v>Envío gratis (obligatorio en Mercado Libre)</v>
      </c>
      <c r="M130" s="10" t="str">
        <f aca="false">Parámetros!$B$32</f>
        <v>No acepto</v>
      </c>
      <c r="N130" s="10" t="str">
        <f aca="false">Parámetros!$B$33</f>
        <v>Sin garantía</v>
      </c>
      <c r="O130" s="2" t="s">
        <v>1691</v>
      </c>
      <c r="P130" s="2" t="s">
        <v>1692</v>
      </c>
      <c r="Q130" s="2" t="s">
        <v>1693</v>
      </c>
      <c r="R130" s="2"/>
      <c r="S130" s="2" t="s">
        <v>1694</v>
      </c>
      <c r="T130" s="2" t="s">
        <v>152</v>
      </c>
      <c r="U130" s="2" t="n">
        <v>60</v>
      </c>
      <c r="V130" s="2" t="s">
        <v>133</v>
      </c>
      <c r="W130" s="2" t="n">
        <v>60</v>
      </c>
      <c r="X130" s="2" t="s">
        <v>1695</v>
      </c>
      <c r="Y130" s="2" t="s">
        <v>1696</v>
      </c>
      <c r="Z130" s="2" t="s">
        <v>136</v>
      </c>
      <c r="AA130" s="2" t="s">
        <v>81</v>
      </c>
      <c r="AB130" s="2"/>
      <c r="AC130" s="2"/>
      <c r="AD130" s="2"/>
      <c r="AE130" s="2"/>
      <c r="AF130" s="2"/>
      <c r="AG130" s="2" t="s">
        <v>1697</v>
      </c>
      <c r="AH130" s="2" t="s">
        <v>1698</v>
      </c>
      <c r="AI130" s="2" t="s">
        <v>1699</v>
      </c>
      <c r="AJ130" s="2" t="s">
        <v>1700</v>
      </c>
      <c r="AK130" s="2" t="s">
        <v>1701</v>
      </c>
      <c r="AL130" s="2" t="s">
        <v>1702</v>
      </c>
      <c r="AM130" s="2"/>
      <c r="AN130" s="2" t="s">
        <v>87</v>
      </c>
      <c r="AO130" s="2" t="s">
        <v>1703</v>
      </c>
      <c r="AP130" s="2" t="s">
        <v>89</v>
      </c>
    </row>
    <row r="131" customFormat="false" ht="15" hidden="false" customHeight="false" outlineLevel="0" collapsed="false">
      <c r="A131" s="8" t="s">
        <v>1704</v>
      </c>
      <c r="B131" s="8" t="s">
        <v>1704</v>
      </c>
      <c r="C131" s="2" t="s">
        <v>1705</v>
      </c>
      <c r="D131" s="2" t="s">
        <v>144</v>
      </c>
      <c r="E131" s="2" t="s">
        <v>145</v>
      </c>
      <c r="F131" s="9" t="n">
        <f aca="false">Precios!R131</f>
        <v>1028</v>
      </c>
      <c r="G131" s="2" t="n">
        <v>0</v>
      </c>
      <c r="H131" s="10" t="str">
        <f aca="false">Parámetros!$B$28</f>
        <v>Nuevo</v>
      </c>
      <c r="I131" s="10" t="str">
        <f aca="false">Parámetros!$B$29</f>
        <v>Clásica</v>
      </c>
      <c r="J131" s="11" t="s">
        <v>1706</v>
      </c>
      <c r="K131" s="10" t="str">
        <f aca="false">Parámetros!$B$30</f>
        <v>Mercado Envíos</v>
      </c>
      <c r="L131" s="2" t="str">
        <f aca="false">IF(F131&gt;=Parámetros!$B$7,"Envío gratis (obligatorio en Mercado Libre)",Parámetros!$B$31)</f>
        <v>Envío gratis (obligatorio en Mercado Libre)</v>
      </c>
      <c r="M131" s="10" t="str">
        <f aca="false">Parámetros!$B$32</f>
        <v>No acepto</v>
      </c>
      <c r="N131" s="10" t="str">
        <f aca="false">Parámetros!$B$33</f>
        <v>Sin garantía</v>
      </c>
      <c r="O131" s="2" t="s">
        <v>1707</v>
      </c>
      <c r="P131" s="2" t="s">
        <v>1708</v>
      </c>
      <c r="Q131" s="2" t="s">
        <v>1523</v>
      </c>
      <c r="R131" s="2" t="s">
        <v>1181</v>
      </c>
      <c r="S131" s="2"/>
      <c r="T131" s="2" t="s">
        <v>1183</v>
      </c>
      <c r="U131" s="2" t="n">
        <v>28</v>
      </c>
      <c r="V131" s="2" t="s">
        <v>133</v>
      </c>
      <c r="W131" s="2" t="n">
        <v>28</v>
      </c>
      <c r="X131" s="2" t="s">
        <v>1709</v>
      </c>
      <c r="Y131" s="2" t="s">
        <v>1710</v>
      </c>
      <c r="Z131" s="2" t="s">
        <v>136</v>
      </c>
      <c r="AA131" s="2" t="s">
        <v>81</v>
      </c>
      <c r="AB131" s="2"/>
      <c r="AC131" s="2"/>
      <c r="AD131" s="2"/>
      <c r="AE131" s="2"/>
      <c r="AF131" s="2" t="s">
        <v>1711</v>
      </c>
      <c r="AG131" s="2" t="s">
        <v>1712</v>
      </c>
      <c r="AH131" s="2" t="s">
        <v>1713</v>
      </c>
      <c r="AI131" s="2" t="s">
        <v>1714</v>
      </c>
      <c r="AJ131" s="2" t="s">
        <v>1715</v>
      </c>
      <c r="AK131" s="2"/>
      <c r="AL131" s="2"/>
      <c r="AM131" s="2"/>
      <c r="AN131" s="2" t="s">
        <v>87</v>
      </c>
      <c r="AO131" s="2" t="s">
        <v>1716</v>
      </c>
      <c r="AP131" s="2" t="s">
        <v>89</v>
      </c>
    </row>
    <row r="132" customFormat="false" ht="15" hidden="false" customHeight="false" outlineLevel="0" collapsed="false">
      <c r="A132" s="8" t="s">
        <v>1717</v>
      </c>
      <c r="B132" s="8" t="s">
        <v>1717</v>
      </c>
      <c r="C132" s="2" t="s">
        <v>1718</v>
      </c>
      <c r="D132" s="2" t="s">
        <v>445</v>
      </c>
      <c r="E132" s="2" t="s">
        <v>446</v>
      </c>
      <c r="F132" s="9" t="n">
        <f aca="false">Precios!R132</f>
        <v>691</v>
      </c>
      <c r="G132" s="2" t="n">
        <v>549</v>
      </c>
      <c r="H132" s="10" t="str">
        <f aca="false">Parámetros!$B$28</f>
        <v>Nuevo</v>
      </c>
      <c r="I132" s="10" t="str">
        <f aca="false">Parámetros!$B$29</f>
        <v>Clásica</v>
      </c>
      <c r="J132" s="11" t="s">
        <v>1719</v>
      </c>
      <c r="K132" s="10" t="str">
        <f aca="false">Parámetros!$B$30</f>
        <v>Mercado Envíos</v>
      </c>
      <c r="L132" s="2" t="str">
        <f aca="false">IF(F132&gt;=Parámetros!$B$7,"Envío gratis (obligatorio en Mercado Libre)",Parámetros!$B$31)</f>
        <v>Envío gratis (obligatorio en Mercado Libre)</v>
      </c>
      <c r="M132" s="10" t="str">
        <f aca="false">Parámetros!$B$32</f>
        <v>No acepto</v>
      </c>
      <c r="N132" s="10" t="str">
        <f aca="false">Parámetros!$B$33</f>
        <v>Sin garantía</v>
      </c>
      <c r="O132" s="2" t="s">
        <v>1720</v>
      </c>
      <c r="P132" s="2" t="s">
        <v>1721</v>
      </c>
      <c r="Q132" s="2" t="s">
        <v>949</v>
      </c>
      <c r="R132" s="2"/>
      <c r="S132" s="2"/>
      <c r="T132" s="2" t="s">
        <v>219</v>
      </c>
      <c r="U132" s="2" t="n">
        <v>16</v>
      </c>
      <c r="V132" s="2" t="s">
        <v>220</v>
      </c>
      <c r="W132" s="2" t="n">
        <v>16</v>
      </c>
      <c r="X132" s="2" t="s">
        <v>1722</v>
      </c>
      <c r="Y132" s="2" t="s">
        <v>1723</v>
      </c>
      <c r="Z132" s="2" t="s">
        <v>136</v>
      </c>
      <c r="AA132" s="2" t="s">
        <v>1724</v>
      </c>
      <c r="AB132" s="2"/>
      <c r="AC132" s="2"/>
      <c r="AD132" s="2"/>
      <c r="AE132" s="2"/>
      <c r="AF132" s="2"/>
      <c r="AG132" s="2" t="s">
        <v>1725</v>
      </c>
      <c r="AH132" s="2" t="s">
        <v>1726</v>
      </c>
      <c r="AI132" s="2" t="s">
        <v>1727</v>
      </c>
      <c r="AJ132" s="2"/>
      <c r="AK132" s="2"/>
      <c r="AL132" s="2"/>
      <c r="AM132" s="2"/>
      <c r="AN132" s="2" t="s">
        <v>87</v>
      </c>
      <c r="AO132" s="2" t="s">
        <v>1728</v>
      </c>
      <c r="AP132" s="2" t="s">
        <v>89</v>
      </c>
    </row>
    <row r="133" customFormat="false" ht="15" hidden="false" customHeight="false" outlineLevel="0" collapsed="false">
      <c r="A133" s="8" t="s">
        <v>1729</v>
      </c>
      <c r="B133" s="8" t="s">
        <v>1729</v>
      </c>
      <c r="C133" s="2" t="s">
        <v>1730</v>
      </c>
      <c r="D133" s="2" t="s">
        <v>144</v>
      </c>
      <c r="E133" s="2" t="s">
        <v>145</v>
      </c>
      <c r="F133" s="9" t="n">
        <f aca="false">Precios!R133</f>
        <v>1038.86</v>
      </c>
      <c r="G133" s="2" t="n">
        <v>0</v>
      </c>
      <c r="H133" s="10" t="str">
        <f aca="false">Parámetros!$B$28</f>
        <v>Nuevo</v>
      </c>
      <c r="I133" s="10" t="str">
        <f aca="false">Parámetros!$B$29</f>
        <v>Clásica</v>
      </c>
      <c r="J133" s="11" t="s">
        <v>1731</v>
      </c>
      <c r="K133" s="10" t="str">
        <f aca="false">Parámetros!$B$30</f>
        <v>Mercado Envíos</v>
      </c>
      <c r="L133" s="2" t="str">
        <f aca="false">IF(F133&gt;=Parámetros!$B$7,"Envío gratis (obligatorio en Mercado Libre)",Parámetros!$B$31)</f>
        <v>Envío gratis (obligatorio en Mercado Libre)</v>
      </c>
      <c r="M133" s="10" t="str">
        <f aca="false">Parámetros!$B$32</f>
        <v>No acepto</v>
      </c>
      <c r="N133" s="10" t="str">
        <f aca="false">Parámetros!$B$33</f>
        <v>Sin garantía</v>
      </c>
      <c r="O133" s="2" t="s">
        <v>1732</v>
      </c>
      <c r="P133" s="2" t="s">
        <v>1733</v>
      </c>
      <c r="Q133" s="2" t="s">
        <v>1734</v>
      </c>
      <c r="R133" s="2" t="s">
        <v>1735</v>
      </c>
      <c r="S133" s="2"/>
      <c r="T133" s="2" t="s">
        <v>1112</v>
      </c>
      <c r="U133" s="2" t="n">
        <v>24</v>
      </c>
      <c r="V133" s="2" t="s">
        <v>1736</v>
      </c>
      <c r="W133" s="2" t="n">
        <v>24</v>
      </c>
      <c r="X133" s="2" t="s">
        <v>1737</v>
      </c>
      <c r="Y133" s="2" t="s">
        <v>1738</v>
      </c>
      <c r="Z133" s="2" t="s">
        <v>136</v>
      </c>
      <c r="AA133" s="2" t="s">
        <v>81</v>
      </c>
      <c r="AB133" s="2"/>
      <c r="AC133" s="2"/>
      <c r="AD133" s="2"/>
      <c r="AE133" s="2"/>
      <c r="AF133" s="2"/>
      <c r="AG133" s="2" t="s">
        <v>1739</v>
      </c>
      <c r="AH133" s="2" t="s">
        <v>1740</v>
      </c>
      <c r="AI133" s="2" t="s">
        <v>1741</v>
      </c>
      <c r="AJ133" s="2"/>
      <c r="AK133" s="2"/>
      <c r="AL133" s="2"/>
      <c r="AM133" s="2"/>
      <c r="AN133" s="2" t="s">
        <v>87</v>
      </c>
      <c r="AO133" s="2" t="s">
        <v>1742</v>
      </c>
      <c r="AP133" s="2" t="s">
        <v>89</v>
      </c>
    </row>
    <row r="134" customFormat="false" ht="15" hidden="false" customHeight="false" outlineLevel="0" collapsed="false">
      <c r="A134" s="8" t="s">
        <v>1743</v>
      </c>
      <c r="B134" s="8" t="s">
        <v>1743</v>
      </c>
      <c r="C134" s="2" t="s">
        <v>1744</v>
      </c>
      <c r="D134" s="2" t="s">
        <v>196</v>
      </c>
      <c r="E134" s="2" t="s">
        <v>197</v>
      </c>
      <c r="F134" s="9" t="n">
        <f aca="false">Precios!R134</f>
        <v>817</v>
      </c>
      <c r="G134" s="2" t="n">
        <v>46</v>
      </c>
      <c r="H134" s="10" t="str">
        <f aca="false">Parámetros!$B$28</f>
        <v>Nuevo</v>
      </c>
      <c r="I134" s="10" t="str">
        <f aca="false">Parámetros!$B$29</f>
        <v>Clásica</v>
      </c>
      <c r="J134" s="11" t="s">
        <v>1745</v>
      </c>
      <c r="K134" s="10" t="str">
        <f aca="false">Parámetros!$B$30</f>
        <v>Mercado Envíos</v>
      </c>
      <c r="L134" s="2" t="str">
        <f aca="false">IF(F134&gt;=Parámetros!$B$7,"Envío gratis (obligatorio en Mercado Libre)",Parámetros!$B$31)</f>
        <v>Envío gratis (obligatorio en Mercado Libre)</v>
      </c>
      <c r="M134" s="10" t="str">
        <f aca="false">Parámetros!$B$32</f>
        <v>No acepto</v>
      </c>
      <c r="N134" s="10" t="str">
        <f aca="false">Parámetros!$B$33</f>
        <v>Sin garantía</v>
      </c>
      <c r="O134" s="2" t="s">
        <v>1746</v>
      </c>
      <c r="P134" s="2" t="s">
        <v>200</v>
      </c>
      <c r="Q134" s="2" t="s">
        <v>201</v>
      </c>
      <c r="R134" s="2" t="s">
        <v>650</v>
      </c>
      <c r="S134" s="2" t="s">
        <v>1747</v>
      </c>
      <c r="T134" s="2" t="s">
        <v>1748</v>
      </c>
      <c r="U134" s="2"/>
      <c r="V134" s="2"/>
      <c r="W134" s="2" t="n">
        <v>1</v>
      </c>
      <c r="X134" s="2"/>
      <c r="Y134" s="2"/>
      <c r="Z134" s="2"/>
      <c r="AA134" s="2"/>
      <c r="AB134" s="2"/>
      <c r="AC134" s="2"/>
      <c r="AD134" s="2"/>
      <c r="AE134" s="2"/>
      <c r="AF134" s="2"/>
      <c r="AG134" s="2" t="s">
        <v>1749</v>
      </c>
      <c r="AH134" s="2" t="s">
        <v>1750</v>
      </c>
      <c r="AI134" s="2"/>
      <c r="AJ134" s="2"/>
      <c r="AK134" s="2"/>
      <c r="AL134" s="2"/>
      <c r="AM134" s="2"/>
      <c r="AN134" s="2" t="s">
        <v>87</v>
      </c>
      <c r="AO134" s="2" t="s">
        <v>1751</v>
      </c>
      <c r="AP134" s="2" t="s">
        <v>89</v>
      </c>
    </row>
    <row r="135" customFormat="false" ht="15" hidden="false" customHeight="false" outlineLevel="0" collapsed="false">
      <c r="A135" s="8" t="s">
        <v>1752</v>
      </c>
      <c r="B135" s="8" t="s">
        <v>1752</v>
      </c>
      <c r="C135" s="2" t="s">
        <v>1753</v>
      </c>
      <c r="D135" s="2" t="s">
        <v>144</v>
      </c>
      <c r="E135" s="2" t="s">
        <v>145</v>
      </c>
      <c r="F135" s="9" t="n">
        <f aca="false">Precios!R135</f>
        <v>923.52</v>
      </c>
      <c r="G135" s="2" t="n">
        <v>270</v>
      </c>
      <c r="H135" s="10" t="str">
        <f aca="false">Parámetros!$B$28</f>
        <v>Nuevo</v>
      </c>
      <c r="I135" s="10" t="str">
        <f aca="false">Parámetros!$B$29</f>
        <v>Clásica</v>
      </c>
      <c r="J135" s="11" t="s">
        <v>1754</v>
      </c>
      <c r="K135" s="10" t="str">
        <f aca="false">Parámetros!$B$30</f>
        <v>Mercado Envíos</v>
      </c>
      <c r="L135" s="2" t="str">
        <f aca="false">IF(F135&gt;=Parámetros!$B$7,"Envío gratis (obligatorio en Mercado Libre)",Parámetros!$B$31)</f>
        <v>Envío gratis (obligatorio en Mercado Libre)</v>
      </c>
      <c r="M135" s="10" t="str">
        <f aca="false">Parámetros!$B$32</f>
        <v>No acepto</v>
      </c>
      <c r="N135" s="10" t="str">
        <f aca="false">Parámetros!$B$33</f>
        <v>Sin garantía</v>
      </c>
      <c r="O135" s="2" t="s">
        <v>1755</v>
      </c>
      <c r="P135" s="2" t="s">
        <v>1733</v>
      </c>
      <c r="Q135" s="2" t="s">
        <v>1734</v>
      </c>
      <c r="R135" s="2" t="s">
        <v>1756</v>
      </c>
      <c r="S135" s="2"/>
      <c r="T135" s="2" t="s">
        <v>1112</v>
      </c>
      <c r="U135" s="2" t="n">
        <v>24</v>
      </c>
      <c r="V135" s="2" t="s">
        <v>1736</v>
      </c>
      <c r="W135" s="2" t="n">
        <v>24</v>
      </c>
      <c r="X135" s="2" t="s">
        <v>1757</v>
      </c>
      <c r="Y135" s="2" t="s">
        <v>1758</v>
      </c>
      <c r="Z135" s="2" t="s">
        <v>136</v>
      </c>
      <c r="AA135" s="2" t="s">
        <v>81</v>
      </c>
      <c r="AB135" s="2"/>
      <c r="AC135" s="2"/>
      <c r="AD135" s="2"/>
      <c r="AE135" s="2"/>
      <c r="AF135" s="2"/>
      <c r="AG135" s="2" t="s">
        <v>1739</v>
      </c>
      <c r="AH135" s="2" t="s">
        <v>1759</v>
      </c>
      <c r="AI135" s="2" t="s">
        <v>1760</v>
      </c>
      <c r="AJ135" s="2"/>
      <c r="AK135" s="2"/>
      <c r="AL135" s="2"/>
      <c r="AM135" s="2"/>
      <c r="AN135" s="2" t="s">
        <v>87</v>
      </c>
      <c r="AO135" s="2" t="s">
        <v>1761</v>
      </c>
      <c r="AP135" s="2" t="s">
        <v>89</v>
      </c>
    </row>
    <row r="136" customFormat="false" ht="15" hidden="false" customHeight="false" outlineLevel="0" collapsed="false">
      <c r="A136" s="8" t="s">
        <v>1762</v>
      </c>
      <c r="B136" s="8" t="s">
        <v>1762</v>
      </c>
      <c r="C136" s="2" t="s">
        <v>1763</v>
      </c>
      <c r="D136" s="2" t="s">
        <v>240</v>
      </c>
      <c r="E136" s="2" t="s">
        <v>241</v>
      </c>
      <c r="F136" s="9" t="n">
        <f aca="false">Precios!R136</f>
        <v>883</v>
      </c>
      <c r="G136" s="2" t="n">
        <v>160</v>
      </c>
      <c r="H136" s="10" t="str">
        <f aca="false">Parámetros!$B$28</f>
        <v>Nuevo</v>
      </c>
      <c r="I136" s="10" t="str">
        <f aca="false">Parámetros!$B$29</f>
        <v>Clásica</v>
      </c>
      <c r="J136" s="11" t="s">
        <v>1764</v>
      </c>
      <c r="K136" s="10" t="str">
        <f aca="false">Parámetros!$B$30</f>
        <v>Mercado Envíos</v>
      </c>
      <c r="L136" s="2" t="str">
        <f aca="false">IF(F136&gt;=Parámetros!$B$7,"Envío gratis (obligatorio en Mercado Libre)",Parámetros!$B$31)</f>
        <v>Envío gratis (obligatorio en Mercado Libre)</v>
      </c>
      <c r="M136" s="10" t="str">
        <f aca="false">Parámetros!$B$32</f>
        <v>No acepto</v>
      </c>
      <c r="N136" s="10" t="str">
        <f aca="false">Parámetros!$B$33</f>
        <v>Sin garantía</v>
      </c>
      <c r="O136" s="2" t="s">
        <v>1765</v>
      </c>
      <c r="P136" s="2" t="s">
        <v>1766</v>
      </c>
      <c r="Q136" s="2" t="s">
        <v>355</v>
      </c>
      <c r="R136" s="2"/>
      <c r="S136" s="2"/>
      <c r="T136" s="2" t="s">
        <v>152</v>
      </c>
      <c r="U136" s="2" t="n">
        <v>200</v>
      </c>
      <c r="V136" s="2" t="s">
        <v>133</v>
      </c>
      <c r="W136" s="2" t="n">
        <v>200</v>
      </c>
      <c r="X136" s="2" t="s">
        <v>1767</v>
      </c>
      <c r="Y136" s="2" t="s">
        <v>1768</v>
      </c>
      <c r="Z136" s="2" t="s">
        <v>136</v>
      </c>
      <c r="AA136" s="2" t="s">
        <v>81</v>
      </c>
      <c r="AB136" s="2"/>
      <c r="AC136" s="2"/>
      <c r="AD136" s="2"/>
      <c r="AE136" s="2"/>
      <c r="AF136" s="2"/>
      <c r="AG136" s="2" t="s">
        <v>1769</v>
      </c>
      <c r="AH136" s="2" t="s">
        <v>1770</v>
      </c>
      <c r="AI136" s="2" t="s">
        <v>1771</v>
      </c>
      <c r="AJ136" s="2"/>
      <c r="AK136" s="2"/>
      <c r="AL136" s="2"/>
      <c r="AM136" s="2"/>
      <c r="AN136" s="2" t="s">
        <v>87</v>
      </c>
      <c r="AO136" s="2" t="s">
        <v>1772</v>
      </c>
      <c r="AP136" s="2" t="s">
        <v>89</v>
      </c>
    </row>
    <row r="137" customFormat="false" ht="15" hidden="false" customHeight="false" outlineLevel="0" collapsed="false">
      <c r="A137" s="8" t="s">
        <v>1773</v>
      </c>
      <c r="B137" s="8" t="s">
        <v>1773</v>
      </c>
      <c r="C137" s="2" t="s">
        <v>1774</v>
      </c>
      <c r="D137" s="2" t="s">
        <v>556</v>
      </c>
      <c r="E137" s="2" t="s">
        <v>557</v>
      </c>
      <c r="F137" s="9" t="n">
        <f aca="false">Precios!R137</f>
        <v>374</v>
      </c>
      <c r="G137" s="2" t="n">
        <v>0</v>
      </c>
      <c r="H137" s="10" t="str">
        <f aca="false">Parámetros!$B$28</f>
        <v>Nuevo</v>
      </c>
      <c r="I137" s="10" t="str">
        <f aca="false">Parámetros!$B$29</f>
        <v>Clásica</v>
      </c>
      <c r="J137" s="11" t="s">
        <v>1775</v>
      </c>
      <c r="K137" s="10" t="str">
        <f aca="false">Parámetros!$B$30</f>
        <v>Mercado Envíos</v>
      </c>
      <c r="L137" s="2" t="str">
        <f aca="false">IF(F137&gt;=Parámetros!$B$7,"Envío gratis (obligatorio en Mercado Libre)",Parámetros!$B$31)</f>
        <v>Envío gratis (obligatorio en Mercado Libre)</v>
      </c>
      <c r="M137" s="10" t="str">
        <f aca="false">Parámetros!$B$32</f>
        <v>No acepto</v>
      </c>
      <c r="N137" s="10" t="str">
        <f aca="false">Parámetros!$B$33</f>
        <v>Sin garantía</v>
      </c>
      <c r="O137" s="2" t="s">
        <v>1776</v>
      </c>
      <c r="P137" s="2" t="s">
        <v>1777</v>
      </c>
      <c r="Q137" s="2" t="s">
        <v>355</v>
      </c>
      <c r="R137" s="2"/>
      <c r="S137" s="2"/>
      <c r="T137" s="2" t="s">
        <v>152</v>
      </c>
      <c r="U137" s="2" t="n">
        <v>50</v>
      </c>
      <c r="V137" s="2" t="s">
        <v>133</v>
      </c>
      <c r="W137" s="2" t="n">
        <v>50</v>
      </c>
      <c r="X137" s="2" t="s">
        <v>1778</v>
      </c>
      <c r="Y137" s="2" t="s">
        <v>1779</v>
      </c>
      <c r="Z137" s="2" t="s">
        <v>136</v>
      </c>
      <c r="AA137" s="2" t="s">
        <v>81</v>
      </c>
      <c r="AB137" s="2"/>
      <c r="AC137" s="2"/>
      <c r="AD137" s="2"/>
      <c r="AE137" s="2"/>
      <c r="AF137" s="2"/>
      <c r="AG137" s="2" t="s">
        <v>1780</v>
      </c>
      <c r="AH137" s="2" t="s">
        <v>1781</v>
      </c>
      <c r="AI137" s="2" t="s">
        <v>1782</v>
      </c>
      <c r="AJ137" s="2" t="s">
        <v>1783</v>
      </c>
      <c r="AK137" s="2"/>
      <c r="AL137" s="2"/>
      <c r="AM137" s="2"/>
      <c r="AN137" s="2" t="s">
        <v>87</v>
      </c>
      <c r="AO137" s="2" t="s">
        <v>1784</v>
      </c>
      <c r="AP137" s="2" t="s">
        <v>89</v>
      </c>
    </row>
    <row r="138" customFormat="false" ht="15" hidden="false" customHeight="false" outlineLevel="0" collapsed="false">
      <c r="A138" s="8" t="s">
        <v>1785</v>
      </c>
      <c r="B138" s="8" t="s">
        <v>1785</v>
      </c>
      <c r="C138" s="2" t="s">
        <v>1786</v>
      </c>
      <c r="D138" s="2" t="s">
        <v>144</v>
      </c>
      <c r="E138" s="2" t="s">
        <v>145</v>
      </c>
      <c r="F138" s="9" t="n">
        <f aca="false">Precios!R138</f>
        <v>435.59</v>
      </c>
      <c r="G138" s="2" t="n">
        <v>643</v>
      </c>
      <c r="H138" s="10" t="str">
        <f aca="false">Parámetros!$B$28</f>
        <v>Nuevo</v>
      </c>
      <c r="I138" s="10" t="str">
        <f aca="false">Parámetros!$B$29</f>
        <v>Clásica</v>
      </c>
      <c r="J138" s="11" t="s">
        <v>1787</v>
      </c>
      <c r="K138" s="10" t="str">
        <f aca="false">Parámetros!$B$30</f>
        <v>Mercado Envíos</v>
      </c>
      <c r="L138" s="2" t="str">
        <f aca="false">IF(F138&gt;=Parámetros!$B$7,"Envío gratis (obligatorio en Mercado Libre)",Parámetros!$B$31)</f>
        <v>Envío gratis (obligatorio en Mercado Libre)</v>
      </c>
      <c r="M138" s="10" t="str">
        <f aca="false">Parámetros!$B$32</f>
        <v>No acepto</v>
      </c>
      <c r="N138" s="10" t="str">
        <f aca="false">Parámetros!$B$33</f>
        <v>Sin garantía</v>
      </c>
      <c r="O138" s="2" t="s">
        <v>1788</v>
      </c>
      <c r="P138" s="2" t="s">
        <v>1207</v>
      </c>
      <c r="Q138" s="2" t="s">
        <v>1208</v>
      </c>
      <c r="R138" s="2" t="s">
        <v>1209</v>
      </c>
      <c r="S138" s="2"/>
      <c r="T138" s="2" t="s">
        <v>1789</v>
      </c>
      <c r="U138" s="2" t="n">
        <v>250</v>
      </c>
      <c r="V138" s="2" t="s">
        <v>77</v>
      </c>
      <c r="W138" s="2" t="n">
        <v>1</v>
      </c>
      <c r="X138" s="2" t="s">
        <v>1790</v>
      </c>
      <c r="Y138" s="2" t="s">
        <v>1791</v>
      </c>
      <c r="Z138" s="2" t="s">
        <v>136</v>
      </c>
      <c r="AA138" s="2" t="s">
        <v>1792</v>
      </c>
      <c r="AB138" s="2"/>
      <c r="AC138" s="2"/>
      <c r="AD138" s="2"/>
      <c r="AE138" s="2"/>
      <c r="AF138" s="2"/>
      <c r="AG138" s="2" t="s">
        <v>1793</v>
      </c>
      <c r="AH138" s="2" t="s">
        <v>1794</v>
      </c>
      <c r="AI138" s="2" t="s">
        <v>1795</v>
      </c>
      <c r="AJ138" s="2"/>
      <c r="AK138" s="2"/>
      <c r="AL138" s="2"/>
      <c r="AM138" s="2"/>
      <c r="AN138" s="2" t="s">
        <v>87</v>
      </c>
      <c r="AO138" s="2" t="s">
        <v>1796</v>
      </c>
      <c r="AP138" s="2" t="s">
        <v>89</v>
      </c>
    </row>
    <row r="139" customFormat="false" ht="15" hidden="false" customHeight="false" outlineLevel="0" collapsed="false">
      <c r="A139" s="8" t="s">
        <v>1797</v>
      </c>
      <c r="B139" s="8" t="s">
        <v>1797</v>
      </c>
      <c r="C139" s="2" t="s">
        <v>1798</v>
      </c>
      <c r="D139" s="2" t="s">
        <v>240</v>
      </c>
      <c r="E139" s="2" t="s">
        <v>241</v>
      </c>
      <c r="F139" s="9" t="n">
        <f aca="false">Precios!R139</f>
        <v>197</v>
      </c>
      <c r="G139" s="2" t="n">
        <v>346</v>
      </c>
      <c r="H139" s="10" t="str">
        <f aca="false">Parámetros!$B$28</f>
        <v>Nuevo</v>
      </c>
      <c r="I139" s="10" t="str">
        <f aca="false">Parámetros!$B$29</f>
        <v>Clásica</v>
      </c>
      <c r="J139" s="11" t="s">
        <v>1799</v>
      </c>
      <c r="K139" s="10" t="str">
        <f aca="false">Parámetros!$B$30</f>
        <v>Mercado Envíos</v>
      </c>
      <c r="L139" s="2" t="str">
        <f aca="false">IF(F139&gt;=Parámetros!$B$7,"Envío gratis (obligatorio en Mercado Libre)",Parámetros!$B$31)</f>
        <v>A cargo del comprador</v>
      </c>
      <c r="M139" s="10" t="str">
        <f aca="false">Parámetros!$B$32</f>
        <v>No acepto</v>
      </c>
      <c r="N139" s="10" t="str">
        <f aca="false">Parámetros!$B$33</f>
        <v>Sin garantía</v>
      </c>
      <c r="O139" s="2" t="s">
        <v>1800</v>
      </c>
      <c r="P139" s="2" t="s">
        <v>1801</v>
      </c>
      <c r="Q139" s="2" t="s">
        <v>129</v>
      </c>
      <c r="R139" s="2"/>
      <c r="S139" s="2"/>
      <c r="T139" s="2" t="s">
        <v>152</v>
      </c>
      <c r="U139" s="2" t="n">
        <v>100</v>
      </c>
      <c r="V139" s="2" t="s">
        <v>133</v>
      </c>
      <c r="W139" s="2" t="n">
        <v>100</v>
      </c>
      <c r="X139" s="2" t="s">
        <v>1802</v>
      </c>
      <c r="Y139" s="2" t="s">
        <v>1803</v>
      </c>
      <c r="Z139" s="2" t="s">
        <v>136</v>
      </c>
      <c r="AA139" s="2" t="s">
        <v>81</v>
      </c>
      <c r="AB139" s="2"/>
      <c r="AC139" s="2"/>
      <c r="AD139" s="2"/>
      <c r="AE139" s="2"/>
      <c r="AF139" s="2"/>
      <c r="AG139" s="2" t="s">
        <v>1804</v>
      </c>
      <c r="AH139" s="2" t="s">
        <v>1805</v>
      </c>
      <c r="AI139" s="2" t="s">
        <v>1806</v>
      </c>
      <c r="AJ139" s="2" t="s">
        <v>1807</v>
      </c>
      <c r="AK139" s="2"/>
      <c r="AL139" s="2"/>
      <c r="AM139" s="2"/>
      <c r="AN139" s="2" t="s">
        <v>87</v>
      </c>
      <c r="AO139" s="2" t="s">
        <v>1808</v>
      </c>
      <c r="AP139" s="2" t="s">
        <v>89</v>
      </c>
    </row>
    <row r="140" customFormat="false" ht="15" hidden="false" customHeight="false" outlineLevel="0" collapsed="false">
      <c r="A140" s="8" t="s">
        <v>1809</v>
      </c>
      <c r="B140" s="8" t="s">
        <v>1809</v>
      </c>
      <c r="C140" s="2" t="s">
        <v>1810</v>
      </c>
      <c r="D140" s="2" t="s">
        <v>1811</v>
      </c>
      <c r="E140" s="2" t="s">
        <v>1812</v>
      </c>
      <c r="F140" s="9" t="n">
        <f aca="false">Precios!R140</f>
        <v>115</v>
      </c>
      <c r="G140" s="2" t="n">
        <v>694</v>
      </c>
      <c r="H140" s="10" t="str">
        <f aca="false">Parámetros!$B$28</f>
        <v>Nuevo</v>
      </c>
      <c r="I140" s="10" t="str">
        <f aca="false">Parámetros!$B$29</f>
        <v>Clásica</v>
      </c>
      <c r="J140" s="11" t="s">
        <v>1813</v>
      </c>
      <c r="K140" s="10" t="str">
        <f aca="false">Parámetros!$B$30</f>
        <v>Mercado Envíos</v>
      </c>
      <c r="L140" s="2" t="str">
        <f aca="false">IF(F140&gt;=Parámetros!$B$7,"Envío gratis (obligatorio en Mercado Libre)",Parámetros!$B$31)</f>
        <v>A cargo del comprador</v>
      </c>
      <c r="M140" s="10" t="str">
        <f aca="false">Parámetros!$B$32</f>
        <v>No acepto</v>
      </c>
      <c r="N140" s="10" t="str">
        <f aca="false">Parámetros!$B$33</f>
        <v>Sin garantía</v>
      </c>
      <c r="O140" s="2" t="s">
        <v>1814</v>
      </c>
      <c r="P140" s="2" t="s">
        <v>1815</v>
      </c>
      <c r="Q140" s="2" t="s">
        <v>129</v>
      </c>
      <c r="R140" s="2"/>
      <c r="S140" s="2"/>
      <c r="T140" s="2" t="s">
        <v>1816</v>
      </c>
      <c r="U140" s="2" t="n">
        <v>30</v>
      </c>
      <c r="V140" s="2" t="s">
        <v>100</v>
      </c>
      <c r="W140" s="2" t="n">
        <v>1</v>
      </c>
      <c r="X140" s="2" t="s">
        <v>1817</v>
      </c>
      <c r="Y140" s="2" t="s">
        <v>1818</v>
      </c>
      <c r="Z140" s="2" t="s">
        <v>1819</v>
      </c>
      <c r="AA140" s="2" t="s">
        <v>1820</v>
      </c>
      <c r="AB140" s="2"/>
      <c r="AC140" s="2"/>
      <c r="AD140" s="2"/>
      <c r="AE140" s="2"/>
      <c r="AF140" s="2"/>
      <c r="AG140" s="2" t="s">
        <v>1821</v>
      </c>
      <c r="AH140" s="2" t="s">
        <v>1822</v>
      </c>
      <c r="AI140" s="2" t="s">
        <v>1823</v>
      </c>
      <c r="AJ140" s="2"/>
      <c r="AK140" s="2"/>
      <c r="AL140" s="2"/>
      <c r="AM140" s="2"/>
      <c r="AN140" s="2" t="s">
        <v>87</v>
      </c>
      <c r="AO140" s="2" t="s">
        <v>1824</v>
      </c>
      <c r="AP140" s="2" t="s">
        <v>89</v>
      </c>
    </row>
    <row r="141" customFormat="false" ht="15" hidden="false" customHeight="false" outlineLevel="0" collapsed="false">
      <c r="A141" s="8" t="s">
        <v>1825</v>
      </c>
      <c r="B141" s="8" t="s">
        <v>1825</v>
      </c>
      <c r="C141" s="2" t="s">
        <v>1826</v>
      </c>
      <c r="D141" s="2" t="s">
        <v>144</v>
      </c>
      <c r="E141" s="2" t="s">
        <v>145</v>
      </c>
      <c r="F141" s="9" t="n">
        <f aca="false">Precios!R141</f>
        <v>271</v>
      </c>
      <c r="G141" s="2" t="n">
        <v>547</v>
      </c>
      <c r="H141" s="10" t="str">
        <f aca="false">Parámetros!$B$28</f>
        <v>Nuevo</v>
      </c>
      <c r="I141" s="10" t="str">
        <f aca="false">Parámetros!$B$29</f>
        <v>Clásica</v>
      </c>
      <c r="J141" s="11" t="s">
        <v>1827</v>
      </c>
      <c r="K141" s="10" t="str">
        <f aca="false">Parámetros!$B$30</f>
        <v>Mercado Envíos</v>
      </c>
      <c r="L141" s="2" t="str">
        <f aca="false">IF(F141&gt;=Parámetros!$B$7,"Envío gratis (obligatorio en Mercado Libre)",Parámetros!$B$31)</f>
        <v>A cargo del comprador</v>
      </c>
      <c r="M141" s="10" t="str">
        <f aca="false">Parámetros!$B$32</f>
        <v>No acepto</v>
      </c>
      <c r="N141" s="10" t="str">
        <f aca="false">Parámetros!$B$33</f>
        <v>Sin garantía</v>
      </c>
      <c r="O141" s="2" t="s">
        <v>1828</v>
      </c>
      <c r="P141" s="2" t="s">
        <v>1829</v>
      </c>
      <c r="Q141" s="2" t="s">
        <v>1830</v>
      </c>
      <c r="R141" s="2"/>
      <c r="S141" s="2"/>
      <c r="T141" s="2" t="s">
        <v>1831</v>
      </c>
      <c r="U141" s="2" t="n">
        <v>4</v>
      </c>
      <c r="V141" s="2" t="s">
        <v>171</v>
      </c>
      <c r="W141" s="2" t="n">
        <v>4</v>
      </c>
      <c r="X141" s="2" t="s">
        <v>1832</v>
      </c>
      <c r="Y141" s="2" t="s">
        <v>1833</v>
      </c>
      <c r="Z141" s="2" t="s">
        <v>1834</v>
      </c>
      <c r="AA141" s="2" t="s">
        <v>1835</v>
      </c>
      <c r="AB141" s="2"/>
      <c r="AC141" s="2"/>
      <c r="AD141" s="2"/>
      <c r="AE141" s="2"/>
      <c r="AF141" s="2"/>
      <c r="AG141" s="2" t="s">
        <v>1836</v>
      </c>
      <c r="AH141" s="2" t="s">
        <v>1837</v>
      </c>
      <c r="AI141" s="2" t="s">
        <v>1838</v>
      </c>
      <c r="AJ141" s="2" t="s">
        <v>1839</v>
      </c>
      <c r="AK141" s="2"/>
      <c r="AL141" s="2"/>
      <c r="AM141" s="2"/>
      <c r="AN141" s="2" t="s">
        <v>87</v>
      </c>
      <c r="AO141" s="2" t="s">
        <v>1840</v>
      </c>
      <c r="AP141" s="2" t="s">
        <v>89</v>
      </c>
    </row>
    <row r="142" customFormat="false" ht="15" hidden="false" customHeight="false" outlineLevel="0" collapsed="false">
      <c r="A142" s="8" t="s">
        <v>1841</v>
      </c>
      <c r="B142" s="8" t="s">
        <v>1841</v>
      </c>
      <c r="C142" s="2" t="s">
        <v>1842</v>
      </c>
      <c r="D142" s="2" t="s">
        <v>303</v>
      </c>
      <c r="E142" s="2" t="s">
        <v>304</v>
      </c>
      <c r="F142" s="9" t="n">
        <f aca="false">Precios!R142</f>
        <v>85</v>
      </c>
      <c r="G142" s="2" t="n">
        <v>934</v>
      </c>
      <c r="H142" s="10" t="str">
        <f aca="false">Parámetros!$B$28</f>
        <v>Nuevo</v>
      </c>
      <c r="I142" s="10" t="str">
        <f aca="false">Parámetros!$B$29</f>
        <v>Clásica</v>
      </c>
      <c r="J142" s="11" t="s">
        <v>1843</v>
      </c>
      <c r="K142" s="10" t="str">
        <f aca="false">Parámetros!$B$30</f>
        <v>Mercado Envíos</v>
      </c>
      <c r="L142" s="2" t="str">
        <f aca="false">IF(F142&gt;=Parámetros!$B$7,"Envío gratis (obligatorio en Mercado Libre)",Parámetros!$B$31)</f>
        <v>A cargo del comprador</v>
      </c>
      <c r="M142" s="10" t="str">
        <f aca="false">Parámetros!$B$32</f>
        <v>No acepto</v>
      </c>
      <c r="N142" s="10" t="str">
        <f aca="false">Parámetros!$B$33</f>
        <v>Sin garantía</v>
      </c>
      <c r="O142" s="2" t="s">
        <v>1844</v>
      </c>
      <c r="P142" s="2" t="s">
        <v>1547</v>
      </c>
      <c r="Q142" s="2" t="s">
        <v>1471</v>
      </c>
      <c r="R142" s="2"/>
      <c r="S142" s="2" t="s">
        <v>1845</v>
      </c>
      <c r="T142" s="2" t="s">
        <v>1846</v>
      </c>
      <c r="U142" s="2" t="n">
        <v>237</v>
      </c>
      <c r="V142" s="2" t="s">
        <v>77</v>
      </c>
      <c r="W142" s="2" t="n">
        <v>1</v>
      </c>
      <c r="X142" s="2"/>
      <c r="Y142" s="2"/>
      <c r="Z142" s="2"/>
      <c r="AA142" s="2" t="s">
        <v>81</v>
      </c>
      <c r="AB142" s="2"/>
      <c r="AC142" s="2" t="s">
        <v>1845</v>
      </c>
      <c r="AD142" s="2"/>
      <c r="AE142" s="2"/>
      <c r="AF142" s="2"/>
      <c r="AG142" s="2" t="s">
        <v>1847</v>
      </c>
      <c r="AH142" s="2" t="s">
        <v>1848</v>
      </c>
      <c r="AI142" s="2" t="s">
        <v>1849</v>
      </c>
      <c r="AJ142" s="2"/>
      <c r="AK142" s="2"/>
      <c r="AL142" s="2"/>
      <c r="AM142" s="2"/>
      <c r="AN142" s="2" t="s">
        <v>87</v>
      </c>
      <c r="AO142" s="2" t="s">
        <v>1850</v>
      </c>
      <c r="AP142" s="2" t="s">
        <v>89</v>
      </c>
    </row>
    <row r="143" customFormat="false" ht="15" hidden="false" customHeight="false" outlineLevel="0" collapsed="false">
      <c r="A143" s="8" t="s">
        <v>1851</v>
      </c>
      <c r="B143" s="8" t="s">
        <v>1851</v>
      </c>
      <c r="C143" s="2" t="s">
        <v>1852</v>
      </c>
      <c r="D143" s="2" t="s">
        <v>1059</v>
      </c>
      <c r="E143" s="2" t="s">
        <v>1060</v>
      </c>
      <c r="F143" s="9" t="n">
        <f aca="false">Precios!R143</f>
        <v>1354</v>
      </c>
      <c r="G143" s="2" t="n">
        <v>0</v>
      </c>
      <c r="H143" s="10" t="str">
        <f aca="false">Parámetros!$B$28</f>
        <v>Nuevo</v>
      </c>
      <c r="I143" s="10" t="str">
        <f aca="false">Parámetros!$B$29</f>
        <v>Clásica</v>
      </c>
      <c r="J143" s="11" t="s">
        <v>1853</v>
      </c>
      <c r="K143" s="10" t="str">
        <f aca="false">Parámetros!$B$30</f>
        <v>Mercado Envíos</v>
      </c>
      <c r="L143" s="2" t="str">
        <f aca="false">IF(F143&gt;=Parámetros!$B$7,"Envío gratis (obligatorio en Mercado Libre)",Parámetros!$B$31)</f>
        <v>Envío gratis (obligatorio en Mercado Libre)</v>
      </c>
      <c r="M143" s="10" t="str">
        <f aca="false">Parámetros!$B$32</f>
        <v>No acepto</v>
      </c>
      <c r="N143" s="10" t="str">
        <f aca="false">Parámetros!$B$33</f>
        <v>Sin garantía</v>
      </c>
      <c r="O143" s="2" t="s">
        <v>1854</v>
      </c>
      <c r="P143" s="2" t="s">
        <v>1855</v>
      </c>
      <c r="Q143" s="2" t="s">
        <v>1856</v>
      </c>
      <c r="R143" s="2" t="s">
        <v>1857</v>
      </c>
      <c r="S143" s="2"/>
      <c r="T143" s="2" t="s">
        <v>1858</v>
      </c>
      <c r="U143" s="2" t="n">
        <v>30</v>
      </c>
      <c r="V143" s="2" t="s">
        <v>544</v>
      </c>
      <c r="W143" s="2" t="n">
        <v>30</v>
      </c>
      <c r="X143" s="2" t="s">
        <v>1859</v>
      </c>
      <c r="Y143" s="2" t="s">
        <v>1860</v>
      </c>
      <c r="Z143" s="2" t="s">
        <v>136</v>
      </c>
      <c r="AA143" s="2" t="s">
        <v>81</v>
      </c>
      <c r="AB143" s="2"/>
      <c r="AC143" s="2"/>
      <c r="AD143" s="2"/>
      <c r="AE143" s="2"/>
      <c r="AF143" s="2"/>
      <c r="AG143" s="2" t="s">
        <v>1861</v>
      </c>
      <c r="AH143" s="2" t="s">
        <v>1862</v>
      </c>
      <c r="AI143" s="2" t="s">
        <v>1863</v>
      </c>
      <c r="AJ143" s="2"/>
      <c r="AK143" s="2"/>
      <c r="AL143" s="2"/>
      <c r="AM143" s="2"/>
      <c r="AN143" s="2" t="s">
        <v>87</v>
      </c>
      <c r="AO143" s="2" t="s">
        <v>1864</v>
      </c>
      <c r="AP143" s="2" t="s">
        <v>89</v>
      </c>
    </row>
    <row r="144" customFormat="false" ht="15" hidden="false" customHeight="false" outlineLevel="0" collapsed="false">
      <c r="A144" s="8" t="s">
        <v>1865</v>
      </c>
      <c r="B144" s="8" t="s">
        <v>1865</v>
      </c>
      <c r="C144" s="2" t="s">
        <v>1866</v>
      </c>
      <c r="D144" s="2" t="s">
        <v>303</v>
      </c>
      <c r="E144" s="2" t="s">
        <v>304</v>
      </c>
      <c r="F144" s="9" t="n">
        <f aca="false">Precios!R144</f>
        <v>79</v>
      </c>
      <c r="G144" s="2" t="n">
        <v>526</v>
      </c>
      <c r="H144" s="10" t="str">
        <f aca="false">Parámetros!$B$28</f>
        <v>Nuevo</v>
      </c>
      <c r="I144" s="10" t="str">
        <f aca="false">Parámetros!$B$29</f>
        <v>Clásica</v>
      </c>
      <c r="J144" s="11" t="s">
        <v>1867</v>
      </c>
      <c r="K144" s="10" t="str">
        <f aca="false">Parámetros!$B$30</f>
        <v>Mercado Envíos</v>
      </c>
      <c r="L144" s="2" t="str">
        <f aca="false">IF(F144&gt;=Parámetros!$B$7,"Envío gratis (obligatorio en Mercado Libre)",Parámetros!$B$31)</f>
        <v>A cargo del comprador</v>
      </c>
      <c r="M144" s="10" t="str">
        <f aca="false">Parámetros!$B$32</f>
        <v>No acepto</v>
      </c>
      <c r="N144" s="10" t="str">
        <f aca="false">Parámetros!$B$33</f>
        <v>Sin garantía</v>
      </c>
      <c r="O144" s="2" t="s">
        <v>1868</v>
      </c>
      <c r="P144" s="2" t="s">
        <v>1470</v>
      </c>
      <c r="Q144" s="2" t="s">
        <v>1471</v>
      </c>
      <c r="R144" s="2"/>
      <c r="S144" s="2" t="s">
        <v>1845</v>
      </c>
      <c r="T144" s="2" t="s">
        <v>1846</v>
      </c>
      <c r="U144" s="2" t="n">
        <v>237</v>
      </c>
      <c r="V144" s="2" t="s">
        <v>77</v>
      </c>
      <c r="W144" s="2" t="n">
        <v>1</v>
      </c>
      <c r="X144" s="2"/>
      <c r="Y144" s="2"/>
      <c r="Z144" s="2"/>
      <c r="AA144" s="2" t="s">
        <v>81</v>
      </c>
      <c r="AB144" s="2"/>
      <c r="AC144" s="2" t="s">
        <v>1845</v>
      </c>
      <c r="AD144" s="2"/>
      <c r="AE144" s="2"/>
      <c r="AF144" s="2"/>
      <c r="AG144" s="2" t="s">
        <v>1869</v>
      </c>
      <c r="AH144" s="2" t="s">
        <v>1870</v>
      </c>
      <c r="AI144" s="2" t="s">
        <v>1871</v>
      </c>
      <c r="AJ144" s="2"/>
      <c r="AK144" s="2"/>
      <c r="AL144" s="2"/>
      <c r="AM144" s="2"/>
      <c r="AN144" s="2" t="s">
        <v>87</v>
      </c>
      <c r="AO144" s="2" t="s">
        <v>1872</v>
      </c>
      <c r="AP144" s="2" t="s">
        <v>89</v>
      </c>
    </row>
    <row r="145" customFormat="false" ht="15" hidden="false" customHeight="false" outlineLevel="0" collapsed="false">
      <c r="A145" s="8" t="s">
        <v>1873</v>
      </c>
      <c r="B145" s="8" t="s">
        <v>1873</v>
      </c>
      <c r="C145" s="2" t="s">
        <v>1874</v>
      </c>
      <c r="D145" s="2" t="s">
        <v>556</v>
      </c>
      <c r="E145" s="2" t="s">
        <v>557</v>
      </c>
      <c r="F145" s="9" t="n">
        <f aca="false">Precios!R145</f>
        <v>544</v>
      </c>
      <c r="G145" s="2" t="n">
        <v>3</v>
      </c>
      <c r="H145" s="10" t="str">
        <f aca="false">Parámetros!$B$28</f>
        <v>Nuevo</v>
      </c>
      <c r="I145" s="10" t="str">
        <f aca="false">Parámetros!$B$29</f>
        <v>Clásica</v>
      </c>
      <c r="J145" s="11" t="s">
        <v>1875</v>
      </c>
      <c r="K145" s="10" t="str">
        <f aca="false">Parámetros!$B$30</f>
        <v>Mercado Envíos</v>
      </c>
      <c r="L145" s="2" t="str">
        <f aca="false">IF(F145&gt;=Parámetros!$B$7,"Envío gratis (obligatorio en Mercado Libre)",Parámetros!$B$31)</f>
        <v>Envío gratis (obligatorio en Mercado Libre)</v>
      </c>
      <c r="M145" s="10" t="str">
        <f aca="false">Parámetros!$B$32</f>
        <v>No acepto</v>
      </c>
      <c r="N145" s="10" t="str">
        <f aca="false">Parámetros!$B$33</f>
        <v>Sin garantía</v>
      </c>
      <c r="O145" s="2" t="s">
        <v>1876</v>
      </c>
      <c r="P145" s="2" t="s">
        <v>1777</v>
      </c>
      <c r="Q145" s="2" t="s">
        <v>355</v>
      </c>
      <c r="R145" s="2"/>
      <c r="S145" s="2"/>
      <c r="T145" s="2" t="s">
        <v>152</v>
      </c>
      <c r="U145" s="2" t="n">
        <v>50</v>
      </c>
      <c r="V145" s="2" t="s">
        <v>133</v>
      </c>
      <c r="W145" s="2" t="n">
        <v>50</v>
      </c>
      <c r="X145" s="2" t="s">
        <v>1778</v>
      </c>
      <c r="Y145" s="2" t="s">
        <v>1877</v>
      </c>
      <c r="Z145" s="2" t="s">
        <v>136</v>
      </c>
      <c r="AA145" s="2" t="s">
        <v>81</v>
      </c>
      <c r="AB145" s="2"/>
      <c r="AC145" s="2"/>
      <c r="AD145" s="2"/>
      <c r="AE145" s="2"/>
      <c r="AF145" s="2" t="s">
        <v>1878</v>
      </c>
      <c r="AG145" s="2" t="s">
        <v>1879</v>
      </c>
      <c r="AH145" s="2" t="s">
        <v>1880</v>
      </c>
      <c r="AI145" s="2" t="s">
        <v>1881</v>
      </c>
      <c r="AJ145" s="2" t="s">
        <v>1882</v>
      </c>
      <c r="AK145" s="2" t="s">
        <v>1883</v>
      </c>
      <c r="AL145" s="2"/>
      <c r="AM145" s="2"/>
      <c r="AN145" s="2" t="s">
        <v>87</v>
      </c>
      <c r="AO145" s="2" t="s">
        <v>1884</v>
      </c>
      <c r="AP145" s="2" t="s">
        <v>89</v>
      </c>
    </row>
    <row r="146" customFormat="false" ht="15" hidden="false" customHeight="false" outlineLevel="0" collapsed="false">
      <c r="A146" s="8" t="s">
        <v>1885</v>
      </c>
      <c r="B146" s="8" t="s">
        <v>1885</v>
      </c>
      <c r="C146" s="2" t="s">
        <v>1886</v>
      </c>
      <c r="D146" s="2" t="s">
        <v>144</v>
      </c>
      <c r="E146" s="2" t="s">
        <v>145</v>
      </c>
      <c r="F146" s="9" t="n">
        <f aca="false">Precios!R146</f>
        <v>2342</v>
      </c>
      <c r="G146" s="2" t="n">
        <v>3</v>
      </c>
      <c r="H146" s="10" t="str">
        <f aca="false">Parámetros!$B$28</f>
        <v>Nuevo</v>
      </c>
      <c r="I146" s="10" t="str">
        <f aca="false">Parámetros!$B$29</f>
        <v>Clásica</v>
      </c>
      <c r="J146" s="11" t="s">
        <v>1887</v>
      </c>
      <c r="K146" s="10" t="str">
        <f aca="false">Parámetros!$B$30</f>
        <v>Mercado Envíos</v>
      </c>
      <c r="L146" s="2" t="str">
        <f aca="false">IF(F146&gt;=Parámetros!$B$7,"Envío gratis (obligatorio en Mercado Libre)",Parámetros!$B$31)</f>
        <v>Envío gratis (obligatorio en Mercado Libre)</v>
      </c>
      <c r="M146" s="10" t="str">
        <f aca="false">Parámetros!$B$32</f>
        <v>No acepto</v>
      </c>
      <c r="N146" s="10" t="str">
        <f aca="false">Parámetros!$B$33</f>
        <v>Sin garantía</v>
      </c>
      <c r="O146" s="2" t="s">
        <v>1888</v>
      </c>
      <c r="P146" s="2" t="s">
        <v>1889</v>
      </c>
      <c r="Q146" s="2" t="s">
        <v>149</v>
      </c>
      <c r="R146" s="2"/>
      <c r="S146" s="2"/>
      <c r="T146" s="2" t="s">
        <v>152</v>
      </c>
      <c r="U146" s="2" t="n">
        <v>60</v>
      </c>
      <c r="V146" s="2" t="s">
        <v>133</v>
      </c>
      <c r="W146" s="2" t="n">
        <v>60</v>
      </c>
      <c r="X146" s="2" t="s">
        <v>1890</v>
      </c>
      <c r="Y146" s="2" t="s">
        <v>1891</v>
      </c>
      <c r="Z146" s="2" t="s">
        <v>136</v>
      </c>
      <c r="AA146" s="2" t="s">
        <v>81</v>
      </c>
      <c r="AB146" s="2"/>
      <c r="AC146" s="2"/>
      <c r="AD146" s="2"/>
      <c r="AE146" s="2"/>
      <c r="AF146" s="2" t="s">
        <v>1892</v>
      </c>
      <c r="AG146" s="2" t="s">
        <v>1893</v>
      </c>
      <c r="AH146" s="2" t="s">
        <v>1894</v>
      </c>
      <c r="AI146" s="2" t="s">
        <v>1895</v>
      </c>
      <c r="AJ146" s="2" t="s">
        <v>1896</v>
      </c>
      <c r="AK146" s="2"/>
      <c r="AL146" s="2"/>
      <c r="AM146" s="2"/>
      <c r="AN146" s="2" t="s">
        <v>87</v>
      </c>
      <c r="AO146" s="2" t="s">
        <v>1897</v>
      </c>
      <c r="AP146" s="2" t="s">
        <v>89</v>
      </c>
    </row>
    <row r="147" customFormat="false" ht="15" hidden="false" customHeight="false" outlineLevel="0" collapsed="false">
      <c r="A147" s="8" t="s">
        <v>1898</v>
      </c>
      <c r="B147" s="8" t="s">
        <v>1898</v>
      </c>
      <c r="C147" s="2" t="s">
        <v>1899</v>
      </c>
      <c r="D147" s="2" t="s">
        <v>331</v>
      </c>
      <c r="E147" s="2" t="s">
        <v>332</v>
      </c>
      <c r="F147" s="9" t="n">
        <f aca="false">Precios!R147</f>
        <v>117</v>
      </c>
      <c r="G147" s="2" t="n">
        <v>1097</v>
      </c>
      <c r="H147" s="10" t="str">
        <f aca="false">Parámetros!$B$28</f>
        <v>Nuevo</v>
      </c>
      <c r="I147" s="10" t="str">
        <f aca="false">Parámetros!$B$29</f>
        <v>Clásica</v>
      </c>
      <c r="J147" s="11" t="s">
        <v>1900</v>
      </c>
      <c r="K147" s="10" t="str">
        <f aca="false">Parámetros!$B$30</f>
        <v>Mercado Envíos</v>
      </c>
      <c r="L147" s="2" t="str">
        <f aca="false">IF(F147&gt;=Parámetros!$B$7,"Envío gratis (obligatorio en Mercado Libre)",Parámetros!$B$31)</f>
        <v>A cargo del comprador</v>
      </c>
      <c r="M147" s="10" t="str">
        <f aca="false">Parámetros!$B$32</f>
        <v>No acepto</v>
      </c>
      <c r="N147" s="10" t="str">
        <f aca="false">Parámetros!$B$33</f>
        <v>Sin garantía</v>
      </c>
      <c r="O147" s="2"/>
      <c r="P147" s="2" t="s">
        <v>1901</v>
      </c>
      <c r="Q147" s="2" t="s">
        <v>129</v>
      </c>
      <c r="R147" s="2" t="s">
        <v>1902</v>
      </c>
      <c r="S147" s="2"/>
      <c r="T147" s="2" t="s">
        <v>1903</v>
      </c>
      <c r="U147" s="2" t="n">
        <v>12</v>
      </c>
      <c r="V147" s="2" t="s">
        <v>220</v>
      </c>
      <c r="W147" s="2" t="n">
        <v>12</v>
      </c>
      <c r="X147" s="2" t="s">
        <v>1904</v>
      </c>
      <c r="Y147" s="2" t="s">
        <v>1905</v>
      </c>
      <c r="Z147" s="2" t="s">
        <v>136</v>
      </c>
      <c r="AA147" s="2" t="s">
        <v>81</v>
      </c>
      <c r="AB147" s="2"/>
      <c r="AC147" s="2"/>
      <c r="AD147" s="2"/>
      <c r="AE147" s="2"/>
      <c r="AF147" s="2"/>
      <c r="AG147" s="2" t="s">
        <v>1906</v>
      </c>
      <c r="AH147" s="2" t="s">
        <v>1907</v>
      </c>
      <c r="AI147" s="2" t="s">
        <v>1908</v>
      </c>
      <c r="AJ147" s="2"/>
      <c r="AK147" s="2"/>
      <c r="AL147" s="2"/>
      <c r="AM147" s="2"/>
      <c r="AN147" s="2" t="s">
        <v>87</v>
      </c>
      <c r="AO147" s="2" t="s">
        <v>1909</v>
      </c>
      <c r="AP147" s="2" t="s">
        <v>89</v>
      </c>
    </row>
    <row r="148" customFormat="false" ht="15" hidden="false" customHeight="false" outlineLevel="0" collapsed="false">
      <c r="A148" s="8" t="s">
        <v>1910</v>
      </c>
      <c r="B148" s="8" t="s">
        <v>1910</v>
      </c>
      <c r="C148" s="2" t="s">
        <v>1911</v>
      </c>
      <c r="D148" s="2" t="s">
        <v>483</v>
      </c>
      <c r="E148" s="2" t="s">
        <v>484</v>
      </c>
      <c r="F148" s="9" t="n">
        <f aca="false">Precios!R148</f>
        <v>586.02</v>
      </c>
      <c r="G148" s="2" t="n">
        <v>83</v>
      </c>
      <c r="H148" s="10" t="str">
        <f aca="false">Parámetros!$B$28</f>
        <v>Nuevo</v>
      </c>
      <c r="I148" s="10" t="str">
        <f aca="false">Parámetros!$B$29</f>
        <v>Clásica</v>
      </c>
      <c r="J148" s="11" t="s">
        <v>1912</v>
      </c>
      <c r="K148" s="10" t="str">
        <f aca="false">Parámetros!$B$30</f>
        <v>Mercado Envíos</v>
      </c>
      <c r="L148" s="2" t="str">
        <f aca="false">IF(F148&gt;=Parámetros!$B$7,"Envío gratis (obligatorio en Mercado Libre)",Parámetros!$B$31)</f>
        <v>Envío gratis (obligatorio en Mercado Libre)</v>
      </c>
      <c r="M148" s="10" t="str">
        <f aca="false">Parámetros!$B$32</f>
        <v>No acepto</v>
      </c>
      <c r="N148" s="10" t="str">
        <f aca="false">Parámetros!$B$33</f>
        <v>Sin garantía</v>
      </c>
      <c r="O148" s="2" t="s">
        <v>1913</v>
      </c>
      <c r="P148" s="2" t="s">
        <v>1914</v>
      </c>
      <c r="Q148" s="2" t="s">
        <v>488</v>
      </c>
      <c r="R148" s="2" t="s">
        <v>1915</v>
      </c>
      <c r="S148" s="2"/>
      <c r="T148" s="2" t="s">
        <v>1916</v>
      </c>
      <c r="U148" s="2" t="n">
        <v>10</v>
      </c>
      <c r="V148" s="2" t="s">
        <v>77</v>
      </c>
      <c r="W148" s="2" t="n">
        <v>1</v>
      </c>
      <c r="X148" s="2" t="s">
        <v>1917</v>
      </c>
      <c r="Y148" s="2" t="s">
        <v>1918</v>
      </c>
      <c r="Z148" s="2" t="s">
        <v>494</v>
      </c>
      <c r="AA148" s="2" t="s">
        <v>81</v>
      </c>
      <c r="AB148" s="2"/>
      <c r="AC148" s="2"/>
      <c r="AD148" s="2"/>
      <c r="AE148" s="2"/>
      <c r="AF148" s="2" t="s">
        <v>1919</v>
      </c>
      <c r="AG148" s="2" t="s">
        <v>1920</v>
      </c>
      <c r="AH148" s="2" t="s">
        <v>1921</v>
      </c>
      <c r="AI148" s="2" t="s">
        <v>1922</v>
      </c>
      <c r="AJ148" s="2" t="s">
        <v>1923</v>
      </c>
      <c r="AK148" s="2" t="s">
        <v>1924</v>
      </c>
      <c r="AL148" s="2"/>
      <c r="AM148" s="2"/>
      <c r="AN148" s="2" t="s">
        <v>87</v>
      </c>
      <c r="AO148" s="2" t="s">
        <v>1925</v>
      </c>
      <c r="AP148" s="2" t="s">
        <v>89</v>
      </c>
    </row>
    <row r="149" customFormat="false" ht="15" hidden="false" customHeight="false" outlineLevel="0" collapsed="false">
      <c r="A149" s="8" t="s">
        <v>1926</v>
      </c>
      <c r="B149" s="8" t="s">
        <v>1926</v>
      </c>
      <c r="C149" s="2" t="s">
        <v>1927</v>
      </c>
      <c r="D149" s="2" t="s">
        <v>1059</v>
      </c>
      <c r="E149" s="2" t="s">
        <v>1060</v>
      </c>
      <c r="F149" s="9" t="n">
        <f aca="false">Precios!R149</f>
        <v>572.21</v>
      </c>
      <c r="G149" s="2" t="n">
        <v>400</v>
      </c>
      <c r="H149" s="10" t="str">
        <f aca="false">Parámetros!$B$28</f>
        <v>Nuevo</v>
      </c>
      <c r="I149" s="10" t="str">
        <f aca="false">Parámetros!$B$29</f>
        <v>Clásica</v>
      </c>
      <c r="J149" s="11" t="s">
        <v>1928</v>
      </c>
      <c r="K149" s="10" t="str">
        <f aca="false">Parámetros!$B$30</f>
        <v>Mercado Envíos</v>
      </c>
      <c r="L149" s="2" t="str">
        <f aca="false">IF(F149&gt;=Parámetros!$B$7,"Envío gratis (obligatorio en Mercado Libre)",Parámetros!$B$31)</f>
        <v>Envío gratis (obligatorio en Mercado Libre)</v>
      </c>
      <c r="M149" s="10" t="str">
        <f aca="false">Parámetros!$B$32</f>
        <v>No acepto</v>
      </c>
      <c r="N149" s="10" t="str">
        <f aca="false">Parámetros!$B$33</f>
        <v>Sin garantía</v>
      </c>
      <c r="O149" s="2" t="s">
        <v>1929</v>
      </c>
      <c r="P149" s="2" t="s">
        <v>1930</v>
      </c>
      <c r="Q149" s="2" t="s">
        <v>791</v>
      </c>
      <c r="R149" s="2"/>
      <c r="S149" s="2"/>
      <c r="T149" s="2" t="s">
        <v>1931</v>
      </c>
      <c r="U149" s="2" t="n">
        <v>24</v>
      </c>
      <c r="V149" s="2" t="s">
        <v>77</v>
      </c>
      <c r="W149" s="2" t="n">
        <v>1</v>
      </c>
      <c r="X149" s="2" t="s">
        <v>1932</v>
      </c>
      <c r="Y149" s="2" t="s">
        <v>1933</v>
      </c>
      <c r="Z149" s="2" t="s">
        <v>136</v>
      </c>
      <c r="AA149" s="2" t="s">
        <v>81</v>
      </c>
      <c r="AB149" s="2"/>
      <c r="AC149" s="2"/>
      <c r="AD149" s="2"/>
      <c r="AE149" s="2"/>
      <c r="AF149" s="2"/>
      <c r="AG149" s="2" t="s">
        <v>1934</v>
      </c>
      <c r="AH149" s="2" t="s">
        <v>1935</v>
      </c>
      <c r="AI149" s="2" t="s">
        <v>1936</v>
      </c>
      <c r="AJ149" s="2"/>
      <c r="AK149" s="2"/>
      <c r="AL149" s="2"/>
      <c r="AM149" s="2"/>
      <c r="AN149" s="2" t="s">
        <v>87</v>
      </c>
      <c r="AO149" s="2" t="s">
        <v>1937</v>
      </c>
      <c r="AP149" s="2" t="s">
        <v>89</v>
      </c>
    </row>
    <row r="150" customFormat="false" ht="15" hidden="false" customHeight="false" outlineLevel="0" collapsed="false">
      <c r="A150" s="8" t="s">
        <v>1938</v>
      </c>
      <c r="B150" s="8" t="s">
        <v>1938</v>
      </c>
      <c r="C150" s="2" t="s">
        <v>1939</v>
      </c>
      <c r="D150" s="2" t="s">
        <v>144</v>
      </c>
      <c r="E150" s="2" t="s">
        <v>145</v>
      </c>
      <c r="F150" s="9" t="n">
        <f aca="false">Precios!R150</f>
        <v>143.07</v>
      </c>
      <c r="G150" s="2" t="n">
        <v>1511</v>
      </c>
      <c r="H150" s="10" t="str">
        <f aca="false">Parámetros!$B$28</f>
        <v>Nuevo</v>
      </c>
      <c r="I150" s="10" t="str">
        <f aca="false">Parámetros!$B$29</f>
        <v>Clásica</v>
      </c>
      <c r="J150" s="11" t="s">
        <v>1940</v>
      </c>
      <c r="K150" s="10" t="str">
        <f aca="false">Parámetros!$B$30</f>
        <v>Mercado Envíos</v>
      </c>
      <c r="L150" s="2" t="str">
        <f aca="false">IF(F150&gt;=Parámetros!$B$7,"Envío gratis (obligatorio en Mercado Libre)",Parámetros!$B$31)</f>
        <v>A cargo del comprador</v>
      </c>
      <c r="M150" s="10" t="str">
        <f aca="false">Parámetros!$B$32</f>
        <v>No acepto</v>
      </c>
      <c r="N150" s="10" t="str">
        <f aca="false">Parámetros!$B$33</f>
        <v>Sin garantía</v>
      </c>
      <c r="O150" s="2" t="s">
        <v>1941</v>
      </c>
      <c r="P150" s="2" t="s">
        <v>1256</v>
      </c>
      <c r="Q150" s="2" t="s">
        <v>336</v>
      </c>
      <c r="R150" s="2"/>
      <c r="S150" s="2" t="s">
        <v>475</v>
      </c>
      <c r="T150" s="2" t="s">
        <v>248</v>
      </c>
      <c r="U150" s="2" t="n">
        <v>118</v>
      </c>
      <c r="V150" s="2" t="s">
        <v>77</v>
      </c>
      <c r="W150" s="2" t="n">
        <v>1</v>
      </c>
      <c r="X150" s="2" t="s">
        <v>1259</v>
      </c>
      <c r="Y150" s="2" t="s">
        <v>1942</v>
      </c>
      <c r="Z150" s="2" t="s">
        <v>136</v>
      </c>
      <c r="AA150" s="2" t="s">
        <v>547</v>
      </c>
      <c r="AB150" s="2"/>
      <c r="AC150" s="2" t="s">
        <v>475</v>
      </c>
      <c r="AD150" s="2"/>
      <c r="AE150" s="2"/>
      <c r="AF150" s="2" t="s">
        <v>1943</v>
      </c>
      <c r="AG150" s="2" t="s">
        <v>1944</v>
      </c>
      <c r="AH150" s="2" t="s">
        <v>1945</v>
      </c>
      <c r="AI150" s="2" t="s">
        <v>1946</v>
      </c>
      <c r="AJ150" s="2"/>
      <c r="AK150" s="2"/>
      <c r="AL150" s="2"/>
      <c r="AM150" s="2"/>
      <c r="AN150" s="2" t="s">
        <v>87</v>
      </c>
      <c r="AO150" s="2" t="s">
        <v>1947</v>
      </c>
      <c r="AP150" s="2" t="s">
        <v>89</v>
      </c>
    </row>
    <row r="151" customFormat="false" ht="15" hidden="false" customHeight="false" outlineLevel="0" collapsed="false">
      <c r="A151" s="8" t="s">
        <v>1948</v>
      </c>
      <c r="B151" s="8" t="s">
        <v>1948</v>
      </c>
      <c r="C151" s="2" t="s">
        <v>1949</v>
      </c>
      <c r="D151" s="2" t="s">
        <v>303</v>
      </c>
      <c r="E151" s="2" t="s">
        <v>304</v>
      </c>
      <c r="F151" s="9" t="n">
        <f aca="false">Precios!R151</f>
        <v>79</v>
      </c>
      <c r="G151" s="2" t="n">
        <v>735</v>
      </c>
      <c r="H151" s="10" t="str">
        <f aca="false">Parámetros!$B$28</f>
        <v>Nuevo</v>
      </c>
      <c r="I151" s="10" t="str">
        <f aca="false">Parámetros!$B$29</f>
        <v>Clásica</v>
      </c>
      <c r="J151" s="11" t="s">
        <v>1950</v>
      </c>
      <c r="K151" s="10" t="str">
        <f aca="false">Parámetros!$B$30</f>
        <v>Mercado Envíos</v>
      </c>
      <c r="L151" s="2" t="str">
        <f aca="false">IF(F151&gt;=Parámetros!$B$7,"Envío gratis (obligatorio en Mercado Libre)",Parámetros!$B$31)</f>
        <v>A cargo del comprador</v>
      </c>
      <c r="M151" s="10" t="str">
        <f aca="false">Parámetros!$B$32</f>
        <v>No acepto</v>
      </c>
      <c r="N151" s="10" t="str">
        <f aca="false">Parámetros!$B$33</f>
        <v>Sin garantía</v>
      </c>
      <c r="O151" s="2" t="s">
        <v>1951</v>
      </c>
      <c r="P151" s="2" t="s">
        <v>1470</v>
      </c>
      <c r="Q151" s="2" t="s">
        <v>1471</v>
      </c>
      <c r="R151" s="2"/>
      <c r="S151" s="2" t="s">
        <v>1952</v>
      </c>
      <c r="T151" s="2" t="s">
        <v>1846</v>
      </c>
      <c r="U151" s="2" t="n">
        <v>237</v>
      </c>
      <c r="V151" s="2" t="s">
        <v>77</v>
      </c>
      <c r="W151" s="2" t="n">
        <v>1</v>
      </c>
      <c r="X151" s="2"/>
      <c r="Y151" s="2"/>
      <c r="Z151" s="2"/>
      <c r="AA151" s="2" t="s">
        <v>81</v>
      </c>
      <c r="AB151" s="2"/>
      <c r="AC151" s="2" t="s">
        <v>1952</v>
      </c>
      <c r="AD151" s="2"/>
      <c r="AE151" s="2"/>
      <c r="AF151" s="2"/>
      <c r="AG151" s="2" t="s">
        <v>1869</v>
      </c>
      <c r="AH151" s="2" t="s">
        <v>1953</v>
      </c>
      <c r="AI151" s="2"/>
      <c r="AJ151" s="2"/>
      <c r="AK151" s="2"/>
      <c r="AL151" s="2"/>
      <c r="AM151" s="2"/>
      <c r="AN151" s="2" t="s">
        <v>87</v>
      </c>
      <c r="AO151" s="2" t="s">
        <v>1954</v>
      </c>
      <c r="AP151" s="2" t="s">
        <v>89</v>
      </c>
    </row>
    <row r="152" customFormat="false" ht="15" hidden="false" customHeight="false" outlineLevel="0" collapsed="false">
      <c r="A152" s="8" t="s">
        <v>1955</v>
      </c>
      <c r="B152" s="8" t="s">
        <v>1955</v>
      </c>
      <c r="C152" s="2" t="s">
        <v>1956</v>
      </c>
      <c r="D152" s="2" t="s">
        <v>843</v>
      </c>
      <c r="E152" s="2" t="s">
        <v>844</v>
      </c>
      <c r="F152" s="9" t="n">
        <f aca="false">Precios!R152</f>
        <v>174</v>
      </c>
      <c r="G152" s="2" t="n">
        <v>192</v>
      </c>
      <c r="H152" s="10" t="str">
        <f aca="false">Parámetros!$B$28</f>
        <v>Nuevo</v>
      </c>
      <c r="I152" s="10" t="str">
        <f aca="false">Parámetros!$B$29</f>
        <v>Clásica</v>
      </c>
      <c r="J152" s="11" t="s">
        <v>1957</v>
      </c>
      <c r="K152" s="10" t="str">
        <f aca="false">Parámetros!$B$30</f>
        <v>Mercado Envíos</v>
      </c>
      <c r="L152" s="2" t="str">
        <f aca="false">IF(F152&gt;=Parámetros!$B$7,"Envío gratis (obligatorio en Mercado Libre)",Parámetros!$B$31)</f>
        <v>A cargo del comprador</v>
      </c>
      <c r="M152" s="10" t="str">
        <f aca="false">Parámetros!$B$32</f>
        <v>No acepto</v>
      </c>
      <c r="N152" s="10" t="str">
        <f aca="false">Parámetros!$B$33</f>
        <v>Sin garantía</v>
      </c>
      <c r="O152" s="2" t="s">
        <v>1958</v>
      </c>
      <c r="P152" s="2" t="s">
        <v>847</v>
      </c>
      <c r="Q152" s="2"/>
      <c r="R152" s="2"/>
      <c r="S152" s="2" t="s">
        <v>1959</v>
      </c>
      <c r="T152" s="2" t="s">
        <v>1960</v>
      </c>
      <c r="U152" s="2" t="n">
        <v>10</v>
      </c>
      <c r="V152" s="2" t="s">
        <v>171</v>
      </c>
      <c r="W152" s="2" t="n">
        <v>10</v>
      </c>
      <c r="X152" s="2"/>
      <c r="Y152" s="2"/>
      <c r="Z152" s="2"/>
      <c r="AA152" s="2"/>
      <c r="AB152" s="2"/>
      <c r="AC152" s="2"/>
      <c r="AD152" s="2"/>
      <c r="AE152" s="2"/>
      <c r="AF152" s="2"/>
      <c r="AG152" s="2" t="s">
        <v>1961</v>
      </c>
      <c r="AH152" s="2" t="s">
        <v>1962</v>
      </c>
      <c r="AI152" s="2" t="s">
        <v>1963</v>
      </c>
      <c r="AJ152" s="2"/>
      <c r="AK152" s="2"/>
      <c r="AL152" s="2"/>
      <c r="AM152" s="2"/>
      <c r="AN152" s="2" t="s">
        <v>87</v>
      </c>
      <c r="AO152" s="2" t="s">
        <v>1964</v>
      </c>
      <c r="AP152" s="2" t="s">
        <v>89</v>
      </c>
    </row>
    <row r="153" customFormat="false" ht="15" hidden="false" customHeight="false" outlineLevel="0" collapsed="false">
      <c r="A153" s="8" t="s">
        <v>1965</v>
      </c>
      <c r="B153" s="8" t="s">
        <v>1965</v>
      </c>
      <c r="C153" s="2" t="s">
        <v>1966</v>
      </c>
      <c r="D153" s="2" t="s">
        <v>144</v>
      </c>
      <c r="E153" s="2" t="s">
        <v>145</v>
      </c>
      <c r="F153" s="9" t="n">
        <f aca="false">Precios!R153</f>
        <v>391</v>
      </c>
      <c r="G153" s="2" t="n">
        <v>150</v>
      </c>
      <c r="H153" s="10" t="str">
        <f aca="false">Parámetros!$B$28</f>
        <v>Nuevo</v>
      </c>
      <c r="I153" s="10" t="str">
        <f aca="false">Parámetros!$B$29</f>
        <v>Clásica</v>
      </c>
      <c r="J153" s="11" t="s">
        <v>1967</v>
      </c>
      <c r="K153" s="10" t="str">
        <f aca="false">Parámetros!$B$30</f>
        <v>Mercado Envíos</v>
      </c>
      <c r="L153" s="2" t="str">
        <f aca="false">IF(F153&gt;=Parámetros!$B$7,"Envío gratis (obligatorio en Mercado Libre)",Parámetros!$B$31)</f>
        <v>Envío gratis (obligatorio en Mercado Libre)</v>
      </c>
      <c r="M153" s="10" t="str">
        <f aca="false">Parámetros!$B$32</f>
        <v>No acepto</v>
      </c>
      <c r="N153" s="10" t="str">
        <f aca="false">Parámetros!$B$33</f>
        <v>Sin garantía</v>
      </c>
      <c r="O153" s="2" t="s">
        <v>1968</v>
      </c>
      <c r="P153" s="2" t="s">
        <v>1969</v>
      </c>
      <c r="Q153" s="2" t="s">
        <v>389</v>
      </c>
      <c r="R153" s="2"/>
      <c r="S153" s="2"/>
      <c r="T153" s="2" t="s">
        <v>219</v>
      </c>
      <c r="U153" s="2" t="n">
        <v>9</v>
      </c>
      <c r="V153" s="2" t="s">
        <v>220</v>
      </c>
      <c r="W153" s="2" t="n">
        <v>9</v>
      </c>
      <c r="X153" s="2" t="s">
        <v>1970</v>
      </c>
      <c r="Y153" s="2" t="s">
        <v>135</v>
      </c>
      <c r="Z153" s="2" t="s">
        <v>136</v>
      </c>
      <c r="AA153" s="2" t="s">
        <v>81</v>
      </c>
      <c r="AB153" s="2"/>
      <c r="AC153" s="2"/>
      <c r="AD153" s="2"/>
      <c r="AE153" s="2"/>
      <c r="AF153" s="2" t="s">
        <v>1971</v>
      </c>
      <c r="AG153" s="2" t="s">
        <v>1972</v>
      </c>
      <c r="AH153" s="2" t="s">
        <v>1973</v>
      </c>
      <c r="AI153" s="2" t="s">
        <v>1974</v>
      </c>
      <c r="AJ153" s="2"/>
      <c r="AK153" s="2"/>
      <c r="AL153" s="2"/>
      <c r="AM153" s="2"/>
      <c r="AN153" s="2" t="s">
        <v>87</v>
      </c>
      <c r="AO153" s="2" t="s">
        <v>1975</v>
      </c>
      <c r="AP153" s="2" t="s">
        <v>89</v>
      </c>
    </row>
    <row r="154" customFormat="false" ht="15" hidden="false" customHeight="false" outlineLevel="0" collapsed="false">
      <c r="A154" s="8" t="s">
        <v>1976</v>
      </c>
      <c r="B154" s="8" t="s">
        <v>1976</v>
      </c>
      <c r="C154" s="2" t="s">
        <v>1977</v>
      </c>
      <c r="D154" s="2" t="s">
        <v>1059</v>
      </c>
      <c r="E154" s="2" t="s">
        <v>1060</v>
      </c>
      <c r="F154" s="9" t="n">
        <f aca="false">Precios!R154</f>
        <v>592</v>
      </c>
      <c r="G154" s="2" t="n">
        <v>211</v>
      </c>
      <c r="H154" s="10" t="str">
        <f aca="false">Parámetros!$B$28</f>
        <v>Nuevo</v>
      </c>
      <c r="I154" s="10" t="str">
        <f aca="false">Parámetros!$B$29</f>
        <v>Clásica</v>
      </c>
      <c r="J154" s="11" t="s">
        <v>1978</v>
      </c>
      <c r="K154" s="10" t="str">
        <f aca="false">Parámetros!$B$30</f>
        <v>Mercado Envíos</v>
      </c>
      <c r="L154" s="2" t="str">
        <f aca="false">IF(F154&gt;=Parámetros!$B$7,"Envío gratis (obligatorio en Mercado Libre)",Parámetros!$B$31)</f>
        <v>Envío gratis (obligatorio en Mercado Libre)</v>
      </c>
      <c r="M154" s="10" t="str">
        <f aca="false">Parámetros!$B$32</f>
        <v>No acepto</v>
      </c>
      <c r="N154" s="10" t="str">
        <f aca="false">Parámetros!$B$33</f>
        <v>Sin garantía</v>
      </c>
      <c r="O154" s="2" t="s">
        <v>1979</v>
      </c>
      <c r="P154" s="2" t="s">
        <v>1855</v>
      </c>
      <c r="Q154" s="2" t="s">
        <v>1856</v>
      </c>
      <c r="R154" s="2" t="s">
        <v>1980</v>
      </c>
      <c r="S154" s="2"/>
      <c r="T154" s="2" t="s">
        <v>152</v>
      </c>
      <c r="U154" s="2" t="n">
        <v>20</v>
      </c>
      <c r="V154" s="2" t="s">
        <v>133</v>
      </c>
      <c r="W154" s="2" t="n">
        <v>20</v>
      </c>
      <c r="X154" s="2" t="s">
        <v>1859</v>
      </c>
      <c r="Y154" s="2" t="s">
        <v>1981</v>
      </c>
      <c r="Z154" s="2" t="s">
        <v>136</v>
      </c>
      <c r="AA154" s="2" t="s">
        <v>81</v>
      </c>
      <c r="AB154" s="2"/>
      <c r="AC154" s="2"/>
      <c r="AD154" s="2"/>
      <c r="AE154" s="2"/>
      <c r="AF154" s="2"/>
      <c r="AG154" s="2" t="s">
        <v>1982</v>
      </c>
      <c r="AH154" s="2" t="s">
        <v>1983</v>
      </c>
      <c r="AI154" s="2" t="s">
        <v>1984</v>
      </c>
      <c r="AJ154" s="2"/>
      <c r="AK154" s="2"/>
      <c r="AL154" s="2"/>
      <c r="AM154" s="2"/>
      <c r="AN154" s="2" t="s">
        <v>87</v>
      </c>
      <c r="AO154" s="2" t="s">
        <v>1985</v>
      </c>
      <c r="AP154" s="2" t="s">
        <v>89</v>
      </c>
    </row>
    <row r="155" customFormat="false" ht="15" hidden="false" customHeight="false" outlineLevel="0" collapsed="false">
      <c r="A155" s="8" t="s">
        <v>1986</v>
      </c>
      <c r="B155" s="8" t="s">
        <v>1986</v>
      </c>
      <c r="C155" s="2" t="s">
        <v>1987</v>
      </c>
      <c r="D155" s="2" t="s">
        <v>1988</v>
      </c>
      <c r="E155" s="2" t="s">
        <v>1989</v>
      </c>
      <c r="F155" s="9" t="n">
        <f aca="false">Precios!R155</f>
        <v>734</v>
      </c>
      <c r="G155" s="2" t="n">
        <v>0</v>
      </c>
      <c r="H155" s="10" t="str">
        <f aca="false">Parámetros!$B$28</f>
        <v>Nuevo</v>
      </c>
      <c r="I155" s="10" t="str">
        <f aca="false">Parámetros!$B$29</f>
        <v>Clásica</v>
      </c>
      <c r="J155" s="11" t="s">
        <v>1990</v>
      </c>
      <c r="K155" s="10" t="str">
        <f aca="false">Parámetros!$B$30</f>
        <v>Mercado Envíos</v>
      </c>
      <c r="L155" s="2" t="str">
        <f aca="false">IF(F155&gt;=Parámetros!$B$7,"Envío gratis (obligatorio en Mercado Libre)",Parámetros!$B$31)</f>
        <v>Envío gratis (obligatorio en Mercado Libre)</v>
      </c>
      <c r="M155" s="10" t="str">
        <f aca="false">Parámetros!$B$32</f>
        <v>No acepto</v>
      </c>
      <c r="N155" s="10" t="str">
        <f aca="false">Parámetros!$B$33</f>
        <v>Sin garantía</v>
      </c>
      <c r="O155" s="2" t="s">
        <v>1991</v>
      </c>
      <c r="P155" s="2" t="s">
        <v>847</v>
      </c>
      <c r="Q155" s="2" t="s">
        <v>1992</v>
      </c>
      <c r="R155" s="2"/>
      <c r="S155" s="2" t="s">
        <v>1993</v>
      </c>
      <c r="T155" s="2" t="s">
        <v>1473</v>
      </c>
      <c r="U155" s="2" t="n">
        <v>1</v>
      </c>
      <c r="V155" s="2" t="s">
        <v>1994</v>
      </c>
      <c r="W155" s="2" t="n">
        <v>12</v>
      </c>
      <c r="X155" s="2" t="s">
        <v>1995</v>
      </c>
      <c r="Y155" s="2" t="s">
        <v>1996</v>
      </c>
      <c r="Z155" s="2"/>
      <c r="AA155" s="2"/>
      <c r="AB155" s="2"/>
      <c r="AC155" s="2"/>
      <c r="AD155" s="2"/>
      <c r="AE155" s="2"/>
      <c r="AF155" s="2"/>
      <c r="AG155" s="2" t="s">
        <v>1997</v>
      </c>
      <c r="AH155" s="2" t="s">
        <v>1998</v>
      </c>
      <c r="AI155" s="2" t="s">
        <v>1999</v>
      </c>
      <c r="AJ155" s="2" t="s">
        <v>2000</v>
      </c>
      <c r="AK155" s="2"/>
      <c r="AL155" s="2"/>
      <c r="AM155" s="2"/>
      <c r="AN155" s="2" t="s">
        <v>87</v>
      </c>
      <c r="AO155" s="2" t="s">
        <v>2001</v>
      </c>
      <c r="AP155" s="2" t="s">
        <v>89</v>
      </c>
    </row>
    <row r="156" customFormat="false" ht="15" hidden="false" customHeight="false" outlineLevel="0" collapsed="false">
      <c r="A156" s="8" t="s">
        <v>2002</v>
      </c>
      <c r="B156" s="8" t="s">
        <v>2002</v>
      </c>
      <c r="C156" s="2" t="s">
        <v>2003</v>
      </c>
      <c r="D156" s="2" t="s">
        <v>144</v>
      </c>
      <c r="E156" s="2" t="s">
        <v>145</v>
      </c>
      <c r="F156" s="9" t="n">
        <f aca="false">Precios!R156</f>
        <v>578</v>
      </c>
      <c r="G156" s="2" t="n">
        <v>275</v>
      </c>
      <c r="H156" s="10" t="str">
        <f aca="false">Parámetros!$B$28</f>
        <v>Nuevo</v>
      </c>
      <c r="I156" s="10" t="str">
        <f aca="false">Parámetros!$B$29</f>
        <v>Clásica</v>
      </c>
      <c r="J156" s="11" t="s">
        <v>2004</v>
      </c>
      <c r="K156" s="10" t="str">
        <f aca="false">Parámetros!$B$30</f>
        <v>Mercado Envíos</v>
      </c>
      <c r="L156" s="2" t="str">
        <f aca="false">IF(F156&gt;=Parámetros!$B$7,"Envío gratis (obligatorio en Mercado Libre)",Parámetros!$B$31)</f>
        <v>Envío gratis (obligatorio en Mercado Libre)</v>
      </c>
      <c r="M156" s="10" t="str">
        <f aca="false">Parámetros!$B$32</f>
        <v>No acepto</v>
      </c>
      <c r="N156" s="10" t="str">
        <f aca="false">Parámetros!$B$33</f>
        <v>Sin garantía</v>
      </c>
      <c r="O156" s="2" t="s">
        <v>2005</v>
      </c>
      <c r="P156" s="2" t="s">
        <v>2006</v>
      </c>
      <c r="Q156" s="2" t="s">
        <v>2007</v>
      </c>
      <c r="R156" s="2"/>
      <c r="S156" s="2"/>
      <c r="T156" s="2" t="s">
        <v>248</v>
      </c>
      <c r="U156" s="2" t="n">
        <v>230</v>
      </c>
      <c r="V156" s="2" t="s">
        <v>77</v>
      </c>
      <c r="W156" s="2" t="n">
        <v>1</v>
      </c>
      <c r="X156" s="2" t="s">
        <v>2008</v>
      </c>
      <c r="Y156" s="2" t="s">
        <v>2009</v>
      </c>
      <c r="Z156" s="2" t="s">
        <v>136</v>
      </c>
      <c r="AA156" s="2"/>
      <c r="AB156" s="2"/>
      <c r="AC156" s="2"/>
      <c r="AD156" s="2"/>
      <c r="AE156" s="2"/>
      <c r="AF156" s="2" t="s">
        <v>2010</v>
      </c>
      <c r="AG156" s="2" t="s">
        <v>2011</v>
      </c>
      <c r="AH156" s="2" t="s">
        <v>2012</v>
      </c>
      <c r="AI156" s="2" t="s">
        <v>2013</v>
      </c>
      <c r="AJ156" s="2" t="s">
        <v>2014</v>
      </c>
      <c r="AK156" s="2"/>
      <c r="AL156" s="2"/>
      <c r="AM156" s="2"/>
      <c r="AN156" s="2" t="s">
        <v>87</v>
      </c>
      <c r="AO156" s="2" t="s">
        <v>2015</v>
      </c>
      <c r="AP156" s="2" t="s">
        <v>89</v>
      </c>
    </row>
    <row r="157" customFormat="false" ht="15" hidden="false" customHeight="false" outlineLevel="0" collapsed="false">
      <c r="A157" s="8" t="s">
        <v>2016</v>
      </c>
      <c r="B157" s="8" t="s">
        <v>2016</v>
      </c>
      <c r="C157" s="2" t="s">
        <v>2017</v>
      </c>
      <c r="D157" s="2" t="s">
        <v>240</v>
      </c>
      <c r="E157" s="2" t="s">
        <v>241</v>
      </c>
      <c r="F157" s="9" t="n">
        <f aca="false">Precios!R157</f>
        <v>83</v>
      </c>
      <c r="G157" s="2" t="n">
        <v>13016</v>
      </c>
      <c r="H157" s="10" t="str">
        <f aca="false">Parámetros!$B$28</f>
        <v>Nuevo</v>
      </c>
      <c r="I157" s="10" t="str">
        <f aca="false">Parámetros!$B$29</f>
        <v>Clásica</v>
      </c>
      <c r="J157" s="11" t="s">
        <v>2018</v>
      </c>
      <c r="K157" s="10" t="str">
        <f aca="false">Parámetros!$B$30</f>
        <v>Mercado Envíos</v>
      </c>
      <c r="L157" s="2" t="str">
        <f aca="false">IF(F157&gt;=Parámetros!$B$7,"Envío gratis (obligatorio en Mercado Libre)",Parámetros!$B$31)</f>
        <v>A cargo del comprador</v>
      </c>
      <c r="M157" s="10" t="str">
        <f aca="false">Parámetros!$B$32</f>
        <v>No acepto</v>
      </c>
      <c r="N157" s="10" t="str">
        <f aca="false">Parámetros!$B$33</f>
        <v>Sin garantía</v>
      </c>
      <c r="O157" s="2" t="s">
        <v>2019</v>
      </c>
      <c r="P157" s="2" t="s">
        <v>1801</v>
      </c>
      <c r="Q157" s="2" t="s">
        <v>129</v>
      </c>
      <c r="R157" s="2"/>
      <c r="S157" s="2"/>
      <c r="T157" s="2" t="s">
        <v>152</v>
      </c>
      <c r="U157" s="2" t="n">
        <v>40</v>
      </c>
      <c r="V157" s="2" t="s">
        <v>133</v>
      </c>
      <c r="W157" s="2" t="n">
        <v>40</v>
      </c>
      <c r="X157" s="2" t="s">
        <v>2020</v>
      </c>
      <c r="Y157" s="2" t="s">
        <v>2021</v>
      </c>
      <c r="Z157" s="2" t="s">
        <v>136</v>
      </c>
      <c r="AA157" s="2" t="s">
        <v>1835</v>
      </c>
      <c r="AB157" s="2"/>
      <c r="AC157" s="2"/>
      <c r="AD157" s="2"/>
      <c r="AE157" s="2"/>
      <c r="AF157" s="2"/>
      <c r="AG157" s="2" t="s">
        <v>2022</v>
      </c>
      <c r="AH157" s="2" t="s">
        <v>2023</v>
      </c>
      <c r="AI157" s="2" t="s">
        <v>2024</v>
      </c>
      <c r="AJ157" s="2"/>
      <c r="AK157" s="2"/>
      <c r="AL157" s="2"/>
      <c r="AM157" s="2"/>
      <c r="AN157" s="2" t="s">
        <v>87</v>
      </c>
      <c r="AO157" s="2" t="s">
        <v>2025</v>
      </c>
      <c r="AP157" s="2" t="s">
        <v>89</v>
      </c>
    </row>
    <row r="158" customFormat="false" ht="15" hidden="false" customHeight="false" outlineLevel="0" collapsed="false">
      <c r="A158" s="8" t="s">
        <v>2026</v>
      </c>
      <c r="B158" s="8" t="s">
        <v>2026</v>
      </c>
      <c r="C158" s="2" t="s">
        <v>2027</v>
      </c>
      <c r="D158" s="2" t="s">
        <v>162</v>
      </c>
      <c r="E158" s="2" t="s">
        <v>163</v>
      </c>
      <c r="F158" s="9" t="n">
        <f aca="false">Precios!R158</f>
        <v>220.34</v>
      </c>
      <c r="G158" s="2" t="n">
        <v>355</v>
      </c>
      <c r="H158" s="10" t="str">
        <f aca="false">Parámetros!$B$28</f>
        <v>Nuevo</v>
      </c>
      <c r="I158" s="10" t="str">
        <f aca="false">Parámetros!$B$29</f>
        <v>Clásica</v>
      </c>
      <c r="J158" s="11" t="s">
        <v>2028</v>
      </c>
      <c r="K158" s="10" t="str">
        <f aca="false">Parámetros!$B$30</f>
        <v>Mercado Envíos</v>
      </c>
      <c r="L158" s="2" t="str">
        <f aca="false">IF(F158&gt;=Parámetros!$B$7,"Envío gratis (obligatorio en Mercado Libre)",Parámetros!$B$31)</f>
        <v>A cargo del comprador</v>
      </c>
      <c r="M158" s="10" t="str">
        <f aca="false">Parámetros!$B$32</f>
        <v>No acepto</v>
      </c>
      <c r="N158" s="10" t="str">
        <f aca="false">Parámetros!$B$33</f>
        <v>Sin garantía</v>
      </c>
      <c r="O158" s="2" t="s">
        <v>2029</v>
      </c>
      <c r="P158" s="2" t="s">
        <v>166</v>
      </c>
      <c r="Q158" s="2" t="s">
        <v>601</v>
      </c>
      <c r="R158" s="2" t="s">
        <v>168</v>
      </c>
      <c r="S158" s="2" t="s">
        <v>103</v>
      </c>
      <c r="T158" s="2" t="s">
        <v>170</v>
      </c>
      <c r="U158" s="2" t="n">
        <v>40</v>
      </c>
      <c r="V158" s="2" t="s">
        <v>171</v>
      </c>
      <c r="W158" s="2" t="n">
        <v>40</v>
      </c>
      <c r="X158" s="2"/>
      <c r="Y158" s="2"/>
      <c r="Z158" s="2"/>
      <c r="AA158" s="2" t="s">
        <v>2030</v>
      </c>
      <c r="AB158" s="2" t="s">
        <v>2031</v>
      </c>
      <c r="AC158" s="2"/>
      <c r="AD158" s="2" t="s">
        <v>103</v>
      </c>
      <c r="AE158" s="2"/>
      <c r="AF158" s="2"/>
      <c r="AG158" s="2" t="s">
        <v>2032</v>
      </c>
      <c r="AH158" s="2" t="s">
        <v>2033</v>
      </c>
      <c r="AI158" s="2"/>
      <c r="AJ158" s="2"/>
      <c r="AK158" s="2"/>
      <c r="AL158" s="2"/>
      <c r="AM158" s="2"/>
      <c r="AN158" s="2" t="s">
        <v>175</v>
      </c>
      <c r="AO158" s="2" t="s">
        <v>2034</v>
      </c>
      <c r="AP158" s="2" t="s">
        <v>89</v>
      </c>
    </row>
    <row r="159" customFormat="false" ht="15" hidden="false" customHeight="false" outlineLevel="0" collapsed="false">
      <c r="A159" s="8" t="s">
        <v>2035</v>
      </c>
      <c r="B159" s="8" t="s">
        <v>2035</v>
      </c>
      <c r="C159" s="2" t="s">
        <v>2036</v>
      </c>
      <c r="D159" s="2" t="s">
        <v>303</v>
      </c>
      <c r="E159" s="2" t="s">
        <v>304</v>
      </c>
      <c r="F159" s="9" t="n">
        <f aca="false">Precios!R159</f>
        <v>635.05</v>
      </c>
      <c r="G159" s="2" t="n">
        <v>0</v>
      </c>
      <c r="H159" s="10" t="str">
        <f aca="false">Parámetros!$B$28</f>
        <v>Nuevo</v>
      </c>
      <c r="I159" s="10" t="str">
        <f aca="false">Parámetros!$B$29</f>
        <v>Clásica</v>
      </c>
      <c r="J159" s="11" t="s">
        <v>2037</v>
      </c>
      <c r="K159" s="10" t="str">
        <f aca="false">Parámetros!$B$30</f>
        <v>Mercado Envíos</v>
      </c>
      <c r="L159" s="2" t="str">
        <f aca="false">IF(F159&gt;=Parámetros!$B$7,"Envío gratis (obligatorio en Mercado Libre)",Parámetros!$B$31)</f>
        <v>Envío gratis (obligatorio en Mercado Libre)</v>
      </c>
      <c r="M159" s="10" t="str">
        <f aca="false">Parámetros!$B$32</f>
        <v>No acepto</v>
      </c>
      <c r="N159" s="10" t="str">
        <f aca="false">Parámetros!$B$33</f>
        <v>Sin garantía</v>
      </c>
      <c r="O159" s="2" t="s">
        <v>2038</v>
      </c>
      <c r="P159" s="2" t="s">
        <v>2039</v>
      </c>
      <c r="Q159" s="2" t="s">
        <v>2040</v>
      </c>
      <c r="R159" s="2" t="s">
        <v>2041</v>
      </c>
      <c r="S159" s="2"/>
      <c r="T159" s="2" t="s">
        <v>219</v>
      </c>
      <c r="U159" s="2" t="n">
        <v>30</v>
      </c>
      <c r="V159" s="2" t="s">
        <v>220</v>
      </c>
      <c r="W159" s="2" t="n">
        <v>30</v>
      </c>
      <c r="X159" s="2" t="s">
        <v>2042</v>
      </c>
      <c r="Y159" s="2"/>
      <c r="Z159" s="2" t="s">
        <v>136</v>
      </c>
      <c r="AA159" s="2" t="s">
        <v>2043</v>
      </c>
      <c r="AB159" s="2"/>
      <c r="AC159" s="2"/>
      <c r="AD159" s="2"/>
      <c r="AE159" s="2"/>
      <c r="AF159" s="2"/>
      <c r="AG159" s="2" t="s">
        <v>2044</v>
      </c>
      <c r="AH159" s="2" t="s">
        <v>2045</v>
      </c>
      <c r="AI159" s="2" t="s">
        <v>2046</v>
      </c>
      <c r="AJ159" s="2" t="s">
        <v>2047</v>
      </c>
      <c r="AK159" s="2" t="s">
        <v>2048</v>
      </c>
      <c r="AL159" s="2" t="s">
        <v>2049</v>
      </c>
      <c r="AM159" s="2" t="s">
        <v>2050</v>
      </c>
      <c r="AN159" s="2" t="s">
        <v>87</v>
      </c>
      <c r="AO159" s="2" t="s">
        <v>2051</v>
      </c>
      <c r="AP159" s="2" t="s">
        <v>89</v>
      </c>
    </row>
    <row r="160" customFormat="false" ht="15" hidden="false" customHeight="false" outlineLevel="0" collapsed="false">
      <c r="A160" s="8" t="s">
        <v>2052</v>
      </c>
      <c r="B160" s="8" t="s">
        <v>2052</v>
      </c>
      <c r="C160" s="2" t="s">
        <v>2053</v>
      </c>
      <c r="D160" s="2" t="s">
        <v>350</v>
      </c>
      <c r="E160" s="2" t="s">
        <v>351</v>
      </c>
      <c r="F160" s="9" t="n">
        <f aca="false">Precios!R160</f>
        <v>218</v>
      </c>
      <c r="G160" s="2" t="n">
        <v>170</v>
      </c>
      <c r="H160" s="10" t="str">
        <f aca="false">Parámetros!$B$28</f>
        <v>Nuevo</v>
      </c>
      <c r="I160" s="10" t="str">
        <f aca="false">Parámetros!$B$29</f>
        <v>Clásica</v>
      </c>
      <c r="J160" s="11" t="s">
        <v>2054</v>
      </c>
      <c r="K160" s="10" t="str">
        <f aca="false">Parámetros!$B$30</f>
        <v>Mercado Envíos</v>
      </c>
      <c r="L160" s="2" t="str">
        <f aca="false">IF(F160&gt;=Parámetros!$B$7,"Envío gratis (obligatorio en Mercado Libre)",Parámetros!$B$31)</f>
        <v>A cargo del comprador</v>
      </c>
      <c r="M160" s="10" t="str">
        <f aca="false">Parámetros!$B$32</f>
        <v>No acepto</v>
      </c>
      <c r="N160" s="10" t="str">
        <f aca="false">Parámetros!$B$33</f>
        <v>Sin garantía</v>
      </c>
      <c r="O160" s="2" t="s">
        <v>2055</v>
      </c>
      <c r="P160" s="2" t="s">
        <v>2056</v>
      </c>
      <c r="Q160" s="2" t="s">
        <v>2057</v>
      </c>
      <c r="R160" s="2"/>
      <c r="S160" s="2"/>
      <c r="T160" s="2" t="s">
        <v>152</v>
      </c>
      <c r="U160" s="2" t="n">
        <v>20</v>
      </c>
      <c r="V160" s="2" t="s">
        <v>133</v>
      </c>
      <c r="W160" s="2" t="n">
        <v>20</v>
      </c>
      <c r="X160" s="2" t="s">
        <v>2058</v>
      </c>
      <c r="Y160" s="2" t="s">
        <v>2059</v>
      </c>
      <c r="Z160" s="2" t="s">
        <v>136</v>
      </c>
      <c r="AA160" s="2"/>
      <c r="AB160" s="2"/>
      <c r="AC160" s="2"/>
      <c r="AD160" s="2"/>
      <c r="AE160" s="2"/>
      <c r="AF160" s="2"/>
      <c r="AG160" s="2" t="s">
        <v>2060</v>
      </c>
      <c r="AH160" s="2" t="s">
        <v>2061</v>
      </c>
      <c r="AI160" s="2" t="s">
        <v>2062</v>
      </c>
      <c r="AJ160" s="2" t="s">
        <v>2063</v>
      </c>
      <c r="AK160" s="2"/>
      <c r="AL160" s="2"/>
      <c r="AM160" s="2"/>
      <c r="AN160" s="2" t="s">
        <v>87</v>
      </c>
      <c r="AO160" s="2" t="s">
        <v>2064</v>
      </c>
      <c r="AP160" s="2" t="s">
        <v>89</v>
      </c>
    </row>
    <row r="161" customFormat="false" ht="15" hidden="false" customHeight="false" outlineLevel="0" collapsed="false">
      <c r="A161" s="8" t="s">
        <v>2065</v>
      </c>
      <c r="B161" s="8" t="s">
        <v>2065</v>
      </c>
      <c r="C161" s="2" t="s">
        <v>2066</v>
      </c>
      <c r="D161" s="2" t="s">
        <v>331</v>
      </c>
      <c r="E161" s="2" t="s">
        <v>332</v>
      </c>
      <c r="F161" s="9" t="n">
        <f aca="false">Precios!R161</f>
        <v>355.2</v>
      </c>
      <c r="G161" s="2" t="n">
        <v>176</v>
      </c>
      <c r="H161" s="10" t="str">
        <f aca="false">Parámetros!$B$28</f>
        <v>Nuevo</v>
      </c>
      <c r="I161" s="10" t="str">
        <f aca="false">Parámetros!$B$29</f>
        <v>Clásica</v>
      </c>
      <c r="J161" s="11" t="s">
        <v>2067</v>
      </c>
      <c r="K161" s="10" t="str">
        <f aca="false">Parámetros!$B$30</f>
        <v>Mercado Envíos</v>
      </c>
      <c r="L161" s="2" t="str">
        <f aca="false">IF(F161&gt;=Parámetros!$B$7,"Envío gratis (obligatorio en Mercado Libre)",Parámetros!$B$31)</f>
        <v>Envío gratis (obligatorio en Mercado Libre)</v>
      </c>
      <c r="M161" s="10" t="str">
        <f aca="false">Parámetros!$B$32</f>
        <v>No acepto</v>
      </c>
      <c r="N161" s="10" t="str">
        <f aca="false">Parámetros!$B$33</f>
        <v>Sin garantía</v>
      </c>
      <c r="O161" s="2" t="s">
        <v>2068</v>
      </c>
      <c r="P161" s="2" t="s">
        <v>1766</v>
      </c>
      <c r="Q161" s="2" t="s">
        <v>2069</v>
      </c>
      <c r="R161" s="2"/>
      <c r="S161" s="2"/>
      <c r="T161" s="2" t="s">
        <v>2070</v>
      </c>
      <c r="U161" s="2" t="n">
        <v>40</v>
      </c>
      <c r="V161" s="2" t="s">
        <v>133</v>
      </c>
      <c r="W161" s="2" t="n">
        <v>10</v>
      </c>
      <c r="X161" s="2" t="s">
        <v>2071</v>
      </c>
      <c r="Y161" s="2" t="s">
        <v>2072</v>
      </c>
      <c r="Z161" s="2" t="s">
        <v>136</v>
      </c>
      <c r="AA161" s="2" t="s">
        <v>2073</v>
      </c>
      <c r="AB161" s="2"/>
      <c r="AC161" s="2"/>
      <c r="AD161" s="2"/>
      <c r="AE161" s="2"/>
      <c r="AF161" s="2"/>
      <c r="AG161" s="2" t="s">
        <v>2074</v>
      </c>
      <c r="AH161" s="2" t="s">
        <v>2075</v>
      </c>
      <c r="AI161" s="2" t="s">
        <v>2076</v>
      </c>
      <c r="AJ161" s="2"/>
      <c r="AK161" s="2"/>
      <c r="AL161" s="2"/>
      <c r="AM161" s="2"/>
      <c r="AN161" s="2" t="s">
        <v>87</v>
      </c>
      <c r="AO161" s="2" t="s">
        <v>2077</v>
      </c>
      <c r="AP161" s="2" t="s">
        <v>89</v>
      </c>
    </row>
    <row r="162" customFormat="false" ht="15" hidden="false" customHeight="false" outlineLevel="0" collapsed="false">
      <c r="A162" s="8" t="s">
        <v>2078</v>
      </c>
      <c r="B162" s="8" t="s">
        <v>2078</v>
      </c>
      <c r="C162" s="2" t="s">
        <v>2079</v>
      </c>
      <c r="D162" s="2" t="s">
        <v>1811</v>
      </c>
      <c r="E162" s="2" t="s">
        <v>1812</v>
      </c>
      <c r="F162" s="9" t="n">
        <f aca="false">Precios!R162</f>
        <v>115</v>
      </c>
      <c r="G162" s="2" t="n">
        <v>980</v>
      </c>
      <c r="H162" s="10" t="str">
        <f aca="false">Parámetros!$B$28</f>
        <v>Nuevo</v>
      </c>
      <c r="I162" s="10" t="str">
        <f aca="false">Parámetros!$B$29</f>
        <v>Clásica</v>
      </c>
      <c r="J162" s="11" t="s">
        <v>2080</v>
      </c>
      <c r="K162" s="10" t="str">
        <f aca="false">Parámetros!$B$30</f>
        <v>Mercado Envíos</v>
      </c>
      <c r="L162" s="2" t="str">
        <f aca="false">IF(F162&gt;=Parámetros!$B$7,"Envío gratis (obligatorio en Mercado Libre)",Parámetros!$B$31)</f>
        <v>A cargo del comprador</v>
      </c>
      <c r="M162" s="10" t="str">
        <f aca="false">Parámetros!$B$32</f>
        <v>No acepto</v>
      </c>
      <c r="N162" s="10" t="str">
        <f aca="false">Parámetros!$B$33</f>
        <v>Sin garantía</v>
      </c>
      <c r="O162" s="2" t="s">
        <v>2081</v>
      </c>
      <c r="P162" s="2" t="s">
        <v>1815</v>
      </c>
      <c r="Q162" s="2" t="s">
        <v>2082</v>
      </c>
      <c r="R162" s="2" t="s">
        <v>2083</v>
      </c>
      <c r="S162" s="2"/>
      <c r="T162" s="2" t="s">
        <v>2084</v>
      </c>
      <c r="U162" s="2" t="n">
        <v>30</v>
      </c>
      <c r="V162" s="2" t="s">
        <v>100</v>
      </c>
      <c r="W162" s="2" t="n">
        <v>1</v>
      </c>
      <c r="X162" s="2" t="s">
        <v>1817</v>
      </c>
      <c r="Y162" s="2" t="s">
        <v>2085</v>
      </c>
      <c r="Z162" s="2" t="s">
        <v>341</v>
      </c>
      <c r="AA162" s="2"/>
      <c r="AB162" s="2"/>
      <c r="AC162" s="2"/>
      <c r="AD162" s="2"/>
      <c r="AE162" s="2"/>
      <c r="AF162" s="2" t="s">
        <v>2086</v>
      </c>
      <c r="AG162" s="2" t="s">
        <v>2087</v>
      </c>
      <c r="AH162" s="2" t="s">
        <v>2088</v>
      </c>
      <c r="AI162" s="2" t="s">
        <v>2089</v>
      </c>
      <c r="AJ162" s="2" t="s">
        <v>2090</v>
      </c>
      <c r="AK162" s="2"/>
      <c r="AL162" s="2"/>
      <c r="AM162" s="2"/>
      <c r="AN162" s="2" t="s">
        <v>87</v>
      </c>
      <c r="AO162" s="2" t="s">
        <v>2091</v>
      </c>
      <c r="AP162" s="2" t="s">
        <v>89</v>
      </c>
    </row>
    <row r="163" customFormat="false" ht="15" hidden="false" customHeight="false" outlineLevel="0" collapsed="false">
      <c r="A163" s="8" t="s">
        <v>2092</v>
      </c>
      <c r="B163" s="8" t="s">
        <v>2092</v>
      </c>
      <c r="C163" s="2" t="s">
        <v>2093</v>
      </c>
      <c r="D163" s="2" t="s">
        <v>445</v>
      </c>
      <c r="E163" s="2" t="s">
        <v>446</v>
      </c>
      <c r="F163" s="9" t="n">
        <f aca="false">Precios!R163</f>
        <v>479</v>
      </c>
      <c r="G163" s="2" t="n">
        <v>211</v>
      </c>
      <c r="H163" s="10" t="str">
        <f aca="false">Parámetros!$B$28</f>
        <v>Nuevo</v>
      </c>
      <c r="I163" s="10" t="str">
        <f aca="false">Parámetros!$B$29</f>
        <v>Clásica</v>
      </c>
      <c r="J163" s="11" t="s">
        <v>2094</v>
      </c>
      <c r="K163" s="10" t="str">
        <f aca="false">Parámetros!$B$30</f>
        <v>Mercado Envíos</v>
      </c>
      <c r="L163" s="2" t="str">
        <f aca="false">IF(F163&gt;=Parámetros!$B$7,"Envío gratis (obligatorio en Mercado Libre)",Parámetros!$B$31)</f>
        <v>Envío gratis (obligatorio en Mercado Libre)</v>
      </c>
      <c r="M163" s="10" t="str">
        <f aca="false">Parámetros!$B$32</f>
        <v>No acepto</v>
      </c>
      <c r="N163" s="10" t="str">
        <f aca="false">Parámetros!$B$33</f>
        <v>Sin garantía</v>
      </c>
      <c r="O163" s="2" t="s">
        <v>2095</v>
      </c>
      <c r="P163" s="2" t="s">
        <v>2096</v>
      </c>
      <c r="Q163" s="2" t="s">
        <v>2097</v>
      </c>
      <c r="R163" s="2" t="s">
        <v>2098</v>
      </c>
      <c r="S163" s="2"/>
      <c r="T163" s="2" t="s">
        <v>2099</v>
      </c>
      <c r="U163" s="2" t="n">
        <v>1</v>
      </c>
      <c r="V163" s="2" t="s">
        <v>100</v>
      </c>
      <c r="W163" s="2" t="n">
        <v>1</v>
      </c>
      <c r="X163" s="2" t="s">
        <v>2100</v>
      </c>
      <c r="Y163" s="2" t="s">
        <v>2101</v>
      </c>
      <c r="Z163" s="2" t="s">
        <v>80</v>
      </c>
      <c r="AA163" s="2"/>
      <c r="AB163" s="2"/>
      <c r="AC163" s="2"/>
      <c r="AD163" s="2"/>
      <c r="AE163" s="2"/>
      <c r="AF163" s="2"/>
      <c r="AG163" s="2" t="s">
        <v>2102</v>
      </c>
      <c r="AH163" s="2" t="s">
        <v>2103</v>
      </c>
      <c r="AI163" s="2" t="s">
        <v>2104</v>
      </c>
      <c r="AJ163" s="2"/>
      <c r="AK163" s="2"/>
      <c r="AL163" s="2"/>
      <c r="AM163" s="2"/>
      <c r="AN163" s="2" t="s">
        <v>87</v>
      </c>
      <c r="AO163" s="2" t="s">
        <v>2105</v>
      </c>
      <c r="AP163" s="2" t="s">
        <v>89</v>
      </c>
    </row>
    <row r="164" customFormat="false" ht="15" hidden="false" customHeight="false" outlineLevel="0" collapsed="false">
      <c r="A164" s="8" t="s">
        <v>2106</v>
      </c>
      <c r="B164" s="8" t="s">
        <v>2106</v>
      </c>
      <c r="C164" s="2" t="s">
        <v>2107</v>
      </c>
      <c r="D164" s="2" t="s">
        <v>331</v>
      </c>
      <c r="E164" s="2" t="s">
        <v>332</v>
      </c>
      <c r="F164" s="9" t="n">
        <f aca="false">Precios!R164</f>
        <v>232.37</v>
      </c>
      <c r="G164" s="2" t="n">
        <v>3159</v>
      </c>
      <c r="H164" s="10" t="str">
        <f aca="false">Parámetros!$B$28</f>
        <v>Nuevo</v>
      </c>
      <c r="I164" s="10" t="str">
        <f aca="false">Parámetros!$B$29</f>
        <v>Clásica</v>
      </c>
      <c r="J164" s="11" t="s">
        <v>2108</v>
      </c>
      <c r="K164" s="10" t="str">
        <f aca="false">Parámetros!$B$30</f>
        <v>Mercado Envíos</v>
      </c>
      <c r="L164" s="2" t="str">
        <f aca="false">IF(F164&gt;=Parámetros!$B$7,"Envío gratis (obligatorio en Mercado Libre)",Parámetros!$B$31)</f>
        <v>A cargo del comprador</v>
      </c>
      <c r="M164" s="10" t="str">
        <f aca="false">Parámetros!$B$32</f>
        <v>No acepto</v>
      </c>
      <c r="N164" s="10" t="str">
        <f aca="false">Parámetros!$B$33</f>
        <v>Sin garantía</v>
      </c>
      <c r="O164" s="2" t="s">
        <v>2109</v>
      </c>
      <c r="P164" s="2" t="s">
        <v>1640</v>
      </c>
      <c r="Q164" s="2"/>
      <c r="R164" s="2"/>
      <c r="S164" s="2" t="s">
        <v>2110</v>
      </c>
      <c r="T164" s="2" t="s">
        <v>152</v>
      </c>
      <c r="U164" s="2" t="n">
        <v>24</v>
      </c>
      <c r="V164" s="2" t="s">
        <v>133</v>
      </c>
      <c r="W164" s="2" t="n">
        <v>24</v>
      </c>
      <c r="X164" s="2" t="s">
        <v>2111</v>
      </c>
      <c r="Y164" s="2" t="s">
        <v>2112</v>
      </c>
      <c r="Z164" s="2" t="s">
        <v>136</v>
      </c>
      <c r="AA164" s="2"/>
      <c r="AB164" s="2"/>
      <c r="AC164" s="2"/>
      <c r="AD164" s="2"/>
      <c r="AE164" s="2"/>
      <c r="AF164" s="2"/>
      <c r="AG164" s="2" t="s">
        <v>2113</v>
      </c>
      <c r="AH164" s="2" t="s">
        <v>2114</v>
      </c>
      <c r="AI164" s="2" t="s">
        <v>2115</v>
      </c>
      <c r="AJ164" s="2" t="s">
        <v>2116</v>
      </c>
      <c r="AK164" s="2"/>
      <c r="AL164" s="2"/>
      <c r="AM164" s="2"/>
      <c r="AN164" s="2" t="s">
        <v>87</v>
      </c>
      <c r="AO164" s="2" t="s">
        <v>2117</v>
      </c>
      <c r="AP164" s="2" t="s">
        <v>89</v>
      </c>
    </row>
    <row r="165" customFormat="false" ht="15" hidden="false" customHeight="false" outlineLevel="0" collapsed="false">
      <c r="A165" s="8" t="s">
        <v>2118</v>
      </c>
      <c r="B165" s="8" t="s">
        <v>2118</v>
      </c>
      <c r="C165" s="2" t="s">
        <v>2119</v>
      </c>
      <c r="D165" s="2" t="s">
        <v>1811</v>
      </c>
      <c r="E165" s="2" t="s">
        <v>1812</v>
      </c>
      <c r="F165" s="9" t="n">
        <f aca="false">Precios!R165</f>
        <v>1019.35</v>
      </c>
      <c r="G165" s="2" t="n">
        <v>11</v>
      </c>
      <c r="H165" s="10" t="str">
        <f aca="false">Parámetros!$B$28</f>
        <v>Nuevo</v>
      </c>
      <c r="I165" s="10" t="str">
        <f aca="false">Parámetros!$B$29</f>
        <v>Clásica</v>
      </c>
      <c r="J165" s="11" t="s">
        <v>2120</v>
      </c>
      <c r="K165" s="10" t="str">
        <f aca="false">Parámetros!$B$30</f>
        <v>Mercado Envíos</v>
      </c>
      <c r="L165" s="2" t="str">
        <f aca="false">IF(F165&gt;=Parámetros!$B$7,"Envío gratis (obligatorio en Mercado Libre)",Parámetros!$B$31)</f>
        <v>Envío gratis (obligatorio en Mercado Libre)</v>
      </c>
      <c r="M165" s="10" t="str">
        <f aca="false">Parámetros!$B$32</f>
        <v>No acepto</v>
      </c>
      <c r="N165" s="10" t="str">
        <f aca="false">Parámetros!$B$33</f>
        <v>Sin garantía</v>
      </c>
      <c r="O165" s="2" t="s">
        <v>2121</v>
      </c>
      <c r="P165" s="2" t="s">
        <v>2122</v>
      </c>
      <c r="Q165" s="2" t="s">
        <v>2123</v>
      </c>
      <c r="R165" s="2" t="s">
        <v>2124</v>
      </c>
      <c r="S165" s="2"/>
      <c r="T165" s="2" t="s">
        <v>2125</v>
      </c>
      <c r="U165" s="2" t="n">
        <v>10</v>
      </c>
      <c r="V165" s="2" t="s">
        <v>2126</v>
      </c>
      <c r="W165" s="2" t="n">
        <v>10</v>
      </c>
      <c r="X165" s="2" t="s">
        <v>2127</v>
      </c>
      <c r="Y165" s="2" t="s">
        <v>2128</v>
      </c>
      <c r="Z165" s="2" t="s">
        <v>341</v>
      </c>
      <c r="AA165" s="2"/>
      <c r="AB165" s="2"/>
      <c r="AC165" s="2"/>
      <c r="AD165" s="2"/>
      <c r="AE165" s="2"/>
      <c r="AF165" s="2"/>
      <c r="AG165" s="2" t="s">
        <v>2129</v>
      </c>
      <c r="AH165" s="2" t="s">
        <v>2130</v>
      </c>
      <c r="AI165" s="2" t="s">
        <v>2131</v>
      </c>
      <c r="AJ165" s="2"/>
      <c r="AK165" s="2"/>
      <c r="AL165" s="2"/>
      <c r="AM165" s="2"/>
      <c r="AN165" s="2" t="s">
        <v>87</v>
      </c>
      <c r="AO165" s="2" t="s">
        <v>2132</v>
      </c>
      <c r="AP165" s="2" t="s">
        <v>89</v>
      </c>
    </row>
    <row r="166" customFormat="false" ht="15" hidden="false" customHeight="false" outlineLevel="0" collapsed="false">
      <c r="A166" s="8" t="s">
        <v>2133</v>
      </c>
      <c r="B166" s="8" t="s">
        <v>2133</v>
      </c>
      <c r="C166" s="2" t="s">
        <v>2134</v>
      </c>
      <c r="D166" s="2" t="s">
        <v>331</v>
      </c>
      <c r="E166" s="2" t="s">
        <v>332</v>
      </c>
      <c r="F166" s="9" t="n">
        <f aca="false">Precios!R166</f>
        <v>537.56</v>
      </c>
      <c r="G166" s="2" t="n">
        <v>219</v>
      </c>
      <c r="H166" s="10" t="str">
        <f aca="false">Parámetros!$B$28</f>
        <v>Nuevo</v>
      </c>
      <c r="I166" s="10" t="str">
        <f aca="false">Parámetros!$B$29</f>
        <v>Clásica</v>
      </c>
      <c r="J166" s="11" t="s">
        <v>2135</v>
      </c>
      <c r="K166" s="10" t="str">
        <f aca="false">Parámetros!$B$30</f>
        <v>Mercado Envíos</v>
      </c>
      <c r="L166" s="2" t="str">
        <f aca="false">IF(F166&gt;=Parámetros!$B$7,"Envío gratis (obligatorio en Mercado Libre)",Parámetros!$B$31)</f>
        <v>Envío gratis (obligatorio en Mercado Libre)</v>
      </c>
      <c r="M166" s="10" t="str">
        <f aca="false">Parámetros!$B$32</f>
        <v>No acepto</v>
      </c>
      <c r="N166" s="10" t="str">
        <f aca="false">Parámetros!$B$33</f>
        <v>Sin garantía</v>
      </c>
      <c r="O166" s="2" t="s">
        <v>2136</v>
      </c>
      <c r="P166" s="2" t="s">
        <v>2137</v>
      </c>
      <c r="Q166" s="2" t="s">
        <v>2138</v>
      </c>
      <c r="R166" s="2"/>
      <c r="S166" s="2"/>
      <c r="T166" s="2" t="s">
        <v>1360</v>
      </c>
      <c r="U166" s="2" t="n">
        <v>25</v>
      </c>
      <c r="V166" s="2" t="s">
        <v>77</v>
      </c>
      <c r="W166" s="2" t="n">
        <v>1</v>
      </c>
      <c r="X166" s="2" t="s">
        <v>2139</v>
      </c>
      <c r="Y166" s="2" t="s">
        <v>2140</v>
      </c>
      <c r="Z166" s="2" t="s">
        <v>136</v>
      </c>
      <c r="AA166" s="2"/>
      <c r="AB166" s="2"/>
      <c r="AC166" s="2"/>
      <c r="AD166" s="2"/>
      <c r="AE166" s="2"/>
      <c r="AF166" s="2" t="s">
        <v>2141</v>
      </c>
      <c r="AG166" s="2" t="s">
        <v>2142</v>
      </c>
      <c r="AH166" s="2" t="s">
        <v>2143</v>
      </c>
      <c r="AI166" s="2" t="s">
        <v>2144</v>
      </c>
      <c r="AJ166" s="2" t="s">
        <v>2145</v>
      </c>
      <c r="AK166" s="2" t="s">
        <v>2146</v>
      </c>
      <c r="AL166" s="2"/>
      <c r="AM166" s="2"/>
      <c r="AN166" s="2" t="s">
        <v>87</v>
      </c>
      <c r="AO166" s="2" t="s">
        <v>2147</v>
      </c>
      <c r="AP166" s="2" t="s">
        <v>89</v>
      </c>
    </row>
    <row r="167" customFormat="false" ht="15" hidden="false" customHeight="false" outlineLevel="0" collapsed="false">
      <c r="A167" s="8" t="s">
        <v>2148</v>
      </c>
      <c r="B167" s="8" t="s">
        <v>2148</v>
      </c>
      <c r="C167" s="2" t="s">
        <v>2149</v>
      </c>
      <c r="D167" s="2" t="s">
        <v>162</v>
      </c>
      <c r="E167" s="2" t="s">
        <v>163</v>
      </c>
      <c r="F167" s="9" t="n">
        <f aca="false">Precios!R167</f>
        <v>195</v>
      </c>
      <c r="G167" s="2" t="n">
        <v>274</v>
      </c>
      <c r="H167" s="10" t="str">
        <f aca="false">Parámetros!$B$28</f>
        <v>Nuevo</v>
      </c>
      <c r="I167" s="10" t="str">
        <f aca="false">Parámetros!$B$29</f>
        <v>Clásica</v>
      </c>
      <c r="J167" s="11" t="s">
        <v>2150</v>
      </c>
      <c r="K167" s="10" t="str">
        <f aca="false">Parámetros!$B$30</f>
        <v>Mercado Envíos</v>
      </c>
      <c r="L167" s="2" t="str">
        <f aca="false">IF(F167&gt;=Parámetros!$B$7,"Envío gratis (obligatorio en Mercado Libre)",Parámetros!$B$31)</f>
        <v>A cargo del comprador</v>
      </c>
      <c r="M167" s="10" t="str">
        <f aca="false">Parámetros!$B$32</f>
        <v>No acepto</v>
      </c>
      <c r="N167" s="10" t="str">
        <f aca="false">Parámetros!$B$33</f>
        <v>Sin garantía</v>
      </c>
      <c r="O167" s="2" t="s">
        <v>2151</v>
      </c>
      <c r="P167" s="2" t="s">
        <v>2152</v>
      </c>
      <c r="Q167" s="2" t="s">
        <v>601</v>
      </c>
      <c r="R167" s="2" t="s">
        <v>936</v>
      </c>
      <c r="S167" s="2" t="s">
        <v>286</v>
      </c>
      <c r="T167" s="2" t="s">
        <v>170</v>
      </c>
      <c r="U167" s="2" t="n">
        <v>40</v>
      </c>
      <c r="V167" s="2" t="s">
        <v>171</v>
      </c>
      <c r="W167" s="2" t="n">
        <v>40</v>
      </c>
      <c r="X167" s="2"/>
      <c r="Y167" s="2"/>
      <c r="Z167" s="2"/>
      <c r="AA167" s="2" t="s">
        <v>276</v>
      </c>
      <c r="AB167" s="2" t="s">
        <v>691</v>
      </c>
      <c r="AC167" s="2"/>
      <c r="AD167" s="2" t="s">
        <v>103</v>
      </c>
      <c r="AE167" s="2"/>
      <c r="AF167" s="2"/>
      <c r="AG167" s="2" t="s">
        <v>2153</v>
      </c>
      <c r="AH167" s="2" t="s">
        <v>2154</v>
      </c>
      <c r="AI167" s="2" t="s">
        <v>2155</v>
      </c>
      <c r="AJ167" s="2"/>
      <c r="AK167" s="2"/>
      <c r="AL167" s="2"/>
      <c r="AM167" s="2"/>
      <c r="AN167" s="2" t="s">
        <v>175</v>
      </c>
      <c r="AO167" s="2" t="s">
        <v>2156</v>
      </c>
      <c r="AP167" s="2" t="s">
        <v>89</v>
      </c>
    </row>
    <row r="168" customFormat="false" ht="15" hidden="false" customHeight="false" outlineLevel="0" collapsed="false">
      <c r="A168" s="8" t="s">
        <v>2157</v>
      </c>
      <c r="B168" s="8" t="s">
        <v>2157</v>
      </c>
      <c r="C168" s="2" t="s">
        <v>2158</v>
      </c>
      <c r="D168" s="2" t="s">
        <v>445</v>
      </c>
      <c r="E168" s="2" t="s">
        <v>446</v>
      </c>
      <c r="F168" s="9" t="n">
        <f aca="false">Precios!R168</f>
        <v>1107</v>
      </c>
      <c r="G168" s="2" t="n">
        <v>131</v>
      </c>
      <c r="H168" s="10" t="str">
        <f aca="false">Parámetros!$B$28</f>
        <v>Nuevo</v>
      </c>
      <c r="I168" s="10" t="str">
        <f aca="false">Parámetros!$B$29</f>
        <v>Clásica</v>
      </c>
      <c r="J168" s="11" t="s">
        <v>2159</v>
      </c>
      <c r="K168" s="10" t="str">
        <f aca="false">Parámetros!$B$30</f>
        <v>Mercado Envíos</v>
      </c>
      <c r="L168" s="2" t="str">
        <f aca="false">IF(F168&gt;=Parámetros!$B$7,"Envío gratis (obligatorio en Mercado Libre)",Parámetros!$B$31)</f>
        <v>Envío gratis (obligatorio en Mercado Libre)</v>
      </c>
      <c r="M168" s="10" t="str">
        <f aca="false">Parámetros!$B$32</f>
        <v>No acepto</v>
      </c>
      <c r="N168" s="10" t="str">
        <f aca="false">Parámetros!$B$33</f>
        <v>Sin garantía</v>
      </c>
      <c r="O168" s="2" t="s">
        <v>2160</v>
      </c>
      <c r="P168" s="2" t="s">
        <v>2161</v>
      </c>
      <c r="Q168" s="2" t="s">
        <v>2162</v>
      </c>
      <c r="R168" s="2"/>
      <c r="S168" s="2"/>
      <c r="T168" s="2" t="s">
        <v>219</v>
      </c>
      <c r="U168" s="2" t="n">
        <v>6</v>
      </c>
      <c r="V168" s="2" t="s">
        <v>220</v>
      </c>
      <c r="W168" s="2" t="n">
        <v>6</v>
      </c>
      <c r="X168" s="2" t="s">
        <v>2163</v>
      </c>
      <c r="Y168" s="2" t="s">
        <v>2164</v>
      </c>
      <c r="Z168" s="2" t="s">
        <v>136</v>
      </c>
      <c r="AA168" s="2"/>
      <c r="AB168" s="2"/>
      <c r="AC168" s="2"/>
      <c r="AD168" s="2"/>
      <c r="AE168" s="2"/>
      <c r="AF168" s="2" t="s">
        <v>2165</v>
      </c>
      <c r="AG168" s="2" t="s">
        <v>2166</v>
      </c>
      <c r="AH168" s="2" t="s">
        <v>2167</v>
      </c>
      <c r="AI168" s="2" t="s">
        <v>2168</v>
      </c>
      <c r="AJ168" s="2" t="s">
        <v>2169</v>
      </c>
      <c r="AK168" s="2" t="s">
        <v>2170</v>
      </c>
      <c r="AL168" s="2"/>
      <c r="AM168" s="2"/>
      <c r="AN168" s="2" t="s">
        <v>87</v>
      </c>
      <c r="AO168" s="2" t="s">
        <v>2171</v>
      </c>
      <c r="AP168" s="2" t="s">
        <v>89</v>
      </c>
    </row>
    <row r="169" customFormat="false" ht="15" hidden="false" customHeight="false" outlineLevel="0" collapsed="false">
      <c r="A169" s="8" t="s">
        <v>2172</v>
      </c>
      <c r="B169" s="8" t="s">
        <v>2172</v>
      </c>
      <c r="C169" s="2" t="s">
        <v>2173</v>
      </c>
      <c r="D169" s="2" t="s">
        <v>240</v>
      </c>
      <c r="E169" s="2" t="s">
        <v>241</v>
      </c>
      <c r="F169" s="9" t="n">
        <f aca="false">Precios!R169</f>
        <v>188</v>
      </c>
      <c r="G169" s="2" t="n">
        <v>620</v>
      </c>
      <c r="H169" s="10" t="str">
        <f aca="false">Parámetros!$B$28</f>
        <v>Nuevo</v>
      </c>
      <c r="I169" s="10" t="str">
        <f aca="false">Parámetros!$B$29</f>
        <v>Clásica</v>
      </c>
      <c r="J169" s="11" t="s">
        <v>2174</v>
      </c>
      <c r="K169" s="10" t="str">
        <f aca="false">Parámetros!$B$30</f>
        <v>Mercado Envíos</v>
      </c>
      <c r="L169" s="2" t="str">
        <f aca="false">IF(F169&gt;=Parámetros!$B$7,"Envío gratis (obligatorio en Mercado Libre)",Parámetros!$B$31)</f>
        <v>A cargo del comprador</v>
      </c>
      <c r="M169" s="10" t="str">
        <f aca="false">Parámetros!$B$32</f>
        <v>No acepto</v>
      </c>
      <c r="N169" s="10" t="str">
        <f aca="false">Parámetros!$B$33</f>
        <v>Sin garantía</v>
      </c>
      <c r="O169" s="2" t="s">
        <v>2175</v>
      </c>
      <c r="P169" s="2" t="s">
        <v>1766</v>
      </c>
      <c r="Q169" s="2" t="s">
        <v>2069</v>
      </c>
      <c r="R169" s="2" t="s">
        <v>2041</v>
      </c>
      <c r="S169" s="2"/>
      <c r="T169" s="2" t="s">
        <v>2176</v>
      </c>
      <c r="U169" s="2" t="n">
        <v>24</v>
      </c>
      <c r="V169" s="2" t="s">
        <v>133</v>
      </c>
      <c r="W169" s="2" t="n">
        <v>24</v>
      </c>
      <c r="X169" s="2" t="s">
        <v>2177</v>
      </c>
      <c r="Y169" s="2" t="s">
        <v>2178</v>
      </c>
      <c r="Z169" s="2" t="s">
        <v>136</v>
      </c>
      <c r="AA169" s="2" t="s">
        <v>547</v>
      </c>
      <c r="AB169" s="2"/>
      <c r="AC169" s="2"/>
      <c r="AD169" s="2"/>
      <c r="AE169" s="2"/>
      <c r="AF169" s="2"/>
      <c r="AG169" s="2" t="s">
        <v>2179</v>
      </c>
      <c r="AH169" s="2" t="s">
        <v>2180</v>
      </c>
      <c r="AI169" s="2" t="s">
        <v>2181</v>
      </c>
      <c r="AJ169" s="2" t="s">
        <v>2182</v>
      </c>
      <c r="AK169" s="2" t="s">
        <v>2183</v>
      </c>
      <c r="AL169" s="2"/>
      <c r="AM169" s="2"/>
      <c r="AN169" s="2" t="s">
        <v>87</v>
      </c>
      <c r="AO169" s="2" t="s">
        <v>2184</v>
      </c>
      <c r="AP169" s="2" t="s">
        <v>89</v>
      </c>
    </row>
    <row r="170" customFormat="false" ht="15" hidden="false" customHeight="false" outlineLevel="0" collapsed="false">
      <c r="A170" s="8" t="s">
        <v>2185</v>
      </c>
      <c r="B170" s="8" t="s">
        <v>2185</v>
      </c>
      <c r="C170" s="2" t="s">
        <v>2186</v>
      </c>
      <c r="D170" s="2" t="s">
        <v>162</v>
      </c>
      <c r="E170" s="2" t="s">
        <v>163</v>
      </c>
      <c r="F170" s="9" t="n">
        <f aca="false">Precios!R170</f>
        <v>183</v>
      </c>
      <c r="G170" s="2" t="n">
        <v>259</v>
      </c>
      <c r="H170" s="10" t="str">
        <f aca="false">Parámetros!$B$28</f>
        <v>Nuevo</v>
      </c>
      <c r="I170" s="10" t="str">
        <f aca="false">Parámetros!$B$29</f>
        <v>Clásica</v>
      </c>
      <c r="J170" s="11" t="s">
        <v>2187</v>
      </c>
      <c r="K170" s="10" t="str">
        <f aca="false">Parámetros!$B$30</f>
        <v>Mercado Envíos</v>
      </c>
      <c r="L170" s="2" t="str">
        <f aca="false">IF(F170&gt;=Parámetros!$B$7,"Envío gratis (obligatorio en Mercado Libre)",Parámetros!$B$31)</f>
        <v>A cargo del comprador</v>
      </c>
      <c r="M170" s="10" t="str">
        <f aca="false">Parámetros!$B$32</f>
        <v>No acepto</v>
      </c>
      <c r="N170" s="10" t="str">
        <f aca="false">Parámetros!$B$33</f>
        <v>Sin garantía</v>
      </c>
      <c r="O170" s="2" t="s">
        <v>2188</v>
      </c>
      <c r="P170" s="2" t="s">
        <v>2152</v>
      </c>
      <c r="Q170" s="2" t="s">
        <v>601</v>
      </c>
      <c r="R170" s="2" t="s">
        <v>231</v>
      </c>
      <c r="S170" s="2" t="s">
        <v>233</v>
      </c>
      <c r="T170" s="2" t="s">
        <v>170</v>
      </c>
      <c r="U170" s="2" t="n">
        <v>14</v>
      </c>
      <c r="V170" s="2" t="s">
        <v>171</v>
      </c>
      <c r="W170" s="2" t="n">
        <v>14</v>
      </c>
      <c r="X170" s="2"/>
      <c r="Y170" s="2"/>
      <c r="Z170" s="2"/>
      <c r="AA170" s="2" t="s">
        <v>169</v>
      </c>
      <c r="AB170" s="2" t="s">
        <v>2189</v>
      </c>
      <c r="AC170" s="2"/>
      <c r="AD170" s="2" t="s">
        <v>103</v>
      </c>
      <c r="AE170" s="2"/>
      <c r="AF170" s="2"/>
      <c r="AG170" s="2" t="s">
        <v>2190</v>
      </c>
      <c r="AH170" s="2" t="s">
        <v>2191</v>
      </c>
      <c r="AI170" s="2" t="s">
        <v>2192</v>
      </c>
      <c r="AJ170" s="2" t="s">
        <v>2193</v>
      </c>
      <c r="AK170" s="2"/>
      <c r="AL170" s="2"/>
      <c r="AM170" s="2"/>
      <c r="AN170" s="2" t="s">
        <v>175</v>
      </c>
      <c r="AO170" s="2" t="s">
        <v>2194</v>
      </c>
      <c r="AP170" s="2" t="s">
        <v>89</v>
      </c>
    </row>
    <row r="171" customFormat="false" ht="15" hidden="false" customHeight="false" outlineLevel="0" collapsed="false">
      <c r="A171" s="8" t="s">
        <v>2195</v>
      </c>
      <c r="B171" s="8" t="s">
        <v>2195</v>
      </c>
      <c r="C171" s="2" t="s">
        <v>2196</v>
      </c>
      <c r="D171" s="2" t="s">
        <v>445</v>
      </c>
      <c r="E171" s="2" t="s">
        <v>446</v>
      </c>
      <c r="F171" s="9" t="n">
        <f aca="false">Precios!R171</f>
        <v>94</v>
      </c>
      <c r="G171" s="2" t="n">
        <v>20315</v>
      </c>
      <c r="H171" s="10" t="str">
        <f aca="false">Parámetros!$B$28</f>
        <v>Nuevo</v>
      </c>
      <c r="I171" s="10" t="str">
        <f aca="false">Parámetros!$B$29</f>
        <v>Clásica</v>
      </c>
      <c r="J171" s="11" t="s">
        <v>2197</v>
      </c>
      <c r="K171" s="10" t="str">
        <f aca="false">Parámetros!$B$30</f>
        <v>Mercado Envíos</v>
      </c>
      <c r="L171" s="2" t="str">
        <f aca="false">IF(F171&gt;=Parámetros!$B$7,"Envío gratis (obligatorio en Mercado Libre)",Parámetros!$B$31)</f>
        <v>A cargo del comprador</v>
      </c>
      <c r="M171" s="10" t="str">
        <f aca="false">Parámetros!$B$32</f>
        <v>No acepto</v>
      </c>
      <c r="N171" s="10" t="str">
        <f aca="false">Parámetros!$B$33</f>
        <v>Sin garantía</v>
      </c>
      <c r="O171" s="2" t="s">
        <v>2198</v>
      </c>
      <c r="P171" s="2" t="s">
        <v>2199</v>
      </c>
      <c r="Q171" s="2" t="s">
        <v>2200</v>
      </c>
      <c r="R171" s="2" t="s">
        <v>2098</v>
      </c>
      <c r="S171" s="2"/>
      <c r="T171" s="2" t="s">
        <v>2099</v>
      </c>
      <c r="U171" s="2" t="n">
        <v>1</v>
      </c>
      <c r="V171" s="2" t="s">
        <v>100</v>
      </c>
      <c r="W171" s="2" t="n">
        <v>1</v>
      </c>
      <c r="X171" s="2" t="s">
        <v>2100</v>
      </c>
      <c r="Y171" s="2" t="s">
        <v>2101</v>
      </c>
      <c r="Z171" s="2" t="s">
        <v>80</v>
      </c>
      <c r="AA171" s="2"/>
      <c r="AB171" s="2"/>
      <c r="AC171" s="2"/>
      <c r="AD171" s="2"/>
      <c r="AE171" s="2"/>
      <c r="AF171" s="2"/>
      <c r="AG171" s="2" t="s">
        <v>2201</v>
      </c>
      <c r="AH171" s="2" t="s">
        <v>2202</v>
      </c>
      <c r="AI171" s="2" t="s">
        <v>2203</v>
      </c>
      <c r="AJ171" s="2" t="s">
        <v>2204</v>
      </c>
      <c r="AK171" s="2"/>
      <c r="AL171" s="2"/>
      <c r="AM171" s="2"/>
      <c r="AN171" s="2" t="s">
        <v>87</v>
      </c>
      <c r="AO171" s="2" t="s">
        <v>2205</v>
      </c>
      <c r="AP171" s="2" t="s">
        <v>89</v>
      </c>
    </row>
    <row r="172" customFormat="false" ht="15" hidden="false" customHeight="false" outlineLevel="0" collapsed="false">
      <c r="A172" s="8" t="s">
        <v>2206</v>
      </c>
      <c r="B172" s="8" t="s">
        <v>2206</v>
      </c>
      <c r="C172" s="2" t="s">
        <v>2207</v>
      </c>
      <c r="D172" s="2" t="s">
        <v>303</v>
      </c>
      <c r="E172" s="2" t="s">
        <v>304</v>
      </c>
      <c r="F172" s="9" t="n">
        <f aca="false">Precios!R172</f>
        <v>85</v>
      </c>
      <c r="G172" s="2" t="n">
        <v>634</v>
      </c>
      <c r="H172" s="10" t="str">
        <f aca="false">Parámetros!$B$28</f>
        <v>Nuevo</v>
      </c>
      <c r="I172" s="10" t="str">
        <f aca="false">Parámetros!$B$29</f>
        <v>Clásica</v>
      </c>
      <c r="J172" s="11" t="s">
        <v>2208</v>
      </c>
      <c r="K172" s="10" t="str">
        <f aca="false">Parámetros!$B$30</f>
        <v>Mercado Envíos</v>
      </c>
      <c r="L172" s="2" t="str">
        <f aca="false">IF(F172&gt;=Parámetros!$B$7,"Envío gratis (obligatorio en Mercado Libre)",Parámetros!$B$31)</f>
        <v>A cargo del comprador</v>
      </c>
      <c r="M172" s="10" t="str">
        <f aca="false">Parámetros!$B$32</f>
        <v>No acepto</v>
      </c>
      <c r="N172" s="10" t="str">
        <f aca="false">Parámetros!$B$33</f>
        <v>Sin garantía</v>
      </c>
      <c r="O172" s="2" t="s">
        <v>2209</v>
      </c>
      <c r="P172" s="2" t="s">
        <v>1547</v>
      </c>
      <c r="Q172" s="2" t="s">
        <v>1471</v>
      </c>
      <c r="R172" s="2"/>
      <c r="S172" s="2"/>
      <c r="T172" s="2" t="s">
        <v>2210</v>
      </c>
      <c r="U172" s="2" t="n">
        <v>237</v>
      </c>
      <c r="V172" s="2" t="s">
        <v>77</v>
      </c>
      <c r="W172" s="2" t="n">
        <v>1</v>
      </c>
      <c r="X172" s="2"/>
      <c r="Y172" s="2"/>
      <c r="Z172" s="2"/>
      <c r="AA172" s="2"/>
      <c r="AB172" s="2"/>
      <c r="AC172" s="2" t="s">
        <v>1952</v>
      </c>
      <c r="AD172" s="2"/>
      <c r="AE172" s="2"/>
      <c r="AF172" s="2"/>
      <c r="AG172" s="2" t="s">
        <v>2211</v>
      </c>
      <c r="AH172" s="2" t="s">
        <v>2212</v>
      </c>
      <c r="AI172" s="2" t="s">
        <v>2213</v>
      </c>
      <c r="AJ172" s="2" t="s">
        <v>2214</v>
      </c>
      <c r="AK172" s="2"/>
      <c r="AL172" s="2"/>
      <c r="AM172" s="2"/>
      <c r="AN172" s="2" t="s">
        <v>87</v>
      </c>
      <c r="AO172" s="2" t="s">
        <v>2215</v>
      </c>
      <c r="AP172" s="2" t="s">
        <v>89</v>
      </c>
    </row>
    <row r="173" customFormat="false" ht="15" hidden="false" customHeight="false" outlineLevel="0" collapsed="false">
      <c r="A173" s="8" t="s">
        <v>2216</v>
      </c>
      <c r="B173" s="8" t="s">
        <v>2216</v>
      </c>
      <c r="C173" s="2" t="s">
        <v>2217</v>
      </c>
      <c r="D173" s="2" t="s">
        <v>240</v>
      </c>
      <c r="E173" s="2" t="s">
        <v>241</v>
      </c>
      <c r="F173" s="9" t="n">
        <f aca="false">Precios!R173</f>
        <v>193</v>
      </c>
      <c r="G173" s="2" t="n">
        <v>907</v>
      </c>
      <c r="H173" s="10" t="str">
        <f aca="false">Parámetros!$B$28</f>
        <v>Nuevo</v>
      </c>
      <c r="I173" s="10" t="str">
        <f aca="false">Parámetros!$B$29</f>
        <v>Clásica</v>
      </c>
      <c r="J173" s="11" t="s">
        <v>2218</v>
      </c>
      <c r="K173" s="10" t="str">
        <f aca="false">Parámetros!$B$30</f>
        <v>Mercado Envíos</v>
      </c>
      <c r="L173" s="2" t="str">
        <f aca="false">IF(F173&gt;=Parámetros!$B$7,"Envío gratis (obligatorio en Mercado Libre)",Parámetros!$B$31)</f>
        <v>A cargo del comprador</v>
      </c>
      <c r="M173" s="10" t="str">
        <f aca="false">Parámetros!$B$32</f>
        <v>No acepto</v>
      </c>
      <c r="N173" s="10" t="str">
        <f aca="false">Parámetros!$B$33</f>
        <v>Sin garantía</v>
      </c>
      <c r="O173" s="2" t="s">
        <v>2219</v>
      </c>
      <c r="P173" s="2" t="s">
        <v>1357</v>
      </c>
      <c r="Q173" s="2"/>
      <c r="R173" s="2"/>
      <c r="S173" s="2" t="s">
        <v>390</v>
      </c>
      <c r="T173" s="2" t="s">
        <v>2176</v>
      </c>
      <c r="U173" s="2" t="n">
        <v>24</v>
      </c>
      <c r="V173" s="2" t="s">
        <v>133</v>
      </c>
      <c r="W173" s="2" t="n">
        <v>24</v>
      </c>
      <c r="X173" s="2" t="s">
        <v>1361</v>
      </c>
      <c r="Y173" s="2" t="s">
        <v>2220</v>
      </c>
      <c r="Z173" s="2" t="s">
        <v>136</v>
      </c>
      <c r="AA173" s="2" t="s">
        <v>1835</v>
      </c>
      <c r="AB173" s="2"/>
      <c r="AC173" s="2"/>
      <c r="AD173" s="2"/>
      <c r="AE173" s="2"/>
      <c r="AF173" s="2"/>
      <c r="AG173" s="2" t="s">
        <v>2221</v>
      </c>
      <c r="AH173" s="2" t="s">
        <v>2222</v>
      </c>
      <c r="AI173" s="2" t="s">
        <v>2223</v>
      </c>
      <c r="AJ173" s="2" t="s">
        <v>2224</v>
      </c>
      <c r="AK173" s="2"/>
      <c r="AL173" s="2"/>
      <c r="AM173" s="2"/>
      <c r="AN173" s="2" t="s">
        <v>87</v>
      </c>
      <c r="AO173" s="2" t="s">
        <v>2225</v>
      </c>
      <c r="AP173" s="2" t="s">
        <v>89</v>
      </c>
    </row>
    <row r="174" customFormat="false" ht="15" hidden="false" customHeight="false" outlineLevel="0" collapsed="false">
      <c r="A174" s="8" t="s">
        <v>2226</v>
      </c>
      <c r="B174" s="8" t="s">
        <v>2226</v>
      </c>
      <c r="C174" s="2" t="s">
        <v>2227</v>
      </c>
      <c r="D174" s="2" t="s">
        <v>331</v>
      </c>
      <c r="E174" s="2" t="s">
        <v>332</v>
      </c>
      <c r="F174" s="9" t="n">
        <f aca="false">Precios!R174</f>
        <v>248</v>
      </c>
      <c r="G174" s="2" t="n">
        <v>0</v>
      </c>
      <c r="H174" s="10" t="str">
        <f aca="false">Parámetros!$B$28</f>
        <v>Nuevo</v>
      </c>
      <c r="I174" s="10" t="str">
        <f aca="false">Parámetros!$B$29</f>
        <v>Clásica</v>
      </c>
      <c r="J174" s="11" t="s">
        <v>2228</v>
      </c>
      <c r="K174" s="10" t="str">
        <f aca="false">Parámetros!$B$30</f>
        <v>Mercado Envíos</v>
      </c>
      <c r="L174" s="2" t="str">
        <f aca="false">IF(F174&gt;=Parámetros!$B$7,"Envío gratis (obligatorio en Mercado Libre)",Parámetros!$B$31)</f>
        <v>A cargo del comprador</v>
      </c>
      <c r="M174" s="10" t="str">
        <f aca="false">Parámetros!$B$32</f>
        <v>No acepto</v>
      </c>
      <c r="N174" s="10" t="str">
        <f aca="false">Parámetros!$B$33</f>
        <v>Sin garantía</v>
      </c>
      <c r="O174" s="2" t="s">
        <v>2229</v>
      </c>
      <c r="P174" s="2" t="s">
        <v>1015</v>
      </c>
      <c r="Q174" s="2" t="s">
        <v>1016</v>
      </c>
      <c r="R174" s="2" t="s">
        <v>2230</v>
      </c>
      <c r="S174" s="2" t="s">
        <v>246</v>
      </c>
      <c r="T174" s="2" t="s">
        <v>2231</v>
      </c>
      <c r="U174" s="2" t="n">
        <v>60</v>
      </c>
      <c r="V174" s="2" t="s">
        <v>77</v>
      </c>
      <c r="W174" s="2" t="n">
        <v>1</v>
      </c>
      <c r="X174" s="2" t="s">
        <v>2232</v>
      </c>
      <c r="Y174" s="2" t="s">
        <v>2233</v>
      </c>
      <c r="Z174" s="2" t="s">
        <v>136</v>
      </c>
      <c r="AA174" s="2" t="s">
        <v>253</v>
      </c>
      <c r="AB174" s="2"/>
      <c r="AC174" s="2"/>
      <c r="AD174" s="2"/>
      <c r="AE174" s="2"/>
      <c r="AF174" s="2"/>
      <c r="AG174" s="2" t="s">
        <v>1041</v>
      </c>
      <c r="AH174" s="2" t="s">
        <v>2234</v>
      </c>
      <c r="AI174" s="2" t="s">
        <v>2235</v>
      </c>
      <c r="AJ174" s="2"/>
      <c r="AK174" s="2"/>
      <c r="AL174" s="2"/>
      <c r="AM174" s="2"/>
      <c r="AN174" s="2" t="s">
        <v>87</v>
      </c>
      <c r="AO174" s="2" t="s">
        <v>2236</v>
      </c>
      <c r="AP174" s="2" t="s">
        <v>89</v>
      </c>
    </row>
    <row r="175" customFormat="false" ht="15" hidden="false" customHeight="false" outlineLevel="0" collapsed="false">
      <c r="A175" s="8" t="s">
        <v>2237</v>
      </c>
      <c r="B175" s="8" t="s">
        <v>2237</v>
      </c>
      <c r="C175" s="2" t="s">
        <v>2238</v>
      </c>
      <c r="D175" s="2" t="s">
        <v>331</v>
      </c>
      <c r="E175" s="2" t="s">
        <v>332</v>
      </c>
      <c r="F175" s="9" t="n">
        <f aca="false">Precios!R175</f>
        <v>117</v>
      </c>
      <c r="G175" s="2" t="n">
        <v>1817</v>
      </c>
      <c r="H175" s="10" t="str">
        <f aca="false">Parámetros!$B$28</f>
        <v>Nuevo</v>
      </c>
      <c r="I175" s="10" t="str">
        <f aca="false">Parámetros!$B$29</f>
        <v>Clásica</v>
      </c>
      <c r="J175" s="11" t="s">
        <v>2239</v>
      </c>
      <c r="K175" s="10" t="str">
        <f aca="false">Parámetros!$B$30</f>
        <v>Mercado Envíos</v>
      </c>
      <c r="L175" s="2" t="str">
        <f aca="false">IF(F175&gt;=Parámetros!$B$7,"Envío gratis (obligatorio en Mercado Libre)",Parámetros!$B$31)</f>
        <v>A cargo del comprador</v>
      </c>
      <c r="M175" s="10" t="str">
        <f aca="false">Parámetros!$B$32</f>
        <v>No acepto</v>
      </c>
      <c r="N175" s="10" t="str">
        <f aca="false">Parámetros!$B$33</f>
        <v>Sin garantía</v>
      </c>
      <c r="O175" s="2" t="s">
        <v>2240</v>
      </c>
      <c r="P175" s="2" t="s">
        <v>1901</v>
      </c>
      <c r="Q175" s="2" t="s">
        <v>129</v>
      </c>
      <c r="R175" s="2"/>
      <c r="S175" s="2" t="s">
        <v>2241</v>
      </c>
      <c r="T175" s="2" t="s">
        <v>219</v>
      </c>
      <c r="U175" s="2" t="n">
        <v>12</v>
      </c>
      <c r="V175" s="2" t="s">
        <v>220</v>
      </c>
      <c r="W175" s="2" t="n">
        <v>12</v>
      </c>
      <c r="X175" s="2" t="s">
        <v>2242</v>
      </c>
      <c r="Y175" s="2" t="s">
        <v>2243</v>
      </c>
      <c r="Z175" s="2" t="s">
        <v>136</v>
      </c>
      <c r="AA175" s="2" t="s">
        <v>81</v>
      </c>
      <c r="AB175" s="2"/>
      <c r="AC175" s="2"/>
      <c r="AD175" s="2"/>
      <c r="AE175" s="2"/>
      <c r="AF175" s="2"/>
      <c r="AG175" s="2" t="s">
        <v>2244</v>
      </c>
      <c r="AH175" s="2" t="s">
        <v>2245</v>
      </c>
      <c r="AI175" s="2" t="s">
        <v>2246</v>
      </c>
      <c r="AJ175" s="2"/>
      <c r="AK175" s="2"/>
      <c r="AL175" s="2"/>
      <c r="AM175" s="2"/>
      <c r="AN175" s="2" t="s">
        <v>87</v>
      </c>
      <c r="AO175" s="2" t="s">
        <v>2247</v>
      </c>
      <c r="AP175" s="2" t="s">
        <v>89</v>
      </c>
    </row>
    <row r="176" customFormat="false" ht="15" hidden="false" customHeight="false" outlineLevel="0" collapsed="false">
      <c r="A176" s="8" t="s">
        <v>2248</v>
      </c>
      <c r="B176" s="8" t="s">
        <v>2248</v>
      </c>
      <c r="C176" s="2" t="s">
        <v>2249</v>
      </c>
      <c r="D176" s="2" t="s">
        <v>556</v>
      </c>
      <c r="E176" s="2" t="s">
        <v>557</v>
      </c>
      <c r="F176" s="9" t="n">
        <f aca="false">Precios!R176</f>
        <v>494</v>
      </c>
      <c r="G176" s="2" t="n">
        <v>230</v>
      </c>
      <c r="H176" s="10" t="str">
        <f aca="false">Parámetros!$B$28</f>
        <v>Nuevo</v>
      </c>
      <c r="I176" s="10" t="str">
        <f aca="false">Parámetros!$B$29</f>
        <v>Clásica</v>
      </c>
      <c r="J176" s="11" t="s">
        <v>2250</v>
      </c>
      <c r="K176" s="10" t="str">
        <f aca="false">Parámetros!$B$30</f>
        <v>Mercado Envíos</v>
      </c>
      <c r="L176" s="2" t="str">
        <f aca="false">IF(F176&gt;=Parámetros!$B$7,"Envío gratis (obligatorio en Mercado Libre)",Parámetros!$B$31)</f>
        <v>Envío gratis (obligatorio en Mercado Libre)</v>
      </c>
      <c r="M176" s="10" t="str">
        <f aca="false">Parámetros!$B$32</f>
        <v>No acepto</v>
      </c>
      <c r="N176" s="10" t="str">
        <f aca="false">Parámetros!$B$33</f>
        <v>Sin garantía</v>
      </c>
      <c r="O176" s="2" t="s">
        <v>2251</v>
      </c>
      <c r="P176" s="2" t="s">
        <v>2252</v>
      </c>
      <c r="Q176" s="2" t="s">
        <v>450</v>
      </c>
      <c r="R176" s="2"/>
      <c r="S176" s="2"/>
      <c r="T176" s="2" t="s">
        <v>2253</v>
      </c>
      <c r="U176" s="2" t="n">
        <v>1</v>
      </c>
      <c r="V176" s="2" t="s">
        <v>77</v>
      </c>
      <c r="W176" s="2" t="n">
        <v>1</v>
      </c>
      <c r="X176" s="2" t="s">
        <v>2254</v>
      </c>
      <c r="Y176" s="2" t="s">
        <v>2255</v>
      </c>
      <c r="Z176" s="2" t="s">
        <v>80</v>
      </c>
      <c r="AA176" s="2" t="s">
        <v>81</v>
      </c>
      <c r="AB176" s="2"/>
      <c r="AC176" s="2"/>
      <c r="AD176" s="2" t="s">
        <v>566</v>
      </c>
      <c r="AE176" s="2"/>
      <c r="AF176" s="2" t="s">
        <v>2256</v>
      </c>
      <c r="AG176" s="2" t="s">
        <v>2257</v>
      </c>
      <c r="AH176" s="2" t="s">
        <v>2258</v>
      </c>
      <c r="AI176" s="2" t="s">
        <v>2259</v>
      </c>
      <c r="AJ176" s="2"/>
      <c r="AK176" s="2"/>
      <c r="AL176" s="2"/>
      <c r="AM176" s="2"/>
      <c r="AN176" s="2" t="s">
        <v>87</v>
      </c>
      <c r="AO176" s="2" t="s">
        <v>2260</v>
      </c>
      <c r="AP176" s="2" t="s">
        <v>89</v>
      </c>
    </row>
    <row r="177" customFormat="false" ht="15" hidden="false" customHeight="false" outlineLevel="0" collapsed="false">
      <c r="A177" s="8" t="s">
        <v>2261</v>
      </c>
      <c r="B177" s="8" t="s">
        <v>2261</v>
      </c>
      <c r="C177" s="2" t="s">
        <v>2262</v>
      </c>
      <c r="D177" s="2" t="s">
        <v>316</v>
      </c>
      <c r="E177" s="2" t="s">
        <v>317</v>
      </c>
      <c r="F177" s="9" t="n">
        <f aca="false">Precios!R177</f>
        <v>544</v>
      </c>
      <c r="G177" s="2" t="n">
        <v>0</v>
      </c>
      <c r="H177" s="10" t="str">
        <f aca="false">Parámetros!$B$28</f>
        <v>Nuevo</v>
      </c>
      <c r="I177" s="10" t="str">
        <f aca="false">Parámetros!$B$29</f>
        <v>Clásica</v>
      </c>
      <c r="J177" s="11" t="s">
        <v>2263</v>
      </c>
      <c r="K177" s="10" t="str">
        <f aca="false">Parámetros!$B$30</f>
        <v>Mercado Envíos</v>
      </c>
      <c r="L177" s="2" t="str">
        <f aca="false">IF(F177&gt;=Parámetros!$B$7,"Envío gratis (obligatorio en Mercado Libre)",Parámetros!$B$31)</f>
        <v>Envío gratis (obligatorio en Mercado Libre)</v>
      </c>
      <c r="M177" s="10" t="str">
        <f aca="false">Parámetros!$B$32</f>
        <v>No acepto</v>
      </c>
      <c r="N177" s="10" t="str">
        <f aca="false">Parámetros!$B$33</f>
        <v>Sin garantía</v>
      </c>
      <c r="O177" s="2" t="s">
        <v>2264</v>
      </c>
      <c r="P177" s="2" t="s">
        <v>2265</v>
      </c>
      <c r="Q177" s="2" t="s">
        <v>2266</v>
      </c>
      <c r="R177" s="2"/>
      <c r="S177" s="2"/>
      <c r="T177" s="2" t="s">
        <v>152</v>
      </c>
      <c r="U177" s="2" t="n">
        <v>20</v>
      </c>
      <c r="V177" s="2" t="s">
        <v>133</v>
      </c>
      <c r="W177" s="2" t="n">
        <v>20</v>
      </c>
      <c r="X177" s="2" t="s">
        <v>2267</v>
      </c>
      <c r="Y177" s="2" t="s">
        <v>2268</v>
      </c>
      <c r="Z177" s="2" t="s">
        <v>136</v>
      </c>
      <c r="AA177" s="2" t="s">
        <v>81</v>
      </c>
      <c r="AB177" s="2"/>
      <c r="AC177" s="2"/>
      <c r="AD177" s="2"/>
      <c r="AE177" s="2"/>
      <c r="AF177" s="2" t="s">
        <v>2269</v>
      </c>
      <c r="AG177" s="2" t="s">
        <v>2270</v>
      </c>
      <c r="AH177" s="2" t="s">
        <v>2271</v>
      </c>
      <c r="AI177" s="2" t="s">
        <v>2272</v>
      </c>
      <c r="AJ177" s="2"/>
      <c r="AK177" s="2"/>
      <c r="AL177" s="2"/>
      <c r="AM177" s="2"/>
      <c r="AN177" s="2" t="s">
        <v>87</v>
      </c>
      <c r="AO177" s="2" t="s">
        <v>2273</v>
      </c>
      <c r="AP177" s="2" t="s">
        <v>89</v>
      </c>
    </row>
    <row r="178" customFormat="false" ht="15" hidden="false" customHeight="false" outlineLevel="0" collapsed="false">
      <c r="A178" s="8" t="s">
        <v>2274</v>
      </c>
      <c r="B178" s="8" t="s">
        <v>2274</v>
      </c>
      <c r="C178" s="2" t="s">
        <v>2275</v>
      </c>
      <c r="D178" s="2" t="s">
        <v>144</v>
      </c>
      <c r="E178" s="2" t="s">
        <v>145</v>
      </c>
      <c r="F178" s="9" t="n">
        <f aca="false">Precios!R178</f>
        <v>1156</v>
      </c>
      <c r="G178" s="2" t="n">
        <v>101</v>
      </c>
      <c r="H178" s="10" t="str">
        <f aca="false">Parámetros!$B$28</f>
        <v>Nuevo</v>
      </c>
      <c r="I178" s="10" t="str">
        <f aca="false">Parámetros!$B$29</f>
        <v>Clásica</v>
      </c>
      <c r="J178" s="11" t="s">
        <v>2276</v>
      </c>
      <c r="K178" s="10" t="str">
        <f aca="false">Parámetros!$B$30</f>
        <v>Mercado Envíos</v>
      </c>
      <c r="L178" s="2" t="str">
        <f aca="false">IF(F178&gt;=Parámetros!$B$7,"Envío gratis (obligatorio en Mercado Libre)",Parámetros!$B$31)</f>
        <v>Envío gratis (obligatorio en Mercado Libre)</v>
      </c>
      <c r="M178" s="10" t="str">
        <f aca="false">Parámetros!$B$32</f>
        <v>No acepto</v>
      </c>
      <c r="N178" s="10" t="str">
        <f aca="false">Parámetros!$B$33</f>
        <v>Sin garantía</v>
      </c>
      <c r="O178" s="2" t="s">
        <v>2277</v>
      </c>
      <c r="P178" s="2" t="s">
        <v>2278</v>
      </c>
      <c r="Q178" s="2" t="s">
        <v>2279</v>
      </c>
      <c r="R178" s="2"/>
      <c r="S178" s="2"/>
      <c r="T178" s="2" t="s">
        <v>152</v>
      </c>
      <c r="U178" s="2" t="n">
        <v>15</v>
      </c>
      <c r="V178" s="2" t="s">
        <v>133</v>
      </c>
      <c r="W178" s="2" t="n">
        <v>15</v>
      </c>
      <c r="X178" s="2" t="s">
        <v>2280</v>
      </c>
      <c r="Y178" s="2" t="s">
        <v>588</v>
      </c>
      <c r="Z178" s="2" t="s">
        <v>136</v>
      </c>
      <c r="AA178" s="2" t="s">
        <v>81</v>
      </c>
      <c r="AB178" s="2"/>
      <c r="AC178" s="2"/>
      <c r="AD178" s="2"/>
      <c r="AE178" s="2"/>
      <c r="AF178" s="2"/>
      <c r="AG178" s="2" t="s">
        <v>1041</v>
      </c>
      <c r="AH178" s="2" t="s">
        <v>2281</v>
      </c>
      <c r="AI178" s="2" t="s">
        <v>2282</v>
      </c>
      <c r="AJ178" s="2" t="s">
        <v>2283</v>
      </c>
      <c r="AK178" s="2"/>
      <c r="AL178" s="2"/>
      <c r="AM178" s="2"/>
      <c r="AN178" s="2" t="s">
        <v>87</v>
      </c>
      <c r="AO178" s="2" t="s">
        <v>2284</v>
      </c>
      <c r="AP178" s="2" t="s">
        <v>89</v>
      </c>
    </row>
    <row r="179" customFormat="false" ht="15" hidden="false" customHeight="false" outlineLevel="0" collapsed="false">
      <c r="A179" s="8" t="s">
        <v>2285</v>
      </c>
      <c r="B179" s="8" t="s">
        <v>2285</v>
      </c>
      <c r="C179" s="2" t="s">
        <v>2286</v>
      </c>
      <c r="D179" s="2" t="s">
        <v>596</v>
      </c>
      <c r="E179" s="2" t="s">
        <v>597</v>
      </c>
      <c r="F179" s="9" t="n">
        <f aca="false">Precios!R179</f>
        <v>209</v>
      </c>
      <c r="G179" s="2" t="n">
        <v>194</v>
      </c>
      <c r="H179" s="10" t="str">
        <f aca="false">Parámetros!$B$28</f>
        <v>Nuevo</v>
      </c>
      <c r="I179" s="10" t="str">
        <f aca="false">Parámetros!$B$29</f>
        <v>Clásica</v>
      </c>
      <c r="J179" s="11" t="s">
        <v>2287</v>
      </c>
      <c r="K179" s="10" t="str">
        <f aca="false">Parámetros!$B$30</f>
        <v>Mercado Envíos</v>
      </c>
      <c r="L179" s="2" t="str">
        <f aca="false">IF(F179&gt;=Parámetros!$B$7,"Envío gratis (obligatorio en Mercado Libre)",Parámetros!$B$31)</f>
        <v>A cargo del comprador</v>
      </c>
      <c r="M179" s="10" t="str">
        <f aca="false">Parámetros!$B$32</f>
        <v>No acepto</v>
      </c>
      <c r="N179" s="10" t="str">
        <f aca="false">Parámetros!$B$33</f>
        <v>Sin garantía</v>
      </c>
      <c r="O179" s="2" t="s">
        <v>2288</v>
      </c>
      <c r="P179" s="2" t="s">
        <v>600</v>
      </c>
      <c r="Q179" s="2"/>
      <c r="R179" s="2" t="s">
        <v>2289</v>
      </c>
      <c r="S179" s="2" t="s">
        <v>2290</v>
      </c>
      <c r="T179" s="2" t="s">
        <v>2291</v>
      </c>
      <c r="U179" s="2" t="n">
        <v>10</v>
      </c>
      <c r="V179" s="2" t="s">
        <v>171</v>
      </c>
      <c r="W179" s="2" t="n">
        <v>10</v>
      </c>
      <c r="X179" s="2"/>
      <c r="Y179" s="2"/>
      <c r="Z179" s="2"/>
      <c r="AA179" s="2" t="s">
        <v>81</v>
      </c>
      <c r="AB179" s="2" t="s">
        <v>286</v>
      </c>
      <c r="AC179" s="2"/>
      <c r="AD179" s="2" t="s">
        <v>103</v>
      </c>
      <c r="AE179" s="2"/>
      <c r="AF179" s="2"/>
      <c r="AG179" s="2" t="s">
        <v>2292</v>
      </c>
      <c r="AH179" s="2" t="s">
        <v>2293</v>
      </c>
      <c r="AI179" s="2" t="s">
        <v>2294</v>
      </c>
      <c r="AJ179" s="2" t="s">
        <v>2295</v>
      </c>
      <c r="AK179" s="2"/>
      <c r="AL179" s="2"/>
      <c r="AM179" s="2"/>
      <c r="AN179" s="2" t="s">
        <v>175</v>
      </c>
      <c r="AO179" s="2" t="s">
        <v>2296</v>
      </c>
      <c r="AP179" s="2" t="s">
        <v>89</v>
      </c>
    </row>
    <row r="180" customFormat="false" ht="15" hidden="false" customHeight="false" outlineLevel="0" collapsed="false">
      <c r="A180" s="8" t="s">
        <v>2297</v>
      </c>
      <c r="B180" s="8" t="s">
        <v>2297</v>
      </c>
      <c r="C180" s="2" t="s">
        <v>2298</v>
      </c>
      <c r="D180" s="2" t="s">
        <v>144</v>
      </c>
      <c r="E180" s="2" t="s">
        <v>145</v>
      </c>
      <c r="F180" s="9" t="n">
        <f aca="false">Precios!R180</f>
        <v>512</v>
      </c>
      <c r="G180" s="2" t="n">
        <v>914</v>
      </c>
      <c r="H180" s="10" t="str">
        <f aca="false">Parámetros!$B$28</f>
        <v>Nuevo</v>
      </c>
      <c r="I180" s="10" t="str">
        <f aca="false">Parámetros!$B$29</f>
        <v>Clásica</v>
      </c>
      <c r="J180" s="11" t="s">
        <v>2299</v>
      </c>
      <c r="K180" s="10" t="str">
        <f aca="false">Parámetros!$B$30</f>
        <v>Mercado Envíos</v>
      </c>
      <c r="L180" s="2" t="str">
        <f aca="false">IF(F180&gt;=Parámetros!$B$7,"Envío gratis (obligatorio en Mercado Libre)",Parámetros!$B$31)</f>
        <v>Envío gratis (obligatorio en Mercado Libre)</v>
      </c>
      <c r="M180" s="10" t="str">
        <f aca="false">Parámetros!$B$32</f>
        <v>No acepto</v>
      </c>
      <c r="N180" s="10" t="str">
        <f aca="false">Parámetros!$B$33</f>
        <v>Sin garantía</v>
      </c>
      <c r="O180" s="2" t="s">
        <v>2300</v>
      </c>
      <c r="P180" s="2" t="s">
        <v>1125</v>
      </c>
      <c r="Q180" s="2" t="s">
        <v>1126</v>
      </c>
      <c r="R180" s="2"/>
      <c r="S180" s="2"/>
      <c r="T180" s="2" t="s">
        <v>2301</v>
      </c>
      <c r="U180" s="2" t="n">
        <v>20</v>
      </c>
      <c r="V180" s="2" t="s">
        <v>757</v>
      </c>
      <c r="W180" s="2" t="n">
        <v>20</v>
      </c>
      <c r="X180" s="2" t="s">
        <v>2302</v>
      </c>
      <c r="Y180" s="2" t="s">
        <v>2303</v>
      </c>
      <c r="Z180" s="2" t="s">
        <v>136</v>
      </c>
      <c r="AA180" s="2" t="s">
        <v>1792</v>
      </c>
      <c r="AB180" s="2"/>
      <c r="AC180" s="2"/>
      <c r="AD180" s="2"/>
      <c r="AE180" s="2"/>
      <c r="AF180" s="2"/>
      <c r="AG180" s="2" t="s">
        <v>2304</v>
      </c>
      <c r="AH180" s="2" t="s">
        <v>2305</v>
      </c>
      <c r="AI180" s="2" t="s">
        <v>2306</v>
      </c>
      <c r="AJ180" s="2"/>
      <c r="AK180" s="2"/>
      <c r="AL180" s="2"/>
      <c r="AM180" s="2"/>
      <c r="AN180" s="2" t="s">
        <v>87</v>
      </c>
      <c r="AO180" s="2" t="s">
        <v>2307</v>
      </c>
      <c r="AP180" s="2" t="s">
        <v>89</v>
      </c>
    </row>
    <row r="181" customFormat="false" ht="15" hidden="false" customHeight="false" outlineLevel="0" collapsed="false">
      <c r="A181" s="8" t="s">
        <v>2308</v>
      </c>
      <c r="B181" s="8" t="s">
        <v>2308</v>
      </c>
      <c r="C181" s="2" t="s">
        <v>2309</v>
      </c>
      <c r="D181" s="2" t="s">
        <v>470</v>
      </c>
      <c r="E181" s="2" t="s">
        <v>471</v>
      </c>
      <c r="F181" s="9" t="n">
        <f aca="false">Precios!R181</f>
        <v>168</v>
      </c>
      <c r="G181" s="2" t="n">
        <v>22</v>
      </c>
      <c r="H181" s="10" t="str">
        <f aca="false">Parámetros!$B$28</f>
        <v>Nuevo</v>
      </c>
      <c r="I181" s="10" t="str">
        <f aca="false">Parámetros!$B$29</f>
        <v>Clásica</v>
      </c>
      <c r="J181" s="11" t="s">
        <v>2310</v>
      </c>
      <c r="K181" s="10" t="str">
        <f aca="false">Parámetros!$B$30</f>
        <v>Mercado Envíos</v>
      </c>
      <c r="L181" s="2" t="str">
        <f aca="false">IF(F181&gt;=Parámetros!$B$7,"Envío gratis (obligatorio en Mercado Libre)",Parámetros!$B$31)</f>
        <v>A cargo del comprador</v>
      </c>
      <c r="M181" s="10" t="str">
        <f aca="false">Parámetros!$B$32</f>
        <v>No acepto</v>
      </c>
      <c r="N181" s="10" t="str">
        <f aca="false">Parámetros!$B$33</f>
        <v>Sin garantía</v>
      </c>
      <c r="O181" s="2" t="s">
        <v>2311</v>
      </c>
      <c r="P181" s="2" t="s">
        <v>2312</v>
      </c>
      <c r="Q181" s="2" t="s">
        <v>2313</v>
      </c>
      <c r="R181" s="2" t="s">
        <v>2314</v>
      </c>
      <c r="S181" s="2" t="s">
        <v>2315</v>
      </c>
      <c r="T181" s="2" t="s">
        <v>2316</v>
      </c>
      <c r="U181" s="2" t="n">
        <v>40</v>
      </c>
      <c r="V181" s="2" t="s">
        <v>100</v>
      </c>
      <c r="W181" s="2" t="n">
        <v>1</v>
      </c>
      <c r="X181" s="2"/>
      <c r="Y181" s="2"/>
      <c r="Z181" s="2"/>
      <c r="AA181" s="2"/>
      <c r="AB181" s="2"/>
      <c r="AC181" s="2" t="s">
        <v>102</v>
      </c>
      <c r="AD181" s="2"/>
      <c r="AE181" s="2"/>
      <c r="AF181" s="2"/>
      <c r="AG181" s="2" t="s">
        <v>2317</v>
      </c>
      <c r="AH181" s="2" t="s">
        <v>2318</v>
      </c>
      <c r="AI181" s="2" t="s">
        <v>2319</v>
      </c>
      <c r="AJ181" s="2"/>
      <c r="AK181" s="2"/>
      <c r="AL181" s="2"/>
      <c r="AM181" s="2"/>
      <c r="AN181" s="2" t="s">
        <v>87</v>
      </c>
      <c r="AO181" s="2" t="s">
        <v>2320</v>
      </c>
      <c r="AP181" s="2" t="s">
        <v>89</v>
      </c>
    </row>
    <row r="182" customFormat="false" ht="15" hidden="false" customHeight="false" outlineLevel="0" collapsed="false">
      <c r="A182" s="8" t="s">
        <v>2321</v>
      </c>
      <c r="B182" s="8" t="s">
        <v>2321</v>
      </c>
      <c r="C182" s="2" t="s">
        <v>2322</v>
      </c>
      <c r="D182" s="2" t="s">
        <v>445</v>
      </c>
      <c r="E182" s="2" t="s">
        <v>446</v>
      </c>
      <c r="F182" s="9" t="n">
        <f aca="false">Precios!R182</f>
        <v>722</v>
      </c>
      <c r="G182" s="2" t="n">
        <v>106</v>
      </c>
      <c r="H182" s="10" t="str">
        <f aca="false">Parámetros!$B$28</f>
        <v>Nuevo</v>
      </c>
      <c r="I182" s="10" t="str">
        <f aca="false">Parámetros!$B$29</f>
        <v>Clásica</v>
      </c>
      <c r="J182" s="11" t="s">
        <v>2323</v>
      </c>
      <c r="K182" s="10" t="str">
        <f aca="false">Parámetros!$B$30</f>
        <v>Mercado Envíos</v>
      </c>
      <c r="L182" s="2" t="str">
        <f aca="false">IF(F182&gt;=Parámetros!$B$7,"Envío gratis (obligatorio en Mercado Libre)",Parámetros!$B$31)</f>
        <v>Envío gratis (obligatorio en Mercado Libre)</v>
      </c>
      <c r="M182" s="10" t="str">
        <f aca="false">Parámetros!$B$32</f>
        <v>No acepto</v>
      </c>
      <c r="N182" s="10" t="str">
        <f aca="false">Parámetros!$B$33</f>
        <v>Sin garantía</v>
      </c>
      <c r="O182" s="2" t="s">
        <v>2324</v>
      </c>
      <c r="P182" s="2" t="s">
        <v>2325</v>
      </c>
      <c r="Q182" s="2" t="s">
        <v>2326</v>
      </c>
      <c r="R182" s="2" t="s">
        <v>701</v>
      </c>
      <c r="S182" s="2"/>
      <c r="T182" s="2" t="s">
        <v>1112</v>
      </c>
      <c r="U182" s="2" t="n">
        <v>14</v>
      </c>
      <c r="V182" s="2" t="s">
        <v>1736</v>
      </c>
      <c r="W182" s="2" t="n">
        <v>14</v>
      </c>
      <c r="X182" s="2" t="s">
        <v>2327</v>
      </c>
      <c r="Y182" s="2" t="s">
        <v>2328</v>
      </c>
      <c r="Z182" s="2" t="s">
        <v>136</v>
      </c>
      <c r="AA182" s="2"/>
      <c r="AB182" s="2"/>
      <c r="AC182" s="2"/>
      <c r="AD182" s="2"/>
      <c r="AE182" s="2"/>
      <c r="AF182" s="2" t="s">
        <v>2329</v>
      </c>
      <c r="AG182" s="2" t="s">
        <v>2330</v>
      </c>
      <c r="AH182" s="2" t="s">
        <v>2331</v>
      </c>
      <c r="AI182" s="2" t="s">
        <v>2332</v>
      </c>
      <c r="AJ182" s="2" t="s">
        <v>2333</v>
      </c>
      <c r="AK182" s="2" t="s">
        <v>2334</v>
      </c>
      <c r="AL182" s="2"/>
      <c r="AM182" s="2"/>
      <c r="AN182" s="2" t="s">
        <v>87</v>
      </c>
      <c r="AO182" s="2" t="s">
        <v>2335</v>
      </c>
      <c r="AP182" s="2" t="s">
        <v>89</v>
      </c>
    </row>
    <row r="183" customFormat="false" ht="15" hidden="false" customHeight="false" outlineLevel="0" collapsed="false">
      <c r="A183" s="8" t="s">
        <v>2336</v>
      </c>
      <c r="B183" s="8" t="s">
        <v>2336</v>
      </c>
      <c r="C183" s="2" t="s">
        <v>2337</v>
      </c>
      <c r="D183" s="2" t="s">
        <v>144</v>
      </c>
      <c r="E183" s="2" t="s">
        <v>145</v>
      </c>
      <c r="F183" s="9" t="n">
        <f aca="false">Precios!R183</f>
        <v>458</v>
      </c>
      <c r="G183" s="2" t="n">
        <v>0</v>
      </c>
      <c r="H183" s="10" t="str">
        <f aca="false">Parámetros!$B$28</f>
        <v>Nuevo</v>
      </c>
      <c r="I183" s="10" t="str">
        <f aca="false">Parámetros!$B$29</f>
        <v>Clásica</v>
      </c>
      <c r="J183" s="11" t="s">
        <v>2338</v>
      </c>
      <c r="K183" s="10" t="str">
        <f aca="false">Parámetros!$B$30</f>
        <v>Mercado Envíos</v>
      </c>
      <c r="L183" s="2" t="str">
        <f aca="false">IF(F183&gt;=Parámetros!$B$7,"Envío gratis (obligatorio en Mercado Libre)",Parámetros!$B$31)</f>
        <v>Envío gratis (obligatorio en Mercado Libre)</v>
      </c>
      <c r="M183" s="10" t="str">
        <f aca="false">Parámetros!$B$32</f>
        <v>No acepto</v>
      </c>
      <c r="N183" s="10" t="str">
        <f aca="false">Parámetros!$B$33</f>
        <v>Sin garantía</v>
      </c>
      <c r="O183" s="2" t="s">
        <v>2339</v>
      </c>
      <c r="P183" s="2" t="s">
        <v>2340</v>
      </c>
      <c r="Q183" s="2" t="s">
        <v>2341</v>
      </c>
      <c r="R183" s="2"/>
      <c r="S183" s="2"/>
      <c r="T183" s="2" t="s">
        <v>248</v>
      </c>
      <c r="U183" s="2" t="n">
        <v>180</v>
      </c>
      <c r="V183" s="2" t="s">
        <v>77</v>
      </c>
      <c r="W183" s="2" t="n">
        <v>1</v>
      </c>
      <c r="X183" s="2" t="s">
        <v>2342</v>
      </c>
      <c r="Y183" s="2" t="s">
        <v>2343</v>
      </c>
      <c r="Z183" s="2" t="s">
        <v>136</v>
      </c>
      <c r="AA183" s="2"/>
      <c r="AB183" s="2"/>
      <c r="AC183" s="2"/>
      <c r="AD183" s="2"/>
      <c r="AE183" s="2"/>
      <c r="AF183" s="2"/>
      <c r="AG183" s="2" t="s">
        <v>2344</v>
      </c>
      <c r="AH183" s="2" t="s">
        <v>2345</v>
      </c>
      <c r="AI183" s="2" t="s">
        <v>2346</v>
      </c>
      <c r="AJ183" s="2" t="s">
        <v>2347</v>
      </c>
      <c r="AK183" s="2"/>
      <c r="AL183" s="2"/>
      <c r="AM183" s="2"/>
      <c r="AN183" s="2" t="s">
        <v>87</v>
      </c>
      <c r="AO183" s="2" t="s">
        <v>2348</v>
      </c>
      <c r="AP183" s="2" t="s">
        <v>89</v>
      </c>
    </row>
    <row r="184" customFormat="false" ht="15" hidden="false" customHeight="false" outlineLevel="0" collapsed="false">
      <c r="A184" s="8" t="s">
        <v>2349</v>
      </c>
      <c r="B184" s="8" t="s">
        <v>2349</v>
      </c>
      <c r="C184" s="2" t="s">
        <v>2350</v>
      </c>
      <c r="D184" s="2" t="s">
        <v>2351</v>
      </c>
      <c r="E184" s="2" t="s">
        <v>2352</v>
      </c>
      <c r="F184" s="9" t="n">
        <f aca="false">Precios!R184</f>
        <v>259</v>
      </c>
      <c r="G184" s="2" t="n">
        <v>357</v>
      </c>
      <c r="H184" s="10" t="str">
        <f aca="false">Parámetros!$B$28</f>
        <v>Nuevo</v>
      </c>
      <c r="I184" s="10" t="str">
        <f aca="false">Parámetros!$B$29</f>
        <v>Clásica</v>
      </c>
      <c r="J184" s="11" t="s">
        <v>2353</v>
      </c>
      <c r="K184" s="10" t="str">
        <f aca="false">Parámetros!$B$30</f>
        <v>Mercado Envíos</v>
      </c>
      <c r="L184" s="2" t="str">
        <f aca="false">IF(F184&gt;=Parámetros!$B$7,"Envío gratis (obligatorio en Mercado Libre)",Parámetros!$B$31)</f>
        <v>A cargo del comprador</v>
      </c>
      <c r="M184" s="10" t="str">
        <f aca="false">Parámetros!$B$32</f>
        <v>No acepto</v>
      </c>
      <c r="N184" s="10" t="str">
        <f aca="false">Parámetros!$B$33</f>
        <v>Sin garantía</v>
      </c>
      <c r="O184" s="2" t="s">
        <v>2354</v>
      </c>
      <c r="P184" s="2" t="s">
        <v>2355</v>
      </c>
      <c r="Q184" s="2" t="s">
        <v>617</v>
      </c>
      <c r="R184" s="2" t="s">
        <v>2356</v>
      </c>
      <c r="S184" s="2" t="s">
        <v>2357</v>
      </c>
      <c r="T184" s="2" t="s">
        <v>2358</v>
      </c>
      <c r="U184" s="2" t="n">
        <v>316</v>
      </c>
      <c r="V184" s="2" t="s">
        <v>77</v>
      </c>
      <c r="W184" s="2" t="n">
        <v>1</v>
      </c>
      <c r="X184" s="2"/>
      <c r="Y184" s="2"/>
      <c r="Z184" s="2"/>
      <c r="AA184" s="2"/>
      <c r="AB184" s="2"/>
      <c r="AC184" s="2" t="s">
        <v>2357</v>
      </c>
      <c r="AD184" s="2"/>
      <c r="AE184" s="2"/>
      <c r="AF184" s="2"/>
      <c r="AG184" s="2" t="s">
        <v>2359</v>
      </c>
      <c r="AH184" s="2" t="s">
        <v>2360</v>
      </c>
      <c r="AI184" s="2" t="s">
        <v>2361</v>
      </c>
      <c r="AJ184" s="2"/>
      <c r="AK184" s="2"/>
      <c r="AL184" s="2"/>
      <c r="AM184" s="2"/>
      <c r="AN184" s="2" t="s">
        <v>175</v>
      </c>
      <c r="AO184" s="2" t="s">
        <v>2362</v>
      </c>
      <c r="AP184" s="2" t="s">
        <v>89</v>
      </c>
    </row>
    <row r="185" customFormat="false" ht="15" hidden="false" customHeight="false" outlineLevel="0" collapsed="false">
      <c r="A185" s="8" t="s">
        <v>2363</v>
      </c>
      <c r="B185" s="8" t="s">
        <v>2363</v>
      </c>
      <c r="C185" s="2" t="s">
        <v>2364</v>
      </c>
      <c r="D185" s="2" t="s">
        <v>483</v>
      </c>
      <c r="E185" s="2" t="s">
        <v>484</v>
      </c>
      <c r="F185" s="9" t="n">
        <f aca="false">Precios!R185</f>
        <v>1378</v>
      </c>
      <c r="G185" s="2" t="n">
        <v>146</v>
      </c>
      <c r="H185" s="10" t="str">
        <f aca="false">Parámetros!$B$28</f>
        <v>Nuevo</v>
      </c>
      <c r="I185" s="10" t="str">
        <f aca="false">Parámetros!$B$29</f>
        <v>Clásica</v>
      </c>
      <c r="J185" s="11" t="s">
        <v>2365</v>
      </c>
      <c r="K185" s="10" t="str">
        <f aca="false">Parámetros!$B$30</f>
        <v>Mercado Envíos</v>
      </c>
      <c r="L185" s="2" t="str">
        <f aca="false">IF(F185&gt;=Parámetros!$B$7,"Envío gratis (obligatorio en Mercado Libre)",Parámetros!$B$31)</f>
        <v>Envío gratis (obligatorio en Mercado Libre)</v>
      </c>
      <c r="M185" s="10" t="str">
        <f aca="false">Parámetros!$B$32</f>
        <v>No acepto</v>
      </c>
      <c r="N185" s="10" t="str">
        <f aca="false">Parámetros!$B$33</f>
        <v>Sin garantía</v>
      </c>
      <c r="O185" s="2" t="s">
        <v>2366</v>
      </c>
      <c r="P185" s="2" t="s">
        <v>2367</v>
      </c>
      <c r="Q185" s="2" t="s">
        <v>2368</v>
      </c>
      <c r="R185" s="2"/>
      <c r="S185" s="2"/>
      <c r="T185" s="2" t="s">
        <v>491</v>
      </c>
      <c r="U185" s="2" t="n">
        <v>2.5</v>
      </c>
      <c r="V185" s="2" t="s">
        <v>77</v>
      </c>
      <c r="W185" s="2" t="n">
        <v>1</v>
      </c>
      <c r="X185" s="2" t="s">
        <v>2369</v>
      </c>
      <c r="Y185" s="2" t="s">
        <v>2370</v>
      </c>
      <c r="Z185" s="2" t="s">
        <v>494</v>
      </c>
      <c r="AA185" s="2"/>
      <c r="AB185" s="2"/>
      <c r="AC185" s="2"/>
      <c r="AD185" s="2"/>
      <c r="AE185" s="2"/>
      <c r="AF185" s="2"/>
      <c r="AG185" s="2" t="s">
        <v>2371</v>
      </c>
      <c r="AH185" s="2" t="s">
        <v>2372</v>
      </c>
      <c r="AI185" s="2" t="s">
        <v>2373</v>
      </c>
      <c r="AJ185" s="2"/>
      <c r="AK185" s="2"/>
      <c r="AL185" s="2"/>
      <c r="AM185" s="2"/>
      <c r="AN185" s="2" t="s">
        <v>87</v>
      </c>
      <c r="AO185" s="2" t="s">
        <v>2374</v>
      </c>
      <c r="AP185" s="2" t="s">
        <v>89</v>
      </c>
    </row>
    <row r="186" customFormat="false" ht="15" hidden="false" customHeight="false" outlineLevel="0" collapsed="false">
      <c r="A186" s="8" t="s">
        <v>2375</v>
      </c>
      <c r="B186" s="8" t="s">
        <v>2375</v>
      </c>
      <c r="C186" s="2" t="s">
        <v>2376</v>
      </c>
      <c r="D186" s="2" t="s">
        <v>144</v>
      </c>
      <c r="E186" s="2" t="s">
        <v>145</v>
      </c>
      <c r="F186" s="9" t="n">
        <f aca="false">Precios!R186</f>
        <v>419</v>
      </c>
      <c r="G186" s="2" t="n">
        <v>375</v>
      </c>
      <c r="H186" s="10" t="str">
        <f aca="false">Parámetros!$B$28</f>
        <v>Nuevo</v>
      </c>
      <c r="I186" s="10" t="str">
        <f aca="false">Parámetros!$B$29</f>
        <v>Clásica</v>
      </c>
      <c r="J186" s="11" t="s">
        <v>2377</v>
      </c>
      <c r="K186" s="10" t="str">
        <f aca="false">Parámetros!$B$30</f>
        <v>Mercado Envíos</v>
      </c>
      <c r="L186" s="2" t="str">
        <f aca="false">IF(F186&gt;=Parámetros!$B$7,"Envío gratis (obligatorio en Mercado Libre)",Parámetros!$B$31)</f>
        <v>Envío gratis (obligatorio en Mercado Libre)</v>
      </c>
      <c r="M186" s="10" t="str">
        <f aca="false">Parámetros!$B$32</f>
        <v>No acepto</v>
      </c>
      <c r="N186" s="10" t="str">
        <f aca="false">Parámetros!$B$33</f>
        <v>Sin garantía</v>
      </c>
      <c r="O186" s="2" t="s">
        <v>2378</v>
      </c>
      <c r="P186" s="2" t="s">
        <v>2379</v>
      </c>
      <c r="Q186" s="2" t="s">
        <v>2380</v>
      </c>
      <c r="R186" s="2"/>
      <c r="S186" s="2" t="s">
        <v>2381</v>
      </c>
      <c r="T186" s="2" t="s">
        <v>152</v>
      </c>
      <c r="U186" s="2" t="n">
        <v>50</v>
      </c>
      <c r="V186" s="2" t="s">
        <v>133</v>
      </c>
      <c r="W186" s="2" t="n">
        <v>50</v>
      </c>
      <c r="X186" s="2" t="s">
        <v>2382</v>
      </c>
      <c r="Y186" s="2" t="s">
        <v>2383</v>
      </c>
      <c r="Z186" s="2" t="s">
        <v>136</v>
      </c>
      <c r="AA186" s="2"/>
      <c r="AB186" s="2"/>
      <c r="AC186" s="2" t="s">
        <v>2384</v>
      </c>
      <c r="AD186" s="2"/>
      <c r="AE186" s="2"/>
      <c r="AF186" s="2"/>
      <c r="AG186" s="2" t="s">
        <v>2385</v>
      </c>
      <c r="AH186" s="2" t="s">
        <v>2386</v>
      </c>
      <c r="AI186" s="2" t="s">
        <v>2387</v>
      </c>
      <c r="AJ186" s="2"/>
      <c r="AK186" s="2"/>
      <c r="AL186" s="2"/>
      <c r="AM186" s="2"/>
      <c r="AN186" s="2" t="s">
        <v>87</v>
      </c>
      <c r="AO186" s="2" t="s">
        <v>2388</v>
      </c>
      <c r="AP186" s="2" t="s">
        <v>89</v>
      </c>
    </row>
    <row r="187" customFormat="false" ht="15" hidden="false" customHeight="false" outlineLevel="0" collapsed="false">
      <c r="A187" s="8" t="s">
        <v>2389</v>
      </c>
      <c r="B187" s="8" t="s">
        <v>2389</v>
      </c>
      <c r="C187" s="2" t="s">
        <v>2390</v>
      </c>
      <c r="D187" s="2" t="s">
        <v>303</v>
      </c>
      <c r="E187" s="2" t="s">
        <v>304</v>
      </c>
      <c r="F187" s="9" t="n">
        <f aca="false">Precios!R187</f>
        <v>966</v>
      </c>
      <c r="G187" s="2" t="n">
        <v>17</v>
      </c>
      <c r="H187" s="10" t="str">
        <f aca="false">Parámetros!$B$28</f>
        <v>Nuevo</v>
      </c>
      <c r="I187" s="10" t="str">
        <f aca="false">Parámetros!$B$29</f>
        <v>Clásica</v>
      </c>
      <c r="J187" s="11" t="s">
        <v>2391</v>
      </c>
      <c r="K187" s="10" t="str">
        <f aca="false">Parámetros!$B$30</f>
        <v>Mercado Envíos</v>
      </c>
      <c r="L187" s="2" t="str">
        <f aca="false">IF(F187&gt;=Parámetros!$B$7,"Envío gratis (obligatorio en Mercado Libre)",Parámetros!$B$31)</f>
        <v>Envío gratis (obligatorio en Mercado Libre)</v>
      </c>
      <c r="M187" s="10" t="str">
        <f aca="false">Parámetros!$B$32</f>
        <v>No acepto</v>
      </c>
      <c r="N187" s="10" t="str">
        <f aca="false">Parámetros!$B$33</f>
        <v>Sin garantía</v>
      </c>
      <c r="O187" s="2" t="s">
        <v>2392</v>
      </c>
      <c r="P187" s="2" t="s">
        <v>2393</v>
      </c>
      <c r="Q187" s="2" t="s">
        <v>1098</v>
      </c>
      <c r="R187" s="2"/>
      <c r="S187" s="2"/>
      <c r="T187" s="2" t="s">
        <v>219</v>
      </c>
      <c r="U187" s="2" t="n">
        <v>2</v>
      </c>
      <c r="V187" s="2" t="s">
        <v>220</v>
      </c>
      <c r="W187" s="2" t="n">
        <v>2</v>
      </c>
      <c r="X187" s="2" t="s">
        <v>1695</v>
      </c>
      <c r="Y187" s="2" t="s">
        <v>2394</v>
      </c>
      <c r="Z187" s="2" t="s">
        <v>136</v>
      </c>
      <c r="AA187" s="2"/>
      <c r="AB187" s="2"/>
      <c r="AC187" s="2"/>
      <c r="AD187" s="2"/>
      <c r="AE187" s="2"/>
      <c r="AF187" s="2"/>
      <c r="AG187" s="2" t="s">
        <v>2395</v>
      </c>
      <c r="AH187" s="2" t="s">
        <v>2396</v>
      </c>
      <c r="AI187" s="2" t="s">
        <v>2397</v>
      </c>
      <c r="AJ187" s="2" t="s">
        <v>2398</v>
      </c>
      <c r="AK187" s="2"/>
      <c r="AL187" s="2"/>
      <c r="AM187" s="2"/>
      <c r="AN187" s="2" t="s">
        <v>87</v>
      </c>
      <c r="AO187" s="2" t="s">
        <v>2399</v>
      </c>
      <c r="AP187" s="2" t="s">
        <v>89</v>
      </c>
    </row>
    <row r="188" customFormat="false" ht="15" hidden="false" customHeight="false" outlineLevel="0" collapsed="false">
      <c r="A188" s="8" t="s">
        <v>2400</v>
      </c>
      <c r="B188" s="8" t="s">
        <v>2400</v>
      </c>
      <c r="C188" s="2" t="s">
        <v>2401</v>
      </c>
      <c r="D188" s="2" t="s">
        <v>1059</v>
      </c>
      <c r="E188" s="2" t="s">
        <v>1060</v>
      </c>
      <c r="F188" s="9" t="n">
        <f aca="false">Precios!R188</f>
        <v>651.41</v>
      </c>
      <c r="G188" s="2" t="n">
        <v>299</v>
      </c>
      <c r="H188" s="10" t="str">
        <f aca="false">Parámetros!$B$28</f>
        <v>Nuevo</v>
      </c>
      <c r="I188" s="10" t="str">
        <f aca="false">Parámetros!$B$29</f>
        <v>Clásica</v>
      </c>
      <c r="J188" s="11" t="s">
        <v>2402</v>
      </c>
      <c r="K188" s="10" t="str">
        <f aca="false">Parámetros!$B$30</f>
        <v>Mercado Envíos</v>
      </c>
      <c r="L188" s="2" t="str">
        <f aca="false">IF(F188&gt;=Parámetros!$B$7,"Envío gratis (obligatorio en Mercado Libre)",Parámetros!$B$31)</f>
        <v>Envío gratis (obligatorio en Mercado Libre)</v>
      </c>
      <c r="M188" s="10" t="str">
        <f aca="false">Parámetros!$B$32</f>
        <v>No acepto</v>
      </c>
      <c r="N188" s="10" t="str">
        <f aca="false">Parámetros!$B$33</f>
        <v>Sin garantía</v>
      </c>
      <c r="O188" s="2" t="s">
        <v>2403</v>
      </c>
      <c r="P188" s="2" t="s">
        <v>2404</v>
      </c>
      <c r="Q188" s="2" t="s">
        <v>897</v>
      </c>
      <c r="R188" s="2"/>
      <c r="S188" s="2"/>
      <c r="T188" s="2" t="s">
        <v>219</v>
      </c>
      <c r="U188" s="2" t="n">
        <v>20</v>
      </c>
      <c r="V188" s="2" t="s">
        <v>220</v>
      </c>
      <c r="W188" s="2" t="n">
        <v>20</v>
      </c>
      <c r="X188" s="2" t="s">
        <v>2405</v>
      </c>
      <c r="Y188" s="2" t="s">
        <v>1573</v>
      </c>
      <c r="Z188" s="2" t="s">
        <v>136</v>
      </c>
      <c r="AA188" s="2"/>
      <c r="AB188" s="2"/>
      <c r="AC188" s="2"/>
      <c r="AD188" s="2"/>
      <c r="AE188" s="2"/>
      <c r="AF188" s="2"/>
      <c r="AG188" s="2" t="s">
        <v>2406</v>
      </c>
      <c r="AH188" s="2" t="s">
        <v>2407</v>
      </c>
      <c r="AI188" s="2"/>
      <c r="AJ188" s="2"/>
      <c r="AK188" s="2"/>
      <c r="AL188" s="2"/>
      <c r="AM188" s="2"/>
      <c r="AN188" s="2" t="s">
        <v>87</v>
      </c>
      <c r="AO188" s="2" t="s">
        <v>2408</v>
      </c>
      <c r="AP188" s="2" t="s">
        <v>89</v>
      </c>
    </row>
    <row r="189" customFormat="false" ht="15" hidden="false" customHeight="false" outlineLevel="0" collapsed="false">
      <c r="A189" s="8" t="s">
        <v>2409</v>
      </c>
      <c r="B189" s="8" t="s">
        <v>2409</v>
      </c>
      <c r="C189" s="2" t="s">
        <v>2410</v>
      </c>
      <c r="D189" s="2" t="s">
        <v>144</v>
      </c>
      <c r="E189" s="2" t="s">
        <v>145</v>
      </c>
      <c r="F189" s="9" t="n">
        <f aca="false">Precios!R189</f>
        <v>847</v>
      </c>
      <c r="G189" s="2" t="n">
        <v>317</v>
      </c>
      <c r="H189" s="10" t="str">
        <f aca="false">Parámetros!$B$28</f>
        <v>Nuevo</v>
      </c>
      <c r="I189" s="10" t="str">
        <f aca="false">Parámetros!$B$29</f>
        <v>Clásica</v>
      </c>
      <c r="J189" s="11" t="s">
        <v>2411</v>
      </c>
      <c r="K189" s="10" t="str">
        <f aca="false">Parámetros!$B$30</f>
        <v>Mercado Envíos</v>
      </c>
      <c r="L189" s="2" t="str">
        <f aca="false">IF(F189&gt;=Parámetros!$B$7,"Envío gratis (obligatorio en Mercado Libre)",Parámetros!$B$31)</f>
        <v>Envío gratis (obligatorio en Mercado Libre)</v>
      </c>
      <c r="M189" s="10" t="str">
        <f aca="false">Parámetros!$B$32</f>
        <v>No acepto</v>
      </c>
      <c r="N189" s="10" t="str">
        <f aca="false">Parámetros!$B$33</f>
        <v>Sin garantía</v>
      </c>
      <c r="O189" s="2" t="s">
        <v>2412</v>
      </c>
      <c r="P189" s="2" t="s">
        <v>2413</v>
      </c>
      <c r="Q189" s="2" t="s">
        <v>216</v>
      </c>
      <c r="R189" s="2" t="s">
        <v>2414</v>
      </c>
      <c r="S189" s="2"/>
      <c r="T189" s="2" t="s">
        <v>2415</v>
      </c>
      <c r="U189" s="2" t="n">
        <v>20</v>
      </c>
      <c r="V189" s="2" t="s">
        <v>2416</v>
      </c>
      <c r="W189" s="2" t="n">
        <v>20</v>
      </c>
      <c r="X189" s="2" t="s">
        <v>2417</v>
      </c>
      <c r="Y189" s="2"/>
      <c r="Z189" s="2" t="s">
        <v>136</v>
      </c>
      <c r="AA189" s="2"/>
      <c r="AB189" s="2"/>
      <c r="AC189" s="2"/>
      <c r="AD189" s="2"/>
      <c r="AE189" s="2"/>
      <c r="AF189" s="2"/>
      <c r="AG189" s="2" t="s">
        <v>2418</v>
      </c>
      <c r="AH189" s="2" t="s">
        <v>2419</v>
      </c>
      <c r="AI189" s="2" t="s">
        <v>2420</v>
      </c>
      <c r="AJ189" s="2"/>
      <c r="AK189" s="2"/>
      <c r="AL189" s="2"/>
      <c r="AM189" s="2"/>
      <c r="AN189" s="2" t="s">
        <v>87</v>
      </c>
      <c r="AO189" s="2" t="s">
        <v>2421</v>
      </c>
      <c r="AP189" s="2" t="s">
        <v>89</v>
      </c>
    </row>
    <row r="190" customFormat="false" ht="15" hidden="false" customHeight="false" outlineLevel="0" collapsed="false">
      <c r="A190" s="8" t="s">
        <v>2422</v>
      </c>
      <c r="B190" s="8" t="s">
        <v>2422</v>
      </c>
      <c r="C190" s="2" t="s">
        <v>2423</v>
      </c>
      <c r="D190" s="2" t="s">
        <v>445</v>
      </c>
      <c r="E190" s="2" t="s">
        <v>446</v>
      </c>
      <c r="F190" s="9" t="n">
        <f aca="false">Precios!R190</f>
        <v>649</v>
      </c>
      <c r="G190" s="2" t="n">
        <v>15</v>
      </c>
      <c r="H190" s="10" t="str">
        <f aca="false">Parámetros!$B$28</f>
        <v>Nuevo</v>
      </c>
      <c r="I190" s="10" t="str">
        <f aca="false">Parámetros!$B$29</f>
        <v>Clásica</v>
      </c>
      <c r="J190" s="11" t="s">
        <v>2424</v>
      </c>
      <c r="K190" s="10" t="str">
        <f aca="false">Parámetros!$B$30</f>
        <v>Mercado Envíos</v>
      </c>
      <c r="L190" s="2" t="str">
        <f aca="false">IF(F190&gt;=Parámetros!$B$7,"Envío gratis (obligatorio en Mercado Libre)",Parámetros!$B$31)</f>
        <v>Envío gratis (obligatorio en Mercado Libre)</v>
      </c>
      <c r="M190" s="10" t="str">
        <f aca="false">Parámetros!$B$32</f>
        <v>No acepto</v>
      </c>
      <c r="N190" s="10" t="str">
        <f aca="false">Parámetros!$B$33</f>
        <v>Sin garantía</v>
      </c>
      <c r="O190" s="2" t="s">
        <v>2425</v>
      </c>
      <c r="P190" s="2" t="s">
        <v>2426</v>
      </c>
      <c r="Q190" s="2" t="s">
        <v>2427</v>
      </c>
      <c r="R190" s="2"/>
      <c r="S190" s="2" t="s">
        <v>2428</v>
      </c>
      <c r="T190" s="2" t="s">
        <v>152</v>
      </c>
      <c r="U190" s="2" t="n">
        <v>14</v>
      </c>
      <c r="V190" s="2" t="s">
        <v>133</v>
      </c>
      <c r="W190" s="2" t="n">
        <v>14</v>
      </c>
      <c r="X190" s="2" t="s">
        <v>2429</v>
      </c>
      <c r="Y190" s="2" t="s">
        <v>2430</v>
      </c>
      <c r="Z190" s="2" t="s">
        <v>136</v>
      </c>
      <c r="AA190" s="2" t="s">
        <v>2431</v>
      </c>
      <c r="AB190" s="2"/>
      <c r="AC190" s="2"/>
      <c r="AD190" s="2"/>
      <c r="AE190" s="2"/>
      <c r="AF190" s="2" t="s">
        <v>2432</v>
      </c>
      <c r="AG190" s="2" t="s">
        <v>2433</v>
      </c>
      <c r="AH190" s="2" t="s">
        <v>2434</v>
      </c>
      <c r="AI190" s="2" t="s">
        <v>2435</v>
      </c>
      <c r="AJ190" s="2" t="s">
        <v>2436</v>
      </c>
      <c r="AK190" s="2"/>
      <c r="AL190" s="2"/>
      <c r="AM190" s="2"/>
      <c r="AN190" s="2" t="s">
        <v>87</v>
      </c>
      <c r="AO190" s="2" t="s">
        <v>2437</v>
      </c>
      <c r="AP190" s="2" t="s">
        <v>89</v>
      </c>
    </row>
    <row r="191" customFormat="false" ht="15" hidden="false" customHeight="false" outlineLevel="0" collapsed="false">
      <c r="A191" s="8" t="s">
        <v>2438</v>
      </c>
      <c r="B191" s="8" t="s">
        <v>2438</v>
      </c>
      <c r="C191" s="2" t="s">
        <v>2439</v>
      </c>
      <c r="D191" s="2" t="s">
        <v>483</v>
      </c>
      <c r="E191" s="2" t="s">
        <v>484</v>
      </c>
      <c r="F191" s="9" t="n">
        <f aca="false">Precios!R191</f>
        <v>112</v>
      </c>
      <c r="G191" s="2" t="n">
        <v>1894</v>
      </c>
      <c r="H191" s="10" t="str">
        <f aca="false">Parámetros!$B$28</f>
        <v>Nuevo</v>
      </c>
      <c r="I191" s="10" t="str">
        <f aca="false">Parámetros!$B$29</f>
        <v>Clásica</v>
      </c>
      <c r="J191" s="11" t="s">
        <v>2440</v>
      </c>
      <c r="K191" s="10" t="str">
        <f aca="false">Parámetros!$B$30</f>
        <v>Mercado Envíos</v>
      </c>
      <c r="L191" s="2" t="str">
        <f aca="false">IF(F191&gt;=Parámetros!$B$7,"Envío gratis (obligatorio en Mercado Libre)",Parámetros!$B$31)</f>
        <v>A cargo del comprador</v>
      </c>
      <c r="M191" s="10" t="str">
        <f aca="false">Parámetros!$B$32</f>
        <v>No acepto</v>
      </c>
      <c r="N191" s="10" t="str">
        <f aca="false">Parámetros!$B$33</f>
        <v>Sin garantía</v>
      </c>
      <c r="O191" s="2" t="s">
        <v>2441</v>
      </c>
      <c r="P191" s="2" t="s">
        <v>1509</v>
      </c>
      <c r="Q191" s="2" t="s">
        <v>488</v>
      </c>
      <c r="R191" s="2" t="s">
        <v>2442</v>
      </c>
      <c r="S191" s="2"/>
      <c r="T191" s="2" t="s">
        <v>2443</v>
      </c>
      <c r="U191" s="2" t="n">
        <v>15</v>
      </c>
      <c r="V191" s="2" t="s">
        <v>77</v>
      </c>
      <c r="W191" s="2" t="n">
        <v>1</v>
      </c>
      <c r="X191" s="2" t="s">
        <v>2444</v>
      </c>
      <c r="Y191" s="2"/>
      <c r="Z191" s="2" t="s">
        <v>2445</v>
      </c>
      <c r="AA191" s="2"/>
      <c r="AB191" s="2"/>
      <c r="AC191" s="2"/>
      <c r="AD191" s="2"/>
      <c r="AE191" s="2"/>
      <c r="AF191" s="2"/>
      <c r="AG191" s="2" t="s">
        <v>2446</v>
      </c>
      <c r="AH191" s="2" t="s">
        <v>2447</v>
      </c>
      <c r="AI191" s="2" t="s">
        <v>2448</v>
      </c>
      <c r="AJ191" s="2"/>
      <c r="AK191" s="2"/>
      <c r="AL191" s="2"/>
      <c r="AM191" s="2"/>
      <c r="AN191" s="2" t="s">
        <v>87</v>
      </c>
      <c r="AO191" s="2" t="s">
        <v>2449</v>
      </c>
      <c r="AP191" s="2" t="s">
        <v>89</v>
      </c>
    </row>
    <row r="192" customFormat="false" ht="15" hidden="false" customHeight="false" outlineLevel="0" collapsed="false">
      <c r="A192" s="8" t="s">
        <v>2450</v>
      </c>
      <c r="B192" s="8" t="s">
        <v>2450</v>
      </c>
      <c r="C192" s="2" t="s">
        <v>2451</v>
      </c>
      <c r="D192" s="2" t="s">
        <v>240</v>
      </c>
      <c r="E192" s="2" t="s">
        <v>241</v>
      </c>
      <c r="F192" s="9" t="n">
        <f aca="false">Precios!R192</f>
        <v>177</v>
      </c>
      <c r="G192" s="2" t="n">
        <v>753</v>
      </c>
      <c r="H192" s="10" t="str">
        <f aca="false">Parámetros!$B$28</f>
        <v>Nuevo</v>
      </c>
      <c r="I192" s="10" t="str">
        <f aca="false">Parámetros!$B$29</f>
        <v>Clásica</v>
      </c>
      <c r="J192" s="11" t="s">
        <v>2452</v>
      </c>
      <c r="K192" s="10" t="str">
        <f aca="false">Parámetros!$B$30</f>
        <v>Mercado Envíos</v>
      </c>
      <c r="L192" s="2" t="str">
        <f aca="false">IF(F192&gt;=Parámetros!$B$7,"Envío gratis (obligatorio en Mercado Libre)",Parámetros!$B$31)</f>
        <v>A cargo del comprador</v>
      </c>
      <c r="M192" s="10" t="str">
        <f aca="false">Parámetros!$B$32</f>
        <v>No acepto</v>
      </c>
      <c r="N192" s="10" t="str">
        <f aca="false">Parámetros!$B$33</f>
        <v>Sin garantía</v>
      </c>
      <c r="O192" s="2" t="s">
        <v>2453</v>
      </c>
      <c r="P192" s="2" t="s">
        <v>909</v>
      </c>
      <c r="Q192" s="2" t="s">
        <v>910</v>
      </c>
      <c r="R192" s="2" t="s">
        <v>246</v>
      </c>
      <c r="S192" s="2"/>
      <c r="T192" s="2" t="s">
        <v>1459</v>
      </c>
      <c r="U192" s="2" t="n">
        <v>100</v>
      </c>
      <c r="V192" s="2" t="s">
        <v>77</v>
      </c>
      <c r="W192" s="2" t="n">
        <v>1</v>
      </c>
      <c r="X192" s="2" t="s">
        <v>911</v>
      </c>
      <c r="Y192" s="2" t="s">
        <v>2454</v>
      </c>
      <c r="Z192" s="2" t="s">
        <v>136</v>
      </c>
      <c r="AA192" s="2" t="s">
        <v>251</v>
      </c>
      <c r="AB192" s="2"/>
      <c r="AC192" s="2" t="s">
        <v>2455</v>
      </c>
      <c r="AD192" s="2"/>
      <c r="AE192" s="2"/>
      <c r="AF192" s="2"/>
      <c r="AG192" s="2" t="s">
        <v>2456</v>
      </c>
      <c r="AH192" s="2" t="s">
        <v>2457</v>
      </c>
      <c r="AI192" s="2" t="s">
        <v>2458</v>
      </c>
      <c r="AJ192" s="2"/>
      <c r="AK192" s="2"/>
      <c r="AL192" s="2"/>
      <c r="AM192" s="2"/>
      <c r="AN192" s="2" t="s">
        <v>87</v>
      </c>
      <c r="AO192" s="2" t="s">
        <v>2459</v>
      </c>
      <c r="AP192" s="2" t="s">
        <v>89</v>
      </c>
    </row>
    <row r="193" customFormat="false" ht="15" hidden="false" customHeight="false" outlineLevel="0" collapsed="false">
      <c r="A193" s="8" t="s">
        <v>2460</v>
      </c>
      <c r="B193" s="8" t="s">
        <v>2460</v>
      </c>
      <c r="C193" s="2" t="s">
        <v>2461</v>
      </c>
      <c r="D193" s="2" t="s">
        <v>2351</v>
      </c>
      <c r="E193" s="2" t="s">
        <v>2352</v>
      </c>
      <c r="F193" s="9" t="n">
        <f aca="false">Precios!R193</f>
        <v>81</v>
      </c>
      <c r="G193" s="2" t="n">
        <v>345</v>
      </c>
      <c r="H193" s="10" t="str">
        <f aca="false">Parámetros!$B$28</f>
        <v>Nuevo</v>
      </c>
      <c r="I193" s="10" t="str">
        <f aca="false">Parámetros!$B$29</f>
        <v>Clásica</v>
      </c>
      <c r="J193" s="11" t="s">
        <v>2462</v>
      </c>
      <c r="K193" s="10" t="str">
        <f aca="false">Parámetros!$B$30</f>
        <v>Mercado Envíos</v>
      </c>
      <c r="L193" s="2" t="str">
        <f aca="false">IF(F193&gt;=Parámetros!$B$7,"Envío gratis (obligatorio en Mercado Libre)",Parámetros!$B$31)</f>
        <v>A cargo del comprador</v>
      </c>
      <c r="M193" s="10" t="str">
        <f aca="false">Parámetros!$B$32</f>
        <v>No acepto</v>
      </c>
      <c r="N193" s="10" t="str">
        <f aca="false">Parámetros!$B$33</f>
        <v>Sin garantía</v>
      </c>
      <c r="O193" s="2" t="s">
        <v>2463</v>
      </c>
      <c r="P193" s="2" t="s">
        <v>2355</v>
      </c>
      <c r="Q193" s="2" t="s">
        <v>617</v>
      </c>
      <c r="R193" s="2" t="s">
        <v>2464</v>
      </c>
      <c r="S193" s="2" t="s">
        <v>2465</v>
      </c>
      <c r="T193" s="2" t="s">
        <v>2466</v>
      </c>
      <c r="U193" s="2" t="n">
        <v>316</v>
      </c>
      <c r="V193" s="2" t="s">
        <v>77</v>
      </c>
      <c r="W193" s="2" t="n">
        <v>1</v>
      </c>
      <c r="X193" s="2"/>
      <c r="Y193" s="2"/>
      <c r="Z193" s="2"/>
      <c r="AA193" s="2"/>
      <c r="AB193" s="2"/>
      <c r="AC193" s="2"/>
      <c r="AD193" s="2"/>
      <c r="AE193" s="2"/>
      <c r="AF193" s="2"/>
      <c r="AG193" s="2" t="s">
        <v>2467</v>
      </c>
      <c r="AH193" s="2" t="s">
        <v>2468</v>
      </c>
      <c r="AI193" s="2" t="s">
        <v>2469</v>
      </c>
      <c r="AJ193" s="2"/>
      <c r="AK193" s="2"/>
      <c r="AL193" s="2"/>
      <c r="AM193" s="2"/>
      <c r="AN193" s="2" t="s">
        <v>175</v>
      </c>
      <c r="AO193" s="2" t="s">
        <v>2470</v>
      </c>
      <c r="AP193" s="2" t="s">
        <v>89</v>
      </c>
    </row>
    <row r="194" customFormat="false" ht="15" hidden="false" customHeight="false" outlineLevel="0" collapsed="false">
      <c r="A194" s="8" t="s">
        <v>2471</v>
      </c>
      <c r="B194" s="8" t="s">
        <v>2471</v>
      </c>
      <c r="C194" s="2" t="s">
        <v>2472</v>
      </c>
      <c r="D194" s="2" t="s">
        <v>144</v>
      </c>
      <c r="E194" s="2" t="s">
        <v>145</v>
      </c>
      <c r="F194" s="9" t="n">
        <f aca="false">Precios!R194</f>
        <v>168</v>
      </c>
      <c r="G194" s="2" t="n">
        <v>1418</v>
      </c>
      <c r="H194" s="10" t="str">
        <f aca="false">Parámetros!$B$28</f>
        <v>Nuevo</v>
      </c>
      <c r="I194" s="10" t="str">
        <f aca="false">Parámetros!$B$29</f>
        <v>Clásica</v>
      </c>
      <c r="J194" s="11" t="s">
        <v>2473</v>
      </c>
      <c r="K194" s="10" t="str">
        <f aca="false">Parámetros!$B$30</f>
        <v>Mercado Envíos</v>
      </c>
      <c r="L194" s="2" t="str">
        <f aca="false">IF(F194&gt;=Parámetros!$B$7,"Envío gratis (obligatorio en Mercado Libre)",Parámetros!$B$31)</f>
        <v>A cargo del comprador</v>
      </c>
      <c r="M194" s="10" t="str">
        <f aca="false">Parámetros!$B$32</f>
        <v>No acepto</v>
      </c>
      <c r="N194" s="10" t="str">
        <f aca="false">Parámetros!$B$33</f>
        <v>Sin garantía</v>
      </c>
      <c r="O194" s="2" t="s">
        <v>2474</v>
      </c>
      <c r="P194" s="2" t="s">
        <v>2475</v>
      </c>
      <c r="Q194" s="2" t="s">
        <v>2476</v>
      </c>
      <c r="R194" s="2"/>
      <c r="S194" s="2"/>
      <c r="T194" s="2" t="s">
        <v>1903</v>
      </c>
      <c r="U194" s="2" t="n">
        <v>16</v>
      </c>
      <c r="V194" s="2" t="s">
        <v>220</v>
      </c>
      <c r="W194" s="2" t="n">
        <v>16</v>
      </c>
      <c r="X194" s="2" t="s">
        <v>2477</v>
      </c>
      <c r="Y194" s="2" t="s">
        <v>2478</v>
      </c>
      <c r="Z194" s="2" t="s">
        <v>136</v>
      </c>
      <c r="AA194" s="2" t="s">
        <v>81</v>
      </c>
      <c r="AB194" s="2"/>
      <c r="AC194" s="2"/>
      <c r="AD194" s="2"/>
      <c r="AE194" s="2"/>
      <c r="AF194" s="2"/>
      <c r="AG194" s="2" t="s">
        <v>2479</v>
      </c>
      <c r="AH194" s="2" t="s">
        <v>2480</v>
      </c>
      <c r="AI194" s="2" t="s">
        <v>2481</v>
      </c>
      <c r="AJ194" s="2"/>
      <c r="AK194" s="2"/>
      <c r="AL194" s="2"/>
      <c r="AM194" s="2"/>
      <c r="AN194" s="2" t="s">
        <v>87</v>
      </c>
      <c r="AO194" s="2" t="s">
        <v>2482</v>
      </c>
      <c r="AP194" s="2" t="s">
        <v>89</v>
      </c>
    </row>
    <row r="195" customFormat="false" ht="15" hidden="false" customHeight="false" outlineLevel="0" collapsed="false">
      <c r="A195" s="8" t="s">
        <v>2483</v>
      </c>
      <c r="B195" s="8" t="s">
        <v>2483</v>
      </c>
      <c r="C195" s="2" t="s">
        <v>2484</v>
      </c>
      <c r="D195" s="2" t="s">
        <v>144</v>
      </c>
      <c r="E195" s="2" t="s">
        <v>145</v>
      </c>
      <c r="F195" s="9" t="n">
        <f aca="false">Precios!R195</f>
        <v>483.11</v>
      </c>
      <c r="G195" s="2" t="n">
        <v>105</v>
      </c>
      <c r="H195" s="10" t="str">
        <f aca="false">Parámetros!$B$28</f>
        <v>Nuevo</v>
      </c>
      <c r="I195" s="10" t="str">
        <f aca="false">Parámetros!$B$29</f>
        <v>Clásica</v>
      </c>
      <c r="J195" s="11" t="s">
        <v>2485</v>
      </c>
      <c r="K195" s="10" t="str">
        <f aca="false">Parámetros!$B$30</f>
        <v>Mercado Envíos</v>
      </c>
      <c r="L195" s="2" t="str">
        <f aca="false">IF(F195&gt;=Parámetros!$B$7,"Envío gratis (obligatorio en Mercado Libre)",Parámetros!$B$31)</f>
        <v>Envío gratis (obligatorio en Mercado Libre)</v>
      </c>
      <c r="M195" s="10" t="str">
        <f aca="false">Parámetros!$B$32</f>
        <v>No acepto</v>
      </c>
      <c r="N195" s="10" t="str">
        <f aca="false">Parámetros!$B$33</f>
        <v>Sin garantía</v>
      </c>
      <c r="O195" s="2" t="s">
        <v>2486</v>
      </c>
      <c r="P195" s="2" t="s">
        <v>2487</v>
      </c>
      <c r="Q195" s="2" t="s">
        <v>897</v>
      </c>
      <c r="R195" s="2"/>
      <c r="S195" s="2"/>
      <c r="T195" s="2" t="s">
        <v>1459</v>
      </c>
      <c r="U195" s="2" t="n">
        <v>125</v>
      </c>
      <c r="V195" s="2" t="s">
        <v>77</v>
      </c>
      <c r="W195" s="2" t="n">
        <v>1</v>
      </c>
      <c r="X195" s="2" t="s">
        <v>2488</v>
      </c>
      <c r="Y195" s="2" t="s">
        <v>2489</v>
      </c>
      <c r="Z195" s="2" t="s">
        <v>136</v>
      </c>
      <c r="AA195" s="2"/>
      <c r="AB195" s="2"/>
      <c r="AC195" s="2"/>
      <c r="AD195" s="2"/>
      <c r="AE195" s="2"/>
      <c r="AF195" s="2"/>
      <c r="AG195" s="2" t="s">
        <v>2490</v>
      </c>
      <c r="AH195" s="2" t="s">
        <v>2491</v>
      </c>
      <c r="AI195" s="2"/>
      <c r="AJ195" s="2"/>
      <c r="AK195" s="2"/>
      <c r="AL195" s="2"/>
      <c r="AM195" s="2"/>
      <c r="AN195" s="2" t="s">
        <v>87</v>
      </c>
      <c r="AO195" s="2" t="s">
        <v>2492</v>
      </c>
      <c r="AP195" s="2" t="s">
        <v>89</v>
      </c>
    </row>
    <row r="196" customFormat="false" ht="15" hidden="false" customHeight="false" outlineLevel="0" collapsed="false">
      <c r="A196" s="8" t="s">
        <v>2493</v>
      </c>
      <c r="B196" s="8" t="s">
        <v>2493</v>
      </c>
      <c r="C196" s="2" t="s">
        <v>2494</v>
      </c>
      <c r="D196" s="2" t="s">
        <v>1811</v>
      </c>
      <c r="E196" s="2" t="s">
        <v>1812</v>
      </c>
      <c r="F196" s="9" t="n">
        <f aca="false">Precios!R196</f>
        <v>57</v>
      </c>
      <c r="G196" s="2" t="n">
        <v>7401</v>
      </c>
      <c r="H196" s="10" t="str">
        <f aca="false">Parámetros!$B$28</f>
        <v>Nuevo</v>
      </c>
      <c r="I196" s="10" t="str">
        <f aca="false">Parámetros!$B$29</f>
        <v>Clásica</v>
      </c>
      <c r="J196" s="11" t="s">
        <v>2495</v>
      </c>
      <c r="K196" s="10" t="str">
        <f aca="false">Parámetros!$B$30</f>
        <v>Mercado Envíos</v>
      </c>
      <c r="L196" s="2" t="str">
        <f aca="false">IF(F196&gt;=Parámetros!$B$7,"Envío gratis (obligatorio en Mercado Libre)",Parámetros!$B$31)</f>
        <v>A cargo del comprador</v>
      </c>
      <c r="M196" s="10" t="str">
        <f aca="false">Parámetros!$B$32</f>
        <v>No acepto</v>
      </c>
      <c r="N196" s="10" t="str">
        <f aca="false">Parámetros!$B$33</f>
        <v>Sin garantía</v>
      </c>
      <c r="O196" s="2" t="s">
        <v>2496</v>
      </c>
      <c r="P196" s="2" t="s">
        <v>2497</v>
      </c>
      <c r="Q196" s="2" t="s">
        <v>2498</v>
      </c>
      <c r="R196" s="2" t="s">
        <v>2499</v>
      </c>
      <c r="S196" s="2"/>
      <c r="T196" s="2" t="s">
        <v>2316</v>
      </c>
      <c r="U196" s="2" t="n">
        <v>40</v>
      </c>
      <c r="V196" s="2" t="s">
        <v>100</v>
      </c>
      <c r="W196" s="2" t="n">
        <v>1</v>
      </c>
      <c r="X196" s="2" t="s">
        <v>2500</v>
      </c>
      <c r="Y196" s="2" t="s">
        <v>2501</v>
      </c>
      <c r="Z196" s="2" t="s">
        <v>341</v>
      </c>
      <c r="AA196" s="2"/>
      <c r="AB196" s="2"/>
      <c r="AC196" s="2"/>
      <c r="AD196" s="2"/>
      <c r="AE196" s="2"/>
      <c r="AF196" s="2"/>
      <c r="AG196" s="2" t="s">
        <v>2502</v>
      </c>
      <c r="AH196" s="2" t="s">
        <v>2503</v>
      </c>
      <c r="AI196" s="2" t="s">
        <v>2504</v>
      </c>
      <c r="AJ196" s="2"/>
      <c r="AK196" s="2"/>
      <c r="AL196" s="2"/>
      <c r="AM196" s="2"/>
      <c r="AN196" s="2" t="s">
        <v>87</v>
      </c>
      <c r="AO196" s="2" t="s">
        <v>2505</v>
      </c>
      <c r="AP196" s="2" t="s">
        <v>89</v>
      </c>
    </row>
    <row r="197" customFormat="false" ht="15" hidden="false" customHeight="false" outlineLevel="0" collapsed="false">
      <c r="A197" s="8" t="s">
        <v>2506</v>
      </c>
      <c r="B197" s="8" t="s">
        <v>2506</v>
      </c>
      <c r="C197" s="2" t="s">
        <v>2507</v>
      </c>
      <c r="D197" s="2" t="s">
        <v>350</v>
      </c>
      <c r="E197" s="2" t="s">
        <v>351</v>
      </c>
      <c r="F197" s="9" t="n">
        <f aca="false">Precios!R197</f>
        <v>659.31</v>
      </c>
      <c r="G197" s="2" t="n">
        <v>288</v>
      </c>
      <c r="H197" s="10" t="str">
        <f aca="false">Parámetros!$B$28</f>
        <v>Nuevo</v>
      </c>
      <c r="I197" s="10" t="str">
        <f aca="false">Parámetros!$B$29</f>
        <v>Clásica</v>
      </c>
      <c r="J197" s="11" t="s">
        <v>2508</v>
      </c>
      <c r="K197" s="10" t="str">
        <f aca="false">Parámetros!$B$30</f>
        <v>Mercado Envíos</v>
      </c>
      <c r="L197" s="2" t="str">
        <f aca="false">IF(F197&gt;=Parámetros!$B$7,"Envío gratis (obligatorio en Mercado Libre)",Parámetros!$B$31)</f>
        <v>Envío gratis (obligatorio en Mercado Libre)</v>
      </c>
      <c r="M197" s="10" t="str">
        <f aca="false">Parámetros!$B$32</f>
        <v>No acepto</v>
      </c>
      <c r="N197" s="10" t="str">
        <f aca="false">Parámetros!$B$33</f>
        <v>Sin garantía</v>
      </c>
      <c r="O197" s="2" t="s">
        <v>2509</v>
      </c>
      <c r="P197" s="2" t="s">
        <v>2510</v>
      </c>
      <c r="Q197" s="2" t="s">
        <v>2511</v>
      </c>
      <c r="R197" s="2" t="s">
        <v>2512</v>
      </c>
      <c r="S197" s="2"/>
      <c r="T197" s="2" t="s">
        <v>152</v>
      </c>
      <c r="U197" s="2" t="n">
        <v>20</v>
      </c>
      <c r="V197" s="2" t="s">
        <v>133</v>
      </c>
      <c r="W197" s="2" t="n">
        <v>20</v>
      </c>
      <c r="X197" s="2" t="s">
        <v>2513</v>
      </c>
      <c r="Y197" s="2" t="s">
        <v>2514</v>
      </c>
      <c r="Z197" s="2" t="s">
        <v>136</v>
      </c>
      <c r="AA197" s="2"/>
      <c r="AB197" s="2"/>
      <c r="AC197" s="2"/>
      <c r="AD197" s="2"/>
      <c r="AE197" s="2"/>
      <c r="AF197" s="2"/>
      <c r="AG197" s="2" t="s">
        <v>2515</v>
      </c>
      <c r="AH197" s="2" t="s">
        <v>2516</v>
      </c>
      <c r="AI197" s="2" t="s">
        <v>2517</v>
      </c>
      <c r="AJ197" s="2"/>
      <c r="AK197" s="2"/>
      <c r="AL197" s="2"/>
      <c r="AM197" s="2"/>
      <c r="AN197" s="2" t="s">
        <v>87</v>
      </c>
      <c r="AO197" s="2" t="s">
        <v>2518</v>
      </c>
      <c r="AP197" s="2" t="s">
        <v>89</v>
      </c>
    </row>
    <row r="198" customFormat="false" ht="15" hidden="false" customHeight="false" outlineLevel="0" collapsed="false">
      <c r="A198" s="8" t="s">
        <v>2519</v>
      </c>
      <c r="B198" s="8" t="s">
        <v>2519</v>
      </c>
      <c r="C198" s="2" t="s">
        <v>2520</v>
      </c>
      <c r="D198" s="2" t="s">
        <v>1093</v>
      </c>
      <c r="E198" s="2" t="s">
        <v>1094</v>
      </c>
      <c r="F198" s="9" t="n">
        <f aca="false">Precios!R198</f>
        <v>1312</v>
      </c>
      <c r="G198" s="2" t="n">
        <v>151</v>
      </c>
      <c r="H198" s="10" t="str">
        <f aca="false">Parámetros!$B$28</f>
        <v>Nuevo</v>
      </c>
      <c r="I198" s="10" t="str">
        <f aca="false">Parámetros!$B$29</f>
        <v>Clásica</v>
      </c>
      <c r="J198" s="11" t="s">
        <v>2521</v>
      </c>
      <c r="K198" s="10" t="str">
        <f aca="false">Parámetros!$B$30</f>
        <v>Mercado Envíos</v>
      </c>
      <c r="L198" s="2" t="str">
        <f aca="false">IF(F198&gt;=Parámetros!$B$7,"Envío gratis (obligatorio en Mercado Libre)",Parámetros!$B$31)</f>
        <v>Envío gratis (obligatorio en Mercado Libre)</v>
      </c>
      <c r="M198" s="10" t="str">
        <f aca="false">Parámetros!$B$32</f>
        <v>No acepto</v>
      </c>
      <c r="N198" s="10" t="str">
        <f aca="false">Parámetros!$B$33</f>
        <v>Sin garantía</v>
      </c>
      <c r="O198" s="2" t="s">
        <v>2522</v>
      </c>
      <c r="P198" s="2" t="s">
        <v>2523</v>
      </c>
      <c r="Q198" s="2" t="s">
        <v>2524</v>
      </c>
      <c r="R198" s="2"/>
      <c r="S198" s="2" t="s">
        <v>2525</v>
      </c>
      <c r="T198" s="2" t="s">
        <v>152</v>
      </c>
      <c r="U198" s="2" t="n">
        <v>100</v>
      </c>
      <c r="V198" s="2" t="s">
        <v>133</v>
      </c>
      <c r="W198" s="2" t="n">
        <v>100</v>
      </c>
      <c r="X198" s="2" t="s">
        <v>2526</v>
      </c>
      <c r="Y198" s="2" t="s">
        <v>2525</v>
      </c>
      <c r="Z198" s="2" t="s">
        <v>136</v>
      </c>
      <c r="AA198" s="2"/>
      <c r="AB198" s="2"/>
      <c r="AC198" s="2"/>
      <c r="AD198" s="2"/>
      <c r="AE198" s="2"/>
      <c r="AF198" s="2"/>
      <c r="AG198" s="2" t="s">
        <v>2527</v>
      </c>
      <c r="AH198" s="2" t="s">
        <v>2528</v>
      </c>
      <c r="AI198" s="2" t="s">
        <v>2529</v>
      </c>
      <c r="AJ198" s="2"/>
      <c r="AK198" s="2"/>
      <c r="AL198" s="2"/>
      <c r="AM198" s="2"/>
      <c r="AN198" s="2" t="s">
        <v>87</v>
      </c>
      <c r="AO198" s="2" t="s">
        <v>2530</v>
      </c>
      <c r="AP198" s="2" t="s">
        <v>89</v>
      </c>
    </row>
    <row r="199" customFormat="false" ht="15" hidden="false" customHeight="false" outlineLevel="0" collapsed="false">
      <c r="A199" s="8" t="s">
        <v>2531</v>
      </c>
      <c r="B199" s="8" t="s">
        <v>2531</v>
      </c>
      <c r="C199" s="2" t="s">
        <v>2532</v>
      </c>
      <c r="D199" s="2" t="s">
        <v>1811</v>
      </c>
      <c r="E199" s="2" t="s">
        <v>1812</v>
      </c>
      <c r="F199" s="9" t="n">
        <f aca="false">Precios!R199</f>
        <v>127</v>
      </c>
      <c r="G199" s="2" t="n">
        <v>3015</v>
      </c>
      <c r="H199" s="10" t="str">
        <f aca="false">Parámetros!$B$28</f>
        <v>Nuevo</v>
      </c>
      <c r="I199" s="10" t="str">
        <f aca="false">Parámetros!$B$29</f>
        <v>Clásica</v>
      </c>
      <c r="J199" s="11" t="s">
        <v>2533</v>
      </c>
      <c r="K199" s="10" t="str">
        <f aca="false">Parámetros!$B$30</f>
        <v>Mercado Envíos</v>
      </c>
      <c r="L199" s="2" t="str">
        <f aca="false">IF(F199&gt;=Parámetros!$B$7,"Envío gratis (obligatorio en Mercado Libre)",Parámetros!$B$31)</f>
        <v>A cargo del comprador</v>
      </c>
      <c r="M199" s="10" t="str">
        <f aca="false">Parámetros!$B$32</f>
        <v>No acepto</v>
      </c>
      <c r="N199" s="10" t="str">
        <f aca="false">Parámetros!$B$33</f>
        <v>Sin garantía</v>
      </c>
      <c r="O199" s="2"/>
      <c r="P199" s="2" t="s">
        <v>2534</v>
      </c>
      <c r="Q199" s="2" t="s">
        <v>2535</v>
      </c>
      <c r="R199" s="2"/>
      <c r="S199" s="2"/>
      <c r="T199" s="2" t="s">
        <v>2536</v>
      </c>
      <c r="U199" s="2" t="n">
        <v>60</v>
      </c>
      <c r="V199" s="2" t="s">
        <v>77</v>
      </c>
      <c r="W199" s="2" t="n">
        <v>1</v>
      </c>
      <c r="X199" s="2" t="s">
        <v>2537</v>
      </c>
      <c r="Y199" s="2"/>
      <c r="Z199" s="2" t="s">
        <v>341</v>
      </c>
      <c r="AA199" s="2"/>
      <c r="AB199" s="2"/>
      <c r="AC199" s="2"/>
      <c r="AD199" s="2"/>
      <c r="AE199" s="2"/>
      <c r="AF199" s="2"/>
      <c r="AG199" s="2" t="s">
        <v>2538</v>
      </c>
      <c r="AH199" s="2" t="s">
        <v>2539</v>
      </c>
      <c r="AI199" s="2" t="s">
        <v>2540</v>
      </c>
      <c r="AJ199" s="2"/>
      <c r="AK199" s="2"/>
      <c r="AL199" s="2"/>
      <c r="AM199" s="2"/>
      <c r="AN199" s="2" t="s">
        <v>87</v>
      </c>
      <c r="AO199" s="2" t="s">
        <v>2541</v>
      </c>
      <c r="AP199" s="2" t="s">
        <v>89</v>
      </c>
    </row>
    <row r="200" customFormat="false" ht="15" hidden="false" customHeight="false" outlineLevel="0" collapsed="false">
      <c r="A200" s="8" t="s">
        <v>2542</v>
      </c>
      <c r="B200" s="8" t="s">
        <v>2542</v>
      </c>
      <c r="C200" s="2" t="s">
        <v>2543</v>
      </c>
      <c r="D200" s="2" t="s">
        <v>445</v>
      </c>
      <c r="E200" s="2" t="s">
        <v>446</v>
      </c>
      <c r="F200" s="9" t="n">
        <f aca="false">Precios!R200</f>
        <v>663</v>
      </c>
      <c r="G200" s="2" t="n">
        <v>474</v>
      </c>
      <c r="H200" s="10" t="str">
        <f aca="false">Parámetros!$B$28</f>
        <v>Nuevo</v>
      </c>
      <c r="I200" s="10" t="str">
        <f aca="false">Parámetros!$B$29</f>
        <v>Clásica</v>
      </c>
      <c r="J200" s="11" t="s">
        <v>2544</v>
      </c>
      <c r="K200" s="10" t="str">
        <f aca="false">Parámetros!$B$30</f>
        <v>Mercado Envíos</v>
      </c>
      <c r="L200" s="2" t="str">
        <f aca="false">IF(F200&gt;=Parámetros!$B$7,"Envío gratis (obligatorio en Mercado Libre)",Parámetros!$B$31)</f>
        <v>Envío gratis (obligatorio en Mercado Libre)</v>
      </c>
      <c r="M200" s="10" t="str">
        <f aca="false">Parámetros!$B$32</f>
        <v>No acepto</v>
      </c>
      <c r="N200" s="10" t="str">
        <f aca="false">Parámetros!$B$33</f>
        <v>Sin garantía</v>
      </c>
      <c r="O200" s="2" t="s">
        <v>2545</v>
      </c>
      <c r="P200" s="2" t="s">
        <v>2546</v>
      </c>
      <c r="Q200" s="2" t="s">
        <v>949</v>
      </c>
      <c r="R200" s="2" t="s">
        <v>2098</v>
      </c>
      <c r="S200" s="2"/>
      <c r="T200" s="2" t="s">
        <v>2547</v>
      </c>
      <c r="U200" s="2" t="n">
        <v>1</v>
      </c>
      <c r="V200" s="2" t="s">
        <v>2548</v>
      </c>
      <c r="W200" s="2" t="n">
        <v>1</v>
      </c>
      <c r="X200" s="2" t="s">
        <v>2100</v>
      </c>
      <c r="Y200" s="2" t="s">
        <v>2101</v>
      </c>
      <c r="Z200" s="2" t="s">
        <v>80</v>
      </c>
      <c r="AA200" s="2"/>
      <c r="AB200" s="2"/>
      <c r="AC200" s="2"/>
      <c r="AD200" s="2"/>
      <c r="AE200" s="2"/>
      <c r="AF200" s="2"/>
      <c r="AG200" s="2" t="s">
        <v>2549</v>
      </c>
      <c r="AH200" s="2" t="s">
        <v>2550</v>
      </c>
      <c r="AI200" s="2" t="s">
        <v>2551</v>
      </c>
      <c r="AJ200" s="2"/>
      <c r="AK200" s="2"/>
      <c r="AL200" s="2"/>
      <c r="AM200" s="2"/>
      <c r="AN200" s="2" t="s">
        <v>87</v>
      </c>
      <c r="AO200" s="2" t="s">
        <v>2552</v>
      </c>
      <c r="AP200" s="2" t="s">
        <v>89</v>
      </c>
    </row>
    <row r="201" customFormat="false" ht="15" hidden="false" customHeight="false" outlineLevel="0" collapsed="false">
      <c r="A201" s="8" t="s">
        <v>2553</v>
      </c>
      <c r="B201" s="8" t="s">
        <v>2553</v>
      </c>
      <c r="C201" s="2" t="s">
        <v>2554</v>
      </c>
      <c r="D201" s="2" t="s">
        <v>144</v>
      </c>
      <c r="E201" s="2" t="s">
        <v>145</v>
      </c>
      <c r="F201" s="9" t="n">
        <f aca="false">Precios!R201</f>
        <v>292</v>
      </c>
      <c r="G201" s="2" t="n">
        <v>874</v>
      </c>
      <c r="H201" s="10" t="str">
        <f aca="false">Parámetros!$B$28</f>
        <v>Nuevo</v>
      </c>
      <c r="I201" s="10" t="str">
        <f aca="false">Parámetros!$B$29</f>
        <v>Clásica</v>
      </c>
      <c r="J201" s="11" t="s">
        <v>2555</v>
      </c>
      <c r="K201" s="10" t="str">
        <f aca="false">Parámetros!$B$30</f>
        <v>Mercado Envíos</v>
      </c>
      <c r="L201" s="2" t="str">
        <f aca="false">IF(F201&gt;=Parámetros!$B$7,"Envío gratis (obligatorio en Mercado Libre)",Parámetros!$B$31)</f>
        <v>A cargo del comprador</v>
      </c>
      <c r="M201" s="10" t="str">
        <f aca="false">Parámetros!$B$32</f>
        <v>No acepto</v>
      </c>
      <c r="N201" s="10" t="str">
        <f aca="false">Parámetros!$B$33</f>
        <v>Sin garantía</v>
      </c>
      <c r="O201" s="2" t="s">
        <v>2556</v>
      </c>
      <c r="P201" s="2" t="s">
        <v>2557</v>
      </c>
      <c r="Q201" s="2" t="s">
        <v>910</v>
      </c>
      <c r="R201" s="2"/>
      <c r="S201" s="2"/>
      <c r="T201" s="2" t="s">
        <v>1127</v>
      </c>
      <c r="U201" s="2" t="n">
        <v>10</v>
      </c>
      <c r="V201" s="2" t="s">
        <v>757</v>
      </c>
      <c r="W201" s="2" t="n">
        <v>10</v>
      </c>
      <c r="X201" s="2" t="s">
        <v>2302</v>
      </c>
      <c r="Y201" s="2" t="s">
        <v>2558</v>
      </c>
      <c r="Z201" s="2" t="s">
        <v>136</v>
      </c>
      <c r="AA201" s="2" t="s">
        <v>1130</v>
      </c>
      <c r="AB201" s="2"/>
      <c r="AC201" s="2"/>
      <c r="AD201" s="2"/>
      <c r="AE201" s="2"/>
      <c r="AF201" s="2"/>
      <c r="AG201" s="2" t="s">
        <v>2559</v>
      </c>
      <c r="AH201" s="2" t="s">
        <v>2560</v>
      </c>
      <c r="AI201" s="2"/>
      <c r="AJ201" s="2"/>
      <c r="AK201" s="2"/>
      <c r="AL201" s="2"/>
      <c r="AM201" s="2"/>
      <c r="AN201" s="2" t="s">
        <v>87</v>
      </c>
      <c r="AO201" s="2" t="s">
        <v>2561</v>
      </c>
      <c r="AP201" s="2" t="s">
        <v>89</v>
      </c>
    </row>
    <row r="202" customFormat="false" ht="15" hidden="false" customHeight="false" outlineLevel="0" collapsed="false">
      <c r="A202" s="8" t="s">
        <v>2562</v>
      </c>
      <c r="B202" s="8" t="s">
        <v>2562</v>
      </c>
      <c r="C202" s="2" t="s">
        <v>2563</v>
      </c>
      <c r="D202" s="2" t="s">
        <v>1811</v>
      </c>
      <c r="E202" s="2" t="s">
        <v>1812</v>
      </c>
      <c r="F202" s="9" t="n">
        <f aca="false">Precios!R202</f>
        <v>402</v>
      </c>
      <c r="G202" s="2" t="n">
        <v>157</v>
      </c>
      <c r="H202" s="10" t="str">
        <f aca="false">Parámetros!$B$28</f>
        <v>Nuevo</v>
      </c>
      <c r="I202" s="10" t="str">
        <f aca="false">Parámetros!$B$29</f>
        <v>Clásica</v>
      </c>
      <c r="J202" s="11" t="s">
        <v>2564</v>
      </c>
      <c r="K202" s="10" t="str">
        <f aca="false">Parámetros!$B$30</f>
        <v>Mercado Envíos</v>
      </c>
      <c r="L202" s="2" t="str">
        <f aca="false">IF(F202&gt;=Parámetros!$B$7,"Envío gratis (obligatorio en Mercado Libre)",Parámetros!$B$31)</f>
        <v>Envío gratis (obligatorio en Mercado Libre)</v>
      </c>
      <c r="M202" s="10" t="str">
        <f aca="false">Parámetros!$B$32</f>
        <v>No acepto</v>
      </c>
      <c r="N202" s="10" t="str">
        <f aca="false">Parámetros!$B$33</f>
        <v>Sin garantía</v>
      </c>
      <c r="O202" s="2" t="s">
        <v>2565</v>
      </c>
      <c r="P202" s="2" t="s">
        <v>2566</v>
      </c>
      <c r="Q202" s="2"/>
      <c r="R202" s="2"/>
      <c r="S202" s="2"/>
      <c r="T202" s="2" t="s">
        <v>2084</v>
      </c>
      <c r="U202" s="2" t="n">
        <v>85</v>
      </c>
      <c r="V202" s="2" t="s">
        <v>100</v>
      </c>
      <c r="W202" s="2" t="n">
        <v>1</v>
      </c>
      <c r="X202" s="2" t="s">
        <v>2567</v>
      </c>
      <c r="Y202" s="2" t="s">
        <v>2568</v>
      </c>
      <c r="Z202" s="2" t="s">
        <v>341</v>
      </c>
      <c r="AA202" s="2"/>
      <c r="AB202" s="2"/>
      <c r="AC202" s="2"/>
      <c r="AD202" s="2"/>
      <c r="AE202" s="2"/>
      <c r="AF202" s="2"/>
      <c r="AG202" s="2" t="s">
        <v>2569</v>
      </c>
      <c r="AH202" s="2" t="s">
        <v>2570</v>
      </c>
      <c r="AI202" s="2" t="s">
        <v>2571</v>
      </c>
      <c r="AJ202" s="2"/>
      <c r="AK202" s="2"/>
      <c r="AL202" s="2"/>
      <c r="AM202" s="2"/>
      <c r="AN202" s="2" t="s">
        <v>87</v>
      </c>
      <c r="AO202" s="2" t="s">
        <v>2572</v>
      </c>
      <c r="AP202" s="2" t="s">
        <v>89</v>
      </c>
    </row>
    <row r="203" customFormat="false" ht="15" hidden="false" customHeight="false" outlineLevel="0" collapsed="false">
      <c r="A203" s="8" t="s">
        <v>2573</v>
      </c>
      <c r="B203" s="8" t="s">
        <v>2573</v>
      </c>
      <c r="C203" s="2" t="s">
        <v>2574</v>
      </c>
      <c r="D203" s="2" t="s">
        <v>162</v>
      </c>
      <c r="E203" s="2" t="s">
        <v>163</v>
      </c>
      <c r="F203" s="9" t="n">
        <f aca="false">Precios!R203</f>
        <v>231.7</v>
      </c>
      <c r="G203" s="2" t="n">
        <v>223</v>
      </c>
      <c r="H203" s="10" t="str">
        <f aca="false">Parámetros!$B$28</f>
        <v>Nuevo</v>
      </c>
      <c r="I203" s="10" t="str">
        <f aca="false">Parámetros!$B$29</f>
        <v>Clásica</v>
      </c>
      <c r="J203" s="11" t="s">
        <v>2575</v>
      </c>
      <c r="K203" s="10" t="str">
        <f aca="false">Parámetros!$B$30</f>
        <v>Mercado Envíos</v>
      </c>
      <c r="L203" s="2" t="str">
        <f aca="false">IF(F203&gt;=Parámetros!$B$7,"Envío gratis (obligatorio en Mercado Libre)",Parámetros!$B$31)</f>
        <v>A cargo del comprador</v>
      </c>
      <c r="M203" s="10" t="str">
        <f aca="false">Parámetros!$B$32</f>
        <v>No acepto</v>
      </c>
      <c r="N203" s="10" t="str">
        <f aca="false">Parámetros!$B$33</f>
        <v>Sin garantía</v>
      </c>
      <c r="O203" s="2" t="s">
        <v>2576</v>
      </c>
      <c r="P203" s="2" t="s">
        <v>230</v>
      </c>
      <c r="Q203" s="2" t="s">
        <v>601</v>
      </c>
      <c r="R203" s="2" t="s">
        <v>936</v>
      </c>
      <c r="S203" s="2" t="s">
        <v>233</v>
      </c>
      <c r="T203" s="2" t="s">
        <v>170</v>
      </c>
      <c r="U203" s="2" t="n">
        <v>40</v>
      </c>
      <c r="V203" s="2" t="s">
        <v>171</v>
      </c>
      <c r="W203" s="2" t="n">
        <v>40</v>
      </c>
      <c r="X203" s="2"/>
      <c r="Y203" s="2"/>
      <c r="Z203" s="2"/>
      <c r="AA203" s="2" t="s">
        <v>169</v>
      </c>
      <c r="AB203" s="2" t="s">
        <v>233</v>
      </c>
      <c r="AC203" s="2"/>
      <c r="AD203" s="2" t="s">
        <v>103</v>
      </c>
      <c r="AE203" s="2"/>
      <c r="AF203" s="2"/>
      <c r="AG203" s="2" t="s">
        <v>2577</v>
      </c>
      <c r="AH203" s="2" t="s">
        <v>2578</v>
      </c>
      <c r="AI203" s="2" t="s">
        <v>2579</v>
      </c>
      <c r="AJ203" s="2"/>
      <c r="AK203" s="2"/>
      <c r="AL203" s="2"/>
      <c r="AM203" s="2"/>
      <c r="AN203" s="2" t="s">
        <v>175</v>
      </c>
      <c r="AO203" s="2" t="s">
        <v>2580</v>
      </c>
      <c r="AP203" s="2" t="s">
        <v>89</v>
      </c>
    </row>
    <row r="204" customFormat="false" ht="15" hidden="false" customHeight="false" outlineLevel="0" collapsed="false">
      <c r="A204" s="8" t="s">
        <v>2581</v>
      </c>
      <c r="B204" s="8" t="s">
        <v>2581</v>
      </c>
      <c r="C204" s="2" t="s">
        <v>2582</v>
      </c>
      <c r="D204" s="2" t="s">
        <v>144</v>
      </c>
      <c r="E204" s="2" t="s">
        <v>145</v>
      </c>
      <c r="F204" s="9" t="n">
        <f aca="false">Precios!R204</f>
        <v>257</v>
      </c>
      <c r="G204" s="2" t="n">
        <v>846</v>
      </c>
      <c r="H204" s="10" t="str">
        <f aca="false">Parámetros!$B$28</f>
        <v>Nuevo</v>
      </c>
      <c r="I204" s="10" t="str">
        <f aca="false">Parámetros!$B$29</f>
        <v>Clásica</v>
      </c>
      <c r="J204" s="11" t="s">
        <v>2583</v>
      </c>
      <c r="K204" s="10" t="str">
        <f aca="false">Parámetros!$B$30</f>
        <v>Mercado Envíos</v>
      </c>
      <c r="L204" s="2" t="str">
        <f aca="false">IF(F204&gt;=Parámetros!$B$7,"Envío gratis (obligatorio en Mercado Libre)",Parámetros!$B$31)</f>
        <v>A cargo del comprador</v>
      </c>
      <c r="M204" s="10" t="str">
        <f aca="false">Parámetros!$B$32</f>
        <v>No acepto</v>
      </c>
      <c r="N204" s="10" t="str">
        <f aca="false">Parámetros!$B$33</f>
        <v>Sin garantía</v>
      </c>
      <c r="O204" s="2" t="s">
        <v>2584</v>
      </c>
      <c r="P204" s="2" t="s">
        <v>2585</v>
      </c>
      <c r="Q204" s="2"/>
      <c r="R204" s="2"/>
      <c r="S204" s="2"/>
      <c r="T204" s="2" t="s">
        <v>152</v>
      </c>
      <c r="U204" s="2" t="n">
        <v>24</v>
      </c>
      <c r="V204" s="2" t="s">
        <v>133</v>
      </c>
      <c r="W204" s="2" t="n">
        <v>24</v>
      </c>
      <c r="X204" s="2" t="s">
        <v>2586</v>
      </c>
      <c r="Y204" s="2" t="s">
        <v>2587</v>
      </c>
      <c r="Z204" s="2" t="s">
        <v>136</v>
      </c>
      <c r="AA204" s="2"/>
      <c r="AB204" s="2"/>
      <c r="AC204" s="2"/>
      <c r="AD204" s="2"/>
      <c r="AE204" s="2"/>
      <c r="AF204" s="2"/>
      <c r="AG204" s="2" t="s">
        <v>2588</v>
      </c>
      <c r="AH204" s="2" t="s">
        <v>2589</v>
      </c>
      <c r="AI204" s="2" t="s">
        <v>2590</v>
      </c>
      <c r="AJ204" s="2"/>
      <c r="AK204" s="2"/>
      <c r="AL204" s="2"/>
      <c r="AM204" s="2"/>
      <c r="AN204" s="2" t="s">
        <v>87</v>
      </c>
      <c r="AO204" s="2" t="s">
        <v>2591</v>
      </c>
      <c r="AP204" s="2" t="s">
        <v>89</v>
      </c>
    </row>
    <row r="205" customFormat="false" ht="15" hidden="false" customHeight="false" outlineLevel="0" collapsed="false">
      <c r="A205" s="8" t="s">
        <v>2592</v>
      </c>
      <c r="B205" s="8" t="s">
        <v>2592</v>
      </c>
      <c r="C205" s="2" t="s">
        <v>2593</v>
      </c>
      <c r="D205" s="2" t="s">
        <v>68</v>
      </c>
      <c r="E205" s="2" t="s">
        <v>69</v>
      </c>
      <c r="F205" s="9" t="n">
        <f aca="false">Precios!R205</f>
        <v>218</v>
      </c>
      <c r="G205" s="2" t="n">
        <v>158</v>
      </c>
      <c r="H205" s="10" t="str">
        <f aca="false">Parámetros!$B$28</f>
        <v>Nuevo</v>
      </c>
      <c r="I205" s="10" t="str">
        <f aca="false">Parámetros!$B$29</f>
        <v>Clásica</v>
      </c>
      <c r="J205" s="11" t="s">
        <v>2594</v>
      </c>
      <c r="K205" s="10" t="str">
        <f aca="false">Parámetros!$B$30</f>
        <v>Mercado Envíos</v>
      </c>
      <c r="L205" s="2" t="str">
        <f aca="false">IF(F205&gt;=Parámetros!$B$7,"Envío gratis (obligatorio en Mercado Libre)",Parámetros!$B$31)</f>
        <v>A cargo del comprador</v>
      </c>
      <c r="M205" s="10" t="str">
        <f aca="false">Parámetros!$B$32</f>
        <v>No acepto</v>
      </c>
      <c r="N205" s="10" t="str">
        <f aca="false">Parámetros!$B$33</f>
        <v>Sin garantía</v>
      </c>
      <c r="O205" s="2" t="s">
        <v>2595</v>
      </c>
      <c r="P205" s="2" t="s">
        <v>2510</v>
      </c>
      <c r="Q205" s="2" t="s">
        <v>2596</v>
      </c>
      <c r="R205" s="2"/>
      <c r="S205" s="2"/>
      <c r="T205" s="2" t="s">
        <v>2597</v>
      </c>
      <c r="U205" s="2" t="n">
        <v>2</v>
      </c>
      <c r="V205" s="2" t="s">
        <v>757</v>
      </c>
      <c r="W205" s="2" t="n">
        <v>2</v>
      </c>
      <c r="X205" s="2" t="s">
        <v>2598</v>
      </c>
      <c r="Y205" s="2" t="s">
        <v>2599</v>
      </c>
      <c r="Z205" s="2" t="s">
        <v>2600</v>
      </c>
      <c r="AA205" s="2"/>
      <c r="AB205" s="2"/>
      <c r="AC205" s="2"/>
      <c r="AD205" s="2"/>
      <c r="AE205" s="2"/>
      <c r="AF205" s="2"/>
      <c r="AG205" s="2" t="s">
        <v>2601</v>
      </c>
      <c r="AH205" s="2" t="s">
        <v>2602</v>
      </c>
      <c r="AI205" s="2" t="s">
        <v>2603</v>
      </c>
      <c r="AJ205" s="2" t="s">
        <v>2604</v>
      </c>
      <c r="AK205" s="2"/>
      <c r="AL205" s="2"/>
      <c r="AM205" s="2"/>
      <c r="AN205" s="2" t="s">
        <v>87</v>
      </c>
      <c r="AO205" s="2" t="s">
        <v>2605</v>
      </c>
      <c r="AP205" s="2" t="s">
        <v>89</v>
      </c>
    </row>
    <row r="206" customFormat="false" ht="15" hidden="false" customHeight="false" outlineLevel="0" collapsed="false">
      <c r="A206" s="8" t="s">
        <v>2606</v>
      </c>
      <c r="B206" s="8" t="s">
        <v>2606</v>
      </c>
      <c r="C206" s="2" t="s">
        <v>2607</v>
      </c>
      <c r="D206" s="2" t="s">
        <v>144</v>
      </c>
      <c r="E206" s="2" t="s">
        <v>145</v>
      </c>
      <c r="F206" s="9" t="n">
        <f aca="false">Precios!R206</f>
        <v>1280</v>
      </c>
      <c r="G206" s="2" t="n">
        <v>175</v>
      </c>
      <c r="H206" s="10" t="str">
        <f aca="false">Parámetros!$B$28</f>
        <v>Nuevo</v>
      </c>
      <c r="I206" s="10" t="str">
        <f aca="false">Parámetros!$B$29</f>
        <v>Clásica</v>
      </c>
      <c r="J206" s="11" t="s">
        <v>2608</v>
      </c>
      <c r="K206" s="10" t="str">
        <f aca="false">Parámetros!$B$30</f>
        <v>Mercado Envíos</v>
      </c>
      <c r="L206" s="2" t="str">
        <f aca="false">IF(F206&gt;=Parámetros!$B$7,"Envío gratis (obligatorio en Mercado Libre)",Parámetros!$B$31)</f>
        <v>Envío gratis (obligatorio en Mercado Libre)</v>
      </c>
      <c r="M206" s="10" t="str">
        <f aca="false">Parámetros!$B$32</f>
        <v>No acepto</v>
      </c>
      <c r="N206" s="10" t="str">
        <f aca="false">Parámetros!$B$33</f>
        <v>Sin garantía</v>
      </c>
      <c r="O206" s="2" t="s">
        <v>2609</v>
      </c>
      <c r="P206" s="2" t="s">
        <v>1180</v>
      </c>
      <c r="Q206" s="2" t="s">
        <v>355</v>
      </c>
      <c r="R206" s="2" t="s">
        <v>1181</v>
      </c>
      <c r="S206" s="2"/>
      <c r="T206" s="2" t="s">
        <v>1183</v>
      </c>
      <c r="U206" s="2" t="n">
        <v>60</v>
      </c>
      <c r="V206" s="2" t="s">
        <v>133</v>
      </c>
      <c r="W206" s="2" t="n">
        <v>60</v>
      </c>
      <c r="X206" s="2" t="s">
        <v>2610</v>
      </c>
      <c r="Y206" s="2" t="s">
        <v>2611</v>
      </c>
      <c r="Z206" s="2" t="s">
        <v>136</v>
      </c>
      <c r="AA206" s="2" t="s">
        <v>81</v>
      </c>
      <c r="AB206" s="2"/>
      <c r="AC206" s="2"/>
      <c r="AD206" s="2"/>
      <c r="AE206" s="2"/>
      <c r="AF206" s="2"/>
      <c r="AG206" s="2" t="s">
        <v>2612</v>
      </c>
      <c r="AH206" s="2" t="s">
        <v>2613</v>
      </c>
      <c r="AI206" s="2" t="s">
        <v>2614</v>
      </c>
      <c r="AJ206" s="2" t="s">
        <v>2615</v>
      </c>
      <c r="AK206" s="2"/>
      <c r="AL206" s="2"/>
      <c r="AM206" s="2"/>
      <c r="AN206" s="2" t="s">
        <v>87</v>
      </c>
      <c r="AO206" s="2" t="s">
        <v>2616</v>
      </c>
      <c r="AP206" s="2" t="s">
        <v>89</v>
      </c>
    </row>
    <row r="207" customFormat="false" ht="15" hidden="false" customHeight="false" outlineLevel="0" collapsed="false">
      <c r="A207" s="8" t="s">
        <v>2617</v>
      </c>
      <c r="B207" s="8" t="s">
        <v>2617</v>
      </c>
      <c r="C207" s="2" t="s">
        <v>2618</v>
      </c>
      <c r="D207" s="2" t="s">
        <v>2351</v>
      </c>
      <c r="E207" s="2" t="s">
        <v>2352</v>
      </c>
      <c r="F207" s="9" t="n">
        <f aca="false">Precios!R207</f>
        <v>81</v>
      </c>
      <c r="G207" s="2" t="n">
        <v>284</v>
      </c>
      <c r="H207" s="10" t="str">
        <f aca="false">Parámetros!$B$28</f>
        <v>Nuevo</v>
      </c>
      <c r="I207" s="10" t="str">
        <f aca="false">Parámetros!$B$29</f>
        <v>Clásica</v>
      </c>
      <c r="J207" s="11" t="s">
        <v>2619</v>
      </c>
      <c r="K207" s="10" t="str">
        <f aca="false">Parámetros!$B$30</f>
        <v>Mercado Envíos</v>
      </c>
      <c r="L207" s="2" t="str">
        <f aca="false">IF(F207&gt;=Parámetros!$B$7,"Envío gratis (obligatorio en Mercado Libre)",Parámetros!$B$31)</f>
        <v>A cargo del comprador</v>
      </c>
      <c r="M207" s="10" t="str">
        <f aca="false">Parámetros!$B$32</f>
        <v>No acepto</v>
      </c>
      <c r="N207" s="10" t="str">
        <f aca="false">Parámetros!$B$33</f>
        <v>Sin garantía</v>
      </c>
      <c r="O207" s="2" t="s">
        <v>2620</v>
      </c>
      <c r="P207" s="2" t="s">
        <v>2355</v>
      </c>
      <c r="Q207" s="2" t="s">
        <v>617</v>
      </c>
      <c r="R207" s="2" t="s">
        <v>2356</v>
      </c>
      <c r="S207" s="2" t="s">
        <v>2621</v>
      </c>
      <c r="T207" s="2" t="s">
        <v>2466</v>
      </c>
      <c r="U207" s="2" t="n">
        <v>316</v>
      </c>
      <c r="V207" s="2" t="s">
        <v>77</v>
      </c>
      <c r="W207" s="2" t="n">
        <v>1</v>
      </c>
      <c r="X207" s="2"/>
      <c r="Y207" s="2"/>
      <c r="Z207" s="2"/>
      <c r="AA207" s="2"/>
      <c r="AB207" s="2"/>
      <c r="AC207" s="2" t="s">
        <v>2357</v>
      </c>
      <c r="AD207" s="2"/>
      <c r="AE207" s="2" t="s">
        <v>2622</v>
      </c>
      <c r="AF207" s="2"/>
      <c r="AG207" s="2" t="s">
        <v>2623</v>
      </c>
      <c r="AH207" s="2" t="s">
        <v>2624</v>
      </c>
      <c r="AI207" s="2" t="s">
        <v>2625</v>
      </c>
      <c r="AJ207" s="2"/>
      <c r="AK207" s="2"/>
      <c r="AL207" s="2"/>
      <c r="AM207" s="2"/>
      <c r="AN207" s="2" t="s">
        <v>175</v>
      </c>
      <c r="AO207" s="2" t="s">
        <v>2626</v>
      </c>
      <c r="AP207" s="2" t="s">
        <v>89</v>
      </c>
    </row>
    <row r="208" customFormat="false" ht="15" hidden="false" customHeight="false" outlineLevel="0" collapsed="false">
      <c r="A208" s="8" t="s">
        <v>2627</v>
      </c>
      <c r="B208" s="8" t="s">
        <v>2627</v>
      </c>
      <c r="C208" s="2" t="s">
        <v>2628</v>
      </c>
      <c r="D208" s="2" t="s">
        <v>2629</v>
      </c>
      <c r="E208" s="2" t="s">
        <v>2630</v>
      </c>
      <c r="F208" s="9" t="n">
        <f aca="false">Precios!R208</f>
        <v>177</v>
      </c>
      <c r="G208" s="2" t="n">
        <v>948</v>
      </c>
      <c r="H208" s="10" t="str">
        <f aca="false">Parámetros!$B$28</f>
        <v>Nuevo</v>
      </c>
      <c r="I208" s="10" t="str">
        <f aca="false">Parámetros!$B$29</f>
        <v>Clásica</v>
      </c>
      <c r="J208" s="11" t="s">
        <v>2631</v>
      </c>
      <c r="K208" s="10" t="str">
        <f aca="false">Parámetros!$B$30</f>
        <v>Mercado Envíos</v>
      </c>
      <c r="L208" s="2" t="str">
        <f aca="false">IF(F208&gt;=Parámetros!$B$7,"Envío gratis (obligatorio en Mercado Libre)",Parámetros!$B$31)</f>
        <v>A cargo del comprador</v>
      </c>
      <c r="M208" s="10" t="str">
        <f aca="false">Parámetros!$B$32</f>
        <v>No acepto</v>
      </c>
      <c r="N208" s="10" t="str">
        <f aca="false">Parámetros!$B$33</f>
        <v>Sin garantía</v>
      </c>
      <c r="O208" s="2" t="s">
        <v>2632</v>
      </c>
      <c r="P208" s="2" t="s">
        <v>2633</v>
      </c>
      <c r="Q208" s="2" t="s">
        <v>2634</v>
      </c>
      <c r="R208" s="2"/>
      <c r="S208" s="2"/>
      <c r="T208" s="2" t="s">
        <v>2635</v>
      </c>
      <c r="U208" s="2" t="n">
        <v>24</v>
      </c>
      <c r="V208" s="2" t="s">
        <v>2636</v>
      </c>
      <c r="W208" s="2" t="n">
        <v>24</v>
      </c>
      <c r="X208" s="2" t="s">
        <v>2637</v>
      </c>
      <c r="Y208" s="2" t="s">
        <v>2268</v>
      </c>
      <c r="Z208" s="2" t="s">
        <v>136</v>
      </c>
      <c r="AA208" s="2"/>
      <c r="AB208" s="2"/>
      <c r="AC208" s="2" t="s">
        <v>2455</v>
      </c>
      <c r="AD208" s="2"/>
      <c r="AE208" s="2"/>
      <c r="AF208" s="2"/>
      <c r="AG208" s="2" t="s">
        <v>2638</v>
      </c>
      <c r="AH208" s="2" t="s">
        <v>2639</v>
      </c>
      <c r="AI208" s="2" t="s">
        <v>2640</v>
      </c>
      <c r="AJ208" s="2"/>
      <c r="AK208" s="2"/>
      <c r="AL208" s="2"/>
      <c r="AM208" s="2"/>
      <c r="AN208" s="2" t="s">
        <v>87</v>
      </c>
      <c r="AO208" s="2" t="s">
        <v>2641</v>
      </c>
      <c r="AP208" s="2" t="s">
        <v>89</v>
      </c>
    </row>
    <row r="209" customFormat="false" ht="15" hidden="false" customHeight="false" outlineLevel="0" collapsed="false">
      <c r="A209" s="8" t="s">
        <v>2642</v>
      </c>
      <c r="B209" s="8" t="s">
        <v>2642</v>
      </c>
      <c r="C209" s="2" t="s">
        <v>2643</v>
      </c>
      <c r="D209" s="2" t="s">
        <v>2644</v>
      </c>
      <c r="E209" s="2" t="s">
        <v>2645</v>
      </c>
      <c r="F209" s="9" t="n">
        <f aca="false">Precios!R209</f>
        <v>133</v>
      </c>
      <c r="G209" s="2" t="n">
        <v>1143</v>
      </c>
      <c r="H209" s="10" t="str">
        <f aca="false">Parámetros!$B$28</f>
        <v>Nuevo</v>
      </c>
      <c r="I209" s="10" t="str">
        <f aca="false">Parámetros!$B$29</f>
        <v>Clásica</v>
      </c>
      <c r="J209" s="11" t="s">
        <v>2646</v>
      </c>
      <c r="K209" s="10" t="str">
        <f aca="false">Parámetros!$B$30</f>
        <v>Mercado Envíos</v>
      </c>
      <c r="L209" s="2" t="str">
        <f aca="false">IF(F209&gt;=Parámetros!$B$7,"Envío gratis (obligatorio en Mercado Libre)",Parámetros!$B$31)</f>
        <v>A cargo del comprador</v>
      </c>
      <c r="M209" s="10" t="str">
        <f aca="false">Parámetros!$B$32</f>
        <v>No acepto</v>
      </c>
      <c r="N209" s="10" t="str">
        <f aca="false">Parámetros!$B$33</f>
        <v>Sin garantía</v>
      </c>
      <c r="O209" s="2" t="s">
        <v>2647</v>
      </c>
      <c r="P209" s="2" t="s">
        <v>2648</v>
      </c>
      <c r="Q209" s="2" t="s">
        <v>2649</v>
      </c>
      <c r="R209" s="2"/>
      <c r="S209" s="2"/>
      <c r="T209" s="2" t="s">
        <v>2650</v>
      </c>
      <c r="U209" s="2" t="n">
        <v>5</v>
      </c>
      <c r="V209" s="2" t="s">
        <v>757</v>
      </c>
      <c r="W209" s="2" t="n">
        <v>5</v>
      </c>
      <c r="X209" s="2" t="s">
        <v>2651</v>
      </c>
      <c r="Y209" s="2" t="s">
        <v>2652</v>
      </c>
      <c r="Z209" s="2" t="s">
        <v>136</v>
      </c>
      <c r="AA209" s="2"/>
      <c r="AB209" s="2"/>
      <c r="AC209" s="2"/>
      <c r="AD209" s="2"/>
      <c r="AE209" s="2"/>
      <c r="AF209" s="2"/>
      <c r="AG209" s="2" t="s">
        <v>2653</v>
      </c>
      <c r="AH209" s="2" t="s">
        <v>2654</v>
      </c>
      <c r="AI209" s="2" t="s">
        <v>2655</v>
      </c>
      <c r="AJ209" s="2" t="s">
        <v>2656</v>
      </c>
      <c r="AK209" s="2"/>
      <c r="AL209" s="2"/>
      <c r="AM209" s="2"/>
      <c r="AN209" s="2" t="s">
        <v>87</v>
      </c>
      <c r="AO209" s="2" t="s">
        <v>2657</v>
      </c>
      <c r="AP209" s="2" t="s">
        <v>89</v>
      </c>
    </row>
    <row r="210" customFormat="false" ht="15" hidden="false" customHeight="false" outlineLevel="0" collapsed="false">
      <c r="A210" s="8" t="s">
        <v>2658</v>
      </c>
      <c r="B210" s="8" t="s">
        <v>2658</v>
      </c>
      <c r="C210" s="2" t="s">
        <v>2659</v>
      </c>
      <c r="D210" s="2" t="s">
        <v>556</v>
      </c>
      <c r="E210" s="2" t="s">
        <v>557</v>
      </c>
      <c r="F210" s="9" t="n">
        <f aca="false">Precios!R210</f>
        <v>494</v>
      </c>
      <c r="G210" s="2" t="n">
        <v>96</v>
      </c>
      <c r="H210" s="10" t="str">
        <f aca="false">Parámetros!$B$28</f>
        <v>Nuevo</v>
      </c>
      <c r="I210" s="10" t="str">
        <f aca="false">Parámetros!$B$29</f>
        <v>Clásica</v>
      </c>
      <c r="J210" s="11" t="s">
        <v>2660</v>
      </c>
      <c r="K210" s="10" t="str">
        <f aca="false">Parámetros!$B$30</f>
        <v>Mercado Envíos</v>
      </c>
      <c r="L210" s="2" t="str">
        <f aca="false">IF(F210&gt;=Parámetros!$B$7,"Envío gratis (obligatorio en Mercado Libre)",Parámetros!$B$31)</f>
        <v>Envío gratis (obligatorio en Mercado Libre)</v>
      </c>
      <c r="M210" s="10" t="str">
        <f aca="false">Parámetros!$B$32</f>
        <v>No acepto</v>
      </c>
      <c r="N210" s="10" t="str">
        <f aca="false">Parámetros!$B$33</f>
        <v>Sin garantía</v>
      </c>
      <c r="O210" s="2" t="s">
        <v>2661</v>
      </c>
      <c r="P210" s="2" t="s">
        <v>1777</v>
      </c>
      <c r="Q210" s="2" t="s">
        <v>355</v>
      </c>
      <c r="R210" s="2"/>
      <c r="S210" s="2"/>
      <c r="T210" s="2" t="s">
        <v>152</v>
      </c>
      <c r="U210" s="2" t="n">
        <v>50</v>
      </c>
      <c r="V210" s="2" t="s">
        <v>133</v>
      </c>
      <c r="W210" s="2" t="n">
        <v>50</v>
      </c>
      <c r="X210" s="2" t="s">
        <v>1778</v>
      </c>
      <c r="Y210" s="2" t="s">
        <v>2662</v>
      </c>
      <c r="Z210" s="2" t="s">
        <v>136</v>
      </c>
      <c r="AA210" s="2"/>
      <c r="AB210" s="2"/>
      <c r="AC210" s="2"/>
      <c r="AD210" s="2"/>
      <c r="AE210" s="2"/>
      <c r="AF210" s="2"/>
      <c r="AG210" s="2" t="s">
        <v>2663</v>
      </c>
      <c r="AH210" s="2" t="s">
        <v>2664</v>
      </c>
      <c r="AI210" s="2" t="s">
        <v>2665</v>
      </c>
      <c r="AJ210" s="2" t="s">
        <v>2666</v>
      </c>
      <c r="AK210" s="2"/>
      <c r="AL210" s="2"/>
      <c r="AM210" s="2"/>
      <c r="AN210" s="2" t="s">
        <v>87</v>
      </c>
      <c r="AO210" s="2" t="s">
        <v>2667</v>
      </c>
      <c r="AP210" s="2" t="s">
        <v>89</v>
      </c>
    </row>
    <row r="211" customFormat="false" ht="15" hidden="false" customHeight="false" outlineLevel="0" collapsed="false">
      <c r="A211" s="8" t="s">
        <v>2668</v>
      </c>
      <c r="B211" s="8" t="s">
        <v>2668</v>
      </c>
      <c r="C211" s="2" t="s">
        <v>2669</v>
      </c>
      <c r="D211" s="2" t="s">
        <v>2351</v>
      </c>
      <c r="E211" s="2" t="s">
        <v>2352</v>
      </c>
      <c r="F211" s="9" t="n">
        <f aca="false">Precios!R211</f>
        <v>81</v>
      </c>
      <c r="G211" s="2" t="n">
        <v>416</v>
      </c>
      <c r="H211" s="10" t="str">
        <f aca="false">Parámetros!$B$28</f>
        <v>Nuevo</v>
      </c>
      <c r="I211" s="10" t="str">
        <f aca="false">Parámetros!$B$29</f>
        <v>Clásica</v>
      </c>
      <c r="J211" s="11" t="s">
        <v>2670</v>
      </c>
      <c r="K211" s="10" t="str">
        <f aca="false">Parámetros!$B$30</f>
        <v>Mercado Envíos</v>
      </c>
      <c r="L211" s="2" t="str">
        <f aca="false">IF(F211&gt;=Parámetros!$B$7,"Envío gratis (obligatorio en Mercado Libre)",Parámetros!$B$31)</f>
        <v>A cargo del comprador</v>
      </c>
      <c r="M211" s="10" t="str">
        <f aca="false">Parámetros!$B$32</f>
        <v>No acepto</v>
      </c>
      <c r="N211" s="10" t="str">
        <f aca="false">Parámetros!$B$33</f>
        <v>Sin garantía</v>
      </c>
      <c r="O211" s="2" t="s">
        <v>2671</v>
      </c>
      <c r="P211" s="2" t="s">
        <v>2355</v>
      </c>
      <c r="Q211" s="2" t="s">
        <v>617</v>
      </c>
      <c r="R211" s="2" t="s">
        <v>2356</v>
      </c>
      <c r="S211" s="2" t="s">
        <v>2672</v>
      </c>
      <c r="T211" s="2" t="s">
        <v>2466</v>
      </c>
      <c r="U211" s="2" t="n">
        <v>316</v>
      </c>
      <c r="V211" s="2" t="s">
        <v>77</v>
      </c>
      <c r="W211" s="2" t="n">
        <v>1</v>
      </c>
      <c r="X211" s="2"/>
      <c r="Y211" s="2"/>
      <c r="Z211" s="2"/>
      <c r="AA211" s="2"/>
      <c r="AB211" s="2"/>
      <c r="AC211" s="2"/>
      <c r="AD211" s="2"/>
      <c r="AE211" s="2"/>
      <c r="AF211" s="2"/>
      <c r="AG211" s="2" t="s">
        <v>2673</v>
      </c>
      <c r="AH211" s="2" t="s">
        <v>2674</v>
      </c>
      <c r="AI211" s="2" t="s">
        <v>2675</v>
      </c>
      <c r="AJ211" s="2"/>
      <c r="AK211" s="2"/>
      <c r="AL211" s="2"/>
      <c r="AM211" s="2"/>
      <c r="AN211" s="2" t="s">
        <v>175</v>
      </c>
      <c r="AO211" s="2" t="s">
        <v>2676</v>
      </c>
      <c r="AP211" s="2" t="s">
        <v>89</v>
      </c>
    </row>
    <row r="212" customFormat="false" ht="15" hidden="false" customHeight="false" outlineLevel="0" collapsed="false">
      <c r="A212" s="8" t="s">
        <v>2677</v>
      </c>
      <c r="B212" s="8" t="s">
        <v>2677</v>
      </c>
      <c r="C212" s="2" t="s">
        <v>2678</v>
      </c>
      <c r="D212" s="2" t="s">
        <v>750</v>
      </c>
      <c r="E212" s="2" t="s">
        <v>751</v>
      </c>
      <c r="F212" s="9" t="n">
        <f aca="false">Precios!R212</f>
        <v>1793.1</v>
      </c>
      <c r="G212" s="2" t="n">
        <v>11</v>
      </c>
      <c r="H212" s="10" t="str">
        <f aca="false">Parámetros!$B$28</f>
        <v>Nuevo</v>
      </c>
      <c r="I212" s="10" t="str">
        <f aca="false">Parámetros!$B$29</f>
        <v>Clásica</v>
      </c>
      <c r="J212" s="11" t="s">
        <v>2679</v>
      </c>
      <c r="K212" s="10" t="str">
        <f aca="false">Parámetros!$B$30</f>
        <v>Mercado Envíos</v>
      </c>
      <c r="L212" s="2" t="str">
        <f aca="false">IF(F212&gt;=Parámetros!$B$7,"Envío gratis (obligatorio en Mercado Libre)",Parámetros!$B$31)</f>
        <v>Envío gratis (obligatorio en Mercado Libre)</v>
      </c>
      <c r="M212" s="10" t="str">
        <f aca="false">Parámetros!$B$32</f>
        <v>No acepto</v>
      </c>
      <c r="N212" s="10" t="str">
        <f aca="false">Parámetros!$B$33</f>
        <v>Sin garantía</v>
      </c>
      <c r="O212" s="2" t="s">
        <v>2680</v>
      </c>
      <c r="P212" s="2" t="s">
        <v>2681</v>
      </c>
      <c r="Q212" s="2" t="s">
        <v>149</v>
      </c>
      <c r="R212" s="2" t="s">
        <v>2682</v>
      </c>
      <c r="S212" s="2"/>
      <c r="T212" s="2" t="s">
        <v>2683</v>
      </c>
      <c r="U212" s="2" t="n">
        <v>120</v>
      </c>
      <c r="V212" s="2" t="s">
        <v>2684</v>
      </c>
      <c r="W212" s="2" t="n">
        <v>1</v>
      </c>
      <c r="X212" s="2" t="s">
        <v>2685</v>
      </c>
      <c r="Y212" s="2" t="s">
        <v>2686</v>
      </c>
      <c r="Z212" s="2" t="s">
        <v>2687</v>
      </c>
      <c r="AA212" s="2"/>
      <c r="AB212" s="2"/>
      <c r="AC212" s="2"/>
      <c r="AD212" s="2"/>
      <c r="AE212" s="2"/>
      <c r="AF212" s="2"/>
      <c r="AG212" s="2" t="s">
        <v>2688</v>
      </c>
      <c r="AH212" s="2" t="s">
        <v>2689</v>
      </c>
      <c r="AI212" s="2" t="s">
        <v>2690</v>
      </c>
      <c r="AJ212" s="2" t="s">
        <v>2691</v>
      </c>
      <c r="AK212" s="2" t="s">
        <v>2692</v>
      </c>
      <c r="AL212" s="2"/>
      <c r="AM212" s="2"/>
      <c r="AN212" s="2" t="s">
        <v>87</v>
      </c>
      <c r="AO212" s="2" t="s">
        <v>2693</v>
      </c>
      <c r="AP212" s="2" t="s">
        <v>89</v>
      </c>
    </row>
    <row r="213" customFormat="false" ht="15" hidden="false" customHeight="false" outlineLevel="0" collapsed="false">
      <c r="A213" s="8" t="s">
        <v>2694</v>
      </c>
      <c r="B213" s="8" t="s">
        <v>2694</v>
      </c>
      <c r="C213" s="2" t="s">
        <v>2695</v>
      </c>
      <c r="D213" s="2" t="s">
        <v>144</v>
      </c>
      <c r="E213" s="2" t="s">
        <v>145</v>
      </c>
      <c r="F213" s="9" t="n">
        <f aca="false">Precios!R213</f>
        <v>572</v>
      </c>
      <c r="G213" s="2" t="n">
        <v>242</v>
      </c>
      <c r="H213" s="10" t="str">
        <f aca="false">Parámetros!$B$28</f>
        <v>Nuevo</v>
      </c>
      <c r="I213" s="10" t="str">
        <f aca="false">Parámetros!$B$29</f>
        <v>Clásica</v>
      </c>
      <c r="J213" s="11" t="s">
        <v>2696</v>
      </c>
      <c r="K213" s="10" t="str">
        <f aca="false">Parámetros!$B$30</f>
        <v>Mercado Envíos</v>
      </c>
      <c r="L213" s="2" t="str">
        <f aca="false">IF(F213&gt;=Parámetros!$B$7,"Envío gratis (obligatorio en Mercado Libre)",Parámetros!$B$31)</f>
        <v>Envío gratis (obligatorio en Mercado Libre)</v>
      </c>
      <c r="M213" s="10" t="str">
        <f aca="false">Parámetros!$B$32</f>
        <v>No acepto</v>
      </c>
      <c r="N213" s="10" t="str">
        <f aca="false">Parámetros!$B$33</f>
        <v>Sin garantía</v>
      </c>
      <c r="O213" s="2" t="s">
        <v>2697</v>
      </c>
      <c r="P213" s="2" t="s">
        <v>1180</v>
      </c>
      <c r="Q213" s="2" t="s">
        <v>355</v>
      </c>
      <c r="R213" s="2" t="s">
        <v>1181</v>
      </c>
      <c r="S213" s="2" t="s">
        <v>2698</v>
      </c>
      <c r="T213" s="2" t="s">
        <v>1183</v>
      </c>
      <c r="U213" s="2" t="n">
        <v>30</v>
      </c>
      <c r="V213" s="2" t="s">
        <v>133</v>
      </c>
      <c r="W213" s="2" t="n">
        <v>30</v>
      </c>
      <c r="X213" s="2" t="s">
        <v>1184</v>
      </c>
      <c r="Y213" s="2" t="s">
        <v>2611</v>
      </c>
      <c r="Z213" s="2" t="s">
        <v>136</v>
      </c>
      <c r="AA213" s="2" t="s">
        <v>81</v>
      </c>
      <c r="AB213" s="2"/>
      <c r="AC213" s="2"/>
      <c r="AD213" s="2"/>
      <c r="AE213" s="2"/>
      <c r="AF213" s="2"/>
      <c r="AG213" s="2" t="s">
        <v>2699</v>
      </c>
      <c r="AH213" s="2" t="s">
        <v>2700</v>
      </c>
      <c r="AI213" s="2" t="s">
        <v>2701</v>
      </c>
      <c r="AJ213" s="2" t="s">
        <v>2702</v>
      </c>
      <c r="AK213" s="2" t="s">
        <v>2703</v>
      </c>
      <c r="AL213" s="2"/>
      <c r="AM213" s="2"/>
      <c r="AN213" s="2" t="s">
        <v>87</v>
      </c>
      <c r="AO213" s="2" t="s">
        <v>2704</v>
      </c>
      <c r="AP213" s="2" t="s">
        <v>89</v>
      </c>
    </row>
    <row r="214" customFormat="false" ht="15" hidden="false" customHeight="false" outlineLevel="0" collapsed="false">
      <c r="A214" s="8" t="s">
        <v>2705</v>
      </c>
      <c r="B214" s="8" t="s">
        <v>2705</v>
      </c>
      <c r="C214" s="2" t="s">
        <v>2706</v>
      </c>
      <c r="D214" s="2" t="s">
        <v>1677</v>
      </c>
      <c r="E214" s="2" t="s">
        <v>1678</v>
      </c>
      <c r="F214" s="9" t="n">
        <f aca="false">Precios!R214</f>
        <v>49</v>
      </c>
      <c r="G214" s="2" t="n">
        <v>306</v>
      </c>
      <c r="H214" s="10" t="str">
        <f aca="false">Parámetros!$B$28</f>
        <v>Nuevo</v>
      </c>
      <c r="I214" s="10" t="str">
        <f aca="false">Parámetros!$B$29</f>
        <v>Clásica</v>
      </c>
      <c r="J214" s="11" t="s">
        <v>2707</v>
      </c>
      <c r="K214" s="10" t="str">
        <f aca="false">Parámetros!$B$30</f>
        <v>Mercado Envíos</v>
      </c>
      <c r="L214" s="2" t="str">
        <f aca="false">IF(F214&gt;=Parámetros!$B$7,"Envío gratis (obligatorio en Mercado Libre)",Parámetros!$B$31)</f>
        <v>A cargo del comprador</v>
      </c>
      <c r="M214" s="10" t="str">
        <f aca="false">Parámetros!$B$32</f>
        <v>No acepto</v>
      </c>
      <c r="N214" s="10" t="str">
        <f aca="false">Parámetros!$B$33</f>
        <v>Sin garantía</v>
      </c>
      <c r="O214" s="2" t="s">
        <v>2708</v>
      </c>
      <c r="P214" s="2" t="s">
        <v>616</v>
      </c>
      <c r="Q214" s="2" t="s">
        <v>617</v>
      </c>
      <c r="R214" s="2" t="s">
        <v>2709</v>
      </c>
      <c r="S214" s="2" t="s">
        <v>2710</v>
      </c>
      <c r="T214" s="2" t="s">
        <v>2711</v>
      </c>
      <c r="U214" s="2" t="n">
        <v>60</v>
      </c>
      <c r="V214" s="2" t="s">
        <v>77</v>
      </c>
      <c r="W214" s="2" t="n">
        <v>1</v>
      </c>
      <c r="X214" s="2"/>
      <c r="Y214" s="2"/>
      <c r="Z214" s="2"/>
      <c r="AA214" s="2" t="s">
        <v>81</v>
      </c>
      <c r="AB214" s="2"/>
      <c r="AC214" s="2" t="s">
        <v>2712</v>
      </c>
      <c r="AD214" s="2"/>
      <c r="AE214" s="2"/>
      <c r="AF214" s="2"/>
      <c r="AG214" s="2" t="s">
        <v>2713</v>
      </c>
      <c r="AH214" s="2" t="s">
        <v>2714</v>
      </c>
      <c r="AI214" s="2" t="s">
        <v>2715</v>
      </c>
      <c r="AJ214" s="2"/>
      <c r="AK214" s="2"/>
      <c r="AL214" s="2"/>
      <c r="AM214" s="2"/>
      <c r="AN214" s="2" t="s">
        <v>175</v>
      </c>
      <c r="AO214" s="2" t="s">
        <v>2716</v>
      </c>
      <c r="AP214" s="2" t="s">
        <v>89</v>
      </c>
    </row>
    <row r="215" customFormat="false" ht="15" hidden="false" customHeight="false" outlineLevel="0" collapsed="false">
      <c r="A215" s="8" t="s">
        <v>2717</v>
      </c>
      <c r="B215" s="8" t="s">
        <v>2717</v>
      </c>
      <c r="C215" s="2" t="s">
        <v>2718</v>
      </c>
      <c r="D215" s="2" t="s">
        <v>750</v>
      </c>
      <c r="E215" s="2" t="s">
        <v>751</v>
      </c>
      <c r="F215" s="9" t="n">
        <f aca="false">Precios!R215</f>
        <v>368</v>
      </c>
      <c r="G215" s="2" t="n">
        <v>73</v>
      </c>
      <c r="H215" s="10" t="str">
        <f aca="false">Parámetros!$B$28</f>
        <v>Nuevo</v>
      </c>
      <c r="I215" s="10" t="str">
        <f aca="false">Parámetros!$B$29</f>
        <v>Clásica</v>
      </c>
      <c r="J215" s="11" t="s">
        <v>2719</v>
      </c>
      <c r="K215" s="10" t="str">
        <f aca="false">Parámetros!$B$30</f>
        <v>Mercado Envíos</v>
      </c>
      <c r="L215" s="2" t="str">
        <f aca="false">IF(F215&gt;=Parámetros!$B$7,"Envío gratis (obligatorio en Mercado Libre)",Parámetros!$B$31)</f>
        <v>Envío gratis (obligatorio en Mercado Libre)</v>
      </c>
      <c r="M215" s="10" t="str">
        <f aca="false">Parámetros!$B$32</f>
        <v>No acepto</v>
      </c>
      <c r="N215" s="10" t="str">
        <f aca="false">Parámetros!$B$33</f>
        <v>Sin garantía</v>
      </c>
      <c r="O215" s="2" t="s">
        <v>2720</v>
      </c>
      <c r="P215" s="2" t="s">
        <v>2721</v>
      </c>
      <c r="Q215" s="2" t="s">
        <v>949</v>
      </c>
      <c r="R215" s="2" t="s">
        <v>2721</v>
      </c>
      <c r="S215" s="2" t="s">
        <v>2722</v>
      </c>
      <c r="T215" s="2" t="s">
        <v>1459</v>
      </c>
      <c r="U215" s="2" t="n">
        <v>100</v>
      </c>
      <c r="V215" s="2" t="s">
        <v>77</v>
      </c>
      <c r="W215" s="2" t="n">
        <v>1</v>
      </c>
      <c r="X215" s="2" t="s">
        <v>2723</v>
      </c>
      <c r="Y215" s="2" t="s">
        <v>2724</v>
      </c>
      <c r="Z215" s="2" t="s">
        <v>136</v>
      </c>
      <c r="AA215" s="2" t="s">
        <v>2725</v>
      </c>
      <c r="AB215" s="2"/>
      <c r="AC215" s="2"/>
      <c r="AD215" s="2"/>
      <c r="AE215" s="2"/>
      <c r="AF215" s="2"/>
      <c r="AG215" s="2" t="s">
        <v>2726</v>
      </c>
      <c r="AH215" s="2" t="s">
        <v>2727</v>
      </c>
      <c r="AI215" s="2" t="s">
        <v>2728</v>
      </c>
      <c r="AJ215" s="2"/>
      <c r="AK215" s="2"/>
      <c r="AL215" s="2"/>
      <c r="AM215" s="2"/>
      <c r="AN215" s="2" t="s">
        <v>87</v>
      </c>
      <c r="AO215" s="2" t="s">
        <v>2729</v>
      </c>
      <c r="AP215" s="2" t="s">
        <v>89</v>
      </c>
    </row>
    <row r="216" customFormat="false" ht="15" hidden="false" customHeight="false" outlineLevel="0" collapsed="false">
      <c r="A216" s="8" t="s">
        <v>2730</v>
      </c>
      <c r="B216" s="8" t="s">
        <v>2730</v>
      </c>
      <c r="C216" s="2" t="s">
        <v>2731</v>
      </c>
      <c r="D216" s="2" t="s">
        <v>556</v>
      </c>
      <c r="E216" s="2" t="s">
        <v>557</v>
      </c>
      <c r="F216" s="9" t="n">
        <f aca="false">Precios!R216</f>
        <v>107</v>
      </c>
      <c r="G216" s="2" t="n">
        <v>608</v>
      </c>
      <c r="H216" s="10" t="str">
        <f aca="false">Parámetros!$B$28</f>
        <v>Nuevo</v>
      </c>
      <c r="I216" s="10" t="str">
        <f aca="false">Parámetros!$B$29</f>
        <v>Clásica</v>
      </c>
      <c r="J216" s="11" t="s">
        <v>2732</v>
      </c>
      <c r="K216" s="10" t="str">
        <f aca="false">Parámetros!$B$30</f>
        <v>Mercado Envíos</v>
      </c>
      <c r="L216" s="2" t="str">
        <f aca="false">IF(F216&gt;=Parámetros!$B$7,"Envío gratis (obligatorio en Mercado Libre)",Parámetros!$B$31)</f>
        <v>A cargo del comprador</v>
      </c>
      <c r="M216" s="10" t="str">
        <f aca="false">Parámetros!$B$32</f>
        <v>No acepto</v>
      </c>
      <c r="N216" s="10" t="str">
        <f aca="false">Parámetros!$B$33</f>
        <v>Sin garantía</v>
      </c>
      <c r="O216" s="2"/>
      <c r="P216" s="2" t="s">
        <v>1272</v>
      </c>
      <c r="Q216" s="2" t="s">
        <v>2733</v>
      </c>
      <c r="R216" s="2" t="s">
        <v>1272</v>
      </c>
      <c r="S216" s="2" t="s">
        <v>2734</v>
      </c>
      <c r="T216" s="2" t="s">
        <v>2735</v>
      </c>
      <c r="U216" s="2" t="n">
        <v>2</v>
      </c>
      <c r="V216" s="2" t="s">
        <v>757</v>
      </c>
      <c r="W216" s="2" t="n">
        <v>2</v>
      </c>
      <c r="X216" s="2" t="s">
        <v>2736</v>
      </c>
      <c r="Y216" s="2" t="s">
        <v>2737</v>
      </c>
      <c r="Z216" s="2" t="s">
        <v>760</v>
      </c>
      <c r="AA216" s="2" t="s">
        <v>81</v>
      </c>
      <c r="AB216" s="2"/>
      <c r="AC216" s="2"/>
      <c r="AD216" s="2"/>
      <c r="AE216" s="2"/>
      <c r="AF216" s="2"/>
      <c r="AG216" s="2" t="s">
        <v>2738</v>
      </c>
      <c r="AH216" s="2" t="s">
        <v>2739</v>
      </c>
      <c r="AI216" s="2" t="s">
        <v>2740</v>
      </c>
      <c r="AJ216" s="2"/>
      <c r="AK216" s="2"/>
      <c r="AL216" s="2"/>
      <c r="AM216" s="2"/>
      <c r="AN216" s="2" t="s">
        <v>87</v>
      </c>
      <c r="AO216" s="2" t="s">
        <v>2741</v>
      </c>
      <c r="AP216" s="2" t="s">
        <v>89</v>
      </c>
    </row>
    <row r="217" customFormat="false" ht="15" hidden="false" customHeight="false" outlineLevel="0" collapsed="false">
      <c r="A217" s="8" t="s">
        <v>2742</v>
      </c>
      <c r="B217" s="8" t="s">
        <v>2742</v>
      </c>
      <c r="C217" s="2" t="s">
        <v>2743</v>
      </c>
      <c r="D217" s="2" t="s">
        <v>445</v>
      </c>
      <c r="E217" s="2" t="s">
        <v>446</v>
      </c>
      <c r="F217" s="9" t="n">
        <f aca="false">Precios!R217</f>
        <v>296</v>
      </c>
      <c r="G217" s="2" t="n">
        <v>589</v>
      </c>
      <c r="H217" s="10" t="str">
        <f aca="false">Parámetros!$B$28</f>
        <v>Nuevo</v>
      </c>
      <c r="I217" s="10" t="str">
        <f aca="false">Parámetros!$B$29</f>
        <v>Clásica</v>
      </c>
      <c r="J217" s="11" t="s">
        <v>2744</v>
      </c>
      <c r="K217" s="10" t="str">
        <f aca="false">Parámetros!$B$30</f>
        <v>Mercado Envíos</v>
      </c>
      <c r="L217" s="2" t="str">
        <f aca="false">IF(F217&gt;=Parámetros!$B$7,"Envío gratis (obligatorio en Mercado Libre)",Parámetros!$B$31)</f>
        <v>A cargo del comprador</v>
      </c>
      <c r="M217" s="10" t="str">
        <f aca="false">Parámetros!$B$32</f>
        <v>No acepto</v>
      </c>
      <c r="N217" s="10" t="str">
        <f aca="false">Parámetros!$B$33</f>
        <v>Sin garantía</v>
      </c>
      <c r="O217" s="2" t="s">
        <v>2745</v>
      </c>
      <c r="P217" s="2" t="s">
        <v>723</v>
      </c>
      <c r="Q217" s="2" t="s">
        <v>2746</v>
      </c>
      <c r="R217" s="2" t="s">
        <v>723</v>
      </c>
      <c r="S217" s="2" t="s">
        <v>2747</v>
      </c>
      <c r="T217" s="2" t="s">
        <v>248</v>
      </c>
      <c r="U217" s="2" t="n">
        <v>100</v>
      </c>
      <c r="V217" s="2" t="s">
        <v>77</v>
      </c>
      <c r="W217" s="2" t="n">
        <v>1</v>
      </c>
      <c r="X217" s="2" t="s">
        <v>2748</v>
      </c>
      <c r="Y217" s="2" t="s">
        <v>2749</v>
      </c>
      <c r="Z217" s="2" t="s">
        <v>136</v>
      </c>
      <c r="AA217" s="2" t="s">
        <v>1130</v>
      </c>
      <c r="AB217" s="2"/>
      <c r="AC217" s="2"/>
      <c r="AD217" s="2"/>
      <c r="AE217" s="2"/>
      <c r="AF217" s="2"/>
      <c r="AG217" s="2" t="s">
        <v>2750</v>
      </c>
      <c r="AH217" s="2" t="s">
        <v>2751</v>
      </c>
      <c r="AI217" s="2" t="s">
        <v>2752</v>
      </c>
      <c r="AJ217" s="2" t="s">
        <v>2753</v>
      </c>
      <c r="AK217" s="2"/>
      <c r="AL217" s="2"/>
      <c r="AM217" s="2"/>
      <c r="AN217" s="2" t="s">
        <v>87</v>
      </c>
      <c r="AO217" s="2" t="s">
        <v>2754</v>
      </c>
      <c r="AP217" s="2" t="s">
        <v>89</v>
      </c>
    </row>
    <row r="218" customFormat="false" ht="15" hidden="false" customHeight="false" outlineLevel="0" collapsed="false">
      <c r="A218" s="8" t="s">
        <v>2755</v>
      </c>
      <c r="B218" s="8" t="s">
        <v>2755</v>
      </c>
      <c r="C218" s="2" t="s">
        <v>2756</v>
      </c>
      <c r="D218" s="2" t="s">
        <v>350</v>
      </c>
      <c r="E218" s="2" t="s">
        <v>351</v>
      </c>
      <c r="F218" s="9" t="n">
        <f aca="false">Precios!R218</f>
        <v>119</v>
      </c>
      <c r="G218" s="2" t="n">
        <v>1045</v>
      </c>
      <c r="H218" s="10" t="str">
        <f aca="false">Parámetros!$B$28</f>
        <v>Nuevo</v>
      </c>
      <c r="I218" s="10" t="str">
        <f aca="false">Parámetros!$B$29</f>
        <v>Clásica</v>
      </c>
      <c r="J218" s="11" t="s">
        <v>2757</v>
      </c>
      <c r="K218" s="10" t="str">
        <f aca="false">Parámetros!$B$30</f>
        <v>Mercado Envíos</v>
      </c>
      <c r="L218" s="2" t="str">
        <f aca="false">IF(F218&gt;=Parámetros!$B$7,"Envío gratis (obligatorio en Mercado Libre)",Parámetros!$B$31)</f>
        <v>A cargo del comprador</v>
      </c>
      <c r="M218" s="10" t="str">
        <f aca="false">Parámetros!$B$32</f>
        <v>No acepto</v>
      </c>
      <c r="N218" s="10" t="str">
        <f aca="false">Parámetros!$B$33</f>
        <v>Sin garantía</v>
      </c>
      <c r="O218" s="2" t="s">
        <v>2758</v>
      </c>
      <c r="P218" s="2" t="s">
        <v>2759</v>
      </c>
      <c r="Q218" s="2" t="s">
        <v>2760</v>
      </c>
      <c r="R218" s="2" t="s">
        <v>2499</v>
      </c>
      <c r="S218" s="2" t="s">
        <v>2761</v>
      </c>
      <c r="T218" s="2" t="s">
        <v>756</v>
      </c>
      <c r="U218" s="2" t="n">
        <v>3</v>
      </c>
      <c r="V218" s="2" t="s">
        <v>2684</v>
      </c>
      <c r="W218" s="2" t="n">
        <v>3</v>
      </c>
      <c r="X218" s="2" t="s">
        <v>2762</v>
      </c>
      <c r="Y218" s="2" t="s">
        <v>2763</v>
      </c>
      <c r="Z218" s="2" t="s">
        <v>760</v>
      </c>
      <c r="AA218" s="2" t="s">
        <v>81</v>
      </c>
      <c r="AB218" s="2"/>
      <c r="AC218" s="2"/>
      <c r="AD218" s="2"/>
      <c r="AE218" s="2"/>
      <c r="AF218" s="2"/>
      <c r="AG218" s="2" t="s">
        <v>2764</v>
      </c>
      <c r="AH218" s="2" t="s">
        <v>2765</v>
      </c>
      <c r="AI218" s="2" t="s">
        <v>2766</v>
      </c>
      <c r="AJ218" s="2" t="s">
        <v>2767</v>
      </c>
      <c r="AK218" s="2" t="s">
        <v>2768</v>
      </c>
      <c r="AL218" s="2" t="s">
        <v>2769</v>
      </c>
      <c r="AM218" s="2"/>
      <c r="AN218" s="2" t="s">
        <v>87</v>
      </c>
      <c r="AO218" s="2" t="s">
        <v>2770</v>
      </c>
      <c r="AP218" s="2" t="s">
        <v>89</v>
      </c>
    </row>
    <row r="219" customFormat="false" ht="15" hidden="false" customHeight="false" outlineLevel="0" collapsed="false">
      <c r="A219" s="8" t="s">
        <v>2771</v>
      </c>
      <c r="B219" s="8" t="s">
        <v>2771</v>
      </c>
      <c r="C219" s="2" t="s">
        <v>2772</v>
      </c>
      <c r="D219" s="2" t="s">
        <v>92</v>
      </c>
      <c r="E219" s="2" t="s">
        <v>93</v>
      </c>
      <c r="F219" s="9" t="n">
        <f aca="false">Precios!R219</f>
        <v>148</v>
      </c>
      <c r="G219" s="2" t="n">
        <v>595</v>
      </c>
      <c r="H219" s="10" t="str">
        <f aca="false">Parámetros!$B$28</f>
        <v>Nuevo</v>
      </c>
      <c r="I219" s="10" t="str">
        <f aca="false">Parámetros!$B$29</f>
        <v>Clásica</v>
      </c>
      <c r="J219" s="11" t="s">
        <v>2773</v>
      </c>
      <c r="K219" s="10" t="str">
        <f aca="false">Parámetros!$B$30</f>
        <v>Mercado Envíos</v>
      </c>
      <c r="L219" s="2" t="str">
        <f aca="false">IF(F219&gt;=Parámetros!$B$7,"Envío gratis (obligatorio en Mercado Libre)",Parámetros!$B$31)</f>
        <v>A cargo del comprador</v>
      </c>
      <c r="M219" s="10" t="str">
        <f aca="false">Parámetros!$B$32</f>
        <v>No acepto</v>
      </c>
      <c r="N219" s="10" t="str">
        <f aca="false">Parámetros!$B$33</f>
        <v>Sin garantía</v>
      </c>
      <c r="O219" s="2" t="s">
        <v>2774</v>
      </c>
      <c r="P219" s="2" t="s">
        <v>95</v>
      </c>
      <c r="Q219" s="2" t="s">
        <v>96</v>
      </c>
      <c r="R219" s="2" t="s">
        <v>97</v>
      </c>
      <c r="S219" s="2" t="s">
        <v>436</v>
      </c>
      <c r="T219" s="2" t="s">
        <v>99</v>
      </c>
      <c r="U219" s="2" t="n">
        <v>400</v>
      </c>
      <c r="V219" s="2" t="s">
        <v>100</v>
      </c>
      <c r="W219" s="2" t="n">
        <v>1</v>
      </c>
      <c r="X219" s="2"/>
      <c r="Y219" s="2"/>
      <c r="Z219" s="2"/>
      <c r="AA219" s="2" t="s">
        <v>2775</v>
      </c>
      <c r="AB219" s="2"/>
      <c r="AC219" s="2" t="s">
        <v>102</v>
      </c>
      <c r="AD219" s="2" t="s">
        <v>103</v>
      </c>
      <c r="AE219" s="2"/>
      <c r="AF219" s="2"/>
      <c r="AG219" s="2" t="s">
        <v>531</v>
      </c>
      <c r="AH219" s="2" t="s">
        <v>2776</v>
      </c>
      <c r="AI219" s="2" t="s">
        <v>2777</v>
      </c>
      <c r="AJ219" s="2"/>
      <c r="AK219" s="2"/>
      <c r="AL219" s="2"/>
      <c r="AM219" s="2"/>
      <c r="AN219" s="2" t="s">
        <v>108</v>
      </c>
      <c r="AO219" s="2" t="s">
        <v>2778</v>
      </c>
      <c r="AP219" s="2" t="s">
        <v>89</v>
      </c>
    </row>
    <row r="220" customFormat="false" ht="15" hidden="false" customHeight="false" outlineLevel="0" collapsed="false">
      <c r="A220" s="8" t="s">
        <v>2779</v>
      </c>
      <c r="B220" s="8" t="s">
        <v>2779</v>
      </c>
      <c r="C220" s="2" t="s">
        <v>2780</v>
      </c>
      <c r="D220" s="2" t="s">
        <v>1059</v>
      </c>
      <c r="E220" s="2" t="s">
        <v>1060</v>
      </c>
      <c r="F220" s="9" t="n">
        <f aca="false">Precios!R220</f>
        <v>2279</v>
      </c>
      <c r="G220" s="2" t="n">
        <v>15</v>
      </c>
      <c r="H220" s="10" t="str">
        <f aca="false">Parámetros!$B$28</f>
        <v>Nuevo</v>
      </c>
      <c r="I220" s="10" t="str">
        <f aca="false">Parámetros!$B$29</f>
        <v>Clásica</v>
      </c>
      <c r="J220" s="11" t="s">
        <v>2781</v>
      </c>
      <c r="K220" s="10" t="str">
        <f aca="false">Parámetros!$B$30</f>
        <v>Mercado Envíos</v>
      </c>
      <c r="L220" s="2" t="str">
        <f aca="false">IF(F220&gt;=Parámetros!$B$7,"Envío gratis (obligatorio en Mercado Libre)",Parámetros!$B$31)</f>
        <v>Envío gratis (obligatorio en Mercado Libre)</v>
      </c>
      <c r="M220" s="10" t="str">
        <f aca="false">Parámetros!$B$32</f>
        <v>No acepto</v>
      </c>
      <c r="N220" s="10" t="str">
        <f aca="false">Parámetros!$B$33</f>
        <v>Sin garantía</v>
      </c>
      <c r="O220" s="2" t="s">
        <v>2782</v>
      </c>
      <c r="P220" s="2" t="s">
        <v>2783</v>
      </c>
      <c r="Q220" s="2" t="s">
        <v>149</v>
      </c>
      <c r="R220" s="2" t="s">
        <v>701</v>
      </c>
      <c r="S220" s="2" t="s">
        <v>2784</v>
      </c>
      <c r="T220" s="2" t="s">
        <v>152</v>
      </c>
      <c r="U220" s="2" t="n">
        <v>28</v>
      </c>
      <c r="V220" s="2" t="s">
        <v>133</v>
      </c>
      <c r="W220" s="2" t="n">
        <v>28</v>
      </c>
      <c r="X220" s="2" t="s">
        <v>2785</v>
      </c>
      <c r="Y220" s="2" t="s">
        <v>2784</v>
      </c>
      <c r="Z220" s="2" t="s">
        <v>136</v>
      </c>
      <c r="AA220" s="2" t="s">
        <v>81</v>
      </c>
      <c r="AB220" s="2"/>
      <c r="AC220" s="2"/>
      <c r="AD220" s="2"/>
      <c r="AE220" s="2"/>
      <c r="AF220" s="2" t="s">
        <v>2786</v>
      </c>
      <c r="AG220" s="2" t="s">
        <v>2787</v>
      </c>
      <c r="AH220" s="2" t="s">
        <v>2788</v>
      </c>
      <c r="AI220" s="2" t="s">
        <v>2789</v>
      </c>
      <c r="AJ220" s="2" t="s">
        <v>2790</v>
      </c>
      <c r="AK220" s="2"/>
      <c r="AL220" s="2"/>
      <c r="AM220" s="2"/>
      <c r="AN220" s="2" t="s">
        <v>87</v>
      </c>
      <c r="AO220" s="2" t="s">
        <v>2791</v>
      </c>
      <c r="AP220" s="2" t="s">
        <v>89</v>
      </c>
    </row>
    <row r="221" customFormat="false" ht="15" hidden="false" customHeight="false" outlineLevel="0" collapsed="false">
      <c r="A221" s="8" t="s">
        <v>2792</v>
      </c>
      <c r="B221" s="8" t="s">
        <v>2792</v>
      </c>
      <c r="C221" s="2" t="s">
        <v>2793</v>
      </c>
      <c r="D221" s="2" t="s">
        <v>350</v>
      </c>
      <c r="E221" s="2" t="s">
        <v>351</v>
      </c>
      <c r="F221" s="9" t="n">
        <f aca="false">Precios!R221</f>
        <v>128</v>
      </c>
      <c r="G221" s="2" t="n">
        <v>2372</v>
      </c>
      <c r="H221" s="10" t="str">
        <f aca="false">Parámetros!$B$28</f>
        <v>Nuevo</v>
      </c>
      <c r="I221" s="10" t="str">
        <f aca="false">Parámetros!$B$29</f>
        <v>Clásica</v>
      </c>
      <c r="J221" s="11" t="s">
        <v>2794</v>
      </c>
      <c r="K221" s="10" t="str">
        <f aca="false">Parámetros!$B$30</f>
        <v>Mercado Envíos</v>
      </c>
      <c r="L221" s="2" t="str">
        <f aca="false">IF(F221&gt;=Parámetros!$B$7,"Envío gratis (obligatorio en Mercado Libre)",Parámetros!$B$31)</f>
        <v>A cargo del comprador</v>
      </c>
      <c r="M221" s="10" t="str">
        <f aca="false">Parámetros!$B$32</f>
        <v>No acepto</v>
      </c>
      <c r="N221" s="10" t="str">
        <f aca="false">Parámetros!$B$33</f>
        <v>Sin garantía</v>
      </c>
      <c r="O221" s="2" t="s">
        <v>2795</v>
      </c>
      <c r="P221" s="2" t="s">
        <v>2796</v>
      </c>
      <c r="Q221" s="2" t="s">
        <v>2797</v>
      </c>
      <c r="R221" s="2" t="s">
        <v>2796</v>
      </c>
      <c r="S221" s="2" t="s">
        <v>2798</v>
      </c>
      <c r="T221" s="2" t="s">
        <v>219</v>
      </c>
      <c r="U221" s="2" t="n">
        <v>30</v>
      </c>
      <c r="V221" s="2" t="s">
        <v>220</v>
      </c>
      <c r="W221" s="2" t="n">
        <v>30</v>
      </c>
      <c r="X221" s="2" t="s">
        <v>2799</v>
      </c>
      <c r="Y221" s="2" t="s">
        <v>2798</v>
      </c>
      <c r="Z221" s="2" t="s">
        <v>136</v>
      </c>
      <c r="AA221" s="2" t="s">
        <v>81</v>
      </c>
      <c r="AB221" s="2"/>
      <c r="AC221" s="2"/>
      <c r="AD221" s="2"/>
      <c r="AE221" s="2"/>
      <c r="AF221" s="2"/>
      <c r="AG221" s="2" t="s">
        <v>155</v>
      </c>
      <c r="AH221" s="2" t="s">
        <v>2800</v>
      </c>
      <c r="AI221" s="2" t="s">
        <v>2801</v>
      </c>
      <c r="AJ221" s="2"/>
      <c r="AK221" s="2"/>
      <c r="AL221" s="2"/>
      <c r="AM221" s="2"/>
      <c r="AN221" s="2" t="s">
        <v>87</v>
      </c>
      <c r="AO221" s="2" t="s">
        <v>2802</v>
      </c>
      <c r="AP221" s="2" t="s">
        <v>89</v>
      </c>
    </row>
    <row r="222" customFormat="false" ht="15" hidden="false" customHeight="false" outlineLevel="0" collapsed="false">
      <c r="A222" s="8" t="s">
        <v>2803</v>
      </c>
      <c r="B222" s="8" t="s">
        <v>2803</v>
      </c>
      <c r="C222" s="2" t="s">
        <v>2804</v>
      </c>
      <c r="D222" s="2" t="s">
        <v>350</v>
      </c>
      <c r="E222" s="2" t="s">
        <v>351</v>
      </c>
      <c r="F222" s="9" t="n">
        <f aca="false">Precios!R222</f>
        <v>1282</v>
      </c>
      <c r="G222" s="2" t="n">
        <v>181</v>
      </c>
      <c r="H222" s="10" t="str">
        <f aca="false">Parámetros!$B$28</f>
        <v>Nuevo</v>
      </c>
      <c r="I222" s="10" t="str">
        <f aca="false">Parámetros!$B$29</f>
        <v>Clásica</v>
      </c>
      <c r="J222" s="11" t="s">
        <v>2805</v>
      </c>
      <c r="K222" s="10" t="str">
        <f aca="false">Parámetros!$B$30</f>
        <v>Mercado Envíos</v>
      </c>
      <c r="L222" s="2" t="str">
        <f aca="false">IF(F222&gt;=Parámetros!$B$7,"Envío gratis (obligatorio en Mercado Libre)",Parámetros!$B$31)</f>
        <v>Envío gratis (obligatorio en Mercado Libre)</v>
      </c>
      <c r="M222" s="10" t="str">
        <f aca="false">Parámetros!$B$32</f>
        <v>No acepto</v>
      </c>
      <c r="N222" s="10" t="str">
        <f aca="false">Parámetros!$B$33</f>
        <v>Sin garantía</v>
      </c>
      <c r="O222" s="2" t="s">
        <v>2806</v>
      </c>
      <c r="P222" s="2" t="s">
        <v>2807</v>
      </c>
      <c r="Q222" s="2" t="s">
        <v>962</v>
      </c>
      <c r="R222" s="2" t="s">
        <v>1345</v>
      </c>
      <c r="S222" s="2" t="s">
        <v>2808</v>
      </c>
      <c r="T222" s="2" t="s">
        <v>963</v>
      </c>
      <c r="U222" s="2" t="n">
        <v>30</v>
      </c>
      <c r="V222" s="2" t="s">
        <v>544</v>
      </c>
      <c r="W222" s="2" t="n">
        <v>30</v>
      </c>
      <c r="X222" s="2" t="s">
        <v>2809</v>
      </c>
      <c r="Y222" s="2" t="s">
        <v>2810</v>
      </c>
      <c r="Z222" s="2" t="s">
        <v>136</v>
      </c>
      <c r="AA222" s="2" t="s">
        <v>81</v>
      </c>
      <c r="AB222" s="2"/>
      <c r="AC222" s="2" t="s">
        <v>548</v>
      </c>
      <c r="AD222" s="2"/>
      <c r="AE222" s="2"/>
      <c r="AF222" s="2"/>
      <c r="AG222" s="2" t="s">
        <v>155</v>
      </c>
      <c r="AH222" s="2" t="s">
        <v>2811</v>
      </c>
      <c r="AI222" s="2" t="s">
        <v>2812</v>
      </c>
      <c r="AJ222" s="2" t="s">
        <v>2813</v>
      </c>
      <c r="AK222" s="2" t="s">
        <v>2814</v>
      </c>
      <c r="AL222" s="2" t="s">
        <v>2815</v>
      </c>
      <c r="AM222" s="2" t="s">
        <v>2816</v>
      </c>
      <c r="AN222" s="2" t="s">
        <v>87</v>
      </c>
      <c r="AO222" s="2" t="s">
        <v>2817</v>
      </c>
      <c r="AP222" s="2" t="s">
        <v>89</v>
      </c>
    </row>
    <row r="223" customFormat="false" ht="15" hidden="false" customHeight="false" outlineLevel="0" collapsed="false">
      <c r="A223" s="8" t="s">
        <v>2818</v>
      </c>
      <c r="B223" s="8" t="s">
        <v>2818</v>
      </c>
      <c r="C223" s="2" t="s">
        <v>2819</v>
      </c>
      <c r="D223" s="2" t="s">
        <v>331</v>
      </c>
      <c r="E223" s="2" t="s">
        <v>332</v>
      </c>
      <c r="F223" s="9" t="n">
        <f aca="false">Precios!R223</f>
        <v>246</v>
      </c>
      <c r="G223" s="2" t="n">
        <v>1316</v>
      </c>
      <c r="H223" s="10" t="str">
        <f aca="false">Parámetros!$B$28</f>
        <v>Nuevo</v>
      </c>
      <c r="I223" s="10" t="str">
        <f aca="false">Parámetros!$B$29</f>
        <v>Clásica</v>
      </c>
      <c r="J223" s="11" t="s">
        <v>2820</v>
      </c>
      <c r="K223" s="10" t="str">
        <f aca="false">Parámetros!$B$30</f>
        <v>Mercado Envíos</v>
      </c>
      <c r="L223" s="2" t="str">
        <f aca="false">IF(F223&gt;=Parámetros!$B$7,"Envío gratis (obligatorio en Mercado Libre)",Parámetros!$B$31)</f>
        <v>A cargo del comprador</v>
      </c>
      <c r="M223" s="10" t="str">
        <f aca="false">Parámetros!$B$32</f>
        <v>No acepto</v>
      </c>
      <c r="N223" s="10" t="str">
        <f aca="false">Parámetros!$B$33</f>
        <v>Sin garantía</v>
      </c>
      <c r="O223" s="2" t="s">
        <v>2821</v>
      </c>
      <c r="P223" s="2" t="s">
        <v>540</v>
      </c>
      <c r="Q223" s="2" t="s">
        <v>2822</v>
      </c>
      <c r="R223" s="2" t="s">
        <v>2823</v>
      </c>
      <c r="S223" s="2" t="s">
        <v>2824</v>
      </c>
      <c r="T223" s="2" t="s">
        <v>2825</v>
      </c>
      <c r="U223" s="2" t="n">
        <v>10</v>
      </c>
      <c r="V223" s="2" t="s">
        <v>544</v>
      </c>
      <c r="W223" s="2" t="n">
        <v>10</v>
      </c>
      <c r="X223" s="2" t="s">
        <v>2826</v>
      </c>
      <c r="Y223" s="2" t="s">
        <v>2827</v>
      </c>
      <c r="Z223" s="2" t="s">
        <v>136</v>
      </c>
      <c r="AA223" s="2"/>
      <c r="AB223" s="2"/>
      <c r="AC223" s="2" t="s">
        <v>548</v>
      </c>
      <c r="AD223" s="2"/>
      <c r="AE223" s="2"/>
      <c r="AF223" s="2"/>
      <c r="AG223" s="2" t="s">
        <v>2828</v>
      </c>
      <c r="AH223" s="2" t="s">
        <v>2829</v>
      </c>
      <c r="AI223" s="2" t="s">
        <v>2830</v>
      </c>
      <c r="AJ223" s="2" t="s">
        <v>2831</v>
      </c>
      <c r="AK223" s="2"/>
      <c r="AL223" s="2"/>
      <c r="AM223" s="2"/>
      <c r="AN223" s="2" t="s">
        <v>87</v>
      </c>
      <c r="AO223" s="2" t="s">
        <v>2832</v>
      </c>
      <c r="AP223" s="2" t="s">
        <v>89</v>
      </c>
    </row>
    <row r="224" customFormat="false" ht="15" hidden="false" customHeight="false" outlineLevel="0" collapsed="false">
      <c r="A224" s="8" t="s">
        <v>2833</v>
      </c>
      <c r="B224" s="8" t="s">
        <v>2833</v>
      </c>
      <c r="C224" s="2" t="s">
        <v>2834</v>
      </c>
      <c r="D224" s="2" t="s">
        <v>483</v>
      </c>
      <c r="E224" s="2" t="s">
        <v>484</v>
      </c>
      <c r="F224" s="9" t="n">
        <f aca="false">Precios!R224</f>
        <v>1072.53</v>
      </c>
      <c r="G224" s="2" t="n">
        <v>34</v>
      </c>
      <c r="H224" s="10" t="str">
        <f aca="false">Parámetros!$B$28</f>
        <v>Nuevo</v>
      </c>
      <c r="I224" s="10" t="str">
        <f aca="false">Parámetros!$B$29</f>
        <v>Clásica</v>
      </c>
      <c r="J224" s="11" t="s">
        <v>2835</v>
      </c>
      <c r="K224" s="10" t="str">
        <f aca="false">Parámetros!$B$30</f>
        <v>Mercado Envíos</v>
      </c>
      <c r="L224" s="2" t="str">
        <f aca="false">IF(F224&gt;=Parámetros!$B$7,"Envío gratis (obligatorio en Mercado Libre)",Parámetros!$B$31)</f>
        <v>Envío gratis (obligatorio en Mercado Libre)</v>
      </c>
      <c r="M224" s="10" t="str">
        <f aca="false">Parámetros!$B$32</f>
        <v>No acepto</v>
      </c>
      <c r="N224" s="10" t="str">
        <f aca="false">Parámetros!$B$33</f>
        <v>Sin garantía</v>
      </c>
      <c r="O224" s="2" t="s">
        <v>2836</v>
      </c>
      <c r="P224" s="2" t="s">
        <v>2837</v>
      </c>
      <c r="Q224" s="2" t="s">
        <v>2838</v>
      </c>
      <c r="R224" s="2" t="s">
        <v>2839</v>
      </c>
      <c r="S224" s="2" t="s">
        <v>2840</v>
      </c>
      <c r="T224" s="2" t="s">
        <v>2841</v>
      </c>
      <c r="U224" s="2" t="n">
        <v>5</v>
      </c>
      <c r="V224" s="2" t="s">
        <v>77</v>
      </c>
      <c r="W224" s="2" t="n">
        <v>1</v>
      </c>
      <c r="X224" s="2" t="s">
        <v>2842</v>
      </c>
      <c r="Y224" s="2" t="s">
        <v>2843</v>
      </c>
      <c r="Z224" s="2" t="s">
        <v>494</v>
      </c>
      <c r="AA224" s="2"/>
      <c r="AB224" s="2"/>
      <c r="AC224" s="2"/>
      <c r="AD224" s="2"/>
      <c r="AE224" s="2"/>
      <c r="AF224" s="2" t="s">
        <v>2844</v>
      </c>
      <c r="AG224" s="2" t="s">
        <v>2845</v>
      </c>
      <c r="AH224" s="2" t="s">
        <v>2846</v>
      </c>
      <c r="AI224" s="2"/>
      <c r="AJ224" s="2"/>
      <c r="AK224" s="2"/>
      <c r="AL224" s="2"/>
      <c r="AM224" s="2"/>
      <c r="AN224" s="2" t="s">
        <v>87</v>
      </c>
      <c r="AO224" s="2" t="s">
        <v>2847</v>
      </c>
      <c r="AP224" s="2" t="s">
        <v>89</v>
      </c>
    </row>
    <row r="225" customFormat="false" ht="15" hidden="false" customHeight="false" outlineLevel="0" collapsed="false">
      <c r="A225" s="8" t="s">
        <v>2848</v>
      </c>
      <c r="B225" s="8" t="s">
        <v>2848</v>
      </c>
      <c r="C225" s="2" t="s">
        <v>2849</v>
      </c>
      <c r="D225" s="2" t="s">
        <v>331</v>
      </c>
      <c r="E225" s="2" t="s">
        <v>332</v>
      </c>
      <c r="F225" s="9" t="n">
        <f aca="false">Precios!R225</f>
        <v>200.5</v>
      </c>
      <c r="G225" s="2" t="n">
        <v>623</v>
      </c>
      <c r="H225" s="10" t="str">
        <f aca="false">Parámetros!$B$28</f>
        <v>Nuevo</v>
      </c>
      <c r="I225" s="10" t="str">
        <f aca="false">Parámetros!$B$29</f>
        <v>Clásica</v>
      </c>
      <c r="J225" s="11" t="s">
        <v>2850</v>
      </c>
      <c r="K225" s="10" t="str">
        <f aca="false">Parámetros!$B$30</f>
        <v>Mercado Envíos</v>
      </c>
      <c r="L225" s="2" t="str">
        <f aca="false">IF(F225&gt;=Parámetros!$B$7,"Envío gratis (obligatorio en Mercado Libre)",Parámetros!$B$31)</f>
        <v>A cargo del comprador</v>
      </c>
      <c r="M225" s="10" t="str">
        <f aca="false">Parámetros!$B$32</f>
        <v>No acepto</v>
      </c>
      <c r="N225" s="10" t="str">
        <f aca="false">Parámetros!$B$33</f>
        <v>Sin garantía</v>
      </c>
      <c r="O225" s="2" t="s">
        <v>2851</v>
      </c>
      <c r="P225" s="2" t="s">
        <v>335</v>
      </c>
      <c r="Q225" s="2" t="s">
        <v>336</v>
      </c>
      <c r="R225" s="2" t="s">
        <v>2852</v>
      </c>
      <c r="S225" s="2" t="s">
        <v>2853</v>
      </c>
      <c r="T225" s="2" t="s">
        <v>1459</v>
      </c>
      <c r="U225" s="2" t="n">
        <v>120</v>
      </c>
      <c r="V225" s="2" t="s">
        <v>77</v>
      </c>
      <c r="W225" s="2" t="n">
        <v>1</v>
      </c>
      <c r="X225" s="2" t="s">
        <v>2854</v>
      </c>
      <c r="Y225" s="2" t="s">
        <v>2855</v>
      </c>
      <c r="Z225" s="2" t="s">
        <v>136</v>
      </c>
      <c r="AA225" s="2" t="s">
        <v>1792</v>
      </c>
      <c r="AB225" s="2"/>
      <c r="AC225" s="2" t="s">
        <v>2856</v>
      </c>
      <c r="AD225" s="2"/>
      <c r="AE225" s="2"/>
      <c r="AF225" s="2"/>
      <c r="AG225" s="2" t="s">
        <v>2857</v>
      </c>
      <c r="AH225" s="2" t="s">
        <v>2858</v>
      </c>
      <c r="AI225" s="2"/>
      <c r="AJ225" s="2"/>
      <c r="AK225" s="2"/>
      <c r="AL225" s="2"/>
      <c r="AM225" s="2"/>
      <c r="AN225" s="2" t="s">
        <v>87</v>
      </c>
      <c r="AO225" s="2" t="s">
        <v>2859</v>
      </c>
      <c r="AP225" s="2" t="s">
        <v>89</v>
      </c>
    </row>
    <row r="226" customFormat="false" ht="15" hidden="false" customHeight="false" outlineLevel="0" collapsed="false">
      <c r="A226" s="8" t="s">
        <v>2860</v>
      </c>
      <c r="B226" s="8" t="s">
        <v>2860</v>
      </c>
      <c r="C226" s="2" t="s">
        <v>2861</v>
      </c>
      <c r="D226" s="2" t="s">
        <v>68</v>
      </c>
      <c r="E226" s="2" t="s">
        <v>69</v>
      </c>
      <c r="F226" s="9" t="n">
        <f aca="false">Precios!R226</f>
        <v>1208</v>
      </c>
      <c r="G226" s="2" t="n">
        <v>92</v>
      </c>
      <c r="H226" s="10" t="str">
        <f aca="false">Parámetros!$B$28</f>
        <v>Nuevo</v>
      </c>
      <c r="I226" s="10" t="str">
        <f aca="false">Parámetros!$B$29</f>
        <v>Clásica</v>
      </c>
      <c r="J226" s="11" t="s">
        <v>2862</v>
      </c>
      <c r="K226" s="10" t="str">
        <f aca="false">Parámetros!$B$30</f>
        <v>Mercado Envíos</v>
      </c>
      <c r="L226" s="2" t="str">
        <f aca="false">IF(F226&gt;=Parámetros!$B$7,"Envío gratis (obligatorio en Mercado Libre)",Parámetros!$B$31)</f>
        <v>Envío gratis (obligatorio en Mercado Libre)</v>
      </c>
      <c r="M226" s="10" t="str">
        <f aca="false">Parámetros!$B$32</f>
        <v>No acepto</v>
      </c>
      <c r="N226" s="10" t="str">
        <f aca="false">Parámetros!$B$33</f>
        <v>Sin garantía</v>
      </c>
      <c r="O226" s="2" t="s">
        <v>2863</v>
      </c>
      <c r="P226" s="2" t="s">
        <v>2864</v>
      </c>
      <c r="Q226" s="2" t="s">
        <v>355</v>
      </c>
      <c r="R226" s="2" t="s">
        <v>2865</v>
      </c>
      <c r="S226" s="2" t="s">
        <v>2866</v>
      </c>
      <c r="T226" s="2" t="s">
        <v>219</v>
      </c>
      <c r="U226" s="2" t="n">
        <v>30</v>
      </c>
      <c r="V226" s="2" t="s">
        <v>220</v>
      </c>
      <c r="W226" s="2" t="n">
        <v>30</v>
      </c>
      <c r="X226" s="2" t="s">
        <v>2867</v>
      </c>
      <c r="Y226" s="2" t="s">
        <v>2868</v>
      </c>
      <c r="Z226" s="2" t="s">
        <v>136</v>
      </c>
      <c r="AA226" s="2"/>
      <c r="AB226" s="2"/>
      <c r="AC226" s="2"/>
      <c r="AD226" s="2"/>
      <c r="AE226" s="2"/>
      <c r="AF226" s="2"/>
      <c r="AG226" s="2" t="s">
        <v>2869</v>
      </c>
      <c r="AH226" s="2" t="s">
        <v>2870</v>
      </c>
      <c r="AI226" s="2" t="s">
        <v>2871</v>
      </c>
      <c r="AJ226" s="2" t="s">
        <v>2872</v>
      </c>
      <c r="AK226" s="2"/>
      <c r="AL226" s="2"/>
      <c r="AM226" s="2"/>
      <c r="AN226" s="2" t="s">
        <v>87</v>
      </c>
      <c r="AO226" s="2" t="s">
        <v>2873</v>
      </c>
      <c r="AP226" s="2" t="s">
        <v>89</v>
      </c>
    </row>
    <row r="227" customFormat="false" ht="15" hidden="false" customHeight="false" outlineLevel="0" collapsed="false">
      <c r="A227" s="8" t="s">
        <v>2874</v>
      </c>
      <c r="B227" s="8" t="s">
        <v>2874</v>
      </c>
      <c r="C227" s="2" t="s">
        <v>2875</v>
      </c>
      <c r="D227" s="2" t="s">
        <v>303</v>
      </c>
      <c r="E227" s="2" t="s">
        <v>304</v>
      </c>
      <c r="F227" s="9" t="n">
        <f aca="false">Precios!R227</f>
        <v>498</v>
      </c>
      <c r="G227" s="2" t="n">
        <v>0</v>
      </c>
      <c r="H227" s="10" t="str">
        <f aca="false">Parámetros!$B$28</f>
        <v>Nuevo</v>
      </c>
      <c r="I227" s="10" t="str">
        <f aca="false">Parámetros!$B$29</f>
        <v>Clásica</v>
      </c>
      <c r="J227" s="11" t="s">
        <v>2876</v>
      </c>
      <c r="K227" s="10" t="str">
        <f aca="false">Parámetros!$B$30</f>
        <v>Mercado Envíos</v>
      </c>
      <c r="L227" s="2" t="str">
        <f aca="false">IF(F227&gt;=Parámetros!$B$7,"Envío gratis (obligatorio en Mercado Libre)",Parámetros!$B$31)</f>
        <v>Envío gratis (obligatorio en Mercado Libre)</v>
      </c>
      <c r="M227" s="10" t="str">
        <f aca="false">Parámetros!$B$32</f>
        <v>No acepto</v>
      </c>
      <c r="N227" s="10" t="str">
        <f aca="false">Parámetros!$B$33</f>
        <v>Sin garantía</v>
      </c>
      <c r="O227" s="2" t="s">
        <v>2877</v>
      </c>
      <c r="P227" s="2" t="s">
        <v>2878</v>
      </c>
      <c r="Q227" s="2" t="s">
        <v>96</v>
      </c>
      <c r="R227" s="2"/>
      <c r="S227" s="2" t="s">
        <v>2879</v>
      </c>
      <c r="T227" s="2" t="s">
        <v>152</v>
      </c>
      <c r="U227" s="2" t="n">
        <v>30</v>
      </c>
      <c r="V227" s="2" t="s">
        <v>133</v>
      </c>
      <c r="W227" s="2" t="n">
        <v>30</v>
      </c>
      <c r="X227" s="2" t="s">
        <v>2880</v>
      </c>
      <c r="Y227" s="2" t="s">
        <v>2881</v>
      </c>
      <c r="Z227" s="2" t="s">
        <v>136</v>
      </c>
      <c r="AA227" s="2"/>
      <c r="AB227" s="2"/>
      <c r="AC227" s="2"/>
      <c r="AD227" s="2" t="s">
        <v>566</v>
      </c>
      <c r="AE227" s="2"/>
      <c r="AF227" s="2"/>
      <c r="AG227" s="2" t="s">
        <v>2882</v>
      </c>
      <c r="AH227" s="2" t="s">
        <v>2883</v>
      </c>
      <c r="AI227" s="2" t="s">
        <v>2884</v>
      </c>
      <c r="AJ227" s="2"/>
      <c r="AK227" s="2"/>
      <c r="AL227" s="2"/>
      <c r="AM227" s="2"/>
      <c r="AN227" s="2" t="s">
        <v>87</v>
      </c>
      <c r="AO227" s="2" t="s">
        <v>2885</v>
      </c>
      <c r="AP227" s="2" t="s">
        <v>89</v>
      </c>
    </row>
    <row r="228" customFormat="false" ht="15" hidden="false" customHeight="false" outlineLevel="0" collapsed="false">
      <c r="A228" s="8" t="s">
        <v>2886</v>
      </c>
      <c r="B228" s="8" t="s">
        <v>2886</v>
      </c>
      <c r="C228" s="2" t="s">
        <v>2887</v>
      </c>
      <c r="D228" s="2" t="s">
        <v>1988</v>
      </c>
      <c r="E228" s="2" t="s">
        <v>1989</v>
      </c>
      <c r="F228" s="9" t="n">
        <f aca="false">Precios!R228</f>
        <v>749</v>
      </c>
      <c r="G228" s="2" t="n">
        <v>66</v>
      </c>
      <c r="H228" s="10" t="str">
        <f aca="false">Parámetros!$B$28</f>
        <v>Nuevo</v>
      </c>
      <c r="I228" s="10" t="str">
        <f aca="false">Parámetros!$B$29</f>
        <v>Clásica</v>
      </c>
      <c r="J228" s="11" t="s">
        <v>2888</v>
      </c>
      <c r="K228" s="10" t="str">
        <f aca="false">Parámetros!$B$30</f>
        <v>Mercado Envíos</v>
      </c>
      <c r="L228" s="2" t="str">
        <f aca="false">IF(F228&gt;=Parámetros!$B$7,"Envío gratis (obligatorio en Mercado Libre)",Parámetros!$B$31)</f>
        <v>Envío gratis (obligatorio en Mercado Libre)</v>
      </c>
      <c r="M228" s="10" t="str">
        <f aca="false">Parámetros!$B$32</f>
        <v>No acepto</v>
      </c>
      <c r="N228" s="10" t="str">
        <f aca="false">Parámetros!$B$33</f>
        <v>Sin garantía</v>
      </c>
      <c r="O228" s="2"/>
      <c r="P228" s="2" t="s">
        <v>847</v>
      </c>
      <c r="Q228" s="2" t="s">
        <v>847</v>
      </c>
      <c r="R228" s="2"/>
      <c r="S228" s="2" t="s">
        <v>2889</v>
      </c>
      <c r="T228" s="2" t="s">
        <v>2890</v>
      </c>
      <c r="U228" s="2" t="n">
        <v>500</v>
      </c>
      <c r="V228" s="2" t="s">
        <v>77</v>
      </c>
      <c r="W228" s="2" t="n">
        <v>24</v>
      </c>
      <c r="X228" s="2"/>
      <c r="Y228" s="2" t="s">
        <v>2891</v>
      </c>
      <c r="Z228" s="2"/>
      <c r="AA228" s="2"/>
      <c r="AB228" s="2"/>
      <c r="AC228" s="2"/>
      <c r="AD228" s="2"/>
      <c r="AE228" s="2"/>
      <c r="AF228" s="2"/>
      <c r="AG228" s="2" t="s">
        <v>2892</v>
      </c>
      <c r="AH228" s="2" t="s">
        <v>2893</v>
      </c>
      <c r="AI228" s="2"/>
      <c r="AJ228" s="2"/>
      <c r="AK228" s="2"/>
      <c r="AL228" s="2"/>
      <c r="AM228" s="2"/>
      <c r="AN228" s="2" t="s">
        <v>87</v>
      </c>
      <c r="AO228" s="2" t="s">
        <v>2894</v>
      </c>
      <c r="AP228" s="2" t="s">
        <v>89</v>
      </c>
    </row>
    <row r="229" customFormat="false" ht="15" hidden="false" customHeight="false" outlineLevel="0" collapsed="false">
      <c r="A229" s="8" t="s">
        <v>2895</v>
      </c>
      <c r="B229" s="8" t="s">
        <v>2895</v>
      </c>
      <c r="C229" s="2" t="s">
        <v>2896</v>
      </c>
      <c r="D229" s="2" t="s">
        <v>331</v>
      </c>
      <c r="E229" s="2" t="s">
        <v>332</v>
      </c>
      <c r="F229" s="9" t="n">
        <f aca="false">Precios!R229</f>
        <v>111</v>
      </c>
      <c r="G229" s="2" t="n">
        <v>1428</v>
      </c>
      <c r="H229" s="10" t="str">
        <f aca="false">Parámetros!$B$28</f>
        <v>Nuevo</v>
      </c>
      <c r="I229" s="10" t="str">
        <f aca="false">Parámetros!$B$29</f>
        <v>Clásica</v>
      </c>
      <c r="J229" s="11" t="s">
        <v>2897</v>
      </c>
      <c r="K229" s="10" t="str">
        <f aca="false">Parámetros!$B$30</f>
        <v>Mercado Envíos</v>
      </c>
      <c r="L229" s="2" t="str">
        <f aca="false">IF(F229&gt;=Parámetros!$B$7,"Envío gratis (obligatorio en Mercado Libre)",Parámetros!$B$31)</f>
        <v>A cargo del comprador</v>
      </c>
      <c r="M229" s="10" t="str">
        <f aca="false">Parámetros!$B$32</f>
        <v>No acepto</v>
      </c>
      <c r="N229" s="10" t="str">
        <f aca="false">Parámetros!$B$33</f>
        <v>Sin garantía</v>
      </c>
      <c r="O229" s="2" t="s">
        <v>2898</v>
      </c>
      <c r="P229" s="2" t="s">
        <v>2899</v>
      </c>
      <c r="Q229" s="2" t="s">
        <v>129</v>
      </c>
      <c r="R229" s="2" t="s">
        <v>2899</v>
      </c>
      <c r="S229" s="2" t="s">
        <v>2900</v>
      </c>
      <c r="T229" s="2" t="s">
        <v>152</v>
      </c>
      <c r="U229" s="2" t="n">
        <v>30</v>
      </c>
      <c r="V229" s="2" t="s">
        <v>133</v>
      </c>
      <c r="W229" s="2" t="n">
        <v>30</v>
      </c>
      <c r="X229" s="2" t="s">
        <v>2901</v>
      </c>
      <c r="Y229" s="2" t="s">
        <v>2902</v>
      </c>
      <c r="Z229" s="2" t="s">
        <v>136</v>
      </c>
      <c r="AA229" s="2" t="s">
        <v>81</v>
      </c>
      <c r="AB229" s="2"/>
      <c r="AC229" s="2"/>
      <c r="AD229" s="2"/>
      <c r="AE229" s="2"/>
      <c r="AF229" s="2"/>
      <c r="AG229" s="2" t="s">
        <v>2903</v>
      </c>
      <c r="AH229" s="2" t="s">
        <v>2904</v>
      </c>
      <c r="AI229" s="2" t="s">
        <v>2905</v>
      </c>
      <c r="AJ229" s="2" t="s">
        <v>2906</v>
      </c>
      <c r="AK229" s="2"/>
      <c r="AL229" s="2"/>
      <c r="AM229" s="2"/>
      <c r="AN229" s="2" t="s">
        <v>87</v>
      </c>
      <c r="AO229" s="2" t="s">
        <v>2907</v>
      </c>
      <c r="AP229" s="2" t="s">
        <v>89</v>
      </c>
    </row>
    <row r="230" customFormat="false" ht="15" hidden="false" customHeight="false" outlineLevel="0" collapsed="false">
      <c r="A230" s="8" t="s">
        <v>2908</v>
      </c>
      <c r="B230" s="8" t="s">
        <v>2908</v>
      </c>
      <c r="C230" s="2" t="s">
        <v>2909</v>
      </c>
      <c r="D230" s="2" t="s">
        <v>1396</v>
      </c>
      <c r="E230" s="2" t="s">
        <v>1397</v>
      </c>
      <c r="F230" s="9" t="n">
        <f aca="false">Precios!R230</f>
        <v>173</v>
      </c>
      <c r="G230" s="2" t="n">
        <v>1684</v>
      </c>
      <c r="H230" s="10" t="str">
        <f aca="false">Parámetros!$B$28</f>
        <v>Nuevo</v>
      </c>
      <c r="I230" s="10" t="str">
        <f aca="false">Parámetros!$B$29</f>
        <v>Clásica</v>
      </c>
      <c r="J230" s="11" t="s">
        <v>2910</v>
      </c>
      <c r="K230" s="10" t="str">
        <f aca="false">Parámetros!$B$30</f>
        <v>Mercado Envíos</v>
      </c>
      <c r="L230" s="2" t="str">
        <f aca="false">IF(F230&gt;=Parámetros!$B$7,"Envío gratis (obligatorio en Mercado Libre)",Parámetros!$B$31)</f>
        <v>A cargo del comprador</v>
      </c>
      <c r="M230" s="10" t="str">
        <f aca="false">Parámetros!$B$32</f>
        <v>No acepto</v>
      </c>
      <c r="N230" s="10" t="str">
        <f aca="false">Parámetros!$B$33</f>
        <v>Sin garantía</v>
      </c>
      <c r="O230" s="2" t="s">
        <v>2911</v>
      </c>
      <c r="P230" s="2" t="s">
        <v>1400</v>
      </c>
      <c r="Q230" s="2" t="s">
        <v>2912</v>
      </c>
      <c r="R230" s="2" t="s">
        <v>2913</v>
      </c>
      <c r="S230" s="2" t="s">
        <v>2914</v>
      </c>
      <c r="T230" s="2" t="s">
        <v>2915</v>
      </c>
      <c r="U230" s="2" t="n">
        <v>1</v>
      </c>
      <c r="V230" s="2" t="s">
        <v>2916</v>
      </c>
      <c r="W230" s="2" t="n">
        <v>1</v>
      </c>
      <c r="X230" s="2"/>
      <c r="Y230" s="2"/>
      <c r="Z230" s="2"/>
      <c r="AA230" s="2"/>
      <c r="AB230" s="2"/>
      <c r="AC230" s="2"/>
      <c r="AD230" s="2" t="s">
        <v>566</v>
      </c>
      <c r="AE230" s="2"/>
      <c r="AF230" s="2"/>
      <c r="AG230" s="2" t="s">
        <v>2917</v>
      </c>
      <c r="AH230" s="2" t="s">
        <v>2918</v>
      </c>
      <c r="AI230" s="2" t="s">
        <v>2919</v>
      </c>
      <c r="AJ230" s="2"/>
      <c r="AK230" s="2"/>
      <c r="AL230" s="2"/>
      <c r="AM230" s="2"/>
      <c r="AN230" s="2" t="s">
        <v>87</v>
      </c>
      <c r="AO230" s="2" t="s">
        <v>2920</v>
      </c>
      <c r="AP230" s="2" t="s">
        <v>89</v>
      </c>
    </row>
    <row r="231" customFormat="false" ht="15" hidden="false" customHeight="false" outlineLevel="0" collapsed="false">
      <c r="A231" s="8" t="s">
        <v>2921</v>
      </c>
      <c r="B231" s="8" t="s">
        <v>2921</v>
      </c>
      <c r="C231" s="2" t="s">
        <v>2922</v>
      </c>
      <c r="D231" s="2" t="s">
        <v>124</v>
      </c>
      <c r="E231" s="2" t="s">
        <v>125</v>
      </c>
      <c r="F231" s="9" t="n">
        <f aca="false">Precios!R231</f>
        <v>649</v>
      </c>
      <c r="G231" s="2" t="n">
        <v>38</v>
      </c>
      <c r="H231" s="10" t="str">
        <f aca="false">Parámetros!$B$28</f>
        <v>Nuevo</v>
      </c>
      <c r="I231" s="10" t="str">
        <f aca="false">Parámetros!$B$29</f>
        <v>Clásica</v>
      </c>
      <c r="J231" s="11" t="s">
        <v>2923</v>
      </c>
      <c r="K231" s="10" t="str">
        <f aca="false">Parámetros!$B$30</f>
        <v>Mercado Envíos</v>
      </c>
      <c r="L231" s="2" t="str">
        <f aca="false">IF(F231&gt;=Parámetros!$B$7,"Envío gratis (obligatorio en Mercado Libre)",Parámetros!$B$31)</f>
        <v>Envío gratis (obligatorio en Mercado Libre)</v>
      </c>
      <c r="M231" s="10" t="str">
        <f aca="false">Parámetros!$B$32</f>
        <v>No acepto</v>
      </c>
      <c r="N231" s="10" t="str">
        <f aca="false">Parámetros!$B$33</f>
        <v>Sin garantía</v>
      </c>
      <c r="O231" s="2" t="s">
        <v>2924</v>
      </c>
      <c r="P231" s="2" t="s">
        <v>2925</v>
      </c>
      <c r="Q231" s="2" t="s">
        <v>2266</v>
      </c>
      <c r="R231" s="2" t="s">
        <v>2926</v>
      </c>
      <c r="S231" s="2" t="s">
        <v>2927</v>
      </c>
      <c r="T231" s="2" t="s">
        <v>152</v>
      </c>
      <c r="U231" s="2" t="n">
        <v>32</v>
      </c>
      <c r="V231" s="2" t="s">
        <v>133</v>
      </c>
      <c r="W231" s="2" t="n">
        <v>32</v>
      </c>
      <c r="X231" s="2" t="s">
        <v>2928</v>
      </c>
      <c r="Y231" s="2" t="s">
        <v>151</v>
      </c>
      <c r="Z231" s="2" t="s">
        <v>136</v>
      </c>
      <c r="AA231" s="2" t="s">
        <v>81</v>
      </c>
      <c r="AB231" s="2"/>
      <c r="AC231" s="2"/>
      <c r="AD231" s="2"/>
      <c r="AE231" s="2"/>
      <c r="AF231" s="2"/>
      <c r="AG231" s="2" t="s">
        <v>155</v>
      </c>
      <c r="AH231" s="2" t="s">
        <v>2929</v>
      </c>
      <c r="AI231" s="2" t="s">
        <v>2930</v>
      </c>
      <c r="AJ231" s="2"/>
      <c r="AK231" s="2"/>
      <c r="AL231" s="2"/>
      <c r="AM231" s="2"/>
      <c r="AN231" s="2" t="s">
        <v>87</v>
      </c>
      <c r="AO231" s="2" t="s">
        <v>2931</v>
      </c>
      <c r="AP231" s="2" t="s">
        <v>89</v>
      </c>
    </row>
    <row r="232" customFormat="false" ht="15" hidden="false" customHeight="false" outlineLevel="0" collapsed="false">
      <c r="A232" s="8" t="s">
        <v>2932</v>
      </c>
      <c r="B232" s="8" t="s">
        <v>2932</v>
      </c>
      <c r="C232" s="2" t="s">
        <v>2933</v>
      </c>
      <c r="D232" s="2" t="s">
        <v>1811</v>
      </c>
      <c r="E232" s="2" t="s">
        <v>1812</v>
      </c>
      <c r="F232" s="9" t="n">
        <f aca="false">Precios!R232</f>
        <v>201</v>
      </c>
      <c r="G232" s="2" t="n">
        <v>724</v>
      </c>
      <c r="H232" s="10" t="str">
        <f aca="false">Parámetros!$B$28</f>
        <v>Nuevo</v>
      </c>
      <c r="I232" s="10" t="str">
        <f aca="false">Parámetros!$B$29</f>
        <v>Clásica</v>
      </c>
      <c r="J232" s="11" t="s">
        <v>2934</v>
      </c>
      <c r="K232" s="10" t="str">
        <f aca="false">Parámetros!$B$30</f>
        <v>Mercado Envíos</v>
      </c>
      <c r="L232" s="2" t="str">
        <f aca="false">IF(F232&gt;=Parámetros!$B$7,"Envío gratis (obligatorio en Mercado Libre)",Parámetros!$B$31)</f>
        <v>A cargo del comprador</v>
      </c>
      <c r="M232" s="10" t="str">
        <f aca="false">Parámetros!$B$32</f>
        <v>No acepto</v>
      </c>
      <c r="N232" s="10" t="str">
        <f aca="false">Parámetros!$B$33</f>
        <v>Sin garantía</v>
      </c>
      <c r="O232" s="2" t="s">
        <v>2935</v>
      </c>
      <c r="P232" s="2" t="s">
        <v>1815</v>
      </c>
      <c r="Q232" s="2" t="s">
        <v>129</v>
      </c>
      <c r="R232" s="2" t="s">
        <v>2936</v>
      </c>
      <c r="S232" s="2" t="s">
        <v>2937</v>
      </c>
      <c r="T232" s="2" t="s">
        <v>2938</v>
      </c>
      <c r="U232" s="2" t="n">
        <v>100</v>
      </c>
      <c r="V232" s="2" t="s">
        <v>100</v>
      </c>
      <c r="W232" s="2" t="n">
        <v>1</v>
      </c>
      <c r="X232" s="2" t="s">
        <v>1817</v>
      </c>
      <c r="Y232" s="2" t="s">
        <v>1818</v>
      </c>
      <c r="Z232" s="2" t="s">
        <v>341</v>
      </c>
      <c r="AA232" s="2" t="s">
        <v>1820</v>
      </c>
      <c r="AB232" s="2"/>
      <c r="AC232" s="2"/>
      <c r="AD232" s="2"/>
      <c r="AE232" s="2"/>
      <c r="AF232" s="2"/>
      <c r="AG232" s="2" t="s">
        <v>2939</v>
      </c>
      <c r="AH232" s="2" t="s">
        <v>2940</v>
      </c>
      <c r="AI232" s="2" t="s">
        <v>2941</v>
      </c>
      <c r="AJ232" s="2"/>
      <c r="AK232" s="2"/>
      <c r="AL232" s="2"/>
      <c r="AM232" s="2"/>
      <c r="AN232" s="2" t="s">
        <v>87</v>
      </c>
      <c r="AO232" s="2" t="s">
        <v>2942</v>
      </c>
      <c r="AP232" s="2" t="s">
        <v>89</v>
      </c>
    </row>
    <row r="233" customFormat="false" ht="15" hidden="false" customHeight="false" outlineLevel="0" collapsed="false">
      <c r="A233" s="8" t="s">
        <v>2943</v>
      </c>
      <c r="B233" s="8" t="s">
        <v>2943</v>
      </c>
      <c r="C233" s="2" t="s">
        <v>2944</v>
      </c>
      <c r="D233" s="2" t="s">
        <v>144</v>
      </c>
      <c r="E233" s="2" t="s">
        <v>145</v>
      </c>
      <c r="F233" s="9" t="n">
        <f aca="false">Precios!R233</f>
        <v>898</v>
      </c>
      <c r="G233" s="2" t="n">
        <v>121</v>
      </c>
      <c r="H233" s="10" t="str">
        <f aca="false">Parámetros!$B$28</f>
        <v>Nuevo</v>
      </c>
      <c r="I233" s="10" t="str">
        <f aca="false">Parámetros!$B$29</f>
        <v>Clásica</v>
      </c>
      <c r="J233" s="11" t="s">
        <v>2945</v>
      </c>
      <c r="K233" s="10" t="str">
        <f aca="false">Parámetros!$B$30</f>
        <v>Mercado Envíos</v>
      </c>
      <c r="L233" s="2" t="str">
        <f aca="false">IF(F233&gt;=Parámetros!$B$7,"Envío gratis (obligatorio en Mercado Libre)",Parámetros!$B$31)</f>
        <v>Envío gratis (obligatorio en Mercado Libre)</v>
      </c>
      <c r="M233" s="10" t="str">
        <f aca="false">Parámetros!$B$32</f>
        <v>No acepto</v>
      </c>
      <c r="N233" s="10" t="str">
        <f aca="false">Parámetros!$B$33</f>
        <v>Sin garantía</v>
      </c>
      <c r="O233" s="2" t="s">
        <v>2946</v>
      </c>
      <c r="P233" s="2" t="s">
        <v>2947</v>
      </c>
      <c r="Q233" s="2" t="s">
        <v>355</v>
      </c>
      <c r="R233" s="2" t="s">
        <v>2947</v>
      </c>
      <c r="S233" s="2" t="s">
        <v>2948</v>
      </c>
      <c r="T233" s="2" t="s">
        <v>152</v>
      </c>
      <c r="U233" s="2" t="n">
        <v>60</v>
      </c>
      <c r="V233" s="2" t="s">
        <v>133</v>
      </c>
      <c r="W233" s="2" t="n">
        <v>60</v>
      </c>
      <c r="X233" s="2" t="s">
        <v>2949</v>
      </c>
      <c r="Y233" s="2" t="s">
        <v>2948</v>
      </c>
      <c r="Z233" s="2" t="s">
        <v>136</v>
      </c>
      <c r="AA233" s="2" t="s">
        <v>81</v>
      </c>
      <c r="AB233" s="2"/>
      <c r="AC233" s="2"/>
      <c r="AD233" s="2"/>
      <c r="AE233" s="2"/>
      <c r="AF233" s="2"/>
      <c r="AG233" s="2" t="s">
        <v>2950</v>
      </c>
      <c r="AH233" s="2" t="s">
        <v>2951</v>
      </c>
      <c r="AI233" s="2" t="s">
        <v>2952</v>
      </c>
      <c r="AJ233" s="2" t="s">
        <v>2953</v>
      </c>
      <c r="AK233" s="2"/>
      <c r="AL233" s="2"/>
      <c r="AM233" s="2"/>
      <c r="AN233" s="2" t="s">
        <v>87</v>
      </c>
      <c r="AO233" s="2" t="s">
        <v>2954</v>
      </c>
      <c r="AP233" s="2" t="s">
        <v>89</v>
      </c>
    </row>
    <row r="234" customFormat="false" ht="15" hidden="false" customHeight="false" outlineLevel="0" collapsed="false">
      <c r="A234" s="8" t="s">
        <v>2955</v>
      </c>
      <c r="B234" s="8" t="s">
        <v>2955</v>
      </c>
      <c r="C234" s="2" t="s">
        <v>2956</v>
      </c>
      <c r="D234" s="2" t="s">
        <v>1059</v>
      </c>
      <c r="E234" s="2" t="s">
        <v>1060</v>
      </c>
      <c r="F234" s="9" t="n">
        <f aca="false">Precios!R234</f>
        <v>804</v>
      </c>
      <c r="G234" s="2" t="n">
        <v>63</v>
      </c>
      <c r="H234" s="10" t="str">
        <f aca="false">Parámetros!$B$28</f>
        <v>Nuevo</v>
      </c>
      <c r="I234" s="10" t="str">
        <f aca="false">Parámetros!$B$29</f>
        <v>Clásica</v>
      </c>
      <c r="J234" s="11" t="s">
        <v>2957</v>
      </c>
      <c r="K234" s="10" t="str">
        <f aca="false">Parámetros!$B$30</f>
        <v>Mercado Envíos</v>
      </c>
      <c r="L234" s="2" t="str">
        <f aca="false">IF(F234&gt;=Parámetros!$B$7,"Envío gratis (obligatorio en Mercado Libre)",Parámetros!$B$31)</f>
        <v>Envío gratis (obligatorio en Mercado Libre)</v>
      </c>
      <c r="M234" s="10" t="str">
        <f aca="false">Parámetros!$B$32</f>
        <v>No acepto</v>
      </c>
      <c r="N234" s="10" t="str">
        <f aca="false">Parámetros!$B$33</f>
        <v>Sin garantía</v>
      </c>
      <c r="O234" s="2" t="s">
        <v>2958</v>
      </c>
      <c r="P234" s="2" t="s">
        <v>2959</v>
      </c>
      <c r="Q234" s="2" t="s">
        <v>355</v>
      </c>
      <c r="R234" s="2" t="s">
        <v>2959</v>
      </c>
      <c r="S234" s="2" t="s">
        <v>2960</v>
      </c>
      <c r="T234" s="2" t="s">
        <v>152</v>
      </c>
      <c r="U234" s="2" t="n">
        <v>30</v>
      </c>
      <c r="V234" s="2" t="s">
        <v>133</v>
      </c>
      <c r="W234" s="2" t="n">
        <v>30</v>
      </c>
      <c r="X234" s="2" t="s">
        <v>2961</v>
      </c>
      <c r="Y234" s="2" t="s">
        <v>2960</v>
      </c>
      <c r="Z234" s="2" t="s">
        <v>136</v>
      </c>
      <c r="AA234" s="2" t="s">
        <v>81</v>
      </c>
      <c r="AB234" s="2"/>
      <c r="AC234" s="2"/>
      <c r="AD234" s="2"/>
      <c r="AE234" s="2"/>
      <c r="AF234" s="2"/>
      <c r="AG234" s="2" t="s">
        <v>155</v>
      </c>
      <c r="AH234" s="2" t="s">
        <v>2962</v>
      </c>
      <c r="AI234" s="2" t="s">
        <v>2963</v>
      </c>
      <c r="AJ234" s="2"/>
      <c r="AK234" s="2"/>
      <c r="AL234" s="2"/>
      <c r="AM234" s="2"/>
      <c r="AN234" s="2" t="s">
        <v>87</v>
      </c>
      <c r="AO234" s="2" t="s">
        <v>2964</v>
      </c>
      <c r="AP234" s="2" t="s">
        <v>89</v>
      </c>
    </row>
    <row r="235" customFormat="false" ht="15" hidden="false" customHeight="false" outlineLevel="0" collapsed="false">
      <c r="A235" s="8" t="s">
        <v>2965</v>
      </c>
      <c r="B235" s="8" t="s">
        <v>2965</v>
      </c>
      <c r="C235" s="2" t="s">
        <v>2966</v>
      </c>
      <c r="D235" s="2" t="s">
        <v>445</v>
      </c>
      <c r="E235" s="2" t="s">
        <v>446</v>
      </c>
      <c r="F235" s="9" t="n">
        <f aca="false">Precios!R235</f>
        <v>131</v>
      </c>
      <c r="G235" s="2" t="n">
        <v>421</v>
      </c>
      <c r="H235" s="10" t="str">
        <f aca="false">Parámetros!$B$28</f>
        <v>Nuevo</v>
      </c>
      <c r="I235" s="10" t="str">
        <f aca="false">Parámetros!$B$29</f>
        <v>Clásica</v>
      </c>
      <c r="J235" s="11" t="s">
        <v>2967</v>
      </c>
      <c r="K235" s="10" t="str">
        <f aca="false">Parámetros!$B$30</f>
        <v>Mercado Envíos</v>
      </c>
      <c r="L235" s="2" t="str">
        <f aca="false">IF(F235&gt;=Parámetros!$B$7,"Envío gratis (obligatorio en Mercado Libre)",Parámetros!$B$31)</f>
        <v>A cargo del comprador</v>
      </c>
      <c r="M235" s="10" t="str">
        <f aca="false">Parámetros!$B$32</f>
        <v>No acepto</v>
      </c>
      <c r="N235" s="10" t="str">
        <f aca="false">Parámetros!$B$33</f>
        <v>Sin garantía</v>
      </c>
      <c r="O235" s="2" t="s">
        <v>2968</v>
      </c>
      <c r="P235" s="2" t="s">
        <v>2969</v>
      </c>
      <c r="Q235" s="2" t="s">
        <v>2970</v>
      </c>
      <c r="R235" s="2" t="s">
        <v>2971</v>
      </c>
      <c r="S235" s="2" t="s">
        <v>2972</v>
      </c>
      <c r="T235" s="2" t="s">
        <v>152</v>
      </c>
      <c r="U235" s="2" t="n">
        <v>10</v>
      </c>
      <c r="V235" s="2" t="s">
        <v>133</v>
      </c>
      <c r="W235" s="2" t="n">
        <v>10</v>
      </c>
      <c r="X235" s="2" t="s">
        <v>2429</v>
      </c>
      <c r="Y235" s="2" t="s">
        <v>2972</v>
      </c>
      <c r="Z235" s="2" t="s">
        <v>136</v>
      </c>
      <c r="AA235" s="2" t="s">
        <v>81</v>
      </c>
      <c r="AB235" s="2"/>
      <c r="AC235" s="2"/>
      <c r="AD235" s="2"/>
      <c r="AE235" s="2"/>
      <c r="AF235" s="2" t="s">
        <v>2973</v>
      </c>
      <c r="AG235" s="2" t="s">
        <v>2974</v>
      </c>
      <c r="AH235" s="2" t="s">
        <v>2975</v>
      </c>
      <c r="AI235" s="2" t="s">
        <v>2976</v>
      </c>
      <c r="AJ235" s="2" t="s">
        <v>2977</v>
      </c>
      <c r="AK235" s="2" t="s">
        <v>2978</v>
      </c>
      <c r="AL235" s="2" t="s">
        <v>2979</v>
      </c>
      <c r="AM235" s="2" t="s">
        <v>2980</v>
      </c>
      <c r="AN235" s="2" t="s">
        <v>87</v>
      </c>
      <c r="AO235" s="2" t="s">
        <v>2981</v>
      </c>
      <c r="AP235" s="2" t="s">
        <v>89</v>
      </c>
    </row>
    <row r="236" customFormat="false" ht="15" hidden="false" customHeight="false" outlineLevel="0" collapsed="false">
      <c r="A236" s="8" t="s">
        <v>2982</v>
      </c>
      <c r="B236" s="8" t="s">
        <v>2982</v>
      </c>
      <c r="C236" s="2" t="s">
        <v>2983</v>
      </c>
      <c r="D236" s="2" t="s">
        <v>303</v>
      </c>
      <c r="E236" s="2" t="s">
        <v>304</v>
      </c>
      <c r="F236" s="9" t="n">
        <f aca="false">Precios!R236</f>
        <v>450</v>
      </c>
      <c r="G236" s="2" t="n">
        <v>13</v>
      </c>
      <c r="H236" s="10" t="str">
        <f aca="false">Parámetros!$B$28</f>
        <v>Nuevo</v>
      </c>
      <c r="I236" s="10" t="str">
        <f aca="false">Parámetros!$B$29</f>
        <v>Clásica</v>
      </c>
      <c r="J236" s="11" t="s">
        <v>2984</v>
      </c>
      <c r="K236" s="10" t="str">
        <f aca="false">Parámetros!$B$30</f>
        <v>Mercado Envíos</v>
      </c>
      <c r="L236" s="2" t="str">
        <f aca="false">IF(F236&gt;=Parámetros!$B$7,"Envío gratis (obligatorio en Mercado Libre)",Parámetros!$B$31)</f>
        <v>Envío gratis (obligatorio en Mercado Libre)</v>
      </c>
      <c r="M236" s="10" t="str">
        <f aca="false">Parámetros!$B$32</f>
        <v>No acepto</v>
      </c>
      <c r="N236" s="10" t="str">
        <f aca="false">Parámetros!$B$33</f>
        <v>Sin garantía</v>
      </c>
      <c r="O236" s="2" t="s">
        <v>2985</v>
      </c>
      <c r="P236" s="2" t="s">
        <v>992</v>
      </c>
      <c r="Q236" s="2" t="s">
        <v>993</v>
      </c>
      <c r="R236" s="2" t="s">
        <v>994</v>
      </c>
      <c r="S236" s="2" t="s">
        <v>2986</v>
      </c>
      <c r="T236" s="2" t="s">
        <v>219</v>
      </c>
      <c r="U236" s="2" t="n">
        <v>30</v>
      </c>
      <c r="V236" s="2" t="s">
        <v>220</v>
      </c>
      <c r="W236" s="2" t="n">
        <v>30</v>
      </c>
      <c r="X236" s="2" t="s">
        <v>2987</v>
      </c>
      <c r="Y236" s="2" t="s">
        <v>2988</v>
      </c>
      <c r="Z236" s="2" t="s">
        <v>136</v>
      </c>
      <c r="AA236" s="2" t="s">
        <v>81</v>
      </c>
      <c r="AB236" s="2"/>
      <c r="AC236" s="2"/>
      <c r="AD236" s="2"/>
      <c r="AE236" s="2"/>
      <c r="AF236" s="2"/>
      <c r="AG236" s="2" t="s">
        <v>2989</v>
      </c>
      <c r="AH236" s="2" t="s">
        <v>2990</v>
      </c>
      <c r="AI236" s="2" t="s">
        <v>2991</v>
      </c>
      <c r="AJ236" s="2" t="s">
        <v>2992</v>
      </c>
      <c r="AK236" s="2" t="s">
        <v>2993</v>
      </c>
      <c r="AL236" s="2" t="s">
        <v>2994</v>
      </c>
      <c r="AM236" s="2"/>
      <c r="AN236" s="2" t="s">
        <v>87</v>
      </c>
      <c r="AO236" s="2" t="s">
        <v>2995</v>
      </c>
      <c r="AP236" s="2" t="s">
        <v>89</v>
      </c>
    </row>
    <row r="237" customFormat="false" ht="15" hidden="false" customHeight="false" outlineLevel="0" collapsed="false">
      <c r="A237" s="8" t="s">
        <v>2996</v>
      </c>
      <c r="B237" s="8" t="s">
        <v>2996</v>
      </c>
      <c r="C237" s="2" t="s">
        <v>2997</v>
      </c>
      <c r="D237" s="2" t="s">
        <v>483</v>
      </c>
      <c r="E237" s="2" t="s">
        <v>484</v>
      </c>
      <c r="F237" s="9" t="n">
        <f aca="false">Precios!R237</f>
        <v>546</v>
      </c>
      <c r="G237" s="2" t="n">
        <v>29</v>
      </c>
      <c r="H237" s="10" t="str">
        <f aca="false">Parámetros!$B$28</f>
        <v>Nuevo</v>
      </c>
      <c r="I237" s="10" t="str">
        <f aca="false">Parámetros!$B$29</f>
        <v>Clásica</v>
      </c>
      <c r="J237" s="11" t="s">
        <v>2998</v>
      </c>
      <c r="K237" s="10" t="str">
        <f aca="false">Parámetros!$B$30</f>
        <v>Mercado Envíos</v>
      </c>
      <c r="L237" s="2" t="str">
        <f aca="false">IF(F237&gt;=Parámetros!$B$7,"Envío gratis (obligatorio en Mercado Libre)",Parámetros!$B$31)</f>
        <v>Envío gratis (obligatorio en Mercado Libre)</v>
      </c>
      <c r="M237" s="10" t="str">
        <f aca="false">Parámetros!$B$32</f>
        <v>No acepto</v>
      </c>
      <c r="N237" s="10" t="str">
        <f aca="false">Parámetros!$B$33</f>
        <v>Sin garantía</v>
      </c>
      <c r="O237" s="2" t="s">
        <v>2999</v>
      </c>
      <c r="P237" s="2" t="s">
        <v>3000</v>
      </c>
      <c r="Q237" s="2" t="s">
        <v>488</v>
      </c>
      <c r="R237" s="2" t="s">
        <v>859</v>
      </c>
      <c r="S237" s="2" t="s">
        <v>3001</v>
      </c>
      <c r="T237" s="2" t="s">
        <v>3002</v>
      </c>
      <c r="U237" s="2" t="n">
        <v>5</v>
      </c>
      <c r="V237" s="2" t="s">
        <v>77</v>
      </c>
      <c r="W237" s="2" t="n">
        <v>1</v>
      </c>
      <c r="X237" s="2" t="s">
        <v>3003</v>
      </c>
      <c r="Y237" s="2" t="s">
        <v>3004</v>
      </c>
      <c r="Z237" s="2" t="s">
        <v>494</v>
      </c>
      <c r="AA237" s="2" t="s">
        <v>81</v>
      </c>
      <c r="AB237" s="2"/>
      <c r="AC237" s="2"/>
      <c r="AD237" s="2"/>
      <c r="AE237" s="2"/>
      <c r="AF237" s="2"/>
      <c r="AG237" s="2" t="s">
        <v>3005</v>
      </c>
      <c r="AH237" s="2" t="s">
        <v>3006</v>
      </c>
      <c r="AI237" s="2" t="s">
        <v>3007</v>
      </c>
      <c r="AJ237" s="2"/>
      <c r="AK237" s="2"/>
      <c r="AL237" s="2"/>
      <c r="AM237" s="2"/>
      <c r="AN237" s="2" t="s">
        <v>87</v>
      </c>
      <c r="AO237" s="2" t="s">
        <v>3008</v>
      </c>
      <c r="AP237" s="2" t="s">
        <v>89</v>
      </c>
    </row>
    <row r="238" customFormat="false" ht="15" hidden="false" customHeight="false" outlineLevel="0" collapsed="false">
      <c r="A238" s="8" t="s">
        <v>3009</v>
      </c>
      <c r="B238" s="8" t="s">
        <v>3009</v>
      </c>
      <c r="C238" s="2" t="s">
        <v>3010</v>
      </c>
      <c r="D238" s="2" t="s">
        <v>750</v>
      </c>
      <c r="E238" s="2" t="s">
        <v>751</v>
      </c>
      <c r="F238" s="9" t="n">
        <f aca="false">Precios!R238</f>
        <v>219</v>
      </c>
      <c r="G238" s="2" t="n">
        <v>388</v>
      </c>
      <c r="H238" s="10" t="str">
        <f aca="false">Parámetros!$B$28</f>
        <v>Nuevo</v>
      </c>
      <c r="I238" s="10" t="str">
        <f aca="false">Parámetros!$B$29</f>
        <v>Clásica</v>
      </c>
      <c r="J238" s="11" t="s">
        <v>3011</v>
      </c>
      <c r="K238" s="10" t="str">
        <f aca="false">Parámetros!$B$30</f>
        <v>Mercado Envíos</v>
      </c>
      <c r="L238" s="2" t="str">
        <f aca="false">IF(F238&gt;=Parámetros!$B$7,"Envío gratis (obligatorio en Mercado Libre)",Parámetros!$B$31)</f>
        <v>A cargo del comprador</v>
      </c>
      <c r="M238" s="10" t="str">
        <f aca="false">Parámetros!$B$32</f>
        <v>No acepto</v>
      </c>
      <c r="N238" s="10" t="str">
        <f aca="false">Parámetros!$B$33</f>
        <v>Sin garantía</v>
      </c>
      <c r="O238" s="2"/>
      <c r="P238" s="2" t="s">
        <v>3012</v>
      </c>
      <c r="Q238" s="2" t="s">
        <v>3013</v>
      </c>
      <c r="R238" s="2" t="s">
        <v>1222</v>
      </c>
      <c r="S238" s="2" t="s">
        <v>3014</v>
      </c>
      <c r="T238" s="2" t="s">
        <v>3015</v>
      </c>
      <c r="U238" s="2" t="n">
        <v>20</v>
      </c>
      <c r="V238" s="2" t="s">
        <v>220</v>
      </c>
      <c r="W238" s="2" t="n">
        <v>20</v>
      </c>
      <c r="X238" s="2" t="s">
        <v>3016</v>
      </c>
      <c r="Y238" s="2" t="s">
        <v>135</v>
      </c>
      <c r="Z238" s="2" t="s">
        <v>136</v>
      </c>
      <c r="AA238" s="2" t="s">
        <v>81</v>
      </c>
      <c r="AB238" s="2"/>
      <c r="AC238" s="2"/>
      <c r="AD238" s="2"/>
      <c r="AE238" s="2"/>
      <c r="AF238" s="2"/>
      <c r="AG238" s="2" t="s">
        <v>3017</v>
      </c>
      <c r="AH238" s="2" t="s">
        <v>3018</v>
      </c>
      <c r="AI238" s="2" t="s">
        <v>3019</v>
      </c>
      <c r="AJ238" s="2"/>
      <c r="AK238" s="2"/>
      <c r="AL238" s="2"/>
      <c r="AM238" s="2"/>
      <c r="AN238" s="2" t="s">
        <v>87</v>
      </c>
      <c r="AO238" s="2" t="s">
        <v>3020</v>
      </c>
      <c r="AP238" s="2" t="s">
        <v>89</v>
      </c>
    </row>
    <row r="239" customFormat="false" ht="15" hidden="false" customHeight="false" outlineLevel="0" collapsed="false">
      <c r="A239" s="8" t="s">
        <v>3021</v>
      </c>
      <c r="B239" s="8" t="s">
        <v>3021</v>
      </c>
      <c r="C239" s="2" t="s">
        <v>3022</v>
      </c>
      <c r="D239" s="2" t="s">
        <v>750</v>
      </c>
      <c r="E239" s="2" t="s">
        <v>751</v>
      </c>
      <c r="F239" s="9" t="n">
        <f aca="false">Precios!R239</f>
        <v>588.89</v>
      </c>
      <c r="G239" s="2" t="n">
        <v>1754</v>
      </c>
      <c r="H239" s="10" t="str">
        <f aca="false">Parámetros!$B$28</f>
        <v>Nuevo</v>
      </c>
      <c r="I239" s="10" t="str">
        <f aca="false">Parámetros!$B$29</f>
        <v>Clásica</v>
      </c>
      <c r="J239" s="11" t="s">
        <v>3023</v>
      </c>
      <c r="K239" s="10" t="str">
        <f aca="false">Parámetros!$B$30</f>
        <v>Mercado Envíos</v>
      </c>
      <c r="L239" s="2" t="str">
        <f aca="false">IF(F239&gt;=Parámetros!$B$7,"Envío gratis (obligatorio en Mercado Libre)",Parámetros!$B$31)</f>
        <v>Envío gratis (obligatorio en Mercado Libre)</v>
      </c>
      <c r="M239" s="10" t="str">
        <f aca="false">Parámetros!$B$32</f>
        <v>No acepto</v>
      </c>
      <c r="N239" s="10" t="str">
        <f aca="false">Parámetros!$B$33</f>
        <v>Sin garantía</v>
      </c>
      <c r="O239" s="2" t="s">
        <v>3024</v>
      </c>
      <c r="P239" s="2" t="s">
        <v>335</v>
      </c>
      <c r="Q239" s="2" t="s">
        <v>336</v>
      </c>
      <c r="R239" s="2" t="s">
        <v>337</v>
      </c>
      <c r="S239" s="2" t="s">
        <v>3025</v>
      </c>
      <c r="T239" s="2" t="s">
        <v>1629</v>
      </c>
      <c r="U239" s="2" t="n">
        <v>144</v>
      </c>
      <c r="V239" s="2" t="s">
        <v>100</v>
      </c>
      <c r="W239" s="2" t="n">
        <v>12</v>
      </c>
      <c r="X239" s="2" t="s">
        <v>340</v>
      </c>
      <c r="Y239" s="2" t="s">
        <v>3026</v>
      </c>
      <c r="Z239" s="2" t="s">
        <v>341</v>
      </c>
      <c r="AA239" s="2" t="s">
        <v>3027</v>
      </c>
      <c r="AB239" s="2"/>
      <c r="AC239" s="2"/>
      <c r="AD239" s="2"/>
      <c r="AE239" s="2"/>
      <c r="AF239" s="2"/>
      <c r="AG239" s="2" t="s">
        <v>3028</v>
      </c>
      <c r="AH239" s="2" t="s">
        <v>3029</v>
      </c>
      <c r="AI239" s="2" t="s">
        <v>3030</v>
      </c>
      <c r="AJ239" s="2"/>
      <c r="AK239" s="2"/>
      <c r="AL239" s="2"/>
      <c r="AM239" s="2"/>
      <c r="AN239" s="2" t="s">
        <v>87</v>
      </c>
      <c r="AO239" s="2" t="s">
        <v>3031</v>
      </c>
      <c r="AP239" s="2" t="s">
        <v>89</v>
      </c>
    </row>
    <row r="240" customFormat="false" ht="15" hidden="false" customHeight="false" outlineLevel="0" collapsed="false">
      <c r="A240" s="8" t="s">
        <v>3032</v>
      </c>
      <c r="B240" s="8" t="s">
        <v>3032</v>
      </c>
      <c r="C240" s="2" t="s">
        <v>3033</v>
      </c>
      <c r="D240" s="2" t="s">
        <v>556</v>
      </c>
      <c r="E240" s="2" t="s">
        <v>557</v>
      </c>
      <c r="F240" s="9" t="n">
        <f aca="false">Precios!R240</f>
        <v>159</v>
      </c>
      <c r="G240" s="2" t="n">
        <v>15</v>
      </c>
      <c r="H240" s="10" t="str">
        <f aca="false">Parámetros!$B$28</f>
        <v>Nuevo</v>
      </c>
      <c r="I240" s="10" t="str">
        <f aca="false">Parámetros!$B$29</f>
        <v>Clásica</v>
      </c>
      <c r="J240" s="11" t="s">
        <v>3034</v>
      </c>
      <c r="K240" s="10" t="str">
        <f aca="false">Parámetros!$B$30</f>
        <v>Mercado Envíos</v>
      </c>
      <c r="L240" s="2" t="str">
        <f aca="false">IF(F240&gt;=Parámetros!$B$7,"Envío gratis (obligatorio en Mercado Libre)",Parámetros!$B$31)</f>
        <v>A cargo del comprador</v>
      </c>
      <c r="M240" s="10" t="str">
        <f aca="false">Parámetros!$B$32</f>
        <v>No acepto</v>
      </c>
      <c r="N240" s="10" t="str">
        <f aca="false">Parámetros!$B$33</f>
        <v>Sin garantía</v>
      </c>
      <c r="O240" s="2" t="s">
        <v>3035</v>
      </c>
      <c r="P240" s="2" t="s">
        <v>3036</v>
      </c>
      <c r="Q240" s="2" t="s">
        <v>2511</v>
      </c>
      <c r="R240" s="2" t="s">
        <v>3036</v>
      </c>
      <c r="S240" s="2" t="s">
        <v>3037</v>
      </c>
      <c r="T240" s="2" t="s">
        <v>3038</v>
      </c>
      <c r="U240" s="2" t="n">
        <v>2</v>
      </c>
      <c r="V240" s="2" t="s">
        <v>77</v>
      </c>
      <c r="W240" s="2" t="n">
        <v>1</v>
      </c>
      <c r="X240" s="2" t="s">
        <v>3039</v>
      </c>
      <c r="Y240" s="2" t="s">
        <v>3037</v>
      </c>
      <c r="Z240" s="2" t="s">
        <v>760</v>
      </c>
      <c r="AA240" s="2" t="s">
        <v>81</v>
      </c>
      <c r="AB240" s="2"/>
      <c r="AC240" s="2"/>
      <c r="AD240" s="2"/>
      <c r="AE240" s="2"/>
      <c r="AF240" s="2" t="s">
        <v>3040</v>
      </c>
      <c r="AG240" s="2" t="s">
        <v>3041</v>
      </c>
      <c r="AH240" s="2" t="s">
        <v>3042</v>
      </c>
      <c r="AI240" s="2" t="s">
        <v>3043</v>
      </c>
      <c r="AJ240" s="2" t="s">
        <v>3044</v>
      </c>
      <c r="AK240" s="2"/>
      <c r="AL240" s="2"/>
      <c r="AM240" s="2"/>
      <c r="AN240" s="2" t="s">
        <v>87</v>
      </c>
      <c r="AO240" s="2" t="s">
        <v>3045</v>
      </c>
      <c r="AP240" s="2" t="s">
        <v>89</v>
      </c>
    </row>
    <row r="241" customFormat="false" ht="15" hidden="false" customHeight="false" outlineLevel="0" collapsed="false">
      <c r="A241" s="8" t="s">
        <v>3046</v>
      </c>
      <c r="B241" s="8" t="s">
        <v>3046</v>
      </c>
      <c r="C241" s="2" t="s">
        <v>3047</v>
      </c>
      <c r="D241" s="2" t="s">
        <v>3048</v>
      </c>
      <c r="E241" s="2" t="s">
        <v>3049</v>
      </c>
      <c r="F241" s="9" t="n">
        <f aca="false">Precios!R241</f>
        <v>387.2</v>
      </c>
      <c r="G241" s="2" t="n">
        <v>0</v>
      </c>
      <c r="H241" s="10" t="str">
        <f aca="false">Parámetros!$B$28</f>
        <v>Nuevo</v>
      </c>
      <c r="I241" s="10" t="str">
        <f aca="false">Parámetros!$B$29</f>
        <v>Clásica</v>
      </c>
      <c r="J241" s="11" t="s">
        <v>3050</v>
      </c>
      <c r="K241" s="10" t="str">
        <f aca="false">Parámetros!$B$30</f>
        <v>Mercado Envíos</v>
      </c>
      <c r="L241" s="2" t="str">
        <f aca="false">IF(F241&gt;=Parámetros!$B$7,"Envío gratis (obligatorio en Mercado Libre)",Parámetros!$B$31)</f>
        <v>Envío gratis (obligatorio en Mercado Libre)</v>
      </c>
      <c r="M241" s="10" t="str">
        <f aca="false">Parámetros!$B$32</f>
        <v>No acepto</v>
      </c>
      <c r="N241" s="10" t="str">
        <f aca="false">Parámetros!$B$33</f>
        <v>Sin garantía</v>
      </c>
      <c r="O241" s="2" t="s">
        <v>3051</v>
      </c>
      <c r="P241" s="2" t="s">
        <v>3052</v>
      </c>
      <c r="Q241" s="2" t="s">
        <v>3053</v>
      </c>
      <c r="R241" s="2" t="s">
        <v>3052</v>
      </c>
      <c r="S241" s="2" t="s">
        <v>3054</v>
      </c>
      <c r="T241" s="2" t="s">
        <v>152</v>
      </c>
      <c r="U241" s="2" t="n">
        <v>20</v>
      </c>
      <c r="V241" s="2" t="s">
        <v>133</v>
      </c>
      <c r="W241" s="2" t="n">
        <v>20</v>
      </c>
      <c r="X241" s="2" t="s">
        <v>3055</v>
      </c>
      <c r="Y241" s="2" t="s">
        <v>3054</v>
      </c>
      <c r="Z241" s="2" t="s">
        <v>136</v>
      </c>
      <c r="AA241" s="2" t="s">
        <v>81</v>
      </c>
      <c r="AB241" s="2"/>
      <c r="AC241" s="2"/>
      <c r="AD241" s="2"/>
      <c r="AE241" s="2"/>
      <c r="AF241" s="2"/>
      <c r="AG241" s="2" t="s">
        <v>3056</v>
      </c>
      <c r="AH241" s="2" t="s">
        <v>3057</v>
      </c>
      <c r="AI241" s="2" t="s">
        <v>3058</v>
      </c>
      <c r="AJ241" s="2" t="s">
        <v>3059</v>
      </c>
      <c r="AK241" s="2"/>
      <c r="AL241" s="2"/>
      <c r="AM241" s="2"/>
      <c r="AN241" s="2" t="s">
        <v>87</v>
      </c>
      <c r="AO241" s="2" t="s">
        <v>3060</v>
      </c>
      <c r="AP241" s="2" t="s">
        <v>89</v>
      </c>
    </row>
    <row r="242" customFormat="false" ht="15" hidden="false" customHeight="false" outlineLevel="0" collapsed="false">
      <c r="A242" s="8" t="s">
        <v>3061</v>
      </c>
      <c r="B242" s="8" t="s">
        <v>3061</v>
      </c>
      <c r="C242" s="2" t="s">
        <v>3062</v>
      </c>
      <c r="D242" s="2" t="s">
        <v>1059</v>
      </c>
      <c r="E242" s="2" t="s">
        <v>1060</v>
      </c>
      <c r="F242" s="9" t="n">
        <f aca="false">Precios!R242</f>
        <v>834</v>
      </c>
      <c r="G242" s="2" t="n">
        <v>57</v>
      </c>
      <c r="H242" s="10" t="str">
        <f aca="false">Parámetros!$B$28</f>
        <v>Nuevo</v>
      </c>
      <c r="I242" s="10" t="str">
        <f aca="false">Parámetros!$B$29</f>
        <v>Clásica</v>
      </c>
      <c r="J242" s="11" t="s">
        <v>3063</v>
      </c>
      <c r="K242" s="10" t="str">
        <f aca="false">Parámetros!$B$30</f>
        <v>Mercado Envíos</v>
      </c>
      <c r="L242" s="2" t="str">
        <f aca="false">IF(F242&gt;=Parámetros!$B$7,"Envío gratis (obligatorio en Mercado Libre)",Parámetros!$B$31)</f>
        <v>Envío gratis (obligatorio en Mercado Libre)</v>
      </c>
      <c r="M242" s="10" t="str">
        <f aca="false">Parámetros!$B$32</f>
        <v>No acepto</v>
      </c>
      <c r="N242" s="10" t="str">
        <f aca="false">Parámetros!$B$33</f>
        <v>Sin garantía</v>
      </c>
      <c r="O242" s="2" t="s">
        <v>3064</v>
      </c>
      <c r="P242" s="2" t="s">
        <v>3065</v>
      </c>
      <c r="Q242" s="2" t="s">
        <v>3066</v>
      </c>
      <c r="R242" s="2" t="s">
        <v>3065</v>
      </c>
      <c r="S242" s="2" t="s">
        <v>2587</v>
      </c>
      <c r="T242" s="2" t="s">
        <v>924</v>
      </c>
      <c r="U242" s="2" t="n">
        <v>30</v>
      </c>
      <c r="V242" s="2" t="s">
        <v>133</v>
      </c>
      <c r="W242" s="2" t="n">
        <v>30</v>
      </c>
      <c r="X242" s="2" t="s">
        <v>3067</v>
      </c>
      <c r="Y242" s="2" t="s">
        <v>2587</v>
      </c>
      <c r="Z242" s="2" t="s">
        <v>136</v>
      </c>
      <c r="AA242" s="2" t="s">
        <v>81</v>
      </c>
      <c r="AB242" s="2"/>
      <c r="AC242" s="2"/>
      <c r="AD242" s="2"/>
      <c r="AE242" s="2"/>
      <c r="AF242" s="2"/>
      <c r="AG242" s="2" t="s">
        <v>155</v>
      </c>
      <c r="AH242" s="2" t="s">
        <v>3068</v>
      </c>
      <c r="AI242" s="2" t="s">
        <v>3069</v>
      </c>
      <c r="AJ242" s="2" t="s">
        <v>3070</v>
      </c>
      <c r="AK242" s="2"/>
      <c r="AL242" s="2"/>
      <c r="AM242" s="2"/>
      <c r="AN242" s="2" t="s">
        <v>87</v>
      </c>
      <c r="AO242" s="2" t="s">
        <v>3071</v>
      </c>
      <c r="AP242" s="2" t="s">
        <v>89</v>
      </c>
    </row>
    <row r="243" customFormat="false" ht="15" hidden="false" customHeight="false" outlineLevel="0" collapsed="false">
      <c r="A243" s="8" t="s">
        <v>3072</v>
      </c>
      <c r="B243" s="8" t="s">
        <v>3072</v>
      </c>
      <c r="C243" s="2" t="s">
        <v>3073</v>
      </c>
      <c r="D243" s="2" t="s">
        <v>68</v>
      </c>
      <c r="E243" s="2" t="s">
        <v>69</v>
      </c>
      <c r="F243" s="9" t="n">
        <f aca="false">Precios!R243</f>
        <v>1115.79</v>
      </c>
      <c r="G243" s="2" t="n">
        <v>1</v>
      </c>
      <c r="H243" s="10" t="str">
        <f aca="false">Parámetros!$B$28</f>
        <v>Nuevo</v>
      </c>
      <c r="I243" s="10" t="str">
        <f aca="false">Parámetros!$B$29</f>
        <v>Clásica</v>
      </c>
      <c r="J243" s="11" t="s">
        <v>3074</v>
      </c>
      <c r="K243" s="10" t="str">
        <f aca="false">Parámetros!$B$30</f>
        <v>Mercado Envíos</v>
      </c>
      <c r="L243" s="2" t="str">
        <f aca="false">IF(F243&gt;=Parámetros!$B$7,"Envío gratis (obligatorio en Mercado Libre)",Parámetros!$B$31)</f>
        <v>Envío gratis (obligatorio en Mercado Libre)</v>
      </c>
      <c r="M243" s="10" t="str">
        <f aca="false">Parámetros!$B$32</f>
        <v>No acepto</v>
      </c>
      <c r="N243" s="10" t="str">
        <f aca="false">Parámetros!$B$33</f>
        <v>Sin garantía</v>
      </c>
      <c r="O243" s="2" t="s">
        <v>3075</v>
      </c>
      <c r="P243" s="2" t="s">
        <v>3076</v>
      </c>
      <c r="Q243" s="2" t="s">
        <v>389</v>
      </c>
      <c r="R243" s="2" t="s">
        <v>3076</v>
      </c>
      <c r="S243" s="2" t="s">
        <v>451</v>
      </c>
      <c r="T243" s="2" t="s">
        <v>3077</v>
      </c>
      <c r="U243" s="2" t="n">
        <v>20</v>
      </c>
      <c r="V243" s="2" t="s">
        <v>1736</v>
      </c>
      <c r="W243" s="2" t="n">
        <v>20</v>
      </c>
      <c r="X243" s="2" t="s">
        <v>3078</v>
      </c>
      <c r="Y243" s="2" t="s">
        <v>451</v>
      </c>
      <c r="Z243" s="2" t="s">
        <v>136</v>
      </c>
      <c r="AA243" s="2" t="s">
        <v>81</v>
      </c>
      <c r="AB243" s="2"/>
      <c r="AC243" s="2"/>
      <c r="AD243" s="2"/>
      <c r="AE243" s="2"/>
      <c r="AF243" s="2" t="s">
        <v>3079</v>
      </c>
      <c r="AG243" s="2" t="s">
        <v>155</v>
      </c>
      <c r="AH243" s="2" t="s">
        <v>3080</v>
      </c>
      <c r="AI243" s="2" t="s">
        <v>3081</v>
      </c>
      <c r="AJ243" s="2" t="s">
        <v>3082</v>
      </c>
      <c r="AK243" s="2"/>
      <c r="AL243" s="2"/>
      <c r="AM243" s="2"/>
      <c r="AN243" s="2" t="s">
        <v>87</v>
      </c>
      <c r="AO243" s="2" t="s">
        <v>3083</v>
      </c>
      <c r="AP243" s="2" t="s">
        <v>89</v>
      </c>
    </row>
    <row r="244" customFormat="false" ht="15" hidden="false" customHeight="false" outlineLevel="0" collapsed="false">
      <c r="A244" s="8" t="s">
        <v>3084</v>
      </c>
      <c r="B244" s="8" t="s">
        <v>3084</v>
      </c>
      <c r="C244" s="2" t="s">
        <v>3085</v>
      </c>
      <c r="D244" s="2" t="s">
        <v>303</v>
      </c>
      <c r="E244" s="2" t="s">
        <v>304</v>
      </c>
      <c r="F244" s="9" t="n">
        <f aca="false">Precios!R244</f>
        <v>80</v>
      </c>
      <c r="G244" s="2" t="n">
        <v>3515</v>
      </c>
      <c r="H244" s="10" t="str">
        <f aca="false">Parámetros!$B$28</f>
        <v>Nuevo</v>
      </c>
      <c r="I244" s="10" t="str">
        <f aca="false">Parámetros!$B$29</f>
        <v>Clásica</v>
      </c>
      <c r="J244" s="11" t="s">
        <v>3086</v>
      </c>
      <c r="K244" s="10" t="str">
        <f aca="false">Parámetros!$B$30</f>
        <v>Mercado Envíos</v>
      </c>
      <c r="L244" s="2" t="str">
        <f aca="false">IF(F244&gt;=Parámetros!$B$7,"Envío gratis (obligatorio en Mercado Libre)",Parámetros!$B$31)</f>
        <v>A cargo del comprador</v>
      </c>
      <c r="M244" s="10" t="str">
        <f aca="false">Parámetros!$B$32</f>
        <v>No acepto</v>
      </c>
      <c r="N244" s="10" t="str">
        <f aca="false">Parámetros!$B$33</f>
        <v>Sin garantía</v>
      </c>
      <c r="O244" s="2" t="s">
        <v>3087</v>
      </c>
      <c r="P244" s="2" t="s">
        <v>3088</v>
      </c>
      <c r="Q244" s="2" t="s">
        <v>3088</v>
      </c>
      <c r="R244" s="2" t="s">
        <v>475</v>
      </c>
      <c r="S244" s="2" t="s">
        <v>3089</v>
      </c>
      <c r="T244" s="2" t="s">
        <v>1459</v>
      </c>
      <c r="U244" s="2" t="n">
        <v>250</v>
      </c>
      <c r="V244" s="2" t="s">
        <v>77</v>
      </c>
      <c r="W244" s="2" t="n">
        <v>1</v>
      </c>
      <c r="X244" s="2" t="s">
        <v>3090</v>
      </c>
      <c r="Y244" s="2"/>
      <c r="Z244" s="2" t="s">
        <v>136</v>
      </c>
      <c r="AA244" s="2" t="s">
        <v>3091</v>
      </c>
      <c r="AB244" s="2"/>
      <c r="AC244" s="2" t="s">
        <v>3092</v>
      </c>
      <c r="AD244" s="2"/>
      <c r="AE244" s="2"/>
      <c r="AF244" s="2"/>
      <c r="AG244" s="2" t="s">
        <v>3093</v>
      </c>
      <c r="AH244" s="2" t="s">
        <v>3094</v>
      </c>
      <c r="AI244" s="2" t="s">
        <v>3095</v>
      </c>
      <c r="AJ244" s="2" t="s">
        <v>3096</v>
      </c>
      <c r="AK244" s="2"/>
      <c r="AL244" s="2"/>
      <c r="AM244" s="2"/>
      <c r="AN244" s="2" t="s">
        <v>87</v>
      </c>
      <c r="AO244" s="2" t="s">
        <v>3097</v>
      </c>
      <c r="AP244" s="2" t="s">
        <v>89</v>
      </c>
    </row>
    <row r="245" customFormat="false" ht="15" hidden="false" customHeight="false" outlineLevel="0" collapsed="false">
      <c r="A245" s="8" t="s">
        <v>3098</v>
      </c>
      <c r="B245" s="8" t="s">
        <v>3098</v>
      </c>
      <c r="C245" s="2" t="s">
        <v>3099</v>
      </c>
      <c r="D245" s="2" t="s">
        <v>240</v>
      </c>
      <c r="E245" s="2" t="s">
        <v>241</v>
      </c>
      <c r="F245" s="9" t="n">
        <f aca="false">Precios!R245</f>
        <v>92</v>
      </c>
      <c r="G245" s="2" t="n">
        <v>1346</v>
      </c>
      <c r="H245" s="10" t="str">
        <f aca="false">Parámetros!$B$28</f>
        <v>Nuevo</v>
      </c>
      <c r="I245" s="10" t="str">
        <f aca="false">Parámetros!$B$29</f>
        <v>Clásica</v>
      </c>
      <c r="J245" s="11" t="s">
        <v>3100</v>
      </c>
      <c r="K245" s="10" t="str">
        <f aca="false">Parámetros!$B$30</f>
        <v>Mercado Envíos</v>
      </c>
      <c r="L245" s="2" t="str">
        <f aca="false">IF(F245&gt;=Parámetros!$B$7,"Envío gratis (obligatorio en Mercado Libre)",Parámetros!$B$31)</f>
        <v>A cargo del comprador</v>
      </c>
      <c r="M245" s="10" t="str">
        <f aca="false">Parámetros!$B$32</f>
        <v>No acepto</v>
      </c>
      <c r="N245" s="10" t="str">
        <f aca="false">Parámetros!$B$33</f>
        <v>Sin garantía</v>
      </c>
      <c r="O245" s="2" t="s">
        <v>3101</v>
      </c>
      <c r="P245" s="2" t="s">
        <v>1357</v>
      </c>
      <c r="Q245" s="2" t="s">
        <v>2634</v>
      </c>
      <c r="R245" s="2" t="s">
        <v>3102</v>
      </c>
      <c r="S245" s="2" t="s">
        <v>451</v>
      </c>
      <c r="T245" s="2" t="s">
        <v>152</v>
      </c>
      <c r="U245" s="2" t="n">
        <v>10</v>
      </c>
      <c r="V245" s="2" t="s">
        <v>133</v>
      </c>
      <c r="W245" s="2" t="n">
        <v>10</v>
      </c>
      <c r="X245" s="2" t="s">
        <v>1361</v>
      </c>
      <c r="Y245" s="2" t="s">
        <v>451</v>
      </c>
      <c r="Z245" s="2" t="s">
        <v>136</v>
      </c>
      <c r="AA245" s="2" t="s">
        <v>3103</v>
      </c>
      <c r="AB245" s="2"/>
      <c r="AC245" s="2"/>
      <c r="AD245" s="2"/>
      <c r="AE245" s="2"/>
      <c r="AF245" s="2" t="s">
        <v>3104</v>
      </c>
      <c r="AG245" s="2" t="s">
        <v>3105</v>
      </c>
      <c r="AH245" s="2" t="s">
        <v>3106</v>
      </c>
      <c r="AI245" s="2" t="s">
        <v>3107</v>
      </c>
      <c r="AJ245" s="2" t="s">
        <v>3108</v>
      </c>
      <c r="AK245" s="2"/>
      <c r="AL245" s="2"/>
      <c r="AM245" s="2"/>
      <c r="AN245" s="2" t="s">
        <v>87</v>
      </c>
      <c r="AO245" s="2" t="s">
        <v>3109</v>
      </c>
      <c r="AP245" s="2" t="s">
        <v>89</v>
      </c>
    </row>
    <row r="246" customFormat="false" ht="15" hidden="false" customHeight="false" outlineLevel="0" collapsed="false">
      <c r="A246" s="8" t="s">
        <v>3110</v>
      </c>
      <c r="B246" s="8" t="s">
        <v>3110</v>
      </c>
      <c r="C246" s="2" t="s">
        <v>3111</v>
      </c>
      <c r="D246" s="2" t="s">
        <v>1811</v>
      </c>
      <c r="E246" s="2" t="s">
        <v>1812</v>
      </c>
      <c r="F246" s="9" t="n">
        <f aca="false">Precios!R246</f>
        <v>438</v>
      </c>
      <c r="G246" s="2" t="n">
        <v>133</v>
      </c>
      <c r="H246" s="10" t="str">
        <f aca="false">Parámetros!$B$28</f>
        <v>Nuevo</v>
      </c>
      <c r="I246" s="10" t="str">
        <f aca="false">Parámetros!$B$29</f>
        <v>Clásica</v>
      </c>
      <c r="J246" s="11" t="s">
        <v>3112</v>
      </c>
      <c r="K246" s="10" t="str">
        <f aca="false">Parámetros!$B$30</f>
        <v>Mercado Envíos</v>
      </c>
      <c r="L246" s="2" t="str">
        <f aca="false">IF(F246&gt;=Parámetros!$B$7,"Envío gratis (obligatorio en Mercado Libre)",Parámetros!$B$31)</f>
        <v>Envío gratis (obligatorio en Mercado Libre)</v>
      </c>
      <c r="M246" s="10" t="str">
        <f aca="false">Parámetros!$B$32</f>
        <v>No acepto</v>
      </c>
      <c r="N246" s="10" t="str">
        <f aca="false">Parámetros!$B$33</f>
        <v>Sin garantía</v>
      </c>
      <c r="O246" s="2" t="s">
        <v>3113</v>
      </c>
      <c r="P246" s="2" t="s">
        <v>3114</v>
      </c>
      <c r="Q246" s="2" t="s">
        <v>3115</v>
      </c>
      <c r="R246" s="2"/>
      <c r="S246" s="2"/>
      <c r="T246" s="2" t="s">
        <v>2316</v>
      </c>
      <c r="U246" s="2" t="n">
        <v>30</v>
      </c>
      <c r="V246" s="2" t="s">
        <v>100</v>
      </c>
      <c r="W246" s="2" t="n">
        <v>1</v>
      </c>
      <c r="X246" s="2" t="s">
        <v>3116</v>
      </c>
      <c r="Y246" s="2"/>
      <c r="Z246" s="2" t="s">
        <v>341</v>
      </c>
      <c r="AA246" s="2"/>
      <c r="AB246" s="2"/>
      <c r="AC246" s="2"/>
      <c r="AD246" s="2"/>
      <c r="AE246" s="2"/>
      <c r="AF246" s="2"/>
      <c r="AG246" s="2" t="s">
        <v>3117</v>
      </c>
      <c r="AH246" s="2" t="s">
        <v>3118</v>
      </c>
      <c r="AI246" s="2"/>
      <c r="AJ246" s="2"/>
      <c r="AK246" s="2"/>
      <c r="AL246" s="2"/>
      <c r="AM246" s="2"/>
      <c r="AN246" s="2" t="s">
        <v>87</v>
      </c>
      <c r="AO246" s="2" t="s">
        <v>3119</v>
      </c>
      <c r="AP246" s="2" t="s">
        <v>89</v>
      </c>
    </row>
    <row r="247" customFormat="false" ht="15" hidden="false" customHeight="false" outlineLevel="0" collapsed="false">
      <c r="A247" s="8" t="s">
        <v>3120</v>
      </c>
      <c r="B247" s="8" t="s">
        <v>3120</v>
      </c>
      <c r="C247" s="2" t="s">
        <v>3121</v>
      </c>
      <c r="D247" s="2" t="s">
        <v>1059</v>
      </c>
      <c r="E247" s="2" t="s">
        <v>1060</v>
      </c>
      <c r="F247" s="9" t="n">
        <f aca="false">Precios!R247</f>
        <v>761</v>
      </c>
      <c r="G247" s="2" t="n">
        <v>98</v>
      </c>
      <c r="H247" s="10" t="str">
        <f aca="false">Parámetros!$B$28</f>
        <v>Nuevo</v>
      </c>
      <c r="I247" s="10" t="str">
        <f aca="false">Parámetros!$B$29</f>
        <v>Clásica</v>
      </c>
      <c r="J247" s="11" t="s">
        <v>3122</v>
      </c>
      <c r="K247" s="10" t="str">
        <f aca="false">Parámetros!$B$30</f>
        <v>Mercado Envíos</v>
      </c>
      <c r="L247" s="2" t="str">
        <f aca="false">IF(F247&gt;=Parámetros!$B$7,"Envío gratis (obligatorio en Mercado Libre)",Parámetros!$B$31)</f>
        <v>Envío gratis (obligatorio en Mercado Libre)</v>
      </c>
      <c r="M247" s="10" t="str">
        <f aca="false">Parámetros!$B$32</f>
        <v>No acepto</v>
      </c>
      <c r="N247" s="10" t="str">
        <f aca="false">Parámetros!$B$33</f>
        <v>Sin garantía</v>
      </c>
      <c r="O247" s="2"/>
      <c r="P247" s="2" t="s">
        <v>3123</v>
      </c>
      <c r="Q247" s="2" t="s">
        <v>3124</v>
      </c>
      <c r="R247" s="2"/>
      <c r="S247" s="2"/>
      <c r="T247" s="2" t="s">
        <v>219</v>
      </c>
      <c r="U247" s="2" t="n">
        <v>30</v>
      </c>
      <c r="V247" s="2" t="s">
        <v>220</v>
      </c>
      <c r="W247" s="2" t="n">
        <v>30</v>
      </c>
      <c r="X247" s="2" t="s">
        <v>3125</v>
      </c>
      <c r="Y247" s="2" t="s">
        <v>3126</v>
      </c>
      <c r="Z247" s="2" t="s">
        <v>136</v>
      </c>
      <c r="AA247" s="2"/>
      <c r="AB247" s="2"/>
      <c r="AC247" s="2"/>
      <c r="AD247" s="2"/>
      <c r="AE247" s="2"/>
      <c r="AF247" s="2"/>
      <c r="AG247" s="2" t="s">
        <v>3127</v>
      </c>
      <c r="AH247" s="2" t="s">
        <v>3128</v>
      </c>
      <c r="AI247" s="2"/>
      <c r="AJ247" s="2"/>
      <c r="AK247" s="2"/>
      <c r="AL247" s="2"/>
      <c r="AM247" s="2"/>
      <c r="AN247" s="2" t="s">
        <v>87</v>
      </c>
      <c r="AO247" s="2" t="s">
        <v>3129</v>
      </c>
      <c r="AP247" s="2" t="s">
        <v>89</v>
      </c>
    </row>
    <row r="248" customFormat="false" ht="15" hidden="false" customHeight="false" outlineLevel="0" collapsed="false">
      <c r="A248" s="8" t="s">
        <v>3130</v>
      </c>
      <c r="B248" s="8" t="s">
        <v>3130</v>
      </c>
      <c r="C248" s="2" t="s">
        <v>3131</v>
      </c>
      <c r="D248" s="2" t="s">
        <v>331</v>
      </c>
      <c r="E248" s="2" t="s">
        <v>332</v>
      </c>
      <c r="F248" s="9" t="n">
        <f aca="false">Precios!R248</f>
        <v>60</v>
      </c>
      <c r="G248" s="2" t="n">
        <v>5195</v>
      </c>
      <c r="H248" s="10" t="str">
        <f aca="false">Parámetros!$B$28</f>
        <v>Nuevo</v>
      </c>
      <c r="I248" s="10" t="str">
        <f aca="false">Parámetros!$B$29</f>
        <v>Clásica</v>
      </c>
      <c r="J248" s="11" t="s">
        <v>3132</v>
      </c>
      <c r="K248" s="10" t="str">
        <f aca="false">Parámetros!$B$30</f>
        <v>Mercado Envíos</v>
      </c>
      <c r="L248" s="2" t="str">
        <f aca="false">IF(F248&gt;=Parámetros!$B$7,"Envío gratis (obligatorio en Mercado Libre)",Parámetros!$B$31)</f>
        <v>A cargo del comprador</v>
      </c>
      <c r="M248" s="10" t="str">
        <f aca="false">Parámetros!$B$32</f>
        <v>No acepto</v>
      </c>
      <c r="N248" s="10" t="str">
        <f aca="false">Parámetros!$B$33</f>
        <v>Sin garantía</v>
      </c>
      <c r="O248" s="2" t="s">
        <v>3133</v>
      </c>
      <c r="P248" s="2" t="s">
        <v>3134</v>
      </c>
      <c r="Q248" s="2"/>
      <c r="R248" s="2" t="s">
        <v>3135</v>
      </c>
      <c r="S248" s="2" t="s">
        <v>3136</v>
      </c>
      <c r="T248" s="2" t="s">
        <v>152</v>
      </c>
      <c r="U248" s="2" t="n">
        <v>10</v>
      </c>
      <c r="V248" s="2" t="s">
        <v>133</v>
      </c>
      <c r="W248" s="2" t="n">
        <v>10</v>
      </c>
      <c r="X248" s="2" t="s">
        <v>3137</v>
      </c>
      <c r="Y248" s="2"/>
      <c r="Z248" s="2" t="s">
        <v>136</v>
      </c>
      <c r="AA248" s="2"/>
      <c r="AB248" s="2"/>
      <c r="AC248" s="2"/>
      <c r="AD248" s="2"/>
      <c r="AE248" s="2"/>
      <c r="AF248" s="2"/>
      <c r="AG248" s="2" t="s">
        <v>3138</v>
      </c>
      <c r="AH248" s="2" t="s">
        <v>3139</v>
      </c>
      <c r="AI248" s="2" t="s">
        <v>3140</v>
      </c>
      <c r="AJ248" s="2" t="s">
        <v>3141</v>
      </c>
      <c r="AK248" s="2" t="s">
        <v>3142</v>
      </c>
      <c r="AL248" s="2"/>
      <c r="AM248" s="2"/>
      <c r="AN248" s="2" t="s">
        <v>87</v>
      </c>
      <c r="AO248" s="2" t="s">
        <v>3143</v>
      </c>
      <c r="AP248" s="2" t="s">
        <v>89</v>
      </c>
    </row>
    <row r="249" customFormat="false" ht="15" hidden="false" customHeight="false" outlineLevel="0" collapsed="false">
      <c r="A249" s="8" t="s">
        <v>3144</v>
      </c>
      <c r="B249" s="8" t="s">
        <v>3144</v>
      </c>
      <c r="C249" s="2" t="s">
        <v>3145</v>
      </c>
      <c r="D249" s="2" t="s">
        <v>144</v>
      </c>
      <c r="E249" s="2" t="s">
        <v>145</v>
      </c>
      <c r="F249" s="9" t="n">
        <f aca="false">Precios!R249</f>
        <v>215</v>
      </c>
      <c r="G249" s="2" t="n">
        <v>1604</v>
      </c>
      <c r="H249" s="10" t="str">
        <f aca="false">Parámetros!$B$28</f>
        <v>Nuevo</v>
      </c>
      <c r="I249" s="10" t="str">
        <f aca="false">Parámetros!$B$29</f>
        <v>Clásica</v>
      </c>
      <c r="J249" s="11" t="s">
        <v>3146</v>
      </c>
      <c r="K249" s="10" t="str">
        <f aca="false">Parámetros!$B$30</f>
        <v>Mercado Envíos</v>
      </c>
      <c r="L249" s="2" t="str">
        <f aca="false">IF(F249&gt;=Parámetros!$B$7,"Envío gratis (obligatorio en Mercado Libre)",Parámetros!$B$31)</f>
        <v>A cargo del comprador</v>
      </c>
      <c r="M249" s="10" t="str">
        <f aca="false">Parámetros!$B$32</f>
        <v>No acepto</v>
      </c>
      <c r="N249" s="10" t="str">
        <f aca="false">Parámetros!$B$33</f>
        <v>Sin garantía</v>
      </c>
      <c r="O249" s="2" t="s">
        <v>3147</v>
      </c>
      <c r="P249" s="2" t="s">
        <v>3148</v>
      </c>
      <c r="Q249" s="2" t="s">
        <v>3149</v>
      </c>
      <c r="R249" s="2"/>
      <c r="S249" s="2"/>
      <c r="T249" s="2" t="s">
        <v>152</v>
      </c>
      <c r="U249" s="2" t="n">
        <v>8</v>
      </c>
      <c r="V249" s="2" t="s">
        <v>133</v>
      </c>
      <c r="W249" s="2" t="n">
        <v>8</v>
      </c>
      <c r="X249" s="2" t="s">
        <v>3150</v>
      </c>
      <c r="Y249" s="2" t="s">
        <v>3151</v>
      </c>
      <c r="Z249" s="2" t="s">
        <v>136</v>
      </c>
      <c r="AA249" s="2" t="s">
        <v>1835</v>
      </c>
      <c r="AB249" s="2"/>
      <c r="AC249" s="2"/>
      <c r="AD249" s="2"/>
      <c r="AE249" s="2"/>
      <c r="AF249" s="2"/>
      <c r="AG249" s="2" t="s">
        <v>3152</v>
      </c>
      <c r="AH249" s="2" t="s">
        <v>3153</v>
      </c>
      <c r="AI249" s="2" t="s">
        <v>3154</v>
      </c>
      <c r="AJ249" s="2"/>
      <c r="AK249" s="2"/>
      <c r="AL249" s="2"/>
      <c r="AM249" s="2"/>
      <c r="AN249" s="2" t="s">
        <v>87</v>
      </c>
      <c r="AO249" s="2" t="s">
        <v>3155</v>
      </c>
      <c r="AP249" s="2" t="s">
        <v>89</v>
      </c>
    </row>
    <row r="250" customFormat="false" ht="15" hidden="false" customHeight="false" outlineLevel="0" collapsed="false">
      <c r="A250" s="8" t="s">
        <v>3156</v>
      </c>
      <c r="B250" s="8" t="s">
        <v>3156</v>
      </c>
      <c r="C250" s="2" t="s">
        <v>3157</v>
      </c>
      <c r="D250" s="2" t="s">
        <v>1811</v>
      </c>
      <c r="E250" s="2" t="s">
        <v>1812</v>
      </c>
      <c r="F250" s="9" t="n">
        <f aca="false">Precios!R250</f>
        <v>623</v>
      </c>
      <c r="G250" s="2" t="n">
        <v>0</v>
      </c>
      <c r="H250" s="10" t="str">
        <f aca="false">Parámetros!$B$28</f>
        <v>Nuevo</v>
      </c>
      <c r="I250" s="10" t="str">
        <f aca="false">Parámetros!$B$29</f>
        <v>Clásica</v>
      </c>
      <c r="J250" s="11" t="s">
        <v>3158</v>
      </c>
      <c r="K250" s="10" t="str">
        <f aca="false">Parámetros!$B$30</f>
        <v>Mercado Envíos</v>
      </c>
      <c r="L250" s="2" t="str">
        <f aca="false">IF(F250&gt;=Parámetros!$B$7,"Envío gratis (obligatorio en Mercado Libre)",Parámetros!$B$31)</f>
        <v>Envío gratis (obligatorio en Mercado Libre)</v>
      </c>
      <c r="M250" s="10" t="str">
        <f aca="false">Parámetros!$B$32</f>
        <v>No acepto</v>
      </c>
      <c r="N250" s="10" t="str">
        <f aca="false">Parámetros!$B$33</f>
        <v>Sin garantía</v>
      </c>
      <c r="O250" s="2" t="s">
        <v>3159</v>
      </c>
      <c r="P250" s="2" t="s">
        <v>3160</v>
      </c>
      <c r="Q250" s="2" t="s">
        <v>1296</v>
      </c>
      <c r="R250" s="2"/>
      <c r="S250" s="2" t="s">
        <v>2865</v>
      </c>
      <c r="T250" s="2" t="s">
        <v>339</v>
      </c>
      <c r="U250" s="2" t="n">
        <v>40</v>
      </c>
      <c r="V250" s="2" t="s">
        <v>100</v>
      </c>
      <c r="W250" s="2" t="n">
        <v>1</v>
      </c>
      <c r="X250" s="2" t="s">
        <v>3161</v>
      </c>
      <c r="Y250" s="2" t="s">
        <v>3162</v>
      </c>
      <c r="Z250" s="2" t="s">
        <v>341</v>
      </c>
      <c r="AA250" s="2"/>
      <c r="AB250" s="2"/>
      <c r="AC250" s="2"/>
      <c r="AD250" s="2"/>
      <c r="AE250" s="2"/>
      <c r="AF250" s="2"/>
      <c r="AG250" s="2" t="s">
        <v>3163</v>
      </c>
      <c r="AH250" s="2" t="s">
        <v>3164</v>
      </c>
      <c r="AI250" s="2" t="s">
        <v>3165</v>
      </c>
      <c r="AJ250" s="2"/>
      <c r="AK250" s="2"/>
      <c r="AL250" s="2"/>
      <c r="AM250" s="2"/>
      <c r="AN250" s="2" t="s">
        <v>87</v>
      </c>
      <c r="AO250" s="2" t="s">
        <v>3166</v>
      </c>
      <c r="AP250" s="2" t="s">
        <v>89</v>
      </c>
    </row>
    <row r="251" customFormat="false" ht="15" hidden="false" customHeight="false" outlineLevel="0" collapsed="false">
      <c r="A251" s="8" t="s">
        <v>3167</v>
      </c>
      <c r="B251" s="8" t="s">
        <v>3167</v>
      </c>
      <c r="C251" s="2" t="s">
        <v>3168</v>
      </c>
      <c r="D251" s="2" t="s">
        <v>556</v>
      </c>
      <c r="E251" s="2" t="s">
        <v>557</v>
      </c>
      <c r="F251" s="9" t="n">
        <f aca="false">Precios!R251</f>
        <v>998</v>
      </c>
      <c r="G251" s="2" t="n">
        <v>16</v>
      </c>
      <c r="H251" s="10" t="str">
        <f aca="false">Parámetros!$B$28</f>
        <v>Nuevo</v>
      </c>
      <c r="I251" s="10" t="str">
        <f aca="false">Parámetros!$B$29</f>
        <v>Clásica</v>
      </c>
      <c r="J251" s="11" t="s">
        <v>3169</v>
      </c>
      <c r="K251" s="10" t="str">
        <f aca="false">Parámetros!$B$30</f>
        <v>Mercado Envíos</v>
      </c>
      <c r="L251" s="2" t="str">
        <f aca="false">IF(F251&gt;=Parámetros!$B$7,"Envío gratis (obligatorio en Mercado Libre)",Parámetros!$B$31)</f>
        <v>Envío gratis (obligatorio en Mercado Libre)</v>
      </c>
      <c r="M251" s="10" t="str">
        <f aca="false">Parámetros!$B$32</f>
        <v>No acepto</v>
      </c>
      <c r="N251" s="10" t="str">
        <f aca="false">Parámetros!$B$33</f>
        <v>Sin garantía</v>
      </c>
      <c r="O251" s="2" t="s">
        <v>3170</v>
      </c>
      <c r="P251" s="2" t="s">
        <v>3171</v>
      </c>
      <c r="Q251" s="2" t="s">
        <v>791</v>
      </c>
      <c r="R251" s="2"/>
      <c r="S251" s="2"/>
      <c r="T251" s="2" t="s">
        <v>996</v>
      </c>
      <c r="U251" s="2" t="n">
        <v>6</v>
      </c>
      <c r="V251" s="2" t="s">
        <v>3172</v>
      </c>
      <c r="W251" s="2" t="n">
        <v>6</v>
      </c>
      <c r="X251" s="2" t="s">
        <v>1572</v>
      </c>
      <c r="Y251" s="2" t="s">
        <v>3173</v>
      </c>
      <c r="Z251" s="2" t="s">
        <v>80</v>
      </c>
      <c r="AA251" s="2"/>
      <c r="AB251" s="2"/>
      <c r="AC251" s="2"/>
      <c r="AD251" s="2"/>
      <c r="AE251" s="2"/>
      <c r="AF251" s="2"/>
      <c r="AG251" s="2" t="s">
        <v>3174</v>
      </c>
      <c r="AH251" s="2" t="s">
        <v>3175</v>
      </c>
      <c r="AI251" s="2" t="s">
        <v>3176</v>
      </c>
      <c r="AJ251" s="2" t="s">
        <v>3177</v>
      </c>
      <c r="AK251" s="2" t="s">
        <v>3178</v>
      </c>
      <c r="AL251" s="2"/>
      <c r="AM251" s="2"/>
      <c r="AN251" s="2" t="s">
        <v>87</v>
      </c>
      <c r="AO251" s="2" t="s">
        <v>3179</v>
      </c>
      <c r="AP251" s="2" t="s">
        <v>89</v>
      </c>
    </row>
    <row r="252" customFormat="false" ht="15" hidden="false" customHeight="false" outlineLevel="0" collapsed="false">
      <c r="A252" s="8" t="s">
        <v>3180</v>
      </c>
      <c r="B252" s="8" t="s">
        <v>3180</v>
      </c>
      <c r="C252" s="2" t="s">
        <v>3181</v>
      </c>
      <c r="D252" s="2" t="s">
        <v>331</v>
      </c>
      <c r="E252" s="2" t="s">
        <v>332</v>
      </c>
      <c r="F252" s="9" t="n">
        <f aca="false">Precios!R252</f>
        <v>106</v>
      </c>
      <c r="G252" s="2" t="n">
        <v>342</v>
      </c>
      <c r="H252" s="10" t="str">
        <f aca="false">Parámetros!$B$28</f>
        <v>Nuevo</v>
      </c>
      <c r="I252" s="10" t="str">
        <f aca="false">Parámetros!$B$29</f>
        <v>Clásica</v>
      </c>
      <c r="J252" s="11" t="s">
        <v>3182</v>
      </c>
      <c r="K252" s="10" t="str">
        <f aca="false">Parámetros!$B$30</f>
        <v>Mercado Envíos</v>
      </c>
      <c r="L252" s="2" t="str">
        <f aca="false">IF(F252&gt;=Parámetros!$B$7,"Envío gratis (obligatorio en Mercado Libre)",Parámetros!$B$31)</f>
        <v>A cargo del comprador</v>
      </c>
      <c r="M252" s="10" t="str">
        <f aca="false">Parámetros!$B$32</f>
        <v>No acepto</v>
      </c>
      <c r="N252" s="10" t="str">
        <f aca="false">Parámetros!$B$33</f>
        <v>Sin garantía</v>
      </c>
      <c r="O252" s="2" t="s">
        <v>3183</v>
      </c>
      <c r="P252" s="2" t="s">
        <v>3184</v>
      </c>
      <c r="Q252" s="2" t="s">
        <v>129</v>
      </c>
      <c r="R252" s="2" t="s">
        <v>2913</v>
      </c>
      <c r="S252" s="2"/>
      <c r="T252" s="2" t="s">
        <v>1257</v>
      </c>
      <c r="U252" s="2" t="n">
        <v>24</v>
      </c>
      <c r="V252" s="2" t="s">
        <v>133</v>
      </c>
      <c r="W252" s="2" t="n">
        <v>24</v>
      </c>
      <c r="X252" s="2" t="s">
        <v>3185</v>
      </c>
      <c r="Y252" s="2" t="s">
        <v>3186</v>
      </c>
      <c r="Z252" s="2" t="s">
        <v>136</v>
      </c>
      <c r="AA252" s="2" t="s">
        <v>253</v>
      </c>
      <c r="AB252" s="2"/>
      <c r="AC252" s="2" t="s">
        <v>3187</v>
      </c>
      <c r="AD252" s="2"/>
      <c r="AE252" s="2"/>
      <c r="AF252" s="2"/>
      <c r="AG252" s="2" t="s">
        <v>3188</v>
      </c>
      <c r="AH252" s="2" t="s">
        <v>3189</v>
      </c>
      <c r="AI252" s="2" t="s">
        <v>3190</v>
      </c>
      <c r="AJ252" s="2"/>
      <c r="AK252" s="2"/>
      <c r="AL252" s="2"/>
      <c r="AM252" s="2"/>
      <c r="AN252" s="2" t="s">
        <v>87</v>
      </c>
      <c r="AO252" s="2" t="s">
        <v>3191</v>
      </c>
      <c r="AP252" s="2" t="s">
        <v>89</v>
      </c>
    </row>
    <row r="253" customFormat="false" ht="15" hidden="false" customHeight="false" outlineLevel="0" collapsed="false">
      <c r="A253" s="8" t="s">
        <v>3192</v>
      </c>
      <c r="B253" s="8" t="s">
        <v>3192</v>
      </c>
      <c r="C253" s="2" t="s">
        <v>3193</v>
      </c>
      <c r="D253" s="2" t="s">
        <v>144</v>
      </c>
      <c r="E253" s="2" t="s">
        <v>145</v>
      </c>
      <c r="F253" s="9" t="n">
        <f aca="false">Precios!R253</f>
        <v>480</v>
      </c>
      <c r="G253" s="2" t="n">
        <v>0</v>
      </c>
      <c r="H253" s="10" t="str">
        <f aca="false">Parámetros!$B$28</f>
        <v>Nuevo</v>
      </c>
      <c r="I253" s="10" t="str">
        <f aca="false">Parámetros!$B$29</f>
        <v>Clásica</v>
      </c>
      <c r="J253" s="11" t="s">
        <v>3194</v>
      </c>
      <c r="K253" s="10" t="str">
        <f aca="false">Parámetros!$B$30</f>
        <v>Mercado Envíos</v>
      </c>
      <c r="L253" s="2" t="str">
        <f aca="false">IF(F253&gt;=Parámetros!$B$7,"Envío gratis (obligatorio en Mercado Libre)",Parámetros!$B$31)</f>
        <v>Envío gratis (obligatorio en Mercado Libre)</v>
      </c>
      <c r="M253" s="10" t="str">
        <f aca="false">Parámetros!$B$32</f>
        <v>No acepto</v>
      </c>
      <c r="N253" s="10" t="str">
        <f aca="false">Parámetros!$B$33</f>
        <v>Sin garantía</v>
      </c>
      <c r="O253" s="2" t="s">
        <v>3195</v>
      </c>
      <c r="P253" s="2" t="s">
        <v>2557</v>
      </c>
      <c r="Q253" s="2" t="s">
        <v>1126</v>
      </c>
      <c r="R253" s="2" t="s">
        <v>3196</v>
      </c>
      <c r="S253" s="2" t="s">
        <v>3197</v>
      </c>
      <c r="T253" s="2" t="s">
        <v>1127</v>
      </c>
      <c r="U253" s="2" t="n">
        <v>20</v>
      </c>
      <c r="V253" s="2" t="s">
        <v>3198</v>
      </c>
      <c r="W253" s="2" t="n">
        <v>20</v>
      </c>
      <c r="X253" s="2" t="s">
        <v>2302</v>
      </c>
      <c r="Y253" s="2" t="s">
        <v>3199</v>
      </c>
      <c r="Z253" s="2" t="s">
        <v>136</v>
      </c>
      <c r="AA253" s="2" t="s">
        <v>1130</v>
      </c>
      <c r="AB253" s="2"/>
      <c r="AC253" s="2"/>
      <c r="AD253" s="2"/>
      <c r="AE253" s="2"/>
      <c r="AF253" s="2"/>
      <c r="AG253" s="2" t="s">
        <v>3200</v>
      </c>
      <c r="AH253" s="2" t="s">
        <v>3201</v>
      </c>
      <c r="AI253" s="2" t="s">
        <v>3202</v>
      </c>
      <c r="AJ253" s="2"/>
      <c r="AK253" s="2"/>
      <c r="AL253" s="2"/>
      <c r="AM253" s="2"/>
      <c r="AN253" s="2" t="s">
        <v>87</v>
      </c>
      <c r="AO253" s="2" t="s">
        <v>3203</v>
      </c>
      <c r="AP253" s="2" t="s">
        <v>89</v>
      </c>
    </row>
    <row r="254" customFormat="false" ht="15" hidden="false" customHeight="false" outlineLevel="0" collapsed="false">
      <c r="A254" s="8" t="s">
        <v>3204</v>
      </c>
      <c r="B254" s="8" t="s">
        <v>3204</v>
      </c>
      <c r="C254" s="2" t="s">
        <v>3205</v>
      </c>
      <c r="D254" s="2" t="s">
        <v>144</v>
      </c>
      <c r="E254" s="2" t="s">
        <v>145</v>
      </c>
      <c r="F254" s="9" t="n">
        <f aca="false">Precios!R254</f>
        <v>582.11</v>
      </c>
      <c r="G254" s="2" t="n">
        <v>169</v>
      </c>
      <c r="H254" s="10" t="str">
        <f aca="false">Parámetros!$B$28</f>
        <v>Nuevo</v>
      </c>
      <c r="I254" s="10" t="str">
        <f aca="false">Parámetros!$B$29</f>
        <v>Clásica</v>
      </c>
      <c r="J254" s="11" t="s">
        <v>3206</v>
      </c>
      <c r="K254" s="10" t="str">
        <f aca="false">Parámetros!$B$30</f>
        <v>Mercado Envíos</v>
      </c>
      <c r="L254" s="2" t="str">
        <f aca="false">IF(F254&gt;=Parámetros!$B$7,"Envío gratis (obligatorio en Mercado Libre)",Parámetros!$B$31)</f>
        <v>Envío gratis (obligatorio en Mercado Libre)</v>
      </c>
      <c r="M254" s="10" t="str">
        <f aca="false">Parámetros!$B$32</f>
        <v>No acepto</v>
      </c>
      <c r="N254" s="10" t="str">
        <f aca="false">Parámetros!$B$33</f>
        <v>Sin garantía</v>
      </c>
      <c r="O254" s="2" t="s">
        <v>3207</v>
      </c>
      <c r="P254" s="2" t="s">
        <v>1344</v>
      </c>
      <c r="Q254" s="2" t="s">
        <v>1126</v>
      </c>
      <c r="R254" s="2" t="s">
        <v>1345</v>
      </c>
      <c r="S254" s="2"/>
      <c r="T254" s="2" t="s">
        <v>152</v>
      </c>
      <c r="U254" s="2" t="n">
        <v>20</v>
      </c>
      <c r="V254" s="2" t="s">
        <v>133</v>
      </c>
      <c r="W254" s="2" t="n">
        <v>20</v>
      </c>
      <c r="X254" s="2" t="s">
        <v>3208</v>
      </c>
      <c r="Y254" s="2" t="s">
        <v>3209</v>
      </c>
      <c r="Z254" s="2" t="s">
        <v>136</v>
      </c>
      <c r="AA254" s="2" t="s">
        <v>3210</v>
      </c>
      <c r="AB254" s="2"/>
      <c r="AC254" s="2"/>
      <c r="AD254" s="2"/>
      <c r="AE254" s="2"/>
      <c r="AF254" s="2"/>
      <c r="AG254" s="2" t="s">
        <v>1982</v>
      </c>
      <c r="AH254" s="2" t="s">
        <v>3211</v>
      </c>
      <c r="AI254" s="2"/>
      <c r="AJ254" s="2"/>
      <c r="AK254" s="2"/>
      <c r="AL254" s="2"/>
      <c r="AM254" s="2"/>
      <c r="AN254" s="2" t="s">
        <v>87</v>
      </c>
      <c r="AO254" s="2" t="s">
        <v>3212</v>
      </c>
      <c r="AP254" s="2" t="s">
        <v>89</v>
      </c>
    </row>
    <row r="255" customFormat="false" ht="15" hidden="false" customHeight="false" outlineLevel="0" collapsed="false">
      <c r="A255" s="8" t="s">
        <v>3213</v>
      </c>
      <c r="B255" s="8" t="s">
        <v>3213</v>
      </c>
      <c r="C255" s="2" t="s">
        <v>3214</v>
      </c>
      <c r="D255" s="2" t="s">
        <v>144</v>
      </c>
      <c r="E255" s="2" t="s">
        <v>145</v>
      </c>
      <c r="F255" s="9" t="n">
        <f aca="false">Precios!R255</f>
        <v>673</v>
      </c>
      <c r="G255" s="2" t="n">
        <v>0</v>
      </c>
      <c r="H255" s="10" t="str">
        <f aca="false">Parámetros!$B$28</f>
        <v>Nuevo</v>
      </c>
      <c r="I255" s="10" t="str">
        <f aca="false">Parámetros!$B$29</f>
        <v>Clásica</v>
      </c>
      <c r="J255" s="11" t="s">
        <v>3215</v>
      </c>
      <c r="K255" s="10" t="str">
        <f aca="false">Parámetros!$B$30</f>
        <v>Mercado Envíos</v>
      </c>
      <c r="L255" s="2" t="str">
        <f aca="false">IF(F255&gt;=Parámetros!$B$7,"Envío gratis (obligatorio en Mercado Libre)",Parámetros!$B$31)</f>
        <v>Envío gratis (obligatorio en Mercado Libre)</v>
      </c>
      <c r="M255" s="10" t="str">
        <f aca="false">Parámetros!$B$32</f>
        <v>No acepto</v>
      </c>
      <c r="N255" s="10" t="str">
        <f aca="false">Parámetros!$B$33</f>
        <v>Sin garantía</v>
      </c>
      <c r="O255" s="2" t="s">
        <v>3216</v>
      </c>
      <c r="P255" s="2" t="s">
        <v>3217</v>
      </c>
      <c r="Q255" s="2" t="s">
        <v>3218</v>
      </c>
      <c r="R255" s="2"/>
      <c r="S255" s="2"/>
      <c r="T255" s="2" t="s">
        <v>132</v>
      </c>
      <c r="U255" s="2" t="n">
        <v>40</v>
      </c>
      <c r="V255" s="2" t="s">
        <v>133</v>
      </c>
      <c r="W255" s="2" t="n">
        <v>40</v>
      </c>
      <c r="X255" s="2" t="s">
        <v>3219</v>
      </c>
      <c r="Y255" s="2" t="s">
        <v>451</v>
      </c>
      <c r="Z255" s="2" t="s">
        <v>136</v>
      </c>
      <c r="AA255" s="2"/>
      <c r="AB255" s="2"/>
      <c r="AC255" s="2"/>
      <c r="AD255" s="2"/>
      <c r="AE255" s="2"/>
      <c r="AF255" s="2"/>
      <c r="AG255" s="2" t="s">
        <v>3220</v>
      </c>
      <c r="AH255" s="2" t="s">
        <v>3221</v>
      </c>
      <c r="AI255" s="2" t="s">
        <v>3222</v>
      </c>
      <c r="AJ255" s="2"/>
      <c r="AK255" s="2"/>
      <c r="AL255" s="2"/>
      <c r="AM255" s="2"/>
      <c r="AN255" s="2" t="s">
        <v>87</v>
      </c>
      <c r="AO255" s="2" t="s">
        <v>3223</v>
      </c>
      <c r="AP255" s="2" t="s">
        <v>89</v>
      </c>
    </row>
    <row r="256" customFormat="false" ht="15" hidden="false" customHeight="false" outlineLevel="0" collapsed="false">
      <c r="A256" s="8" t="s">
        <v>3224</v>
      </c>
      <c r="B256" s="8" t="s">
        <v>3224</v>
      </c>
      <c r="C256" s="2" t="s">
        <v>3225</v>
      </c>
      <c r="D256" s="2" t="s">
        <v>162</v>
      </c>
      <c r="E256" s="2" t="s">
        <v>163</v>
      </c>
      <c r="F256" s="9" t="n">
        <f aca="false">Precios!R256</f>
        <v>440</v>
      </c>
      <c r="G256" s="2" t="n">
        <v>23</v>
      </c>
      <c r="H256" s="10" t="str">
        <f aca="false">Parámetros!$B$28</f>
        <v>Nuevo</v>
      </c>
      <c r="I256" s="10" t="str">
        <f aca="false">Parámetros!$B$29</f>
        <v>Clásica</v>
      </c>
      <c r="J256" s="11" t="s">
        <v>3226</v>
      </c>
      <c r="K256" s="10" t="str">
        <f aca="false">Parámetros!$B$30</f>
        <v>Mercado Envíos</v>
      </c>
      <c r="L256" s="2" t="str">
        <f aca="false">IF(F256&gt;=Parámetros!$B$7,"Envío gratis (obligatorio en Mercado Libre)",Parámetros!$B$31)</f>
        <v>Envío gratis (obligatorio en Mercado Libre)</v>
      </c>
      <c r="M256" s="10" t="str">
        <f aca="false">Parámetros!$B$32</f>
        <v>No acepto</v>
      </c>
      <c r="N256" s="10" t="str">
        <f aca="false">Parámetros!$B$33</f>
        <v>Sin garantía</v>
      </c>
      <c r="O256" s="2" t="s">
        <v>3227</v>
      </c>
      <c r="P256" s="2" t="s">
        <v>166</v>
      </c>
      <c r="Q256" s="2" t="s">
        <v>601</v>
      </c>
      <c r="R256" s="2" t="s">
        <v>3228</v>
      </c>
      <c r="S256" s="2" t="s">
        <v>266</v>
      </c>
      <c r="T256" s="2" t="s">
        <v>3229</v>
      </c>
      <c r="U256" s="2" t="n">
        <v>40</v>
      </c>
      <c r="V256" s="2" t="s">
        <v>171</v>
      </c>
      <c r="W256" s="2" t="n">
        <v>40</v>
      </c>
      <c r="X256" s="2"/>
      <c r="Y256" s="2"/>
      <c r="Z256" s="2"/>
      <c r="AA256" s="2" t="s">
        <v>266</v>
      </c>
      <c r="AB256" s="2"/>
      <c r="AC256" s="2"/>
      <c r="AD256" s="2" t="s">
        <v>103</v>
      </c>
      <c r="AE256" s="2"/>
      <c r="AF256" s="2"/>
      <c r="AG256" s="2" t="s">
        <v>3230</v>
      </c>
      <c r="AH256" s="2" t="s">
        <v>3231</v>
      </c>
      <c r="AI256" s="2" t="s">
        <v>3232</v>
      </c>
      <c r="AJ256" s="2"/>
      <c r="AK256" s="2"/>
      <c r="AL256" s="2"/>
      <c r="AM256" s="2"/>
      <c r="AN256" s="2" t="s">
        <v>175</v>
      </c>
      <c r="AO256" s="2" t="s">
        <v>3233</v>
      </c>
      <c r="AP256" s="2" t="s">
        <v>89</v>
      </c>
    </row>
    <row r="257" customFormat="false" ht="15" hidden="false" customHeight="false" outlineLevel="0" collapsed="false">
      <c r="A257" s="8" t="s">
        <v>3234</v>
      </c>
      <c r="B257" s="8" t="s">
        <v>3234</v>
      </c>
      <c r="C257" s="2" t="s">
        <v>3235</v>
      </c>
      <c r="D257" s="2" t="s">
        <v>162</v>
      </c>
      <c r="E257" s="2" t="s">
        <v>163</v>
      </c>
      <c r="F257" s="9" t="n">
        <f aca="false">Precios!R257</f>
        <v>198</v>
      </c>
      <c r="G257" s="2" t="n">
        <v>394</v>
      </c>
      <c r="H257" s="10" t="str">
        <f aca="false">Parámetros!$B$28</f>
        <v>Nuevo</v>
      </c>
      <c r="I257" s="10" t="str">
        <f aca="false">Parámetros!$B$29</f>
        <v>Clásica</v>
      </c>
      <c r="J257" s="11" t="s">
        <v>3236</v>
      </c>
      <c r="K257" s="10" t="str">
        <f aca="false">Parámetros!$B$30</f>
        <v>Mercado Envíos</v>
      </c>
      <c r="L257" s="2" t="str">
        <f aca="false">IF(F257&gt;=Parámetros!$B$7,"Envío gratis (obligatorio en Mercado Libre)",Parámetros!$B$31)</f>
        <v>A cargo del comprador</v>
      </c>
      <c r="M257" s="10" t="str">
        <f aca="false">Parámetros!$B$32</f>
        <v>No acepto</v>
      </c>
      <c r="N257" s="10" t="str">
        <f aca="false">Parámetros!$B$33</f>
        <v>Sin garantía</v>
      </c>
      <c r="O257" s="2" t="s">
        <v>3237</v>
      </c>
      <c r="P257" s="2" t="s">
        <v>230</v>
      </c>
      <c r="Q257" s="2" t="s">
        <v>601</v>
      </c>
      <c r="R257" s="2" t="s">
        <v>3238</v>
      </c>
      <c r="S257" s="2" t="s">
        <v>437</v>
      </c>
      <c r="T257" s="2" t="s">
        <v>170</v>
      </c>
      <c r="U257" s="2" t="n">
        <v>40</v>
      </c>
      <c r="V257" s="2" t="s">
        <v>171</v>
      </c>
      <c r="W257" s="2" t="n">
        <v>40</v>
      </c>
      <c r="X257" s="2"/>
      <c r="Y257" s="2"/>
      <c r="Z257" s="2"/>
      <c r="AA257" s="2"/>
      <c r="AB257" s="2" t="s">
        <v>437</v>
      </c>
      <c r="AC257" s="2"/>
      <c r="AD257" s="2" t="s">
        <v>103</v>
      </c>
      <c r="AE257" s="2"/>
      <c r="AF257" s="2"/>
      <c r="AG257" s="2" t="s">
        <v>3239</v>
      </c>
      <c r="AH257" s="2" t="s">
        <v>3240</v>
      </c>
      <c r="AI257" s="2" t="s">
        <v>3241</v>
      </c>
      <c r="AJ257" s="2" t="s">
        <v>3242</v>
      </c>
      <c r="AK257" s="2"/>
      <c r="AL257" s="2"/>
      <c r="AM257" s="2"/>
      <c r="AN257" s="2" t="s">
        <v>175</v>
      </c>
      <c r="AO257" s="2" t="s">
        <v>3243</v>
      </c>
      <c r="AP257" s="2" t="s">
        <v>89</v>
      </c>
    </row>
    <row r="258" customFormat="false" ht="15" hidden="false" customHeight="false" outlineLevel="0" collapsed="false">
      <c r="A258" s="8" t="s">
        <v>3244</v>
      </c>
      <c r="B258" s="8" t="s">
        <v>3244</v>
      </c>
      <c r="C258" s="2" t="s">
        <v>3245</v>
      </c>
      <c r="D258" s="2" t="s">
        <v>92</v>
      </c>
      <c r="E258" s="2" t="s">
        <v>93</v>
      </c>
      <c r="F258" s="9" t="n">
        <f aca="false">Precios!R258</f>
        <v>97.01</v>
      </c>
      <c r="G258" s="2" t="n">
        <v>450</v>
      </c>
      <c r="H258" s="10" t="str">
        <f aca="false">Parámetros!$B$28</f>
        <v>Nuevo</v>
      </c>
      <c r="I258" s="10" t="str">
        <f aca="false">Parámetros!$B$29</f>
        <v>Clásica</v>
      </c>
      <c r="J258" s="11" t="s">
        <v>3246</v>
      </c>
      <c r="K258" s="10" t="str">
        <f aca="false">Parámetros!$B$30</f>
        <v>Mercado Envíos</v>
      </c>
      <c r="L258" s="2" t="str">
        <f aca="false">IF(F258&gt;=Parámetros!$B$7,"Envío gratis (obligatorio en Mercado Libre)",Parámetros!$B$31)</f>
        <v>A cargo del comprador</v>
      </c>
      <c r="M258" s="10" t="str">
        <f aca="false">Parámetros!$B$32</f>
        <v>No acepto</v>
      </c>
      <c r="N258" s="10" t="str">
        <f aca="false">Parámetros!$B$33</f>
        <v>Sin garantía</v>
      </c>
      <c r="O258" s="2" t="s">
        <v>3247</v>
      </c>
      <c r="P258" s="2" t="s">
        <v>3248</v>
      </c>
      <c r="Q258" s="2" t="s">
        <v>1471</v>
      </c>
      <c r="R258" s="2"/>
      <c r="S258" s="2" t="s">
        <v>1952</v>
      </c>
      <c r="T258" s="2" t="s">
        <v>1846</v>
      </c>
      <c r="U258" s="2" t="n">
        <v>237</v>
      </c>
      <c r="V258" s="2" t="s">
        <v>77</v>
      </c>
      <c r="W258" s="2" t="n">
        <v>1</v>
      </c>
      <c r="X258" s="2"/>
      <c r="Y258" s="2"/>
      <c r="Z258" s="2"/>
      <c r="AA258" s="2" t="s">
        <v>3249</v>
      </c>
      <c r="AB258" s="2"/>
      <c r="AC258" s="2" t="s">
        <v>1952</v>
      </c>
      <c r="AD258" s="2"/>
      <c r="AE258" s="2"/>
      <c r="AF258" s="2"/>
      <c r="AG258" s="2" t="s">
        <v>3250</v>
      </c>
      <c r="AH258" s="2" t="s">
        <v>3251</v>
      </c>
      <c r="AI258" s="2" t="s">
        <v>3252</v>
      </c>
      <c r="AJ258" s="2"/>
      <c r="AK258" s="2"/>
      <c r="AL258" s="2"/>
      <c r="AM258" s="2"/>
      <c r="AN258" s="2" t="s">
        <v>87</v>
      </c>
      <c r="AO258" s="2" t="s">
        <v>3253</v>
      </c>
      <c r="AP258" s="2" t="s">
        <v>89</v>
      </c>
    </row>
    <row r="259" customFormat="false" ht="15" hidden="false" customHeight="false" outlineLevel="0" collapsed="false">
      <c r="A259" s="8" t="s">
        <v>3254</v>
      </c>
      <c r="B259" s="8" t="s">
        <v>3254</v>
      </c>
      <c r="C259" s="2" t="s">
        <v>3255</v>
      </c>
      <c r="D259" s="2" t="s">
        <v>240</v>
      </c>
      <c r="E259" s="2" t="s">
        <v>241</v>
      </c>
      <c r="F259" s="9" t="n">
        <f aca="false">Precios!R259</f>
        <v>87</v>
      </c>
      <c r="G259" s="2" t="n">
        <v>561</v>
      </c>
      <c r="H259" s="10" t="str">
        <f aca="false">Parámetros!$B$28</f>
        <v>Nuevo</v>
      </c>
      <c r="I259" s="10" t="str">
        <f aca="false">Parámetros!$B$29</f>
        <v>Clásica</v>
      </c>
      <c r="J259" s="11" t="s">
        <v>3256</v>
      </c>
      <c r="K259" s="10" t="str">
        <f aca="false">Parámetros!$B$30</f>
        <v>Mercado Envíos</v>
      </c>
      <c r="L259" s="2" t="str">
        <f aca="false">IF(F259&gt;=Parámetros!$B$7,"Envío gratis (obligatorio en Mercado Libre)",Parámetros!$B$31)</f>
        <v>A cargo del comprador</v>
      </c>
      <c r="M259" s="10" t="str">
        <f aca="false">Parámetros!$B$32</f>
        <v>No acepto</v>
      </c>
      <c r="N259" s="10" t="str">
        <f aca="false">Parámetros!$B$33</f>
        <v>Sin garantía</v>
      </c>
      <c r="O259" s="2" t="s">
        <v>3257</v>
      </c>
      <c r="P259" s="2" t="s">
        <v>128</v>
      </c>
      <c r="Q259" s="2" t="s">
        <v>129</v>
      </c>
      <c r="R259" s="2"/>
      <c r="S259" s="2" t="s">
        <v>451</v>
      </c>
      <c r="T259" s="2" t="s">
        <v>152</v>
      </c>
      <c r="U259" s="2" t="n">
        <v>40</v>
      </c>
      <c r="V259" s="2" t="s">
        <v>133</v>
      </c>
      <c r="W259" s="2" t="n">
        <v>40</v>
      </c>
      <c r="X259" s="2" t="s">
        <v>134</v>
      </c>
      <c r="Y259" s="2" t="s">
        <v>451</v>
      </c>
      <c r="Z259" s="2" t="s">
        <v>136</v>
      </c>
      <c r="AA259" s="2" t="s">
        <v>81</v>
      </c>
      <c r="AB259" s="2"/>
      <c r="AC259" s="2"/>
      <c r="AD259" s="2"/>
      <c r="AE259" s="2"/>
      <c r="AF259" s="2"/>
      <c r="AG259" s="2" t="s">
        <v>3258</v>
      </c>
      <c r="AH259" s="2" t="s">
        <v>3259</v>
      </c>
      <c r="AI259" s="2" t="s">
        <v>3260</v>
      </c>
      <c r="AJ259" s="2" t="s">
        <v>3261</v>
      </c>
      <c r="AK259" s="2" t="s">
        <v>3262</v>
      </c>
      <c r="AL259" s="2"/>
      <c r="AM259" s="2"/>
      <c r="AN259" s="2" t="s">
        <v>87</v>
      </c>
      <c r="AO259" s="2" t="s">
        <v>3263</v>
      </c>
      <c r="AP259" s="2" t="s">
        <v>89</v>
      </c>
    </row>
    <row r="260" customFormat="false" ht="15" hidden="false" customHeight="false" outlineLevel="0" collapsed="false">
      <c r="A260" s="8" t="s">
        <v>3264</v>
      </c>
      <c r="B260" s="8" t="s">
        <v>3264</v>
      </c>
      <c r="C260" s="2" t="s">
        <v>3265</v>
      </c>
      <c r="D260" s="2" t="s">
        <v>596</v>
      </c>
      <c r="E260" s="2" t="s">
        <v>597</v>
      </c>
      <c r="F260" s="9" t="n">
        <f aca="false">Precios!R260</f>
        <v>278.83</v>
      </c>
      <c r="G260" s="2" t="n">
        <v>81</v>
      </c>
      <c r="H260" s="10" t="str">
        <f aca="false">Parámetros!$B$28</f>
        <v>Nuevo</v>
      </c>
      <c r="I260" s="10" t="str">
        <f aca="false">Parámetros!$B$29</f>
        <v>Clásica</v>
      </c>
      <c r="J260" s="11" t="s">
        <v>3266</v>
      </c>
      <c r="K260" s="10" t="str">
        <f aca="false">Parámetros!$B$30</f>
        <v>Mercado Envíos</v>
      </c>
      <c r="L260" s="2" t="str">
        <f aca="false">IF(F260&gt;=Parámetros!$B$7,"Envío gratis (obligatorio en Mercado Libre)",Parámetros!$B$31)</f>
        <v>A cargo del comprador</v>
      </c>
      <c r="M260" s="10" t="str">
        <f aca="false">Parámetros!$B$32</f>
        <v>No acepto</v>
      </c>
      <c r="N260" s="10" t="str">
        <f aca="false">Parámetros!$B$33</f>
        <v>Sin garantía</v>
      </c>
      <c r="O260" s="2" t="s">
        <v>3267</v>
      </c>
      <c r="P260" s="2" t="s">
        <v>600</v>
      </c>
      <c r="Q260" s="2" t="s">
        <v>601</v>
      </c>
      <c r="R260" s="2" t="s">
        <v>3268</v>
      </c>
      <c r="S260" s="2" t="s">
        <v>437</v>
      </c>
      <c r="T260" s="2" t="s">
        <v>3269</v>
      </c>
      <c r="U260" s="2" t="n">
        <v>10</v>
      </c>
      <c r="V260" s="2" t="s">
        <v>171</v>
      </c>
      <c r="W260" s="2" t="n">
        <v>10</v>
      </c>
      <c r="X260" s="2"/>
      <c r="Y260" s="2"/>
      <c r="Z260" s="2"/>
      <c r="AA260" s="2"/>
      <c r="AB260" s="2" t="s">
        <v>3270</v>
      </c>
      <c r="AC260" s="2"/>
      <c r="AD260" s="2" t="s">
        <v>103</v>
      </c>
      <c r="AE260" s="2"/>
      <c r="AF260" s="2"/>
      <c r="AG260" s="2" t="s">
        <v>3271</v>
      </c>
      <c r="AH260" s="2" t="s">
        <v>3272</v>
      </c>
      <c r="AI260" s="2"/>
      <c r="AJ260" s="2"/>
      <c r="AK260" s="2"/>
      <c r="AL260" s="2"/>
      <c r="AM260" s="2"/>
      <c r="AN260" s="2" t="s">
        <v>175</v>
      </c>
      <c r="AO260" s="2" t="s">
        <v>3273</v>
      </c>
      <c r="AP260" s="2" t="s">
        <v>89</v>
      </c>
    </row>
    <row r="261" customFormat="false" ht="15" hidden="false" customHeight="false" outlineLevel="0" collapsed="false">
      <c r="A261" s="8" t="s">
        <v>3274</v>
      </c>
      <c r="B261" s="8" t="s">
        <v>3274</v>
      </c>
      <c r="C261" s="2" t="s">
        <v>3275</v>
      </c>
      <c r="D261" s="2" t="s">
        <v>483</v>
      </c>
      <c r="E261" s="2" t="s">
        <v>484</v>
      </c>
      <c r="F261" s="9" t="n">
        <f aca="false">Precios!R261</f>
        <v>788</v>
      </c>
      <c r="G261" s="2" t="n">
        <v>4</v>
      </c>
      <c r="H261" s="10" t="str">
        <f aca="false">Parámetros!$B$28</f>
        <v>Nuevo</v>
      </c>
      <c r="I261" s="10" t="str">
        <f aca="false">Parámetros!$B$29</f>
        <v>Clásica</v>
      </c>
      <c r="J261" s="11" t="s">
        <v>3276</v>
      </c>
      <c r="K261" s="10" t="str">
        <f aca="false">Parámetros!$B$30</f>
        <v>Mercado Envíos</v>
      </c>
      <c r="L261" s="2" t="str">
        <f aca="false">IF(F261&gt;=Parámetros!$B$7,"Envío gratis (obligatorio en Mercado Libre)",Parámetros!$B$31)</f>
        <v>Envío gratis (obligatorio en Mercado Libre)</v>
      </c>
      <c r="M261" s="10" t="str">
        <f aca="false">Parámetros!$B$32</f>
        <v>No acepto</v>
      </c>
      <c r="N261" s="10" t="str">
        <f aca="false">Parámetros!$B$33</f>
        <v>Sin garantía</v>
      </c>
      <c r="O261" s="2" t="s">
        <v>3277</v>
      </c>
      <c r="P261" s="2" t="s">
        <v>3278</v>
      </c>
      <c r="Q261" s="2" t="s">
        <v>488</v>
      </c>
      <c r="R261" s="2"/>
      <c r="S261" s="2"/>
      <c r="T261" s="2" t="s">
        <v>491</v>
      </c>
      <c r="U261" s="2" t="n">
        <v>3</v>
      </c>
      <c r="V261" s="2" t="s">
        <v>77</v>
      </c>
      <c r="W261" s="2" t="n">
        <v>1</v>
      </c>
      <c r="X261" s="2" t="s">
        <v>3279</v>
      </c>
      <c r="Y261" s="2" t="s">
        <v>3280</v>
      </c>
      <c r="Z261" s="2" t="s">
        <v>494</v>
      </c>
      <c r="AA261" s="2"/>
      <c r="AB261" s="2"/>
      <c r="AC261" s="2"/>
      <c r="AD261" s="2"/>
      <c r="AE261" s="2"/>
      <c r="AF261" s="2"/>
      <c r="AG261" s="2" t="s">
        <v>3281</v>
      </c>
      <c r="AH261" s="2" t="s">
        <v>3282</v>
      </c>
      <c r="AI261" s="2" t="s">
        <v>3283</v>
      </c>
      <c r="AJ261" s="2" t="s">
        <v>3284</v>
      </c>
      <c r="AK261" s="2" t="s">
        <v>3285</v>
      </c>
      <c r="AL261" s="2"/>
      <c r="AM261" s="2"/>
      <c r="AN261" s="2" t="s">
        <v>87</v>
      </c>
      <c r="AO261" s="2" t="s">
        <v>3286</v>
      </c>
      <c r="AP261" s="2" t="s">
        <v>89</v>
      </c>
    </row>
    <row r="262" customFormat="false" ht="15" hidden="false" customHeight="false" outlineLevel="0" collapsed="false">
      <c r="A262" s="8" t="s">
        <v>3287</v>
      </c>
      <c r="B262" s="8" t="s">
        <v>3287</v>
      </c>
      <c r="C262" s="2" t="s">
        <v>3288</v>
      </c>
      <c r="D262" s="2" t="s">
        <v>750</v>
      </c>
      <c r="E262" s="2" t="s">
        <v>751</v>
      </c>
      <c r="F262" s="9" t="n">
        <f aca="false">Precios!R262</f>
        <v>180</v>
      </c>
      <c r="G262" s="2" t="n">
        <v>743</v>
      </c>
      <c r="H262" s="10" t="str">
        <f aca="false">Parámetros!$B$28</f>
        <v>Nuevo</v>
      </c>
      <c r="I262" s="10" t="str">
        <f aca="false">Parámetros!$B$29</f>
        <v>Clásica</v>
      </c>
      <c r="J262" s="11" t="s">
        <v>3289</v>
      </c>
      <c r="K262" s="10" t="str">
        <f aca="false">Parámetros!$B$30</f>
        <v>Mercado Envíos</v>
      </c>
      <c r="L262" s="2" t="str">
        <f aca="false">IF(F262&gt;=Parámetros!$B$7,"Envío gratis (obligatorio en Mercado Libre)",Parámetros!$B$31)</f>
        <v>A cargo del comprador</v>
      </c>
      <c r="M262" s="10" t="str">
        <f aca="false">Parámetros!$B$32</f>
        <v>No acepto</v>
      </c>
      <c r="N262" s="10" t="str">
        <f aca="false">Parámetros!$B$33</f>
        <v>Sin garantía</v>
      </c>
      <c r="O262" s="2" t="s">
        <v>3290</v>
      </c>
      <c r="P262" s="2" t="s">
        <v>3291</v>
      </c>
      <c r="Q262" s="2" t="s">
        <v>1126</v>
      </c>
      <c r="R262" s="2" t="s">
        <v>3292</v>
      </c>
      <c r="S262" s="2" t="s">
        <v>81</v>
      </c>
      <c r="T262" s="2" t="s">
        <v>1459</v>
      </c>
      <c r="U262" s="2" t="n">
        <v>150</v>
      </c>
      <c r="V262" s="2" t="s">
        <v>77</v>
      </c>
      <c r="W262" s="2" t="n">
        <v>1</v>
      </c>
      <c r="X262" s="2" t="s">
        <v>3293</v>
      </c>
      <c r="Y262" s="2" t="s">
        <v>3294</v>
      </c>
      <c r="Z262" s="2" t="s">
        <v>136</v>
      </c>
      <c r="AA262" s="2" t="s">
        <v>1835</v>
      </c>
      <c r="AB262" s="2"/>
      <c r="AC262" s="2" t="s">
        <v>3295</v>
      </c>
      <c r="AD262" s="2"/>
      <c r="AE262" s="2"/>
      <c r="AF262" s="2" t="s">
        <v>3296</v>
      </c>
      <c r="AG262" s="2" t="s">
        <v>3297</v>
      </c>
      <c r="AH262" s="2" t="s">
        <v>3298</v>
      </c>
      <c r="AI262" s="2"/>
      <c r="AJ262" s="2"/>
      <c r="AK262" s="2"/>
      <c r="AL262" s="2"/>
      <c r="AM262" s="2"/>
      <c r="AN262" s="2" t="s">
        <v>87</v>
      </c>
      <c r="AO262" s="2" t="s">
        <v>3299</v>
      </c>
      <c r="AP262" s="2" t="s">
        <v>89</v>
      </c>
    </row>
    <row r="263" customFormat="false" ht="15" hidden="false" customHeight="false" outlineLevel="0" collapsed="false">
      <c r="A263" s="8" t="s">
        <v>3300</v>
      </c>
      <c r="B263" s="8" t="s">
        <v>3300</v>
      </c>
      <c r="C263" s="2" t="s">
        <v>3301</v>
      </c>
      <c r="D263" s="2" t="s">
        <v>2629</v>
      </c>
      <c r="E263" s="2" t="s">
        <v>2630</v>
      </c>
      <c r="F263" s="9" t="n">
        <f aca="false">Precios!R263</f>
        <v>382.93</v>
      </c>
      <c r="G263" s="2" t="n">
        <v>273</v>
      </c>
      <c r="H263" s="10" t="str">
        <f aca="false">Parámetros!$B$28</f>
        <v>Nuevo</v>
      </c>
      <c r="I263" s="10" t="str">
        <f aca="false">Parámetros!$B$29</f>
        <v>Clásica</v>
      </c>
      <c r="J263" s="11" t="s">
        <v>3302</v>
      </c>
      <c r="K263" s="10" t="str">
        <f aca="false">Parámetros!$B$30</f>
        <v>Mercado Envíos</v>
      </c>
      <c r="L263" s="2" t="str">
        <f aca="false">IF(F263&gt;=Parámetros!$B$7,"Envío gratis (obligatorio en Mercado Libre)",Parámetros!$B$31)</f>
        <v>Envío gratis (obligatorio en Mercado Libre)</v>
      </c>
      <c r="M263" s="10" t="str">
        <f aca="false">Parámetros!$B$32</f>
        <v>No acepto</v>
      </c>
      <c r="N263" s="10" t="str">
        <f aca="false">Parámetros!$B$33</f>
        <v>Sin garantía</v>
      </c>
      <c r="O263" s="2" t="s">
        <v>3303</v>
      </c>
      <c r="P263" s="2" t="s">
        <v>3304</v>
      </c>
      <c r="Q263" s="2" t="s">
        <v>3115</v>
      </c>
      <c r="R263" s="2" t="s">
        <v>3305</v>
      </c>
      <c r="S263" s="2"/>
      <c r="T263" s="2" t="s">
        <v>3306</v>
      </c>
      <c r="U263" s="2" t="n">
        <v>360</v>
      </c>
      <c r="V263" s="2" t="s">
        <v>77</v>
      </c>
      <c r="W263" s="2" t="n">
        <v>1</v>
      </c>
      <c r="X263" s="2" t="s">
        <v>3307</v>
      </c>
      <c r="Y263" s="2" t="s">
        <v>3308</v>
      </c>
      <c r="Z263" s="2" t="s">
        <v>3309</v>
      </c>
      <c r="AA263" s="2"/>
      <c r="AB263" s="2"/>
      <c r="AC263" s="2"/>
      <c r="AD263" s="2"/>
      <c r="AE263" s="2"/>
      <c r="AF263" s="2" t="s">
        <v>3310</v>
      </c>
      <c r="AG263" s="2" t="s">
        <v>3311</v>
      </c>
      <c r="AH263" s="2" t="s">
        <v>3312</v>
      </c>
      <c r="AI263" s="2"/>
      <c r="AJ263" s="2"/>
      <c r="AK263" s="2"/>
      <c r="AL263" s="2"/>
      <c r="AM263" s="2"/>
      <c r="AN263" s="2" t="s">
        <v>87</v>
      </c>
      <c r="AO263" s="2" t="s">
        <v>3313</v>
      </c>
      <c r="AP263" s="2" t="s">
        <v>89</v>
      </c>
    </row>
    <row r="264" customFormat="false" ht="15" hidden="false" customHeight="false" outlineLevel="0" collapsed="false">
      <c r="A264" s="8" t="s">
        <v>3314</v>
      </c>
      <c r="B264" s="8" t="s">
        <v>3314</v>
      </c>
      <c r="C264" s="2" t="s">
        <v>3315</v>
      </c>
      <c r="D264" s="2" t="s">
        <v>1093</v>
      </c>
      <c r="E264" s="2" t="s">
        <v>1094</v>
      </c>
      <c r="F264" s="9" t="n">
        <f aca="false">Precios!R264</f>
        <v>851</v>
      </c>
      <c r="G264" s="2" t="n">
        <v>134</v>
      </c>
      <c r="H264" s="10" t="str">
        <f aca="false">Parámetros!$B$28</f>
        <v>Nuevo</v>
      </c>
      <c r="I264" s="10" t="str">
        <f aca="false">Parámetros!$B$29</f>
        <v>Clásica</v>
      </c>
      <c r="J264" s="11" t="s">
        <v>3316</v>
      </c>
      <c r="K264" s="10" t="str">
        <f aca="false">Parámetros!$B$30</f>
        <v>Mercado Envíos</v>
      </c>
      <c r="L264" s="2" t="str">
        <f aca="false">IF(F264&gt;=Parámetros!$B$7,"Envío gratis (obligatorio en Mercado Libre)",Parámetros!$B$31)</f>
        <v>Envío gratis (obligatorio en Mercado Libre)</v>
      </c>
      <c r="M264" s="10" t="str">
        <f aca="false">Parámetros!$B$32</f>
        <v>No acepto</v>
      </c>
      <c r="N264" s="10" t="str">
        <f aca="false">Parámetros!$B$33</f>
        <v>Sin garantía</v>
      </c>
      <c r="O264" s="2"/>
      <c r="P264" s="2" t="s">
        <v>3317</v>
      </c>
      <c r="Q264" s="2" t="s">
        <v>1196</v>
      </c>
      <c r="R264" s="2"/>
      <c r="S264" s="2"/>
      <c r="T264" s="2" t="s">
        <v>1112</v>
      </c>
      <c r="U264" s="2" t="n">
        <v>30</v>
      </c>
      <c r="V264" s="2" t="s">
        <v>1736</v>
      </c>
      <c r="W264" s="2" t="n">
        <v>30</v>
      </c>
      <c r="X264" s="2" t="s">
        <v>3318</v>
      </c>
      <c r="Y264" s="2" t="s">
        <v>135</v>
      </c>
      <c r="Z264" s="2" t="s">
        <v>136</v>
      </c>
      <c r="AA264" s="2"/>
      <c r="AB264" s="2"/>
      <c r="AC264" s="2"/>
      <c r="AD264" s="2"/>
      <c r="AE264" s="2"/>
      <c r="AF264" s="2"/>
      <c r="AG264" s="2" t="s">
        <v>3319</v>
      </c>
      <c r="AH264" s="2" t="s">
        <v>3320</v>
      </c>
      <c r="AI264" s="2"/>
      <c r="AJ264" s="2"/>
      <c r="AK264" s="2"/>
      <c r="AL264" s="2"/>
      <c r="AM264" s="2"/>
      <c r="AN264" s="2" t="s">
        <v>87</v>
      </c>
      <c r="AO264" s="2" t="s">
        <v>3321</v>
      </c>
      <c r="AP264" s="2" t="s">
        <v>89</v>
      </c>
    </row>
    <row r="265" customFormat="false" ht="15" hidden="false" customHeight="false" outlineLevel="0" collapsed="false">
      <c r="A265" s="8" t="s">
        <v>3322</v>
      </c>
      <c r="B265" s="8" t="s">
        <v>3322</v>
      </c>
      <c r="C265" s="2" t="s">
        <v>3323</v>
      </c>
      <c r="D265" s="2" t="s">
        <v>350</v>
      </c>
      <c r="E265" s="2" t="s">
        <v>351</v>
      </c>
      <c r="F265" s="9" t="n">
        <f aca="false">Precios!R265</f>
        <v>84</v>
      </c>
      <c r="G265" s="2" t="n">
        <v>3688</v>
      </c>
      <c r="H265" s="10" t="str">
        <f aca="false">Parámetros!$B$28</f>
        <v>Nuevo</v>
      </c>
      <c r="I265" s="10" t="str">
        <f aca="false">Parámetros!$B$29</f>
        <v>Clásica</v>
      </c>
      <c r="J265" s="11" t="s">
        <v>3324</v>
      </c>
      <c r="K265" s="10" t="str">
        <f aca="false">Parámetros!$B$30</f>
        <v>Mercado Envíos</v>
      </c>
      <c r="L265" s="2" t="str">
        <f aca="false">IF(F265&gt;=Parámetros!$B$7,"Envío gratis (obligatorio en Mercado Libre)",Parámetros!$B$31)</f>
        <v>A cargo del comprador</v>
      </c>
      <c r="M265" s="10" t="str">
        <f aca="false">Parámetros!$B$32</f>
        <v>No acepto</v>
      </c>
      <c r="N265" s="10" t="str">
        <f aca="false">Parámetros!$B$33</f>
        <v>Sin garantía</v>
      </c>
      <c r="O265" s="2"/>
      <c r="P265" s="2" t="s">
        <v>2759</v>
      </c>
      <c r="Q265" s="2" t="s">
        <v>2760</v>
      </c>
      <c r="R265" s="2" t="s">
        <v>2499</v>
      </c>
      <c r="S265" s="2"/>
      <c r="T265" s="2" t="s">
        <v>3325</v>
      </c>
      <c r="U265" s="2" t="n">
        <v>30</v>
      </c>
      <c r="V265" s="2" t="s">
        <v>3326</v>
      </c>
      <c r="W265" s="2" t="n">
        <v>30</v>
      </c>
      <c r="X265" s="2" t="s">
        <v>3327</v>
      </c>
      <c r="Y265" s="2" t="s">
        <v>3328</v>
      </c>
      <c r="Z265" s="2" t="s">
        <v>136</v>
      </c>
      <c r="AA265" s="2"/>
      <c r="AB265" s="2"/>
      <c r="AC265" s="2"/>
      <c r="AD265" s="2"/>
      <c r="AE265" s="2"/>
      <c r="AF265" s="2"/>
      <c r="AG265" s="2" t="s">
        <v>3329</v>
      </c>
      <c r="AH265" s="2" t="s">
        <v>3330</v>
      </c>
      <c r="AI265" s="2"/>
      <c r="AJ265" s="2"/>
      <c r="AK265" s="2"/>
      <c r="AL265" s="2"/>
      <c r="AM265" s="2"/>
      <c r="AN265" s="2" t="s">
        <v>87</v>
      </c>
      <c r="AO265" s="2" t="s">
        <v>3331</v>
      </c>
      <c r="AP265" s="2" t="s">
        <v>89</v>
      </c>
    </row>
    <row r="266" customFormat="false" ht="15" hidden="false" customHeight="false" outlineLevel="0" collapsed="false">
      <c r="A266" s="8" t="s">
        <v>3332</v>
      </c>
      <c r="B266" s="8" t="s">
        <v>3332</v>
      </c>
      <c r="C266" s="2" t="s">
        <v>3333</v>
      </c>
      <c r="D266" s="2" t="s">
        <v>872</v>
      </c>
      <c r="E266" s="2" t="s">
        <v>873</v>
      </c>
      <c r="F266" s="9" t="n">
        <f aca="false">Precios!R266</f>
        <v>55</v>
      </c>
      <c r="G266" s="2" t="n">
        <v>449</v>
      </c>
      <c r="H266" s="10" t="str">
        <f aca="false">Parámetros!$B$28</f>
        <v>Nuevo</v>
      </c>
      <c r="I266" s="10" t="str">
        <f aca="false">Parámetros!$B$29</f>
        <v>Clásica</v>
      </c>
      <c r="J266" s="11" t="s">
        <v>3334</v>
      </c>
      <c r="K266" s="10" t="str">
        <f aca="false">Parámetros!$B$30</f>
        <v>Mercado Envíos</v>
      </c>
      <c r="L266" s="2" t="str">
        <f aca="false">IF(F266&gt;=Parámetros!$B$7,"Envío gratis (obligatorio en Mercado Libre)",Parámetros!$B$31)</f>
        <v>A cargo del comprador</v>
      </c>
      <c r="M266" s="10" t="str">
        <f aca="false">Parámetros!$B$32</f>
        <v>No acepto</v>
      </c>
      <c r="N266" s="10" t="str">
        <f aca="false">Parámetros!$B$33</f>
        <v>Sin garantía</v>
      </c>
      <c r="O266" s="2" t="s">
        <v>3335</v>
      </c>
      <c r="P266" s="2" t="s">
        <v>230</v>
      </c>
      <c r="Q266" s="2" t="s">
        <v>601</v>
      </c>
      <c r="R266" s="2" t="s">
        <v>936</v>
      </c>
      <c r="S266" s="2"/>
      <c r="T266" s="2" t="s">
        <v>3336</v>
      </c>
      <c r="U266" s="2" t="n">
        <v>120</v>
      </c>
      <c r="V266" s="2" t="s">
        <v>171</v>
      </c>
      <c r="W266" s="2" t="n">
        <v>120</v>
      </c>
      <c r="X266" s="2"/>
      <c r="Y266" s="2"/>
      <c r="Z266" s="2"/>
      <c r="AA266" s="2"/>
      <c r="AB266" s="2"/>
      <c r="AC266" s="2"/>
      <c r="AD266" s="2"/>
      <c r="AE266" s="2"/>
      <c r="AF266" s="2"/>
      <c r="AG266" s="2" t="s">
        <v>3337</v>
      </c>
      <c r="AH266" s="2" t="s">
        <v>3338</v>
      </c>
      <c r="AI266" s="2" t="s">
        <v>3339</v>
      </c>
      <c r="AJ266" s="2" t="s">
        <v>3340</v>
      </c>
      <c r="AK266" s="2"/>
      <c r="AL266" s="2"/>
      <c r="AM266" s="2"/>
      <c r="AN266" s="2" t="s">
        <v>175</v>
      </c>
      <c r="AO266" s="2" t="s">
        <v>3341</v>
      </c>
      <c r="AP266" s="2" t="s">
        <v>89</v>
      </c>
    </row>
    <row r="267" customFormat="false" ht="15" hidden="false" customHeight="false" outlineLevel="0" collapsed="false">
      <c r="A267" s="8" t="s">
        <v>3342</v>
      </c>
      <c r="B267" s="8" t="s">
        <v>3342</v>
      </c>
      <c r="C267" s="2" t="s">
        <v>3343</v>
      </c>
      <c r="D267" s="2" t="s">
        <v>144</v>
      </c>
      <c r="E267" s="2" t="s">
        <v>145</v>
      </c>
      <c r="F267" s="9" t="n">
        <f aca="false">Precios!R267</f>
        <v>538</v>
      </c>
      <c r="G267" s="2" t="n">
        <v>340</v>
      </c>
      <c r="H267" s="10" t="str">
        <f aca="false">Parámetros!$B$28</f>
        <v>Nuevo</v>
      </c>
      <c r="I267" s="10" t="str">
        <f aca="false">Parámetros!$B$29</f>
        <v>Clásica</v>
      </c>
      <c r="J267" s="11" t="s">
        <v>3344</v>
      </c>
      <c r="K267" s="10" t="str">
        <f aca="false">Parámetros!$B$30</f>
        <v>Mercado Envíos</v>
      </c>
      <c r="L267" s="2" t="str">
        <f aca="false">IF(F267&gt;=Parámetros!$B$7,"Envío gratis (obligatorio en Mercado Libre)",Parámetros!$B$31)</f>
        <v>Envío gratis (obligatorio en Mercado Libre)</v>
      </c>
      <c r="M267" s="10" t="str">
        <f aca="false">Parámetros!$B$32</f>
        <v>No acepto</v>
      </c>
      <c r="N267" s="10" t="str">
        <f aca="false">Parámetros!$B$33</f>
        <v>Sin garantía</v>
      </c>
      <c r="O267" s="2" t="s">
        <v>3345</v>
      </c>
      <c r="P267" s="2" t="s">
        <v>3346</v>
      </c>
      <c r="Q267" s="2" t="s">
        <v>949</v>
      </c>
      <c r="R267" s="2" t="s">
        <v>2499</v>
      </c>
      <c r="S267" s="2"/>
      <c r="T267" s="2" t="s">
        <v>1112</v>
      </c>
      <c r="U267" s="2" t="n">
        <v>20</v>
      </c>
      <c r="V267" s="2" t="s">
        <v>1736</v>
      </c>
      <c r="W267" s="2" t="n">
        <v>20</v>
      </c>
      <c r="X267" s="2" t="s">
        <v>3347</v>
      </c>
      <c r="Y267" s="2" t="s">
        <v>3348</v>
      </c>
      <c r="Z267" s="2" t="s">
        <v>136</v>
      </c>
      <c r="AA267" s="2"/>
      <c r="AB267" s="2"/>
      <c r="AC267" s="2"/>
      <c r="AD267" s="2"/>
      <c r="AE267" s="2"/>
      <c r="AF267" s="2"/>
      <c r="AG267" s="2" t="s">
        <v>3349</v>
      </c>
      <c r="AH267" s="2" t="s">
        <v>3350</v>
      </c>
      <c r="AI267" s="2" t="s">
        <v>3351</v>
      </c>
      <c r="AJ267" s="2" t="s">
        <v>3352</v>
      </c>
      <c r="AK267" s="2"/>
      <c r="AL267" s="2"/>
      <c r="AM267" s="2"/>
      <c r="AN267" s="2" t="s">
        <v>87</v>
      </c>
      <c r="AO267" s="2" t="s">
        <v>3353</v>
      </c>
      <c r="AP267" s="2" t="s">
        <v>89</v>
      </c>
    </row>
    <row r="268" customFormat="false" ht="15" hidden="false" customHeight="false" outlineLevel="0" collapsed="false">
      <c r="A268" s="8" t="s">
        <v>3354</v>
      </c>
      <c r="B268" s="8" t="s">
        <v>3354</v>
      </c>
      <c r="C268" s="2" t="s">
        <v>3355</v>
      </c>
      <c r="D268" s="2" t="s">
        <v>1811</v>
      </c>
      <c r="E268" s="2" t="s">
        <v>1812</v>
      </c>
      <c r="F268" s="9" t="n">
        <f aca="false">Precios!R268</f>
        <v>297</v>
      </c>
      <c r="G268" s="2" t="n">
        <v>16</v>
      </c>
      <c r="H268" s="10" t="str">
        <f aca="false">Parámetros!$B$28</f>
        <v>Nuevo</v>
      </c>
      <c r="I268" s="10" t="str">
        <f aca="false">Parámetros!$B$29</f>
        <v>Clásica</v>
      </c>
      <c r="J268" s="11" t="s">
        <v>3356</v>
      </c>
      <c r="K268" s="10" t="str">
        <f aca="false">Parámetros!$B$30</f>
        <v>Mercado Envíos</v>
      </c>
      <c r="L268" s="2" t="str">
        <f aca="false">IF(F268&gt;=Parámetros!$B$7,"Envío gratis (obligatorio en Mercado Libre)",Parámetros!$B$31)</f>
        <v>A cargo del comprador</v>
      </c>
      <c r="M268" s="10" t="str">
        <f aca="false">Parámetros!$B$32</f>
        <v>No acepto</v>
      </c>
      <c r="N268" s="10" t="str">
        <f aca="false">Parámetros!$B$33</f>
        <v>Sin garantía</v>
      </c>
      <c r="O268" s="2" t="s">
        <v>3357</v>
      </c>
      <c r="P268" s="2" t="s">
        <v>3358</v>
      </c>
      <c r="Q268" s="2" t="s">
        <v>3359</v>
      </c>
      <c r="R268" s="2" t="s">
        <v>3360</v>
      </c>
      <c r="S268" s="2"/>
      <c r="T268" s="2" t="s">
        <v>3361</v>
      </c>
      <c r="U268" s="2" t="n">
        <v>180</v>
      </c>
      <c r="V268" s="2" t="s">
        <v>77</v>
      </c>
      <c r="W268" s="2" t="n">
        <v>1</v>
      </c>
      <c r="X268" s="2" t="s">
        <v>3362</v>
      </c>
      <c r="Y268" s="2"/>
      <c r="Z268" s="2" t="s">
        <v>341</v>
      </c>
      <c r="AA268" s="2" t="s">
        <v>342</v>
      </c>
      <c r="AB268" s="2"/>
      <c r="AC268" s="2"/>
      <c r="AD268" s="2"/>
      <c r="AE268" s="2"/>
      <c r="AF268" s="2"/>
      <c r="AG268" s="2" t="s">
        <v>3363</v>
      </c>
      <c r="AH268" s="2" t="s">
        <v>3364</v>
      </c>
      <c r="AI268" s="2"/>
      <c r="AJ268" s="2"/>
      <c r="AK268" s="2"/>
      <c r="AL268" s="2"/>
      <c r="AM268" s="2"/>
      <c r="AN268" s="2" t="s">
        <v>87</v>
      </c>
      <c r="AO268" s="2" t="s">
        <v>3365</v>
      </c>
      <c r="AP268" s="2" t="s">
        <v>89</v>
      </c>
    </row>
    <row r="269" customFormat="false" ht="15" hidden="false" customHeight="false" outlineLevel="0" collapsed="false">
      <c r="A269" s="8" t="s">
        <v>3366</v>
      </c>
      <c r="B269" s="8" t="s">
        <v>3366</v>
      </c>
      <c r="C269" s="2" t="s">
        <v>3367</v>
      </c>
      <c r="D269" s="2" t="s">
        <v>2351</v>
      </c>
      <c r="E269" s="2" t="s">
        <v>2352</v>
      </c>
      <c r="F269" s="9" t="n">
        <f aca="false">Precios!R269</f>
        <v>129</v>
      </c>
      <c r="G269" s="2" t="n">
        <v>23</v>
      </c>
      <c r="H269" s="10" t="str">
        <f aca="false">Parámetros!$B$28</f>
        <v>Nuevo</v>
      </c>
      <c r="I269" s="10" t="str">
        <f aca="false">Parámetros!$B$29</f>
        <v>Clásica</v>
      </c>
      <c r="J269" s="11" t="s">
        <v>3368</v>
      </c>
      <c r="K269" s="10" t="str">
        <f aca="false">Parámetros!$B$30</f>
        <v>Mercado Envíos</v>
      </c>
      <c r="L269" s="2" t="str">
        <f aca="false">IF(F269&gt;=Parámetros!$B$7,"Envío gratis (obligatorio en Mercado Libre)",Parámetros!$B$31)</f>
        <v>A cargo del comprador</v>
      </c>
      <c r="M269" s="10" t="str">
        <f aca="false">Parámetros!$B$32</f>
        <v>No acepto</v>
      </c>
      <c r="N269" s="10" t="str">
        <f aca="false">Parámetros!$B$33</f>
        <v>Sin garantía</v>
      </c>
      <c r="O269" s="2" t="s">
        <v>3369</v>
      </c>
      <c r="P269" s="2" t="s">
        <v>3370</v>
      </c>
      <c r="Q269" s="2" t="s">
        <v>617</v>
      </c>
      <c r="R269" s="2" t="s">
        <v>3371</v>
      </c>
      <c r="S269" s="2" t="s">
        <v>3372</v>
      </c>
      <c r="T269" s="2" t="s">
        <v>3373</v>
      </c>
      <c r="U269" s="2" t="n">
        <v>115</v>
      </c>
      <c r="V269" s="2" t="s">
        <v>77</v>
      </c>
      <c r="W269" s="2" t="n">
        <v>1</v>
      </c>
      <c r="X269" s="2"/>
      <c r="Y269" s="2"/>
      <c r="Z269" s="2"/>
      <c r="AA269" s="2"/>
      <c r="AB269" s="2"/>
      <c r="AC269" s="2"/>
      <c r="AD269" s="2"/>
      <c r="AE269" s="2"/>
      <c r="AF269" s="2"/>
      <c r="AG269" s="2" t="s">
        <v>3374</v>
      </c>
      <c r="AH269" s="2" t="s">
        <v>3375</v>
      </c>
      <c r="AI269" s="2"/>
      <c r="AJ269" s="2"/>
      <c r="AK269" s="2"/>
      <c r="AL269" s="2"/>
      <c r="AM269" s="2"/>
      <c r="AN269" s="2" t="s">
        <v>175</v>
      </c>
      <c r="AO269" s="2" t="s">
        <v>3376</v>
      </c>
      <c r="AP269" s="2" t="s">
        <v>89</v>
      </c>
    </row>
    <row r="270" customFormat="false" ht="15" hidden="false" customHeight="false" outlineLevel="0" collapsed="false">
      <c r="A270" s="8" t="s">
        <v>3377</v>
      </c>
      <c r="B270" s="8" t="s">
        <v>3377</v>
      </c>
      <c r="C270" s="2" t="s">
        <v>3378</v>
      </c>
      <c r="D270" s="2" t="s">
        <v>556</v>
      </c>
      <c r="E270" s="2" t="s">
        <v>557</v>
      </c>
      <c r="F270" s="9" t="n">
        <f aca="false">Precios!R270</f>
        <v>294</v>
      </c>
      <c r="G270" s="2" t="n">
        <v>11</v>
      </c>
      <c r="H270" s="10" t="str">
        <f aca="false">Parámetros!$B$28</f>
        <v>Nuevo</v>
      </c>
      <c r="I270" s="10" t="str">
        <f aca="false">Parámetros!$B$29</f>
        <v>Clásica</v>
      </c>
      <c r="J270" s="11" t="s">
        <v>3379</v>
      </c>
      <c r="K270" s="10" t="str">
        <f aca="false">Parámetros!$B$30</f>
        <v>Mercado Envíos</v>
      </c>
      <c r="L270" s="2" t="str">
        <f aca="false">IF(F270&gt;=Parámetros!$B$7,"Envío gratis (obligatorio en Mercado Libre)",Parámetros!$B$31)</f>
        <v>A cargo del comprador</v>
      </c>
      <c r="M270" s="10" t="str">
        <f aca="false">Parámetros!$B$32</f>
        <v>No acepto</v>
      </c>
      <c r="N270" s="10" t="str">
        <f aca="false">Parámetros!$B$33</f>
        <v>Sin garantía</v>
      </c>
      <c r="O270" s="2" t="s">
        <v>3380</v>
      </c>
      <c r="P270" s="2" t="s">
        <v>1777</v>
      </c>
      <c r="Q270" s="2" t="s">
        <v>355</v>
      </c>
      <c r="R270" s="2"/>
      <c r="S270" s="2"/>
      <c r="T270" s="2" t="s">
        <v>152</v>
      </c>
      <c r="U270" s="2" t="n">
        <v>50</v>
      </c>
      <c r="V270" s="2" t="s">
        <v>133</v>
      </c>
      <c r="W270" s="2" t="n">
        <v>50</v>
      </c>
      <c r="X270" s="2" t="s">
        <v>1778</v>
      </c>
      <c r="Y270" s="2" t="s">
        <v>3381</v>
      </c>
      <c r="Z270" s="2" t="s">
        <v>136</v>
      </c>
      <c r="AA270" s="2" t="s">
        <v>81</v>
      </c>
      <c r="AB270" s="2"/>
      <c r="AC270" s="2"/>
      <c r="AD270" s="2"/>
      <c r="AE270" s="2"/>
      <c r="AF270" s="2"/>
      <c r="AG270" s="2" t="s">
        <v>3382</v>
      </c>
      <c r="AH270" s="2" t="s">
        <v>3383</v>
      </c>
      <c r="AI270" s="2" t="s">
        <v>3384</v>
      </c>
      <c r="AJ270" s="2"/>
      <c r="AK270" s="2"/>
      <c r="AL270" s="2"/>
      <c r="AM270" s="2"/>
      <c r="AN270" s="2" t="s">
        <v>87</v>
      </c>
      <c r="AO270" s="2" t="s">
        <v>3385</v>
      </c>
      <c r="AP270" s="2" t="s">
        <v>89</v>
      </c>
    </row>
    <row r="271" customFormat="false" ht="15" hidden="false" customHeight="false" outlineLevel="0" collapsed="false">
      <c r="A271" s="8" t="s">
        <v>3386</v>
      </c>
      <c r="B271" s="8" t="s">
        <v>3386</v>
      </c>
      <c r="C271" s="2" t="s">
        <v>3387</v>
      </c>
      <c r="D271" s="2" t="s">
        <v>596</v>
      </c>
      <c r="E271" s="2" t="s">
        <v>597</v>
      </c>
      <c r="F271" s="9" t="n">
        <f aca="false">Precios!R271</f>
        <v>598</v>
      </c>
      <c r="G271" s="2" t="n">
        <v>172</v>
      </c>
      <c r="H271" s="10" t="str">
        <f aca="false">Parámetros!$B$28</f>
        <v>Nuevo</v>
      </c>
      <c r="I271" s="10" t="str">
        <f aca="false">Parámetros!$B$29</f>
        <v>Clásica</v>
      </c>
      <c r="J271" s="11" t="s">
        <v>3388</v>
      </c>
      <c r="K271" s="10" t="str">
        <f aca="false">Parámetros!$B$30</f>
        <v>Mercado Envíos</v>
      </c>
      <c r="L271" s="2" t="str">
        <f aca="false">IF(F271&gt;=Parámetros!$B$7,"Envío gratis (obligatorio en Mercado Libre)",Parámetros!$B$31)</f>
        <v>Envío gratis (obligatorio en Mercado Libre)</v>
      </c>
      <c r="M271" s="10" t="str">
        <f aca="false">Parámetros!$B$32</f>
        <v>No acepto</v>
      </c>
      <c r="N271" s="10" t="str">
        <f aca="false">Parámetros!$B$33</f>
        <v>Sin garantía</v>
      </c>
      <c r="O271" s="2" t="s">
        <v>3389</v>
      </c>
      <c r="P271" s="2" t="s">
        <v>600</v>
      </c>
      <c r="Q271" s="2" t="s">
        <v>167</v>
      </c>
      <c r="R271" s="2" t="s">
        <v>3390</v>
      </c>
      <c r="S271" s="2" t="s">
        <v>3391</v>
      </c>
      <c r="T271" s="2" t="s">
        <v>3392</v>
      </c>
      <c r="U271" s="2" t="n">
        <v>40</v>
      </c>
      <c r="V271" s="2" t="s">
        <v>171</v>
      </c>
      <c r="W271" s="2" t="n">
        <v>40</v>
      </c>
      <c r="X271" s="2"/>
      <c r="Y271" s="2"/>
      <c r="Z271" s="2"/>
      <c r="AA271" s="2" t="s">
        <v>81</v>
      </c>
      <c r="AB271" s="2" t="s">
        <v>605</v>
      </c>
      <c r="AC271" s="2" t="s">
        <v>3393</v>
      </c>
      <c r="AD271" s="2" t="s">
        <v>103</v>
      </c>
      <c r="AE271" s="2"/>
      <c r="AF271" s="2"/>
      <c r="AG271" s="2" t="s">
        <v>3394</v>
      </c>
      <c r="AH271" s="2" t="s">
        <v>3395</v>
      </c>
      <c r="AI271" s="2" t="s">
        <v>3396</v>
      </c>
      <c r="AJ271" s="2"/>
      <c r="AK271" s="2"/>
      <c r="AL271" s="2"/>
      <c r="AM271" s="2"/>
      <c r="AN271" s="2" t="s">
        <v>175</v>
      </c>
      <c r="AO271" s="2" t="s">
        <v>3397</v>
      </c>
      <c r="AP271" s="2" t="s">
        <v>89</v>
      </c>
    </row>
    <row r="272" customFormat="false" ht="15" hidden="false" customHeight="false" outlineLevel="0" collapsed="false">
      <c r="A272" s="8" t="s">
        <v>3398</v>
      </c>
      <c r="B272" s="8" t="s">
        <v>3398</v>
      </c>
      <c r="C272" s="2" t="s">
        <v>3399</v>
      </c>
      <c r="D272" s="2" t="s">
        <v>144</v>
      </c>
      <c r="E272" s="2" t="s">
        <v>145</v>
      </c>
      <c r="F272" s="9" t="n">
        <f aca="false">Precios!R272</f>
        <v>458</v>
      </c>
      <c r="G272" s="2" t="n">
        <v>174</v>
      </c>
      <c r="H272" s="10" t="str">
        <f aca="false">Parámetros!$B$28</f>
        <v>Nuevo</v>
      </c>
      <c r="I272" s="10" t="str">
        <f aca="false">Parámetros!$B$29</f>
        <v>Clásica</v>
      </c>
      <c r="J272" s="11" t="s">
        <v>3400</v>
      </c>
      <c r="K272" s="10" t="str">
        <f aca="false">Parámetros!$B$30</f>
        <v>Mercado Envíos</v>
      </c>
      <c r="L272" s="2" t="str">
        <f aca="false">IF(F272&gt;=Parámetros!$B$7,"Envío gratis (obligatorio en Mercado Libre)",Parámetros!$B$31)</f>
        <v>Envío gratis (obligatorio en Mercado Libre)</v>
      </c>
      <c r="M272" s="10" t="str">
        <f aca="false">Parámetros!$B$32</f>
        <v>No acepto</v>
      </c>
      <c r="N272" s="10" t="str">
        <f aca="false">Parámetros!$B$33</f>
        <v>Sin garantía</v>
      </c>
      <c r="O272" s="2" t="s">
        <v>3401</v>
      </c>
      <c r="P272" s="2" t="s">
        <v>3402</v>
      </c>
      <c r="Q272" s="2" t="s">
        <v>355</v>
      </c>
      <c r="R272" s="2"/>
      <c r="S272" s="2"/>
      <c r="T272" s="2" t="s">
        <v>1183</v>
      </c>
      <c r="U272" s="2" t="n">
        <v>30</v>
      </c>
      <c r="V272" s="2" t="s">
        <v>133</v>
      </c>
      <c r="W272" s="2" t="n">
        <v>30</v>
      </c>
      <c r="X272" s="2" t="s">
        <v>2610</v>
      </c>
      <c r="Y272" s="2" t="s">
        <v>451</v>
      </c>
      <c r="Z272" s="2" t="s">
        <v>136</v>
      </c>
      <c r="AA272" s="2" t="s">
        <v>81</v>
      </c>
      <c r="AB272" s="2"/>
      <c r="AC272" s="2"/>
      <c r="AD272" s="2"/>
      <c r="AE272" s="2"/>
      <c r="AF272" s="2"/>
      <c r="AG272" s="2" t="s">
        <v>3403</v>
      </c>
      <c r="AH272" s="2" t="s">
        <v>3404</v>
      </c>
      <c r="AI272" s="2" t="s">
        <v>3405</v>
      </c>
      <c r="AJ272" s="2" t="s">
        <v>3406</v>
      </c>
      <c r="AK272" s="2"/>
      <c r="AL272" s="2"/>
      <c r="AM272" s="2"/>
      <c r="AN272" s="2" t="s">
        <v>87</v>
      </c>
      <c r="AO272" s="2" t="s">
        <v>3407</v>
      </c>
      <c r="AP272" s="2" t="s">
        <v>89</v>
      </c>
    </row>
    <row r="273" customFormat="false" ht="15" hidden="false" customHeight="false" outlineLevel="0" collapsed="false">
      <c r="A273" s="8" t="s">
        <v>3408</v>
      </c>
      <c r="B273" s="8" t="s">
        <v>3408</v>
      </c>
      <c r="C273" s="2" t="s">
        <v>3409</v>
      </c>
      <c r="D273" s="2" t="s">
        <v>3410</v>
      </c>
      <c r="E273" s="2" t="s">
        <v>3411</v>
      </c>
      <c r="F273" s="9" t="n">
        <f aca="false">Precios!R273</f>
        <v>124</v>
      </c>
      <c r="G273" s="2" t="n">
        <v>693</v>
      </c>
      <c r="H273" s="10" t="str">
        <f aca="false">Parámetros!$B$28</f>
        <v>Nuevo</v>
      </c>
      <c r="I273" s="10" t="str">
        <f aca="false">Parámetros!$B$29</f>
        <v>Clásica</v>
      </c>
      <c r="J273" s="11" t="s">
        <v>3412</v>
      </c>
      <c r="K273" s="10" t="str">
        <f aca="false">Parámetros!$B$30</f>
        <v>Mercado Envíos</v>
      </c>
      <c r="L273" s="2" t="str">
        <f aca="false">IF(F273&gt;=Parámetros!$B$7,"Envío gratis (obligatorio en Mercado Libre)",Parámetros!$B$31)</f>
        <v>A cargo del comprador</v>
      </c>
      <c r="M273" s="10" t="str">
        <f aca="false">Parámetros!$B$32</f>
        <v>No acepto</v>
      </c>
      <c r="N273" s="10" t="str">
        <f aca="false">Parámetros!$B$33</f>
        <v>Sin garantía</v>
      </c>
      <c r="O273" s="2" t="s">
        <v>3413</v>
      </c>
      <c r="P273" s="2" t="s">
        <v>3414</v>
      </c>
      <c r="Q273" s="2"/>
      <c r="R273" s="2" t="s">
        <v>3415</v>
      </c>
      <c r="S273" s="2" t="s">
        <v>81</v>
      </c>
      <c r="T273" s="2" t="s">
        <v>152</v>
      </c>
      <c r="U273" s="2" t="n">
        <v>1</v>
      </c>
      <c r="V273" s="2" t="s">
        <v>133</v>
      </c>
      <c r="W273" s="2" t="n">
        <v>1</v>
      </c>
      <c r="X273" s="2" t="s">
        <v>3416</v>
      </c>
      <c r="Y273" s="2" t="s">
        <v>3417</v>
      </c>
      <c r="Z273" s="2" t="s">
        <v>136</v>
      </c>
      <c r="AA273" s="2" t="s">
        <v>3418</v>
      </c>
      <c r="AB273" s="2"/>
      <c r="AC273" s="2"/>
      <c r="AD273" s="2"/>
      <c r="AE273" s="2"/>
      <c r="AF273" s="2" t="s">
        <v>3419</v>
      </c>
      <c r="AG273" s="2" t="s">
        <v>3420</v>
      </c>
      <c r="AH273" s="2" t="s">
        <v>3421</v>
      </c>
      <c r="AI273" s="2" t="s">
        <v>3422</v>
      </c>
      <c r="AJ273" s="2" t="s">
        <v>3423</v>
      </c>
      <c r="AK273" s="2"/>
      <c r="AL273" s="2"/>
      <c r="AM273" s="2"/>
      <c r="AN273" s="2" t="s">
        <v>87</v>
      </c>
      <c r="AO273" s="2" t="s">
        <v>3424</v>
      </c>
      <c r="AP273" s="2" t="s">
        <v>89</v>
      </c>
    </row>
    <row r="274" customFormat="false" ht="15" hidden="false" customHeight="false" outlineLevel="0" collapsed="false">
      <c r="A274" s="8" t="s">
        <v>3425</v>
      </c>
      <c r="B274" s="8" t="s">
        <v>3425</v>
      </c>
      <c r="C274" s="2" t="s">
        <v>3426</v>
      </c>
      <c r="D274" s="2" t="s">
        <v>556</v>
      </c>
      <c r="E274" s="2" t="s">
        <v>557</v>
      </c>
      <c r="F274" s="9" t="n">
        <f aca="false">Precios!R274</f>
        <v>882.63</v>
      </c>
      <c r="G274" s="2" t="n">
        <v>154</v>
      </c>
      <c r="H274" s="10" t="str">
        <f aca="false">Parámetros!$B$28</f>
        <v>Nuevo</v>
      </c>
      <c r="I274" s="10" t="str">
        <f aca="false">Parámetros!$B$29</f>
        <v>Clásica</v>
      </c>
      <c r="J274" s="11" t="s">
        <v>3427</v>
      </c>
      <c r="K274" s="10" t="str">
        <f aca="false">Parámetros!$B$30</f>
        <v>Mercado Envíos</v>
      </c>
      <c r="L274" s="2" t="str">
        <f aca="false">IF(F274&gt;=Parámetros!$B$7,"Envío gratis (obligatorio en Mercado Libre)",Parámetros!$B$31)</f>
        <v>Envío gratis (obligatorio en Mercado Libre)</v>
      </c>
      <c r="M274" s="10" t="str">
        <f aca="false">Parámetros!$B$32</f>
        <v>No acepto</v>
      </c>
      <c r="N274" s="10" t="str">
        <f aca="false">Parámetros!$B$33</f>
        <v>Sin garantía</v>
      </c>
      <c r="O274" s="2" t="s">
        <v>3428</v>
      </c>
      <c r="P274" s="2" t="s">
        <v>3429</v>
      </c>
      <c r="Q274" s="2" t="s">
        <v>3430</v>
      </c>
      <c r="R274" s="2"/>
      <c r="S274" s="2"/>
      <c r="T274" s="2" t="s">
        <v>219</v>
      </c>
      <c r="U274" s="2" t="n">
        <v>15</v>
      </c>
      <c r="V274" s="2" t="s">
        <v>220</v>
      </c>
      <c r="W274" s="2" t="n">
        <v>15</v>
      </c>
      <c r="X274" s="2" t="s">
        <v>1572</v>
      </c>
      <c r="Y274" s="2" t="s">
        <v>1573</v>
      </c>
      <c r="Z274" s="2" t="s">
        <v>1574</v>
      </c>
      <c r="AA274" s="2" t="s">
        <v>81</v>
      </c>
      <c r="AB274" s="2"/>
      <c r="AC274" s="2"/>
      <c r="AD274" s="2" t="s">
        <v>566</v>
      </c>
      <c r="AE274" s="2"/>
      <c r="AF274" s="2" t="s">
        <v>3431</v>
      </c>
      <c r="AG274" s="2" t="s">
        <v>3432</v>
      </c>
      <c r="AH274" s="2" t="s">
        <v>3433</v>
      </c>
      <c r="AI274" s="2" t="s">
        <v>3434</v>
      </c>
      <c r="AJ274" s="2" t="s">
        <v>3435</v>
      </c>
      <c r="AK274" s="2" t="s">
        <v>3436</v>
      </c>
      <c r="AL274" s="2"/>
      <c r="AM274" s="2"/>
      <c r="AN274" s="2" t="s">
        <v>87</v>
      </c>
      <c r="AO274" s="2" t="s">
        <v>3437</v>
      </c>
      <c r="AP274" s="2" t="s">
        <v>89</v>
      </c>
    </row>
    <row r="275" customFormat="false" ht="15" hidden="false" customHeight="false" outlineLevel="0" collapsed="false">
      <c r="A275" s="8" t="s">
        <v>3438</v>
      </c>
      <c r="B275" s="8" t="s">
        <v>3438</v>
      </c>
      <c r="C275" s="2" t="s">
        <v>3439</v>
      </c>
      <c r="D275" s="2" t="s">
        <v>3440</v>
      </c>
      <c r="E275" s="2" t="s">
        <v>3441</v>
      </c>
      <c r="F275" s="9" t="n">
        <f aca="false">Precios!R275</f>
        <v>110</v>
      </c>
      <c r="G275" s="2" t="n">
        <v>1005</v>
      </c>
      <c r="H275" s="10" t="str">
        <f aca="false">Parámetros!$B$28</f>
        <v>Nuevo</v>
      </c>
      <c r="I275" s="10" t="str">
        <f aca="false">Parámetros!$B$29</f>
        <v>Clásica</v>
      </c>
      <c r="J275" s="11" t="s">
        <v>3442</v>
      </c>
      <c r="K275" s="10" t="str">
        <f aca="false">Parámetros!$B$30</f>
        <v>Mercado Envíos</v>
      </c>
      <c r="L275" s="2" t="str">
        <f aca="false">IF(F275&gt;=Parámetros!$B$7,"Envío gratis (obligatorio en Mercado Libre)",Parámetros!$B$31)</f>
        <v>A cargo del comprador</v>
      </c>
      <c r="M275" s="10" t="str">
        <f aca="false">Parámetros!$B$32</f>
        <v>No acepto</v>
      </c>
      <c r="N275" s="10" t="str">
        <f aca="false">Parámetros!$B$33</f>
        <v>Sin garantía</v>
      </c>
      <c r="O275" s="2" t="s">
        <v>3443</v>
      </c>
      <c r="P275" s="2" t="s">
        <v>3444</v>
      </c>
      <c r="Q275" s="2" t="s">
        <v>617</v>
      </c>
      <c r="R275" s="2" t="s">
        <v>3445</v>
      </c>
      <c r="S275" s="2" t="s">
        <v>3446</v>
      </c>
      <c r="T275" s="2" t="s">
        <v>2711</v>
      </c>
      <c r="U275" s="2" t="n">
        <v>200</v>
      </c>
      <c r="V275" s="2" t="s">
        <v>77</v>
      </c>
      <c r="W275" s="2" t="n">
        <v>1</v>
      </c>
      <c r="X275" s="2"/>
      <c r="Y275" s="2"/>
      <c r="Z275" s="2"/>
      <c r="AA275" s="2" t="s">
        <v>1375</v>
      </c>
      <c r="AB275" s="2"/>
      <c r="AC275" s="2"/>
      <c r="AD275" s="2" t="s">
        <v>103</v>
      </c>
      <c r="AE275" s="2"/>
      <c r="AF275" s="2"/>
      <c r="AG275" s="2" t="s">
        <v>3447</v>
      </c>
      <c r="AH275" s="2" t="s">
        <v>3448</v>
      </c>
      <c r="AI275" s="2" t="s">
        <v>3449</v>
      </c>
      <c r="AJ275" s="2"/>
      <c r="AK275" s="2"/>
      <c r="AL275" s="2"/>
      <c r="AM275" s="2"/>
      <c r="AN275" s="2" t="s">
        <v>175</v>
      </c>
      <c r="AO275" s="2" t="s">
        <v>3450</v>
      </c>
      <c r="AP275" s="2" t="s">
        <v>89</v>
      </c>
    </row>
    <row r="276" customFormat="false" ht="15" hidden="false" customHeight="false" outlineLevel="0" collapsed="false">
      <c r="A276" s="8" t="s">
        <v>3451</v>
      </c>
      <c r="B276" s="8" t="s">
        <v>3451</v>
      </c>
      <c r="C276" s="2" t="s">
        <v>3452</v>
      </c>
      <c r="D276" s="2" t="s">
        <v>2351</v>
      </c>
      <c r="E276" s="2" t="s">
        <v>2352</v>
      </c>
      <c r="F276" s="9" t="n">
        <f aca="false">Precios!R276</f>
        <v>81</v>
      </c>
      <c r="G276" s="2" t="n">
        <v>550</v>
      </c>
      <c r="H276" s="10" t="str">
        <f aca="false">Parámetros!$B$28</f>
        <v>Nuevo</v>
      </c>
      <c r="I276" s="10" t="str">
        <f aca="false">Parámetros!$B$29</f>
        <v>Clásica</v>
      </c>
      <c r="J276" s="11" t="s">
        <v>3453</v>
      </c>
      <c r="K276" s="10" t="str">
        <f aca="false">Parámetros!$B$30</f>
        <v>Mercado Envíos</v>
      </c>
      <c r="L276" s="2" t="str">
        <f aca="false">IF(F276&gt;=Parámetros!$B$7,"Envío gratis (obligatorio en Mercado Libre)",Parámetros!$B$31)</f>
        <v>A cargo del comprador</v>
      </c>
      <c r="M276" s="10" t="str">
        <f aca="false">Parámetros!$B$32</f>
        <v>No acepto</v>
      </c>
      <c r="N276" s="10" t="str">
        <f aca="false">Parámetros!$B$33</f>
        <v>Sin garantía</v>
      </c>
      <c r="O276" s="2" t="s">
        <v>3454</v>
      </c>
      <c r="P276" s="2" t="s">
        <v>2355</v>
      </c>
      <c r="Q276" s="2" t="s">
        <v>617</v>
      </c>
      <c r="R276" s="2" t="s">
        <v>3455</v>
      </c>
      <c r="S276" s="2" t="s">
        <v>3456</v>
      </c>
      <c r="T276" s="2" t="s">
        <v>3457</v>
      </c>
      <c r="U276" s="2" t="n">
        <v>316</v>
      </c>
      <c r="V276" s="2" t="s">
        <v>77</v>
      </c>
      <c r="W276" s="2" t="n">
        <v>1</v>
      </c>
      <c r="X276" s="2"/>
      <c r="Y276" s="2"/>
      <c r="Z276" s="2"/>
      <c r="AA276" s="2"/>
      <c r="AB276" s="2"/>
      <c r="AC276" s="2" t="s">
        <v>3458</v>
      </c>
      <c r="AD276" s="2"/>
      <c r="AE276" s="2" t="s">
        <v>3459</v>
      </c>
      <c r="AF276" s="2"/>
      <c r="AG276" s="2" t="s">
        <v>3460</v>
      </c>
      <c r="AH276" s="2" t="s">
        <v>3461</v>
      </c>
      <c r="AI276" s="2"/>
      <c r="AJ276" s="2"/>
      <c r="AK276" s="2"/>
      <c r="AL276" s="2"/>
      <c r="AM276" s="2"/>
      <c r="AN276" s="2" t="s">
        <v>175</v>
      </c>
      <c r="AO276" s="2" t="s">
        <v>3462</v>
      </c>
      <c r="AP276" s="2" t="s">
        <v>89</v>
      </c>
    </row>
    <row r="277" customFormat="false" ht="15" hidden="false" customHeight="false" outlineLevel="0" collapsed="false">
      <c r="A277" s="8" t="s">
        <v>3463</v>
      </c>
      <c r="B277" s="8" t="s">
        <v>3463</v>
      </c>
      <c r="C277" s="2" t="s">
        <v>3464</v>
      </c>
      <c r="D277" s="2" t="s">
        <v>350</v>
      </c>
      <c r="E277" s="2" t="s">
        <v>351</v>
      </c>
      <c r="F277" s="9" t="n">
        <f aca="false">Precios!R277</f>
        <v>497</v>
      </c>
      <c r="G277" s="2" t="n">
        <v>26</v>
      </c>
      <c r="H277" s="10" t="str">
        <f aca="false">Parámetros!$B$28</f>
        <v>Nuevo</v>
      </c>
      <c r="I277" s="10" t="str">
        <f aca="false">Parámetros!$B$29</f>
        <v>Clásica</v>
      </c>
      <c r="J277" s="11" t="s">
        <v>3465</v>
      </c>
      <c r="K277" s="10" t="str">
        <f aca="false">Parámetros!$B$30</f>
        <v>Mercado Envíos</v>
      </c>
      <c r="L277" s="2" t="str">
        <f aca="false">IF(F277&gt;=Parámetros!$B$7,"Envío gratis (obligatorio en Mercado Libre)",Parámetros!$B$31)</f>
        <v>Envío gratis (obligatorio en Mercado Libre)</v>
      </c>
      <c r="M277" s="10" t="str">
        <f aca="false">Parámetros!$B$32</f>
        <v>No acepto</v>
      </c>
      <c r="N277" s="10" t="str">
        <f aca="false">Parámetros!$B$33</f>
        <v>Sin garantía</v>
      </c>
      <c r="O277" s="2" t="s">
        <v>3466</v>
      </c>
      <c r="P277" s="2" t="s">
        <v>3467</v>
      </c>
      <c r="Q277" s="2" t="s">
        <v>3468</v>
      </c>
      <c r="R277" s="2"/>
      <c r="S277" s="2"/>
      <c r="T277" s="2" t="s">
        <v>2316</v>
      </c>
      <c r="U277" s="2" t="n">
        <v>40</v>
      </c>
      <c r="V277" s="2" t="s">
        <v>100</v>
      </c>
      <c r="W277" s="2" t="n">
        <v>1</v>
      </c>
      <c r="X277" s="2" t="s">
        <v>3469</v>
      </c>
      <c r="Y277" s="2" t="s">
        <v>3470</v>
      </c>
      <c r="Z277" s="2" t="s">
        <v>341</v>
      </c>
      <c r="AA277" s="2" t="s">
        <v>547</v>
      </c>
      <c r="AB277" s="2"/>
      <c r="AC277" s="2"/>
      <c r="AD277" s="2"/>
      <c r="AE277" s="2"/>
      <c r="AF277" s="2"/>
      <c r="AG277" s="2" t="s">
        <v>3471</v>
      </c>
      <c r="AH277" s="2" t="s">
        <v>3472</v>
      </c>
      <c r="AI277" s="2" t="s">
        <v>3473</v>
      </c>
      <c r="AJ277" s="2" t="s">
        <v>3474</v>
      </c>
      <c r="AK277" s="2"/>
      <c r="AL277" s="2"/>
      <c r="AM277" s="2"/>
      <c r="AN277" s="2" t="s">
        <v>87</v>
      </c>
      <c r="AO277" s="2" t="s">
        <v>3475</v>
      </c>
      <c r="AP277" s="2" t="s">
        <v>89</v>
      </c>
    </row>
    <row r="278" customFormat="false" ht="15" hidden="false" customHeight="false" outlineLevel="0" collapsed="false">
      <c r="A278" s="8" t="s">
        <v>3476</v>
      </c>
      <c r="B278" s="8" t="s">
        <v>3476</v>
      </c>
      <c r="C278" s="2" t="s">
        <v>3477</v>
      </c>
      <c r="D278" s="2" t="s">
        <v>445</v>
      </c>
      <c r="E278" s="2" t="s">
        <v>446</v>
      </c>
      <c r="F278" s="9" t="n">
        <f aca="false">Precios!R278</f>
        <v>1463</v>
      </c>
      <c r="G278" s="2" t="n">
        <v>106</v>
      </c>
      <c r="H278" s="10" t="str">
        <f aca="false">Parámetros!$B$28</f>
        <v>Nuevo</v>
      </c>
      <c r="I278" s="10" t="str">
        <f aca="false">Parámetros!$B$29</f>
        <v>Clásica</v>
      </c>
      <c r="J278" s="11" t="s">
        <v>3478</v>
      </c>
      <c r="K278" s="10" t="str">
        <f aca="false">Parámetros!$B$30</f>
        <v>Mercado Envíos</v>
      </c>
      <c r="L278" s="2" t="str">
        <f aca="false">IF(F278&gt;=Parámetros!$B$7,"Envío gratis (obligatorio en Mercado Libre)",Parámetros!$B$31)</f>
        <v>Envío gratis (obligatorio en Mercado Libre)</v>
      </c>
      <c r="M278" s="10" t="str">
        <f aca="false">Parámetros!$B$32</f>
        <v>No acepto</v>
      </c>
      <c r="N278" s="10" t="str">
        <f aca="false">Parámetros!$B$33</f>
        <v>Sin garantía</v>
      </c>
      <c r="O278" s="2" t="s">
        <v>3479</v>
      </c>
      <c r="P278" s="2" t="s">
        <v>3480</v>
      </c>
      <c r="Q278" s="2" t="s">
        <v>216</v>
      </c>
      <c r="R278" s="2"/>
      <c r="S278" s="2"/>
      <c r="T278" s="2" t="s">
        <v>152</v>
      </c>
      <c r="U278" s="2" t="n">
        <v>14</v>
      </c>
      <c r="V278" s="2" t="s">
        <v>133</v>
      </c>
      <c r="W278" s="2" t="n">
        <v>14</v>
      </c>
      <c r="X278" s="2" t="s">
        <v>2280</v>
      </c>
      <c r="Y278" s="2" t="s">
        <v>588</v>
      </c>
      <c r="Z278" s="2" t="s">
        <v>136</v>
      </c>
      <c r="AA278" s="2" t="s">
        <v>81</v>
      </c>
      <c r="AB278" s="2"/>
      <c r="AC278" s="2"/>
      <c r="AD278" s="2"/>
      <c r="AE278" s="2"/>
      <c r="AF278" s="2"/>
      <c r="AG278" s="2" t="s">
        <v>3481</v>
      </c>
      <c r="AH278" s="2" t="s">
        <v>3482</v>
      </c>
      <c r="AI278" s="2" t="s">
        <v>3483</v>
      </c>
      <c r="AJ278" s="2"/>
      <c r="AK278" s="2"/>
      <c r="AL278" s="2"/>
      <c r="AM278" s="2"/>
      <c r="AN278" s="2" t="s">
        <v>87</v>
      </c>
      <c r="AO278" s="2" t="s">
        <v>3484</v>
      </c>
      <c r="AP278" s="2" t="s">
        <v>89</v>
      </c>
    </row>
    <row r="279" customFormat="false" ht="15" hidden="false" customHeight="false" outlineLevel="0" collapsed="false">
      <c r="A279" s="8" t="s">
        <v>3485</v>
      </c>
      <c r="B279" s="8" t="s">
        <v>3485</v>
      </c>
      <c r="C279" s="2" t="s">
        <v>3486</v>
      </c>
      <c r="D279" s="2" t="s">
        <v>2351</v>
      </c>
      <c r="E279" s="2" t="s">
        <v>2352</v>
      </c>
      <c r="F279" s="9" t="n">
        <f aca="false">Precios!R279</f>
        <v>81</v>
      </c>
      <c r="G279" s="2" t="n">
        <v>629</v>
      </c>
      <c r="H279" s="10" t="str">
        <f aca="false">Parámetros!$B$28</f>
        <v>Nuevo</v>
      </c>
      <c r="I279" s="10" t="str">
        <f aca="false">Parámetros!$B$29</f>
        <v>Clásica</v>
      </c>
      <c r="J279" s="11" t="s">
        <v>3487</v>
      </c>
      <c r="K279" s="10" t="str">
        <f aca="false">Parámetros!$B$30</f>
        <v>Mercado Envíos</v>
      </c>
      <c r="L279" s="2" t="str">
        <f aca="false">IF(F279&gt;=Parámetros!$B$7,"Envío gratis (obligatorio en Mercado Libre)",Parámetros!$B$31)</f>
        <v>A cargo del comprador</v>
      </c>
      <c r="M279" s="10" t="str">
        <f aca="false">Parámetros!$B$32</f>
        <v>No acepto</v>
      </c>
      <c r="N279" s="10" t="str">
        <f aca="false">Parámetros!$B$33</f>
        <v>Sin garantía</v>
      </c>
      <c r="O279" s="2" t="s">
        <v>3488</v>
      </c>
      <c r="P279" s="2" t="s">
        <v>2355</v>
      </c>
      <c r="Q279" s="2" t="s">
        <v>617</v>
      </c>
      <c r="R279" s="2" t="s">
        <v>3455</v>
      </c>
      <c r="S279" s="2" t="s">
        <v>3489</v>
      </c>
      <c r="T279" s="2" t="s">
        <v>3457</v>
      </c>
      <c r="U279" s="2" t="n">
        <v>316</v>
      </c>
      <c r="V279" s="2" t="s">
        <v>77</v>
      </c>
      <c r="W279" s="2" t="n">
        <v>1</v>
      </c>
      <c r="X279" s="2"/>
      <c r="Y279" s="2"/>
      <c r="Z279" s="2"/>
      <c r="AA279" s="2"/>
      <c r="AB279" s="2"/>
      <c r="AC279" s="2"/>
      <c r="AD279" s="2"/>
      <c r="AE279" s="2" t="s">
        <v>2622</v>
      </c>
      <c r="AF279" s="2"/>
      <c r="AG279" s="2" t="s">
        <v>3490</v>
      </c>
      <c r="AH279" s="2" t="s">
        <v>3491</v>
      </c>
      <c r="AI279" s="2"/>
      <c r="AJ279" s="2"/>
      <c r="AK279" s="2"/>
      <c r="AL279" s="2"/>
      <c r="AM279" s="2"/>
      <c r="AN279" s="2" t="s">
        <v>175</v>
      </c>
      <c r="AO279" s="2" t="s">
        <v>3492</v>
      </c>
      <c r="AP279" s="2" t="s">
        <v>89</v>
      </c>
    </row>
    <row r="280" customFormat="false" ht="15" hidden="false" customHeight="false" outlineLevel="0" collapsed="false">
      <c r="A280" s="8" t="s">
        <v>3493</v>
      </c>
      <c r="B280" s="8" t="s">
        <v>3493</v>
      </c>
      <c r="C280" s="2" t="s">
        <v>3494</v>
      </c>
      <c r="D280" s="2" t="s">
        <v>144</v>
      </c>
      <c r="E280" s="2" t="s">
        <v>145</v>
      </c>
      <c r="F280" s="9" t="n">
        <f aca="false">Precios!R280</f>
        <v>538</v>
      </c>
      <c r="G280" s="2" t="n">
        <v>11</v>
      </c>
      <c r="H280" s="10" t="str">
        <f aca="false">Parámetros!$B$28</f>
        <v>Nuevo</v>
      </c>
      <c r="I280" s="10" t="str">
        <f aca="false">Parámetros!$B$29</f>
        <v>Clásica</v>
      </c>
      <c r="J280" s="11" t="s">
        <v>3495</v>
      </c>
      <c r="K280" s="10" t="str">
        <f aca="false">Parámetros!$B$30</f>
        <v>Mercado Envíos</v>
      </c>
      <c r="L280" s="2" t="str">
        <f aca="false">IF(F280&gt;=Parámetros!$B$7,"Envío gratis (obligatorio en Mercado Libre)",Parámetros!$B$31)</f>
        <v>Envío gratis (obligatorio en Mercado Libre)</v>
      </c>
      <c r="M280" s="10" t="str">
        <f aca="false">Parámetros!$B$32</f>
        <v>No acepto</v>
      </c>
      <c r="N280" s="10" t="str">
        <f aca="false">Parámetros!$B$33</f>
        <v>Sin garantía</v>
      </c>
      <c r="O280" s="2" t="s">
        <v>3496</v>
      </c>
      <c r="P280" s="2" t="s">
        <v>3497</v>
      </c>
      <c r="Q280" s="2" t="s">
        <v>3066</v>
      </c>
      <c r="R280" s="2" t="s">
        <v>3498</v>
      </c>
      <c r="S280" s="2" t="s">
        <v>3499</v>
      </c>
      <c r="T280" s="2" t="s">
        <v>219</v>
      </c>
      <c r="U280" s="2" t="n">
        <v>30</v>
      </c>
      <c r="V280" s="2" t="s">
        <v>220</v>
      </c>
      <c r="W280" s="2" t="n">
        <v>30</v>
      </c>
      <c r="X280" s="2" t="s">
        <v>3500</v>
      </c>
      <c r="Y280" s="2" t="s">
        <v>3499</v>
      </c>
      <c r="Z280" s="2" t="s">
        <v>136</v>
      </c>
      <c r="AA280" s="2" t="s">
        <v>81</v>
      </c>
      <c r="AB280" s="2"/>
      <c r="AC280" s="2"/>
      <c r="AD280" s="2"/>
      <c r="AE280" s="2"/>
      <c r="AF280" s="2" t="s">
        <v>3501</v>
      </c>
      <c r="AG280" s="2" t="s">
        <v>3502</v>
      </c>
      <c r="AH280" s="2" t="s">
        <v>3503</v>
      </c>
      <c r="AI280" s="2" t="s">
        <v>3504</v>
      </c>
      <c r="AJ280" s="2" t="s">
        <v>3505</v>
      </c>
      <c r="AK280" s="2"/>
      <c r="AL280" s="2"/>
      <c r="AM280" s="2"/>
      <c r="AN280" s="2" t="s">
        <v>87</v>
      </c>
      <c r="AO280" s="2" t="s">
        <v>3506</v>
      </c>
      <c r="AP280" s="2" t="s">
        <v>89</v>
      </c>
    </row>
    <row r="281" customFormat="false" ht="15" hidden="false" customHeight="false" outlineLevel="0" collapsed="false">
      <c r="A281" s="8" t="s">
        <v>3507</v>
      </c>
      <c r="B281" s="8" t="s">
        <v>3507</v>
      </c>
      <c r="C281" s="2" t="s">
        <v>3508</v>
      </c>
      <c r="D281" s="2" t="s">
        <v>596</v>
      </c>
      <c r="E281" s="2" t="s">
        <v>597</v>
      </c>
      <c r="F281" s="9" t="n">
        <f aca="false">Precios!R281</f>
        <v>325.83</v>
      </c>
      <c r="G281" s="2" t="n">
        <v>353</v>
      </c>
      <c r="H281" s="10" t="str">
        <f aca="false">Parámetros!$B$28</f>
        <v>Nuevo</v>
      </c>
      <c r="I281" s="10" t="str">
        <f aca="false">Parámetros!$B$29</f>
        <v>Clásica</v>
      </c>
      <c r="J281" s="11" t="s">
        <v>3509</v>
      </c>
      <c r="K281" s="10" t="str">
        <f aca="false">Parámetros!$B$30</f>
        <v>Mercado Envíos</v>
      </c>
      <c r="L281" s="2" t="str">
        <f aca="false">IF(F281&gt;=Parámetros!$B$7,"Envío gratis (obligatorio en Mercado Libre)",Parámetros!$B$31)</f>
        <v>Envío gratis (obligatorio en Mercado Libre)</v>
      </c>
      <c r="M281" s="10" t="str">
        <f aca="false">Parámetros!$B$32</f>
        <v>No acepto</v>
      </c>
      <c r="N281" s="10" t="str">
        <f aca="false">Parámetros!$B$33</f>
        <v>Sin garantía</v>
      </c>
      <c r="O281" s="2" t="s">
        <v>3510</v>
      </c>
      <c r="P281" s="2" t="s">
        <v>600</v>
      </c>
      <c r="Q281" s="2" t="s">
        <v>167</v>
      </c>
      <c r="R281" s="2" t="s">
        <v>3268</v>
      </c>
      <c r="S281" s="2" t="s">
        <v>3268</v>
      </c>
      <c r="T281" s="2" t="s">
        <v>3511</v>
      </c>
      <c r="U281" s="2" t="n">
        <v>10</v>
      </c>
      <c r="V281" s="2" t="s">
        <v>171</v>
      </c>
      <c r="W281" s="2" t="n">
        <v>10</v>
      </c>
      <c r="X281" s="2"/>
      <c r="Y281" s="2"/>
      <c r="Z281" s="2"/>
      <c r="AA281" s="2" t="s">
        <v>81</v>
      </c>
      <c r="AB281" s="2" t="s">
        <v>286</v>
      </c>
      <c r="AC281" s="2" t="s">
        <v>3393</v>
      </c>
      <c r="AD281" s="2" t="s">
        <v>103</v>
      </c>
      <c r="AE281" s="2"/>
      <c r="AF281" s="2"/>
      <c r="AG281" s="2" t="s">
        <v>3512</v>
      </c>
      <c r="AH281" s="2" t="s">
        <v>3513</v>
      </c>
      <c r="AI281" s="2"/>
      <c r="AJ281" s="2"/>
      <c r="AK281" s="2"/>
      <c r="AL281" s="2"/>
      <c r="AM281" s="2"/>
      <c r="AN281" s="2" t="s">
        <v>175</v>
      </c>
      <c r="AO281" s="2" t="s">
        <v>3514</v>
      </c>
      <c r="AP281" s="2" t="s">
        <v>89</v>
      </c>
    </row>
    <row r="282" customFormat="false" ht="15" hidden="false" customHeight="false" outlineLevel="0" collapsed="false">
      <c r="A282" s="8" t="s">
        <v>3515</v>
      </c>
      <c r="B282" s="8" t="s">
        <v>3515</v>
      </c>
      <c r="C282" s="2" t="s">
        <v>3516</v>
      </c>
      <c r="D282" s="2" t="s">
        <v>144</v>
      </c>
      <c r="E282" s="2" t="s">
        <v>145</v>
      </c>
      <c r="F282" s="9" t="n">
        <f aca="false">Precios!R282</f>
        <v>405</v>
      </c>
      <c r="G282" s="2" t="n">
        <v>221</v>
      </c>
      <c r="H282" s="10" t="str">
        <f aca="false">Parámetros!$B$28</f>
        <v>Nuevo</v>
      </c>
      <c r="I282" s="10" t="str">
        <f aca="false">Parámetros!$B$29</f>
        <v>Clásica</v>
      </c>
      <c r="J282" s="11" t="s">
        <v>3517</v>
      </c>
      <c r="K282" s="10" t="str">
        <f aca="false">Parámetros!$B$30</f>
        <v>Mercado Envíos</v>
      </c>
      <c r="L282" s="2" t="str">
        <f aca="false">IF(F282&gt;=Parámetros!$B$7,"Envío gratis (obligatorio en Mercado Libre)",Parámetros!$B$31)</f>
        <v>Envío gratis (obligatorio en Mercado Libre)</v>
      </c>
      <c r="M282" s="10" t="str">
        <f aca="false">Parámetros!$B$32</f>
        <v>No acepto</v>
      </c>
      <c r="N282" s="10" t="str">
        <f aca="false">Parámetros!$B$33</f>
        <v>Sin garantía</v>
      </c>
      <c r="O282" s="2" t="s">
        <v>3518</v>
      </c>
      <c r="P282" s="2" t="s">
        <v>3519</v>
      </c>
      <c r="Q282" s="2" t="s">
        <v>3520</v>
      </c>
      <c r="R282" s="2"/>
      <c r="S282" s="2"/>
      <c r="T282" s="2" t="s">
        <v>1257</v>
      </c>
      <c r="U282" s="2" t="n">
        <v>40</v>
      </c>
      <c r="V282" s="2" t="s">
        <v>133</v>
      </c>
      <c r="W282" s="2" t="n">
        <v>40</v>
      </c>
      <c r="X282" s="2" t="s">
        <v>3521</v>
      </c>
      <c r="Y282" s="2" t="s">
        <v>3522</v>
      </c>
      <c r="Z282" s="2" t="s">
        <v>136</v>
      </c>
      <c r="AA282" s="2" t="s">
        <v>81</v>
      </c>
      <c r="AB282" s="2"/>
      <c r="AC282" s="2"/>
      <c r="AD282" s="2"/>
      <c r="AE282" s="2"/>
      <c r="AF282" s="2" t="s">
        <v>3523</v>
      </c>
      <c r="AG282" s="2" t="s">
        <v>3524</v>
      </c>
      <c r="AH282" s="2" t="s">
        <v>3525</v>
      </c>
      <c r="AI282" s="2" t="s">
        <v>3526</v>
      </c>
      <c r="AJ282" s="2"/>
      <c r="AK282" s="2"/>
      <c r="AL282" s="2"/>
      <c r="AM282" s="2"/>
      <c r="AN282" s="2" t="s">
        <v>87</v>
      </c>
      <c r="AO282" s="2" t="s">
        <v>3527</v>
      </c>
      <c r="AP282" s="2" t="s">
        <v>89</v>
      </c>
    </row>
    <row r="283" customFormat="false" ht="15" hidden="false" customHeight="false" outlineLevel="0" collapsed="false">
      <c r="A283" s="8" t="s">
        <v>3528</v>
      </c>
      <c r="B283" s="8" t="s">
        <v>3528</v>
      </c>
      <c r="C283" s="2" t="s">
        <v>3529</v>
      </c>
      <c r="D283" s="2" t="s">
        <v>350</v>
      </c>
      <c r="E283" s="2" t="s">
        <v>351</v>
      </c>
      <c r="F283" s="9" t="n">
        <f aca="false">Precios!R283</f>
        <v>1578</v>
      </c>
      <c r="G283" s="2" t="n">
        <v>1</v>
      </c>
      <c r="H283" s="10" t="str">
        <f aca="false">Parámetros!$B$28</f>
        <v>Nuevo</v>
      </c>
      <c r="I283" s="10" t="str">
        <f aca="false">Parámetros!$B$29</f>
        <v>Clásica</v>
      </c>
      <c r="J283" s="11" t="s">
        <v>3530</v>
      </c>
      <c r="K283" s="10" t="str">
        <f aca="false">Parámetros!$B$30</f>
        <v>Mercado Envíos</v>
      </c>
      <c r="L283" s="2" t="str">
        <f aca="false">IF(F283&gt;=Parámetros!$B$7,"Envío gratis (obligatorio en Mercado Libre)",Parámetros!$B$31)</f>
        <v>Envío gratis (obligatorio en Mercado Libre)</v>
      </c>
      <c r="M283" s="10" t="str">
        <f aca="false">Parámetros!$B$32</f>
        <v>No acepto</v>
      </c>
      <c r="N283" s="10" t="str">
        <f aca="false">Parámetros!$B$33</f>
        <v>Sin garantía</v>
      </c>
      <c r="O283" s="2" t="s">
        <v>3531</v>
      </c>
      <c r="P283" s="2" t="s">
        <v>3532</v>
      </c>
      <c r="Q283" s="2" t="s">
        <v>3533</v>
      </c>
      <c r="R283" s="2" t="s">
        <v>3534</v>
      </c>
      <c r="S283" s="2" t="s">
        <v>3534</v>
      </c>
      <c r="T283" s="2" t="s">
        <v>219</v>
      </c>
      <c r="U283" s="2" t="n">
        <v>30</v>
      </c>
      <c r="V283" s="2" t="s">
        <v>220</v>
      </c>
      <c r="W283" s="2" t="n">
        <v>30</v>
      </c>
      <c r="X283" s="2" t="s">
        <v>3535</v>
      </c>
      <c r="Y283" s="2" t="s">
        <v>3536</v>
      </c>
      <c r="Z283" s="2" t="s">
        <v>136</v>
      </c>
      <c r="AA283" s="2" t="s">
        <v>81</v>
      </c>
      <c r="AB283" s="2"/>
      <c r="AC283" s="2"/>
      <c r="AD283" s="2"/>
      <c r="AE283" s="2"/>
      <c r="AF283" s="2"/>
      <c r="AG283" s="2" t="s">
        <v>3537</v>
      </c>
      <c r="AH283" s="2" t="s">
        <v>3538</v>
      </c>
      <c r="AI283" s="2" t="s">
        <v>3539</v>
      </c>
      <c r="AJ283" s="2"/>
      <c r="AK283" s="2"/>
      <c r="AL283" s="2"/>
      <c r="AM283" s="2"/>
      <c r="AN283" s="2" t="s">
        <v>87</v>
      </c>
      <c r="AO283" s="2" t="s">
        <v>3540</v>
      </c>
      <c r="AP283" s="2" t="s">
        <v>89</v>
      </c>
    </row>
    <row r="284" customFormat="false" ht="15" hidden="false" customHeight="false" outlineLevel="0" collapsed="false">
      <c r="A284" s="8" t="s">
        <v>3541</v>
      </c>
      <c r="B284" s="8" t="s">
        <v>3541</v>
      </c>
      <c r="C284" s="2" t="s">
        <v>3542</v>
      </c>
      <c r="D284" s="2" t="s">
        <v>144</v>
      </c>
      <c r="E284" s="2" t="s">
        <v>145</v>
      </c>
      <c r="F284" s="9" t="n">
        <f aca="false">Precios!R284</f>
        <v>380.99</v>
      </c>
      <c r="G284" s="2" t="n">
        <v>59</v>
      </c>
      <c r="H284" s="10" t="str">
        <f aca="false">Parámetros!$B$28</f>
        <v>Nuevo</v>
      </c>
      <c r="I284" s="10" t="str">
        <f aca="false">Parámetros!$B$29</f>
        <v>Clásica</v>
      </c>
      <c r="J284" s="11" t="s">
        <v>3543</v>
      </c>
      <c r="K284" s="10" t="str">
        <f aca="false">Parámetros!$B$30</f>
        <v>Mercado Envíos</v>
      </c>
      <c r="L284" s="2" t="str">
        <f aca="false">IF(F284&gt;=Parámetros!$B$7,"Envío gratis (obligatorio en Mercado Libre)",Parámetros!$B$31)</f>
        <v>Envío gratis (obligatorio en Mercado Libre)</v>
      </c>
      <c r="M284" s="10" t="str">
        <f aca="false">Parámetros!$B$32</f>
        <v>No acepto</v>
      </c>
      <c r="N284" s="10" t="str">
        <f aca="false">Parámetros!$B$33</f>
        <v>Sin garantía</v>
      </c>
      <c r="O284" s="2" t="s">
        <v>3544</v>
      </c>
      <c r="P284" s="2" t="s">
        <v>1969</v>
      </c>
      <c r="Q284" s="2" t="s">
        <v>389</v>
      </c>
      <c r="R284" s="2"/>
      <c r="S284" s="2" t="s">
        <v>3545</v>
      </c>
      <c r="T284" s="2" t="s">
        <v>3546</v>
      </c>
      <c r="U284" s="2" t="n">
        <v>18</v>
      </c>
      <c r="V284" s="2" t="s">
        <v>544</v>
      </c>
      <c r="W284" s="2" t="n">
        <v>18</v>
      </c>
      <c r="X284" s="2" t="s">
        <v>1970</v>
      </c>
      <c r="Y284" s="2" t="s">
        <v>3545</v>
      </c>
      <c r="Z284" s="2" t="s">
        <v>136</v>
      </c>
      <c r="AA284" s="2" t="s">
        <v>3547</v>
      </c>
      <c r="AB284" s="2"/>
      <c r="AC284" s="2"/>
      <c r="AD284" s="2"/>
      <c r="AE284" s="2"/>
      <c r="AF284" s="2"/>
      <c r="AG284" s="2" t="s">
        <v>3548</v>
      </c>
      <c r="AH284" s="2" t="s">
        <v>3549</v>
      </c>
      <c r="AI284" s="2" t="s">
        <v>3550</v>
      </c>
      <c r="AJ284" s="2" t="s">
        <v>3551</v>
      </c>
      <c r="AK284" s="2" t="s">
        <v>3552</v>
      </c>
      <c r="AL284" s="2"/>
      <c r="AM284" s="2"/>
      <c r="AN284" s="2" t="s">
        <v>87</v>
      </c>
      <c r="AO284" s="2" t="s">
        <v>3553</v>
      </c>
      <c r="AP284" s="2" t="s">
        <v>89</v>
      </c>
    </row>
    <row r="285" customFormat="false" ht="15" hidden="false" customHeight="false" outlineLevel="0" collapsed="false">
      <c r="A285" s="8" t="s">
        <v>3554</v>
      </c>
      <c r="B285" s="8" t="s">
        <v>3554</v>
      </c>
      <c r="C285" s="2" t="s">
        <v>3555</v>
      </c>
      <c r="D285" s="2" t="s">
        <v>144</v>
      </c>
      <c r="E285" s="2" t="s">
        <v>145</v>
      </c>
      <c r="F285" s="9" t="n">
        <f aca="false">Precios!R285</f>
        <v>108</v>
      </c>
      <c r="G285" s="2" t="n">
        <v>1581</v>
      </c>
      <c r="H285" s="10" t="str">
        <f aca="false">Parámetros!$B$28</f>
        <v>Nuevo</v>
      </c>
      <c r="I285" s="10" t="str">
        <f aca="false">Parámetros!$B$29</f>
        <v>Clásica</v>
      </c>
      <c r="J285" s="11" t="s">
        <v>3556</v>
      </c>
      <c r="K285" s="10" t="str">
        <f aca="false">Parámetros!$B$30</f>
        <v>Mercado Envíos</v>
      </c>
      <c r="L285" s="2" t="str">
        <f aca="false">IF(F285&gt;=Parámetros!$B$7,"Envío gratis (obligatorio en Mercado Libre)",Parámetros!$B$31)</f>
        <v>A cargo del comprador</v>
      </c>
      <c r="M285" s="10" t="str">
        <f aca="false">Parámetros!$B$32</f>
        <v>No acepto</v>
      </c>
      <c r="N285" s="10" t="str">
        <f aca="false">Parámetros!$B$33</f>
        <v>Sin garantía</v>
      </c>
      <c r="O285" s="2" t="s">
        <v>3557</v>
      </c>
      <c r="P285" s="2" t="s">
        <v>1084</v>
      </c>
      <c r="Q285" s="2" t="s">
        <v>897</v>
      </c>
      <c r="R285" s="2" t="s">
        <v>3558</v>
      </c>
      <c r="S285" s="2" t="s">
        <v>1222</v>
      </c>
      <c r="T285" s="2" t="s">
        <v>3558</v>
      </c>
      <c r="U285" s="2" t="n">
        <v>10</v>
      </c>
      <c r="V285" s="2" t="s">
        <v>3559</v>
      </c>
      <c r="W285" s="2" t="n">
        <v>10</v>
      </c>
      <c r="X285" s="2" t="s">
        <v>3560</v>
      </c>
      <c r="Y285" s="2" t="s">
        <v>3561</v>
      </c>
      <c r="Z285" s="2" t="s">
        <v>1834</v>
      </c>
      <c r="AA285" s="2" t="s">
        <v>81</v>
      </c>
      <c r="AB285" s="2"/>
      <c r="AC285" s="2"/>
      <c r="AD285" s="2"/>
      <c r="AE285" s="2"/>
      <c r="AF285" s="2" t="s">
        <v>3562</v>
      </c>
      <c r="AG285" s="2" t="s">
        <v>3563</v>
      </c>
      <c r="AH285" s="2" t="s">
        <v>3564</v>
      </c>
      <c r="AI285" s="2" t="s">
        <v>3565</v>
      </c>
      <c r="AJ285" s="2" t="s">
        <v>3566</v>
      </c>
      <c r="AK285" s="2"/>
      <c r="AL285" s="2"/>
      <c r="AM285" s="2"/>
      <c r="AN285" s="2" t="s">
        <v>87</v>
      </c>
      <c r="AO285" s="2" t="s">
        <v>3567</v>
      </c>
      <c r="AP285" s="2" t="s">
        <v>89</v>
      </c>
    </row>
    <row r="286" customFormat="false" ht="15" hidden="false" customHeight="false" outlineLevel="0" collapsed="false">
      <c r="A286" s="8" t="s">
        <v>3568</v>
      </c>
      <c r="B286" s="8" t="s">
        <v>3568</v>
      </c>
      <c r="C286" s="2" t="s">
        <v>3569</v>
      </c>
      <c r="D286" s="2" t="s">
        <v>144</v>
      </c>
      <c r="E286" s="2" t="s">
        <v>145</v>
      </c>
      <c r="F286" s="9" t="n">
        <f aca="false">Precios!R286</f>
        <v>528</v>
      </c>
      <c r="G286" s="2" t="n">
        <v>117</v>
      </c>
      <c r="H286" s="10" t="str">
        <f aca="false">Parámetros!$B$28</f>
        <v>Nuevo</v>
      </c>
      <c r="I286" s="10" t="str">
        <f aca="false">Parámetros!$B$29</f>
        <v>Clásica</v>
      </c>
      <c r="J286" s="11" t="s">
        <v>3570</v>
      </c>
      <c r="K286" s="10" t="str">
        <f aca="false">Parámetros!$B$30</f>
        <v>Mercado Envíos</v>
      </c>
      <c r="L286" s="2" t="str">
        <f aca="false">IF(F286&gt;=Parámetros!$B$7,"Envío gratis (obligatorio en Mercado Libre)",Parámetros!$B$31)</f>
        <v>Envío gratis (obligatorio en Mercado Libre)</v>
      </c>
      <c r="M286" s="10" t="str">
        <f aca="false">Parámetros!$B$32</f>
        <v>No acepto</v>
      </c>
      <c r="N286" s="10" t="str">
        <f aca="false">Parámetros!$B$33</f>
        <v>Sin garantía</v>
      </c>
      <c r="O286" s="2" t="s">
        <v>3571</v>
      </c>
      <c r="P286" s="2" t="s">
        <v>3572</v>
      </c>
      <c r="Q286" s="2" t="s">
        <v>897</v>
      </c>
      <c r="R286" s="2" t="s">
        <v>898</v>
      </c>
      <c r="S286" s="2"/>
      <c r="T286" s="2" t="s">
        <v>1417</v>
      </c>
      <c r="U286" s="2" t="n">
        <v>30</v>
      </c>
      <c r="V286" s="2" t="s">
        <v>220</v>
      </c>
      <c r="W286" s="2" t="n">
        <v>30</v>
      </c>
      <c r="X286" s="2" t="s">
        <v>3573</v>
      </c>
      <c r="Y286" s="2" t="s">
        <v>3574</v>
      </c>
      <c r="Z286" s="2" t="s">
        <v>136</v>
      </c>
      <c r="AA286" s="2" t="s">
        <v>3575</v>
      </c>
      <c r="AB286" s="2"/>
      <c r="AC286" s="2"/>
      <c r="AD286" s="2" t="s">
        <v>566</v>
      </c>
      <c r="AE286" s="2"/>
      <c r="AF286" s="2" t="s">
        <v>3576</v>
      </c>
      <c r="AG286" s="2" t="s">
        <v>3577</v>
      </c>
      <c r="AH286" s="2" t="s">
        <v>3578</v>
      </c>
      <c r="AI286" s="2" t="s">
        <v>3579</v>
      </c>
      <c r="AJ286" s="2" t="s">
        <v>3580</v>
      </c>
      <c r="AK286" s="2"/>
      <c r="AL286" s="2"/>
      <c r="AM286" s="2"/>
      <c r="AN286" s="2" t="s">
        <v>87</v>
      </c>
      <c r="AO286" s="2" t="s">
        <v>3581</v>
      </c>
      <c r="AP286" s="2" t="s">
        <v>89</v>
      </c>
    </row>
    <row r="287" customFormat="false" ht="15" hidden="false" customHeight="false" outlineLevel="0" collapsed="false">
      <c r="A287" s="8" t="s">
        <v>3582</v>
      </c>
      <c r="B287" s="8" t="s">
        <v>3582</v>
      </c>
      <c r="C287" s="2" t="s">
        <v>3583</v>
      </c>
      <c r="D287" s="2" t="s">
        <v>303</v>
      </c>
      <c r="E287" s="2" t="s">
        <v>304</v>
      </c>
      <c r="F287" s="9" t="n">
        <f aca="false">Precios!R287</f>
        <v>542</v>
      </c>
      <c r="G287" s="2" t="n">
        <v>67</v>
      </c>
      <c r="H287" s="10" t="str">
        <f aca="false">Parámetros!$B$28</f>
        <v>Nuevo</v>
      </c>
      <c r="I287" s="10" t="str">
        <f aca="false">Parámetros!$B$29</f>
        <v>Clásica</v>
      </c>
      <c r="J287" s="11" t="s">
        <v>3584</v>
      </c>
      <c r="K287" s="10" t="str">
        <f aca="false">Parámetros!$B$30</f>
        <v>Mercado Envíos</v>
      </c>
      <c r="L287" s="2" t="str">
        <f aca="false">IF(F287&gt;=Parámetros!$B$7,"Envío gratis (obligatorio en Mercado Libre)",Parámetros!$B$31)</f>
        <v>Envío gratis (obligatorio en Mercado Libre)</v>
      </c>
      <c r="M287" s="10" t="str">
        <f aca="false">Parámetros!$B$32</f>
        <v>No acepto</v>
      </c>
      <c r="N287" s="10" t="str">
        <f aca="false">Parámetros!$B$33</f>
        <v>Sin garantía</v>
      </c>
      <c r="O287" s="2" t="s">
        <v>3585</v>
      </c>
      <c r="P287" s="2" t="s">
        <v>3586</v>
      </c>
      <c r="Q287" s="2" t="s">
        <v>129</v>
      </c>
      <c r="R287" s="2" t="s">
        <v>3587</v>
      </c>
      <c r="S287" s="2" t="s">
        <v>3588</v>
      </c>
      <c r="T287" s="2" t="s">
        <v>1112</v>
      </c>
      <c r="U287" s="2" t="n">
        <v>30</v>
      </c>
      <c r="V287" s="2" t="s">
        <v>1736</v>
      </c>
      <c r="W287" s="2" t="n">
        <v>30</v>
      </c>
      <c r="X287" s="2" t="s">
        <v>3589</v>
      </c>
      <c r="Y287" s="2"/>
      <c r="Z287" s="2" t="s">
        <v>136</v>
      </c>
      <c r="AA287" s="2" t="s">
        <v>81</v>
      </c>
      <c r="AB287" s="2"/>
      <c r="AC287" s="2"/>
      <c r="AD287" s="2" t="s">
        <v>566</v>
      </c>
      <c r="AE287" s="2"/>
      <c r="AF287" s="2" t="s">
        <v>3590</v>
      </c>
      <c r="AG287" s="2" t="s">
        <v>3591</v>
      </c>
      <c r="AH287" s="2" t="s">
        <v>3592</v>
      </c>
      <c r="AI287" s="2" t="s">
        <v>3593</v>
      </c>
      <c r="AJ287" s="2" t="s">
        <v>3594</v>
      </c>
      <c r="AK287" s="2"/>
      <c r="AL287" s="2"/>
      <c r="AM287" s="2"/>
      <c r="AN287" s="2" t="s">
        <v>87</v>
      </c>
      <c r="AO287" s="2" t="s">
        <v>3595</v>
      </c>
      <c r="AP287" s="2" t="s">
        <v>89</v>
      </c>
    </row>
    <row r="288" customFormat="false" ht="15" hidden="false" customHeight="false" outlineLevel="0" collapsed="false">
      <c r="A288" s="8" t="s">
        <v>3596</v>
      </c>
      <c r="B288" s="8" t="s">
        <v>3596</v>
      </c>
      <c r="C288" s="2" t="s">
        <v>3597</v>
      </c>
      <c r="D288" s="2" t="s">
        <v>1677</v>
      </c>
      <c r="E288" s="2" t="s">
        <v>1678</v>
      </c>
      <c r="F288" s="9" t="n">
        <f aca="false">Precios!R288</f>
        <v>319</v>
      </c>
      <c r="G288" s="2" t="n">
        <v>103</v>
      </c>
      <c r="H288" s="10" t="str">
        <f aca="false">Parámetros!$B$28</f>
        <v>Nuevo</v>
      </c>
      <c r="I288" s="10" t="str">
        <f aca="false">Parámetros!$B$29</f>
        <v>Clásica</v>
      </c>
      <c r="J288" s="11" t="s">
        <v>3598</v>
      </c>
      <c r="K288" s="10" t="str">
        <f aca="false">Parámetros!$B$30</f>
        <v>Mercado Envíos</v>
      </c>
      <c r="L288" s="2" t="str">
        <f aca="false">IF(F288&gt;=Parámetros!$B$7,"Envío gratis (obligatorio en Mercado Libre)",Parámetros!$B$31)</f>
        <v>Envío gratis (obligatorio en Mercado Libre)</v>
      </c>
      <c r="M288" s="10" t="str">
        <f aca="false">Parámetros!$B$32</f>
        <v>No acepto</v>
      </c>
      <c r="N288" s="10" t="str">
        <f aca="false">Parámetros!$B$33</f>
        <v>Sin garantía</v>
      </c>
      <c r="O288" s="2" t="s">
        <v>3599</v>
      </c>
      <c r="P288" s="2" t="s">
        <v>616</v>
      </c>
      <c r="Q288" s="2" t="s">
        <v>617</v>
      </c>
      <c r="R288" s="2" t="s">
        <v>3600</v>
      </c>
      <c r="S288" s="2" t="s">
        <v>3601</v>
      </c>
      <c r="T288" s="2" t="s">
        <v>2711</v>
      </c>
      <c r="U288" s="2" t="n">
        <v>250</v>
      </c>
      <c r="V288" s="2" t="s">
        <v>77</v>
      </c>
      <c r="W288" s="2" t="n">
        <v>1</v>
      </c>
      <c r="X288" s="2" t="s">
        <v>3602</v>
      </c>
      <c r="Y288" s="2" t="s">
        <v>3603</v>
      </c>
      <c r="Z288" s="2" t="s">
        <v>3604</v>
      </c>
      <c r="AA288" s="2"/>
      <c r="AB288" s="2"/>
      <c r="AC288" s="2"/>
      <c r="AD288" s="2"/>
      <c r="AE288" s="2"/>
      <c r="AF288" s="2"/>
      <c r="AG288" s="2" t="s">
        <v>3605</v>
      </c>
      <c r="AH288" s="2" t="s">
        <v>3606</v>
      </c>
      <c r="AI288" s="2" t="s">
        <v>3607</v>
      </c>
      <c r="AJ288" s="2"/>
      <c r="AK288" s="2"/>
      <c r="AL288" s="2"/>
      <c r="AM288" s="2"/>
      <c r="AN288" s="2" t="s">
        <v>175</v>
      </c>
      <c r="AO288" s="2" t="s">
        <v>3608</v>
      </c>
      <c r="AP288" s="2" t="s">
        <v>89</v>
      </c>
    </row>
    <row r="289" customFormat="false" ht="15" hidden="false" customHeight="false" outlineLevel="0" collapsed="false">
      <c r="A289" s="8" t="s">
        <v>3609</v>
      </c>
      <c r="B289" s="8" t="s">
        <v>3609</v>
      </c>
      <c r="C289" s="2" t="s">
        <v>3610</v>
      </c>
      <c r="D289" s="2" t="s">
        <v>240</v>
      </c>
      <c r="E289" s="2" t="s">
        <v>241</v>
      </c>
      <c r="F289" s="9" t="n">
        <f aca="false">Precios!R289</f>
        <v>168</v>
      </c>
      <c r="G289" s="2" t="n">
        <v>716</v>
      </c>
      <c r="H289" s="10" t="str">
        <f aca="false">Parámetros!$B$28</f>
        <v>Nuevo</v>
      </c>
      <c r="I289" s="10" t="str">
        <f aca="false">Parámetros!$B$29</f>
        <v>Clásica</v>
      </c>
      <c r="J289" s="11" t="s">
        <v>3611</v>
      </c>
      <c r="K289" s="10" t="str">
        <f aca="false">Parámetros!$B$30</f>
        <v>Mercado Envíos</v>
      </c>
      <c r="L289" s="2" t="str">
        <f aca="false">IF(F289&gt;=Parámetros!$B$7,"Envío gratis (obligatorio en Mercado Libre)",Parámetros!$B$31)</f>
        <v>A cargo del comprador</v>
      </c>
      <c r="M289" s="10" t="str">
        <f aca="false">Parámetros!$B$32</f>
        <v>No acepto</v>
      </c>
      <c r="N289" s="10" t="str">
        <f aca="false">Parámetros!$B$33</f>
        <v>Sin garantía</v>
      </c>
      <c r="O289" s="2" t="s">
        <v>3612</v>
      </c>
      <c r="P289" s="2" t="s">
        <v>587</v>
      </c>
      <c r="Q289" s="2" t="s">
        <v>129</v>
      </c>
      <c r="R289" s="2"/>
      <c r="S289" s="2" t="s">
        <v>588</v>
      </c>
      <c r="T289" s="2" t="s">
        <v>152</v>
      </c>
      <c r="U289" s="2" t="n">
        <v>6</v>
      </c>
      <c r="V289" s="2" t="s">
        <v>133</v>
      </c>
      <c r="W289" s="2" t="n">
        <v>6</v>
      </c>
      <c r="X289" s="2" t="s">
        <v>589</v>
      </c>
      <c r="Y289" s="2" t="s">
        <v>588</v>
      </c>
      <c r="Z289" s="2" t="s">
        <v>136</v>
      </c>
      <c r="AA289" s="2" t="s">
        <v>547</v>
      </c>
      <c r="AB289" s="2"/>
      <c r="AC289" s="2"/>
      <c r="AD289" s="2"/>
      <c r="AE289" s="2"/>
      <c r="AF289" s="2" t="s">
        <v>3613</v>
      </c>
      <c r="AG289" s="2" t="s">
        <v>3614</v>
      </c>
      <c r="AH289" s="2" t="s">
        <v>3615</v>
      </c>
      <c r="AI289" s="2" t="s">
        <v>3616</v>
      </c>
      <c r="AJ289" s="2"/>
      <c r="AK289" s="2"/>
      <c r="AL289" s="2"/>
      <c r="AM289" s="2"/>
      <c r="AN289" s="2" t="s">
        <v>87</v>
      </c>
      <c r="AO289" s="2" t="s">
        <v>3617</v>
      </c>
      <c r="AP289" s="2" t="s">
        <v>89</v>
      </c>
    </row>
    <row r="290" customFormat="false" ht="15" hidden="false" customHeight="false" outlineLevel="0" collapsed="false">
      <c r="A290" s="8" t="s">
        <v>3618</v>
      </c>
      <c r="B290" s="8" t="s">
        <v>3618</v>
      </c>
      <c r="C290" s="2" t="s">
        <v>3619</v>
      </c>
      <c r="D290" s="2" t="s">
        <v>350</v>
      </c>
      <c r="E290" s="2" t="s">
        <v>351</v>
      </c>
      <c r="F290" s="9" t="n">
        <f aca="false">Precios!R290</f>
        <v>369</v>
      </c>
      <c r="G290" s="2" t="n">
        <v>228</v>
      </c>
      <c r="H290" s="10" t="str">
        <f aca="false">Parámetros!$B$28</f>
        <v>Nuevo</v>
      </c>
      <c r="I290" s="10" t="str">
        <f aca="false">Parámetros!$B$29</f>
        <v>Clásica</v>
      </c>
      <c r="J290" s="11" t="s">
        <v>3620</v>
      </c>
      <c r="K290" s="10" t="str">
        <f aca="false">Parámetros!$B$30</f>
        <v>Mercado Envíos</v>
      </c>
      <c r="L290" s="2" t="str">
        <f aca="false">IF(F290&gt;=Parámetros!$B$7,"Envío gratis (obligatorio en Mercado Libre)",Parámetros!$B$31)</f>
        <v>Envío gratis (obligatorio en Mercado Libre)</v>
      </c>
      <c r="M290" s="10" t="str">
        <f aca="false">Parámetros!$B$32</f>
        <v>No acepto</v>
      </c>
      <c r="N290" s="10" t="str">
        <f aca="false">Parámetros!$B$33</f>
        <v>Sin garantía</v>
      </c>
      <c r="O290" s="2" t="s">
        <v>3621</v>
      </c>
      <c r="P290" s="2" t="s">
        <v>3622</v>
      </c>
      <c r="Q290" s="2" t="s">
        <v>450</v>
      </c>
      <c r="R290" s="2" t="s">
        <v>3623</v>
      </c>
      <c r="S290" s="2" t="s">
        <v>3624</v>
      </c>
      <c r="T290" s="2" t="s">
        <v>152</v>
      </c>
      <c r="U290" s="2" t="n">
        <v>24</v>
      </c>
      <c r="V290" s="2" t="s">
        <v>133</v>
      </c>
      <c r="W290" s="2" t="n">
        <v>24</v>
      </c>
      <c r="X290" s="2" t="s">
        <v>3625</v>
      </c>
      <c r="Y290" s="2" t="s">
        <v>3626</v>
      </c>
      <c r="Z290" s="2" t="s">
        <v>136</v>
      </c>
      <c r="AA290" s="2" t="s">
        <v>547</v>
      </c>
      <c r="AB290" s="2"/>
      <c r="AC290" s="2"/>
      <c r="AD290" s="2"/>
      <c r="AE290" s="2"/>
      <c r="AF290" s="2" t="s">
        <v>3627</v>
      </c>
      <c r="AG290" s="2" t="s">
        <v>3628</v>
      </c>
      <c r="AH290" s="2" t="s">
        <v>3629</v>
      </c>
      <c r="AI290" s="2" t="s">
        <v>3630</v>
      </c>
      <c r="AJ290" s="2" t="s">
        <v>3631</v>
      </c>
      <c r="AK290" s="2"/>
      <c r="AL290" s="2"/>
      <c r="AM290" s="2"/>
      <c r="AN290" s="2" t="s">
        <v>87</v>
      </c>
      <c r="AO290" s="2" t="s">
        <v>3632</v>
      </c>
      <c r="AP290" s="2" t="s">
        <v>89</v>
      </c>
    </row>
    <row r="291" customFormat="false" ht="15" hidden="false" customHeight="false" outlineLevel="0" collapsed="false">
      <c r="A291" s="8" t="s">
        <v>3633</v>
      </c>
      <c r="B291" s="8" t="s">
        <v>3633</v>
      </c>
      <c r="C291" s="2" t="s">
        <v>3634</v>
      </c>
      <c r="D291" s="2" t="s">
        <v>240</v>
      </c>
      <c r="E291" s="2" t="s">
        <v>241</v>
      </c>
      <c r="F291" s="9" t="n">
        <f aca="false">Precios!R291</f>
        <v>159</v>
      </c>
      <c r="G291" s="2" t="n">
        <v>343</v>
      </c>
      <c r="H291" s="10" t="str">
        <f aca="false">Parámetros!$B$28</f>
        <v>Nuevo</v>
      </c>
      <c r="I291" s="10" t="str">
        <f aca="false">Parámetros!$B$29</f>
        <v>Clásica</v>
      </c>
      <c r="J291" s="11" t="s">
        <v>3635</v>
      </c>
      <c r="K291" s="10" t="str">
        <f aca="false">Parámetros!$B$30</f>
        <v>Mercado Envíos</v>
      </c>
      <c r="L291" s="2" t="str">
        <f aca="false">IF(F291&gt;=Parámetros!$B$7,"Envío gratis (obligatorio en Mercado Libre)",Parámetros!$B$31)</f>
        <v>A cargo del comprador</v>
      </c>
      <c r="M291" s="10" t="str">
        <f aca="false">Parámetros!$B$32</f>
        <v>No acepto</v>
      </c>
      <c r="N291" s="10" t="str">
        <f aca="false">Parámetros!$B$33</f>
        <v>Sin garantía</v>
      </c>
      <c r="O291" s="2" t="s">
        <v>3636</v>
      </c>
      <c r="P291" s="2" t="s">
        <v>3637</v>
      </c>
      <c r="Q291" s="2" t="s">
        <v>1641</v>
      </c>
      <c r="R291" s="2"/>
      <c r="S291" s="2"/>
      <c r="T291" s="2" t="s">
        <v>152</v>
      </c>
      <c r="U291" s="2" t="n">
        <v>24</v>
      </c>
      <c r="V291" s="2" t="s">
        <v>133</v>
      </c>
      <c r="W291" s="2" t="n">
        <v>24</v>
      </c>
      <c r="X291" s="2" t="s">
        <v>3638</v>
      </c>
      <c r="Y291" s="2" t="s">
        <v>3639</v>
      </c>
      <c r="Z291" s="2" t="s">
        <v>136</v>
      </c>
      <c r="AA291" s="2" t="s">
        <v>2073</v>
      </c>
      <c r="AB291" s="2"/>
      <c r="AC291" s="2"/>
      <c r="AD291" s="2"/>
      <c r="AE291" s="2"/>
      <c r="AF291" s="2"/>
      <c r="AG291" s="2" t="s">
        <v>3640</v>
      </c>
      <c r="AH291" s="2" t="s">
        <v>3641</v>
      </c>
      <c r="AI291" s="2" t="s">
        <v>3642</v>
      </c>
      <c r="AJ291" s="2"/>
      <c r="AK291" s="2"/>
      <c r="AL291" s="2"/>
      <c r="AM291" s="2"/>
      <c r="AN291" s="2" t="s">
        <v>87</v>
      </c>
      <c r="AO291" s="2" t="s">
        <v>3643</v>
      </c>
      <c r="AP291" s="2" t="s">
        <v>89</v>
      </c>
    </row>
    <row r="292" customFormat="false" ht="15" hidden="false" customHeight="false" outlineLevel="0" collapsed="false">
      <c r="A292" s="8" t="s">
        <v>3644</v>
      </c>
      <c r="B292" s="8" t="s">
        <v>3644</v>
      </c>
      <c r="C292" s="2" t="s">
        <v>3645</v>
      </c>
      <c r="D292" s="2" t="s">
        <v>445</v>
      </c>
      <c r="E292" s="2" t="s">
        <v>446</v>
      </c>
      <c r="F292" s="9" t="n">
        <f aca="false">Precios!R292</f>
        <v>671.21</v>
      </c>
      <c r="G292" s="2" t="n">
        <v>4</v>
      </c>
      <c r="H292" s="10" t="str">
        <f aca="false">Parámetros!$B$28</f>
        <v>Nuevo</v>
      </c>
      <c r="I292" s="10" t="str">
        <f aca="false">Parámetros!$B$29</f>
        <v>Clásica</v>
      </c>
      <c r="J292" s="11" t="s">
        <v>3646</v>
      </c>
      <c r="K292" s="10" t="str">
        <f aca="false">Parámetros!$B$30</f>
        <v>Mercado Envíos</v>
      </c>
      <c r="L292" s="2" t="str">
        <f aca="false">IF(F292&gt;=Parámetros!$B$7,"Envío gratis (obligatorio en Mercado Libre)",Parámetros!$B$31)</f>
        <v>Envío gratis (obligatorio en Mercado Libre)</v>
      </c>
      <c r="M292" s="10" t="str">
        <f aca="false">Parámetros!$B$32</f>
        <v>No acepto</v>
      </c>
      <c r="N292" s="10" t="str">
        <f aca="false">Parámetros!$B$33</f>
        <v>Sin garantía</v>
      </c>
      <c r="O292" s="2" t="s">
        <v>3647</v>
      </c>
      <c r="P292" s="2" t="s">
        <v>3648</v>
      </c>
      <c r="Q292" s="2" t="s">
        <v>755</v>
      </c>
      <c r="R292" s="2"/>
      <c r="S292" s="2"/>
      <c r="T292" s="2" t="s">
        <v>1459</v>
      </c>
      <c r="U292" s="2" t="n">
        <v>60</v>
      </c>
      <c r="V292" s="2" t="s">
        <v>77</v>
      </c>
      <c r="W292" s="2" t="n">
        <v>1</v>
      </c>
      <c r="X292" s="2" t="s">
        <v>3649</v>
      </c>
      <c r="Y292" s="2" t="s">
        <v>3650</v>
      </c>
      <c r="Z292" s="2" t="s">
        <v>136</v>
      </c>
      <c r="AA292" s="2"/>
      <c r="AB292" s="2"/>
      <c r="AC292" s="2"/>
      <c r="AD292" s="2"/>
      <c r="AE292" s="2"/>
      <c r="AF292" s="2" t="s">
        <v>3651</v>
      </c>
      <c r="AG292" s="2" t="s">
        <v>3652</v>
      </c>
      <c r="AH292" s="2" t="s">
        <v>3653</v>
      </c>
      <c r="AI292" s="2" t="s">
        <v>3654</v>
      </c>
      <c r="AJ292" s="2"/>
      <c r="AK292" s="2"/>
      <c r="AL292" s="2"/>
      <c r="AM292" s="2"/>
      <c r="AN292" s="2" t="s">
        <v>87</v>
      </c>
      <c r="AO292" s="2" t="s">
        <v>3655</v>
      </c>
      <c r="AP292" s="2" t="s">
        <v>89</v>
      </c>
    </row>
    <row r="293" customFormat="false" ht="15" hidden="false" customHeight="false" outlineLevel="0" collapsed="false">
      <c r="A293" s="8" t="s">
        <v>3656</v>
      </c>
      <c r="B293" s="8" t="s">
        <v>3656</v>
      </c>
      <c r="C293" s="2" t="s">
        <v>3657</v>
      </c>
      <c r="D293" s="2" t="s">
        <v>445</v>
      </c>
      <c r="E293" s="2" t="s">
        <v>446</v>
      </c>
      <c r="F293" s="9" t="n">
        <f aca="false">Precios!R293</f>
        <v>686</v>
      </c>
      <c r="G293" s="2" t="n">
        <v>111</v>
      </c>
      <c r="H293" s="10" t="str">
        <f aca="false">Parámetros!$B$28</f>
        <v>Nuevo</v>
      </c>
      <c r="I293" s="10" t="str">
        <f aca="false">Parámetros!$B$29</f>
        <v>Clásica</v>
      </c>
      <c r="J293" s="11" t="s">
        <v>3658</v>
      </c>
      <c r="K293" s="10" t="str">
        <f aca="false">Parámetros!$B$30</f>
        <v>Mercado Envíos</v>
      </c>
      <c r="L293" s="2" t="str">
        <f aca="false">IF(F293&gt;=Parámetros!$B$7,"Envío gratis (obligatorio en Mercado Libre)",Parámetros!$B$31)</f>
        <v>Envío gratis (obligatorio en Mercado Libre)</v>
      </c>
      <c r="M293" s="10" t="str">
        <f aca="false">Parámetros!$B$32</f>
        <v>No acepto</v>
      </c>
      <c r="N293" s="10" t="str">
        <f aca="false">Parámetros!$B$33</f>
        <v>Sin garantía</v>
      </c>
      <c r="O293" s="2" t="s">
        <v>3659</v>
      </c>
      <c r="P293" s="2" t="s">
        <v>3660</v>
      </c>
      <c r="Q293" s="2" t="s">
        <v>3661</v>
      </c>
      <c r="R293" s="2"/>
      <c r="S293" s="2"/>
      <c r="T293" s="2" t="s">
        <v>219</v>
      </c>
      <c r="U293" s="2" t="n">
        <v>28</v>
      </c>
      <c r="V293" s="2" t="s">
        <v>220</v>
      </c>
      <c r="W293" s="2" t="n">
        <v>28</v>
      </c>
      <c r="X293" s="2" t="s">
        <v>3662</v>
      </c>
      <c r="Y293" s="2" t="s">
        <v>451</v>
      </c>
      <c r="Z293" s="2" t="s">
        <v>136</v>
      </c>
      <c r="AA293" s="2"/>
      <c r="AB293" s="2"/>
      <c r="AC293" s="2"/>
      <c r="AD293" s="2"/>
      <c r="AE293" s="2"/>
      <c r="AF293" s="2"/>
      <c r="AG293" s="2" t="s">
        <v>3663</v>
      </c>
      <c r="AH293" s="2" t="s">
        <v>3664</v>
      </c>
      <c r="AI293" s="2" t="s">
        <v>3665</v>
      </c>
      <c r="AJ293" s="2"/>
      <c r="AK293" s="2"/>
      <c r="AL293" s="2"/>
      <c r="AM293" s="2"/>
      <c r="AN293" s="2" t="s">
        <v>87</v>
      </c>
      <c r="AO293" s="2" t="s">
        <v>3666</v>
      </c>
      <c r="AP293" s="2" t="s">
        <v>89</v>
      </c>
    </row>
    <row r="294" customFormat="false" ht="15" hidden="false" customHeight="false" outlineLevel="0" collapsed="false">
      <c r="A294" s="8" t="s">
        <v>3667</v>
      </c>
      <c r="B294" s="8" t="s">
        <v>3667</v>
      </c>
      <c r="C294" s="2" t="s">
        <v>3668</v>
      </c>
      <c r="D294" s="2" t="s">
        <v>596</v>
      </c>
      <c r="E294" s="2" t="s">
        <v>597</v>
      </c>
      <c r="F294" s="9" t="n">
        <f aca="false">Precios!R294</f>
        <v>217</v>
      </c>
      <c r="G294" s="2" t="n">
        <v>111</v>
      </c>
      <c r="H294" s="10" t="str">
        <f aca="false">Parámetros!$B$28</f>
        <v>Nuevo</v>
      </c>
      <c r="I294" s="10" t="str">
        <f aca="false">Parámetros!$B$29</f>
        <v>Clásica</v>
      </c>
      <c r="J294" s="11" t="s">
        <v>3669</v>
      </c>
      <c r="K294" s="10" t="str">
        <f aca="false">Parámetros!$B$30</f>
        <v>Mercado Envíos</v>
      </c>
      <c r="L294" s="2" t="str">
        <f aca="false">IF(F294&gt;=Parámetros!$B$7,"Envío gratis (obligatorio en Mercado Libre)",Parámetros!$B$31)</f>
        <v>A cargo del comprador</v>
      </c>
      <c r="M294" s="10" t="str">
        <f aca="false">Parámetros!$B$32</f>
        <v>No acepto</v>
      </c>
      <c r="N294" s="10" t="str">
        <f aca="false">Parámetros!$B$33</f>
        <v>Sin garantía</v>
      </c>
      <c r="O294" s="2" t="s">
        <v>3670</v>
      </c>
      <c r="P294" s="2" t="s">
        <v>3671</v>
      </c>
      <c r="Q294" s="2" t="s">
        <v>3672</v>
      </c>
      <c r="R294" s="2" t="s">
        <v>3673</v>
      </c>
      <c r="S294" s="2" t="s">
        <v>3674</v>
      </c>
      <c r="T294" s="2" t="s">
        <v>3511</v>
      </c>
      <c r="U294" s="2" t="n">
        <v>13</v>
      </c>
      <c r="V294" s="2" t="s">
        <v>171</v>
      </c>
      <c r="W294" s="2" t="n">
        <v>13</v>
      </c>
      <c r="X294" s="2"/>
      <c r="Y294" s="2"/>
      <c r="Z294" s="2"/>
      <c r="AA294" s="2" t="s">
        <v>81</v>
      </c>
      <c r="AB294" s="2" t="s">
        <v>286</v>
      </c>
      <c r="AC294" s="2"/>
      <c r="AD294" s="2" t="s">
        <v>103</v>
      </c>
      <c r="AE294" s="2"/>
      <c r="AF294" s="2"/>
      <c r="AG294" s="2" t="s">
        <v>3675</v>
      </c>
      <c r="AH294" s="2" t="s">
        <v>3676</v>
      </c>
      <c r="AI294" s="2" t="s">
        <v>3677</v>
      </c>
      <c r="AJ294" s="2"/>
      <c r="AK294" s="2"/>
      <c r="AL294" s="2"/>
      <c r="AM294" s="2"/>
      <c r="AN294" s="2" t="s">
        <v>175</v>
      </c>
      <c r="AO294" s="2" t="s">
        <v>3678</v>
      </c>
      <c r="AP294" s="2" t="s">
        <v>89</v>
      </c>
    </row>
    <row r="295" customFormat="false" ht="15" hidden="false" customHeight="false" outlineLevel="0" collapsed="false">
      <c r="A295" s="8" t="s">
        <v>3679</v>
      </c>
      <c r="B295" s="8" t="s">
        <v>3679</v>
      </c>
      <c r="C295" s="2" t="s">
        <v>3680</v>
      </c>
      <c r="D295" s="2" t="s">
        <v>240</v>
      </c>
      <c r="E295" s="2" t="s">
        <v>241</v>
      </c>
      <c r="F295" s="9" t="n">
        <f aca="false">Precios!R295</f>
        <v>123</v>
      </c>
      <c r="G295" s="2" t="n">
        <v>396</v>
      </c>
      <c r="H295" s="10" t="str">
        <f aca="false">Parámetros!$B$28</f>
        <v>Nuevo</v>
      </c>
      <c r="I295" s="10" t="str">
        <f aca="false">Parámetros!$B$29</f>
        <v>Clásica</v>
      </c>
      <c r="J295" s="11" t="s">
        <v>3681</v>
      </c>
      <c r="K295" s="10" t="str">
        <f aca="false">Parámetros!$B$30</f>
        <v>Mercado Envíos</v>
      </c>
      <c r="L295" s="2" t="str">
        <f aca="false">IF(F295&gt;=Parámetros!$B$7,"Envío gratis (obligatorio en Mercado Libre)",Parámetros!$B$31)</f>
        <v>A cargo del comprador</v>
      </c>
      <c r="M295" s="10" t="str">
        <f aca="false">Parámetros!$B$32</f>
        <v>No acepto</v>
      </c>
      <c r="N295" s="10" t="str">
        <f aca="false">Parámetros!$B$33</f>
        <v>Sin garantía</v>
      </c>
      <c r="O295" s="2" t="s">
        <v>3682</v>
      </c>
      <c r="P295" s="2" t="s">
        <v>1801</v>
      </c>
      <c r="Q295" s="2" t="s">
        <v>129</v>
      </c>
      <c r="R295" s="2" t="s">
        <v>390</v>
      </c>
      <c r="S295" s="2" t="s">
        <v>3683</v>
      </c>
      <c r="T295" s="2" t="s">
        <v>152</v>
      </c>
      <c r="U295" s="2" t="n">
        <v>24</v>
      </c>
      <c r="V295" s="2" t="s">
        <v>133</v>
      </c>
      <c r="W295" s="2" t="n">
        <v>24</v>
      </c>
      <c r="X295" s="2" t="s">
        <v>1802</v>
      </c>
      <c r="Y295" s="2" t="s">
        <v>3684</v>
      </c>
      <c r="Z295" s="2" t="s">
        <v>136</v>
      </c>
      <c r="AA295" s="2" t="s">
        <v>81</v>
      </c>
      <c r="AB295" s="2"/>
      <c r="AC295" s="2"/>
      <c r="AD295" s="2"/>
      <c r="AE295" s="2"/>
      <c r="AF295" s="2" t="s">
        <v>3685</v>
      </c>
      <c r="AG295" s="2" t="s">
        <v>3686</v>
      </c>
      <c r="AH295" s="2" t="s">
        <v>3687</v>
      </c>
      <c r="AI295" s="2" t="s">
        <v>3688</v>
      </c>
      <c r="AJ295" s="2"/>
      <c r="AK295" s="2"/>
      <c r="AL295" s="2"/>
      <c r="AM295" s="2"/>
      <c r="AN295" s="2" t="s">
        <v>87</v>
      </c>
      <c r="AO295" s="2" t="s">
        <v>3689</v>
      </c>
      <c r="AP295" s="2" t="s">
        <v>89</v>
      </c>
    </row>
    <row r="296" customFormat="false" ht="15" hidden="false" customHeight="false" outlineLevel="0" collapsed="false">
      <c r="A296" s="8" t="s">
        <v>3690</v>
      </c>
      <c r="B296" s="8" t="s">
        <v>3690</v>
      </c>
      <c r="C296" s="2" t="s">
        <v>3691</v>
      </c>
      <c r="D296" s="2" t="s">
        <v>3440</v>
      </c>
      <c r="E296" s="2" t="s">
        <v>3441</v>
      </c>
      <c r="F296" s="9" t="n">
        <f aca="false">Precios!R296</f>
        <v>72</v>
      </c>
      <c r="G296" s="2" t="n">
        <v>40</v>
      </c>
      <c r="H296" s="10" t="str">
        <f aca="false">Parámetros!$B$28</f>
        <v>Nuevo</v>
      </c>
      <c r="I296" s="10" t="str">
        <f aca="false">Parámetros!$B$29</f>
        <v>Clásica</v>
      </c>
      <c r="J296" s="11" t="s">
        <v>3692</v>
      </c>
      <c r="K296" s="10" t="str">
        <f aca="false">Parámetros!$B$30</f>
        <v>Mercado Envíos</v>
      </c>
      <c r="L296" s="2" t="str">
        <f aca="false">IF(F296&gt;=Parámetros!$B$7,"Envío gratis (obligatorio en Mercado Libre)",Parámetros!$B$31)</f>
        <v>A cargo del comprador</v>
      </c>
      <c r="M296" s="10" t="str">
        <f aca="false">Parámetros!$B$32</f>
        <v>No acepto</v>
      </c>
      <c r="N296" s="10" t="str">
        <f aca="false">Parámetros!$B$33</f>
        <v>Sin garantía</v>
      </c>
      <c r="O296" s="2" t="s">
        <v>3693</v>
      </c>
      <c r="P296" s="2" t="s">
        <v>3444</v>
      </c>
      <c r="Q296" s="2" t="s">
        <v>617</v>
      </c>
      <c r="R296" s="2" t="s">
        <v>3445</v>
      </c>
      <c r="S296" s="2" t="s">
        <v>3694</v>
      </c>
      <c r="T296" s="2" t="s">
        <v>3695</v>
      </c>
      <c r="U296" s="2" t="n">
        <v>100</v>
      </c>
      <c r="V296" s="2" t="s">
        <v>77</v>
      </c>
      <c r="W296" s="2" t="n">
        <v>1</v>
      </c>
      <c r="X296" s="2"/>
      <c r="Y296" s="2"/>
      <c r="Z296" s="2"/>
      <c r="AA296" s="2" t="s">
        <v>1375</v>
      </c>
      <c r="AB296" s="2"/>
      <c r="AC296" s="2"/>
      <c r="AD296" s="2" t="s">
        <v>103</v>
      </c>
      <c r="AE296" s="2"/>
      <c r="AF296" s="2"/>
      <c r="AG296" s="2" t="s">
        <v>3696</v>
      </c>
      <c r="AH296" s="2" t="s">
        <v>3697</v>
      </c>
      <c r="AI296" s="2" t="s">
        <v>3698</v>
      </c>
      <c r="AJ296" s="2"/>
      <c r="AK296" s="2"/>
      <c r="AL296" s="2"/>
      <c r="AM296" s="2"/>
      <c r="AN296" s="2" t="s">
        <v>175</v>
      </c>
      <c r="AO296" s="2" t="s">
        <v>3699</v>
      </c>
      <c r="AP296" s="2" t="s">
        <v>89</v>
      </c>
    </row>
    <row r="297" customFormat="false" ht="15" hidden="false" customHeight="false" outlineLevel="0" collapsed="false">
      <c r="A297" s="8" t="s">
        <v>3700</v>
      </c>
      <c r="B297" s="8" t="s">
        <v>3700</v>
      </c>
      <c r="C297" s="2" t="s">
        <v>3701</v>
      </c>
      <c r="D297" s="2" t="s">
        <v>3440</v>
      </c>
      <c r="E297" s="2" t="s">
        <v>3441</v>
      </c>
      <c r="F297" s="9" t="n">
        <f aca="false">Precios!R297</f>
        <v>74.15</v>
      </c>
      <c r="G297" s="2" t="n">
        <v>959</v>
      </c>
      <c r="H297" s="10" t="str">
        <f aca="false">Parámetros!$B$28</f>
        <v>Nuevo</v>
      </c>
      <c r="I297" s="10" t="str">
        <f aca="false">Parámetros!$B$29</f>
        <v>Clásica</v>
      </c>
      <c r="J297" s="11" t="s">
        <v>3702</v>
      </c>
      <c r="K297" s="10" t="str">
        <f aca="false">Parámetros!$B$30</f>
        <v>Mercado Envíos</v>
      </c>
      <c r="L297" s="2" t="str">
        <f aca="false">IF(F297&gt;=Parámetros!$B$7,"Envío gratis (obligatorio en Mercado Libre)",Parámetros!$B$31)</f>
        <v>A cargo del comprador</v>
      </c>
      <c r="M297" s="10" t="str">
        <f aca="false">Parámetros!$B$32</f>
        <v>No acepto</v>
      </c>
      <c r="N297" s="10" t="str">
        <f aca="false">Parámetros!$B$33</f>
        <v>Sin garantía</v>
      </c>
      <c r="O297" s="2" t="s">
        <v>3703</v>
      </c>
      <c r="P297" s="2" t="s">
        <v>3444</v>
      </c>
      <c r="Q297" s="2" t="s">
        <v>617</v>
      </c>
      <c r="R297" s="2" t="s">
        <v>3445</v>
      </c>
      <c r="S297" s="2" t="s">
        <v>3694</v>
      </c>
      <c r="T297" s="2" t="s">
        <v>3695</v>
      </c>
      <c r="U297" s="2" t="n">
        <v>50</v>
      </c>
      <c r="V297" s="2" t="s">
        <v>77</v>
      </c>
      <c r="W297" s="2" t="n">
        <v>1</v>
      </c>
      <c r="X297" s="2"/>
      <c r="Y297" s="2"/>
      <c r="Z297" s="2"/>
      <c r="AA297" s="2" t="s">
        <v>1375</v>
      </c>
      <c r="AB297" s="2"/>
      <c r="AC297" s="2"/>
      <c r="AD297" s="2" t="s">
        <v>103</v>
      </c>
      <c r="AE297" s="2"/>
      <c r="AF297" s="2"/>
      <c r="AG297" s="2" t="s">
        <v>3696</v>
      </c>
      <c r="AH297" s="2" t="s">
        <v>3704</v>
      </c>
      <c r="AI297" s="2" t="s">
        <v>3705</v>
      </c>
      <c r="AJ297" s="2"/>
      <c r="AK297" s="2"/>
      <c r="AL297" s="2"/>
      <c r="AM297" s="2"/>
      <c r="AN297" s="2" t="s">
        <v>175</v>
      </c>
      <c r="AO297" s="2" t="s">
        <v>3706</v>
      </c>
      <c r="AP297" s="2" t="s">
        <v>89</v>
      </c>
    </row>
    <row r="298" customFormat="false" ht="15" hidden="false" customHeight="false" outlineLevel="0" collapsed="false">
      <c r="A298" s="8" t="s">
        <v>3707</v>
      </c>
      <c r="B298" s="8" t="s">
        <v>3707</v>
      </c>
      <c r="C298" s="2" t="s">
        <v>3708</v>
      </c>
      <c r="D298" s="2" t="s">
        <v>445</v>
      </c>
      <c r="E298" s="2" t="s">
        <v>446</v>
      </c>
      <c r="F298" s="9" t="n">
        <f aca="false">Precios!R298</f>
        <v>554.3</v>
      </c>
      <c r="G298" s="2" t="n">
        <v>167</v>
      </c>
      <c r="H298" s="10" t="str">
        <f aca="false">Parámetros!$B$28</f>
        <v>Nuevo</v>
      </c>
      <c r="I298" s="10" t="str">
        <f aca="false">Parámetros!$B$29</f>
        <v>Clásica</v>
      </c>
      <c r="J298" s="11" t="s">
        <v>3709</v>
      </c>
      <c r="K298" s="10" t="str">
        <f aca="false">Parámetros!$B$30</f>
        <v>Mercado Envíos</v>
      </c>
      <c r="L298" s="2" t="str">
        <f aca="false">IF(F298&gt;=Parámetros!$B$7,"Envío gratis (obligatorio en Mercado Libre)",Parámetros!$B$31)</f>
        <v>Envío gratis (obligatorio en Mercado Libre)</v>
      </c>
      <c r="M298" s="10" t="str">
        <f aca="false">Parámetros!$B$32</f>
        <v>No acepto</v>
      </c>
      <c r="N298" s="10" t="str">
        <f aca="false">Parámetros!$B$33</f>
        <v>Sin garantía</v>
      </c>
      <c r="O298" s="2" t="s">
        <v>3710</v>
      </c>
      <c r="P298" s="2" t="s">
        <v>3711</v>
      </c>
      <c r="Q298" s="2" t="s">
        <v>2427</v>
      </c>
      <c r="R298" s="2"/>
      <c r="S298" s="2"/>
      <c r="T298" s="2" t="s">
        <v>219</v>
      </c>
      <c r="U298" s="2" t="n">
        <v>20</v>
      </c>
      <c r="V298" s="2" t="s">
        <v>220</v>
      </c>
      <c r="W298" s="2" t="n">
        <v>20</v>
      </c>
      <c r="X298" s="2" t="s">
        <v>3712</v>
      </c>
      <c r="Y298" s="2" t="s">
        <v>451</v>
      </c>
      <c r="Z298" s="2" t="s">
        <v>136</v>
      </c>
      <c r="AA298" s="2" t="s">
        <v>81</v>
      </c>
      <c r="AB298" s="2"/>
      <c r="AC298" s="2"/>
      <c r="AD298" s="2"/>
      <c r="AE298" s="2"/>
      <c r="AF298" s="2"/>
      <c r="AG298" s="2" t="s">
        <v>3713</v>
      </c>
      <c r="AH298" s="2" t="s">
        <v>3714</v>
      </c>
      <c r="AI298" s="2" t="s">
        <v>3715</v>
      </c>
      <c r="AJ298" s="2" t="s">
        <v>3716</v>
      </c>
      <c r="AK298" s="2"/>
      <c r="AL298" s="2"/>
      <c r="AM298" s="2"/>
      <c r="AN298" s="2" t="s">
        <v>87</v>
      </c>
      <c r="AO298" s="2" t="s">
        <v>3717</v>
      </c>
      <c r="AP298" s="2" t="s">
        <v>89</v>
      </c>
    </row>
    <row r="299" customFormat="false" ht="15" hidden="false" customHeight="false" outlineLevel="0" collapsed="false">
      <c r="A299" s="8" t="s">
        <v>3718</v>
      </c>
      <c r="B299" s="8" t="s">
        <v>3718</v>
      </c>
      <c r="C299" s="2" t="s">
        <v>3719</v>
      </c>
      <c r="D299" s="2" t="s">
        <v>872</v>
      </c>
      <c r="E299" s="2" t="s">
        <v>873</v>
      </c>
      <c r="F299" s="9" t="n">
        <f aca="false">Precios!R299</f>
        <v>93</v>
      </c>
      <c r="G299" s="2" t="n">
        <v>543</v>
      </c>
      <c r="H299" s="10" t="str">
        <f aca="false">Parámetros!$B$28</f>
        <v>Nuevo</v>
      </c>
      <c r="I299" s="10" t="str">
        <f aca="false">Parámetros!$B$29</f>
        <v>Clásica</v>
      </c>
      <c r="J299" s="11" t="s">
        <v>3720</v>
      </c>
      <c r="K299" s="10" t="str">
        <f aca="false">Parámetros!$B$30</f>
        <v>Mercado Envíos</v>
      </c>
      <c r="L299" s="2" t="str">
        <f aca="false">IF(F299&gt;=Parámetros!$B$7,"Envío gratis (obligatorio en Mercado Libre)",Parámetros!$B$31)</f>
        <v>A cargo del comprador</v>
      </c>
      <c r="M299" s="10" t="str">
        <f aca="false">Parámetros!$B$32</f>
        <v>No acepto</v>
      </c>
      <c r="N299" s="10" t="str">
        <f aca="false">Parámetros!$B$33</f>
        <v>Sin garantía</v>
      </c>
      <c r="O299" s="2" t="s">
        <v>3721</v>
      </c>
      <c r="P299" s="2" t="s">
        <v>166</v>
      </c>
      <c r="Q299" s="2" t="s">
        <v>167</v>
      </c>
      <c r="R299" s="2" t="s">
        <v>3722</v>
      </c>
      <c r="S299" s="2" t="s">
        <v>3723</v>
      </c>
      <c r="T299" s="2" t="s">
        <v>1374</v>
      </c>
      <c r="U299" s="2" t="n">
        <v>80</v>
      </c>
      <c r="V299" s="2" t="s">
        <v>171</v>
      </c>
      <c r="W299" s="2" t="n">
        <v>80</v>
      </c>
      <c r="X299" s="2"/>
      <c r="Y299" s="2"/>
      <c r="Z299" s="2"/>
      <c r="AA299" s="2" t="s">
        <v>1375</v>
      </c>
      <c r="AB299" s="2"/>
      <c r="AC299" s="2"/>
      <c r="AD299" s="2" t="s">
        <v>103</v>
      </c>
      <c r="AE299" s="2"/>
      <c r="AF299" s="2"/>
      <c r="AG299" s="2" t="s">
        <v>3724</v>
      </c>
      <c r="AH299" s="2" t="s">
        <v>3725</v>
      </c>
      <c r="AI299" s="2" t="s">
        <v>3726</v>
      </c>
      <c r="AJ299" s="2" t="s">
        <v>3727</v>
      </c>
      <c r="AK299" s="2" t="s">
        <v>3728</v>
      </c>
      <c r="AL299" s="2"/>
      <c r="AM299" s="2"/>
      <c r="AN299" s="2" t="s">
        <v>175</v>
      </c>
      <c r="AO299" s="2" t="s">
        <v>3729</v>
      </c>
      <c r="AP299" s="2" t="s">
        <v>89</v>
      </c>
    </row>
    <row r="300" customFormat="false" ht="15" hidden="false" customHeight="false" outlineLevel="0" collapsed="false">
      <c r="A300" s="8" t="s">
        <v>3730</v>
      </c>
      <c r="B300" s="8" t="s">
        <v>3730</v>
      </c>
      <c r="C300" s="2" t="s">
        <v>3731</v>
      </c>
      <c r="D300" s="2" t="s">
        <v>92</v>
      </c>
      <c r="E300" s="2" t="s">
        <v>93</v>
      </c>
      <c r="F300" s="9" t="n">
        <f aca="false">Precios!R300</f>
        <v>470</v>
      </c>
      <c r="G300" s="2" t="n">
        <v>201</v>
      </c>
      <c r="H300" s="10" t="str">
        <f aca="false">Parámetros!$B$28</f>
        <v>Nuevo</v>
      </c>
      <c r="I300" s="10" t="str">
        <f aca="false">Parámetros!$B$29</f>
        <v>Clásica</v>
      </c>
      <c r="J300" s="11" t="s">
        <v>3732</v>
      </c>
      <c r="K300" s="10" t="str">
        <f aca="false">Parámetros!$B$30</f>
        <v>Mercado Envíos</v>
      </c>
      <c r="L300" s="2" t="str">
        <f aca="false">IF(F300&gt;=Parámetros!$B$7,"Envío gratis (obligatorio en Mercado Libre)",Parámetros!$B$31)</f>
        <v>Envío gratis (obligatorio en Mercado Libre)</v>
      </c>
      <c r="M300" s="10" t="str">
        <f aca="false">Parámetros!$B$32</f>
        <v>No acepto</v>
      </c>
      <c r="N300" s="10" t="str">
        <f aca="false">Parámetros!$B$33</f>
        <v>Sin garantía</v>
      </c>
      <c r="O300" s="2" t="s">
        <v>3733</v>
      </c>
      <c r="P300" s="2" t="s">
        <v>3734</v>
      </c>
      <c r="Q300" s="2" t="s">
        <v>3735</v>
      </c>
      <c r="R300" s="2" t="s">
        <v>3736</v>
      </c>
      <c r="S300" s="2" t="s">
        <v>3737</v>
      </c>
      <c r="T300" s="2" t="s">
        <v>99</v>
      </c>
      <c r="U300" s="2" t="n">
        <v>800</v>
      </c>
      <c r="V300" s="2" t="s">
        <v>100</v>
      </c>
      <c r="W300" s="2" t="n">
        <v>1</v>
      </c>
      <c r="X300" s="2"/>
      <c r="Y300" s="2"/>
      <c r="Z300" s="2"/>
      <c r="AA300" s="2" t="s">
        <v>3738</v>
      </c>
      <c r="AB300" s="2"/>
      <c r="AC300" s="2"/>
      <c r="AD300" s="2"/>
      <c r="AE300" s="2"/>
      <c r="AF300" s="2"/>
      <c r="AG300" s="2" t="s">
        <v>3739</v>
      </c>
      <c r="AH300" s="2" t="s">
        <v>3740</v>
      </c>
      <c r="AI300" s="2" t="s">
        <v>3741</v>
      </c>
      <c r="AJ300" s="2"/>
      <c r="AK300" s="2"/>
      <c r="AL300" s="2"/>
      <c r="AM300" s="2"/>
      <c r="AN300" s="2" t="s">
        <v>108</v>
      </c>
      <c r="AO300" s="2" t="s">
        <v>3742</v>
      </c>
      <c r="AP300" s="2" t="s">
        <v>89</v>
      </c>
    </row>
    <row r="301" customFormat="false" ht="15" hidden="false" customHeight="false" outlineLevel="0" collapsed="false">
      <c r="A301" s="8" t="s">
        <v>3743</v>
      </c>
      <c r="B301" s="8" t="s">
        <v>3743</v>
      </c>
      <c r="C301" s="2" t="s">
        <v>3744</v>
      </c>
      <c r="D301" s="2" t="s">
        <v>144</v>
      </c>
      <c r="E301" s="2" t="s">
        <v>145</v>
      </c>
      <c r="F301" s="9" t="n">
        <f aca="false">Precios!R301</f>
        <v>2228</v>
      </c>
      <c r="G301" s="2" t="n">
        <v>31</v>
      </c>
      <c r="H301" s="10" t="str">
        <f aca="false">Parámetros!$B$28</f>
        <v>Nuevo</v>
      </c>
      <c r="I301" s="10" t="str">
        <f aca="false">Parámetros!$B$29</f>
        <v>Clásica</v>
      </c>
      <c r="J301" s="11" t="s">
        <v>3745</v>
      </c>
      <c r="K301" s="10" t="str">
        <f aca="false">Parámetros!$B$30</f>
        <v>Mercado Envíos</v>
      </c>
      <c r="L301" s="2" t="str">
        <f aca="false">IF(F301&gt;=Parámetros!$B$7,"Envío gratis (obligatorio en Mercado Libre)",Parámetros!$B$31)</f>
        <v>Envío gratis (obligatorio en Mercado Libre)</v>
      </c>
      <c r="M301" s="10" t="str">
        <f aca="false">Parámetros!$B$32</f>
        <v>No acepto</v>
      </c>
      <c r="N301" s="10" t="str">
        <f aca="false">Parámetros!$B$33</f>
        <v>Sin garantía</v>
      </c>
      <c r="O301" s="2" t="s">
        <v>3746</v>
      </c>
      <c r="P301" s="2" t="s">
        <v>3747</v>
      </c>
      <c r="Q301" s="2" t="s">
        <v>450</v>
      </c>
      <c r="R301" s="2"/>
      <c r="S301" s="2"/>
      <c r="T301" s="2" t="s">
        <v>152</v>
      </c>
      <c r="U301" s="2" t="n">
        <v>28</v>
      </c>
      <c r="V301" s="2" t="s">
        <v>133</v>
      </c>
      <c r="W301" s="2" t="n">
        <v>28</v>
      </c>
      <c r="X301" s="2" t="s">
        <v>3748</v>
      </c>
      <c r="Y301" s="2" t="s">
        <v>3749</v>
      </c>
      <c r="Z301" s="2" t="s">
        <v>136</v>
      </c>
      <c r="AA301" s="2" t="s">
        <v>81</v>
      </c>
      <c r="AB301" s="2"/>
      <c r="AC301" s="2"/>
      <c r="AD301" s="2"/>
      <c r="AE301" s="2"/>
      <c r="AF301" s="2"/>
      <c r="AG301" s="2" t="s">
        <v>3750</v>
      </c>
      <c r="AH301" s="2" t="s">
        <v>3751</v>
      </c>
      <c r="AI301" s="2" t="s">
        <v>3752</v>
      </c>
      <c r="AJ301" s="2"/>
      <c r="AK301" s="2"/>
      <c r="AL301" s="2"/>
      <c r="AM301" s="2"/>
      <c r="AN301" s="2" t="s">
        <v>87</v>
      </c>
      <c r="AO301" s="2" t="s">
        <v>3753</v>
      </c>
      <c r="AP301" s="2" t="s">
        <v>89</v>
      </c>
    </row>
    <row r="302" customFormat="false" ht="15" hidden="false" customHeight="false" outlineLevel="0" collapsed="false">
      <c r="A302" s="8" t="s">
        <v>3754</v>
      </c>
      <c r="B302" s="8" t="s">
        <v>3754</v>
      </c>
      <c r="C302" s="2" t="s">
        <v>3755</v>
      </c>
      <c r="D302" s="2" t="s">
        <v>1811</v>
      </c>
      <c r="E302" s="2" t="s">
        <v>1812</v>
      </c>
      <c r="F302" s="9" t="n">
        <f aca="false">Precios!R302</f>
        <v>297</v>
      </c>
      <c r="G302" s="2" t="n">
        <v>285</v>
      </c>
      <c r="H302" s="10" t="str">
        <f aca="false">Parámetros!$B$28</f>
        <v>Nuevo</v>
      </c>
      <c r="I302" s="10" t="str">
        <f aca="false">Parámetros!$B$29</f>
        <v>Clásica</v>
      </c>
      <c r="J302" s="11" t="s">
        <v>3756</v>
      </c>
      <c r="K302" s="10" t="str">
        <f aca="false">Parámetros!$B$30</f>
        <v>Mercado Envíos</v>
      </c>
      <c r="L302" s="2" t="str">
        <f aca="false">IF(F302&gt;=Parámetros!$B$7,"Envío gratis (obligatorio en Mercado Libre)",Parámetros!$B$31)</f>
        <v>A cargo del comprador</v>
      </c>
      <c r="M302" s="10" t="str">
        <f aca="false">Parámetros!$B$32</f>
        <v>No acepto</v>
      </c>
      <c r="N302" s="10" t="str">
        <f aca="false">Parámetros!$B$33</f>
        <v>Sin garantía</v>
      </c>
      <c r="O302" s="2" t="s">
        <v>3757</v>
      </c>
      <c r="P302" s="2" t="s">
        <v>3358</v>
      </c>
      <c r="Q302" s="2" t="s">
        <v>1654</v>
      </c>
      <c r="R302" s="2"/>
      <c r="S302" s="2" t="s">
        <v>3758</v>
      </c>
      <c r="T302" s="2" t="s">
        <v>3361</v>
      </c>
      <c r="U302" s="2" t="n">
        <v>180</v>
      </c>
      <c r="V302" s="2" t="s">
        <v>77</v>
      </c>
      <c r="W302" s="2" t="n">
        <v>1</v>
      </c>
      <c r="X302" s="2" t="s">
        <v>3759</v>
      </c>
      <c r="Y302" s="2"/>
      <c r="Z302" s="2" t="s">
        <v>341</v>
      </c>
      <c r="AA302" s="2" t="s">
        <v>342</v>
      </c>
      <c r="AB302" s="2"/>
      <c r="AC302" s="2"/>
      <c r="AD302" s="2"/>
      <c r="AE302" s="2"/>
      <c r="AF302" s="2"/>
      <c r="AG302" s="2" t="s">
        <v>3760</v>
      </c>
      <c r="AH302" s="2" t="s">
        <v>3761</v>
      </c>
      <c r="AI302" s="2" t="s">
        <v>3762</v>
      </c>
      <c r="AJ302" s="2"/>
      <c r="AK302" s="2"/>
      <c r="AL302" s="2"/>
      <c r="AM302" s="2"/>
      <c r="AN302" s="2" t="s">
        <v>87</v>
      </c>
      <c r="AO302" s="2" t="s">
        <v>3763</v>
      </c>
      <c r="AP302" s="2" t="s">
        <v>89</v>
      </c>
    </row>
    <row r="303" customFormat="false" ht="15" hidden="false" customHeight="false" outlineLevel="0" collapsed="false">
      <c r="A303" s="8" t="s">
        <v>3764</v>
      </c>
      <c r="B303" s="8" t="s">
        <v>3764</v>
      </c>
      <c r="C303" s="2" t="s">
        <v>3765</v>
      </c>
      <c r="D303" s="2" t="s">
        <v>196</v>
      </c>
      <c r="E303" s="2" t="s">
        <v>197</v>
      </c>
      <c r="F303" s="9" t="n">
        <f aca="false">Precios!R303</f>
        <v>798</v>
      </c>
      <c r="G303" s="2" t="n">
        <v>301</v>
      </c>
      <c r="H303" s="10" t="str">
        <f aca="false">Parámetros!$B$28</f>
        <v>Nuevo</v>
      </c>
      <c r="I303" s="10" t="str">
        <f aca="false">Parámetros!$B$29</f>
        <v>Clásica</v>
      </c>
      <c r="J303" s="11" t="s">
        <v>3766</v>
      </c>
      <c r="K303" s="10" t="str">
        <f aca="false">Parámetros!$B$30</f>
        <v>Mercado Envíos</v>
      </c>
      <c r="L303" s="2" t="str">
        <f aca="false">IF(F303&gt;=Parámetros!$B$7,"Envío gratis (obligatorio en Mercado Libre)",Parámetros!$B$31)</f>
        <v>Envío gratis (obligatorio en Mercado Libre)</v>
      </c>
      <c r="M303" s="10" t="str">
        <f aca="false">Parámetros!$B$32</f>
        <v>No acepto</v>
      </c>
      <c r="N303" s="10" t="str">
        <f aca="false">Parámetros!$B$33</f>
        <v>Sin garantía</v>
      </c>
      <c r="O303" s="2" t="s">
        <v>3767</v>
      </c>
      <c r="P303" s="2" t="s">
        <v>3768</v>
      </c>
      <c r="Q303" s="2" t="s">
        <v>3769</v>
      </c>
      <c r="R303" s="2" t="s">
        <v>3770</v>
      </c>
      <c r="S303" s="2" t="s">
        <v>204</v>
      </c>
      <c r="T303" s="2" t="s">
        <v>204</v>
      </c>
      <c r="U303" s="2" t="n">
        <v>50</v>
      </c>
      <c r="V303" s="2" t="s">
        <v>205</v>
      </c>
      <c r="W303" s="2" t="n">
        <v>50</v>
      </c>
      <c r="X303" s="2"/>
      <c r="Y303" s="2"/>
      <c r="Z303" s="2"/>
      <c r="AA303" s="2"/>
      <c r="AB303" s="2"/>
      <c r="AC303" s="2"/>
      <c r="AD303" s="2"/>
      <c r="AE303" s="2"/>
      <c r="AF303" s="2" t="s">
        <v>3771</v>
      </c>
      <c r="AG303" s="2" t="s">
        <v>3772</v>
      </c>
      <c r="AH303" s="2" t="s">
        <v>3773</v>
      </c>
      <c r="AI303" s="2" t="s">
        <v>3774</v>
      </c>
      <c r="AJ303" s="2"/>
      <c r="AK303" s="2"/>
      <c r="AL303" s="2"/>
      <c r="AM303" s="2"/>
      <c r="AN303" s="2" t="s">
        <v>87</v>
      </c>
      <c r="AO303" s="2" t="s">
        <v>3775</v>
      </c>
      <c r="AP303" s="2" t="s">
        <v>89</v>
      </c>
    </row>
    <row r="304" customFormat="false" ht="15" hidden="false" customHeight="false" outlineLevel="0" collapsed="false">
      <c r="A304" s="8" t="s">
        <v>3776</v>
      </c>
      <c r="B304" s="8" t="s">
        <v>3776</v>
      </c>
      <c r="C304" s="2" t="s">
        <v>3777</v>
      </c>
      <c r="D304" s="2" t="s">
        <v>2629</v>
      </c>
      <c r="E304" s="2" t="s">
        <v>2630</v>
      </c>
      <c r="F304" s="9" t="n">
        <f aca="false">Precios!R304</f>
        <v>177</v>
      </c>
      <c r="G304" s="2" t="n">
        <v>866</v>
      </c>
      <c r="H304" s="10" t="str">
        <f aca="false">Parámetros!$B$28</f>
        <v>Nuevo</v>
      </c>
      <c r="I304" s="10" t="str">
        <f aca="false">Parámetros!$B$29</f>
        <v>Clásica</v>
      </c>
      <c r="J304" s="11" t="s">
        <v>3778</v>
      </c>
      <c r="K304" s="10" t="str">
        <f aca="false">Parámetros!$B$30</f>
        <v>Mercado Envíos</v>
      </c>
      <c r="L304" s="2" t="str">
        <f aca="false">IF(F304&gt;=Parámetros!$B$7,"Envío gratis (obligatorio en Mercado Libre)",Parámetros!$B$31)</f>
        <v>A cargo del comprador</v>
      </c>
      <c r="M304" s="10" t="str">
        <f aca="false">Parámetros!$B$32</f>
        <v>No acepto</v>
      </c>
      <c r="N304" s="10" t="str">
        <f aca="false">Parámetros!$B$33</f>
        <v>Sin garantía</v>
      </c>
      <c r="O304" s="2" t="s">
        <v>3779</v>
      </c>
      <c r="P304" s="2" t="s">
        <v>3780</v>
      </c>
      <c r="Q304" s="2" t="s">
        <v>3781</v>
      </c>
      <c r="R304" s="2" t="s">
        <v>3782</v>
      </c>
      <c r="S304" s="2" t="s">
        <v>3783</v>
      </c>
      <c r="T304" s="2" t="s">
        <v>2635</v>
      </c>
      <c r="U304" s="2" t="n">
        <v>24</v>
      </c>
      <c r="V304" s="2" t="s">
        <v>2636</v>
      </c>
      <c r="W304" s="2" t="n">
        <v>24</v>
      </c>
      <c r="X304" s="2" t="s">
        <v>2637</v>
      </c>
      <c r="Y304" s="2" t="s">
        <v>2268</v>
      </c>
      <c r="Z304" s="2" t="s">
        <v>136</v>
      </c>
      <c r="AA304" s="2" t="s">
        <v>3784</v>
      </c>
      <c r="AB304" s="2"/>
      <c r="AC304" s="2" t="s">
        <v>3783</v>
      </c>
      <c r="AD304" s="2"/>
      <c r="AE304" s="2"/>
      <c r="AF304" s="2"/>
      <c r="AG304" s="2" t="s">
        <v>3785</v>
      </c>
      <c r="AH304" s="2" t="s">
        <v>3786</v>
      </c>
      <c r="AI304" s="2" t="s">
        <v>3787</v>
      </c>
      <c r="AJ304" s="2" t="s">
        <v>3788</v>
      </c>
      <c r="AK304" s="2"/>
      <c r="AL304" s="2"/>
      <c r="AM304" s="2"/>
      <c r="AN304" s="2" t="s">
        <v>87</v>
      </c>
      <c r="AO304" s="2" t="s">
        <v>3789</v>
      </c>
      <c r="AP304" s="2" t="s">
        <v>89</v>
      </c>
    </row>
    <row r="305" customFormat="false" ht="15" hidden="false" customHeight="false" outlineLevel="0" collapsed="false">
      <c r="A305" s="8" t="s">
        <v>3790</v>
      </c>
      <c r="B305" s="8" t="s">
        <v>3790</v>
      </c>
      <c r="C305" s="2" t="s">
        <v>3791</v>
      </c>
      <c r="D305" s="2" t="s">
        <v>612</v>
      </c>
      <c r="E305" s="2" t="s">
        <v>613</v>
      </c>
      <c r="F305" s="9" t="n">
        <f aca="false">Precios!R305</f>
        <v>79</v>
      </c>
      <c r="G305" s="2" t="n">
        <v>18</v>
      </c>
      <c r="H305" s="10" t="str">
        <f aca="false">Parámetros!$B$28</f>
        <v>Nuevo</v>
      </c>
      <c r="I305" s="10" t="str">
        <f aca="false">Parámetros!$B$29</f>
        <v>Clásica</v>
      </c>
      <c r="J305" s="11" t="s">
        <v>3792</v>
      </c>
      <c r="K305" s="10" t="str">
        <f aca="false">Parámetros!$B$30</f>
        <v>Mercado Envíos</v>
      </c>
      <c r="L305" s="2" t="str">
        <f aca="false">IF(F305&gt;=Parámetros!$B$7,"Envío gratis (obligatorio en Mercado Libre)",Parámetros!$B$31)</f>
        <v>A cargo del comprador</v>
      </c>
      <c r="M305" s="10" t="str">
        <f aca="false">Parámetros!$B$32</f>
        <v>No acepto</v>
      </c>
      <c r="N305" s="10" t="str">
        <f aca="false">Parámetros!$B$33</f>
        <v>Sin garantía</v>
      </c>
      <c r="O305" s="2"/>
      <c r="P305" s="2" t="s">
        <v>616</v>
      </c>
      <c r="Q305" s="2" t="s">
        <v>617</v>
      </c>
      <c r="R305" s="2" t="s">
        <v>618</v>
      </c>
      <c r="S305" s="2" t="s">
        <v>3793</v>
      </c>
      <c r="T305" s="2" t="s">
        <v>620</v>
      </c>
      <c r="U305" s="2" t="n">
        <v>66</v>
      </c>
      <c r="V305" s="2" t="s">
        <v>77</v>
      </c>
      <c r="W305" s="2" t="n">
        <v>1</v>
      </c>
      <c r="X305" s="2"/>
      <c r="Y305" s="2"/>
      <c r="Z305" s="2"/>
      <c r="AA305" s="2"/>
      <c r="AB305" s="2"/>
      <c r="AC305" s="2"/>
      <c r="AD305" s="2"/>
      <c r="AE305" s="2"/>
      <c r="AF305" s="2"/>
      <c r="AG305" s="2" t="s">
        <v>3794</v>
      </c>
      <c r="AH305" s="2" t="s">
        <v>3795</v>
      </c>
      <c r="AI305" s="2" t="s">
        <v>3796</v>
      </c>
      <c r="AJ305" s="2"/>
      <c r="AK305" s="2"/>
      <c r="AL305" s="2"/>
      <c r="AM305" s="2"/>
      <c r="AN305" s="2" t="s">
        <v>175</v>
      </c>
      <c r="AO305" s="2" t="s">
        <v>3797</v>
      </c>
      <c r="AP305" s="2" t="s">
        <v>89</v>
      </c>
    </row>
    <row r="306" customFormat="false" ht="15" hidden="false" customHeight="false" outlineLevel="0" collapsed="false">
      <c r="A306" s="8" t="s">
        <v>3798</v>
      </c>
      <c r="B306" s="8" t="s">
        <v>3798</v>
      </c>
      <c r="C306" s="2" t="s">
        <v>3799</v>
      </c>
      <c r="D306" s="2" t="s">
        <v>445</v>
      </c>
      <c r="E306" s="2" t="s">
        <v>446</v>
      </c>
      <c r="F306" s="9" t="n">
        <f aca="false">Precios!R306</f>
        <v>468.51</v>
      </c>
      <c r="G306" s="2" t="n">
        <v>426</v>
      </c>
      <c r="H306" s="10" t="str">
        <f aca="false">Parámetros!$B$28</f>
        <v>Nuevo</v>
      </c>
      <c r="I306" s="10" t="str">
        <f aca="false">Parámetros!$B$29</f>
        <v>Clásica</v>
      </c>
      <c r="J306" s="11" t="s">
        <v>3800</v>
      </c>
      <c r="K306" s="10" t="str">
        <f aca="false">Parámetros!$B$30</f>
        <v>Mercado Envíos</v>
      </c>
      <c r="L306" s="2" t="str">
        <f aca="false">IF(F306&gt;=Parámetros!$B$7,"Envío gratis (obligatorio en Mercado Libre)",Parámetros!$B$31)</f>
        <v>Envío gratis (obligatorio en Mercado Libre)</v>
      </c>
      <c r="M306" s="10" t="str">
        <f aca="false">Parámetros!$B$32</f>
        <v>No acepto</v>
      </c>
      <c r="N306" s="10" t="str">
        <f aca="false">Parámetros!$B$33</f>
        <v>Sin garantía</v>
      </c>
      <c r="O306" s="2" t="s">
        <v>3801</v>
      </c>
      <c r="P306" s="2" t="s">
        <v>3802</v>
      </c>
      <c r="Q306" s="2" t="s">
        <v>897</v>
      </c>
      <c r="R306" s="2"/>
      <c r="S306" s="2" t="s">
        <v>1222</v>
      </c>
      <c r="T306" s="2" t="s">
        <v>2253</v>
      </c>
      <c r="U306" s="2" t="n">
        <v>1</v>
      </c>
      <c r="V306" s="2" t="s">
        <v>3803</v>
      </c>
      <c r="W306" s="2" t="n">
        <v>1</v>
      </c>
      <c r="X306" s="2" t="s">
        <v>3804</v>
      </c>
      <c r="Y306" s="2" t="s">
        <v>3805</v>
      </c>
      <c r="Z306" s="2" t="s">
        <v>80</v>
      </c>
      <c r="AA306" s="2" t="s">
        <v>81</v>
      </c>
      <c r="AB306" s="2"/>
      <c r="AC306" s="2"/>
      <c r="AD306" s="2"/>
      <c r="AE306" s="2"/>
      <c r="AF306" s="2" t="s">
        <v>3806</v>
      </c>
      <c r="AG306" s="2" t="s">
        <v>3807</v>
      </c>
      <c r="AH306" s="2" t="s">
        <v>3808</v>
      </c>
      <c r="AI306" s="2"/>
      <c r="AJ306" s="2"/>
      <c r="AK306" s="2"/>
      <c r="AL306" s="2"/>
      <c r="AM306" s="2"/>
      <c r="AN306" s="2" t="s">
        <v>87</v>
      </c>
      <c r="AO306" s="2" t="s">
        <v>3809</v>
      </c>
      <c r="AP306" s="2" t="s">
        <v>89</v>
      </c>
    </row>
    <row r="307" customFormat="false" ht="15" hidden="false" customHeight="false" outlineLevel="0" collapsed="false">
      <c r="A307" s="8" t="s">
        <v>3810</v>
      </c>
      <c r="B307" s="8" t="s">
        <v>3810</v>
      </c>
      <c r="C307" s="2" t="s">
        <v>3811</v>
      </c>
      <c r="D307" s="2" t="s">
        <v>1093</v>
      </c>
      <c r="E307" s="2" t="s">
        <v>1094</v>
      </c>
      <c r="F307" s="9" t="n">
        <f aca="false">Precios!R307</f>
        <v>669</v>
      </c>
      <c r="G307" s="2" t="n">
        <v>0</v>
      </c>
      <c r="H307" s="10" t="str">
        <f aca="false">Parámetros!$B$28</f>
        <v>Nuevo</v>
      </c>
      <c r="I307" s="10" t="str">
        <f aca="false">Parámetros!$B$29</f>
        <v>Clásica</v>
      </c>
      <c r="J307" s="11" t="s">
        <v>3812</v>
      </c>
      <c r="K307" s="10" t="str">
        <f aca="false">Parámetros!$B$30</f>
        <v>Mercado Envíos</v>
      </c>
      <c r="L307" s="2" t="str">
        <f aca="false">IF(F307&gt;=Parámetros!$B$7,"Envío gratis (obligatorio en Mercado Libre)",Parámetros!$B$31)</f>
        <v>Envío gratis (obligatorio en Mercado Libre)</v>
      </c>
      <c r="M307" s="10" t="str">
        <f aca="false">Parámetros!$B$32</f>
        <v>No acepto</v>
      </c>
      <c r="N307" s="10" t="str">
        <f aca="false">Parámetros!$B$33</f>
        <v>Sin garantía</v>
      </c>
      <c r="O307" s="2" t="s">
        <v>3813</v>
      </c>
      <c r="P307" s="2" t="s">
        <v>3814</v>
      </c>
      <c r="Q307" s="2" t="s">
        <v>962</v>
      </c>
      <c r="R307" s="2" t="s">
        <v>701</v>
      </c>
      <c r="S307" s="2"/>
      <c r="T307" s="2" t="s">
        <v>1431</v>
      </c>
      <c r="U307" s="2" t="n">
        <v>7</v>
      </c>
      <c r="V307" s="2" t="s">
        <v>1432</v>
      </c>
      <c r="W307" s="2" t="n">
        <v>7</v>
      </c>
      <c r="X307" s="2" t="s">
        <v>3815</v>
      </c>
      <c r="Y307" s="2" t="s">
        <v>3816</v>
      </c>
      <c r="Z307" s="2" t="s">
        <v>1435</v>
      </c>
      <c r="AA307" s="2" t="s">
        <v>81</v>
      </c>
      <c r="AB307" s="2"/>
      <c r="AC307" s="2"/>
      <c r="AD307" s="2" t="s">
        <v>566</v>
      </c>
      <c r="AE307" s="2"/>
      <c r="AF307" s="2"/>
      <c r="AG307" s="2" t="s">
        <v>3817</v>
      </c>
      <c r="AH307" s="2" t="s">
        <v>3818</v>
      </c>
      <c r="AI307" s="2" t="s">
        <v>3819</v>
      </c>
      <c r="AJ307" s="2"/>
      <c r="AK307" s="2"/>
      <c r="AL307" s="2"/>
      <c r="AM307" s="2"/>
      <c r="AN307" s="2" t="s">
        <v>87</v>
      </c>
      <c r="AO307" s="2" t="s">
        <v>3820</v>
      </c>
      <c r="AP307" s="2" t="s">
        <v>89</v>
      </c>
    </row>
    <row r="308" customFormat="false" ht="15" hidden="false" customHeight="false" outlineLevel="0" collapsed="false">
      <c r="A308" s="8" t="s">
        <v>3821</v>
      </c>
      <c r="B308" s="8" t="s">
        <v>3821</v>
      </c>
      <c r="C308" s="2" t="s">
        <v>3822</v>
      </c>
      <c r="D308" s="2" t="s">
        <v>303</v>
      </c>
      <c r="E308" s="2" t="s">
        <v>304</v>
      </c>
      <c r="F308" s="9" t="n">
        <f aca="false">Precios!R308</f>
        <v>86</v>
      </c>
      <c r="G308" s="2" t="n">
        <v>238</v>
      </c>
      <c r="H308" s="10" t="str">
        <f aca="false">Parámetros!$B$28</f>
        <v>Nuevo</v>
      </c>
      <c r="I308" s="10" t="str">
        <f aca="false">Parámetros!$B$29</f>
        <v>Clásica</v>
      </c>
      <c r="J308" s="11" t="s">
        <v>3823</v>
      </c>
      <c r="K308" s="10" t="str">
        <f aca="false">Parámetros!$B$30</f>
        <v>Mercado Envíos</v>
      </c>
      <c r="L308" s="2" t="str">
        <f aca="false">IF(F308&gt;=Parámetros!$B$7,"Envío gratis (obligatorio en Mercado Libre)",Parámetros!$B$31)</f>
        <v>A cargo del comprador</v>
      </c>
      <c r="M308" s="10" t="str">
        <f aca="false">Parámetros!$B$32</f>
        <v>No acepto</v>
      </c>
      <c r="N308" s="10" t="str">
        <f aca="false">Parámetros!$B$33</f>
        <v>Sin garantía</v>
      </c>
      <c r="O308" s="2" t="s">
        <v>3824</v>
      </c>
      <c r="P308" s="2" t="s">
        <v>1470</v>
      </c>
      <c r="Q308" s="2" t="s">
        <v>1471</v>
      </c>
      <c r="R308" s="2" t="s">
        <v>3825</v>
      </c>
      <c r="S308" s="2"/>
      <c r="T308" s="2" t="s">
        <v>3826</v>
      </c>
      <c r="U308" s="2" t="n">
        <v>237</v>
      </c>
      <c r="V308" s="2" t="s">
        <v>77</v>
      </c>
      <c r="W308" s="2" t="n">
        <v>1</v>
      </c>
      <c r="X308" s="2"/>
      <c r="Y308" s="2"/>
      <c r="Z308" s="2"/>
      <c r="AA308" s="2" t="s">
        <v>81</v>
      </c>
      <c r="AB308" s="2"/>
      <c r="AC308" s="2" t="s">
        <v>1952</v>
      </c>
      <c r="AD308" s="2"/>
      <c r="AE308" s="2"/>
      <c r="AF308" s="2"/>
      <c r="AG308" s="2" t="s">
        <v>3827</v>
      </c>
      <c r="AH308" s="2" t="s">
        <v>3828</v>
      </c>
      <c r="AI308" s="2" t="s">
        <v>3829</v>
      </c>
      <c r="AJ308" s="2" t="s">
        <v>3830</v>
      </c>
      <c r="AK308" s="2"/>
      <c r="AL308" s="2"/>
      <c r="AM308" s="2"/>
      <c r="AN308" s="2" t="s">
        <v>87</v>
      </c>
      <c r="AO308" s="2" t="s">
        <v>3831</v>
      </c>
      <c r="AP308" s="2" t="s">
        <v>89</v>
      </c>
    </row>
    <row r="309" customFormat="false" ht="15" hidden="false" customHeight="false" outlineLevel="0" collapsed="false">
      <c r="A309" s="8" t="s">
        <v>3832</v>
      </c>
      <c r="B309" s="8" t="s">
        <v>3832</v>
      </c>
      <c r="C309" s="2" t="s">
        <v>3833</v>
      </c>
      <c r="D309" s="2" t="s">
        <v>872</v>
      </c>
      <c r="E309" s="2" t="s">
        <v>873</v>
      </c>
      <c r="F309" s="9" t="n">
        <f aca="false">Precios!R309</f>
        <v>73</v>
      </c>
      <c r="G309" s="2" t="n">
        <v>538</v>
      </c>
      <c r="H309" s="10" t="str">
        <f aca="false">Parámetros!$B$28</f>
        <v>Nuevo</v>
      </c>
      <c r="I309" s="10" t="str">
        <f aca="false">Parámetros!$B$29</f>
        <v>Clásica</v>
      </c>
      <c r="J309" s="11" t="s">
        <v>3834</v>
      </c>
      <c r="K309" s="10" t="str">
        <f aca="false">Parámetros!$B$30</f>
        <v>Mercado Envíos</v>
      </c>
      <c r="L309" s="2" t="str">
        <f aca="false">IF(F309&gt;=Parámetros!$B$7,"Envío gratis (obligatorio en Mercado Libre)",Parámetros!$B$31)</f>
        <v>A cargo del comprador</v>
      </c>
      <c r="M309" s="10" t="str">
        <f aca="false">Parámetros!$B$32</f>
        <v>No acepto</v>
      </c>
      <c r="N309" s="10" t="str">
        <f aca="false">Parámetros!$B$33</f>
        <v>Sin garantía</v>
      </c>
      <c r="O309" s="2" t="s">
        <v>3835</v>
      </c>
      <c r="P309" s="2" t="s">
        <v>230</v>
      </c>
      <c r="Q309" s="2" t="s">
        <v>167</v>
      </c>
      <c r="R309" s="2" t="s">
        <v>3836</v>
      </c>
      <c r="S309" s="2"/>
      <c r="T309" s="2" t="s">
        <v>1374</v>
      </c>
      <c r="U309" s="2" t="n">
        <v>100</v>
      </c>
      <c r="V309" s="2" t="s">
        <v>171</v>
      </c>
      <c r="W309" s="2" t="n">
        <v>100</v>
      </c>
      <c r="X309" s="2"/>
      <c r="Y309" s="2"/>
      <c r="Z309" s="2"/>
      <c r="AA309" s="2" t="s">
        <v>1375</v>
      </c>
      <c r="AB309" s="2"/>
      <c r="AC309" s="2"/>
      <c r="AD309" s="2" t="s">
        <v>103</v>
      </c>
      <c r="AE309" s="2"/>
      <c r="AF309" s="2"/>
      <c r="AG309" s="2" t="s">
        <v>3837</v>
      </c>
      <c r="AH309" s="2" t="s">
        <v>3838</v>
      </c>
      <c r="AI309" s="2" t="s">
        <v>3839</v>
      </c>
      <c r="AJ309" s="2"/>
      <c r="AK309" s="2"/>
      <c r="AL309" s="2"/>
      <c r="AM309" s="2"/>
      <c r="AN309" s="2" t="s">
        <v>175</v>
      </c>
      <c r="AO309" s="2" t="s">
        <v>3840</v>
      </c>
      <c r="AP309" s="2" t="s">
        <v>89</v>
      </c>
    </row>
    <row r="310" customFormat="false" ht="15" hidden="false" customHeight="false" outlineLevel="0" collapsed="false">
      <c r="A310" s="8" t="s">
        <v>3841</v>
      </c>
      <c r="B310" s="8" t="s">
        <v>3841</v>
      </c>
      <c r="C310" s="2" t="s">
        <v>3842</v>
      </c>
      <c r="D310" s="2" t="s">
        <v>162</v>
      </c>
      <c r="E310" s="2" t="s">
        <v>163</v>
      </c>
      <c r="F310" s="9" t="n">
        <f aca="false">Precios!R310</f>
        <v>398</v>
      </c>
      <c r="G310" s="2" t="n">
        <v>311</v>
      </c>
      <c r="H310" s="10" t="str">
        <f aca="false">Parámetros!$B$28</f>
        <v>Nuevo</v>
      </c>
      <c r="I310" s="10" t="str">
        <f aca="false">Parámetros!$B$29</f>
        <v>Clásica</v>
      </c>
      <c r="J310" s="11" t="s">
        <v>3843</v>
      </c>
      <c r="K310" s="10" t="str">
        <f aca="false">Parámetros!$B$30</f>
        <v>Mercado Envíos</v>
      </c>
      <c r="L310" s="2" t="str">
        <f aca="false">IF(F310&gt;=Parámetros!$B$7,"Envío gratis (obligatorio en Mercado Libre)",Parámetros!$B$31)</f>
        <v>Envío gratis (obligatorio en Mercado Libre)</v>
      </c>
      <c r="M310" s="10" t="str">
        <f aca="false">Parámetros!$B$32</f>
        <v>No acepto</v>
      </c>
      <c r="N310" s="10" t="str">
        <f aca="false">Parámetros!$B$33</f>
        <v>Sin garantía</v>
      </c>
      <c r="O310" s="2" t="s">
        <v>3844</v>
      </c>
      <c r="P310" s="2" t="s">
        <v>166</v>
      </c>
      <c r="Q310" s="2" t="s">
        <v>601</v>
      </c>
      <c r="R310" s="2" t="s">
        <v>168</v>
      </c>
      <c r="S310" s="2" t="s">
        <v>3845</v>
      </c>
      <c r="T310" s="2" t="s">
        <v>3511</v>
      </c>
      <c r="U310" s="2" t="n">
        <v>30</v>
      </c>
      <c r="V310" s="2" t="s">
        <v>171</v>
      </c>
      <c r="W310" s="2" t="n">
        <v>30</v>
      </c>
      <c r="X310" s="2"/>
      <c r="Y310" s="2"/>
      <c r="Z310" s="2"/>
      <c r="AA310" s="2" t="s">
        <v>3845</v>
      </c>
      <c r="AB310" s="2" t="s">
        <v>3846</v>
      </c>
      <c r="AC310" s="2"/>
      <c r="AD310" s="2" t="s">
        <v>103</v>
      </c>
      <c r="AE310" s="2"/>
      <c r="AF310" s="2"/>
      <c r="AG310" s="2" t="s">
        <v>3847</v>
      </c>
      <c r="AH310" s="2" t="s">
        <v>3848</v>
      </c>
      <c r="AI310" s="2" t="s">
        <v>3849</v>
      </c>
      <c r="AJ310" s="2"/>
      <c r="AK310" s="2"/>
      <c r="AL310" s="2"/>
      <c r="AM310" s="2"/>
      <c r="AN310" s="2" t="s">
        <v>175</v>
      </c>
      <c r="AO310" s="2" t="s">
        <v>3850</v>
      </c>
      <c r="AP310" s="2" t="s">
        <v>89</v>
      </c>
    </row>
    <row r="311" customFormat="false" ht="15" hidden="false" customHeight="false" outlineLevel="0" collapsed="false">
      <c r="A311" s="8" t="s">
        <v>3851</v>
      </c>
      <c r="B311" s="8" t="s">
        <v>3851</v>
      </c>
      <c r="C311" s="2" t="s">
        <v>3852</v>
      </c>
      <c r="D311" s="2" t="s">
        <v>3410</v>
      </c>
      <c r="E311" s="2" t="s">
        <v>3411</v>
      </c>
      <c r="F311" s="9" t="n">
        <f aca="false">Precios!R311</f>
        <v>287</v>
      </c>
      <c r="G311" s="2" t="n">
        <v>32</v>
      </c>
      <c r="H311" s="10" t="str">
        <f aca="false">Parámetros!$B$28</f>
        <v>Nuevo</v>
      </c>
      <c r="I311" s="10" t="str">
        <f aca="false">Parámetros!$B$29</f>
        <v>Clásica</v>
      </c>
      <c r="J311" s="11" t="s">
        <v>3853</v>
      </c>
      <c r="K311" s="10" t="str">
        <f aca="false">Parámetros!$B$30</f>
        <v>Mercado Envíos</v>
      </c>
      <c r="L311" s="2" t="str">
        <f aca="false">IF(F311&gt;=Parámetros!$B$7,"Envío gratis (obligatorio en Mercado Libre)",Parámetros!$B$31)</f>
        <v>A cargo del comprador</v>
      </c>
      <c r="M311" s="10" t="str">
        <f aca="false">Parámetros!$B$32</f>
        <v>No acepto</v>
      </c>
      <c r="N311" s="10" t="str">
        <f aca="false">Parámetros!$B$33</f>
        <v>Sin garantía</v>
      </c>
      <c r="O311" s="2" t="s">
        <v>3854</v>
      </c>
      <c r="P311" s="2" t="s">
        <v>3855</v>
      </c>
      <c r="Q311" s="2" t="s">
        <v>3856</v>
      </c>
      <c r="R311" s="2"/>
      <c r="S311" s="2" t="s">
        <v>2499</v>
      </c>
      <c r="T311" s="2" t="s">
        <v>219</v>
      </c>
      <c r="U311" s="2" t="n">
        <v>20</v>
      </c>
      <c r="V311" s="2" t="s">
        <v>220</v>
      </c>
      <c r="W311" s="2" t="n">
        <v>20</v>
      </c>
      <c r="X311" s="2" t="s">
        <v>3857</v>
      </c>
      <c r="Y311" s="2" t="s">
        <v>3858</v>
      </c>
      <c r="Z311" s="2" t="s">
        <v>136</v>
      </c>
      <c r="AA311" s="2" t="s">
        <v>81</v>
      </c>
      <c r="AB311" s="2"/>
      <c r="AC311" s="2"/>
      <c r="AD311" s="2"/>
      <c r="AE311" s="2"/>
      <c r="AF311" s="2"/>
      <c r="AG311" s="2" t="s">
        <v>3750</v>
      </c>
      <c r="AH311" s="2" t="s">
        <v>3859</v>
      </c>
      <c r="AI311" s="2" t="s">
        <v>3860</v>
      </c>
      <c r="AJ311" s="2" t="s">
        <v>3861</v>
      </c>
      <c r="AK311" s="2"/>
      <c r="AL311" s="2"/>
      <c r="AM311" s="2"/>
      <c r="AN311" s="2" t="s">
        <v>87</v>
      </c>
      <c r="AO311" s="2" t="s">
        <v>3862</v>
      </c>
      <c r="AP311" s="2" t="s">
        <v>89</v>
      </c>
    </row>
    <row r="312" customFormat="false" ht="15" hidden="false" customHeight="false" outlineLevel="0" collapsed="false">
      <c r="A312" s="8" t="s">
        <v>3863</v>
      </c>
      <c r="B312" s="8" t="s">
        <v>3863</v>
      </c>
      <c r="C312" s="2" t="s">
        <v>3864</v>
      </c>
      <c r="D312" s="2" t="s">
        <v>2644</v>
      </c>
      <c r="E312" s="2" t="s">
        <v>2645</v>
      </c>
      <c r="F312" s="9" t="n">
        <f aca="false">Precios!R312</f>
        <v>1238</v>
      </c>
      <c r="G312" s="2" t="n">
        <v>10</v>
      </c>
      <c r="H312" s="10" t="str">
        <f aca="false">Parámetros!$B$28</f>
        <v>Nuevo</v>
      </c>
      <c r="I312" s="10" t="str">
        <f aca="false">Parámetros!$B$29</f>
        <v>Clásica</v>
      </c>
      <c r="J312" s="11" t="s">
        <v>3865</v>
      </c>
      <c r="K312" s="10" t="str">
        <f aca="false">Parámetros!$B$30</f>
        <v>Mercado Envíos</v>
      </c>
      <c r="L312" s="2" t="str">
        <f aca="false">IF(F312&gt;=Parámetros!$B$7,"Envío gratis (obligatorio en Mercado Libre)",Parámetros!$B$31)</f>
        <v>Envío gratis (obligatorio en Mercado Libre)</v>
      </c>
      <c r="M312" s="10" t="str">
        <f aca="false">Parámetros!$B$32</f>
        <v>No acepto</v>
      </c>
      <c r="N312" s="10" t="str">
        <f aca="false">Parámetros!$B$33</f>
        <v>Sin garantía</v>
      </c>
      <c r="O312" s="2" t="s">
        <v>3866</v>
      </c>
      <c r="P312" s="2" t="s">
        <v>3867</v>
      </c>
      <c r="Q312" s="2" t="s">
        <v>3856</v>
      </c>
      <c r="R312" s="2"/>
      <c r="S312" s="2"/>
      <c r="T312" s="2" t="s">
        <v>3868</v>
      </c>
      <c r="U312" s="2" t="n">
        <v>10</v>
      </c>
      <c r="V312" s="2" t="s">
        <v>3869</v>
      </c>
      <c r="W312" s="2" t="n">
        <v>10</v>
      </c>
      <c r="X312" s="2" t="s">
        <v>3870</v>
      </c>
      <c r="Y312" s="2" t="s">
        <v>3871</v>
      </c>
      <c r="Z312" s="2" t="s">
        <v>136</v>
      </c>
      <c r="AA312" s="2"/>
      <c r="AB312" s="2"/>
      <c r="AC312" s="2"/>
      <c r="AD312" s="2"/>
      <c r="AE312" s="2"/>
      <c r="AF312" s="2" t="s">
        <v>3872</v>
      </c>
      <c r="AG312" s="2" t="s">
        <v>3873</v>
      </c>
      <c r="AH312" s="2" t="s">
        <v>3874</v>
      </c>
      <c r="AI312" s="2" t="s">
        <v>3875</v>
      </c>
      <c r="AJ312" s="2" t="s">
        <v>3876</v>
      </c>
      <c r="AK312" s="2"/>
      <c r="AL312" s="2"/>
      <c r="AM312" s="2"/>
      <c r="AN312" s="2" t="s">
        <v>87</v>
      </c>
      <c r="AO312" s="2" t="s">
        <v>3877</v>
      </c>
      <c r="AP312" s="2" t="s">
        <v>89</v>
      </c>
    </row>
    <row r="313" customFormat="false" ht="15" hidden="false" customHeight="false" outlineLevel="0" collapsed="false">
      <c r="A313" s="8" t="s">
        <v>3878</v>
      </c>
      <c r="B313" s="8" t="s">
        <v>3878</v>
      </c>
      <c r="C313" s="2" t="s">
        <v>3879</v>
      </c>
      <c r="D313" s="2" t="s">
        <v>331</v>
      </c>
      <c r="E313" s="2" t="s">
        <v>332</v>
      </c>
      <c r="F313" s="9" t="n">
        <f aca="false">Precios!R313</f>
        <v>507.86</v>
      </c>
      <c r="G313" s="2" t="n">
        <v>320</v>
      </c>
      <c r="H313" s="10" t="str">
        <f aca="false">Parámetros!$B$28</f>
        <v>Nuevo</v>
      </c>
      <c r="I313" s="10" t="str">
        <f aca="false">Parámetros!$B$29</f>
        <v>Clásica</v>
      </c>
      <c r="J313" s="11" t="s">
        <v>3880</v>
      </c>
      <c r="K313" s="10" t="str">
        <f aca="false">Parámetros!$B$30</f>
        <v>Mercado Envíos</v>
      </c>
      <c r="L313" s="2" t="str">
        <f aca="false">IF(F313&gt;=Parámetros!$B$7,"Envío gratis (obligatorio en Mercado Libre)",Parámetros!$B$31)</f>
        <v>Envío gratis (obligatorio en Mercado Libre)</v>
      </c>
      <c r="M313" s="10" t="str">
        <f aca="false">Parámetros!$B$32</f>
        <v>No acepto</v>
      </c>
      <c r="N313" s="10" t="str">
        <f aca="false">Parámetros!$B$33</f>
        <v>Sin garantía</v>
      </c>
      <c r="O313" s="2" t="s">
        <v>3881</v>
      </c>
      <c r="P313" s="2" t="s">
        <v>2137</v>
      </c>
      <c r="Q313" s="2" t="s">
        <v>897</v>
      </c>
      <c r="R313" s="2" t="s">
        <v>3882</v>
      </c>
      <c r="S313" s="2"/>
      <c r="T313" s="2" t="s">
        <v>219</v>
      </c>
      <c r="U313" s="2" t="n">
        <v>20</v>
      </c>
      <c r="V313" s="2" t="s">
        <v>220</v>
      </c>
      <c r="W313" s="2" t="n">
        <v>20</v>
      </c>
      <c r="X313" s="2" t="s">
        <v>3883</v>
      </c>
      <c r="Y313" s="2" t="s">
        <v>3884</v>
      </c>
      <c r="Z313" s="2" t="s">
        <v>136</v>
      </c>
      <c r="AA313" s="2" t="s">
        <v>81</v>
      </c>
      <c r="AB313" s="2"/>
      <c r="AC313" s="2"/>
      <c r="AD313" s="2"/>
      <c r="AE313" s="2"/>
      <c r="AF313" s="2" t="s">
        <v>3885</v>
      </c>
      <c r="AG313" s="2" t="s">
        <v>3750</v>
      </c>
      <c r="AH313" s="2" t="s">
        <v>3886</v>
      </c>
      <c r="AI313" s="2" t="s">
        <v>3887</v>
      </c>
      <c r="AJ313" s="2" t="s">
        <v>3888</v>
      </c>
      <c r="AK313" s="2"/>
      <c r="AL313" s="2"/>
      <c r="AM313" s="2"/>
      <c r="AN313" s="2" t="s">
        <v>87</v>
      </c>
      <c r="AO313" s="2" t="s">
        <v>3889</v>
      </c>
      <c r="AP313" s="2" t="s">
        <v>89</v>
      </c>
    </row>
    <row r="314" customFormat="false" ht="15" hidden="false" customHeight="false" outlineLevel="0" collapsed="false">
      <c r="A314" s="8" t="s">
        <v>3890</v>
      </c>
      <c r="B314" s="8" t="s">
        <v>3890</v>
      </c>
      <c r="C314" s="2" t="s">
        <v>3891</v>
      </c>
      <c r="D314" s="2" t="s">
        <v>124</v>
      </c>
      <c r="E314" s="2" t="s">
        <v>125</v>
      </c>
      <c r="F314" s="9" t="n">
        <f aca="false">Precios!R314</f>
        <v>458</v>
      </c>
      <c r="G314" s="2" t="n">
        <v>1</v>
      </c>
      <c r="H314" s="10" t="str">
        <f aca="false">Parámetros!$B$28</f>
        <v>Nuevo</v>
      </c>
      <c r="I314" s="10" t="str">
        <f aca="false">Parámetros!$B$29</f>
        <v>Clásica</v>
      </c>
      <c r="J314" s="11" t="s">
        <v>3892</v>
      </c>
      <c r="K314" s="10" t="str">
        <f aca="false">Parámetros!$B$30</f>
        <v>Mercado Envíos</v>
      </c>
      <c r="L314" s="2" t="str">
        <f aca="false">IF(F314&gt;=Parámetros!$B$7,"Envío gratis (obligatorio en Mercado Libre)",Parámetros!$B$31)</f>
        <v>Envío gratis (obligatorio en Mercado Libre)</v>
      </c>
      <c r="M314" s="10" t="str">
        <f aca="false">Parámetros!$B$32</f>
        <v>No acepto</v>
      </c>
      <c r="N314" s="10" t="str">
        <f aca="false">Parámetros!$B$33</f>
        <v>Sin garantía</v>
      </c>
      <c r="O314" s="2" t="s">
        <v>3893</v>
      </c>
      <c r="P314" s="2" t="s">
        <v>3894</v>
      </c>
      <c r="Q314" s="2" t="s">
        <v>3430</v>
      </c>
      <c r="R314" s="2"/>
      <c r="S314" s="2"/>
      <c r="T314" s="2" t="s">
        <v>3895</v>
      </c>
      <c r="U314" s="2" t="n">
        <v>10</v>
      </c>
      <c r="V314" s="2" t="s">
        <v>3869</v>
      </c>
      <c r="W314" s="2" t="n">
        <v>10</v>
      </c>
      <c r="X314" s="2" t="s">
        <v>3896</v>
      </c>
      <c r="Y314" s="2" t="s">
        <v>3897</v>
      </c>
      <c r="Z314" s="2" t="s">
        <v>136</v>
      </c>
      <c r="AA314" s="2" t="s">
        <v>81</v>
      </c>
      <c r="AB314" s="2"/>
      <c r="AC314" s="2"/>
      <c r="AD314" s="2"/>
      <c r="AE314" s="2"/>
      <c r="AF314" s="2" t="s">
        <v>3898</v>
      </c>
      <c r="AG314" s="2" t="s">
        <v>3899</v>
      </c>
      <c r="AH314" s="2" t="s">
        <v>3900</v>
      </c>
      <c r="AI314" s="2" t="s">
        <v>3901</v>
      </c>
      <c r="AJ314" s="2" t="s">
        <v>3902</v>
      </c>
      <c r="AK314" s="2"/>
      <c r="AL314" s="2"/>
      <c r="AM314" s="2"/>
      <c r="AN314" s="2" t="s">
        <v>87</v>
      </c>
      <c r="AO314" s="2" t="s">
        <v>3903</v>
      </c>
      <c r="AP314" s="2" t="s">
        <v>89</v>
      </c>
    </row>
    <row r="315" customFormat="false" ht="15" hidden="false" customHeight="false" outlineLevel="0" collapsed="false">
      <c r="A315" s="8" t="s">
        <v>3904</v>
      </c>
      <c r="B315" s="8" t="s">
        <v>3904</v>
      </c>
      <c r="C315" s="2" t="s">
        <v>3905</v>
      </c>
      <c r="D315" s="2" t="s">
        <v>596</v>
      </c>
      <c r="E315" s="2" t="s">
        <v>597</v>
      </c>
      <c r="F315" s="9" t="n">
        <f aca="false">Precios!R315</f>
        <v>186</v>
      </c>
      <c r="G315" s="2" t="n">
        <v>127</v>
      </c>
      <c r="H315" s="10" t="str">
        <f aca="false">Parámetros!$B$28</f>
        <v>Nuevo</v>
      </c>
      <c r="I315" s="10" t="str">
        <f aca="false">Parámetros!$B$29</f>
        <v>Clásica</v>
      </c>
      <c r="J315" s="11" t="s">
        <v>3906</v>
      </c>
      <c r="K315" s="10" t="str">
        <f aca="false">Parámetros!$B$30</f>
        <v>Mercado Envíos</v>
      </c>
      <c r="L315" s="2" t="str">
        <f aca="false">IF(F315&gt;=Parámetros!$B$7,"Envío gratis (obligatorio en Mercado Libre)",Parámetros!$B$31)</f>
        <v>A cargo del comprador</v>
      </c>
      <c r="M315" s="10" t="str">
        <f aca="false">Parámetros!$B$32</f>
        <v>No acepto</v>
      </c>
      <c r="N315" s="10" t="str">
        <f aca="false">Parámetros!$B$33</f>
        <v>Sin garantía</v>
      </c>
      <c r="O315" s="2" t="s">
        <v>3907</v>
      </c>
      <c r="P315" s="2" t="s">
        <v>600</v>
      </c>
      <c r="Q315" s="2" t="s">
        <v>167</v>
      </c>
      <c r="R315" s="2" t="s">
        <v>2289</v>
      </c>
      <c r="S315" s="2" t="s">
        <v>3908</v>
      </c>
      <c r="T315" s="2" t="s">
        <v>3511</v>
      </c>
      <c r="U315" s="2" t="n">
        <v>10</v>
      </c>
      <c r="V315" s="2" t="s">
        <v>171</v>
      </c>
      <c r="W315" s="2" t="n">
        <v>10</v>
      </c>
      <c r="X315" s="2"/>
      <c r="Y315" s="2"/>
      <c r="Z315" s="2"/>
      <c r="AA315" s="2" t="s">
        <v>81</v>
      </c>
      <c r="AB315" s="2" t="s">
        <v>437</v>
      </c>
      <c r="AC315" s="2" t="s">
        <v>3393</v>
      </c>
      <c r="AD315" s="2" t="s">
        <v>103</v>
      </c>
      <c r="AE315" s="2"/>
      <c r="AF315" s="2"/>
      <c r="AG315" s="2" t="s">
        <v>3909</v>
      </c>
      <c r="AH315" s="2" t="s">
        <v>3910</v>
      </c>
      <c r="AI315" s="2" t="s">
        <v>3911</v>
      </c>
      <c r="AJ315" s="2" t="s">
        <v>3912</v>
      </c>
      <c r="AK315" s="2"/>
      <c r="AL315" s="2"/>
      <c r="AM315" s="2"/>
      <c r="AN315" s="2" t="s">
        <v>175</v>
      </c>
      <c r="AO315" s="2" t="s">
        <v>3913</v>
      </c>
      <c r="AP315" s="2" t="s">
        <v>89</v>
      </c>
    </row>
    <row r="316" customFormat="false" ht="15" hidden="false" customHeight="false" outlineLevel="0" collapsed="false">
      <c r="A316" s="8" t="s">
        <v>3914</v>
      </c>
      <c r="B316" s="8" t="s">
        <v>3914</v>
      </c>
      <c r="C316" s="2" t="s">
        <v>3915</v>
      </c>
      <c r="D316" s="2" t="s">
        <v>445</v>
      </c>
      <c r="E316" s="2" t="s">
        <v>446</v>
      </c>
      <c r="F316" s="9" t="n">
        <f aca="false">Precios!R316</f>
        <v>498.5</v>
      </c>
      <c r="G316" s="2" t="n">
        <v>80</v>
      </c>
      <c r="H316" s="10" t="str">
        <f aca="false">Parámetros!$B$28</f>
        <v>Nuevo</v>
      </c>
      <c r="I316" s="10" t="str">
        <f aca="false">Parámetros!$B$29</f>
        <v>Clásica</v>
      </c>
      <c r="J316" s="11" t="s">
        <v>3916</v>
      </c>
      <c r="K316" s="10" t="str">
        <f aca="false">Parámetros!$B$30</f>
        <v>Mercado Envíos</v>
      </c>
      <c r="L316" s="2" t="str">
        <f aca="false">IF(F316&gt;=Parámetros!$B$7,"Envío gratis (obligatorio en Mercado Libre)",Parámetros!$B$31)</f>
        <v>Envío gratis (obligatorio en Mercado Libre)</v>
      </c>
      <c r="M316" s="10" t="str">
        <f aca="false">Parámetros!$B$32</f>
        <v>No acepto</v>
      </c>
      <c r="N316" s="10" t="str">
        <f aca="false">Parámetros!$B$33</f>
        <v>Sin garantía</v>
      </c>
      <c r="O316" s="2" t="s">
        <v>3917</v>
      </c>
      <c r="P316" s="2" t="s">
        <v>3918</v>
      </c>
      <c r="Q316" s="2" t="s">
        <v>3919</v>
      </c>
      <c r="R316" s="2"/>
      <c r="S316" s="2"/>
      <c r="T316" s="2" t="s">
        <v>3920</v>
      </c>
      <c r="U316" s="2" t="n">
        <v>14</v>
      </c>
      <c r="V316" s="2" t="s">
        <v>133</v>
      </c>
      <c r="W316" s="2" t="n">
        <v>14</v>
      </c>
      <c r="X316" s="2" t="s">
        <v>899</v>
      </c>
      <c r="Y316" s="2" t="s">
        <v>451</v>
      </c>
      <c r="Z316" s="2" t="s">
        <v>136</v>
      </c>
      <c r="AA316" s="2"/>
      <c r="AB316" s="2"/>
      <c r="AC316" s="2"/>
      <c r="AD316" s="2"/>
      <c r="AE316" s="2"/>
      <c r="AF316" s="2" t="s">
        <v>3921</v>
      </c>
      <c r="AG316" s="2" t="s">
        <v>3922</v>
      </c>
      <c r="AH316" s="2" t="s">
        <v>3923</v>
      </c>
      <c r="AI316" s="2" t="s">
        <v>3924</v>
      </c>
      <c r="AJ316" s="2" t="s">
        <v>3925</v>
      </c>
      <c r="AK316" s="2"/>
      <c r="AL316" s="2"/>
      <c r="AM316" s="2"/>
      <c r="AN316" s="2" t="s">
        <v>87</v>
      </c>
      <c r="AO316" s="2" t="s">
        <v>3926</v>
      </c>
      <c r="AP316" s="2" t="s">
        <v>89</v>
      </c>
    </row>
    <row r="317" customFormat="false" ht="15" hidden="false" customHeight="false" outlineLevel="0" collapsed="false">
      <c r="A317" s="8" t="s">
        <v>3927</v>
      </c>
      <c r="B317" s="8" t="s">
        <v>3927</v>
      </c>
      <c r="C317" s="2" t="s">
        <v>3928</v>
      </c>
      <c r="D317" s="2" t="s">
        <v>240</v>
      </c>
      <c r="E317" s="2" t="s">
        <v>241</v>
      </c>
      <c r="F317" s="9" t="n">
        <f aca="false">Precios!R317</f>
        <v>280</v>
      </c>
      <c r="G317" s="2" t="n">
        <v>42</v>
      </c>
      <c r="H317" s="10" t="str">
        <f aca="false">Parámetros!$B$28</f>
        <v>Nuevo</v>
      </c>
      <c r="I317" s="10" t="str">
        <f aca="false">Parámetros!$B$29</f>
        <v>Clásica</v>
      </c>
      <c r="J317" s="11" t="s">
        <v>3929</v>
      </c>
      <c r="K317" s="10" t="str">
        <f aca="false">Parámetros!$B$30</f>
        <v>Mercado Envíos</v>
      </c>
      <c r="L317" s="2" t="str">
        <f aca="false">IF(F317&gt;=Parámetros!$B$7,"Envío gratis (obligatorio en Mercado Libre)",Parámetros!$B$31)</f>
        <v>A cargo del comprador</v>
      </c>
      <c r="M317" s="10" t="str">
        <f aca="false">Parámetros!$B$32</f>
        <v>No acepto</v>
      </c>
      <c r="N317" s="10" t="str">
        <f aca="false">Parámetros!$B$33</f>
        <v>Sin garantía</v>
      </c>
      <c r="O317" s="2" t="s">
        <v>3930</v>
      </c>
      <c r="P317" s="2" t="s">
        <v>3931</v>
      </c>
      <c r="Q317" s="2" t="s">
        <v>3932</v>
      </c>
      <c r="R317" s="2"/>
      <c r="S317" s="2" t="s">
        <v>3933</v>
      </c>
      <c r="T317" s="2" t="s">
        <v>3934</v>
      </c>
      <c r="U317" s="2" t="n">
        <v>9.7</v>
      </c>
      <c r="V317" s="2" t="s">
        <v>77</v>
      </c>
      <c r="W317" s="2" t="n">
        <v>1</v>
      </c>
      <c r="X317" s="2" t="s">
        <v>2637</v>
      </c>
      <c r="Y317" s="2" t="s">
        <v>3935</v>
      </c>
      <c r="Z317" s="2" t="s">
        <v>3936</v>
      </c>
      <c r="AA317" s="2"/>
      <c r="AB317" s="2"/>
      <c r="AC317" s="2"/>
      <c r="AD317" s="2"/>
      <c r="AE317" s="2"/>
      <c r="AF317" s="2"/>
      <c r="AG317" s="2" t="s">
        <v>3937</v>
      </c>
      <c r="AH317" s="2" t="s">
        <v>3938</v>
      </c>
      <c r="AI317" s="2" t="s">
        <v>3939</v>
      </c>
      <c r="AJ317" s="2"/>
      <c r="AK317" s="2"/>
      <c r="AL317" s="2"/>
      <c r="AM317" s="2"/>
      <c r="AN317" s="2" t="s">
        <v>87</v>
      </c>
      <c r="AO317" s="2" t="s">
        <v>3940</v>
      </c>
      <c r="AP317" s="2" t="s">
        <v>89</v>
      </c>
    </row>
    <row r="318" customFormat="false" ht="15" hidden="false" customHeight="false" outlineLevel="0" collapsed="false">
      <c r="A318" s="8" t="s">
        <v>3941</v>
      </c>
      <c r="B318" s="8" t="s">
        <v>3941</v>
      </c>
      <c r="C318" s="2" t="s">
        <v>3942</v>
      </c>
      <c r="D318" s="2" t="s">
        <v>1811</v>
      </c>
      <c r="E318" s="2" t="s">
        <v>1812</v>
      </c>
      <c r="F318" s="9" t="n">
        <f aca="false">Precios!R318</f>
        <v>439</v>
      </c>
      <c r="G318" s="2" t="n">
        <v>0</v>
      </c>
      <c r="H318" s="10" t="str">
        <f aca="false">Parámetros!$B$28</f>
        <v>Nuevo</v>
      </c>
      <c r="I318" s="10" t="str">
        <f aca="false">Parámetros!$B$29</f>
        <v>Clásica</v>
      </c>
      <c r="J318" s="11" t="s">
        <v>3943</v>
      </c>
      <c r="K318" s="10" t="str">
        <f aca="false">Parámetros!$B$30</f>
        <v>Mercado Envíos</v>
      </c>
      <c r="L318" s="2" t="str">
        <f aca="false">IF(F318&gt;=Parámetros!$B$7,"Envío gratis (obligatorio en Mercado Libre)",Parámetros!$B$31)</f>
        <v>Envío gratis (obligatorio en Mercado Libre)</v>
      </c>
      <c r="M318" s="10" t="str">
        <f aca="false">Parámetros!$B$32</f>
        <v>No acepto</v>
      </c>
      <c r="N318" s="10" t="str">
        <f aca="false">Parámetros!$B$33</f>
        <v>Sin garantía</v>
      </c>
      <c r="O318" s="2" t="s">
        <v>3944</v>
      </c>
      <c r="P318" s="2" t="s">
        <v>2122</v>
      </c>
      <c r="Q318" s="2" t="s">
        <v>3945</v>
      </c>
      <c r="R318" s="2"/>
      <c r="S318" s="2"/>
      <c r="T318" s="2" t="s">
        <v>3946</v>
      </c>
      <c r="U318" s="2" t="n">
        <v>10</v>
      </c>
      <c r="V318" s="2" t="s">
        <v>100</v>
      </c>
      <c r="W318" s="2" t="n">
        <v>1</v>
      </c>
      <c r="X318" s="2" t="s">
        <v>3947</v>
      </c>
      <c r="Y318" s="2" t="s">
        <v>2128</v>
      </c>
      <c r="Z318" s="2" t="s">
        <v>341</v>
      </c>
      <c r="AA318" s="2"/>
      <c r="AB318" s="2"/>
      <c r="AC318" s="2"/>
      <c r="AD318" s="2"/>
      <c r="AE318" s="2"/>
      <c r="AF318" s="2"/>
      <c r="AG318" s="2" t="s">
        <v>3948</v>
      </c>
      <c r="AH318" s="2" t="s">
        <v>3949</v>
      </c>
      <c r="AI318" s="2" t="s">
        <v>3950</v>
      </c>
      <c r="AJ318" s="2"/>
      <c r="AK318" s="2"/>
      <c r="AL318" s="2"/>
      <c r="AM318" s="2"/>
      <c r="AN318" s="2" t="s">
        <v>87</v>
      </c>
      <c r="AO318" s="2" t="s">
        <v>3951</v>
      </c>
      <c r="AP318" s="2" t="s">
        <v>89</v>
      </c>
    </row>
    <row r="319" customFormat="false" ht="15" hidden="false" customHeight="false" outlineLevel="0" collapsed="false">
      <c r="A319" s="8" t="s">
        <v>3952</v>
      </c>
      <c r="B319" s="8" t="s">
        <v>3952</v>
      </c>
      <c r="C319" s="2" t="s">
        <v>3953</v>
      </c>
      <c r="D319" s="2" t="s">
        <v>144</v>
      </c>
      <c r="E319" s="2" t="s">
        <v>145</v>
      </c>
      <c r="F319" s="9" t="n">
        <f aca="false">Precios!R319</f>
        <v>483.11</v>
      </c>
      <c r="G319" s="2" t="n">
        <v>3</v>
      </c>
      <c r="H319" s="10" t="str">
        <f aca="false">Parámetros!$B$28</f>
        <v>Nuevo</v>
      </c>
      <c r="I319" s="10" t="str">
        <f aca="false">Parámetros!$B$29</f>
        <v>Clásica</v>
      </c>
      <c r="J319" s="11" t="s">
        <v>3954</v>
      </c>
      <c r="K319" s="10" t="str">
        <f aca="false">Parámetros!$B$30</f>
        <v>Mercado Envíos</v>
      </c>
      <c r="L319" s="2" t="str">
        <f aca="false">IF(F319&gt;=Parámetros!$B$7,"Envío gratis (obligatorio en Mercado Libre)",Parámetros!$B$31)</f>
        <v>Envío gratis (obligatorio en Mercado Libre)</v>
      </c>
      <c r="M319" s="10" t="str">
        <f aca="false">Parámetros!$B$32</f>
        <v>No acepto</v>
      </c>
      <c r="N319" s="10" t="str">
        <f aca="false">Parámetros!$B$33</f>
        <v>Sin garantía</v>
      </c>
      <c r="O319" s="2" t="s">
        <v>3955</v>
      </c>
      <c r="P319" s="2" t="s">
        <v>3956</v>
      </c>
      <c r="Q319" s="2" t="s">
        <v>791</v>
      </c>
      <c r="R319" s="2"/>
      <c r="S319" s="2"/>
      <c r="T319" s="2" t="s">
        <v>3920</v>
      </c>
      <c r="U319" s="2" t="n">
        <v>25</v>
      </c>
      <c r="V319" s="2" t="s">
        <v>133</v>
      </c>
      <c r="W319" s="2" t="n">
        <v>25</v>
      </c>
      <c r="X319" s="2" t="s">
        <v>3957</v>
      </c>
      <c r="Y319" s="2" t="s">
        <v>3054</v>
      </c>
      <c r="Z319" s="2" t="s">
        <v>136</v>
      </c>
      <c r="AA319" s="2"/>
      <c r="AB319" s="2"/>
      <c r="AC319" s="2"/>
      <c r="AD319" s="2"/>
      <c r="AE319" s="2"/>
      <c r="AF319" s="2"/>
      <c r="AG319" s="2" t="s">
        <v>3958</v>
      </c>
      <c r="AH319" s="2" t="s">
        <v>3959</v>
      </c>
      <c r="AI319" s="2" t="s">
        <v>3960</v>
      </c>
      <c r="AJ319" s="2"/>
      <c r="AK319" s="2"/>
      <c r="AL319" s="2"/>
      <c r="AM319" s="2"/>
      <c r="AN319" s="2" t="s">
        <v>87</v>
      </c>
      <c r="AO319" s="2" t="s">
        <v>3961</v>
      </c>
      <c r="AP319" s="2" t="s">
        <v>89</v>
      </c>
    </row>
    <row r="320" customFormat="false" ht="15" hidden="false" customHeight="false" outlineLevel="0" collapsed="false">
      <c r="A320" s="8" t="s">
        <v>3962</v>
      </c>
      <c r="B320" s="8" t="s">
        <v>3962</v>
      </c>
      <c r="C320" s="2" t="s">
        <v>3963</v>
      </c>
      <c r="D320" s="2" t="s">
        <v>350</v>
      </c>
      <c r="E320" s="2" t="s">
        <v>351</v>
      </c>
      <c r="F320" s="9" t="n">
        <f aca="false">Precios!R320</f>
        <v>1038</v>
      </c>
      <c r="G320" s="2" t="n">
        <v>25</v>
      </c>
      <c r="H320" s="10" t="str">
        <f aca="false">Parámetros!$B$28</f>
        <v>Nuevo</v>
      </c>
      <c r="I320" s="10" t="str">
        <f aca="false">Parámetros!$B$29</f>
        <v>Clásica</v>
      </c>
      <c r="J320" s="11" t="s">
        <v>3964</v>
      </c>
      <c r="K320" s="10" t="str">
        <f aca="false">Parámetros!$B$30</f>
        <v>Mercado Envíos</v>
      </c>
      <c r="L320" s="2" t="str">
        <f aca="false">IF(F320&gt;=Parámetros!$B$7,"Envío gratis (obligatorio en Mercado Libre)",Parámetros!$B$31)</f>
        <v>Envío gratis (obligatorio en Mercado Libre)</v>
      </c>
      <c r="M320" s="10" t="str">
        <f aca="false">Parámetros!$B$32</f>
        <v>No acepto</v>
      </c>
      <c r="N320" s="10" t="str">
        <f aca="false">Parámetros!$B$33</f>
        <v>Sin garantía</v>
      </c>
      <c r="O320" s="2" t="s">
        <v>3965</v>
      </c>
      <c r="P320" s="2" t="s">
        <v>3966</v>
      </c>
      <c r="Q320" s="2" t="s">
        <v>3066</v>
      </c>
      <c r="R320" s="2"/>
      <c r="S320" s="2"/>
      <c r="T320" s="2" t="s">
        <v>3967</v>
      </c>
      <c r="U320" s="2" t="n">
        <v>1</v>
      </c>
      <c r="V320" s="2" t="s">
        <v>3968</v>
      </c>
      <c r="W320" s="2" t="n">
        <v>1</v>
      </c>
      <c r="X320" s="2" t="s">
        <v>3969</v>
      </c>
      <c r="Y320" s="2" t="s">
        <v>3970</v>
      </c>
      <c r="Z320" s="2" t="s">
        <v>136</v>
      </c>
      <c r="AA320" s="2"/>
      <c r="AB320" s="2"/>
      <c r="AC320" s="2"/>
      <c r="AD320" s="2"/>
      <c r="AE320" s="2"/>
      <c r="AF320" s="2" t="s">
        <v>3971</v>
      </c>
      <c r="AG320" s="2" t="s">
        <v>3972</v>
      </c>
      <c r="AH320" s="2" t="s">
        <v>3973</v>
      </c>
      <c r="AI320" s="2"/>
      <c r="AJ320" s="2"/>
      <c r="AK320" s="2"/>
      <c r="AL320" s="2"/>
      <c r="AM320" s="2"/>
      <c r="AN320" s="2" t="s">
        <v>87</v>
      </c>
      <c r="AO320" s="2" t="s">
        <v>3974</v>
      </c>
      <c r="AP320" s="2" t="s">
        <v>89</v>
      </c>
    </row>
    <row r="321" customFormat="false" ht="15" hidden="false" customHeight="false" outlineLevel="0" collapsed="false">
      <c r="A321" s="8" t="s">
        <v>3975</v>
      </c>
      <c r="B321" s="8" t="s">
        <v>3975</v>
      </c>
      <c r="C321" s="2" t="s">
        <v>3976</v>
      </c>
      <c r="D321" s="2" t="s">
        <v>144</v>
      </c>
      <c r="E321" s="2" t="s">
        <v>145</v>
      </c>
      <c r="F321" s="9" t="n">
        <f aca="false">Precios!R321</f>
        <v>1548</v>
      </c>
      <c r="G321" s="2" t="n">
        <v>111</v>
      </c>
      <c r="H321" s="10" t="str">
        <f aca="false">Parámetros!$B$28</f>
        <v>Nuevo</v>
      </c>
      <c r="I321" s="10" t="str">
        <f aca="false">Parámetros!$B$29</f>
        <v>Clásica</v>
      </c>
      <c r="J321" s="11" t="s">
        <v>3977</v>
      </c>
      <c r="K321" s="10" t="str">
        <f aca="false">Parámetros!$B$30</f>
        <v>Mercado Envíos</v>
      </c>
      <c r="L321" s="2" t="str">
        <f aca="false">IF(F321&gt;=Parámetros!$B$7,"Envío gratis (obligatorio en Mercado Libre)",Parámetros!$B$31)</f>
        <v>Envío gratis (obligatorio en Mercado Libre)</v>
      </c>
      <c r="M321" s="10" t="str">
        <f aca="false">Parámetros!$B$32</f>
        <v>No acepto</v>
      </c>
      <c r="N321" s="10" t="str">
        <f aca="false">Parámetros!$B$33</f>
        <v>Sin garantía</v>
      </c>
      <c r="O321" s="2" t="s">
        <v>3978</v>
      </c>
      <c r="P321" s="2" t="s">
        <v>3979</v>
      </c>
      <c r="Q321" s="2" t="s">
        <v>149</v>
      </c>
      <c r="R321" s="2" t="s">
        <v>1037</v>
      </c>
      <c r="S321" s="2"/>
      <c r="T321" s="2" t="s">
        <v>3920</v>
      </c>
      <c r="U321" s="2" t="n">
        <v>60</v>
      </c>
      <c r="V321" s="2" t="s">
        <v>133</v>
      </c>
      <c r="W321" s="2" t="n">
        <v>60</v>
      </c>
      <c r="X321" s="2" t="s">
        <v>3980</v>
      </c>
      <c r="Y321" s="2" t="s">
        <v>3981</v>
      </c>
      <c r="Z321" s="2" t="s">
        <v>136</v>
      </c>
      <c r="AA321" s="2"/>
      <c r="AB321" s="2"/>
      <c r="AC321" s="2"/>
      <c r="AD321" s="2"/>
      <c r="AE321" s="2"/>
      <c r="AF321" s="2"/>
      <c r="AG321" s="2" t="s">
        <v>3982</v>
      </c>
      <c r="AH321" s="2" t="s">
        <v>3983</v>
      </c>
      <c r="AI321" s="2" t="s">
        <v>3984</v>
      </c>
      <c r="AJ321" s="2"/>
      <c r="AK321" s="2"/>
      <c r="AL321" s="2"/>
      <c r="AM321" s="2"/>
      <c r="AN321" s="2" t="s">
        <v>87</v>
      </c>
      <c r="AO321" s="2" t="s">
        <v>3985</v>
      </c>
      <c r="AP321" s="2" t="s">
        <v>89</v>
      </c>
    </row>
    <row r="322" customFormat="false" ht="15" hidden="false" customHeight="false" outlineLevel="0" collapsed="false">
      <c r="A322" s="8" t="s">
        <v>3986</v>
      </c>
      <c r="B322" s="8" t="s">
        <v>3986</v>
      </c>
      <c r="C322" s="2" t="s">
        <v>3987</v>
      </c>
      <c r="D322" s="2" t="s">
        <v>144</v>
      </c>
      <c r="E322" s="2" t="s">
        <v>145</v>
      </c>
      <c r="F322" s="9" t="n">
        <f aca="false">Precios!R322</f>
        <v>497.96</v>
      </c>
      <c r="G322" s="2" t="n">
        <v>151</v>
      </c>
      <c r="H322" s="10" t="str">
        <f aca="false">Parámetros!$B$28</f>
        <v>Nuevo</v>
      </c>
      <c r="I322" s="10" t="str">
        <f aca="false">Parámetros!$B$29</f>
        <v>Clásica</v>
      </c>
      <c r="J322" s="11" t="s">
        <v>3988</v>
      </c>
      <c r="K322" s="10" t="str">
        <f aca="false">Parámetros!$B$30</f>
        <v>Mercado Envíos</v>
      </c>
      <c r="L322" s="2" t="str">
        <f aca="false">IF(F322&gt;=Parámetros!$B$7,"Envío gratis (obligatorio en Mercado Libre)",Parámetros!$B$31)</f>
        <v>Envío gratis (obligatorio en Mercado Libre)</v>
      </c>
      <c r="M322" s="10" t="str">
        <f aca="false">Parámetros!$B$32</f>
        <v>No acepto</v>
      </c>
      <c r="N322" s="10" t="str">
        <f aca="false">Parámetros!$B$33</f>
        <v>Sin garantía</v>
      </c>
      <c r="O322" s="2" t="s">
        <v>3989</v>
      </c>
      <c r="P322" s="2" t="s">
        <v>3990</v>
      </c>
      <c r="Q322" s="2" t="s">
        <v>897</v>
      </c>
      <c r="R322" s="2" t="s">
        <v>3991</v>
      </c>
      <c r="S322" s="2" t="s">
        <v>3992</v>
      </c>
      <c r="T322" s="2" t="s">
        <v>3993</v>
      </c>
      <c r="U322" s="2" t="n">
        <v>60</v>
      </c>
      <c r="V322" s="2" t="s">
        <v>77</v>
      </c>
      <c r="W322" s="2" t="n">
        <v>1</v>
      </c>
      <c r="X322" s="2" t="s">
        <v>3994</v>
      </c>
      <c r="Y322" s="2" t="s">
        <v>1620</v>
      </c>
      <c r="Z322" s="2" t="s">
        <v>136</v>
      </c>
      <c r="AA322" s="2"/>
      <c r="AB322" s="2"/>
      <c r="AC322" s="2"/>
      <c r="AD322" s="2"/>
      <c r="AE322" s="2"/>
      <c r="AF322" s="2" t="s">
        <v>3995</v>
      </c>
      <c r="AG322" s="2" t="s">
        <v>3996</v>
      </c>
      <c r="AH322" s="2" t="s">
        <v>3997</v>
      </c>
      <c r="AI322" s="2" t="s">
        <v>3998</v>
      </c>
      <c r="AJ322" s="2" t="s">
        <v>3999</v>
      </c>
      <c r="AK322" s="2"/>
      <c r="AL322" s="2"/>
      <c r="AM322" s="2"/>
      <c r="AN322" s="2" t="s">
        <v>87</v>
      </c>
      <c r="AO322" s="2" t="s">
        <v>4000</v>
      </c>
      <c r="AP322" s="2" t="s">
        <v>89</v>
      </c>
    </row>
    <row r="323" customFormat="false" ht="15" hidden="false" customHeight="false" outlineLevel="0" collapsed="false">
      <c r="A323" s="8" t="s">
        <v>4001</v>
      </c>
      <c r="B323" s="8" t="s">
        <v>4001</v>
      </c>
      <c r="C323" s="2" t="s">
        <v>4002</v>
      </c>
      <c r="D323" s="2" t="s">
        <v>240</v>
      </c>
      <c r="E323" s="2" t="s">
        <v>241</v>
      </c>
      <c r="F323" s="9" t="n">
        <f aca="false">Precios!R323</f>
        <v>239</v>
      </c>
      <c r="G323" s="2" t="n">
        <v>119</v>
      </c>
      <c r="H323" s="10" t="str">
        <f aca="false">Parámetros!$B$28</f>
        <v>Nuevo</v>
      </c>
      <c r="I323" s="10" t="str">
        <f aca="false">Parámetros!$B$29</f>
        <v>Clásica</v>
      </c>
      <c r="J323" s="11" t="s">
        <v>4003</v>
      </c>
      <c r="K323" s="10" t="str">
        <f aca="false">Parámetros!$B$30</f>
        <v>Mercado Envíos</v>
      </c>
      <c r="L323" s="2" t="str">
        <f aca="false">IF(F323&gt;=Parámetros!$B$7,"Envío gratis (obligatorio en Mercado Libre)",Parámetros!$B$31)</f>
        <v>A cargo del comprador</v>
      </c>
      <c r="M323" s="10" t="str">
        <f aca="false">Parámetros!$B$32</f>
        <v>No acepto</v>
      </c>
      <c r="N323" s="10" t="str">
        <f aca="false">Parámetros!$B$33</f>
        <v>Sin garantía</v>
      </c>
      <c r="O323" s="2" t="s">
        <v>4004</v>
      </c>
      <c r="P323" s="2" t="s">
        <v>948</v>
      </c>
      <c r="Q323" s="2" t="s">
        <v>949</v>
      </c>
      <c r="R323" s="2"/>
      <c r="S323" s="2" t="s">
        <v>4005</v>
      </c>
      <c r="T323" s="2" t="s">
        <v>4006</v>
      </c>
      <c r="U323" s="2" t="n">
        <v>100</v>
      </c>
      <c r="V323" s="2" t="s">
        <v>77</v>
      </c>
      <c r="W323" s="2" t="n">
        <v>1</v>
      </c>
      <c r="X323" s="2" t="s">
        <v>950</v>
      </c>
      <c r="Y323" s="2" t="s">
        <v>4007</v>
      </c>
      <c r="Z323" s="2" t="s">
        <v>136</v>
      </c>
      <c r="AA323" s="2" t="s">
        <v>4008</v>
      </c>
      <c r="AB323" s="2"/>
      <c r="AC323" s="2" t="s">
        <v>4009</v>
      </c>
      <c r="AD323" s="2"/>
      <c r="AE323" s="2"/>
      <c r="AF323" s="2"/>
      <c r="AG323" s="2" t="s">
        <v>4010</v>
      </c>
      <c r="AH323" s="2" t="s">
        <v>4011</v>
      </c>
      <c r="AI323" s="2" t="s">
        <v>4012</v>
      </c>
      <c r="AJ323" s="2"/>
      <c r="AK323" s="2"/>
      <c r="AL323" s="2"/>
      <c r="AM323" s="2"/>
      <c r="AN323" s="2" t="s">
        <v>87</v>
      </c>
      <c r="AO323" s="2" t="s">
        <v>4013</v>
      </c>
      <c r="AP323" s="2" t="s">
        <v>89</v>
      </c>
    </row>
    <row r="324" customFormat="false" ht="15" hidden="false" customHeight="false" outlineLevel="0" collapsed="false">
      <c r="A324" s="8" t="s">
        <v>4014</v>
      </c>
      <c r="B324" s="8" t="s">
        <v>4014</v>
      </c>
      <c r="C324" s="2" t="s">
        <v>4015</v>
      </c>
      <c r="D324" s="2" t="s">
        <v>124</v>
      </c>
      <c r="E324" s="2" t="s">
        <v>125</v>
      </c>
      <c r="F324" s="9" t="n">
        <f aca="false">Precios!R324</f>
        <v>713.78</v>
      </c>
      <c r="G324" s="2" t="n">
        <v>0</v>
      </c>
      <c r="H324" s="10" t="str">
        <f aca="false">Parámetros!$B$28</f>
        <v>Nuevo</v>
      </c>
      <c r="I324" s="10" t="str">
        <f aca="false">Parámetros!$B$29</f>
        <v>Clásica</v>
      </c>
      <c r="J324" s="11" t="s">
        <v>4016</v>
      </c>
      <c r="K324" s="10" t="str">
        <f aca="false">Parámetros!$B$30</f>
        <v>Mercado Envíos</v>
      </c>
      <c r="L324" s="2" t="str">
        <f aca="false">IF(F324&gt;=Parámetros!$B$7,"Envío gratis (obligatorio en Mercado Libre)",Parámetros!$B$31)</f>
        <v>Envío gratis (obligatorio en Mercado Libre)</v>
      </c>
      <c r="M324" s="10" t="str">
        <f aca="false">Parámetros!$B$32</f>
        <v>No acepto</v>
      </c>
      <c r="N324" s="10" t="str">
        <f aca="false">Parámetros!$B$33</f>
        <v>Sin garantía</v>
      </c>
      <c r="O324" s="2" t="s">
        <v>4017</v>
      </c>
      <c r="P324" s="2" t="s">
        <v>4018</v>
      </c>
      <c r="Q324" s="2" t="s">
        <v>1208</v>
      </c>
      <c r="R324" s="2" t="s">
        <v>4019</v>
      </c>
      <c r="S324" s="2"/>
      <c r="T324" s="2" t="s">
        <v>3920</v>
      </c>
      <c r="U324" s="2" t="n">
        <v>30</v>
      </c>
      <c r="V324" s="2" t="s">
        <v>133</v>
      </c>
      <c r="W324" s="2" t="n">
        <v>30</v>
      </c>
      <c r="X324" s="2" t="s">
        <v>4020</v>
      </c>
      <c r="Y324" s="2" t="s">
        <v>4021</v>
      </c>
      <c r="Z324" s="2" t="s">
        <v>136</v>
      </c>
      <c r="AA324" s="2"/>
      <c r="AB324" s="2"/>
      <c r="AC324" s="2"/>
      <c r="AD324" s="2"/>
      <c r="AE324" s="2"/>
      <c r="AF324" s="2"/>
      <c r="AG324" s="2" t="s">
        <v>4022</v>
      </c>
      <c r="AH324" s="2" t="s">
        <v>4023</v>
      </c>
      <c r="AI324" s="2" t="s">
        <v>4024</v>
      </c>
      <c r="AJ324" s="2" t="s">
        <v>4025</v>
      </c>
      <c r="AK324" s="2"/>
      <c r="AL324" s="2"/>
      <c r="AM324" s="2"/>
      <c r="AN324" s="2" t="s">
        <v>87</v>
      </c>
      <c r="AO324" s="2" t="s">
        <v>4026</v>
      </c>
      <c r="AP324" s="2" t="s">
        <v>89</v>
      </c>
    </row>
    <row r="325" customFormat="false" ht="15" hidden="false" customHeight="false" outlineLevel="0" collapsed="false">
      <c r="A325" s="8" t="s">
        <v>4027</v>
      </c>
      <c r="B325" s="8" t="s">
        <v>4027</v>
      </c>
      <c r="C325" s="2" t="s">
        <v>4028</v>
      </c>
      <c r="D325" s="2" t="s">
        <v>596</v>
      </c>
      <c r="E325" s="2" t="s">
        <v>597</v>
      </c>
      <c r="F325" s="9" t="n">
        <f aca="false">Precios!R325</f>
        <v>197</v>
      </c>
      <c r="G325" s="2" t="n">
        <v>148</v>
      </c>
      <c r="H325" s="10" t="str">
        <f aca="false">Parámetros!$B$28</f>
        <v>Nuevo</v>
      </c>
      <c r="I325" s="10" t="str">
        <f aca="false">Parámetros!$B$29</f>
        <v>Clásica</v>
      </c>
      <c r="J325" s="11" t="s">
        <v>4029</v>
      </c>
      <c r="K325" s="10" t="str">
        <f aca="false">Parámetros!$B$30</f>
        <v>Mercado Envíos</v>
      </c>
      <c r="L325" s="2" t="str">
        <f aca="false">IF(F325&gt;=Parámetros!$B$7,"Envío gratis (obligatorio en Mercado Libre)",Parámetros!$B$31)</f>
        <v>A cargo del comprador</v>
      </c>
      <c r="M325" s="10" t="str">
        <f aca="false">Parámetros!$B$32</f>
        <v>No acepto</v>
      </c>
      <c r="N325" s="10" t="str">
        <f aca="false">Parámetros!$B$33</f>
        <v>Sin garantía</v>
      </c>
      <c r="O325" s="2" t="s">
        <v>4030</v>
      </c>
      <c r="P325" s="2" t="s">
        <v>3671</v>
      </c>
      <c r="Q325" s="2" t="s">
        <v>3672</v>
      </c>
      <c r="R325" s="2" t="s">
        <v>4031</v>
      </c>
      <c r="S325" s="2" t="s">
        <v>4032</v>
      </c>
      <c r="T325" s="2" t="s">
        <v>3511</v>
      </c>
      <c r="U325" s="2" t="n">
        <v>10</v>
      </c>
      <c r="V325" s="2" t="s">
        <v>171</v>
      </c>
      <c r="W325" s="2" t="n">
        <v>10</v>
      </c>
      <c r="X325" s="2"/>
      <c r="Y325" s="2"/>
      <c r="Z325" s="2"/>
      <c r="AA325" s="2" t="s">
        <v>81</v>
      </c>
      <c r="AB325" s="2" t="s">
        <v>691</v>
      </c>
      <c r="AC325" s="2"/>
      <c r="AD325" s="2" t="s">
        <v>103</v>
      </c>
      <c r="AE325" s="2"/>
      <c r="AF325" s="2"/>
      <c r="AG325" s="2" t="s">
        <v>4033</v>
      </c>
      <c r="AH325" s="2" t="s">
        <v>4034</v>
      </c>
      <c r="AI325" s="2"/>
      <c r="AJ325" s="2"/>
      <c r="AK325" s="2"/>
      <c r="AL325" s="2"/>
      <c r="AM325" s="2"/>
      <c r="AN325" s="2" t="s">
        <v>175</v>
      </c>
      <c r="AO325" s="2" t="s">
        <v>4035</v>
      </c>
      <c r="AP325" s="2" t="s">
        <v>89</v>
      </c>
    </row>
    <row r="326" customFormat="false" ht="15" hidden="false" customHeight="false" outlineLevel="0" collapsed="false">
      <c r="A326" s="8" t="s">
        <v>4036</v>
      </c>
      <c r="B326" s="8" t="s">
        <v>4036</v>
      </c>
      <c r="C326" s="2" t="s">
        <v>4037</v>
      </c>
      <c r="D326" s="2" t="s">
        <v>68</v>
      </c>
      <c r="E326" s="2" t="s">
        <v>69</v>
      </c>
      <c r="F326" s="9" t="n">
        <f aca="false">Precios!R326</f>
        <v>110</v>
      </c>
      <c r="G326" s="2" t="n">
        <v>1046</v>
      </c>
      <c r="H326" s="10" t="str">
        <f aca="false">Parámetros!$B$28</f>
        <v>Nuevo</v>
      </c>
      <c r="I326" s="10" t="str">
        <f aca="false">Parámetros!$B$29</f>
        <v>Clásica</v>
      </c>
      <c r="J326" s="11" t="s">
        <v>4038</v>
      </c>
      <c r="K326" s="10" t="str">
        <f aca="false">Parámetros!$B$30</f>
        <v>Mercado Envíos</v>
      </c>
      <c r="L326" s="2" t="str">
        <f aca="false">IF(F326&gt;=Parámetros!$B$7,"Envío gratis (obligatorio en Mercado Libre)",Parámetros!$B$31)</f>
        <v>A cargo del comprador</v>
      </c>
      <c r="M326" s="10" t="str">
        <f aca="false">Parámetros!$B$32</f>
        <v>No acepto</v>
      </c>
      <c r="N326" s="10" t="str">
        <f aca="false">Parámetros!$B$33</f>
        <v>Sin garantía</v>
      </c>
      <c r="O326" s="2" t="s">
        <v>4039</v>
      </c>
      <c r="P326" s="2" t="s">
        <v>4040</v>
      </c>
      <c r="Q326" s="2" t="s">
        <v>2760</v>
      </c>
      <c r="R326" s="2" t="s">
        <v>2759</v>
      </c>
      <c r="S326" s="2" t="s">
        <v>4041</v>
      </c>
      <c r="T326" s="2" t="s">
        <v>4042</v>
      </c>
      <c r="U326" s="2" t="n">
        <v>3</v>
      </c>
      <c r="V326" s="2" t="s">
        <v>4043</v>
      </c>
      <c r="W326" s="2" t="n">
        <v>3</v>
      </c>
      <c r="X326" s="2" t="s">
        <v>4044</v>
      </c>
      <c r="Y326" s="2" t="s">
        <v>4045</v>
      </c>
      <c r="Z326" s="2" t="s">
        <v>4046</v>
      </c>
      <c r="AA326" s="2"/>
      <c r="AB326" s="2"/>
      <c r="AC326" s="2"/>
      <c r="AD326" s="2"/>
      <c r="AE326" s="2"/>
      <c r="AF326" s="2" t="s">
        <v>4047</v>
      </c>
      <c r="AG326" s="2" t="s">
        <v>4048</v>
      </c>
      <c r="AH326" s="2" t="s">
        <v>4049</v>
      </c>
      <c r="AI326" s="2" t="s">
        <v>4050</v>
      </c>
      <c r="AJ326" s="2"/>
      <c r="AK326" s="2"/>
      <c r="AL326" s="2"/>
      <c r="AM326" s="2"/>
      <c r="AN326" s="2" t="s">
        <v>87</v>
      </c>
      <c r="AO326" s="2" t="s">
        <v>4051</v>
      </c>
      <c r="AP326" s="2" t="s">
        <v>89</v>
      </c>
    </row>
    <row r="327" customFormat="false" ht="15" hidden="false" customHeight="false" outlineLevel="0" collapsed="false">
      <c r="A327" s="8" t="s">
        <v>4052</v>
      </c>
      <c r="B327" s="8" t="s">
        <v>4052</v>
      </c>
      <c r="C327" s="2" t="s">
        <v>4053</v>
      </c>
      <c r="D327" s="2" t="s">
        <v>483</v>
      </c>
      <c r="E327" s="2" t="s">
        <v>484</v>
      </c>
      <c r="F327" s="9" t="n">
        <f aca="false">Precios!R327</f>
        <v>537.56</v>
      </c>
      <c r="G327" s="2" t="n">
        <v>69</v>
      </c>
      <c r="H327" s="10" t="str">
        <f aca="false">Parámetros!$B$28</f>
        <v>Nuevo</v>
      </c>
      <c r="I327" s="10" t="str">
        <f aca="false">Parámetros!$B$29</f>
        <v>Clásica</v>
      </c>
      <c r="J327" s="11" t="s">
        <v>4054</v>
      </c>
      <c r="K327" s="10" t="str">
        <f aca="false">Parámetros!$B$30</f>
        <v>Mercado Envíos</v>
      </c>
      <c r="L327" s="2" t="str">
        <f aca="false">IF(F327&gt;=Parámetros!$B$7,"Envío gratis (obligatorio en Mercado Libre)",Parámetros!$B$31)</f>
        <v>Envío gratis (obligatorio en Mercado Libre)</v>
      </c>
      <c r="M327" s="10" t="str">
        <f aca="false">Parámetros!$B$32</f>
        <v>No acepto</v>
      </c>
      <c r="N327" s="10" t="str">
        <f aca="false">Parámetros!$B$33</f>
        <v>Sin garantía</v>
      </c>
      <c r="O327" s="2" t="s">
        <v>4055</v>
      </c>
      <c r="P327" s="2" t="s">
        <v>4056</v>
      </c>
      <c r="Q327" s="2" t="s">
        <v>897</v>
      </c>
      <c r="R327" s="2" t="s">
        <v>4057</v>
      </c>
      <c r="S327" s="2" t="s">
        <v>4058</v>
      </c>
      <c r="T327" s="2" t="s">
        <v>4059</v>
      </c>
      <c r="U327" s="2" t="n">
        <v>10</v>
      </c>
      <c r="V327" s="2" t="s">
        <v>77</v>
      </c>
      <c r="W327" s="2" t="n">
        <v>1</v>
      </c>
      <c r="X327" s="2" t="s">
        <v>4060</v>
      </c>
      <c r="Y327" s="2" t="s">
        <v>4061</v>
      </c>
      <c r="Z327" s="2" t="s">
        <v>4062</v>
      </c>
      <c r="AA327" s="2"/>
      <c r="AB327" s="2"/>
      <c r="AC327" s="2"/>
      <c r="AD327" s="2"/>
      <c r="AE327" s="2"/>
      <c r="AF327" s="2"/>
      <c r="AG327" s="2" t="s">
        <v>4063</v>
      </c>
      <c r="AH327" s="2" t="s">
        <v>4064</v>
      </c>
      <c r="AI327" s="2" t="s">
        <v>4065</v>
      </c>
      <c r="AJ327" s="2"/>
      <c r="AK327" s="2"/>
      <c r="AL327" s="2"/>
      <c r="AM327" s="2"/>
      <c r="AN327" s="2" t="s">
        <v>87</v>
      </c>
      <c r="AO327" s="2" t="s">
        <v>4066</v>
      </c>
      <c r="AP327" s="2" t="s">
        <v>89</v>
      </c>
    </row>
    <row r="328" customFormat="false" ht="15" hidden="false" customHeight="false" outlineLevel="0" collapsed="false">
      <c r="A328" s="8" t="s">
        <v>4067</v>
      </c>
      <c r="B328" s="8" t="s">
        <v>4067</v>
      </c>
      <c r="C328" s="2" t="s">
        <v>4068</v>
      </c>
      <c r="D328" s="2" t="s">
        <v>68</v>
      </c>
      <c r="E328" s="2" t="s">
        <v>69</v>
      </c>
      <c r="F328" s="9" t="n">
        <f aca="false">Precios!R328</f>
        <v>134</v>
      </c>
      <c r="G328" s="2" t="n">
        <v>596</v>
      </c>
      <c r="H328" s="10" t="str">
        <f aca="false">Parámetros!$B$28</f>
        <v>Nuevo</v>
      </c>
      <c r="I328" s="10" t="str">
        <f aca="false">Parámetros!$B$29</f>
        <v>Clásica</v>
      </c>
      <c r="J328" s="11" t="s">
        <v>4069</v>
      </c>
      <c r="K328" s="10" t="str">
        <f aca="false">Parámetros!$B$30</f>
        <v>Mercado Envíos</v>
      </c>
      <c r="L328" s="2" t="str">
        <f aca="false">IF(F328&gt;=Parámetros!$B$7,"Envío gratis (obligatorio en Mercado Libre)",Parámetros!$B$31)</f>
        <v>A cargo del comprador</v>
      </c>
      <c r="M328" s="10" t="str">
        <f aca="false">Parámetros!$B$32</f>
        <v>No acepto</v>
      </c>
      <c r="N328" s="10" t="str">
        <f aca="false">Parámetros!$B$33</f>
        <v>Sin garantía</v>
      </c>
      <c r="O328" s="2" t="s">
        <v>4070</v>
      </c>
      <c r="P328" s="2" t="s">
        <v>2759</v>
      </c>
      <c r="Q328" s="2" t="s">
        <v>2760</v>
      </c>
      <c r="R328" s="2" t="s">
        <v>4071</v>
      </c>
      <c r="S328" s="2" t="s">
        <v>4072</v>
      </c>
      <c r="T328" s="2" t="s">
        <v>4042</v>
      </c>
      <c r="U328" s="2" t="n">
        <v>5</v>
      </c>
      <c r="V328" s="2" t="s">
        <v>3172</v>
      </c>
      <c r="W328" s="2" t="n">
        <v>5</v>
      </c>
      <c r="X328" s="2" t="s">
        <v>78</v>
      </c>
      <c r="Y328" s="2" t="s">
        <v>4073</v>
      </c>
      <c r="Z328" s="2" t="s">
        <v>4074</v>
      </c>
      <c r="AA328" s="2"/>
      <c r="AB328" s="2"/>
      <c r="AC328" s="2"/>
      <c r="AD328" s="2"/>
      <c r="AE328" s="2"/>
      <c r="AF328" s="2"/>
      <c r="AG328" s="2" t="s">
        <v>4075</v>
      </c>
      <c r="AH328" s="2" t="s">
        <v>4076</v>
      </c>
      <c r="AI328" s="2" t="s">
        <v>4077</v>
      </c>
      <c r="AJ328" s="2" t="s">
        <v>4078</v>
      </c>
      <c r="AK328" s="2"/>
      <c r="AL328" s="2"/>
      <c r="AM328" s="2"/>
      <c r="AN328" s="2" t="s">
        <v>87</v>
      </c>
      <c r="AO328" s="2" t="s">
        <v>4079</v>
      </c>
      <c r="AP328" s="2" t="s">
        <v>89</v>
      </c>
    </row>
    <row r="329" customFormat="false" ht="15" hidden="false" customHeight="false" outlineLevel="0" collapsed="false">
      <c r="A329" s="8" t="s">
        <v>4080</v>
      </c>
      <c r="B329" s="8" t="s">
        <v>4080</v>
      </c>
      <c r="C329" s="2" t="s">
        <v>4081</v>
      </c>
      <c r="D329" s="2" t="s">
        <v>1059</v>
      </c>
      <c r="E329" s="2" t="s">
        <v>1060</v>
      </c>
      <c r="F329" s="9" t="n">
        <f aca="false">Precios!R329</f>
        <v>2365</v>
      </c>
      <c r="G329" s="2" t="n">
        <v>0</v>
      </c>
      <c r="H329" s="10" t="str">
        <f aca="false">Parámetros!$B$28</f>
        <v>Nuevo</v>
      </c>
      <c r="I329" s="10" t="str">
        <f aca="false">Parámetros!$B$29</f>
        <v>Clásica</v>
      </c>
      <c r="J329" s="11" t="s">
        <v>4082</v>
      </c>
      <c r="K329" s="10" t="str">
        <f aca="false">Parámetros!$B$30</f>
        <v>Mercado Envíos</v>
      </c>
      <c r="L329" s="2" t="str">
        <f aca="false">IF(F329&gt;=Parámetros!$B$7,"Envío gratis (obligatorio en Mercado Libre)",Parámetros!$B$31)</f>
        <v>Envío gratis (obligatorio en Mercado Libre)</v>
      </c>
      <c r="M329" s="10" t="str">
        <f aca="false">Parámetros!$B$32</f>
        <v>No acepto</v>
      </c>
      <c r="N329" s="10" t="str">
        <f aca="false">Parámetros!$B$33</f>
        <v>Sin garantía</v>
      </c>
      <c r="O329" s="2" t="s">
        <v>4083</v>
      </c>
      <c r="P329" s="2" t="s">
        <v>4084</v>
      </c>
      <c r="Q329" s="2" t="s">
        <v>2368</v>
      </c>
      <c r="R329" s="2" t="s">
        <v>4085</v>
      </c>
      <c r="S329" s="2"/>
      <c r="T329" s="2" t="s">
        <v>4086</v>
      </c>
      <c r="U329" s="2" t="n">
        <v>28</v>
      </c>
      <c r="V329" s="2" t="s">
        <v>1736</v>
      </c>
      <c r="W329" s="2" t="n">
        <v>28</v>
      </c>
      <c r="X329" s="2" t="s">
        <v>4087</v>
      </c>
      <c r="Y329" s="2" t="s">
        <v>4088</v>
      </c>
      <c r="Z329" s="2" t="s">
        <v>136</v>
      </c>
      <c r="AA329" s="2"/>
      <c r="AB329" s="2"/>
      <c r="AC329" s="2"/>
      <c r="AD329" s="2"/>
      <c r="AE329" s="2"/>
      <c r="AF329" s="2"/>
      <c r="AG329" s="2" t="s">
        <v>4089</v>
      </c>
      <c r="AH329" s="2" t="s">
        <v>4090</v>
      </c>
      <c r="AI329" s="2" t="s">
        <v>4091</v>
      </c>
      <c r="AJ329" s="2"/>
      <c r="AK329" s="2"/>
      <c r="AL329" s="2"/>
      <c r="AM329" s="2"/>
      <c r="AN329" s="2" t="s">
        <v>87</v>
      </c>
      <c r="AO329" s="2" t="s">
        <v>4092</v>
      </c>
      <c r="AP329" s="2" t="s">
        <v>89</v>
      </c>
    </row>
    <row r="330" customFormat="false" ht="15" hidden="false" customHeight="false" outlineLevel="0" collapsed="false">
      <c r="A330" s="8" t="s">
        <v>4093</v>
      </c>
      <c r="B330" s="8" t="s">
        <v>4093</v>
      </c>
      <c r="C330" s="2" t="s">
        <v>4094</v>
      </c>
      <c r="D330" s="2" t="s">
        <v>331</v>
      </c>
      <c r="E330" s="2" t="s">
        <v>332</v>
      </c>
      <c r="F330" s="9" t="n">
        <f aca="false">Precios!R330</f>
        <v>68</v>
      </c>
      <c r="G330" s="2" t="n">
        <v>4803</v>
      </c>
      <c r="H330" s="10" t="str">
        <f aca="false">Parámetros!$B$28</f>
        <v>Nuevo</v>
      </c>
      <c r="I330" s="10" t="str">
        <f aca="false">Parámetros!$B$29</f>
        <v>Clásica</v>
      </c>
      <c r="J330" s="11" t="s">
        <v>4095</v>
      </c>
      <c r="K330" s="10" t="str">
        <f aca="false">Parámetros!$B$30</f>
        <v>Mercado Envíos</v>
      </c>
      <c r="L330" s="2" t="str">
        <f aca="false">IF(F330&gt;=Parámetros!$B$7,"Envío gratis (obligatorio en Mercado Libre)",Parámetros!$B$31)</f>
        <v>A cargo del comprador</v>
      </c>
      <c r="M330" s="10" t="str">
        <f aca="false">Parámetros!$B$32</f>
        <v>No acepto</v>
      </c>
      <c r="N330" s="10" t="str">
        <f aca="false">Parámetros!$B$33</f>
        <v>Sin garantía</v>
      </c>
      <c r="O330" s="2" t="s">
        <v>4096</v>
      </c>
      <c r="P330" s="2" t="s">
        <v>1640</v>
      </c>
      <c r="Q330" s="2" t="s">
        <v>1641</v>
      </c>
      <c r="R330" s="2"/>
      <c r="S330" s="2" t="s">
        <v>4097</v>
      </c>
      <c r="T330" s="2" t="s">
        <v>3920</v>
      </c>
      <c r="U330" s="2" t="n">
        <v>10</v>
      </c>
      <c r="V330" s="2" t="s">
        <v>133</v>
      </c>
      <c r="W330" s="2" t="n">
        <v>10</v>
      </c>
      <c r="X330" s="2" t="s">
        <v>4098</v>
      </c>
      <c r="Y330" s="2" t="s">
        <v>4099</v>
      </c>
      <c r="Z330" s="2" t="s">
        <v>136</v>
      </c>
      <c r="AA330" s="2"/>
      <c r="AB330" s="2"/>
      <c r="AC330" s="2"/>
      <c r="AD330" s="2"/>
      <c r="AE330" s="2"/>
      <c r="AF330" s="2" t="s">
        <v>4100</v>
      </c>
      <c r="AG330" s="2" t="s">
        <v>4101</v>
      </c>
      <c r="AH330" s="2" t="s">
        <v>4102</v>
      </c>
      <c r="AI330" s="2" t="s">
        <v>4103</v>
      </c>
      <c r="AJ330" s="2"/>
      <c r="AK330" s="2"/>
      <c r="AL330" s="2"/>
      <c r="AM330" s="2"/>
      <c r="AN330" s="2" t="s">
        <v>87</v>
      </c>
      <c r="AO330" s="2" t="s">
        <v>4104</v>
      </c>
      <c r="AP330" s="2" t="s">
        <v>89</v>
      </c>
    </row>
    <row r="331" customFormat="false" ht="15" hidden="false" customHeight="false" outlineLevel="0" collapsed="false">
      <c r="A331" s="8" t="s">
        <v>4105</v>
      </c>
      <c r="B331" s="8" t="s">
        <v>4105</v>
      </c>
      <c r="C331" s="2" t="s">
        <v>4106</v>
      </c>
      <c r="D331" s="2" t="s">
        <v>750</v>
      </c>
      <c r="E331" s="2" t="s">
        <v>751</v>
      </c>
      <c r="F331" s="9" t="n">
        <f aca="false">Precios!R331</f>
        <v>128</v>
      </c>
      <c r="G331" s="2" t="n">
        <v>868</v>
      </c>
      <c r="H331" s="10" t="str">
        <f aca="false">Parámetros!$B$28</f>
        <v>Nuevo</v>
      </c>
      <c r="I331" s="10" t="str">
        <f aca="false">Parámetros!$B$29</f>
        <v>Clásica</v>
      </c>
      <c r="J331" s="11" t="s">
        <v>4107</v>
      </c>
      <c r="K331" s="10" t="str">
        <f aca="false">Parámetros!$B$30</f>
        <v>Mercado Envíos</v>
      </c>
      <c r="L331" s="2" t="str">
        <f aca="false">IF(F331&gt;=Parámetros!$B$7,"Envío gratis (obligatorio en Mercado Libre)",Parámetros!$B$31)</f>
        <v>A cargo del comprador</v>
      </c>
      <c r="M331" s="10" t="str">
        <f aca="false">Parámetros!$B$32</f>
        <v>No acepto</v>
      </c>
      <c r="N331" s="10" t="str">
        <f aca="false">Parámetros!$B$33</f>
        <v>Sin garantía</v>
      </c>
      <c r="O331" s="2" t="s">
        <v>4108</v>
      </c>
      <c r="P331" s="2" t="s">
        <v>4109</v>
      </c>
      <c r="Q331" s="2" t="s">
        <v>129</v>
      </c>
      <c r="R331" s="2" t="s">
        <v>4110</v>
      </c>
      <c r="S331" s="2" t="s">
        <v>1222</v>
      </c>
      <c r="T331" s="2" t="s">
        <v>4111</v>
      </c>
      <c r="U331" s="2" t="n">
        <v>20</v>
      </c>
      <c r="V331" s="2" t="s">
        <v>77</v>
      </c>
      <c r="W331" s="2" t="n">
        <v>1</v>
      </c>
      <c r="X331" s="2" t="s">
        <v>4112</v>
      </c>
      <c r="Y331" s="2" t="s">
        <v>4113</v>
      </c>
      <c r="Z331" s="2" t="s">
        <v>4114</v>
      </c>
      <c r="AA331" s="2" t="s">
        <v>4115</v>
      </c>
      <c r="AB331" s="2"/>
      <c r="AC331" s="2"/>
      <c r="AD331" s="2"/>
      <c r="AE331" s="2"/>
      <c r="AF331" s="2"/>
      <c r="AG331" s="2" t="s">
        <v>4116</v>
      </c>
      <c r="AH331" s="2" t="s">
        <v>4117</v>
      </c>
      <c r="AI331" s="2" t="s">
        <v>4118</v>
      </c>
      <c r="AJ331" s="2" t="s">
        <v>4119</v>
      </c>
      <c r="AK331" s="2"/>
      <c r="AL331" s="2"/>
      <c r="AM331" s="2"/>
      <c r="AN331" s="2" t="s">
        <v>87</v>
      </c>
      <c r="AO331" s="2" t="s">
        <v>4120</v>
      </c>
      <c r="AP331" s="2" t="s">
        <v>89</v>
      </c>
    </row>
    <row r="332" customFormat="false" ht="15" hidden="false" customHeight="false" outlineLevel="0" collapsed="false">
      <c r="A332" s="8" t="s">
        <v>4121</v>
      </c>
      <c r="B332" s="8" t="s">
        <v>4121</v>
      </c>
      <c r="C332" s="2" t="s">
        <v>4122</v>
      </c>
      <c r="D332" s="2" t="s">
        <v>144</v>
      </c>
      <c r="E332" s="2" t="s">
        <v>145</v>
      </c>
      <c r="F332" s="9" t="n">
        <f aca="false">Precios!R332</f>
        <v>412</v>
      </c>
      <c r="G332" s="2" t="n">
        <v>0</v>
      </c>
      <c r="H332" s="10" t="str">
        <f aca="false">Parámetros!$B$28</f>
        <v>Nuevo</v>
      </c>
      <c r="I332" s="10" t="str">
        <f aca="false">Parámetros!$B$29</f>
        <v>Clásica</v>
      </c>
      <c r="J332" s="11" t="s">
        <v>4123</v>
      </c>
      <c r="K332" s="10" t="str">
        <f aca="false">Parámetros!$B$30</f>
        <v>Mercado Envíos</v>
      </c>
      <c r="L332" s="2" t="str">
        <f aca="false">IF(F332&gt;=Parámetros!$B$7,"Envío gratis (obligatorio en Mercado Libre)",Parámetros!$B$31)</f>
        <v>Envío gratis (obligatorio en Mercado Libre)</v>
      </c>
      <c r="M332" s="10" t="str">
        <f aca="false">Parámetros!$B$32</f>
        <v>No acepto</v>
      </c>
      <c r="N332" s="10" t="str">
        <f aca="false">Parámetros!$B$33</f>
        <v>Sin garantía</v>
      </c>
      <c r="O332" s="2" t="s">
        <v>4124</v>
      </c>
      <c r="P332" s="2" t="s">
        <v>2340</v>
      </c>
      <c r="Q332" s="2" t="s">
        <v>4125</v>
      </c>
      <c r="R332" s="2"/>
      <c r="S332" s="2"/>
      <c r="T332" s="2" t="s">
        <v>4086</v>
      </c>
      <c r="U332" s="2" t="n">
        <v>20</v>
      </c>
      <c r="V332" s="2" t="s">
        <v>1736</v>
      </c>
      <c r="W332" s="2" t="n">
        <v>20</v>
      </c>
      <c r="X332" s="2" t="s">
        <v>4126</v>
      </c>
      <c r="Y332" s="2" t="s">
        <v>4127</v>
      </c>
      <c r="Z332" s="2" t="s">
        <v>136</v>
      </c>
      <c r="AA332" s="2"/>
      <c r="AB332" s="2"/>
      <c r="AC332" s="2"/>
      <c r="AD332" s="2"/>
      <c r="AE332" s="2"/>
      <c r="AF332" s="2" t="s">
        <v>4128</v>
      </c>
      <c r="AG332" s="2" t="s">
        <v>4129</v>
      </c>
      <c r="AH332" s="2" t="s">
        <v>4130</v>
      </c>
      <c r="AI332" s="2" t="s">
        <v>4131</v>
      </c>
      <c r="AJ332" s="2"/>
      <c r="AK332" s="2"/>
      <c r="AL332" s="2"/>
      <c r="AM332" s="2"/>
      <c r="AN332" s="2" t="s">
        <v>87</v>
      </c>
      <c r="AO332" s="2" t="s">
        <v>4132</v>
      </c>
      <c r="AP332" s="2" t="s">
        <v>89</v>
      </c>
    </row>
    <row r="333" customFormat="false" ht="15" hidden="false" customHeight="false" outlineLevel="0" collapsed="false">
      <c r="A333" s="8" t="s">
        <v>4133</v>
      </c>
      <c r="B333" s="8" t="s">
        <v>4133</v>
      </c>
      <c r="C333" s="2" t="s">
        <v>4134</v>
      </c>
      <c r="D333" s="2" t="s">
        <v>483</v>
      </c>
      <c r="E333" s="2" t="s">
        <v>484</v>
      </c>
      <c r="F333" s="9" t="n">
        <f aca="false">Precios!R333</f>
        <v>489</v>
      </c>
      <c r="G333" s="2" t="n">
        <v>25</v>
      </c>
      <c r="H333" s="10" t="str">
        <f aca="false">Parámetros!$B$28</f>
        <v>Nuevo</v>
      </c>
      <c r="I333" s="10" t="str">
        <f aca="false">Parámetros!$B$29</f>
        <v>Clásica</v>
      </c>
      <c r="J333" s="11" t="s">
        <v>4135</v>
      </c>
      <c r="K333" s="10" t="str">
        <f aca="false">Parámetros!$B$30</f>
        <v>Mercado Envíos</v>
      </c>
      <c r="L333" s="2" t="str">
        <f aca="false">IF(F333&gt;=Parámetros!$B$7,"Envío gratis (obligatorio en Mercado Libre)",Parámetros!$B$31)</f>
        <v>Envío gratis (obligatorio en Mercado Libre)</v>
      </c>
      <c r="M333" s="10" t="str">
        <f aca="false">Parámetros!$B$32</f>
        <v>No acepto</v>
      </c>
      <c r="N333" s="10" t="str">
        <f aca="false">Parámetros!$B$33</f>
        <v>Sin garantía</v>
      </c>
      <c r="O333" s="2" t="s">
        <v>4136</v>
      </c>
      <c r="P333" s="2" t="s">
        <v>4137</v>
      </c>
      <c r="Q333" s="2" t="s">
        <v>4138</v>
      </c>
      <c r="R333" s="2"/>
      <c r="S333" s="2" t="s">
        <v>860</v>
      </c>
      <c r="T333" s="2" t="s">
        <v>4059</v>
      </c>
      <c r="U333" s="2" t="n">
        <v>10</v>
      </c>
      <c r="V333" s="2" t="s">
        <v>77</v>
      </c>
      <c r="W333" s="2" t="n">
        <v>1</v>
      </c>
      <c r="X333" s="2" t="s">
        <v>4139</v>
      </c>
      <c r="Y333" s="2" t="s">
        <v>4140</v>
      </c>
      <c r="Z333" s="2" t="s">
        <v>494</v>
      </c>
      <c r="AA333" s="2" t="s">
        <v>3784</v>
      </c>
      <c r="AB333" s="2"/>
      <c r="AC333" s="2"/>
      <c r="AD333" s="2"/>
      <c r="AE333" s="2"/>
      <c r="AF333" s="2" t="s">
        <v>4141</v>
      </c>
      <c r="AG333" s="2" t="s">
        <v>4142</v>
      </c>
      <c r="AH333" s="2" t="s">
        <v>4143</v>
      </c>
      <c r="AI333" s="2" t="s">
        <v>4144</v>
      </c>
      <c r="AJ333" s="2" t="s">
        <v>4145</v>
      </c>
      <c r="AK333" s="2"/>
      <c r="AL333" s="2"/>
      <c r="AM333" s="2"/>
      <c r="AN333" s="2" t="s">
        <v>87</v>
      </c>
      <c r="AO333" s="2" t="s">
        <v>4146</v>
      </c>
      <c r="AP333" s="2" t="s">
        <v>89</v>
      </c>
    </row>
    <row r="334" customFormat="false" ht="15" hidden="false" customHeight="false" outlineLevel="0" collapsed="false">
      <c r="A334" s="8" t="s">
        <v>4147</v>
      </c>
      <c r="B334" s="8" t="s">
        <v>4147</v>
      </c>
      <c r="C334" s="2" t="s">
        <v>4148</v>
      </c>
      <c r="D334" s="2" t="s">
        <v>303</v>
      </c>
      <c r="E334" s="2" t="s">
        <v>304</v>
      </c>
      <c r="F334" s="9" t="n">
        <f aca="false">Precios!R334</f>
        <v>611.81</v>
      </c>
      <c r="G334" s="2" t="n">
        <v>0</v>
      </c>
      <c r="H334" s="10" t="str">
        <f aca="false">Parámetros!$B$28</f>
        <v>Nuevo</v>
      </c>
      <c r="I334" s="10" t="str">
        <f aca="false">Parámetros!$B$29</f>
        <v>Clásica</v>
      </c>
      <c r="J334" s="11" t="s">
        <v>4149</v>
      </c>
      <c r="K334" s="10" t="str">
        <f aca="false">Parámetros!$B$30</f>
        <v>Mercado Envíos</v>
      </c>
      <c r="L334" s="2" t="str">
        <f aca="false">IF(F334&gt;=Parámetros!$B$7,"Envío gratis (obligatorio en Mercado Libre)",Parámetros!$B$31)</f>
        <v>Envío gratis (obligatorio en Mercado Libre)</v>
      </c>
      <c r="M334" s="10" t="str">
        <f aca="false">Parámetros!$B$32</f>
        <v>No acepto</v>
      </c>
      <c r="N334" s="10" t="str">
        <f aca="false">Parámetros!$B$33</f>
        <v>Sin garantía</v>
      </c>
      <c r="O334" s="2" t="s">
        <v>4150</v>
      </c>
      <c r="P334" s="2" t="s">
        <v>4151</v>
      </c>
      <c r="Q334" s="2" t="s">
        <v>3945</v>
      </c>
      <c r="R334" s="2" t="s">
        <v>4152</v>
      </c>
      <c r="S334" s="2" t="s">
        <v>4153</v>
      </c>
      <c r="T334" s="2" t="s">
        <v>4154</v>
      </c>
      <c r="U334" s="2" t="n">
        <v>10</v>
      </c>
      <c r="V334" s="2" t="s">
        <v>3198</v>
      </c>
      <c r="W334" s="2" t="n">
        <v>10</v>
      </c>
      <c r="X334" s="2"/>
      <c r="Y334" s="2"/>
      <c r="Z334" s="2" t="s">
        <v>136</v>
      </c>
      <c r="AA334" s="2"/>
      <c r="AB334" s="2"/>
      <c r="AC334" s="2"/>
      <c r="AD334" s="2"/>
      <c r="AE334" s="2"/>
      <c r="AF334" s="2"/>
      <c r="AG334" s="2" t="s">
        <v>4155</v>
      </c>
      <c r="AH334" s="2" t="s">
        <v>4156</v>
      </c>
      <c r="AI334" s="2" t="s">
        <v>4157</v>
      </c>
      <c r="AJ334" s="2" t="s">
        <v>4158</v>
      </c>
      <c r="AK334" s="2"/>
      <c r="AL334" s="2"/>
      <c r="AM334" s="2"/>
      <c r="AN334" s="2" t="s">
        <v>87</v>
      </c>
      <c r="AO334" s="2" t="s">
        <v>4159</v>
      </c>
      <c r="AP334" s="2" t="s">
        <v>89</v>
      </c>
    </row>
    <row r="335" customFormat="false" ht="15" hidden="false" customHeight="false" outlineLevel="0" collapsed="false">
      <c r="A335" s="8" t="s">
        <v>4160</v>
      </c>
      <c r="B335" s="8" t="s">
        <v>4160</v>
      </c>
      <c r="C335" s="2" t="s">
        <v>4161</v>
      </c>
      <c r="D335" s="2" t="s">
        <v>470</v>
      </c>
      <c r="E335" s="2" t="s">
        <v>471</v>
      </c>
      <c r="F335" s="9" t="n">
        <f aca="false">Precios!R335</f>
        <v>219</v>
      </c>
      <c r="G335" s="2" t="n">
        <v>92</v>
      </c>
      <c r="H335" s="10" t="str">
        <f aca="false">Parámetros!$B$28</f>
        <v>Nuevo</v>
      </c>
      <c r="I335" s="10" t="str">
        <f aca="false">Parámetros!$B$29</f>
        <v>Clásica</v>
      </c>
      <c r="J335" s="11" t="s">
        <v>4162</v>
      </c>
      <c r="K335" s="10" t="str">
        <f aca="false">Parámetros!$B$30</f>
        <v>Mercado Envíos</v>
      </c>
      <c r="L335" s="2" t="str">
        <f aca="false">IF(F335&gt;=Parámetros!$B$7,"Envío gratis (obligatorio en Mercado Libre)",Parámetros!$B$31)</f>
        <v>A cargo del comprador</v>
      </c>
      <c r="M335" s="10" t="str">
        <f aca="false">Parámetros!$B$32</f>
        <v>No acepto</v>
      </c>
      <c r="N335" s="10" t="str">
        <f aca="false">Parámetros!$B$33</f>
        <v>Sin garantía</v>
      </c>
      <c r="O335" s="2" t="s">
        <v>4163</v>
      </c>
      <c r="P335" s="2" t="s">
        <v>474</v>
      </c>
      <c r="Q335" s="2" t="s">
        <v>336</v>
      </c>
      <c r="R335" s="2" t="s">
        <v>4164</v>
      </c>
      <c r="S335" s="2" t="s">
        <v>4165</v>
      </c>
      <c r="T335" s="2" t="s">
        <v>3946</v>
      </c>
      <c r="U335" s="2" t="n">
        <v>35</v>
      </c>
      <c r="V335" s="2" t="s">
        <v>77</v>
      </c>
      <c r="W335" s="2" t="n">
        <v>1</v>
      </c>
      <c r="X335" s="2"/>
      <c r="Y335" s="2"/>
      <c r="Z335" s="2"/>
      <c r="AA335" s="2"/>
      <c r="AB335" s="2"/>
      <c r="AC335" s="2"/>
      <c r="AD335" s="2"/>
      <c r="AE335" s="2"/>
      <c r="AF335" s="2"/>
      <c r="AG335" s="2" t="s">
        <v>4166</v>
      </c>
      <c r="AH335" s="2" t="s">
        <v>4167</v>
      </c>
      <c r="AI335" s="2" t="s">
        <v>4168</v>
      </c>
      <c r="AJ335" s="2"/>
      <c r="AK335" s="2"/>
      <c r="AL335" s="2"/>
      <c r="AM335" s="2"/>
      <c r="AN335" s="2" t="s">
        <v>87</v>
      </c>
      <c r="AO335" s="2" t="s">
        <v>4169</v>
      </c>
      <c r="AP335" s="2" t="s">
        <v>89</v>
      </c>
    </row>
    <row r="336" customFormat="false" ht="15" hidden="false" customHeight="false" outlineLevel="0" collapsed="false">
      <c r="A336" s="8" t="s">
        <v>4170</v>
      </c>
      <c r="B336" s="8" t="s">
        <v>4170</v>
      </c>
      <c r="C336" s="2" t="s">
        <v>4171</v>
      </c>
      <c r="D336" s="2" t="s">
        <v>483</v>
      </c>
      <c r="E336" s="2" t="s">
        <v>484</v>
      </c>
      <c r="F336" s="9" t="n">
        <f aca="false">Precios!R336</f>
        <v>802.24</v>
      </c>
      <c r="G336" s="2" t="n">
        <v>28</v>
      </c>
      <c r="H336" s="10" t="str">
        <f aca="false">Parámetros!$B$28</f>
        <v>Nuevo</v>
      </c>
      <c r="I336" s="10" t="str">
        <f aca="false">Parámetros!$B$29</f>
        <v>Clásica</v>
      </c>
      <c r="J336" s="11" t="s">
        <v>4172</v>
      </c>
      <c r="K336" s="10" t="str">
        <f aca="false">Parámetros!$B$30</f>
        <v>Mercado Envíos</v>
      </c>
      <c r="L336" s="2" t="str">
        <f aca="false">IF(F336&gt;=Parámetros!$B$7,"Envío gratis (obligatorio en Mercado Libre)",Parámetros!$B$31)</f>
        <v>Envío gratis (obligatorio en Mercado Libre)</v>
      </c>
      <c r="M336" s="10" t="str">
        <f aca="false">Parámetros!$B$32</f>
        <v>No acepto</v>
      </c>
      <c r="N336" s="10" t="str">
        <f aca="false">Parámetros!$B$33</f>
        <v>Sin garantía</v>
      </c>
      <c r="O336" s="2" t="s">
        <v>4173</v>
      </c>
      <c r="P336" s="2" t="s">
        <v>4174</v>
      </c>
      <c r="Q336" s="2" t="s">
        <v>488</v>
      </c>
      <c r="R336" s="2"/>
      <c r="S336" s="2" t="s">
        <v>860</v>
      </c>
      <c r="T336" s="2" t="s">
        <v>4175</v>
      </c>
      <c r="U336" s="2" t="n">
        <v>5</v>
      </c>
      <c r="V336" s="2" t="s">
        <v>77</v>
      </c>
      <c r="W336" s="2" t="n">
        <v>1</v>
      </c>
      <c r="X336" s="2" t="s">
        <v>4176</v>
      </c>
      <c r="Y336" s="2" t="s">
        <v>4177</v>
      </c>
      <c r="Z336" s="2" t="s">
        <v>494</v>
      </c>
      <c r="AA336" s="2"/>
      <c r="AB336" s="2"/>
      <c r="AC336" s="2"/>
      <c r="AD336" s="2"/>
      <c r="AE336" s="2"/>
      <c r="AF336" s="2" t="s">
        <v>4178</v>
      </c>
      <c r="AG336" s="2" t="s">
        <v>4179</v>
      </c>
      <c r="AH336" s="2" t="s">
        <v>4180</v>
      </c>
      <c r="AI336" s="2" t="s">
        <v>4181</v>
      </c>
      <c r="AJ336" s="2" t="s">
        <v>4182</v>
      </c>
      <c r="AK336" s="2" t="s">
        <v>4183</v>
      </c>
      <c r="AL336" s="2"/>
      <c r="AM336" s="2"/>
      <c r="AN336" s="2" t="s">
        <v>87</v>
      </c>
      <c r="AO336" s="2" t="s">
        <v>4184</v>
      </c>
      <c r="AP336" s="2" t="s">
        <v>89</v>
      </c>
    </row>
    <row r="337" customFormat="false" ht="15" hidden="false" customHeight="false" outlineLevel="0" collapsed="false">
      <c r="A337" s="8" t="s">
        <v>4185</v>
      </c>
      <c r="B337" s="8" t="s">
        <v>4185</v>
      </c>
      <c r="C337" s="2" t="s">
        <v>4186</v>
      </c>
      <c r="D337" s="2" t="s">
        <v>303</v>
      </c>
      <c r="E337" s="2" t="s">
        <v>304</v>
      </c>
      <c r="F337" s="9" t="n">
        <f aca="false">Precios!R337</f>
        <v>86</v>
      </c>
      <c r="G337" s="2" t="n">
        <v>638</v>
      </c>
      <c r="H337" s="10" t="str">
        <f aca="false">Parámetros!$B$28</f>
        <v>Nuevo</v>
      </c>
      <c r="I337" s="10" t="str">
        <f aca="false">Parámetros!$B$29</f>
        <v>Clásica</v>
      </c>
      <c r="J337" s="11" t="s">
        <v>4187</v>
      </c>
      <c r="K337" s="10" t="str">
        <f aca="false">Parámetros!$B$30</f>
        <v>Mercado Envíos</v>
      </c>
      <c r="L337" s="2" t="str">
        <f aca="false">IF(F337&gt;=Parámetros!$B$7,"Envío gratis (obligatorio en Mercado Libre)",Parámetros!$B$31)</f>
        <v>A cargo del comprador</v>
      </c>
      <c r="M337" s="10" t="str">
        <f aca="false">Parámetros!$B$32</f>
        <v>No acepto</v>
      </c>
      <c r="N337" s="10" t="str">
        <f aca="false">Parámetros!$B$33</f>
        <v>Sin garantía</v>
      </c>
      <c r="O337" s="2" t="s">
        <v>4188</v>
      </c>
      <c r="P337" s="2" t="s">
        <v>1470</v>
      </c>
      <c r="Q337" s="2" t="s">
        <v>1471</v>
      </c>
      <c r="R337" s="2" t="s">
        <v>4189</v>
      </c>
      <c r="S337" s="2" t="s">
        <v>4190</v>
      </c>
      <c r="T337" s="2" t="s">
        <v>3695</v>
      </c>
      <c r="U337" s="2" t="n">
        <v>237</v>
      </c>
      <c r="V337" s="2" t="s">
        <v>77</v>
      </c>
      <c r="W337" s="2" t="n">
        <v>1</v>
      </c>
      <c r="X337" s="2"/>
      <c r="Y337" s="2"/>
      <c r="Z337" s="2"/>
      <c r="AA337" s="2" t="s">
        <v>81</v>
      </c>
      <c r="AB337" s="2"/>
      <c r="AC337" s="2" t="s">
        <v>1461</v>
      </c>
      <c r="AD337" s="2"/>
      <c r="AE337" s="2"/>
      <c r="AF337" s="2"/>
      <c r="AG337" s="2" t="s">
        <v>4191</v>
      </c>
      <c r="AH337" s="2" t="s">
        <v>4192</v>
      </c>
      <c r="AI337" s="2"/>
      <c r="AJ337" s="2"/>
      <c r="AK337" s="2"/>
      <c r="AL337" s="2"/>
      <c r="AM337" s="2"/>
      <c r="AN337" s="2" t="s">
        <v>87</v>
      </c>
      <c r="AO337" s="2" t="s">
        <v>4193</v>
      </c>
      <c r="AP337" s="2" t="s">
        <v>89</v>
      </c>
    </row>
    <row r="338" customFormat="false" ht="15" hidden="false" customHeight="false" outlineLevel="0" collapsed="false">
      <c r="A338" s="8" t="s">
        <v>4194</v>
      </c>
      <c r="B338" s="8" t="s">
        <v>4194</v>
      </c>
      <c r="C338" s="2" t="s">
        <v>4195</v>
      </c>
      <c r="D338" s="2" t="s">
        <v>144</v>
      </c>
      <c r="E338" s="2" t="s">
        <v>145</v>
      </c>
      <c r="F338" s="9" t="n">
        <f aca="false">Precios!R338</f>
        <v>698</v>
      </c>
      <c r="G338" s="2" t="n">
        <v>21</v>
      </c>
      <c r="H338" s="10" t="str">
        <f aca="false">Parámetros!$B$28</f>
        <v>Nuevo</v>
      </c>
      <c r="I338" s="10" t="str">
        <f aca="false">Parámetros!$B$29</f>
        <v>Clásica</v>
      </c>
      <c r="J338" s="11" t="s">
        <v>4196</v>
      </c>
      <c r="K338" s="10" t="str">
        <f aca="false">Parámetros!$B$30</f>
        <v>Mercado Envíos</v>
      </c>
      <c r="L338" s="2" t="str">
        <f aca="false">IF(F338&gt;=Parámetros!$B$7,"Envío gratis (obligatorio en Mercado Libre)",Parámetros!$B$31)</f>
        <v>Envío gratis (obligatorio en Mercado Libre)</v>
      </c>
      <c r="M338" s="10" t="str">
        <f aca="false">Parámetros!$B$32</f>
        <v>No acepto</v>
      </c>
      <c r="N338" s="10" t="str">
        <f aca="false">Parámetros!$B$33</f>
        <v>Sin garantía</v>
      </c>
      <c r="O338" s="2" t="s">
        <v>4197</v>
      </c>
      <c r="P338" s="2" t="s">
        <v>3497</v>
      </c>
      <c r="Q338" s="2" t="s">
        <v>3066</v>
      </c>
      <c r="R338" s="2" t="s">
        <v>4198</v>
      </c>
      <c r="S338" s="2"/>
      <c r="T338" s="2" t="s">
        <v>4199</v>
      </c>
      <c r="U338" s="2" t="n">
        <v>30</v>
      </c>
      <c r="V338" s="2" t="s">
        <v>220</v>
      </c>
      <c r="W338" s="2" t="n">
        <v>30</v>
      </c>
      <c r="X338" s="2" t="s">
        <v>3500</v>
      </c>
      <c r="Y338" s="2" t="s">
        <v>4200</v>
      </c>
      <c r="Z338" s="2" t="s">
        <v>136</v>
      </c>
      <c r="AA338" s="2"/>
      <c r="AB338" s="2"/>
      <c r="AC338" s="2"/>
      <c r="AD338" s="2"/>
      <c r="AE338" s="2"/>
      <c r="AF338" s="2" t="s">
        <v>4201</v>
      </c>
      <c r="AG338" s="2" t="s">
        <v>4202</v>
      </c>
      <c r="AH338" s="2" t="s">
        <v>4203</v>
      </c>
      <c r="AI338" s="2" t="s">
        <v>4204</v>
      </c>
      <c r="AJ338" s="2" t="s">
        <v>4205</v>
      </c>
      <c r="AK338" s="2"/>
      <c r="AL338" s="2"/>
      <c r="AM338" s="2"/>
      <c r="AN338" s="2" t="s">
        <v>87</v>
      </c>
      <c r="AO338" s="2" t="s">
        <v>4206</v>
      </c>
      <c r="AP338" s="2" t="s">
        <v>89</v>
      </c>
    </row>
    <row r="339" customFormat="false" ht="15" hidden="false" customHeight="false" outlineLevel="0" collapsed="false">
      <c r="A339" s="8" t="s">
        <v>4207</v>
      </c>
      <c r="B339" s="8" t="s">
        <v>4207</v>
      </c>
      <c r="C339" s="2" t="s">
        <v>4208</v>
      </c>
      <c r="D339" s="2" t="s">
        <v>445</v>
      </c>
      <c r="E339" s="2" t="s">
        <v>446</v>
      </c>
      <c r="F339" s="9" t="n">
        <f aca="false">Precios!R339</f>
        <v>951</v>
      </c>
      <c r="G339" s="2" t="n">
        <v>57</v>
      </c>
      <c r="H339" s="10" t="str">
        <f aca="false">Parámetros!$B$28</f>
        <v>Nuevo</v>
      </c>
      <c r="I339" s="10" t="str">
        <f aca="false">Parámetros!$B$29</f>
        <v>Clásica</v>
      </c>
      <c r="J339" s="11" t="s">
        <v>4209</v>
      </c>
      <c r="K339" s="10" t="str">
        <f aca="false">Parámetros!$B$30</f>
        <v>Mercado Envíos</v>
      </c>
      <c r="L339" s="2" t="str">
        <f aca="false">IF(F339&gt;=Parámetros!$B$7,"Envío gratis (obligatorio en Mercado Libre)",Parámetros!$B$31)</f>
        <v>Envío gratis (obligatorio en Mercado Libre)</v>
      </c>
      <c r="M339" s="10" t="str">
        <f aca="false">Parámetros!$B$32</f>
        <v>No acepto</v>
      </c>
      <c r="N339" s="10" t="str">
        <f aca="false">Parámetros!$B$33</f>
        <v>Sin garantía</v>
      </c>
      <c r="O339" s="2" t="s">
        <v>4210</v>
      </c>
      <c r="P339" s="2" t="s">
        <v>3480</v>
      </c>
      <c r="Q339" s="2" t="s">
        <v>216</v>
      </c>
      <c r="R339" s="2"/>
      <c r="S339" s="2"/>
      <c r="T339" s="2" t="s">
        <v>3920</v>
      </c>
      <c r="U339" s="2" t="n">
        <v>14</v>
      </c>
      <c r="V339" s="2" t="s">
        <v>133</v>
      </c>
      <c r="W339" s="2" t="n">
        <v>14</v>
      </c>
      <c r="X339" s="2" t="s">
        <v>2280</v>
      </c>
      <c r="Y339" s="2" t="s">
        <v>2164</v>
      </c>
      <c r="Z339" s="2" t="s">
        <v>136</v>
      </c>
      <c r="AA339" s="2"/>
      <c r="AB339" s="2"/>
      <c r="AC339" s="2"/>
      <c r="AD339" s="2"/>
      <c r="AE339" s="2"/>
      <c r="AF339" s="2"/>
      <c r="AG339" s="2" t="s">
        <v>4211</v>
      </c>
      <c r="AH339" s="2" t="s">
        <v>4212</v>
      </c>
      <c r="AI339" s="2" t="s">
        <v>4213</v>
      </c>
      <c r="AJ339" s="2"/>
      <c r="AK339" s="2"/>
      <c r="AL339" s="2"/>
      <c r="AM339" s="2"/>
      <c r="AN339" s="2" t="s">
        <v>87</v>
      </c>
      <c r="AO339" s="2" t="s">
        <v>4214</v>
      </c>
      <c r="AP339" s="2" t="s">
        <v>89</v>
      </c>
    </row>
    <row r="340" customFormat="false" ht="15" hidden="false" customHeight="false" outlineLevel="0" collapsed="false">
      <c r="A340" s="8" t="s">
        <v>4215</v>
      </c>
      <c r="B340" s="8" t="s">
        <v>4215</v>
      </c>
      <c r="C340" s="2" t="s">
        <v>4216</v>
      </c>
      <c r="D340" s="2" t="s">
        <v>872</v>
      </c>
      <c r="E340" s="2" t="s">
        <v>873</v>
      </c>
      <c r="F340" s="9" t="n">
        <f aca="false">Precios!R340</f>
        <v>80.5</v>
      </c>
      <c r="G340" s="2" t="n">
        <v>553</v>
      </c>
      <c r="H340" s="10" t="str">
        <f aca="false">Parámetros!$B$28</f>
        <v>Nuevo</v>
      </c>
      <c r="I340" s="10" t="str">
        <f aca="false">Parámetros!$B$29</f>
        <v>Clásica</v>
      </c>
      <c r="J340" s="11" t="s">
        <v>4217</v>
      </c>
      <c r="K340" s="10" t="str">
        <f aca="false">Parámetros!$B$30</f>
        <v>Mercado Envíos</v>
      </c>
      <c r="L340" s="2" t="str">
        <f aca="false">IF(F340&gt;=Parámetros!$B$7,"Envío gratis (obligatorio en Mercado Libre)",Parámetros!$B$31)</f>
        <v>A cargo del comprador</v>
      </c>
      <c r="M340" s="10" t="str">
        <f aca="false">Parámetros!$B$32</f>
        <v>No acepto</v>
      </c>
      <c r="N340" s="10" t="str">
        <f aca="false">Parámetros!$B$33</f>
        <v>Sin garantía</v>
      </c>
      <c r="O340" s="2" t="s">
        <v>4218</v>
      </c>
      <c r="P340" s="2" t="s">
        <v>230</v>
      </c>
      <c r="Q340" s="2" t="s">
        <v>167</v>
      </c>
      <c r="R340" s="2" t="s">
        <v>231</v>
      </c>
      <c r="S340" s="2" t="s">
        <v>4219</v>
      </c>
      <c r="T340" s="2" t="s">
        <v>1374</v>
      </c>
      <c r="U340" s="2" t="n">
        <v>80</v>
      </c>
      <c r="V340" s="2" t="s">
        <v>171</v>
      </c>
      <c r="W340" s="2" t="n">
        <v>1</v>
      </c>
      <c r="X340" s="2"/>
      <c r="Y340" s="2"/>
      <c r="Z340" s="2"/>
      <c r="AA340" s="2" t="s">
        <v>1375</v>
      </c>
      <c r="AB340" s="2"/>
      <c r="AC340" s="2"/>
      <c r="AD340" s="2"/>
      <c r="AE340" s="2"/>
      <c r="AF340" s="2"/>
      <c r="AG340" s="2" t="s">
        <v>4220</v>
      </c>
      <c r="AH340" s="2" t="s">
        <v>4221</v>
      </c>
      <c r="AI340" s="2" t="s">
        <v>4222</v>
      </c>
      <c r="AJ340" s="2"/>
      <c r="AK340" s="2"/>
      <c r="AL340" s="2"/>
      <c r="AM340" s="2"/>
      <c r="AN340" s="2" t="s">
        <v>175</v>
      </c>
      <c r="AO340" s="2" t="s">
        <v>4223</v>
      </c>
      <c r="AP340" s="2" t="s">
        <v>89</v>
      </c>
    </row>
    <row r="341" customFormat="false" ht="15" hidden="false" customHeight="false" outlineLevel="0" collapsed="false">
      <c r="A341" s="8" t="s">
        <v>4224</v>
      </c>
      <c r="B341" s="8" t="s">
        <v>4224</v>
      </c>
      <c r="C341" s="2" t="s">
        <v>4225</v>
      </c>
      <c r="D341" s="2" t="s">
        <v>303</v>
      </c>
      <c r="E341" s="2" t="s">
        <v>304</v>
      </c>
      <c r="F341" s="9" t="n">
        <f aca="false">Precios!R341</f>
        <v>98.99</v>
      </c>
      <c r="G341" s="2" t="n">
        <v>972</v>
      </c>
      <c r="H341" s="10" t="str">
        <f aca="false">Parámetros!$B$28</f>
        <v>Nuevo</v>
      </c>
      <c r="I341" s="10" t="str">
        <f aca="false">Parámetros!$B$29</f>
        <v>Clásica</v>
      </c>
      <c r="J341" s="11" t="s">
        <v>4226</v>
      </c>
      <c r="K341" s="10" t="str">
        <f aca="false">Parámetros!$B$30</f>
        <v>Mercado Envíos</v>
      </c>
      <c r="L341" s="2" t="str">
        <f aca="false">IF(F341&gt;=Parámetros!$B$7,"Envío gratis (obligatorio en Mercado Libre)",Parámetros!$B$31)</f>
        <v>A cargo del comprador</v>
      </c>
      <c r="M341" s="10" t="str">
        <f aca="false">Parámetros!$B$32</f>
        <v>No acepto</v>
      </c>
      <c r="N341" s="10" t="str">
        <f aca="false">Parámetros!$B$33</f>
        <v>Sin garantía</v>
      </c>
      <c r="O341" s="2" t="s">
        <v>4227</v>
      </c>
      <c r="P341" s="2" t="s">
        <v>3248</v>
      </c>
      <c r="Q341" s="2" t="s">
        <v>1471</v>
      </c>
      <c r="R341" s="2" t="s">
        <v>3248</v>
      </c>
      <c r="S341" s="2" t="s">
        <v>4228</v>
      </c>
      <c r="T341" s="2" t="s">
        <v>1846</v>
      </c>
      <c r="U341" s="2" t="n">
        <v>237</v>
      </c>
      <c r="V341" s="2" t="s">
        <v>77</v>
      </c>
      <c r="W341" s="2" t="n">
        <v>1</v>
      </c>
      <c r="X341" s="2"/>
      <c r="Y341" s="2"/>
      <c r="Z341" s="2" t="s">
        <v>136</v>
      </c>
      <c r="AA341" s="2" t="s">
        <v>3249</v>
      </c>
      <c r="AB341" s="2"/>
      <c r="AC341" s="2" t="s">
        <v>1461</v>
      </c>
      <c r="AD341" s="2"/>
      <c r="AE341" s="2"/>
      <c r="AF341" s="2"/>
      <c r="AG341" s="2" t="s">
        <v>4229</v>
      </c>
      <c r="AH341" s="2" t="s">
        <v>4230</v>
      </c>
      <c r="AI341" s="2" t="s">
        <v>4231</v>
      </c>
      <c r="AJ341" s="2"/>
      <c r="AK341" s="2"/>
      <c r="AL341" s="2"/>
      <c r="AM341" s="2"/>
      <c r="AN341" s="2" t="s">
        <v>87</v>
      </c>
      <c r="AO341" s="2" t="s">
        <v>4232</v>
      </c>
      <c r="AP341" s="2" t="s">
        <v>89</v>
      </c>
    </row>
    <row r="342" customFormat="false" ht="15" hidden="false" customHeight="false" outlineLevel="0" collapsed="false">
      <c r="A342" s="8" t="s">
        <v>4233</v>
      </c>
      <c r="B342" s="8" t="s">
        <v>4233</v>
      </c>
      <c r="C342" s="2" t="s">
        <v>4234</v>
      </c>
      <c r="D342" s="2" t="s">
        <v>612</v>
      </c>
      <c r="E342" s="2" t="s">
        <v>613</v>
      </c>
      <c r="F342" s="9" t="n">
        <f aca="false">Precios!R342</f>
        <v>65</v>
      </c>
      <c r="G342" s="2" t="n">
        <v>2350</v>
      </c>
      <c r="H342" s="10" t="str">
        <f aca="false">Parámetros!$B$28</f>
        <v>Nuevo</v>
      </c>
      <c r="I342" s="10" t="str">
        <f aca="false">Parámetros!$B$29</f>
        <v>Clásica</v>
      </c>
      <c r="J342" s="11" t="s">
        <v>4235</v>
      </c>
      <c r="K342" s="10" t="str">
        <f aca="false">Parámetros!$B$30</f>
        <v>Mercado Envíos</v>
      </c>
      <c r="L342" s="2" t="str">
        <f aca="false">IF(F342&gt;=Parámetros!$B$7,"Envío gratis (obligatorio en Mercado Libre)",Parámetros!$B$31)</f>
        <v>A cargo del comprador</v>
      </c>
      <c r="M342" s="10" t="str">
        <f aca="false">Parámetros!$B$32</f>
        <v>No acepto</v>
      </c>
      <c r="N342" s="10" t="str">
        <f aca="false">Parámetros!$B$33</f>
        <v>Sin garantía</v>
      </c>
      <c r="O342" s="2" t="s">
        <v>4236</v>
      </c>
      <c r="P342" s="2" t="s">
        <v>616</v>
      </c>
      <c r="Q342" s="2" t="s">
        <v>617</v>
      </c>
      <c r="R342" s="2" t="s">
        <v>4237</v>
      </c>
      <c r="S342" s="2" t="s">
        <v>4238</v>
      </c>
      <c r="T342" s="2" t="s">
        <v>620</v>
      </c>
      <c r="U342" s="2" t="n">
        <v>22</v>
      </c>
      <c r="V342" s="2" t="s">
        <v>77</v>
      </c>
      <c r="W342" s="2" t="n">
        <v>1</v>
      </c>
      <c r="X342" s="2" t="s">
        <v>4239</v>
      </c>
      <c r="Y342" s="2"/>
      <c r="Z342" s="2"/>
      <c r="AA342" s="2"/>
      <c r="AB342" s="2"/>
      <c r="AC342" s="2" t="s">
        <v>475</v>
      </c>
      <c r="AD342" s="2"/>
      <c r="AE342" s="2"/>
      <c r="AF342" s="2"/>
      <c r="AG342" s="2" t="s">
        <v>4240</v>
      </c>
      <c r="AH342" s="2" t="s">
        <v>4241</v>
      </c>
      <c r="AI342" s="2" t="s">
        <v>4242</v>
      </c>
      <c r="AJ342" s="2"/>
      <c r="AK342" s="2"/>
      <c r="AL342" s="2"/>
      <c r="AM342" s="2"/>
      <c r="AN342" s="2" t="s">
        <v>175</v>
      </c>
      <c r="AO342" s="2" t="s">
        <v>4243</v>
      </c>
      <c r="AP342" s="2" t="s">
        <v>89</v>
      </c>
    </row>
    <row r="343" customFormat="false" ht="15" hidden="false" customHeight="false" outlineLevel="0" collapsed="false">
      <c r="A343" s="8" t="s">
        <v>4244</v>
      </c>
      <c r="B343" s="8" t="s">
        <v>4244</v>
      </c>
      <c r="C343" s="2" t="s">
        <v>4245</v>
      </c>
      <c r="D343" s="2" t="s">
        <v>144</v>
      </c>
      <c r="E343" s="2" t="s">
        <v>145</v>
      </c>
      <c r="F343" s="9" t="n">
        <f aca="false">Precios!R343</f>
        <v>627.79</v>
      </c>
      <c r="G343" s="2" t="n">
        <v>103</v>
      </c>
      <c r="H343" s="10" t="str">
        <f aca="false">Parámetros!$B$28</f>
        <v>Nuevo</v>
      </c>
      <c r="I343" s="10" t="str">
        <f aca="false">Parámetros!$B$29</f>
        <v>Clásica</v>
      </c>
      <c r="J343" s="11" t="s">
        <v>4246</v>
      </c>
      <c r="K343" s="10" t="str">
        <f aca="false">Parámetros!$B$30</f>
        <v>Mercado Envíos</v>
      </c>
      <c r="L343" s="2" t="str">
        <f aca="false">IF(F343&gt;=Parámetros!$B$7,"Envío gratis (obligatorio en Mercado Libre)",Parámetros!$B$31)</f>
        <v>Envío gratis (obligatorio en Mercado Libre)</v>
      </c>
      <c r="M343" s="10" t="str">
        <f aca="false">Parámetros!$B$32</f>
        <v>No acepto</v>
      </c>
      <c r="N343" s="10" t="str">
        <f aca="false">Parámetros!$B$33</f>
        <v>Sin garantía</v>
      </c>
      <c r="O343" s="2" t="s">
        <v>4247</v>
      </c>
      <c r="P343" s="2" t="s">
        <v>4248</v>
      </c>
      <c r="Q343" s="2" t="s">
        <v>897</v>
      </c>
      <c r="R343" s="2" t="s">
        <v>4249</v>
      </c>
      <c r="S343" s="2"/>
      <c r="T343" s="2" t="s">
        <v>219</v>
      </c>
      <c r="U343" s="2" t="n">
        <v>14</v>
      </c>
      <c r="V343" s="2" t="s">
        <v>220</v>
      </c>
      <c r="W343" s="2" t="n">
        <v>14</v>
      </c>
      <c r="X343" s="2" t="s">
        <v>4250</v>
      </c>
      <c r="Y343" s="2" t="s">
        <v>4251</v>
      </c>
      <c r="Z343" s="2" t="s">
        <v>136</v>
      </c>
      <c r="AA343" s="2"/>
      <c r="AB343" s="2"/>
      <c r="AC343" s="2"/>
      <c r="AD343" s="2"/>
      <c r="AE343" s="2"/>
      <c r="AF343" s="2"/>
      <c r="AG343" s="2" t="s">
        <v>4252</v>
      </c>
      <c r="AH343" s="2" t="s">
        <v>4253</v>
      </c>
      <c r="AI343" s="2" t="s">
        <v>4254</v>
      </c>
      <c r="AJ343" s="2"/>
      <c r="AK343" s="2"/>
      <c r="AL343" s="2"/>
      <c r="AM343" s="2"/>
      <c r="AN343" s="2" t="s">
        <v>87</v>
      </c>
      <c r="AO343" s="2" t="s">
        <v>4255</v>
      </c>
      <c r="AP343" s="2" t="s">
        <v>89</v>
      </c>
    </row>
    <row r="344" customFormat="false" ht="15" hidden="false" customHeight="false" outlineLevel="0" collapsed="false">
      <c r="A344" s="8" t="s">
        <v>4256</v>
      </c>
      <c r="B344" s="8" t="s">
        <v>4256</v>
      </c>
      <c r="C344" s="2" t="s">
        <v>4257</v>
      </c>
      <c r="D344" s="2" t="s">
        <v>4258</v>
      </c>
      <c r="E344" s="2" t="s">
        <v>4259</v>
      </c>
      <c r="F344" s="9" t="n">
        <f aca="false">Precios!R344</f>
        <v>728</v>
      </c>
      <c r="G344" s="2" t="n">
        <v>171</v>
      </c>
      <c r="H344" s="10" t="str">
        <f aca="false">Parámetros!$B$28</f>
        <v>Nuevo</v>
      </c>
      <c r="I344" s="10" t="str">
        <f aca="false">Parámetros!$B$29</f>
        <v>Clásica</v>
      </c>
      <c r="J344" s="11" t="s">
        <v>4260</v>
      </c>
      <c r="K344" s="10" t="str">
        <f aca="false">Parámetros!$B$30</f>
        <v>Mercado Envíos</v>
      </c>
      <c r="L344" s="2" t="str">
        <f aca="false">IF(F344&gt;=Parámetros!$B$7,"Envío gratis (obligatorio en Mercado Libre)",Parámetros!$B$31)</f>
        <v>Envío gratis (obligatorio en Mercado Libre)</v>
      </c>
      <c r="M344" s="10" t="str">
        <f aca="false">Parámetros!$B$32</f>
        <v>No acepto</v>
      </c>
      <c r="N344" s="10" t="str">
        <f aca="false">Parámetros!$B$33</f>
        <v>Sin garantía</v>
      </c>
      <c r="O344" s="2" t="s">
        <v>4261</v>
      </c>
      <c r="P344" s="2" t="s">
        <v>4262</v>
      </c>
      <c r="Q344" s="2" t="s">
        <v>897</v>
      </c>
      <c r="R344" s="2"/>
      <c r="S344" s="2"/>
      <c r="T344" s="2" t="s">
        <v>219</v>
      </c>
      <c r="U344" s="2" t="n">
        <v>2</v>
      </c>
      <c r="V344" s="2" t="s">
        <v>220</v>
      </c>
      <c r="W344" s="2" t="n">
        <v>2</v>
      </c>
      <c r="X344" s="2" t="s">
        <v>4263</v>
      </c>
      <c r="Y344" s="2" t="s">
        <v>3970</v>
      </c>
      <c r="Z344" s="2" t="s">
        <v>136</v>
      </c>
      <c r="AA344" s="2"/>
      <c r="AB344" s="2"/>
      <c r="AC344" s="2"/>
      <c r="AD344" s="2"/>
      <c r="AE344" s="2"/>
      <c r="AF344" s="2"/>
      <c r="AG344" s="2" t="s">
        <v>4264</v>
      </c>
      <c r="AH344" s="2" t="s">
        <v>4265</v>
      </c>
      <c r="AI344" s="2" t="s">
        <v>4266</v>
      </c>
      <c r="AJ344" s="2"/>
      <c r="AK344" s="2"/>
      <c r="AL344" s="2"/>
      <c r="AM344" s="2"/>
      <c r="AN344" s="2" t="s">
        <v>87</v>
      </c>
      <c r="AO344" s="2" t="s">
        <v>4267</v>
      </c>
      <c r="AP344" s="2" t="s">
        <v>89</v>
      </c>
    </row>
    <row r="345" customFormat="false" ht="15" hidden="false" customHeight="false" outlineLevel="0" collapsed="false">
      <c r="A345" s="8" t="s">
        <v>4268</v>
      </c>
      <c r="B345" s="8" t="s">
        <v>4268</v>
      </c>
      <c r="C345" s="2" t="s">
        <v>4269</v>
      </c>
      <c r="D345" s="2" t="s">
        <v>240</v>
      </c>
      <c r="E345" s="2" t="s">
        <v>241</v>
      </c>
      <c r="F345" s="9" t="n">
        <f aca="false">Precios!R345</f>
        <v>143</v>
      </c>
      <c r="G345" s="2" t="n">
        <v>1299</v>
      </c>
      <c r="H345" s="10" t="str">
        <f aca="false">Parámetros!$B$28</f>
        <v>Nuevo</v>
      </c>
      <c r="I345" s="10" t="str">
        <f aca="false">Parámetros!$B$29</f>
        <v>Clásica</v>
      </c>
      <c r="J345" s="11" t="s">
        <v>4270</v>
      </c>
      <c r="K345" s="10" t="str">
        <f aca="false">Parámetros!$B$30</f>
        <v>Mercado Envíos</v>
      </c>
      <c r="L345" s="2" t="str">
        <f aca="false">IF(F345&gt;=Parámetros!$B$7,"Envío gratis (obligatorio en Mercado Libre)",Parámetros!$B$31)</f>
        <v>A cargo del comprador</v>
      </c>
      <c r="M345" s="10" t="str">
        <f aca="false">Parámetros!$B$32</f>
        <v>No acepto</v>
      </c>
      <c r="N345" s="10" t="str">
        <f aca="false">Parámetros!$B$33</f>
        <v>Sin garantía</v>
      </c>
      <c r="O345" s="2" t="s">
        <v>4271</v>
      </c>
      <c r="P345" s="2" t="s">
        <v>4272</v>
      </c>
      <c r="Q345" s="2" t="s">
        <v>791</v>
      </c>
      <c r="R345" s="2" t="s">
        <v>4273</v>
      </c>
      <c r="S345" s="2"/>
      <c r="T345" s="2" t="s">
        <v>1112</v>
      </c>
      <c r="U345" s="2" t="n">
        <v>12</v>
      </c>
      <c r="V345" s="2" t="s">
        <v>1736</v>
      </c>
      <c r="W345" s="2" t="n">
        <v>12</v>
      </c>
      <c r="X345" s="2" t="s">
        <v>4274</v>
      </c>
      <c r="Y345" s="2" t="s">
        <v>4275</v>
      </c>
      <c r="Z345" s="2" t="s">
        <v>136</v>
      </c>
      <c r="AA345" s="2"/>
      <c r="AB345" s="2"/>
      <c r="AC345" s="2"/>
      <c r="AD345" s="2"/>
      <c r="AE345" s="2"/>
      <c r="AF345" s="2" t="s">
        <v>4276</v>
      </c>
      <c r="AG345" s="2" t="s">
        <v>4277</v>
      </c>
      <c r="AH345" s="2" t="s">
        <v>4278</v>
      </c>
      <c r="AI345" s="2" t="s">
        <v>4279</v>
      </c>
      <c r="AJ345" s="2"/>
      <c r="AK345" s="2"/>
      <c r="AL345" s="2"/>
      <c r="AM345" s="2"/>
      <c r="AN345" s="2" t="s">
        <v>87</v>
      </c>
      <c r="AO345" s="2" t="s">
        <v>4280</v>
      </c>
      <c r="AP345" s="2" t="s">
        <v>89</v>
      </c>
    </row>
    <row r="346" customFormat="false" ht="15" hidden="false" customHeight="false" outlineLevel="0" collapsed="false">
      <c r="A346" s="8" t="s">
        <v>4281</v>
      </c>
      <c r="B346" s="8" t="s">
        <v>4281</v>
      </c>
      <c r="C346" s="2" t="s">
        <v>4282</v>
      </c>
      <c r="D346" s="2" t="s">
        <v>144</v>
      </c>
      <c r="E346" s="2" t="s">
        <v>145</v>
      </c>
      <c r="F346" s="9" t="n">
        <f aca="false">Precios!R346</f>
        <v>151.46</v>
      </c>
      <c r="G346" s="2" t="n">
        <v>220</v>
      </c>
      <c r="H346" s="10" t="str">
        <f aca="false">Parámetros!$B$28</f>
        <v>Nuevo</v>
      </c>
      <c r="I346" s="10" t="str">
        <f aca="false">Parámetros!$B$29</f>
        <v>Clásica</v>
      </c>
      <c r="J346" s="11" t="s">
        <v>4283</v>
      </c>
      <c r="K346" s="10" t="str">
        <f aca="false">Parámetros!$B$30</f>
        <v>Mercado Envíos</v>
      </c>
      <c r="L346" s="2" t="str">
        <f aca="false">IF(F346&gt;=Parámetros!$B$7,"Envío gratis (obligatorio en Mercado Libre)",Parámetros!$B$31)</f>
        <v>A cargo del comprador</v>
      </c>
      <c r="M346" s="10" t="str">
        <f aca="false">Parámetros!$B$32</f>
        <v>No acepto</v>
      </c>
      <c r="N346" s="10" t="str">
        <f aca="false">Parámetros!$B$33</f>
        <v>Sin garantía</v>
      </c>
      <c r="O346" s="2" t="s">
        <v>4284</v>
      </c>
      <c r="P346" s="2" t="s">
        <v>1256</v>
      </c>
      <c r="Q346" s="2" t="s">
        <v>336</v>
      </c>
      <c r="R346" s="2" t="s">
        <v>1256</v>
      </c>
      <c r="S346" s="2" t="s">
        <v>475</v>
      </c>
      <c r="T346" s="2" t="s">
        <v>1257</v>
      </c>
      <c r="U346" s="2" t="n">
        <v>24</v>
      </c>
      <c r="V346" s="2" t="s">
        <v>133</v>
      </c>
      <c r="W346" s="2" t="n">
        <v>24</v>
      </c>
      <c r="X346" s="2" t="s">
        <v>1259</v>
      </c>
      <c r="Y346" s="2" t="s">
        <v>4285</v>
      </c>
      <c r="Z346" s="2" t="s">
        <v>136</v>
      </c>
      <c r="AA346" s="2" t="s">
        <v>3784</v>
      </c>
      <c r="AB346" s="2"/>
      <c r="AC346" s="2" t="s">
        <v>475</v>
      </c>
      <c r="AD346" s="2"/>
      <c r="AE346" s="2"/>
      <c r="AF346" s="2" t="s">
        <v>4286</v>
      </c>
      <c r="AG346" s="2" t="s">
        <v>4277</v>
      </c>
      <c r="AH346" s="2" t="s">
        <v>4287</v>
      </c>
      <c r="AI346" s="2" t="s">
        <v>4288</v>
      </c>
      <c r="AJ346" s="2"/>
      <c r="AK346" s="2"/>
      <c r="AL346" s="2"/>
      <c r="AM346" s="2"/>
      <c r="AN346" s="2" t="s">
        <v>87</v>
      </c>
      <c r="AO346" s="2" t="s">
        <v>4289</v>
      </c>
      <c r="AP346" s="2" t="s">
        <v>89</v>
      </c>
    </row>
    <row r="347" customFormat="false" ht="15" hidden="false" customHeight="false" outlineLevel="0" collapsed="false">
      <c r="A347" s="8" t="s">
        <v>4290</v>
      </c>
      <c r="B347" s="8" t="s">
        <v>4290</v>
      </c>
      <c r="C347" s="2" t="s">
        <v>4291</v>
      </c>
      <c r="D347" s="2" t="s">
        <v>1811</v>
      </c>
      <c r="E347" s="2" t="s">
        <v>1812</v>
      </c>
      <c r="F347" s="9" t="n">
        <f aca="false">Precios!R347</f>
        <v>1128</v>
      </c>
      <c r="G347" s="2" t="n">
        <v>1</v>
      </c>
      <c r="H347" s="10" t="str">
        <f aca="false">Parámetros!$B$28</f>
        <v>Nuevo</v>
      </c>
      <c r="I347" s="10" t="str">
        <f aca="false">Parámetros!$B$29</f>
        <v>Clásica</v>
      </c>
      <c r="J347" s="11" t="s">
        <v>4292</v>
      </c>
      <c r="K347" s="10" t="str">
        <f aca="false">Parámetros!$B$30</f>
        <v>Mercado Envíos</v>
      </c>
      <c r="L347" s="2" t="str">
        <f aca="false">IF(F347&gt;=Parámetros!$B$7,"Envío gratis (obligatorio en Mercado Libre)",Parámetros!$B$31)</f>
        <v>Envío gratis (obligatorio en Mercado Libre)</v>
      </c>
      <c r="M347" s="10" t="str">
        <f aca="false">Parámetros!$B$32</f>
        <v>No acepto</v>
      </c>
      <c r="N347" s="10" t="str">
        <f aca="false">Parámetros!$B$33</f>
        <v>Sin garantía</v>
      </c>
      <c r="O347" s="2" t="s">
        <v>4293</v>
      </c>
      <c r="P347" s="2" t="s">
        <v>3114</v>
      </c>
      <c r="Q347" s="2" t="s">
        <v>4294</v>
      </c>
      <c r="R347" s="2" t="s">
        <v>3114</v>
      </c>
      <c r="S347" s="2"/>
      <c r="T347" s="2" t="s">
        <v>4295</v>
      </c>
      <c r="U347" s="2" t="n">
        <v>10</v>
      </c>
      <c r="V347" s="2" t="s">
        <v>544</v>
      </c>
      <c r="W347" s="2" t="n">
        <v>10</v>
      </c>
      <c r="X347" s="2" t="s">
        <v>4296</v>
      </c>
      <c r="Y347" s="2"/>
      <c r="Z347" s="2" t="s">
        <v>341</v>
      </c>
      <c r="AA347" s="2"/>
      <c r="AB347" s="2"/>
      <c r="AC347" s="2"/>
      <c r="AD347" s="2"/>
      <c r="AE347" s="2"/>
      <c r="AF347" s="2"/>
      <c r="AG347" s="2" t="s">
        <v>4297</v>
      </c>
      <c r="AH347" s="2" t="s">
        <v>4298</v>
      </c>
      <c r="AI347" s="2" t="s">
        <v>4299</v>
      </c>
      <c r="AJ347" s="2"/>
      <c r="AK347" s="2"/>
      <c r="AL347" s="2"/>
      <c r="AM347" s="2"/>
      <c r="AN347" s="2" t="s">
        <v>87</v>
      </c>
      <c r="AO347" s="2" t="s">
        <v>4300</v>
      </c>
      <c r="AP347" s="2" t="s">
        <v>89</v>
      </c>
    </row>
    <row r="348" customFormat="false" ht="15" hidden="false" customHeight="false" outlineLevel="0" collapsed="false">
      <c r="A348" s="8" t="s">
        <v>4301</v>
      </c>
      <c r="B348" s="8" t="s">
        <v>4301</v>
      </c>
      <c r="C348" s="2" t="s">
        <v>4302</v>
      </c>
      <c r="D348" s="2" t="s">
        <v>162</v>
      </c>
      <c r="E348" s="2" t="s">
        <v>163</v>
      </c>
      <c r="F348" s="9" t="n">
        <f aca="false">Precios!R348</f>
        <v>227</v>
      </c>
      <c r="G348" s="2" t="n">
        <v>202</v>
      </c>
      <c r="H348" s="10" t="str">
        <f aca="false">Parámetros!$B$28</f>
        <v>Nuevo</v>
      </c>
      <c r="I348" s="10" t="str">
        <f aca="false">Parámetros!$B$29</f>
        <v>Clásica</v>
      </c>
      <c r="J348" s="11" t="s">
        <v>4303</v>
      </c>
      <c r="K348" s="10" t="str">
        <f aca="false">Parámetros!$B$30</f>
        <v>Mercado Envíos</v>
      </c>
      <c r="L348" s="2" t="str">
        <f aca="false">IF(F348&gt;=Parámetros!$B$7,"Envío gratis (obligatorio en Mercado Libre)",Parámetros!$B$31)</f>
        <v>A cargo del comprador</v>
      </c>
      <c r="M348" s="10" t="str">
        <f aca="false">Parámetros!$B$32</f>
        <v>No acepto</v>
      </c>
      <c r="N348" s="10" t="str">
        <f aca="false">Parámetros!$B$33</f>
        <v>Sin garantía</v>
      </c>
      <c r="O348" s="2" t="s">
        <v>4304</v>
      </c>
      <c r="P348" s="2" t="s">
        <v>230</v>
      </c>
      <c r="Q348" s="2" t="s">
        <v>167</v>
      </c>
      <c r="R348" s="2" t="s">
        <v>936</v>
      </c>
      <c r="S348" s="2" t="s">
        <v>4305</v>
      </c>
      <c r="T348" s="2" t="s">
        <v>1139</v>
      </c>
      <c r="U348" s="2" t="n">
        <v>40</v>
      </c>
      <c r="V348" s="2" t="s">
        <v>171</v>
      </c>
      <c r="W348" s="2" t="n">
        <v>40</v>
      </c>
      <c r="X348" s="2"/>
      <c r="Y348" s="2"/>
      <c r="Z348" s="2"/>
      <c r="AA348" s="2" t="s">
        <v>266</v>
      </c>
      <c r="AB348" s="2" t="s">
        <v>4306</v>
      </c>
      <c r="AC348" s="2"/>
      <c r="AD348" s="2" t="s">
        <v>103</v>
      </c>
      <c r="AE348" s="2"/>
      <c r="AF348" s="2"/>
      <c r="AG348" s="2" t="s">
        <v>4307</v>
      </c>
      <c r="AH348" s="2" t="s">
        <v>4308</v>
      </c>
      <c r="AI348" s="2" t="s">
        <v>4309</v>
      </c>
      <c r="AJ348" s="2" t="s">
        <v>4310</v>
      </c>
      <c r="AK348" s="2"/>
      <c r="AL348" s="2"/>
      <c r="AM348" s="2"/>
      <c r="AN348" s="2" t="s">
        <v>175</v>
      </c>
      <c r="AO348" s="2" t="s">
        <v>4311</v>
      </c>
      <c r="AP348" s="2" t="s">
        <v>89</v>
      </c>
    </row>
    <row r="349" customFormat="false" ht="15" hidden="false" customHeight="false" outlineLevel="0" collapsed="false">
      <c r="A349" s="8" t="s">
        <v>4312</v>
      </c>
      <c r="B349" s="8" t="s">
        <v>4312</v>
      </c>
      <c r="C349" s="2" t="s">
        <v>4313</v>
      </c>
      <c r="D349" s="2" t="s">
        <v>303</v>
      </c>
      <c r="E349" s="2" t="s">
        <v>304</v>
      </c>
      <c r="F349" s="9" t="n">
        <f aca="false">Precios!R349</f>
        <v>86</v>
      </c>
      <c r="G349" s="2" t="n">
        <v>566</v>
      </c>
      <c r="H349" s="10" t="str">
        <f aca="false">Parámetros!$B$28</f>
        <v>Nuevo</v>
      </c>
      <c r="I349" s="10" t="str">
        <f aca="false">Parámetros!$B$29</f>
        <v>Clásica</v>
      </c>
      <c r="J349" s="11" t="s">
        <v>4314</v>
      </c>
      <c r="K349" s="10" t="str">
        <f aca="false">Parámetros!$B$30</f>
        <v>Mercado Envíos</v>
      </c>
      <c r="L349" s="2" t="str">
        <f aca="false">IF(F349&gt;=Parámetros!$B$7,"Envío gratis (obligatorio en Mercado Libre)",Parámetros!$B$31)</f>
        <v>A cargo del comprador</v>
      </c>
      <c r="M349" s="10" t="str">
        <f aca="false">Parámetros!$B$32</f>
        <v>No acepto</v>
      </c>
      <c r="N349" s="10" t="str">
        <f aca="false">Parámetros!$B$33</f>
        <v>Sin garantía</v>
      </c>
      <c r="O349" s="2"/>
      <c r="P349" s="2" t="s">
        <v>1470</v>
      </c>
      <c r="Q349" s="2" t="s">
        <v>1471</v>
      </c>
      <c r="R349" s="2" t="s">
        <v>4315</v>
      </c>
      <c r="S349" s="2" t="s">
        <v>4316</v>
      </c>
      <c r="T349" s="2" t="s">
        <v>1846</v>
      </c>
      <c r="U349" s="2" t="n">
        <v>237</v>
      </c>
      <c r="V349" s="2" t="s">
        <v>77</v>
      </c>
      <c r="W349" s="2" t="n">
        <v>1</v>
      </c>
      <c r="X349" s="2"/>
      <c r="Y349" s="2"/>
      <c r="Z349" s="2" t="s">
        <v>136</v>
      </c>
      <c r="AA349" s="2" t="s">
        <v>81</v>
      </c>
      <c r="AB349" s="2"/>
      <c r="AC349" s="2" t="s">
        <v>1845</v>
      </c>
      <c r="AD349" s="2"/>
      <c r="AE349" s="2"/>
      <c r="AF349" s="2"/>
      <c r="AG349" s="2" t="s">
        <v>4317</v>
      </c>
      <c r="AH349" s="2" t="s">
        <v>4318</v>
      </c>
      <c r="AI349" s="2"/>
      <c r="AJ349" s="2"/>
      <c r="AK349" s="2"/>
      <c r="AL349" s="2"/>
      <c r="AM349" s="2"/>
      <c r="AN349" s="2" t="s">
        <v>87</v>
      </c>
      <c r="AO349" s="2" t="s">
        <v>4319</v>
      </c>
      <c r="AP349" s="2" t="s">
        <v>89</v>
      </c>
    </row>
    <row r="350" customFormat="false" ht="15" hidden="false" customHeight="false" outlineLevel="0" collapsed="false">
      <c r="A350" s="8" t="s">
        <v>4320</v>
      </c>
      <c r="B350" s="8" t="s">
        <v>4320</v>
      </c>
      <c r="C350" s="2" t="s">
        <v>4321</v>
      </c>
      <c r="D350" s="2" t="s">
        <v>483</v>
      </c>
      <c r="E350" s="2" t="s">
        <v>484</v>
      </c>
      <c r="F350" s="9" t="n">
        <f aca="false">Precios!R350</f>
        <v>814</v>
      </c>
      <c r="G350" s="2" t="n">
        <v>111</v>
      </c>
      <c r="H350" s="10" t="str">
        <f aca="false">Parámetros!$B$28</f>
        <v>Nuevo</v>
      </c>
      <c r="I350" s="10" t="str">
        <f aca="false">Parámetros!$B$29</f>
        <v>Clásica</v>
      </c>
      <c r="J350" s="11" t="s">
        <v>4322</v>
      </c>
      <c r="K350" s="10" t="str">
        <f aca="false">Parámetros!$B$30</f>
        <v>Mercado Envíos</v>
      </c>
      <c r="L350" s="2" t="str">
        <f aca="false">IF(F350&gt;=Parámetros!$B$7,"Envío gratis (obligatorio en Mercado Libre)",Parámetros!$B$31)</f>
        <v>Envío gratis (obligatorio en Mercado Libre)</v>
      </c>
      <c r="M350" s="10" t="str">
        <f aca="false">Parámetros!$B$32</f>
        <v>No acepto</v>
      </c>
      <c r="N350" s="10" t="str">
        <f aca="false">Parámetros!$B$33</f>
        <v>Sin garantía</v>
      </c>
      <c r="O350" s="2" t="s">
        <v>4323</v>
      </c>
      <c r="P350" s="2" t="s">
        <v>4324</v>
      </c>
      <c r="Q350" s="2" t="s">
        <v>4325</v>
      </c>
      <c r="R350" s="2" t="s">
        <v>4326</v>
      </c>
      <c r="S350" s="2"/>
      <c r="T350" s="2" t="s">
        <v>4327</v>
      </c>
      <c r="U350" s="2" t="n">
        <v>10</v>
      </c>
      <c r="V350" s="2" t="s">
        <v>77</v>
      </c>
      <c r="W350" s="2" t="n">
        <v>1</v>
      </c>
      <c r="X350" s="2" t="s">
        <v>4328</v>
      </c>
      <c r="Y350" s="2" t="s">
        <v>4329</v>
      </c>
      <c r="Z350" s="2" t="s">
        <v>494</v>
      </c>
      <c r="AA350" s="2"/>
      <c r="AB350" s="2"/>
      <c r="AC350" s="2"/>
      <c r="AD350" s="2"/>
      <c r="AE350" s="2"/>
      <c r="AF350" s="2"/>
      <c r="AG350" s="2" t="s">
        <v>4330</v>
      </c>
      <c r="AH350" s="2" t="s">
        <v>4331</v>
      </c>
      <c r="AI350" s="2" t="s">
        <v>4332</v>
      </c>
      <c r="AJ350" s="2"/>
      <c r="AK350" s="2"/>
      <c r="AL350" s="2"/>
      <c r="AM350" s="2"/>
      <c r="AN350" s="2" t="s">
        <v>87</v>
      </c>
      <c r="AO350" s="2" t="s">
        <v>4333</v>
      </c>
      <c r="AP350" s="2" t="s">
        <v>89</v>
      </c>
    </row>
    <row r="351" customFormat="false" ht="15" hidden="false" customHeight="false" outlineLevel="0" collapsed="false">
      <c r="A351" s="8" t="s">
        <v>4334</v>
      </c>
      <c r="B351" s="8" t="s">
        <v>4334</v>
      </c>
      <c r="C351" s="2" t="s">
        <v>4335</v>
      </c>
      <c r="D351" s="2" t="s">
        <v>445</v>
      </c>
      <c r="E351" s="2" t="s">
        <v>446</v>
      </c>
      <c r="F351" s="9" t="n">
        <f aca="false">Precios!R351</f>
        <v>715</v>
      </c>
      <c r="G351" s="2" t="n">
        <v>0</v>
      </c>
      <c r="H351" s="10" t="str">
        <f aca="false">Parámetros!$B$28</f>
        <v>Nuevo</v>
      </c>
      <c r="I351" s="10" t="str">
        <f aca="false">Parámetros!$B$29</f>
        <v>Clásica</v>
      </c>
      <c r="J351" s="11" t="s">
        <v>4336</v>
      </c>
      <c r="K351" s="10" t="str">
        <f aca="false">Parámetros!$B$30</f>
        <v>Mercado Envíos</v>
      </c>
      <c r="L351" s="2" t="str">
        <f aca="false">IF(F351&gt;=Parámetros!$B$7,"Envío gratis (obligatorio en Mercado Libre)",Parámetros!$B$31)</f>
        <v>Envío gratis (obligatorio en Mercado Libre)</v>
      </c>
      <c r="M351" s="10" t="str">
        <f aca="false">Parámetros!$B$32</f>
        <v>No acepto</v>
      </c>
      <c r="N351" s="10" t="str">
        <f aca="false">Parámetros!$B$33</f>
        <v>Sin garantía</v>
      </c>
      <c r="O351" s="2" t="s">
        <v>4337</v>
      </c>
      <c r="P351" s="2" t="s">
        <v>4338</v>
      </c>
      <c r="Q351" s="2" t="s">
        <v>450</v>
      </c>
      <c r="R351" s="2" t="s">
        <v>4339</v>
      </c>
      <c r="S351" s="2"/>
      <c r="T351" s="2" t="s">
        <v>219</v>
      </c>
      <c r="U351" s="2" t="n">
        <v>16</v>
      </c>
      <c r="V351" s="2" t="s">
        <v>220</v>
      </c>
      <c r="W351" s="2" t="n">
        <v>16</v>
      </c>
      <c r="X351" s="2" t="s">
        <v>1722</v>
      </c>
      <c r="Y351" s="2" t="s">
        <v>1723</v>
      </c>
      <c r="Z351" s="2" t="s">
        <v>136</v>
      </c>
      <c r="AA351" s="2"/>
      <c r="AB351" s="2"/>
      <c r="AC351" s="2"/>
      <c r="AD351" s="2"/>
      <c r="AE351" s="2"/>
      <c r="AF351" s="2"/>
      <c r="AG351" s="2" t="s">
        <v>4340</v>
      </c>
      <c r="AH351" s="2" t="s">
        <v>4341</v>
      </c>
      <c r="AI351" s="2" t="s">
        <v>4342</v>
      </c>
      <c r="AJ351" s="2" t="s">
        <v>4343</v>
      </c>
      <c r="AK351" s="2"/>
      <c r="AL351" s="2"/>
      <c r="AM351" s="2"/>
      <c r="AN351" s="2" t="s">
        <v>87</v>
      </c>
      <c r="AO351" s="2" t="s">
        <v>4344</v>
      </c>
      <c r="AP351" s="2" t="s">
        <v>89</v>
      </c>
    </row>
    <row r="352" customFormat="false" ht="15" hidden="false" customHeight="false" outlineLevel="0" collapsed="false">
      <c r="A352" s="8" t="s">
        <v>4345</v>
      </c>
      <c r="B352" s="8" t="s">
        <v>4345</v>
      </c>
      <c r="C352" s="2" t="s">
        <v>740</v>
      </c>
      <c r="D352" s="2" t="s">
        <v>240</v>
      </c>
      <c r="E352" s="2" t="s">
        <v>241</v>
      </c>
      <c r="F352" s="9" t="n">
        <f aca="false">Precios!R352</f>
        <v>229</v>
      </c>
      <c r="G352" s="2" t="n">
        <v>0</v>
      </c>
      <c r="H352" s="10" t="str">
        <f aca="false">Parámetros!$B$28</f>
        <v>Nuevo</v>
      </c>
      <c r="I352" s="10" t="str">
        <f aca="false">Parámetros!$B$29</f>
        <v>Clásica</v>
      </c>
      <c r="J352" s="11" t="s">
        <v>4346</v>
      </c>
      <c r="K352" s="10" t="str">
        <f aca="false">Parámetros!$B$30</f>
        <v>Mercado Envíos</v>
      </c>
      <c r="L352" s="2" t="str">
        <f aca="false">IF(F352&gt;=Parámetros!$B$7,"Envío gratis (obligatorio en Mercado Libre)",Parámetros!$B$31)</f>
        <v>A cargo del comprador</v>
      </c>
      <c r="M352" s="10" t="str">
        <f aca="false">Parámetros!$B$32</f>
        <v>No acepto</v>
      </c>
      <c r="N352" s="10" t="str">
        <f aca="false">Parámetros!$B$33</f>
        <v>Sin garantía</v>
      </c>
      <c r="O352" s="2"/>
      <c r="P352" s="2" t="s">
        <v>587</v>
      </c>
      <c r="Q352" s="2" t="s">
        <v>129</v>
      </c>
      <c r="R352" s="2" t="s">
        <v>4347</v>
      </c>
      <c r="S352" s="2"/>
      <c r="T352" s="2" t="s">
        <v>152</v>
      </c>
      <c r="U352" s="2" t="n">
        <v>12</v>
      </c>
      <c r="V352" s="2" t="s">
        <v>133</v>
      </c>
      <c r="W352" s="2" t="n">
        <v>12</v>
      </c>
      <c r="X352" s="2" t="s">
        <v>589</v>
      </c>
      <c r="Y352" s="2" t="s">
        <v>588</v>
      </c>
      <c r="Z352" s="2" t="s">
        <v>136</v>
      </c>
      <c r="AA352" s="2" t="s">
        <v>1835</v>
      </c>
      <c r="AB352" s="2"/>
      <c r="AC352" s="2"/>
      <c r="AD352" s="2"/>
      <c r="AE352" s="2"/>
      <c r="AF352" s="2" t="s">
        <v>3613</v>
      </c>
      <c r="AG352" s="2" t="s">
        <v>4348</v>
      </c>
      <c r="AH352" s="2" t="s">
        <v>4349</v>
      </c>
      <c r="AI352" s="2" t="s">
        <v>4350</v>
      </c>
      <c r="AJ352" s="2" t="s">
        <v>4351</v>
      </c>
      <c r="AK352" s="2"/>
      <c r="AL352" s="2"/>
      <c r="AM352" s="2"/>
      <c r="AN352" s="2" t="s">
        <v>87</v>
      </c>
      <c r="AO352" s="2" t="s">
        <v>4352</v>
      </c>
      <c r="AP352" s="2" t="s">
        <v>89</v>
      </c>
    </row>
    <row r="353" customFormat="false" ht="15" hidden="false" customHeight="false" outlineLevel="0" collapsed="false">
      <c r="A353" s="8" t="s">
        <v>4353</v>
      </c>
      <c r="B353" s="8" t="s">
        <v>4353</v>
      </c>
      <c r="C353" s="2" t="s">
        <v>4354</v>
      </c>
      <c r="D353" s="2" t="s">
        <v>144</v>
      </c>
      <c r="E353" s="2" t="s">
        <v>145</v>
      </c>
      <c r="F353" s="9" t="n">
        <f aca="false">Precios!R353</f>
        <v>542</v>
      </c>
      <c r="G353" s="2" t="n">
        <v>231</v>
      </c>
      <c r="H353" s="10" t="str">
        <f aca="false">Parámetros!$B$28</f>
        <v>Nuevo</v>
      </c>
      <c r="I353" s="10" t="str">
        <f aca="false">Parámetros!$B$29</f>
        <v>Clásica</v>
      </c>
      <c r="J353" s="11" t="s">
        <v>4355</v>
      </c>
      <c r="K353" s="10" t="str">
        <f aca="false">Parámetros!$B$30</f>
        <v>Mercado Envíos</v>
      </c>
      <c r="L353" s="2" t="str">
        <f aca="false">IF(F353&gt;=Parámetros!$B$7,"Envío gratis (obligatorio en Mercado Libre)",Parámetros!$B$31)</f>
        <v>Envío gratis (obligatorio en Mercado Libre)</v>
      </c>
      <c r="M353" s="10" t="str">
        <f aca="false">Parámetros!$B$32</f>
        <v>No acepto</v>
      </c>
      <c r="N353" s="10" t="str">
        <f aca="false">Parámetros!$B$33</f>
        <v>Sin garantía</v>
      </c>
      <c r="O353" s="2" t="s">
        <v>4356</v>
      </c>
      <c r="P353" s="2" t="s">
        <v>3519</v>
      </c>
      <c r="Q353" s="2" t="s">
        <v>1641</v>
      </c>
      <c r="R353" s="2" t="s">
        <v>3519</v>
      </c>
      <c r="S353" s="2"/>
      <c r="T353" s="2" t="s">
        <v>1257</v>
      </c>
      <c r="U353" s="2" t="n">
        <v>90</v>
      </c>
      <c r="V353" s="2" t="s">
        <v>133</v>
      </c>
      <c r="W353" s="2" t="n">
        <v>90</v>
      </c>
      <c r="X353" s="2" t="s">
        <v>4357</v>
      </c>
      <c r="Y353" s="2" t="s">
        <v>4358</v>
      </c>
      <c r="Z353" s="2" t="s">
        <v>136</v>
      </c>
      <c r="AA353" s="2" t="s">
        <v>81</v>
      </c>
      <c r="AB353" s="2"/>
      <c r="AC353" s="2"/>
      <c r="AD353" s="2"/>
      <c r="AE353" s="2"/>
      <c r="AF353" s="2"/>
      <c r="AG353" s="2" t="s">
        <v>4277</v>
      </c>
      <c r="AH353" s="2" t="s">
        <v>4359</v>
      </c>
      <c r="AI353" s="2" t="s">
        <v>4360</v>
      </c>
      <c r="AJ353" s="2"/>
      <c r="AK353" s="2"/>
      <c r="AL353" s="2"/>
      <c r="AM353" s="2"/>
      <c r="AN353" s="2" t="s">
        <v>87</v>
      </c>
      <c r="AO353" s="2" t="s">
        <v>4361</v>
      </c>
      <c r="AP353" s="2" t="s">
        <v>89</v>
      </c>
    </row>
    <row r="354" customFormat="false" ht="15" hidden="false" customHeight="false" outlineLevel="0" collapsed="false">
      <c r="A354" s="8" t="s">
        <v>4362</v>
      </c>
      <c r="B354" s="8" t="s">
        <v>4362</v>
      </c>
      <c r="C354" s="2" t="s">
        <v>4363</v>
      </c>
      <c r="D354" s="2" t="s">
        <v>68</v>
      </c>
      <c r="E354" s="2" t="s">
        <v>69</v>
      </c>
      <c r="F354" s="9" t="n">
        <f aca="false">Precios!R354</f>
        <v>1398</v>
      </c>
      <c r="G354" s="2" t="n">
        <v>13</v>
      </c>
      <c r="H354" s="10" t="str">
        <f aca="false">Parámetros!$B$28</f>
        <v>Nuevo</v>
      </c>
      <c r="I354" s="10" t="str">
        <f aca="false">Parámetros!$B$29</f>
        <v>Clásica</v>
      </c>
      <c r="J354" s="11" t="s">
        <v>4364</v>
      </c>
      <c r="K354" s="10" t="str">
        <f aca="false">Parámetros!$B$30</f>
        <v>Mercado Envíos</v>
      </c>
      <c r="L354" s="2" t="str">
        <f aca="false">IF(F354&gt;=Parámetros!$B$7,"Envío gratis (obligatorio en Mercado Libre)",Parámetros!$B$31)</f>
        <v>Envío gratis (obligatorio en Mercado Libre)</v>
      </c>
      <c r="M354" s="10" t="str">
        <f aca="false">Parámetros!$B$32</f>
        <v>No acepto</v>
      </c>
      <c r="N354" s="10" t="str">
        <f aca="false">Parámetros!$B$33</f>
        <v>Sin garantía</v>
      </c>
      <c r="O354" s="2" t="s">
        <v>4365</v>
      </c>
      <c r="P354" s="2" t="s">
        <v>4366</v>
      </c>
      <c r="Q354" s="2" t="s">
        <v>4367</v>
      </c>
      <c r="R354" s="2" t="s">
        <v>4368</v>
      </c>
      <c r="S354" s="2"/>
      <c r="T354" s="2" t="s">
        <v>1298</v>
      </c>
      <c r="U354" s="2" t="n">
        <v>30</v>
      </c>
      <c r="V354" s="2" t="s">
        <v>133</v>
      </c>
      <c r="W354" s="2" t="n">
        <v>30</v>
      </c>
      <c r="X354" s="2" t="s">
        <v>4369</v>
      </c>
      <c r="Y354" s="2" t="s">
        <v>4370</v>
      </c>
      <c r="Z354" s="2" t="s">
        <v>136</v>
      </c>
      <c r="AA354" s="2" t="s">
        <v>81</v>
      </c>
      <c r="AB354" s="2"/>
      <c r="AC354" s="2"/>
      <c r="AD354" s="2"/>
      <c r="AE354" s="2"/>
      <c r="AF354" s="2"/>
      <c r="AG354" s="2" t="s">
        <v>4371</v>
      </c>
      <c r="AH354" s="2" t="s">
        <v>4372</v>
      </c>
      <c r="AI354" s="2" t="s">
        <v>4373</v>
      </c>
      <c r="AJ354" s="2"/>
      <c r="AK354" s="2"/>
      <c r="AL354" s="2"/>
      <c r="AM354" s="2"/>
      <c r="AN354" s="2" t="s">
        <v>87</v>
      </c>
      <c r="AO354" s="2" t="s">
        <v>4374</v>
      </c>
      <c r="AP354" s="2" t="s">
        <v>89</v>
      </c>
    </row>
    <row r="355" customFormat="false" ht="15" hidden="false" customHeight="false" outlineLevel="0" collapsed="false">
      <c r="A355" s="8" t="s">
        <v>4375</v>
      </c>
      <c r="B355" s="8" t="s">
        <v>4375</v>
      </c>
      <c r="C355" s="2" t="s">
        <v>4376</v>
      </c>
      <c r="D355" s="2" t="s">
        <v>1811</v>
      </c>
      <c r="E355" s="2" t="s">
        <v>1812</v>
      </c>
      <c r="F355" s="9" t="n">
        <f aca="false">Precios!R355</f>
        <v>557.6</v>
      </c>
      <c r="G355" s="2" t="n">
        <v>98</v>
      </c>
      <c r="H355" s="10" t="str">
        <f aca="false">Parámetros!$B$28</f>
        <v>Nuevo</v>
      </c>
      <c r="I355" s="10" t="str">
        <f aca="false">Parámetros!$B$29</f>
        <v>Clásica</v>
      </c>
      <c r="J355" s="11" t="s">
        <v>4377</v>
      </c>
      <c r="K355" s="10" t="str">
        <f aca="false">Parámetros!$B$30</f>
        <v>Mercado Envíos</v>
      </c>
      <c r="L355" s="2" t="str">
        <f aca="false">IF(F355&gt;=Parámetros!$B$7,"Envío gratis (obligatorio en Mercado Libre)",Parámetros!$B$31)</f>
        <v>Envío gratis (obligatorio en Mercado Libre)</v>
      </c>
      <c r="M355" s="10" t="str">
        <f aca="false">Parámetros!$B$32</f>
        <v>No acepto</v>
      </c>
      <c r="N355" s="10" t="str">
        <f aca="false">Parámetros!$B$33</f>
        <v>Sin garantía</v>
      </c>
      <c r="O355" s="2" t="s">
        <v>4378</v>
      </c>
      <c r="P355" s="2" t="s">
        <v>4379</v>
      </c>
      <c r="Q355" s="2" t="s">
        <v>4380</v>
      </c>
      <c r="R355" s="2" t="s">
        <v>4381</v>
      </c>
      <c r="S355" s="2"/>
      <c r="T355" s="2" t="s">
        <v>2316</v>
      </c>
      <c r="U355" s="2" t="n">
        <v>15</v>
      </c>
      <c r="V355" s="2" t="s">
        <v>100</v>
      </c>
      <c r="W355" s="2" t="n">
        <v>1</v>
      </c>
      <c r="X355" s="2" t="s">
        <v>4382</v>
      </c>
      <c r="Y355" s="2" t="s">
        <v>4383</v>
      </c>
      <c r="Z355" s="2" t="s">
        <v>1819</v>
      </c>
      <c r="AA355" s="2"/>
      <c r="AB355" s="2"/>
      <c r="AC355" s="2"/>
      <c r="AD355" s="2"/>
      <c r="AE355" s="2"/>
      <c r="AF355" s="2"/>
      <c r="AG355" s="2" t="s">
        <v>4384</v>
      </c>
      <c r="AH355" s="2" t="s">
        <v>4385</v>
      </c>
      <c r="AI355" s="2" t="s">
        <v>4386</v>
      </c>
      <c r="AJ355" s="2"/>
      <c r="AK355" s="2"/>
      <c r="AL355" s="2"/>
      <c r="AM355" s="2"/>
      <c r="AN355" s="2" t="s">
        <v>87</v>
      </c>
      <c r="AO355" s="2" t="s">
        <v>4387</v>
      </c>
      <c r="AP355" s="2" t="s">
        <v>89</v>
      </c>
    </row>
    <row r="356" customFormat="false" ht="15" hidden="false" customHeight="false" outlineLevel="0" collapsed="false">
      <c r="A356" s="8" t="s">
        <v>4388</v>
      </c>
      <c r="B356" s="8" t="s">
        <v>4388</v>
      </c>
      <c r="C356" s="2" t="s">
        <v>4389</v>
      </c>
      <c r="D356" s="2" t="s">
        <v>4390</v>
      </c>
      <c r="E356" s="2" t="s">
        <v>4391</v>
      </c>
      <c r="F356" s="9" t="n">
        <f aca="false">Precios!R356</f>
        <v>359</v>
      </c>
      <c r="G356" s="2" t="n">
        <v>224</v>
      </c>
      <c r="H356" s="10" t="str">
        <f aca="false">Parámetros!$B$28</f>
        <v>Nuevo</v>
      </c>
      <c r="I356" s="10" t="str">
        <f aca="false">Parámetros!$B$29</f>
        <v>Clásica</v>
      </c>
      <c r="J356" s="11" t="s">
        <v>4392</v>
      </c>
      <c r="K356" s="10" t="str">
        <f aca="false">Parámetros!$B$30</f>
        <v>Mercado Envíos</v>
      </c>
      <c r="L356" s="2" t="str">
        <f aca="false">IF(F356&gt;=Parámetros!$B$7,"Envío gratis (obligatorio en Mercado Libre)",Parámetros!$B$31)</f>
        <v>Envío gratis (obligatorio en Mercado Libre)</v>
      </c>
      <c r="M356" s="10" t="str">
        <f aca="false">Parámetros!$B$32</f>
        <v>No acepto</v>
      </c>
      <c r="N356" s="10" t="str">
        <f aca="false">Parámetros!$B$33</f>
        <v>Sin garantía</v>
      </c>
      <c r="O356" s="2" t="s">
        <v>4393</v>
      </c>
      <c r="P356" s="2" t="s">
        <v>4394</v>
      </c>
      <c r="Q356" s="2" t="s">
        <v>2427</v>
      </c>
      <c r="R356" s="2" t="s">
        <v>4395</v>
      </c>
      <c r="S356" s="2"/>
      <c r="T356" s="2" t="s">
        <v>4396</v>
      </c>
      <c r="U356" s="2" t="n">
        <v>5</v>
      </c>
      <c r="V356" s="2" t="s">
        <v>77</v>
      </c>
      <c r="W356" s="2" t="n">
        <v>1</v>
      </c>
      <c r="X356" s="2" t="s">
        <v>4397</v>
      </c>
      <c r="Y356" s="2"/>
      <c r="Z356" s="2" t="s">
        <v>4398</v>
      </c>
      <c r="AA356" s="2" t="s">
        <v>4399</v>
      </c>
      <c r="AB356" s="2"/>
      <c r="AC356" s="2"/>
      <c r="AD356" s="2"/>
      <c r="AE356" s="2"/>
      <c r="AF356" s="2" t="s">
        <v>4400</v>
      </c>
      <c r="AG356" s="2" t="s">
        <v>4401</v>
      </c>
      <c r="AH356" s="2" t="s">
        <v>4402</v>
      </c>
      <c r="AI356" s="2" t="s">
        <v>4403</v>
      </c>
      <c r="AJ356" s="2" t="s">
        <v>4404</v>
      </c>
      <c r="AK356" s="2"/>
      <c r="AL356" s="2"/>
      <c r="AM356" s="2"/>
      <c r="AN356" s="2" t="s">
        <v>87</v>
      </c>
      <c r="AO356" s="2" t="s">
        <v>4405</v>
      </c>
      <c r="AP356" s="2" t="s">
        <v>89</v>
      </c>
    </row>
    <row r="357" customFormat="false" ht="15" hidden="false" customHeight="false" outlineLevel="0" collapsed="false">
      <c r="A357" s="8" t="s">
        <v>4406</v>
      </c>
      <c r="B357" s="8" t="s">
        <v>4406</v>
      </c>
      <c r="C357" s="2" t="s">
        <v>4407</v>
      </c>
      <c r="D357" s="2" t="s">
        <v>445</v>
      </c>
      <c r="E357" s="2" t="s">
        <v>446</v>
      </c>
      <c r="F357" s="9" t="n">
        <f aca="false">Precios!R357</f>
        <v>1029</v>
      </c>
      <c r="G357" s="2" t="n">
        <v>12</v>
      </c>
      <c r="H357" s="10" t="str">
        <f aca="false">Parámetros!$B$28</f>
        <v>Nuevo</v>
      </c>
      <c r="I357" s="10" t="str">
        <f aca="false">Parámetros!$B$29</f>
        <v>Clásica</v>
      </c>
      <c r="J357" s="11" t="s">
        <v>4408</v>
      </c>
      <c r="K357" s="10" t="str">
        <f aca="false">Parámetros!$B$30</f>
        <v>Mercado Envíos</v>
      </c>
      <c r="L357" s="2" t="str">
        <f aca="false">IF(F357&gt;=Parámetros!$B$7,"Envío gratis (obligatorio en Mercado Libre)",Parámetros!$B$31)</f>
        <v>Envío gratis (obligatorio en Mercado Libre)</v>
      </c>
      <c r="M357" s="10" t="str">
        <f aca="false">Parámetros!$B$32</f>
        <v>No acepto</v>
      </c>
      <c r="N357" s="10" t="str">
        <f aca="false">Parámetros!$B$33</f>
        <v>Sin garantía</v>
      </c>
      <c r="O357" s="2" t="s">
        <v>4409</v>
      </c>
      <c r="P357" s="2" t="s">
        <v>4410</v>
      </c>
      <c r="Q357" s="2" t="s">
        <v>450</v>
      </c>
      <c r="R357" s="2" t="s">
        <v>4410</v>
      </c>
      <c r="S357" s="2"/>
      <c r="T357" s="2" t="s">
        <v>996</v>
      </c>
      <c r="U357" s="2" t="n">
        <v>6</v>
      </c>
      <c r="V357" s="2" t="s">
        <v>171</v>
      </c>
      <c r="W357" s="2" t="n">
        <v>6</v>
      </c>
      <c r="X357" s="2" t="s">
        <v>4411</v>
      </c>
      <c r="Y357" s="2" t="s">
        <v>4412</v>
      </c>
      <c r="Z357" s="2" t="s">
        <v>4413</v>
      </c>
      <c r="AA357" s="2" t="s">
        <v>81</v>
      </c>
      <c r="AB357" s="2"/>
      <c r="AC357" s="2"/>
      <c r="AD357" s="2"/>
      <c r="AE357" s="2"/>
      <c r="AF357" s="2" t="s">
        <v>4414</v>
      </c>
      <c r="AG357" s="2" t="s">
        <v>4415</v>
      </c>
      <c r="AH357" s="2" t="s">
        <v>4416</v>
      </c>
      <c r="AI357" s="2" t="s">
        <v>4417</v>
      </c>
      <c r="AJ357" s="2"/>
      <c r="AK357" s="2"/>
      <c r="AL357" s="2"/>
      <c r="AM357" s="2"/>
      <c r="AN357" s="2" t="s">
        <v>87</v>
      </c>
      <c r="AO357" s="2" t="s">
        <v>4418</v>
      </c>
      <c r="AP357" s="2" t="s">
        <v>89</v>
      </c>
    </row>
    <row r="358" customFormat="false" ht="15" hidden="false" customHeight="false" outlineLevel="0" collapsed="false">
      <c r="A358" s="8" t="s">
        <v>4419</v>
      </c>
      <c r="B358" s="8" t="s">
        <v>4419</v>
      </c>
      <c r="C358" s="2" t="s">
        <v>4420</v>
      </c>
      <c r="D358" s="2" t="s">
        <v>1811</v>
      </c>
      <c r="E358" s="2" t="s">
        <v>1812</v>
      </c>
      <c r="F358" s="9" t="n">
        <f aca="false">Precios!R358</f>
        <v>572</v>
      </c>
      <c r="G358" s="2" t="n">
        <v>114</v>
      </c>
      <c r="H358" s="10" t="str">
        <f aca="false">Parámetros!$B$28</f>
        <v>Nuevo</v>
      </c>
      <c r="I358" s="10" t="str">
        <f aca="false">Parámetros!$B$29</f>
        <v>Clásica</v>
      </c>
      <c r="J358" s="11" t="s">
        <v>4421</v>
      </c>
      <c r="K358" s="10" t="str">
        <f aca="false">Parámetros!$B$30</f>
        <v>Mercado Envíos</v>
      </c>
      <c r="L358" s="2" t="str">
        <f aca="false">IF(F358&gt;=Parámetros!$B$7,"Envío gratis (obligatorio en Mercado Libre)",Parámetros!$B$31)</f>
        <v>Envío gratis (obligatorio en Mercado Libre)</v>
      </c>
      <c r="M358" s="10" t="str">
        <f aca="false">Parámetros!$B$32</f>
        <v>No acepto</v>
      </c>
      <c r="N358" s="10" t="str">
        <f aca="false">Parámetros!$B$33</f>
        <v>Sin garantía</v>
      </c>
      <c r="O358" s="2" t="s">
        <v>4422</v>
      </c>
      <c r="P358" s="2" t="s">
        <v>4423</v>
      </c>
      <c r="Q358" s="2" t="s">
        <v>4424</v>
      </c>
      <c r="R358" s="2" t="s">
        <v>4425</v>
      </c>
      <c r="S358" s="2"/>
      <c r="T358" s="2" t="s">
        <v>2316</v>
      </c>
      <c r="U358" s="2" t="n">
        <v>40</v>
      </c>
      <c r="V358" s="2" t="s">
        <v>100</v>
      </c>
      <c r="W358" s="2" t="n">
        <v>1</v>
      </c>
      <c r="X358" s="2" t="s">
        <v>4426</v>
      </c>
      <c r="Y358" s="2" t="s">
        <v>4427</v>
      </c>
      <c r="Z358" s="2" t="s">
        <v>1819</v>
      </c>
      <c r="AA358" s="2"/>
      <c r="AB358" s="2"/>
      <c r="AC358" s="2"/>
      <c r="AD358" s="2"/>
      <c r="AE358" s="2"/>
      <c r="AF358" s="2"/>
      <c r="AG358" s="2" t="s">
        <v>4428</v>
      </c>
      <c r="AH358" s="2" t="s">
        <v>4429</v>
      </c>
      <c r="AI358" s="2" t="s">
        <v>4430</v>
      </c>
      <c r="AJ358" s="2"/>
      <c r="AK358" s="2"/>
      <c r="AL358" s="2"/>
      <c r="AM358" s="2"/>
      <c r="AN358" s="2" t="s">
        <v>87</v>
      </c>
      <c r="AO358" s="2" t="s">
        <v>4431</v>
      </c>
      <c r="AP358" s="2" t="s">
        <v>89</v>
      </c>
    </row>
    <row r="359" customFormat="false" ht="15" hidden="false" customHeight="false" outlineLevel="0" collapsed="false">
      <c r="A359" s="8" t="s">
        <v>4432</v>
      </c>
      <c r="B359" s="8" t="s">
        <v>4432</v>
      </c>
      <c r="C359" s="2" t="s">
        <v>4433</v>
      </c>
      <c r="D359" s="2" t="s">
        <v>872</v>
      </c>
      <c r="E359" s="2" t="s">
        <v>873</v>
      </c>
      <c r="F359" s="9" t="n">
        <f aca="false">Precios!R359</f>
        <v>71</v>
      </c>
      <c r="G359" s="2" t="n">
        <v>611</v>
      </c>
      <c r="H359" s="10" t="str">
        <f aca="false">Parámetros!$B$28</f>
        <v>Nuevo</v>
      </c>
      <c r="I359" s="10" t="str">
        <f aca="false">Parámetros!$B$29</f>
        <v>Clásica</v>
      </c>
      <c r="J359" s="11" t="s">
        <v>4434</v>
      </c>
      <c r="K359" s="10" t="str">
        <f aca="false">Parámetros!$B$30</f>
        <v>Mercado Envíos</v>
      </c>
      <c r="L359" s="2" t="str">
        <f aca="false">IF(F359&gt;=Parámetros!$B$7,"Envío gratis (obligatorio en Mercado Libre)",Parámetros!$B$31)</f>
        <v>A cargo del comprador</v>
      </c>
      <c r="M359" s="10" t="str">
        <f aca="false">Parámetros!$B$32</f>
        <v>No acepto</v>
      </c>
      <c r="N359" s="10" t="str">
        <f aca="false">Parámetros!$B$33</f>
        <v>Sin garantía</v>
      </c>
      <c r="O359" s="2" t="s">
        <v>4435</v>
      </c>
      <c r="P359" s="2" t="s">
        <v>166</v>
      </c>
      <c r="Q359" s="2" t="s">
        <v>167</v>
      </c>
      <c r="R359" s="2" t="s">
        <v>4436</v>
      </c>
      <c r="S359" s="2" t="s">
        <v>4437</v>
      </c>
      <c r="T359" s="2" t="s">
        <v>1374</v>
      </c>
      <c r="U359" s="2" t="n">
        <v>80</v>
      </c>
      <c r="V359" s="2" t="s">
        <v>171</v>
      </c>
      <c r="W359" s="2" t="n">
        <v>1</v>
      </c>
      <c r="X359" s="2"/>
      <c r="Y359" s="2"/>
      <c r="Z359" s="2"/>
      <c r="AA359" s="2" t="s">
        <v>1375</v>
      </c>
      <c r="AB359" s="2"/>
      <c r="AC359" s="2" t="s">
        <v>4437</v>
      </c>
      <c r="AD359" s="2"/>
      <c r="AE359" s="2"/>
      <c r="AF359" s="2"/>
      <c r="AG359" s="2" t="s">
        <v>4438</v>
      </c>
      <c r="AH359" s="2" t="s">
        <v>4439</v>
      </c>
      <c r="AI359" s="2" t="s">
        <v>4440</v>
      </c>
      <c r="AJ359" s="2"/>
      <c r="AK359" s="2"/>
      <c r="AL359" s="2"/>
      <c r="AM359" s="2"/>
      <c r="AN359" s="2" t="s">
        <v>175</v>
      </c>
      <c r="AO359" s="2" t="s">
        <v>4441</v>
      </c>
      <c r="AP359" s="2" t="s">
        <v>89</v>
      </c>
    </row>
    <row r="360" customFormat="false" ht="15" hidden="false" customHeight="false" outlineLevel="0" collapsed="false">
      <c r="A360" s="8" t="s">
        <v>4442</v>
      </c>
      <c r="B360" s="8" t="s">
        <v>4442</v>
      </c>
      <c r="C360" s="2" t="s">
        <v>4443</v>
      </c>
      <c r="D360" s="2" t="s">
        <v>303</v>
      </c>
      <c r="E360" s="2" t="s">
        <v>304</v>
      </c>
      <c r="F360" s="9" t="n">
        <f aca="false">Precios!R360</f>
        <v>169</v>
      </c>
      <c r="G360" s="2" t="n">
        <v>599</v>
      </c>
      <c r="H360" s="10" t="str">
        <f aca="false">Parámetros!$B$28</f>
        <v>Nuevo</v>
      </c>
      <c r="I360" s="10" t="str">
        <f aca="false">Parámetros!$B$29</f>
        <v>Clásica</v>
      </c>
      <c r="J360" s="11" t="s">
        <v>4444</v>
      </c>
      <c r="K360" s="10" t="str">
        <f aca="false">Parámetros!$B$30</f>
        <v>Mercado Envíos</v>
      </c>
      <c r="L360" s="2" t="str">
        <f aca="false">IF(F360&gt;=Parámetros!$B$7,"Envío gratis (obligatorio en Mercado Libre)",Parámetros!$B$31)</f>
        <v>A cargo del comprador</v>
      </c>
      <c r="M360" s="10" t="str">
        <f aca="false">Parámetros!$B$32</f>
        <v>No acepto</v>
      </c>
      <c r="N360" s="10" t="str">
        <f aca="false">Parámetros!$B$33</f>
        <v>Sin garantía</v>
      </c>
      <c r="O360" s="2" t="s">
        <v>4445</v>
      </c>
      <c r="P360" s="2" t="s">
        <v>4446</v>
      </c>
      <c r="Q360" s="2" t="s">
        <v>129</v>
      </c>
      <c r="R360" s="2" t="s">
        <v>4446</v>
      </c>
      <c r="S360" s="2" t="s">
        <v>3187</v>
      </c>
      <c r="T360" s="2" t="s">
        <v>4447</v>
      </c>
      <c r="U360" s="2" t="n">
        <v>10</v>
      </c>
      <c r="V360" s="2" t="s">
        <v>133</v>
      </c>
      <c r="W360" s="2" t="n">
        <v>10</v>
      </c>
      <c r="X360" s="2" t="s">
        <v>4448</v>
      </c>
      <c r="Y360" s="2" t="s">
        <v>4449</v>
      </c>
      <c r="Z360" s="2" t="s">
        <v>136</v>
      </c>
      <c r="AA360" s="2" t="s">
        <v>81</v>
      </c>
      <c r="AB360" s="2"/>
      <c r="AC360" s="2" t="s">
        <v>3187</v>
      </c>
      <c r="AD360" s="2"/>
      <c r="AE360" s="2"/>
      <c r="AF360" s="2"/>
      <c r="AG360" s="2" t="s">
        <v>4450</v>
      </c>
      <c r="AH360" s="2" t="s">
        <v>4451</v>
      </c>
      <c r="AI360" s="2" t="s">
        <v>4452</v>
      </c>
      <c r="AJ360" s="2" t="s">
        <v>4453</v>
      </c>
      <c r="AK360" s="2"/>
      <c r="AL360" s="2"/>
      <c r="AM360" s="2"/>
      <c r="AN360" s="2" t="s">
        <v>87</v>
      </c>
      <c r="AO360" s="2" t="s">
        <v>4454</v>
      </c>
      <c r="AP360" s="2" t="s">
        <v>89</v>
      </c>
    </row>
    <row r="361" customFormat="false" ht="15" hidden="false" customHeight="false" outlineLevel="0" collapsed="false">
      <c r="A361" s="8" t="s">
        <v>4455</v>
      </c>
      <c r="B361" s="8" t="s">
        <v>4455</v>
      </c>
      <c r="C361" s="2" t="s">
        <v>4456</v>
      </c>
      <c r="D361" s="2" t="s">
        <v>483</v>
      </c>
      <c r="E361" s="2" t="s">
        <v>484</v>
      </c>
      <c r="F361" s="9" t="n">
        <f aca="false">Precios!R361</f>
        <v>259</v>
      </c>
      <c r="G361" s="2" t="n">
        <v>76</v>
      </c>
      <c r="H361" s="10" t="str">
        <f aca="false">Parámetros!$B$28</f>
        <v>Nuevo</v>
      </c>
      <c r="I361" s="10" t="str">
        <f aca="false">Parámetros!$B$29</f>
        <v>Clásica</v>
      </c>
      <c r="J361" s="11" t="s">
        <v>4457</v>
      </c>
      <c r="K361" s="10" t="str">
        <f aca="false">Parámetros!$B$30</f>
        <v>Mercado Envíos</v>
      </c>
      <c r="L361" s="2" t="str">
        <f aca="false">IF(F361&gt;=Parámetros!$B$7,"Envío gratis (obligatorio en Mercado Libre)",Parámetros!$B$31)</f>
        <v>A cargo del comprador</v>
      </c>
      <c r="M361" s="10" t="str">
        <f aca="false">Parámetros!$B$32</f>
        <v>No acepto</v>
      </c>
      <c r="N361" s="10" t="str">
        <f aca="false">Parámetros!$B$33</f>
        <v>Sin garantía</v>
      </c>
      <c r="O361" s="2" t="s">
        <v>4458</v>
      </c>
      <c r="P361" s="2" t="s">
        <v>4459</v>
      </c>
      <c r="Q361" s="2" t="s">
        <v>4460</v>
      </c>
      <c r="R361" s="2" t="s">
        <v>3279</v>
      </c>
      <c r="S361" s="2"/>
      <c r="T361" s="2" t="s">
        <v>4461</v>
      </c>
      <c r="U361" s="2" t="n">
        <v>3</v>
      </c>
      <c r="V361" s="2" t="s">
        <v>77</v>
      </c>
      <c r="W361" s="2" t="n">
        <v>1</v>
      </c>
      <c r="X361" s="2" t="s">
        <v>3279</v>
      </c>
      <c r="Y361" s="2" t="s">
        <v>3280</v>
      </c>
      <c r="Z361" s="2" t="s">
        <v>494</v>
      </c>
      <c r="AA361" s="2" t="s">
        <v>81</v>
      </c>
      <c r="AB361" s="2"/>
      <c r="AC361" s="2"/>
      <c r="AD361" s="2"/>
      <c r="AE361" s="2"/>
      <c r="AF361" s="2"/>
      <c r="AG361" s="2" t="s">
        <v>4462</v>
      </c>
      <c r="AH361" s="2" t="s">
        <v>4463</v>
      </c>
      <c r="AI361" s="2" t="s">
        <v>4464</v>
      </c>
      <c r="AJ361" s="2"/>
      <c r="AK361" s="2"/>
      <c r="AL361" s="2"/>
      <c r="AM361" s="2"/>
      <c r="AN361" s="2" t="s">
        <v>87</v>
      </c>
      <c r="AO361" s="2" t="s">
        <v>4465</v>
      </c>
      <c r="AP361" s="2" t="s">
        <v>89</v>
      </c>
    </row>
    <row r="362" customFormat="false" ht="15" hidden="false" customHeight="false" outlineLevel="0" collapsed="false">
      <c r="A362" s="8" t="s">
        <v>4466</v>
      </c>
      <c r="B362" s="8" t="s">
        <v>4466</v>
      </c>
      <c r="C362" s="2" t="s">
        <v>4467</v>
      </c>
      <c r="D362" s="2" t="s">
        <v>1059</v>
      </c>
      <c r="E362" s="2" t="s">
        <v>1060</v>
      </c>
      <c r="F362" s="9" t="n">
        <f aca="false">Precios!R362</f>
        <v>384</v>
      </c>
      <c r="G362" s="2" t="n">
        <v>68</v>
      </c>
      <c r="H362" s="10" t="str">
        <f aca="false">Parámetros!$B$28</f>
        <v>Nuevo</v>
      </c>
      <c r="I362" s="10" t="str">
        <f aca="false">Parámetros!$B$29</f>
        <v>Clásica</v>
      </c>
      <c r="J362" s="11" t="s">
        <v>4468</v>
      </c>
      <c r="K362" s="10" t="str">
        <f aca="false">Parámetros!$B$30</f>
        <v>Mercado Envíos</v>
      </c>
      <c r="L362" s="2" t="str">
        <f aca="false">IF(F362&gt;=Parámetros!$B$7,"Envío gratis (obligatorio en Mercado Libre)",Parámetros!$B$31)</f>
        <v>Envío gratis (obligatorio en Mercado Libre)</v>
      </c>
      <c r="M362" s="10" t="str">
        <f aca="false">Parámetros!$B$32</f>
        <v>No acepto</v>
      </c>
      <c r="N362" s="10" t="str">
        <f aca="false">Parámetros!$B$33</f>
        <v>Sin garantía</v>
      </c>
      <c r="O362" s="2" t="s">
        <v>4469</v>
      </c>
      <c r="P362" s="2" t="s">
        <v>4470</v>
      </c>
      <c r="Q362" s="2" t="s">
        <v>3882</v>
      </c>
      <c r="R362" s="2" t="s">
        <v>4470</v>
      </c>
      <c r="S362" s="2"/>
      <c r="T362" s="2" t="s">
        <v>152</v>
      </c>
      <c r="U362" s="2" t="n">
        <v>20</v>
      </c>
      <c r="V362" s="2" t="s">
        <v>133</v>
      </c>
      <c r="W362" s="2" t="n">
        <v>20</v>
      </c>
      <c r="X362" s="2" t="s">
        <v>4471</v>
      </c>
      <c r="Y362" s="2" t="s">
        <v>4472</v>
      </c>
      <c r="Z362" s="2" t="s">
        <v>136</v>
      </c>
      <c r="AA362" s="2" t="s">
        <v>81</v>
      </c>
      <c r="AB362" s="2"/>
      <c r="AC362" s="2"/>
      <c r="AD362" s="2"/>
      <c r="AE362" s="2"/>
      <c r="AF362" s="2"/>
      <c r="AG362" s="2" t="s">
        <v>4473</v>
      </c>
      <c r="AH362" s="2" t="s">
        <v>4474</v>
      </c>
      <c r="AI362" s="2"/>
      <c r="AJ362" s="2"/>
      <c r="AK362" s="2"/>
      <c r="AL362" s="2"/>
      <c r="AM362" s="2"/>
      <c r="AN362" s="2" t="s">
        <v>87</v>
      </c>
      <c r="AO362" s="2" t="s">
        <v>4475</v>
      </c>
      <c r="AP362" s="2" t="s">
        <v>89</v>
      </c>
    </row>
    <row r="363" customFormat="false" ht="15" hidden="false" customHeight="false" outlineLevel="0" collapsed="false">
      <c r="A363" s="8" t="s">
        <v>4476</v>
      </c>
      <c r="B363" s="8" t="s">
        <v>4476</v>
      </c>
      <c r="C363" s="2" t="s">
        <v>4477</v>
      </c>
      <c r="D363" s="2" t="s">
        <v>144</v>
      </c>
      <c r="E363" s="2" t="s">
        <v>145</v>
      </c>
      <c r="F363" s="9" t="n">
        <f aca="false">Precios!R363</f>
        <v>417</v>
      </c>
      <c r="G363" s="2" t="n">
        <v>0</v>
      </c>
      <c r="H363" s="10" t="str">
        <f aca="false">Parámetros!$B$28</f>
        <v>Nuevo</v>
      </c>
      <c r="I363" s="10" t="str">
        <f aca="false">Parámetros!$B$29</f>
        <v>Clásica</v>
      </c>
      <c r="J363" s="11" t="s">
        <v>4478</v>
      </c>
      <c r="K363" s="10" t="str">
        <f aca="false">Parámetros!$B$30</f>
        <v>Mercado Envíos</v>
      </c>
      <c r="L363" s="2" t="str">
        <f aca="false">IF(F363&gt;=Parámetros!$B$7,"Envío gratis (obligatorio en Mercado Libre)",Parámetros!$B$31)</f>
        <v>Envío gratis (obligatorio en Mercado Libre)</v>
      </c>
      <c r="M363" s="10" t="str">
        <f aca="false">Parámetros!$B$32</f>
        <v>No acepto</v>
      </c>
      <c r="N363" s="10" t="str">
        <f aca="false">Parámetros!$B$33</f>
        <v>Sin garantía</v>
      </c>
      <c r="O363" s="2" t="s">
        <v>4479</v>
      </c>
      <c r="P363" s="2" t="s">
        <v>4480</v>
      </c>
      <c r="Q363" s="2" t="s">
        <v>336</v>
      </c>
      <c r="R363" s="2" t="s">
        <v>4480</v>
      </c>
      <c r="S363" s="2" t="s">
        <v>4481</v>
      </c>
      <c r="T363" s="2" t="s">
        <v>4482</v>
      </c>
      <c r="U363" s="2" t="n">
        <v>174</v>
      </c>
      <c r="V363" s="2" t="s">
        <v>100</v>
      </c>
      <c r="W363" s="2" t="n">
        <v>1</v>
      </c>
      <c r="X363" s="2" t="s">
        <v>4483</v>
      </c>
      <c r="Y363" s="2"/>
      <c r="Z363" s="2" t="s">
        <v>136</v>
      </c>
      <c r="AA363" s="2" t="s">
        <v>3784</v>
      </c>
      <c r="AB363" s="2"/>
      <c r="AC363" s="2" t="s">
        <v>3187</v>
      </c>
      <c r="AD363" s="2"/>
      <c r="AE363" s="2"/>
      <c r="AF363" s="2"/>
      <c r="AG363" s="2" t="s">
        <v>4484</v>
      </c>
      <c r="AH363" s="2" t="s">
        <v>4485</v>
      </c>
      <c r="AI363" s="2" t="s">
        <v>4486</v>
      </c>
      <c r="AJ363" s="2"/>
      <c r="AK363" s="2"/>
      <c r="AL363" s="2"/>
      <c r="AM363" s="2"/>
      <c r="AN363" s="2" t="s">
        <v>87</v>
      </c>
      <c r="AO363" s="2" t="s">
        <v>4487</v>
      </c>
      <c r="AP363" s="2" t="s">
        <v>89</v>
      </c>
    </row>
    <row r="364" customFormat="false" ht="15" hidden="false" customHeight="false" outlineLevel="0" collapsed="false">
      <c r="A364" s="8" t="s">
        <v>4488</v>
      </c>
      <c r="B364" s="8" t="s">
        <v>4488</v>
      </c>
      <c r="C364" s="2" t="s">
        <v>4489</v>
      </c>
      <c r="D364" s="2" t="s">
        <v>445</v>
      </c>
      <c r="E364" s="2" t="s">
        <v>446</v>
      </c>
      <c r="F364" s="9" t="n">
        <f aca="false">Precios!R364</f>
        <v>570.12</v>
      </c>
      <c r="G364" s="2" t="n">
        <v>61</v>
      </c>
      <c r="H364" s="10" t="str">
        <f aca="false">Parámetros!$B$28</f>
        <v>Nuevo</v>
      </c>
      <c r="I364" s="10" t="str">
        <f aca="false">Parámetros!$B$29</f>
        <v>Clásica</v>
      </c>
      <c r="J364" s="11" t="s">
        <v>4490</v>
      </c>
      <c r="K364" s="10" t="str">
        <f aca="false">Parámetros!$B$30</f>
        <v>Mercado Envíos</v>
      </c>
      <c r="L364" s="2" t="str">
        <f aca="false">IF(F364&gt;=Parámetros!$B$7,"Envío gratis (obligatorio en Mercado Libre)",Parámetros!$B$31)</f>
        <v>Envío gratis (obligatorio en Mercado Libre)</v>
      </c>
      <c r="M364" s="10" t="str">
        <f aca="false">Parámetros!$B$32</f>
        <v>No acepto</v>
      </c>
      <c r="N364" s="10" t="str">
        <f aca="false">Parámetros!$B$33</f>
        <v>Sin garantía</v>
      </c>
      <c r="O364" s="2" t="s">
        <v>4491</v>
      </c>
      <c r="P364" s="2" t="s">
        <v>4492</v>
      </c>
      <c r="Q364" s="2" t="s">
        <v>2427</v>
      </c>
      <c r="R364" s="2" t="s">
        <v>4493</v>
      </c>
      <c r="S364" s="2"/>
      <c r="T364" s="2" t="s">
        <v>152</v>
      </c>
      <c r="U364" s="2" t="n">
        <v>7</v>
      </c>
      <c r="V364" s="2" t="s">
        <v>133</v>
      </c>
      <c r="W364" s="2" t="n">
        <v>7</v>
      </c>
      <c r="X364" s="2" t="s">
        <v>4494</v>
      </c>
      <c r="Y364" s="2" t="s">
        <v>2611</v>
      </c>
      <c r="Z364" s="2" t="s">
        <v>136</v>
      </c>
      <c r="AA364" s="2" t="s">
        <v>81</v>
      </c>
      <c r="AB364" s="2"/>
      <c r="AC364" s="2"/>
      <c r="AD364" s="2"/>
      <c r="AE364" s="2"/>
      <c r="AF364" s="2"/>
      <c r="AG364" s="2" t="s">
        <v>4495</v>
      </c>
      <c r="AH364" s="2" t="s">
        <v>4496</v>
      </c>
      <c r="AI364" s="2" t="s">
        <v>4497</v>
      </c>
      <c r="AJ364" s="2" t="s">
        <v>4498</v>
      </c>
      <c r="AK364" s="2"/>
      <c r="AL364" s="2"/>
      <c r="AM364" s="2"/>
      <c r="AN364" s="2" t="s">
        <v>87</v>
      </c>
      <c r="AO364" s="2" t="s">
        <v>4499</v>
      </c>
      <c r="AP364" s="2" t="s">
        <v>89</v>
      </c>
    </row>
    <row r="365" customFormat="false" ht="15" hidden="false" customHeight="false" outlineLevel="0" collapsed="false">
      <c r="A365" s="8" t="s">
        <v>4500</v>
      </c>
      <c r="B365" s="8" t="s">
        <v>4500</v>
      </c>
      <c r="C365" s="2" t="s">
        <v>4501</v>
      </c>
      <c r="D365" s="2" t="s">
        <v>350</v>
      </c>
      <c r="E365" s="2" t="s">
        <v>351</v>
      </c>
      <c r="F365" s="9" t="n">
        <f aca="false">Precios!R365</f>
        <v>1309</v>
      </c>
      <c r="G365" s="2" t="n">
        <v>0</v>
      </c>
      <c r="H365" s="10" t="str">
        <f aca="false">Parámetros!$B$28</f>
        <v>Nuevo</v>
      </c>
      <c r="I365" s="10" t="str">
        <f aca="false">Parámetros!$B$29</f>
        <v>Clásica</v>
      </c>
      <c r="J365" s="11" t="s">
        <v>4502</v>
      </c>
      <c r="K365" s="10" t="str">
        <f aca="false">Parámetros!$B$30</f>
        <v>Mercado Envíos</v>
      </c>
      <c r="L365" s="2" t="str">
        <f aca="false">IF(F365&gt;=Parámetros!$B$7,"Envío gratis (obligatorio en Mercado Libre)",Parámetros!$B$31)</f>
        <v>Envío gratis (obligatorio en Mercado Libre)</v>
      </c>
      <c r="M365" s="10" t="str">
        <f aca="false">Parámetros!$B$32</f>
        <v>No acepto</v>
      </c>
      <c r="N365" s="10" t="str">
        <f aca="false">Parámetros!$B$33</f>
        <v>Sin garantía</v>
      </c>
      <c r="O365" s="2" t="s">
        <v>4503</v>
      </c>
      <c r="P365" s="2" t="s">
        <v>4423</v>
      </c>
      <c r="Q365" s="2" t="s">
        <v>3856</v>
      </c>
      <c r="R365" s="2" t="s">
        <v>4423</v>
      </c>
      <c r="S365" s="2" t="s">
        <v>4504</v>
      </c>
      <c r="T365" s="2" t="s">
        <v>544</v>
      </c>
      <c r="U365" s="2" t="n">
        <v>12</v>
      </c>
      <c r="V365" s="2" t="s">
        <v>100</v>
      </c>
      <c r="W365" s="2" t="n">
        <v>10</v>
      </c>
      <c r="X365" s="2" t="s">
        <v>4505</v>
      </c>
      <c r="Y365" s="2" t="s">
        <v>4506</v>
      </c>
      <c r="Z365" s="2" t="s">
        <v>136</v>
      </c>
      <c r="AA365" s="2"/>
      <c r="AB365" s="2"/>
      <c r="AC365" s="2"/>
      <c r="AD365" s="2"/>
      <c r="AE365" s="2"/>
      <c r="AF365" s="2" t="s">
        <v>4507</v>
      </c>
      <c r="AG365" s="2" t="s">
        <v>4508</v>
      </c>
      <c r="AH365" s="2" t="s">
        <v>4509</v>
      </c>
      <c r="AI365" s="2" t="s">
        <v>4510</v>
      </c>
      <c r="AJ365" s="2" t="s">
        <v>4511</v>
      </c>
      <c r="AK365" s="2" t="s">
        <v>4512</v>
      </c>
      <c r="AL365" s="2"/>
      <c r="AM365" s="2"/>
      <c r="AN365" s="2" t="s">
        <v>87</v>
      </c>
      <c r="AO365" s="2" t="s">
        <v>4513</v>
      </c>
      <c r="AP365" s="2" t="s">
        <v>89</v>
      </c>
    </row>
    <row r="366" customFormat="false" ht="15" hidden="false" customHeight="false" outlineLevel="0" collapsed="false">
      <c r="A366" s="8" t="s">
        <v>4514</v>
      </c>
      <c r="B366" s="8" t="s">
        <v>4514</v>
      </c>
      <c r="C366" s="2" t="s">
        <v>4515</v>
      </c>
      <c r="D366" s="2" t="s">
        <v>1093</v>
      </c>
      <c r="E366" s="2" t="s">
        <v>1094</v>
      </c>
      <c r="F366" s="9" t="n">
        <f aca="false">Precios!R366</f>
        <v>227</v>
      </c>
      <c r="G366" s="2" t="n">
        <v>0</v>
      </c>
      <c r="H366" s="10" t="str">
        <f aca="false">Parámetros!$B$28</f>
        <v>Nuevo</v>
      </c>
      <c r="I366" s="10" t="str">
        <f aca="false">Parámetros!$B$29</f>
        <v>Clásica</v>
      </c>
      <c r="J366" s="11" t="s">
        <v>4516</v>
      </c>
      <c r="K366" s="10" t="str">
        <f aca="false">Parámetros!$B$30</f>
        <v>Mercado Envíos</v>
      </c>
      <c r="L366" s="2" t="str">
        <f aca="false">IF(F366&gt;=Parámetros!$B$7,"Envío gratis (obligatorio en Mercado Libre)",Parámetros!$B$31)</f>
        <v>A cargo del comprador</v>
      </c>
      <c r="M366" s="10" t="str">
        <f aca="false">Parámetros!$B$32</f>
        <v>No acepto</v>
      </c>
      <c r="N366" s="10" t="str">
        <f aca="false">Parámetros!$B$33</f>
        <v>Sin garantía</v>
      </c>
      <c r="O366" s="2" t="s">
        <v>4517</v>
      </c>
      <c r="P366" s="2" t="s">
        <v>1603</v>
      </c>
      <c r="Q366" s="2" t="s">
        <v>4518</v>
      </c>
      <c r="R366" s="2" t="s">
        <v>1604</v>
      </c>
      <c r="S366" s="2" t="s">
        <v>4519</v>
      </c>
      <c r="T366" s="2" t="s">
        <v>4520</v>
      </c>
      <c r="U366" s="2" t="n">
        <v>3</v>
      </c>
      <c r="V366" s="2" t="s">
        <v>1432</v>
      </c>
      <c r="W366" s="2" t="n">
        <v>3</v>
      </c>
      <c r="X366" s="2" t="s">
        <v>1607</v>
      </c>
      <c r="Y366" s="2" t="s">
        <v>4521</v>
      </c>
      <c r="Z366" s="2" t="s">
        <v>1435</v>
      </c>
      <c r="AA366" s="2"/>
      <c r="AB366" s="2"/>
      <c r="AC366" s="2"/>
      <c r="AD366" s="2" t="s">
        <v>566</v>
      </c>
      <c r="AE366" s="2"/>
      <c r="AF366" s="2"/>
      <c r="AG366" s="2" t="s">
        <v>4522</v>
      </c>
      <c r="AH366" s="2" t="s">
        <v>4523</v>
      </c>
      <c r="AI366" s="2"/>
      <c r="AJ366" s="2"/>
      <c r="AK366" s="2"/>
      <c r="AL366" s="2"/>
      <c r="AM366" s="2"/>
      <c r="AN366" s="2" t="s">
        <v>87</v>
      </c>
      <c r="AO366" s="2" t="s">
        <v>4524</v>
      </c>
      <c r="AP366" s="2" t="s">
        <v>89</v>
      </c>
    </row>
    <row r="367" customFormat="false" ht="15" hidden="false" customHeight="false" outlineLevel="0" collapsed="false">
      <c r="A367" s="8" t="s">
        <v>4525</v>
      </c>
      <c r="B367" s="8" t="s">
        <v>4525</v>
      </c>
      <c r="C367" s="2" t="s">
        <v>4526</v>
      </c>
      <c r="D367" s="2" t="s">
        <v>4527</v>
      </c>
      <c r="E367" s="2" t="s">
        <v>4528</v>
      </c>
      <c r="F367" s="9" t="n">
        <f aca="false">Precios!R367</f>
        <v>652</v>
      </c>
      <c r="G367" s="2" t="n">
        <v>25</v>
      </c>
      <c r="H367" s="10" t="str">
        <f aca="false">Parámetros!$B$28</f>
        <v>Nuevo</v>
      </c>
      <c r="I367" s="10" t="str">
        <f aca="false">Parámetros!$B$29</f>
        <v>Clásica</v>
      </c>
      <c r="J367" s="11" t="s">
        <v>4529</v>
      </c>
      <c r="K367" s="10" t="str">
        <f aca="false">Parámetros!$B$30</f>
        <v>Mercado Envíos</v>
      </c>
      <c r="L367" s="2" t="str">
        <f aca="false">IF(F367&gt;=Parámetros!$B$7,"Envío gratis (obligatorio en Mercado Libre)",Parámetros!$B$31)</f>
        <v>Envío gratis (obligatorio en Mercado Libre)</v>
      </c>
      <c r="M367" s="10" t="str">
        <f aca="false">Parámetros!$B$32</f>
        <v>No acepto</v>
      </c>
      <c r="N367" s="10" t="str">
        <f aca="false">Parámetros!$B$33</f>
        <v>Sin garantía</v>
      </c>
      <c r="O367" s="2"/>
      <c r="P367" s="2" t="s">
        <v>847</v>
      </c>
      <c r="Q367" s="2"/>
      <c r="R367" s="2"/>
      <c r="S367" s="2"/>
      <c r="T367" s="2" t="s">
        <v>4530</v>
      </c>
      <c r="U367" s="2" t="n">
        <v>1</v>
      </c>
      <c r="V367" s="2" t="s">
        <v>1994</v>
      </c>
      <c r="W367" s="2" t="n">
        <v>12</v>
      </c>
      <c r="X367" s="2"/>
      <c r="Y367" s="2" t="s">
        <v>4531</v>
      </c>
      <c r="Z367" s="2" t="s">
        <v>341</v>
      </c>
      <c r="AA367" s="2"/>
      <c r="AB367" s="2"/>
      <c r="AC367" s="2"/>
      <c r="AD367" s="2"/>
      <c r="AE367" s="2"/>
      <c r="AF367" s="2"/>
      <c r="AG367" s="2" t="s">
        <v>4532</v>
      </c>
      <c r="AH367" s="2" t="s">
        <v>4533</v>
      </c>
      <c r="AI367" s="2"/>
      <c r="AJ367" s="2"/>
      <c r="AK367" s="2"/>
      <c r="AL367" s="2"/>
      <c r="AM367" s="2"/>
      <c r="AN367" s="2" t="s">
        <v>87</v>
      </c>
      <c r="AO367" s="2" t="s">
        <v>4534</v>
      </c>
      <c r="AP367" s="2" t="s">
        <v>89</v>
      </c>
    </row>
    <row r="368" customFormat="false" ht="15" hidden="false" customHeight="false" outlineLevel="0" collapsed="false">
      <c r="A368" s="8" t="s">
        <v>4535</v>
      </c>
      <c r="B368" s="8" t="s">
        <v>4535</v>
      </c>
      <c r="C368" s="2" t="s">
        <v>4536</v>
      </c>
      <c r="D368" s="2" t="s">
        <v>750</v>
      </c>
      <c r="E368" s="2" t="s">
        <v>751</v>
      </c>
      <c r="F368" s="9" t="n">
        <f aca="false">Precios!R368</f>
        <v>194</v>
      </c>
      <c r="G368" s="2" t="n">
        <v>313</v>
      </c>
      <c r="H368" s="10" t="str">
        <f aca="false">Parámetros!$B$28</f>
        <v>Nuevo</v>
      </c>
      <c r="I368" s="10" t="str">
        <f aca="false">Parámetros!$B$29</f>
        <v>Clásica</v>
      </c>
      <c r="J368" s="11" t="s">
        <v>4537</v>
      </c>
      <c r="K368" s="10" t="str">
        <f aca="false">Parámetros!$B$30</f>
        <v>Mercado Envíos</v>
      </c>
      <c r="L368" s="2" t="str">
        <f aca="false">IF(F368&gt;=Parámetros!$B$7,"Envío gratis (obligatorio en Mercado Libre)",Parámetros!$B$31)</f>
        <v>A cargo del comprador</v>
      </c>
      <c r="M368" s="10" t="str">
        <f aca="false">Parámetros!$B$32</f>
        <v>No acepto</v>
      </c>
      <c r="N368" s="10" t="str">
        <f aca="false">Parámetros!$B$33</f>
        <v>Sin garantía</v>
      </c>
      <c r="O368" s="2" t="s">
        <v>4538</v>
      </c>
      <c r="P368" s="2" t="s">
        <v>3291</v>
      </c>
      <c r="Q368" s="2" t="s">
        <v>1126</v>
      </c>
      <c r="R368" s="2" t="s">
        <v>4539</v>
      </c>
      <c r="S368" s="2" t="s">
        <v>1222</v>
      </c>
      <c r="T368" s="2" t="s">
        <v>4540</v>
      </c>
      <c r="U368" s="2" t="n">
        <v>140</v>
      </c>
      <c r="V368" s="2" t="s">
        <v>77</v>
      </c>
      <c r="W368" s="2" t="n">
        <v>1</v>
      </c>
      <c r="X368" s="2" t="s">
        <v>4541</v>
      </c>
      <c r="Y368" s="2" t="s">
        <v>4542</v>
      </c>
      <c r="Z368" s="2" t="s">
        <v>136</v>
      </c>
      <c r="AA368" s="2" t="s">
        <v>4543</v>
      </c>
      <c r="AB368" s="2"/>
      <c r="AC368" s="2" t="s">
        <v>1461</v>
      </c>
      <c r="AD368" s="2"/>
      <c r="AE368" s="2"/>
      <c r="AF368" s="2"/>
      <c r="AG368" s="2" t="s">
        <v>4544</v>
      </c>
      <c r="AH368" s="2" t="s">
        <v>4545</v>
      </c>
      <c r="AI368" s="2"/>
      <c r="AJ368" s="2"/>
      <c r="AK368" s="2"/>
      <c r="AL368" s="2"/>
      <c r="AM368" s="2"/>
      <c r="AN368" s="2" t="s">
        <v>87</v>
      </c>
      <c r="AO368" s="2" t="s">
        <v>4546</v>
      </c>
      <c r="AP368" s="2" t="s">
        <v>89</v>
      </c>
    </row>
    <row r="369" customFormat="false" ht="15" hidden="false" customHeight="false" outlineLevel="0" collapsed="false">
      <c r="A369" s="8" t="s">
        <v>4547</v>
      </c>
      <c r="B369" s="8" t="s">
        <v>4547</v>
      </c>
      <c r="C369" s="2" t="s">
        <v>4548</v>
      </c>
      <c r="D369" s="2" t="s">
        <v>445</v>
      </c>
      <c r="E369" s="2" t="s">
        <v>446</v>
      </c>
      <c r="F369" s="9" t="n">
        <f aca="false">Precios!R369</f>
        <v>429</v>
      </c>
      <c r="G369" s="2" t="n">
        <v>95</v>
      </c>
      <c r="H369" s="10" t="str">
        <f aca="false">Parámetros!$B$28</f>
        <v>Nuevo</v>
      </c>
      <c r="I369" s="10" t="str">
        <f aca="false">Parámetros!$B$29</f>
        <v>Clásica</v>
      </c>
      <c r="J369" s="11" t="s">
        <v>4549</v>
      </c>
      <c r="K369" s="10" t="str">
        <f aca="false">Parámetros!$B$30</f>
        <v>Mercado Envíos</v>
      </c>
      <c r="L369" s="2" t="str">
        <f aca="false">IF(F369&gt;=Parámetros!$B$7,"Envío gratis (obligatorio en Mercado Libre)",Parámetros!$B$31)</f>
        <v>Envío gratis (obligatorio en Mercado Libre)</v>
      </c>
      <c r="M369" s="10" t="str">
        <f aca="false">Parámetros!$B$32</f>
        <v>No acepto</v>
      </c>
      <c r="N369" s="10" t="str">
        <f aca="false">Parámetros!$B$33</f>
        <v>Sin garantía</v>
      </c>
      <c r="O369" s="2" t="s">
        <v>4550</v>
      </c>
      <c r="P369" s="2" t="s">
        <v>2325</v>
      </c>
      <c r="Q369" s="2" t="s">
        <v>949</v>
      </c>
      <c r="R369" s="2"/>
      <c r="S369" s="2"/>
      <c r="T369" s="2" t="s">
        <v>1736</v>
      </c>
      <c r="U369" s="2" t="n">
        <v>12</v>
      </c>
      <c r="V369" s="2" t="s">
        <v>1736</v>
      </c>
      <c r="W369" s="2" t="n">
        <v>12</v>
      </c>
      <c r="X369" s="2" t="s">
        <v>4551</v>
      </c>
      <c r="Y369" s="2" t="s">
        <v>2611</v>
      </c>
      <c r="Z369" s="2" t="s">
        <v>136</v>
      </c>
      <c r="AA369" s="2"/>
      <c r="AB369" s="2"/>
      <c r="AC369" s="2"/>
      <c r="AD369" s="2"/>
      <c r="AE369" s="2"/>
      <c r="AF369" s="2"/>
      <c r="AG369" s="2" t="s">
        <v>4552</v>
      </c>
      <c r="AH369" s="2" t="s">
        <v>4553</v>
      </c>
      <c r="AI369" s="2" t="s">
        <v>4554</v>
      </c>
      <c r="AJ369" s="2" t="s">
        <v>4555</v>
      </c>
      <c r="AK369" s="2" t="s">
        <v>4556</v>
      </c>
      <c r="AL369" s="2"/>
      <c r="AM369" s="2"/>
      <c r="AN369" s="2" t="s">
        <v>87</v>
      </c>
      <c r="AO369" s="2" t="s">
        <v>4557</v>
      </c>
      <c r="AP369" s="2" t="s">
        <v>89</v>
      </c>
    </row>
    <row r="370" customFormat="false" ht="15" hidden="false" customHeight="false" outlineLevel="0" collapsed="false">
      <c r="A370" s="8" t="s">
        <v>4558</v>
      </c>
      <c r="B370" s="8" t="s">
        <v>4558</v>
      </c>
      <c r="C370" s="2" t="s">
        <v>4559</v>
      </c>
      <c r="D370" s="2" t="s">
        <v>240</v>
      </c>
      <c r="E370" s="2" t="s">
        <v>241</v>
      </c>
      <c r="F370" s="9" t="n">
        <f aca="false">Precios!R370</f>
        <v>598</v>
      </c>
      <c r="G370" s="2" t="n">
        <v>145</v>
      </c>
      <c r="H370" s="10" t="str">
        <f aca="false">Parámetros!$B$28</f>
        <v>Nuevo</v>
      </c>
      <c r="I370" s="10" t="str">
        <f aca="false">Parámetros!$B$29</f>
        <v>Clásica</v>
      </c>
      <c r="J370" s="11" t="s">
        <v>4560</v>
      </c>
      <c r="K370" s="10" t="str">
        <f aca="false">Parámetros!$B$30</f>
        <v>Mercado Envíos</v>
      </c>
      <c r="L370" s="2" t="str">
        <f aca="false">IF(F370&gt;=Parámetros!$B$7,"Envío gratis (obligatorio en Mercado Libre)",Parámetros!$B$31)</f>
        <v>Envío gratis (obligatorio en Mercado Libre)</v>
      </c>
      <c r="M370" s="10" t="str">
        <f aca="false">Parámetros!$B$32</f>
        <v>No acepto</v>
      </c>
      <c r="N370" s="10" t="str">
        <f aca="false">Parámetros!$B$33</f>
        <v>Sin garantía</v>
      </c>
      <c r="O370" s="2" t="s">
        <v>4561</v>
      </c>
      <c r="P370" s="2" t="s">
        <v>1110</v>
      </c>
      <c r="Q370" s="2" t="s">
        <v>949</v>
      </c>
      <c r="R370" s="2" t="s">
        <v>4562</v>
      </c>
      <c r="S370" s="2"/>
      <c r="T370" s="2" t="s">
        <v>1736</v>
      </c>
      <c r="U370" s="2" t="n">
        <v>20</v>
      </c>
      <c r="V370" s="2" t="s">
        <v>1736</v>
      </c>
      <c r="W370" s="2" t="n">
        <v>20</v>
      </c>
      <c r="X370" s="2" t="s">
        <v>4563</v>
      </c>
      <c r="Y370" s="2" t="s">
        <v>4564</v>
      </c>
      <c r="Z370" s="2" t="s">
        <v>136</v>
      </c>
      <c r="AA370" s="2" t="s">
        <v>4565</v>
      </c>
      <c r="AB370" s="2"/>
      <c r="AC370" s="2"/>
      <c r="AD370" s="2"/>
      <c r="AE370" s="2"/>
      <c r="AF370" s="2"/>
      <c r="AG370" s="2" t="s">
        <v>4566</v>
      </c>
      <c r="AH370" s="2" t="s">
        <v>4567</v>
      </c>
      <c r="AI370" s="2" t="s">
        <v>4568</v>
      </c>
      <c r="AJ370" s="2"/>
      <c r="AK370" s="2"/>
      <c r="AL370" s="2"/>
      <c r="AM370" s="2"/>
      <c r="AN370" s="2" t="s">
        <v>87</v>
      </c>
      <c r="AO370" s="2" t="s">
        <v>4569</v>
      </c>
      <c r="AP370" s="2" t="s">
        <v>89</v>
      </c>
    </row>
    <row r="371" customFormat="false" ht="15" hidden="false" customHeight="false" outlineLevel="0" collapsed="false">
      <c r="A371" s="8" t="s">
        <v>4570</v>
      </c>
      <c r="B371" s="8" t="s">
        <v>4570</v>
      </c>
      <c r="C371" s="2" t="s">
        <v>4571</v>
      </c>
      <c r="D371" s="2" t="s">
        <v>144</v>
      </c>
      <c r="E371" s="2" t="s">
        <v>145</v>
      </c>
      <c r="F371" s="9" t="n">
        <f aca="false">Precios!R371</f>
        <v>250.01</v>
      </c>
      <c r="G371" s="2" t="n">
        <v>1356</v>
      </c>
      <c r="H371" s="10" t="str">
        <f aca="false">Parámetros!$B$28</f>
        <v>Nuevo</v>
      </c>
      <c r="I371" s="10" t="str">
        <f aca="false">Parámetros!$B$29</f>
        <v>Clásica</v>
      </c>
      <c r="J371" s="11" t="s">
        <v>4572</v>
      </c>
      <c r="K371" s="10" t="str">
        <f aca="false">Parámetros!$B$30</f>
        <v>Mercado Envíos</v>
      </c>
      <c r="L371" s="2" t="str">
        <f aca="false">IF(F371&gt;=Parámetros!$B$7,"Envío gratis (obligatorio en Mercado Libre)",Parámetros!$B$31)</f>
        <v>A cargo del comprador</v>
      </c>
      <c r="M371" s="10" t="str">
        <f aca="false">Parámetros!$B$32</f>
        <v>No acepto</v>
      </c>
      <c r="N371" s="10" t="str">
        <f aca="false">Parámetros!$B$33</f>
        <v>Sin garantía</v>
      </c>
      <c r="O371" s="2" t="s">
        <v>4573</v>
      </c>
      <c r="P371" s="2" t="s">
        <v>4574</v>
      </c>
      <c r="Q371" s="2"/>
      <c r="R371" s="2" t="s">
        <v>4574</v>
      </c>
      <c r="S371" s="2"/>
      <c r="T371" s="2" t="s">
        <v>544</v>
      </c>
      <c r="U371" s="2" t="n">
        <v>5</v>
      </c>
      <c r="V371" s="2" t="s">
        <v>100</v>
      </c>
      <c r="W371" s="2" t="n">
        <v>50</v>
      </c>
      <c r="X371" s="2" t="s">
        <v>4575</v>
      </c>
      <c r="Y371" s="2"/>
      <c r="Z371" s="2" t="s">
        <v>136</v>
      </c>
      <c r="AA371" s="2"/>
      <c r="AB371" s="2"/>
      <c r="AC371" s="2"/>
      <c r="AD371" s="2"/>
      <c r="AE371" s="2"/>
      <c r="AF371" s="2"/>
      <c r="AG371" s="2" t="s">
        <v>4576</v>
      </c>
      <c r="AH371" s="2" t="s">
        <v>4577</v>
      </c>
      <c r="AI371" s="2"/>
      <c r="AJ371" s="2"/>
      <c r="AK371" s="2"/>
      <c r="AL371" s="2"/>
      <c r="AM371" s="2"/>
      <c r="AN371" s="2" t="s">
        <v>87</v>
      </c>
      <c r="AO371" s="2" t="s">
        <v>4578</v>
      </c>
      <c r="AP371" s="2" t="s">
        <v>89</v>
      </c>
    </row>
    <row r="372" customFormat="false" ht="15" hidden="false" customHeight="false" outlineLevel="0" collapsed="false">
      <c r="A372" s="8" t="s">
        <v>4579</v>
      </c>
      <c r="B372" s="8" t="s">
        <v>4579</v>
      </c>
      <c r="C372" s="2" t="s">
        <v>4580</v>
      </c>
      <c r="D372" s="2" t="s">
        <v>350</v>
      </c>
      <c r="E372" s="2" t="s">
        <v>351</v>
      </c>
      <c r="F372" s="9" t="n">
        <f aca="false">Precios!R372</f>
        <v>662</v>
      </c>
      <c r="G372" s="2" t="n">
        <v>27</v>
      </c>
      <c r="H372" s="10" t="str">
        <f aca="false">Parámetros!$B$28</f>
        <v>Nuevo</v>
      </c>
      <c r="I372" s="10" t="str">
        <f aca="false">Parámetros!$B$29</f>
        <v>Clásica</v>
      </c>
      <c r="J372" s="11" t="s">
        <v>4581</v>
      </c>
      <c r="K372" s="10" t="str">
        <f aca="false">Parámetros!$B$30</f>
        <v>Mercado Envíos</v>
      </c>
      <c r="L372" s="2" t="str">
        <f aca="false">IF(F372&gt;=Parámetros!$B$7,"Envío gratis (obligatorio en Mercado Libre)",Parámetros!$B$31)</f>
        <v>Envío gratis (obligatorio en Mercado Libre)</v>
      </c>
      <c r="M372" s="10" t="str">
        <f aca="false">Parámetros!$B$32</f>
        <v>No acepto</v>
      </c>
      <c r="N372" s="10" t="str">
        <f aca="false">Parámetros!$B$33</f>
        <v>Sin garantía</v>
      </c>
      <c r="O372" s="2" t="s">
        <v>4582</v>
      </c>
      <c r="P372" s="2" t="s">
        <v>4583</v>
      </c>
      <c r="Q372" s="2" t="s">
        <v>791</v>
      </c>
      <c r="R372" s="2" t="s">
        <v>4584</v>
      </c>
      <c r="S372" s="2"/>
      <c r="T372" s="2" t="s">
        <v>133</v>
      </c>
      <c r="U372" s="2" t="n">
        <v>50</v>
      </c>
      <c r="V372" s="2" t="s">
        <v>133</v>
      </c>
      <c r="W372" s="2" t="n">
        <v>50</v>
      </c>
      <c r="X372" s="2" t="s">
        <v>4585</v>
      </c>
      <c r="Y372" s="2" t="s">
        <v>4586</v>
      </c>
      <c r="Z372" s="2" t="s">
        <v>136</v>
      </c>
      <c r="AA372" s="2" t="s">
        <v>1835</v>
      </c>
      <c r="AB372" s="2"/>
      <c r="AC372" s="2"/>
      <c r="AD372" s="2"/>
      <c r="AE372" s="2"/>
      <c r="AF372" s="2"/>
      <c r="AG372" s="2" t="s">
        <v>4587</v>
      </c>
      <c r="AH372" s="2" t="s">
        <v>4588</v>
      </c>
      <c r="AI372" s="2"/>
      <c r="AJ372" s="2"/>
      <c r="AK372" s="2"/>
      <c r="AL372" s="2"/>
      <c r="AM372" s="2"/>
      <c r="AN372" s="2" t="s">
        <v>87</v>
      </c>
      <c r="AO372" s="2" t="s">
        <v>4589</v>
      </c>
      <c r="AP372" s="2" t="s">
        <v>89</v>
      </c>
    </row>
    <row r="373" customFormat="false" ht="15" hidden="false" customHeight="false" outlineLevel="0" collapsed="false">
      <c r="A373" s="8" t="s">
        <v>4590</v>
      </c>
      <c r="B373" s="8" t="s">
        <v>4590</v>
      </c>
      <c r="C373" s="2" t="s">
        <v>4591</v>
      </c>
      <c r="D373" s="2" t="s">
        <v>445</v>
      </c>
      <c r="E373" s="2" t="s">
        <v>446</v>
      </c>
      <c r="F373" s="9" t="n">
        <f aca="false">Precios!R373</f>
        <v>549</v>
      </c>
      <c r="G373" s="2" t="n">
        <v>0</v>
      </c>
      <c r="H373" s="10" t="str">
        <f aca="false">Parámetros!$B$28</f>
        <v>Nuevo</v>
      </c>
      <c r="I373" s="10" t="str">
        <f aca="false">Parámetros!$B$29</f>
        <v>Clásica</v>
      </c>
      <c r="J373" s="11" t="s">
        <v>4592</v>
      </c>
      <c r="K373" s="10" t="str">
        <f aca="false">Parámetros!$B$30</f>
        <v>Mercado Envíos</v>
      </c>
      <c r="L373" s="2" t="str">
        <f aca="false">IF(F373&gt;=Parámetros!$B$7,"Envío gratis (obligatorio en Mercado Libre)",Parámetros!$B$31)</f>
        <v>Envío gratis (obligatorio en Mercado Libre)</v>
      </c>
      <c r="M373" s="10" t="str">
        <f aca="false">Parámetros!$B$32</f>
        <v>No acepto</v>
      </c>
      <c r="N373" s="10" t="str">
        <f aca="false">Parámetros!$B$33</f>
        <v>Sin garantía</v>
      </c>
      <c r="O373" s="2" t="s">
        <v>4593</v>
      </c>
      <c r="P373" s="2" t="s">
        <v>4594</v>
      </c>
      <c r="Q373" s="2" t="s">
        <v>1016</v>
      </c>
      <c r="R373" s="2"/>
      <c r="S373" s="2"/>
      <c r="T373" s="2" t="s">
        <v>133</v>
      </c>
      <c r="U373" s="2" t="n">
        <v>3</v>
      </c>
      <c r="V373" s="2" t="s">
        <v>133</v>
      </c>
      <c r="W373" s="2" t="n">
        <v>3</v>
      </c>
      <c r="X373" s="2" t="s">
        <v>4595</v>
      </c>
      <c r="Y373" s="2" t="s">
        <v>451</v>
      </c>
      <c r="Z373" s="2" t="s">
        <v>136</v>
      </c>
      <c r="AA373" s="2"/>
      <c r="AB373" s="2"/>
      <c r="AC373" s="2"/>
      <c r="AD373" s="2"/>
      <c r="AE373" s="2"/>
      <c r="AF373" s="2"/>
      <c r="AG373" s="2" t="s">
        <v>4596</v>
      </c>
      <c r="AH373" s="2" t="s">
        <v>4597</v>
      </c>
      <c r="AI373" s="2" t="s">
        <v>4598</v>
      </c>
      <c r="AJ373" s="2"/>
      <c r="AK373" s="2"/>
      <c r="AL373" s="2"/>
      <c r="AM373" s="2"/>
      <c r="AN373" s="2" t="s">
        <v>87</v>
      </c>
      <c r="AO373" s="2" t="s">
        <v>4599</v>
      </c>
      <c r="AP373" s="2" t="s">
        <v>89</v>
      </c>
    </row>
    <row r="374" customFormat="false" ht="15" hidden="false" customHeight="false" outlineLevel="0" collapsed="false">
      <c r="A374" s="8" t="s">
        <v>4600</v>
      </c>
      <c r="B374" s="8" t="s">
        <v>4600</v>
      </c>
      <c r="C374" s="2" t="s">
        <v>4601</v>
      </c>
      <c r="D374" s="2" t="s">
        <v>596</v>
      </c>
      <c r="E374" s="2" t="s">
        <v>597</v>
      </c>
      <c r="F374" s="9" t="n">
        <f aca="false">Precios!R374</f>
        <v>217</v>
      </c>
      <c r="G374" s="2" t="n">
        <v>5</v>
      </c>
      <c r="H374" s="10" t="str">
        <f aca="false">Parámetros!$B$28</f>
        <v>Nuevo</v>
      </c>
      <c r="I374" s="10" t="str">
        <f aca="false">Parámetros!$B$29</f>
        <v>Clásica</v>
      </c>
      <c r="J374" s="11" t="s">
        <v>4602</v>
      </c>
      <c r="K374" s="10" t="str">
        <f aca="false">Parámetros!$B$30</f>
        <v>Mercado Envíos</v>
      </c>
      <c r="L374" s="2" t="str">
        <f aca="false">IF(F374&gt;=Parámetros!$B$7,"Envío gratis (obligatorio en Mercado Libre)",Parámetros!$B$31)</f>
        <v>A cargo del comprador</v>
      </c>
      <c r="M374" s="10" t="str">
        <f aca="false">Parámetros!$B$32</f>
        <v>No acepto</v>
      </c>
      <c r="N374" s="10" t="str">
        <f aca="false">Parámetros!$B$33</f>
        <v>Sin garantía</v>
      </c>
      <c r="O374" s="2" t="s">
        <v>4603</v>
      </c>
      <c r="P374" s="2" t="s">
        <v>3671</v>
      </c>
      <c r="Q374" s="2" t="s">
        <v>3672</v>
      </c>
      <c r="R374" s="2" t="s">
        <v>3673</v>
      </c>
      <c r="S374" s="2" t="s">
        <v>4604</v>
      </c>
      <c r="T374" s="2" t="s">
        <v>4605</v>
      </c>
      <c r="U374" s="2" t="n">
        <v>13</v>
      </c>
      <c r="V374" s="2" t="s">
        <v>171</v>
      </c>
      <c r="W374" s="2" t="n">
        <v>13</v>
      </c>
      <c r="X374" s="2"/>
      <c r="Y374" s="2"/>
      <c r="Z374" s="2"/>
      <c r="AA374" s="2"/>
      <c r="AB374" s="2" t="s">
        <v>4606</v>
      </c>
      <c r="AC374" s="2"/>
      <c r="AD374" s="2" t="s">
        <v>103</v>
      </c>
      <c r="AE374" s="2"/>
      <c r="AF374" s="2"/>
      <c r="AG374" s="2" t="s">
        <v>4607</v>
      </c>
      <c r="AH374" s="2" t="s">
        <v>4608</v>
      </c>
      <c r="AI374" s="2" t="s">
        <v>4609</v>
      </c>
      <c r="AJ374" s="2" t="s">
        <v>4610</v>
      </c>
      <c r="AK374" s="2"/>
      <c r="AL374" s="2"/>
      <c r="AM374" s="2"/>
      <c r="AN374" s="2" t="s">
        <v>175</v>
      </c>
      <c r="AO374" s="2" t="s">
        <v>4611</v>
      </c>
      <c r="AP374" s="2" t="s">
        <v>89</v>
      </c>
    </row>
    <row r="375" customFormat="false" ht="15" hidden="false" customHeight="false" outlineLevel="0" collapsed="false">
      <c r="A375" s="8" t="s">
        <v>4612</v>
      </c>
      <c r="B375" s="8" t="s">
        <v>4612</v>
      </c>
      <c r="C375" s="2" t="s">
        <v>4613</v>
      </c>
      <c r="D375" s="2" t="s">
        <v>445</v>
      </c>
      <c r="E375" s="2" t="s">
        <v>446</v>
      </c>
      <c r="F375" s="9" t="n">
        <f aca="false">Precios!R375</f>
        <v>1039</v>
      </c>
      <c r="G375" s="2" t="n">
        <v>52</v>
      </c>
      <c r="H375" s="10" t="str">
        <f aca="false">Parámetros!$B$28</f>
        <v>Nuevo</v>
      </c>
      <c r="I375" s="10" t="str">
        <f aca="false">Parámetros!$B$29</f>
        <v>Clásica</v>
      </c>
      <c r="J375" s="11" t="s">
        <v>4614</v>
      </c>
      <c r="K375" s="10" t="str">
        <f aca="false">Parámetros!$B$30</f>
        <v>Mercado Envíos</v>
      </c>
      <c r="L375" s="2" t="str">
        <f aca="false">IF(F375&gt;=Parámetros!$B$7,"Envío gratis (obligatorio en Mercado Libre)",Parámetros!$B$31)</f>
        <v>Envío gratis (obligatorio en Mercado Libre)</v>
      </c>
      <c r="M375" s="10" t="str">
        <f aca="false">Parámetros!$B$32</f>
        <v>No acepto</v>
      </c>
      <c r="N375" s="10" t="str">
        <f aca="false">Parámetros!$B$33</f>
        <v>Sin garantía</v>
      </c>
      <c r="O375" s="2" t="s">
        <v>4615</v>
      </c>
      <c r="P375" s="2" t="s">
        <v>4616</v>
      </c>
      <c r="Q375" s="2" t="s">
        <v>897</v>
      </c>
      <c r="R375" s="2"/>
      <c r="S375" s="2"/>
      <c r="T375" s="2" t="s">
        <v>133</v>
      </c>
      <c r="U375" s="2" t="n">
        <v>4</v>
      </c>
      <c r="V375" s="2" t="s">
        <v>133</v>
      </c>
      <c r="W375" s="2" t="n">
        <v>4</v>
      </c>
      <c r="X375" s="2" t="s">
        <v>4617</v>
      </c>
      <c r="Y375" s="2" t="s">
        <v>4618</v>
      </c>
      <c r="Z375" s="2" t="s">
        <v>136</v>
      </c>
      <c r="AA375" s="2"/>
      <c r="AB375" s="2"/>
      <c r="AC375" s="2"/>
      <c r="AD375" s="2" t="s">
        <v>566</v>
      </c>
      <c r="AE375" s="2"/>
      <c r="AF375" s="2" t="s">
        <v>4619</v>
      </c>
      <c r="AG375" s="2" t="s">
        <v>4620</v>
      </c>
      <c r="AH375" s="2" t="s">
        <v>4621</v>
      </c>
      <c r="AI375" s="2" t="s">
        <v>4622</v>
      </c>
      <c r="AJ375" s="2"/>
      <c r="AK375" s="2"/>
      <c r="AL375" s="2"/>
      <c r="AM375" s="2"/>
      <c r="AN375" s="2" t="s">
        <v>87</v>
      </c>
      <c r="AO375" s="2" t="s">
        <v>4623</v>
      </c>
      <c r="AP375" s="2" t="s">
        <v>89</v>
      </c>
    </row>
    <row r="376" customFormat="false" ht="15" hidden="false" customHeight="false" outlineLevel="0" collapsed="false">
      <c r="A376" s="8" t="s">
        <v>4624</v>
      </c>
      <c r="B376" s="8" t="s">
        <v>4624</v>
      </c>
      <c r="C376" s="2" t="s">
        <v>4625</v>
      </c>
      <c r="D376" s="2" t="s">
        <v>144</v>
      </c>
      <c r="E376" s="2" t="s">
        <v>145</v>
      </c>
      <c r="F376" s="9" t="n">
        <f aca="false">Precios!R376</f>
        <v>356</v>
      </c>
      <c r="G376" s="2" t="n">
        <v>58</v>
      </c>
      <c r="H376" s="10" t="str">
        <f aca="false">Parámetros!$B$28</f>
        <v>Nuevo</v>
      </c>
      <c r="I376" s="10" t="str">
        <f aca="false">Parámetros!$B$29</f>
        <v>Clásica</v>
      </c>
      <c r="J376" s="11" t="s">
        <v>4626</v>
      </c>
      <c r="K376" s="10" t="str">
        <f aca="false">Parámetros!$B$30</f>
        <v>Mercado Envíos</v>
      </c>
      <c r="L376" s="2" t="str">
        <f aca="false">IF(F376&gt;=Parámetros!$B$7,"Envío gratis (obligatorio en Mercado Libre)",Parámetros!$B$31)</f>
        <v>Envío gratis (obligatorio en Mercado Libre)</v>
      </c>
      <c r="M376" s="10" t="str">
        <f aca="false">Parámetros!$B$32</f>
        <v>No acepto</v>
      </c>
      <c r="N376" s="10" t="str">
        <f aca="false">Parámetros!$B$33</f>
        <v>Sin garantía</v>
      </c>
      <c r="O376" s="2" t="s">
        <v>4627</v>
      </c>
      <c r="P376" s="2" t="s">
        <v>1969</v>
      </c>
      <c r="Q376" s="2" t="s">
        <v>389</v>
      </c>
      <c r="R376" s="2"/>
      <c r="S376" s="2"/>
      <c r="T376" s="2" t="s">
        <v>544</v>
      </c>
      <c r="U376" s="2" t="n">
        <v>18</v>
      </c>
      <c r="V376" s="2" t="s">
        <v>544</v>
      </c>
      <c r="W376" s="2" t="n">
        <v>18</v>
      </c>
      <c r="X376" s="2" t="s">
        <v>1970</v>
      </c>
      <c r="Y376" s="2" t="s">
        <v>4628</v>
      </c>
      <c r="Z376" s="2" t="s">
        <v>136</v>
      </c>
      <c r="AA376" s="2"/>
      <c r="AB376" s="2"/>
      <c r="AC376" s="2"/>
      <c r="AD376" s="2"/>
      <c r="AE376" s="2"/>
      <c r="AF376" s="2"/>
      <c r="AG376" s="2" t="s">
        <v>4629</v>
      </c>
      <c r="AH376" s="2" t="s">
        <v>4630</v>
      </c>
      <c r="AI376" s="2" t="s">
        <v>4631</v>
      </c>
      <c r="AJ376" s="2" t="s">
        <v>4632</v>
      </c>
      <c r="AK376" s="2"/>
      <c r="AL376" s="2"/>
      <c r="AM376" s="2"/>
      <c r="AN376" s="2" t="s">
        <v>87</v>
      </c>
      <c r="AO376" s="2" t="s">
        <v>4633</v>
      </c>
      <c r="AP376" s="2" t="s">
        <v>89</v>
      </c>
    </row>
    <row r="377" customFormat="false" ht="15" hidden="false" customHeight="false" outlineLevel="0" collapsed="false">
      <c r="A377" s="8" t="s">
        <v>4634</v>
      </c>
      <c r="B377" s="8" t="s">
        <v>4634</v>
      </c>
      <c r="C377" s="2" t="s">
        <v>4635</v>
      </c>
      <c r="D377" s="2" t="s">
        <v>445</v>
      </c>
      <c r="E377" s="2" t="s">
        <v>446</v>
      </c>
      <c r="F377" s="9" t="n">
        <f aca="false">Precios!R377</f>
        <v>791.99</v>
      </c>
      <c r="G377" s="2" t="n">
        <v>138</v>
      </c>
      <c r="H377" s="10" t="str">
        <f aca="false">Parámetros!$B$28</f>
        <v>Nuevo</v>
      </c>
      <c r="I377" s="10" t="str">
        <f aca="false">Parámetros!$B$29</f>
        <v>Clásica</v>
      </c>
      <c r="J377" s="11" t="s">
        <v>4636</v>
      </c>
      <c r="K377" s="10" t="str">
        <f aca="false">Parámetros!$B$30</f>
        <v>Mercado Envíos</v>
      </c>
      <c r="L377" s="2" t="str">
        <f aca="false">IF(F377&gt;=Parámetros!$B$7,"Envío gratis (obligatorio en Mercado Libre)",Parámetros!$B$31)</f>
        <v>Envío gratis (obligatorio en Mercado Libre)</v>
      </c>
      <c r="M377" s="10" t="str">
        <f aca="false">Parámetros!$B$32</f>
        <v>No acepto</v>
      </c>
      <c r="N377" s="10" t="str">
        <f aca="false">Parámetros!$B$33</f>
        <v>Sin garantía</v>
      </c>
      <c r="O377" s="2" t="s">
        <v>4637</v>
      </c>
      <c r="P377" s="2" t="s">
        <v>3648</v>
      </c>
      <c r="Q377" s="2" t="s">
        <v>791</v>
      </c>
      <c r="R377" s="2"/>
      <c r="S377" s="2"/>
      <c r="T377" s="2" t="s">
        <v>133</v>
      </c>
      <c r="U377" s="2" t="n">
        <v>20</v>
      </c>
      <c r="V377" s="2" t="s">
        <v>133</v>
      </c>
      <c r="W377" s="2" t="n">
        <v>20</v>
      </c>
      <c r="X377" s="2" t="s">
        <v>3649</v>
      </c>
      <c r="Y377" s="2" t="s">
        <v>451</v>
      </c>
      <c r="Z377" s="2" t="s">
        <v>136</v>
      </c>
      <c r="AA377" s="2"/>
      <c r="AB377" s="2"/>
      <c r="AC377" s="2"/>
      <c r="AD377" s="2"/>
      <c r="AE377" s="2"/>
      <c r="AF377" s="2" t="s">
        <v>4638</v>
      </c>
      <c r="AG377" s="2" t="s">
        <v>4639</v>
      </c>
      <c r="AH377" s="2" t="s">
        <v>4640</v>
      </c>
      <c r="AI377" s="2" t="s">
        <v>4641</v>
      </c>
      <c r="AJ377" s="2"/>
      <c r="AK377" s="2"/>
      <c r="AL377" s="2"/>
      <c r="AM377" s="2"/>
      <c r="AN377" s="2" t="s">
        <v>87</v>
      </c>
      <c r="AO377" s="2" t="s">
        <v>4642</v>
      </c>
      <c r="AP377" s="2" t="s">
        <v>89</v>
      </c>
    </row>
    <row r="378" customFormat="false" ht="15" hidden="false" customHeight="false" outlineLevel="0" collapsed="false">
      <c r="A378" s="8" t="s">
        <v>4643</v>
      </c>
      <c r="B378" s="8" t="s">
        <v>4643</v>
      </c>
      <c r="C378" s="2" t="s">
        <v>4644</v>
      </c>
      <c r="D378" s="2" t="s">
        <v>4645</v>
      </c>
      <c r="E378" s="2" t="s">
        <v>4646</v>
      </c>
      <c r="F378" s="9" t="n">
        <f aca="false">Precios!R378</f>
        <v>178</v>
      </c>
      <c r="G378" s="2" t="n">
        <v>442</v>
      </c>
      <c r="H378" s="10" t="str">
        <f aca="false">Parámetros!$B$28</f>
        <v>Nuevo</v>
      </c>
      <c r="I378" s="10" t="str">
        <f aca="false">Parámetros!$B$29</f>
        <v>Clásica</v>
      </c>
      <c r="J378" s="11" t="s">
        <v>4647</v>
      </c>
      <c r="K378" s="10" t="str">
        <f aca="false">Parámetros!$B$30</f>
        <v>Mercado Envíos</v>
      </c>
      <c r="L378" s="2" t="str">
        <f aca="false">IF(F378&gt;=Parámetros!$B$7,"Envío gratis (obligatorio en Mercado Libre)",Parámetros!$B$31)</f>
        <v>A cargo del comprador</v>
      </c>
      <c r="M378" s="10" t="str">
        <f aca="false">Parámetros!$B$32</f>
        <v>No acepto</v>
      </c>
      <c r="N378" s="10" t="str">
        <f aca="false">Parámetros!$B$33</f>
        <v>Sin garantía</v>
      </c>
      <c r="O378" s="2" t="s">
        <v>4648</v>
      </c>
      <c r="P378" s="2" t="s">
        <v>616</v>
      </c>
      <c r="Q378" s="2" t="s">
        <v>617</v>
      </c>
      <c r="R378" s="2" t="s">
        <v>4649</v>
      </c>
      <c r="S378" s="2" t="s">
        <v>4650</v>
      </c>
      <c r="T378" s="2" t="s">
        <v>4651</v>
      </c>
      <c r="U378" s="2" t="n">
        <v>6</v>
      </c>
      <c r="V378" s="2" t="s">
        <v>171</v>
      </c>
      <c r="W378" s="2" t="n">
        <v>6</v>
      </c>
      <c r="X378" s="2"/>
      <c r="Y378" s="2"/>
      <c r="Z378" s="2"/>
      <c r="AA378" s="2"/>
      <c r="AB378" s="2"/>
      <c r="AC378" s="2"/>
      <c r="AD378" s="2"/>
      <c r="AE378" s="2"/>
      <c r="AF378" s="2"/>
      <c r="AG378" s="2" t="s">
        <v>4652</v>
      </c>
      <c r="AH378" s="2" t="s">
        <v>4653</v>
      </c>
      <c r="AI378" s="2" t="s">
        <v>4654</v>
      </c>
      <c r="AJ378" s="2"/>
      <c r="AK378" s="2"/>
      <c r="AL378" s="2"/>
      <c r="AM378" s="2"/>
      <c r="AN378" s="2" t="s">
        <v>175</v>
      </c>
      <c r="AO378" s="2" t="s">
        <v>4655</v>
      </c>
      <c r="AP378" s="2" t="s">
        <v>89</v>
      </c>
    </row>
    <row r="379" customFormat="false" ht="15" hidden="false" customHeight="false" outlineLevel="0" collapsed="false">
      <c r="A379" s="8" t="s">
        <v>4656</v>
      </c>
      <c r="B379" s="8" t="s">
        <v>4656</v>
      </c>
      <c r="C379" s="2" t="s">
        <v>4657</v>
      </c>
      <c r="D379" s="2" t="s">
        <v>303</v>
      </c>
      <c r="E379" s="2" t="s">
        <v>304</v>
      </c>
      <c r="F379" s="9" t="n">
        <f aca="false">Precios!R379</f>
        <v>197</v>
      </c>
      <c r="G379" s="2" t="n">
        <v>371</v>
      </c>
      <c r="H379" s="10" t="str">
        <f aca="false">Parámetros!$B$28</f>
        <v>Nuevo</v>
      </c>
      <c r="I379" s="10" t="str">
        <f aca="false">Parámetros!$B$29</f>
        <v>Clásica</v>
      </c>
      <c r="J379" s="11" t="s">
        <v>4658</v>
      </c>
      <c r="K379" s="10" t="str">
        <f aca="false">Parámetros!$B$30</f>
        <v>Mercado Envíos</v>
      </c>
      <c r="L379" s="2" t="str">
        <f aca="false">IF(F379&gt;=Parámetros!$B$7,"Envío gratis (obligatorio en Mercado Libre)",Parámetros!$B$31)</f>
        <v>A cargo del comprador</v>
      </c>
      <c r="M379" s="10" t="str">
        <f aca="false">Parámetros!$B$32</f>
        <v>No acepto</v>
      </c>
      <c r="N379" s="10" t="str">
        <f aca="false">Parámetros!$B$33</f>
        <v>Sin garantía</v>
      </c>
      <c r="O379" s="2" t="s">
        <v>4659</v>
      </c>
      <c r="P379" s="2" t="s">
        <v>4660</v>
      </c>
      <c r="Q379" s="2" t="s">
        <v>1126</v>
      </c>
      <c r="R379" s="2" t="s">
        <v>4660</v>
      </c>
      <c r="S379" s="2" t="s">
        <v>4661</v>
      </c>
      <c r="T379" s="2" t="s">
        <v>757</v>
      </c>
      <c r="U379" s="2" t="n">
        <v>3</v>
      </c>
      <c r="V379" s="2" t="s">
        <v>77</v>
      </c>
      <c r="W379" s="2" t="n">
        <v>5</v>
      </c>
      <c r="X379" s="2" t="s">
        <v>4662</v>
      </c>
      <c r="Y379" s="2" t="s">
        <v>4663</v>
      </c>
      <c r="Z379" s="2" t="s">
        <v>136</v>
      </c>
      <c r="AA379" s="2" t="s">
        <v>3575</v>
      </c>
      <c r="AB379" s="2"/>
      <c r="AC379" s="2"/>
      <c r="AD379" s="2"/>
      <c r="AE379" s="2"/>
      <c r="AF379" s="2"/>
      <c r="AG379" s="2" t="s">
        <v>4664</v>
      </c>
      <c r="AH379" s="2" t="s">
        <v>4665</v>
      </c>
      <c r="AI379" s="2" t="s">
        <v>4666</v>
      </c>
      <c r="AJ379" s="2" t="s">
        <v>4667</v>
      </c>
      <c r="AK379" s="2" t="s">
        <v>4668</v>
      </c>
      <c r="AL379" s="2" t="s">
        <v>4669</v>
      </c>
      <c r="AM379" s="2"/>
      <c r="AN379" s="2" t="s">
        <v>87</v>
      </c>
      <c r="AO379" s="2" t="s">
        <v>4670</v>
      </c>
      <c r="AP379" s="2" t="s">
        <v>89</v>
      </c>
    </row>
    <row r="380" customFormat="false" ht="15" hidden="false" customHeight="false" outlineLevel="0" collapsed="false">
      <c r="A380" s="8" t="s">
        <v>4671</v>
      </c>
      <c r="B380" s="8" t="s">
        <v>4671</v>
      </c>
      <c r="C380" s="2" t="s">
        <v>4672</v>
      </c>
      <c r="D380" s="2" t="s">
        <v>483</v>
      </c>
      <c r="E380" s="2" t="s">
        <v>484</v>
      </c>
      <c r="F380" s="9" t="n">
        <f aca="false">Precios!R380</f>
        <v>643</v>
      </c>
      <c r="G380" s="2" t="n">
        <v>118</v>
      </c>
      <c r="H380" s="10" t="str">
        <f aca="false">Parámetros!$B$28</f>
        <v>Nuevo</v>
      </c>
      <c r="I380" s="10" t="str">
        <f aca="false">Parámetros!$B$29</f>
        <v>Clásica</v>
      </c>
      <c r="J380" s="11" t="s">
        <v>4673</v>
      </c>
      <c r="K380" s="10" t="str">
        <f aca="false">Parámetros!$B$30</f>
        <v>Mercado Envíos</v>
      </c>
      <c r="L380" s="2" t="str">
        <f aca="false">IF(F380&gt;=Parámetros!$B$7,"Envío gratis (obligatorio en Mercado Libre)",Parámetros!$B$31)</f>
        <v>Envío gratis (obligatorio en Mercado Libre)</v>
      </c>
      <c r="M380" s="10" t="str">
        <f aca="false">Parámetros!$B$32</f>
        <v>No acepto</v>
      </c>
      <c r="N380" s="10" t="str">
        <f aca="false">Parámetros!$B$33</f>
        <v>Sin garantía</v>
      </c>
      <c r="O380" s="2" t="s">
        <v>4674</v>
      </c>
      <c r="P380" s="2" t="s">
        <v>4675</v>
      </c>
      <c r="Q380" s="2" t="s">
        <v>488</v>
      </c>
      <c r="R380" s="2" t="s">
        <v>4676</v>
      </c>
      <c r="S380" s="2" t="s">
        <v>4677</v>
      </c>
      <c r="T380" s="2" t="s">
        <v>4678</v>
      </c>
      <c r="U380" s="2" t="n">
        <v>5</v>
      </c>
      <c r="V380" s="2" t="s">
        <v>77</v>
      </c>
      <c r="W380" s="2" t="n">
        <v>1</v>
      </c>
      <c r="X380" s="2" t="s">
        <v>4679</v>
      </c>
      <c r="Y380" s="2" t="s">
        <v>4680</v>
      </c>
      <c r="Z380" s="2" t="s">
        <v>494</v>
      </c>
      <c r="AA380" s="2"/>
      <c r="AB380" s="2"/>
      <c r="AC380" s="2"/>
      <c r="AD380" s="2"/>
      <c r="AE380" s="2"/>
      <c r="AF380" s="2"/>
      <c r="AG380" s="2" t="s">
        <v>4681</v>
      </c>
      <c r="AH380" s="2" t="s">
        <v>4682</v>
      </c>
      <c r="AI380" s="2" t="s">
        <v>4683</v>
      </c>
      <c r="AJ380" s="2"/>
      <c r="AK380" s="2"/>
      <c r="AL380" s="2"/>
      <c r="AM380" s="2"/>
      <c r="AN380" s="2" t="s">
        <v>87</v>
      </c>
      <c r="AO380" s="2" t="s">
        <v>4684</v>
      </c>
      <c r="AP380" s="2" t="s">
        <v>89</v>
      </c>
    </row>
    <row r="381" customFormat="false" ht="15" hidden="false" customHeight="false" outlineLevel="0" collapsed="false">
      <c r="A381" s="8" t="s">
        <v>4685</v>
      </c>
      <c r="B381" s="8" t="s">
        <v>4685</v>
      </c>
      <c r="C381" s="2" t="s">
        <v>4686</v>
      </c>
      <c r="D381" s="2" t="s">
        <v>3410</v>
      </c>
      <c r="E381" s="2" t="s">
        <v>3411</v>
      </c>
      <c r="F381" s="9" t="n">
        <f aca="false">Precios!R381</f>
        <v>196</v>
      </c>
      <c r="G381" s="2" t="n">
        <v>691</v>
      </c>
      <c r="H381" s="10" t="str">
        <f aca="false">Parámetros!$B$28</f>
        <v>Nuevo</v>
      </c>
      <c r="I381" s="10" t="str">
        <f aca="false">Parámetros!$B$29</f>
        <v>Clásica</v>
      </c>
      <c r="J381" s="11" t="s">
        <v>4687</v>
      </c>
      <c r="K381" s="10" t="str">
        <f aca="false">Parámetros!$B$30</f>
        <v>Mercado Envíos</v>
      </c>
      <c r="L381" s="2" t="str">
        <f aca="false">IF(F381&gt;=Parámetros!$B$7,"Envío gratis (obligatorio en Mercado Libre)",Parámetros!$B$31)</f>
        <v>A cargo del comprador</v>
      </c>
      <c r="M381" s="10" t="str">
        <f aca="false">Parámetros!$B$32</f>
        <v>No acepto</v>
      </c>
      <c r="N381" s="10" t="str">
        <f aca="false">Parámetros!$B$33</f>
        <v>Sin garantía</v>
      </c>
      <c r="O381" s="2" t="s">
        <v>4688</v>
      </c>
      <c r="P381" s="2" t="s">
        <v>4689</v>
      </c>
      <c r="Q381" s="2" t="s">
        <v>3856</v>
      </c>
      <c r="R381" s="2" t="s">
        <v>4689</v>
      </c>
      <c r="S381" s="2" t="s">
        <v>4690</v>
      </c>
      <c r="T381" s="2" t="s">
        <v>4691</v>
      </c>
      <c r="U381" s="2" t="n">
        <v>120</v>
      </c>
      <c r="V381" s="2" t="s">
        <v>77</v>
      </c>
      <c r="W381" s="2" t="n">
        <v>1</v>
      </c>
      <c r="X381" s="2" t="s">
        <v>4692</v>
      </c>
      <c r="Y381" s="2" t="s">
        <v>4693</v>
      </c>
      <c r="Z381" s="2" t="s">
        <v>4694</v>
      </c>
      <c r="AA381" s="2" t="s">
        <v>4695</v>
      </c>
      <c r="AB381" s="2"/>
      <c r="AC381" s="2"/>
      <c r="AD381" s="2"/>
      <c r="AE381" s="2" t="s">
        <v>2622</v>
      </c>
      <c r="AF381" s="2"/>
      <c r="AG381" s="2" t="s">
        <v>4696</v>
      </c>
      <c r="AH381" s="2" t="s">
        <v>4697</v>
      </c>
      <c r="AI381" s="2" t="s">
        <v>4698</v>
      </c>
      <c r="AJ381" s="2"/>
      <c r="AK381" s="2"/>
      <c r="AL381" s="2"/>
      <c r="AM381" s="2"/>
      <c r="AN381" s="2" t="s">
        <v>87</v>
      </c>
      <c r="AO381" s="2" t="s">
        <v>4699</v>
      </c>
      <c r="AP381" s="2" t="s">
        <v>89</v>
      </c>
    </row>
    <row r="382" customFormat="false" ht="15" hidden="false" customHeight="false" outlineLevel="0" collapsed="false">
      <c r="A382" s="8" t="s">
        <v>4700</v>
      </c>
      <c r="B382" s="8" t="s">
        <v>4700</v>
      </c>
      <c r="C382" s="2" t="s">
        <v>4701</v>
      </c>
      <c r="D382" s="2" t="s">
        <v>4645</v>
      </c>
      <c r="E382" s="2" t="s">
        <v>4646</v>
      </c>
      <c r="F382" s="9" t="n">
        <f aca="false">Precios!R382</f>
        <v>197</v>
      </c>
      <c r="G382" s="2" t="n">
        <v>47</v>
      </c>
      <c r="H382" s="10" t="str">
        <f aca="false">Parámetros!$B$28</f>
        <v>Nuevo</v>
      </c>
      <c r="I382" s="10" t="str">
        <f aca="false">Parámetros!$B$29</f>
        <v>Clásica</v>
      </c>
      <c r="J382" s="11" t="s">
        <v>4702</v>
      </c>
      <c r="K382" s="10" t="str">
        <f aca="false">Parámetros!$B$30</f>
        <v>Mercado Envíos</v>
      </c>
      <c r="L382" s="2" t="str">
        <f aca="false">IF(F382&gt;=Parámetros!$B$7,"Envío gratis (obligatorio en Mercado Libre)",Parámetros!$B$31)</f>
        <v>A cargo del comprador</v>
      </c>
      <c r="M382" s="10" t="str">
        <f aca="false">Parámetros!$B$32</f>
        <v>No acepto</v>
      </c>
      <c r="N382" s="10" t="str">
        <f aca="false">Parámetros!$B$33</f>
        <v>Sin garantía</v>
      </c>
      <c r="O382" s="2" t="s">
        <v>4703</v>
      </c>
      <c r="P382" s="2" t="s">
        <v>4704</v>
      </c>
      <c r="Q382" s="2" t="s">
        <v>4705</v>
      </c>
      <c r="R382" s="2" t="s">
        <v>4706</v>
      </c>
      <c r="S382" s="2" t="s">
        <v>4707</v>
      </c>
      <c r="T382" s="2" t="s">
        <v>4708</v>
      </c>
      <c r="U382" s="2" t="n">
        <v>6</v>
      </c>
      <c r="V382" s="2" t="s">
        <v>171</v>
      </c>
      <c r="W382" s="2" t="n">
        <v>6</v>
      </c>
      <c r="X382" s="2"/>
      <c r="Y382" s="2"/>
      <c r="Z382" s="2"/>
      <c r="AA382" s="2"/>
      <c r="AB382" s="2"/>
      <c r="AC382" s="2" t="s">
        <v>2384</v>
      </c>
      <c r="AD382" s="2"/>
      <c r="AE382" s="2"/>
      <c r="AF382" s="2"/>
      <c r="AG382" s="2" t="s">
        <v>4709</v>
      </c>
      <c r="AH382" s="2" t="s">
        <v>4710</v>
      </c>
      <c r="AI382" s="2" t="s">
        <v>4711</v>
      </c>
      <c r="AJ382" s="2"/>
      <c r="AK382" s="2"/>
      <c r="AL382" s="2"/>
      <c r="AM382" s="2"/>
      <c r="AN382" s="2" t="s">
        <v>175</v>
      </c>
      <c r="AO382" s="2" t="s">
        <v>4712</v>
      </c>
      <c r="AP382" s="2" t="s">
        <v>89</v>
      </c>
    </row>
    <row r="383" customFormat="false" ht="15" hidden="false" customHeight="false" outlineLevel="0" collapsed="false">
      <c r="A383" s="8" t="s">
        <v>4713</v>
      </c>
      <c r="B383" s="8" t="s">
        <v>4713</v>
      </c>
      <c r="C383" s="2" t="s">
        <v>4714</v>
      </c>
      <c r="D383" s="2" t="s">
        <v>4715</v>
      </c>
      <c r="E383" s="2" t="s">
        <v>4716</v>
      </c>
      <c r="F383" s="9" t="n">
        <f aca="false">Precios!R383</f>
        <v>65</v>
      </c>
      <c r="G383" s="2" t="n">
        <v>296</v>
      </c>
      <c r="H383" s="10" t="str">
        <f aca="false">Parámetros!$B$28</f>
        <v>Nuevo</v>
      </c>
      <c r="I383" s="10" t="str">
        <f aca="false">Parámetros!$B$29</f>
        <v>Clásica</v>
      </c>
      <c r="J383" s="11" t="s">
        <v>4717</v>
      </c>
      <c r="K383" s="10" t="str">
        <f aca="false">Parámetros!$B$30</f>
        <v>Mercado Envíos</v>
      </c>
      <c r="L383" s="2" t="str">
        <f aca="false">IF(F383&gt;=Parámetros!$B$7,"Envío gratis (obligatorio en Mercado Libre)",Parámetros!$B$31)</f>
        <v>A cargo del comprador</v>
      </c>
      <c r="M383" s="10" t="str">
        <f aca="false">Parámetros!$B$32</f>
        <v>No acepto</v>
      </c>
      <c r="N383" s="10" t="str">
        <f aca="false">Parámetros!$B$33</f>
        <v>Sin garantía</v>
      </c>
      <c r="O383" s="2"/>
      <c r="P383" s="2" t="s">
        <v>600</v>
      </c>
      <c r="Q383" s="2"/>
      <c r="R383" s="2" t="s">
        <v>600</v>
      </c>
      <c r="S383" s="2" t="s">
        <v>2290</v>
      </c>
      <c r="T383" s="2" t="s">
        <v>4605</v>
      </c>
      <c r="U383" s="2" t="n">
        <v>49</v>
      </c>
      <c r="V383" s="2" t="s">
        <v>171</v>
      </c>
      <c r="W383" s="2" t="n">
        <v>49</v>
      </c>
      <c r="X383" s="2"/>
      <c r="Y383" s="2"/>
      <c r="Z383" s="2"/>
      <c r="AA383" s="2"/>
      <c r="AB383" s="2" t="s">
        <v>506</v>
      </c>
      <c r="AC383" s="2" t="s">
        <v>3393</v>
      </c>
      <c r="AD383" s="2"/>
      <c r="AE383" s="2"/>
      <c r="AF383" s="2"/>
      <c r="AG383" s="2" t="s">
        <v>4718</v>
      </c>
      <c r="AH383" s="2" t="s">
        <v>4719</v>
      </c>
      <c r="AI383" s="2"/>
      <c r="AJ383" s="2"/>
      <c r="AK383" s="2"/>
      <c r="AL383" s="2"/>
      <c r="AM383" s="2"/>
      <c r="AN383" s="2" t="s">
        <v>175</v>
      </c>
      <c r="AO383" s="2" t="s">
        <v>4720</v>
      </c>
      <c r="AP383" s="2" t="s">
        <v>89</v>
      </c>
    </row>
    <row r="384" customFormat="false" ht="15" hidden="false" customHeight="false" outlineLevel="0" collapsed="false">
      <c r="A384" s="8" t="s">
        <v>4721</v>
      </c>
      <c r="B384" s="8" t="s">
        <v>4721</v>
      </c>
      <c r="C384" s="2" t="s">
        <v>4722</v>
      </c>
      <c r="D384" s="2" t="s">
        <v>556</v>
      </c>
      <c r="E384" s="2" t="s">
        <v>557</v>
      </c>
      <c r="F384" s="9" t="n">
        <f aca="false">Precios!R384</f>
        <v>698</v>
      </c>
      <c r="G384" s="2" t="n">
        <v>141</v>
      </c>
      <c r="H384" s="10" t="str">
        <f aca="false">Parámetros!$B$28</f>
        <v>Nuevo</v>
      </c>
      <c r="I384" s="10" t="str">
        <f aca="false">Parámetros!$B$29</f>
        <v>Clásica</v>
      </c>
      <c r="J384" s="11" t="s">
        <v>4723</v>
      </c>
      <c r="K384" s="10" t="str">
        <f aca="false">Parámetros!$B$30</f>
        <v>Mercado Envíos</v>
      </c>
      <c r="L384" s="2" t="str">
        <f aca="false">IF(F384&gt;=Parámetros!$B$7,"Envío gratis (obligatorio en Mercado Libre)",Parámetros!$B$31)</f>
        <v>Envío gratis (obligatorio en Mercado Libre)</v>
      </c>
      <c r="M384" s="10" t="str">
        <f aca="false">Parámetros!$B$32</f>
        <v>No acepto</v>
      </c>
      <c r="N384" s="10" t="str">
        <f aca="false">Parámetros!$B$33</f>
        <v>Sin garantía</v>
      </c>
      <c r="O384" s="2" t="s">
        <v>4724</v>
      </c>
      <c r="P384" s="2" t="s">
        <v>4725</v>
      </c>
      <c r="Q384" s="2" t="s">
        <v>4726</v>
      </c>
      <c r="R384" s="2" t="s">
        <v>4725</v>
      </c>
      <c r="S384" s="2" t="s">
        <v>4727</v>
      </c>
      <c r="T384" s="2" t="s">
        <v>4728</v>
      </c>
      <c r="U384" s="2" t="n">
        <v>3</v>
      </c>
      <c r="V384" s="2" t="s">
        <v>4729</v>
      </c>
      <c r="W384" s="2" t="n">
        <v>3</v>
      </c>
      <c r="X384" s="2" t="s">
        <v>4730</v>
      </c>
      <c r="Y384" s="2" t="s">
        <v>4731</v>
      </c>
      <c r="Z384" s="2" t="s">
        <v>4732</v>
      </c>
      <c r="AA384" s="2"/>
      <c r="AB384" s="2"/>
      <c r="AC384" s="2"/>
      <c r="AD384" s="2" t="s">
        <v>566</v>
      </c>
      <c r="AE384" s="2"/>
      <c r="AF384" s="2" t="s">
        <v>4733</v>
      </c>
      <c r="AG384" s="2" t="s">
        <v>4734</v>
      </c>
      <c r="AH384" s="2" t="s">
        <v>4735</v>
      </c>
      <c r="AI384" s="2" t="s">
        <v>4736</v>
      </c>
      <c r="AJ384" s="2" t="s">
        <v>4737</v>
      </c>
      <c r="AK384" s="2"/>
      <c r="AL384" s="2"/>
      <c r="AM384" s="2"/>
      <c r="AN384" s="2" t="s">
        <v>87</v>
      </c>
      <c r="AO384" s="2" t="s">
        <v>4738</v>
      </c>
      <c r="AP384" s="2" t="s">
        <v>89</v>
      </c>
    </row>
    <row r="385" customFormat="false" ht="15" hidden="false" customHeight="false" outlineLevel="0" collapsed="false">
      <c r="A385" s="8" t="s">
        <v>4739</v>
      </c>
      <c r="B385" s="8" t="s">
        <v>4739</v>
      </c>
      <c r="C385" s="2" t="s">
        <v>4740</v>
      </c>
      <c r="D385" s="2" t="s">
        <v>240</v>
      </c>
      <c r="E385" s="2" t="s">
        <v>241</v>
      </c>
      <c r="F385" s="9" t="n">
        <f aca="false">Precios!R385</f>
        <v>148</v>
      </c>
      <c r="G385" s="2" t="n">
        <v>1264</v>
      </c>
      <c r="H385" s="10" t="str">
        <f aca="false">Parámetros!$B$28</f>
        <v>Nuevo</v>
      </c>
      <c r="I385" s="10" t="str">
        <f aca="false">Parámetros!$B$29</f>
        <v>Clásica</v>
      </c>
      <c r="J385" s="11" t="s">
        <v>4741</v>
      </c>
      <c r="K385" s="10" t="str">
        <f aca="false">Parámetros!$B$30</f>
        <v>Mercado Envíos</v>
      </c>
      <c r="L385" s="2" t="str">
        <f aca="false">IF(F385&gt;=Parámetros!$B$7,"Envío gratis (obligatorio en Mercado Libre)",Parámetros!$B$31)</f>
        <v>A cargo del comprador</v>
      </c>
      <c r="M385" s="10" t="str">
        <f aca="false">Parámetros!$B$32</f>
        <v>No acepto</v>
      </c>
      <c r="N385" s="10" t="str">
        <f aca="false">Parámetros!$B$33</f>
        <v>Sin garantía</v>
      </c>
      <c r="O385" s="2" t="s">
        <v>4742</v>
      </c>
      <c r="P385" s="2" t="s">
        <v>1357</v>
      </c>
      <c r="Q385" s="2"/>
      <c r="R385" s="2" t="s">
        <v>1357</v>
      </c>
      <c r="S385" s="2" t="s">
        <v>4743</v>
      </c>
      <c r="T385" s="2" t="s">
        <v>133</v>
      </c>
      <c r="U385" s="2" t="n">
        <v>20</v>
      </c>
      <c r="V385" s="2" t="s">
        <v>133</v>
      </c>
      <c r="W385" s="2" t="n">
        <v>20</v>
      </c>
      <c r="X385" s="2" t="s">
        <v>1361</v>
      </c>
      <c r="Y385" s="2" t="s">
        <v>912</v>
      </c>
      <c r="Z385" s="2" t="s">
        <v>136</v>
      </c>
      <c r="AA385" s="2" t="s">
        <v>1835</v>
      </c>
      <c r="AB385" s="2"/>
      <c r="AC385" s="2"/>
      <c r="AD385" s="2"/>
      <c r="AE385" s="2"/>
      <c r="AF385" s="2"/>
      <c r="AG385" s="2" t="s">
        <v>4744</v>
      </c>
      <c r="AH385" s="2" t="s">
        <v>4745</v>
      </c>
      <c r="AI385" s="2" t="s">
        <v>4746</v>
      </c>
      <c r="AJ385" s="2"/>
      <c r="AK385" s="2"/>
      <c r="AL385" s="2"/>
      <c r="AM385" s="2"/>
      <c r="AN385" s="2" t="s">
        <v>87</v>
      </c>
      <c r="AO385" s="2" t="s">
        <v>4747</v>
      </c>
      <c r="AP385" s="2" t="s">
        <v>89</v>
      </c>
    </row>
    <row r="386" customFormat="false" ht="15" hidden="false" customHeight="false" outlineLevel="0" collapsed="false">
      <c r="A386" s="8" t="s">
        <v>4748</v>
      </c>
      <c r="B386" s="8" t="s">
        <v>4748</v>
      </c>
      <c r="C386" s="2" t="s">
        <v>4749</v>
      </c>
      <c r="D386" s="2" t="s">
        <v>556</v>
      </c>
      <c r="E386" s="2" t="s">
        <v>557</v>
      </c>
      <c r="F386" s="9" t="n">
        <f aca="false">Precios!R386</f>
        <v>408</v>
      </c>
      <c r="G386" s="2" t="n">
        <v>16</v>
      </c>
      <c r="H386" s="10" t="str">
        <f aca="false">Parámetros!$B$28</f>
        <v>Nuevo</v>
      </c>
      <c r="I386" s="10" t="str">
        <f aca="false">Parámetros!$B$29</f>
        <v>Clásica</v>
      </c>
      <c r="J386" s="11" t="s">
        <v>4750</v>
      </c>
      <c r="K386" s="10" t="str">
        <f aca="false">Parámetros!$B$30</f>
        <v>Mercado Envíos</v>
      </c>
      <c r="L386" s="2" t="str">
        <f aca="false">IF(F386&gt;=Parámetros!$B$7,"Envío gratis (obligatorio en Mercado Libre)",Parámetros!$B$31)</f>
        <v>Envío gratis (obligatorio en Mercado Libre)</v>
      </c>
      <c r="M386" s="10" t="str">
        <f aca="false">Parámetros!$B$32</f>
        <v>No acepto</v>
      </c>
      <c r="N386" s="10" t="str">
        <f aca="false">Parámetros!$B$33</f>
        <v>Sin garantía</v>
      </c>
      <c r="O386" s="2" t="s">
        <v>4751</v>
      </c>
      <c r="P386" s="2" t="s">
        <v>4752</v>
      </c>
      <c r="Q386" s="2" t="s">
        <v>450</v>
      </c>
      <c r="R386" s="2" t="s">
        <v>4752</v>
      </c>
      <c r="S386" s="2" t="s">
        <v>2268</v>
      </c>
      <c r="T386" s="2" t="s">
        <v>133</v>
      </c>
      <c r="U386" s="2" t="n">
        <v>10</v>
      </c>
      <c r="V386" s="2" t="s">
        <v>133</v>
      </c>
      <c r="W386" s="2" t="n">
        <v>10</v>
      </c>
      <c r="X386" s="2" t="s">
        <v>4753</v>
      </c>
      <c r="Y386" s="2" t="s">
        <v>4754</v>
      </c>
      <c r="Z386" s="2" t="s">
        <v>136</v>
      </c>
      <c r="AA386" s="2"/>
      <c r="AB386" s="2"/>
      <c r="AC386" s="2"/>
      <c r="AD386" s="2" t="s">
        <v>566</v>
      </c>
      <c r="AE386" s="2"/>
      <c r="AF386" s="2"/>
      <c r="AG386" s="2" t="s">
        <v>4755</v>
      </c>
      <c r="AH386" s="2" t="s">
        <v>4756</v>
      </c>
      <c r="AI386" s="2" t="s">
        <v>4757</v>
      </c>
      <c r="AJ386" s="2"/>
      <c r="AK386" s="2"/>
      <c r="AL386" s="2"/>
      <c r="AM386" s="2"/>
      <c r="AN386" s="2" t="s">
        <v>87</v>
      </c>
      <c r="AO386" s="2" t="s">
        <v>4758</v>
      </c>
      <c r="AP386" s="2" t="s">
        <v>89</v>
      </c>
    </row>
    <row r="387" customFormat="false" ht="15" hidden="false" customHeight="false" outlineLevel="0" collapsed="false">
      <c r="A387" s="8" t="s">
        <v>4759</v>
      </c>
      <c r="B387" s="8" t="s">
        <v>4759</v>
      </c>
      <c r="C387" s="2" t="s">
        <v>4760</v>
      </c>
      <c r="D387" s="2" t="s">
        <v>144</v>
      </c>
      <c r="E387" s="2" t="s">
        <v>145</v>
      </c>
      <c r="F387" s="9" t="n">
        <f aca="false">Precios!R387</f>
        <v>544</v>
      </c>
      <c r="G387" s="2" t="n">
        <v>122</v>
      </c>
      <c r="H387" s="10" t="str">
        <f aca="false">Parámetros!$B$28</f>
        <v>Nuevo</v>
      </c>
      <c r="I387" s="10" t="str">
        <f aca="false">Parámetros!$B$29</f>
        <v>Clásica</v>
      </c>
      <c r="J387" s="11" t="s">
        <v>4761</v>
      </c>
      <c r="K387" s="10" t="str">
        <f aca="false">Parámetros!$B$30</f>
        <v>Mercado Envíos</v>
      </c>
      <c r="L387" s="2" t="str">
        <f aca="false">IF(F387&gt;=Parámetros!$B$7,"Envío gratis (obligatorio en Mercado Libre)",Parámetros!$B$31)</f>
        <v>Envío gratis (obligatorio en Mercado Libre)</v>
      </c>
      <c r="M387" s="10" t="str">
        <f aca="false">Parámetros!$B$32</f>
        <v>No acepto</v>
      </c>
      <c r="N387" s="10" t="str">
        <f aca="false">Parámetros!$B$33</f>
        <v>Sin garantía</v>
      </c>
      <c r="O387" s="2" t="s">
        <v>4762</v>
      </c>
      <c r="P387" s="2" t="s">
        <v>2006</v>
      </c>
      <c r="Q387" s="2" t="s">
        <v>897</v>
      </c>
      <c r="R387" s="2" t="s">
        <v>2006</v>
      </c>
      <c r="S387" s="2" t="s">
        <v>2101</v>
      </c>
      <c r="T387" s="2" t="s">
        <v>133</v>
      </c>
      <c r="U387" s="2" t="n">
        <v>40</v>
      </c>
      <c r="V387" s="2" t="s">
        <v>133</v>
      </c>
      <c r="W387" s="2" t="n">
        <v>40</v>
      </c>
      <c r="X387" s="2" t="s">
        <v>2008</v>
      </c>
      <c r="Y387" s="2" t="s">
        <v>4449</v>
      </c>
      <c r="Z387" s="2" t="s">
        <v>136</v>
      </c>
      <c r="AA387" s="2"/>
      <c r="AB387" s="2"/>
      <c r="AC387" s="2"/>
      <c r="AD387" s="2"/>
      <c r="AE387" s="2"/>
      <c r="AF387" s="2" t="s">
        <v>4763</v>
      </c>
      <c r="AG387" s="2" t="s">
        <v>4764</v>
      </c>
      <c r="AH387" s="2" t="s">
        <v>4765</v>
      </c>
      <c r="AI387" s="2" t="s">
        <v>4766</v>
      </c>
      <c r="AJ387" s="2"/>
      <c r="AK387" s="2"/>
      <c r="AL387" s="2"/>
      <c r="AM387" s="2"/>
      <c r="AN387" s="2" t="s">
        <v>87</v>
      </c>
      <c r="AO387" s="2" t="s">
        <v>4767</v>
      </c>
      <c r="AP387" s="2" t="s">
        <v>89</v>
      </c>
    </row>
    <row r="388" customFormat="false" ht="15" hidden="false" customHeight="false" outlineLevel="0" collapsed="false">
      <c r="A388" s="8" t="s">
        <v>4768</v>
      </c>
      <c r="B388" s="8" t="s">
        <v>4768</v>
      </c>
      <c r="C388" s="2" t="s">
        <v>4769</v>
      </c>
      <c r="D388" s="2" t="s">
        <v>556</v>
      </c>
      <c r="E388" s="2" t="s">
        <v>557</v>
      </c>
      <c r="F388" s="9" t="n">
        <f aca="false">Precios!R388</f>
        <v>1114</v>
      </c>
      <c r="G388" s="2" t="n">
        <v>71</v>
      </c>
      <c r="H388" s="10" t="str">
        <f aca="false">Parámetros!$B$28</f>
        <v>Nuevo</v>
      </c>
      <c r="I388" s="10" t="str">
        <f aca="false">Parámetros!$B$29</f>
        <v>Clásica</v>
      </c>
      <c r="J388" s="11" t="s">
        <v>4770</v>
      </c>
      <c r="K388" s="10" t="str">
        <f aca="false">Parámetros!$B$30</f>
        <v>Mercado Envíos</v>
      </c>
      <c r="L388" s="2" t="str">
        <f aca="false">IF(F388&gt;=Parámetros!$B$7,"Envío gratis (obligatorio en Mercado Libre)",Parámetros!$B$31)</f>
        <v>Envío gratis (obligatorio en Mercado Libre)</v>
      </c>
      <c r="M388" s="10" t="str">
        <f aca="false">Parámetros!$B$32</f>
        <v>No acepto</v>
      </c>
      <c r="N388" s="10" t="str">
        <f aca="false">Parámetros!$B$33</f>
        <v>Sin garantía</v>
      </c>
      <c r="O388" s="2" t="s">
        <v>4771</v>
      </c>
      <c r="P388" s="2" t="s">
        <v>4772</v>
      </c>
      <c r="Q388" s="2" t="s">
        <v>355</v>
      </c>
      <c r="R388" s="2" t="s">
        <v>4772</v>
      </c>
      <c r="S388" s="2" t="s">
        <v>4773</v>
      </c>
      <c r="T388" s="2" t="s">
        <v>133</v>
      </c>
      <c r="U388" s="2" t="n">
        <v>50</v>
      </c>
      <c r="V388" s="2" t="s">
        <v>133</v>
      </c>
      <c r="W388" s="2" t="n">
        <v>50</v>
      </c>
      <c r="X388" s="2" t="s">
        <v>4774</v>
      </c>
      <c r="Y388" s="2" t="s">
        <v>4775</v>
      </c>
      <c r="Z388" s="2" t="s">
        <v>136</v>
      </c>
      <c r="AA388" s="2"/>
      <c r="AB388" s="2"/>
      <c r="AC388" s="2"/>
      <c r="AD388" s="2"/>
      <c r="AE388" s="2"/>
      <c r="AF388" s="2"/>
      <c r="AG388" s="2" t="s">
        <v>4776</v>
      </c>
      <c r="AH388" s="2" t="s">
        <v>4777</v>
      </c>
      <c r="AI388" s="2" t="s">
        <v>4778</v>
      </c>
      <c r="AJ388" s="2"/>
      <c r="AK388" s="2"/>
      <c r="AL388" s="2"/>
      <c r="AM388" s="2"/>
      <c r="AN388" s="2" t="s">
        <v>87</v>
      </c>
      <c r="AO388" s="2" t="s">
        <v>4779</v>
      </c>
      <c r="AP388" s="2" t="s">
        <v>89</v>
      </c>
    </row>
    <row r="389" customFormat="false" ht="15" hidden="false" customHeight="false" outlineLevel="0" collapsed="false">
      <c r="A389" s="8" t="s">
        <v>4780</v>
      </c>
      <c r="B389" s="8" t="s">
        <v>4780</v>
      </c>
      <c r="C389" s="2" t="s">
        <v>4781</v>
      </c>
      <c r="D389" s="2" t="s">
        <v>92</v>
      </c>
      <c r="E389" s="2" t="s">
        <v>93</v>
      </c>
      <c r="F389" s="9" t="n">
        <f aca="false">Precios!R389</f>
        <v>88.82</v>
      </c>
      <c r="G389" s="2" t="n">
        <v>995</v>
      </c>
      <c r="H389" s="10" t="str">
        <f aca="false">Parámetros!$B$28</f>
        <v>Nuevo</v>
      </c>
      <c r="I389" s="10" t="str">
        <f aca="false">Parámetros!$B$29</f>
        <v>Clásica</v>
      </c>
      <c r="J389" s="11" t="s">
        <v>4782</v>
      </c>
      <c r="K389" s="10" t="str">
        <f aca="false">Parámetros!$B$30</f>
        <v>Mercado Envíos</v>
      </c>
      <c r="L389" s="2" t="str">
        <f aca="false">IF(F389&gt;=Parámetros!$B$7,"Envío gratis (obligatorio en Mercado Libre)",Parámetros!$B$31)</f>
        <v>A cargo del comprador</v>
      </c>
      <c r="M389" s="10" t="str">
        <f aca="false">Parámetros!$B$32</f>
        <v>No acepto</v>
      </c>
      <c r="N389" s="10" t="str">
        <f aca="false">Parámetros!$B$33</f>
        <v>Sin garantía</v>
      </c>
      <c r="O389" s="2" t="s">
        <v>4783</v>
      </c>
      <c r="P389" s="2" t="s">
        <v>3248</v>
      </c>
      <c r="Q389" s="2" t="s">
        <v>1471</v>
      </c>
      <c r="R389" s="2" t="s">
        <v>3248</v>
      </c>
      <c r="S389" s="2" t="s">
        <v>4784</v>
      </c>
      <c r="T389" s="2" t="s">
        <v>4530</v>
      </c>
      <c r="U389" s="2" t="n">
        <v>237</v>
      </c>
      <c r="V389" s="2" t="s">
        <v>77</v>
      </c>
      <c r="W389" s="2" t="n">
        <v>1</v>
      </c>
      <c r="X389" s="2"/>
      <c r="Y389" s="2"/>
      <c r="Z389" s="2"/>
      <c r="AA389" s="2" t="s">
        <v>4785</v>
      </c>
      <c r="AB389" s="2"/>
      <c r="AC389" s="2" t="s">
        <v>1845</v>
      </c>
      <c r="AD389" s="2"/>
      <c r="AE389" s="2"/>
      <c r="AF389" s="2"/>
      <c r="AG389" s="2" t="s">
        <v>4786</v>
      </c>
      <c r="AH389" s="2" t="s">
        <v>4787</v>
      </c>
      <c r="AI389" s="2" t="s">
        <v>4788</v>
      </c>
      <c r="AJ389" s="2" t="s">
        <v>4789</v>
      </c>
      <c r="AK389" s="2"/>
      <c r="AL389" s="2"/>
      <c r="AM389" s="2"/>
      <c r="AN389" s="2" t="s">
        <v>87</v>
      </c>
      <c r="AO389" s="2" t="s">
        <v>4790</v>
      </c>
      <c r="AP389" s="2" t="s">
        <v>89</v>
      </c>
    </row>
    <row r="390" customFormat="false" ht="15" hidden="false" customHeight="false" outlineLevel="0" collapsed="false">
      <c r="A390" s="8" t="s">
        <v>4791</v>
      </c>
      <c r="B390" s="8" t="s">
        <v>4791</v>
      </c>
      <c r="C390" s="2" t="s">
        <v>4792</v>
      </c>
      <c r="D390" s="2" t="s">
        <v>144</v>
      </c>
      <c r="E390" s="2" t="s">
        <v>145</v>
      </c>
      <c r="F390" s="9" t="n">
        <f aca="false">Precios!R390</f>
        <v>434</v>
      </c>
      <c r="G390" s="2" t="n">
        <v>250</v>
      </c>
      <c r="H390" s="10" t="str">
        <f aca="false">Parámetros!$B$28</f>
        <v>Nuevo</v>
      </c>
      <c r="I390" s="10" t="str">
        <f aca="false">Parámetros!$B$29</f>
        <v>Clásica</v>
      </c>
      <c r="J390" s="11" t="s">
        <v>4793</v>
      </c>
      <c r="K390" s="10" t="str">
        <f aca="false">Parámetros!$B$30</f>
        <v>Mercado Envíos</v>
      </c>
      <c r="L390" s="2" t="str">
        <f aca="false">IF(F390&gt;=Parámetros!$B$7,"Envío gratis (obligatorio en Mercado Libre)",Parámetros!$B$31)</f>
        <v>Envío gratis (obligatorio en Mercado Libre)</v>
      </c>
      <c r="M390" s="10" t="str">
        <f aca="false">Parámetros!$B$32</f>
        <v>No acepto</v>
      </c>
      <c r="N390" s="10" t="str">
        <f aca="false">Parámetros!$B$33</f>
        <v>Sin garantía</v>
      </c>
      <c r="O390" s="2" t="s">
        <v>4794</v>
      </c>
      <c r="P390" s="2" t="s">
        <v>4795</v>
      </c>
      <c r="Q390" s="2" t="s">
        <v>3115</v>
      </c>
      <c r="R390" s="2" t="s">
        <v>2913</v>
      </c>
      <c r="S390" s="2"/>
      <c r="T390" s="2" t="s">
        <v>152</v>
      </c>
      <c r="U390" s="2" t="n">
        <v>20</v>
      </c>
      <c r="V390" s="2" t="s">
        <v>133</v>
      </c>
      <c r="W390" s="2" t="n">
        <v>20</v>
      </c>
      <c r="X390" s="2" t="s">
        <v>4796</v>
      </c>
      <c r="Y390" s="2" t="s">
        <v>4797</v>
      </c>
      <c r="Z390" s="2" t="s">
        <v>136</v>
      </c>
      <c r="AA390" s="2"/>
      <c r="AB390" s="2"/>
      <c r="AC390" s="2"/>
      <c r="AD390" s="2"/>
      <c r="AE390" s="2"/>
      <c r="AF390" s="2"/>
      <c r="AG390" s="2" t="s">
        <v>4798</v>
      </c>
      <c r="AH390" s="2" t="s">
        <v>4799</v>
      </c>
      <c r="AI390" s="2" t="s">
        <v>4800</v>
      </c>
      <c r="AJ390" s="2" t="s">
        <v>4801</v>
      </c>
      <c r="AK390" s="2"/>
      <c r="AL390" s="2"/>
      <c r="AM390" s="2"/>
      <c r="AN390" s="2" t="s">
        <v>87</v>
      </c>
      <c r="AO390" s="2" t="s">
        <v>4802</v>
      </c>
      <c r="AP390" s="2" t="s">
        <v>89</v>
      </c>
    </row>
    <row r="391" customFormat="false" ht="15" hidden="false" customHeight="false" outlineLevel="0" collapsed="false">
      <c r="A391" s="8" t="s">
        <v>4803</v>
      </c>
      <c r="B391" s="8" t="s">
        <v>4803</v>
      </c>
      <c r="C391" s="2" t="s">
        <v>4804</v>
      </c>
      <c r="D391" s="2" t="s">
        <v>162</v>
      </c>
      <c r="E391" s="2" t="s">
        <v>163</v>
      </c>
      <c r="F391" s="9" t="n">
        <f aca="false">Precios!R391</f>
        <v>113</v>
      </c>
      <c r="G391" s="2" t="n">
        <v>92</v>
      </c>
      <c r="H391" s="10" t="str">
        <f aca="false">Parámetros!$B$28</f>
        <v>Nuevo</v>
      </c>
      <c r="I391" s="10" t="str">
        <f aca="false">Parámetros!$B$29</f>
        <v>Clásica</v>
      </c>
      <c r="J391" s="11" t="s">
        <v>4805</v>
      </c>
      <c r="K391" s="10" t="str">
        <f aca="false">Parámetros!$B$30</f>
        <v>Mercado Envíos</v>
      </c>
      <c r="L391" s="2" t="str">
        <f aca="false">IF(F391&gt;=Parámetros!$B$7,"Envío gratis (obligatorio en Mercado Libre)",Parámetros!$B$31)</f>
        <v>A cargo del comprador</v>
      </c>
      <c r="M391" s="10" t="str">
        <f aca="false">Parámetros!$B$32</f>
        <v>No acepto</v>
      </c>
      <c r="N391" s="10" t="str">
        <f aca="false">Parámetros!$B$33</f>
        <v>Sin garantía</v>
      </c>
      <c r="O391" s="2"/>
      <c r="P391" s="2" t="s">
        <v>2152</v>
      </c>
      <c r="Q391" s="2" t="s">
        <v>167</v>
      </c>
      <c r="R391" s="2" t="s">
        <v>231</v>
      </c>
      <c r="S391" s="2" t="s">
        <v>4806</v>
      </c>
      <c r="T391" s="2" t="s">
        <v>3511</v>
      </c>
      <c r="U391" s="2" t="n">
        <v>14</v>
      </c>
      <c r="V391" s="2" t="s">
        <v>171</v>
      </c>
      <c r="W391" s="2" t="n">
        <v>14</v>
      </c>
      <c r="X391" s="2"/>
      <c r="Y391" s="2"/>
      <c r="Z391" s="2"/>
      <c r="AA391" s="2" t="s">
        <v>276</v>
      </c>
      <c r="AB391" s="2" t="s">
        <v>286</v>
      </c>
      <c r="AC391" s="2"/>
      <c r="AD391" s="2" t="s">
        <v>103</v>
      </c>
      <c r="AE391" s="2"/>
      <c r="AF391" s="2"/>
      <c r="AG391" s="2" t="s">
        <v>4807</v>
      </c>
      <c r="AH391" s="2" t="s">
        <v>4808</v>
      </c>
      <c r="AI391" s="2"/>
      <c r="AJ391" s="2"/>
      <c r="AK391" s="2"/>
      <c r="AL391" s="2"/>
      <c r="AM391" s="2"/>
      <c r="AN391" s="2" t="s">
        <v>175</v>
      </c>
      <c r="AO391" s="2" t="s">
        <v>4809</v>
      </c>
      <c r="AP391" s="2" t="s">
        <v>89</v>
      </c>
    </row>
    <row r="392" customFormat="false" ht="15" hidden="false" customHeight="false" outlineLevel="0" collapsed="false">
      <c r="A392" s="8" t="s">
        <v>4810</v>
      </c>
      <c r="B392" s="8" t="s">
        <v>4810</v>
      </c>
      <c r="C392" s="2" t="s">
        <v>4811</v>
      </c>
      <c r="D392" s="2" t="s">
        <v>144</v>
      </c>
      <c r="E392" s="2" t="s">
        <v>145</v>
      </c>
      <c r="F392" s="9" t="n">
        <f aca="false">Precios!R392</f>
        <v>260</v>
      </c>
      <c r="G392" s="2" t="n">
        <v>1298</v>
      </c>
      <c r="H392" s="10" t="str">
        <f aca="false">Parámetros!$B$28</f>
        <v>Nuevo</v>
      </c>
      <c r="I392" s="10" t="str">
        <f aca="false">Parámetros!$B$29</f>
        <v>Clásica</v>
      </c>
      <c r="J392" s="11" t="s">
        <v>4812</v>
      </c>
      <c r="K392" s="10" t="str">
        <f aca="false">Parámetros!$B$30</f>
        <v>Mercado Envíos</v>
      </c>
      <c r="L392" s="2" t="str">
        <f aca="false">IF(F392&gt;=Parámetros!$B$7,"Envío gratis (obligatorio en Mercado Libre)",Parámetros!$B$31)</f>
        <v>A cargo del comprador</v>
      </c>
      <c r="M392" s="10" t="str">
        <f aca="false">Parámetros!$B$32</f>
        <v>No acepto</v>
      </c>
      <c r="N392" s="10" t="str">
        <f aca="false">Parámetros!$B$33</f>
        <v>Sin garantía</v>
      </c>
      <c r="O392" s="2" t="s">
        <v>4813</v>
      </c>
      <c r="P392" s="2" t="s">
        <v>2557</v>
      </c>
      <c r="Q392" s="2" t="s">
        <v>4814</v>
      </c>
      <c r="R392" s="2"/>
      <c r="S392" s="2" t="s">
        <v>4815</v>
      </c>
      <c r="T392" s="2" t="s">
        <v>1112</v>
      </c>
      <c r="U392" s="2" t="n">
        <v>48</v>
      </c>
      <c r="V392" s="2" t="s">
        <v>1736</v>
      </c>
      <c r="W392" s="2" t="n">
        <v>48</v>
      </c>
      <c r="X392" s="2" t="s">
        <v>4816</v>
      </c>
      <c r="Y392" s="2" t="s">
        <v>4817</v>
      </c>
      <c r="Z392" s="2" t="s">
        <v>136</v>
      </c>
      <c r="AA392" s="2"/>
      <c r="AB392" s="2"/>
      <c r="AC392" s="2"/>
      <c r="AD392" s="2"/>
      <c r="AE392" s="2"/>
      <c r="AF392" s="2" t="s">
        <v>4818</v>
      </c>
      <c r="AG392" s="2" t="s">
        <v>4819</v>
      </c>
      <c r="AH392" s="2" t="s">
        <v>4820</v>
      </c>
      <c r="AI392" s="2" t="s">
        <v>4821</v>
      </c>
      <c r="AJ392" s="2"/>
      <c r="AK392" s="2"/>
      <c r="AL392" s="2"/>
      <c r="AM392" s="2"/>
      <c r="AN392" s="2" t="s">
        <v>87</v>
      </c>
      <c r="AO392" s="2" t="s">
        <v>4822</v>
      </c>
      <c r="AP392" s="2" t="s">
        <v>89</v>
      </c>
    </row>
    <row r="393" customFormat="false" ht="15" hidden="false" customHeight="false" outlineLevel="0" collapsed="false">
      <c r="A393" s="8" t="s">
        <v>4823</v>
      </c>
      <c r="B393" s="8" t="s">
        <v>4823</v>
      </c>
      <c r="C393" s="2" t="s">
        <v>4824</v>
      </c>
      <c r="D393" s="2" t="s">
        <v>68</v>
      </c>
      <c r="E393" s="2" t="s">
        <v>69</v>
      </c>
      <c r="F393" s="9" t="n">
        <f aca="false">Precios!R393</f>
        <v>728</v>
      </c>
      <c r="G393" s="2" t="n">
        <v>451</v>
      </c>
      <c r="H393" s="10" t="str">
        <f aca="false">Parámetros!$B$28</f>
        <v>Nuevo</v>
      </c>
      <c r="I393" s="10" t="str">
        <f aca="false">Parámetros!$B$29</f>
        <v>Clásica</v>
      </c>
      <c r="J393" s="11" t="s">
        <v>4825</v>
      </c>
      <c r="K393" s="10" t="str">
        <f aca="false">Parámetros!$B$30</f>
        <v>Mercado Envíos</v>
      </c>
      <c r="L393" s="2" t="str">
        <f aca="false">IF(F393&gt;=Parámetros!$B$7,"Envío gratis (obligatorio en Mercado Libre)",Parámetros!$B$31)</f>
        <v>Envío gratis (obligatorio en Mercado Libre)</v>
      </c>
      <c r="M393" s="10" t="str">
        <f aca="false">Parámetros!$B$32</f>
        <v>No acepto</v>
      </c>
      <c r="N393" s="10" t="str">
        <f aca="false">Parámetros!$B$33</f>
        <v>Sin garantía</v>
      </c>
      <c r="O393" s="2" t="s">
        <v>4826</v>
      </c>
      <c r="P393" s="2" t="s">
        <v>412</v>
      </c>
      <c r="Q393" s="2" t="s">
        <v>4827</v>
      </c>
      <c r="R393" s="2" t="s">
        <v>356</v>
      </c>
      <c r="S393" s="2" t="s">
        <v>357</v>
      </c>
      <c r="T393" s="2" t="s">
        <v>4828</v>
      </c>
      <c r="U393" s="2" t="n">
        <v>5</v>
      </c>
      <c r="V393" s="2" t="s">
        <v>805</v>
      </c>
      <c r="W393" s="2" t="n">
        <v>5</v>
      </c>
      <c r="X393" s="2" t="s">
        <v>4829</v>
      </c>
      <c r="Y393" s="2" t="s">
        <v>4830</v>
      </c>
      <c r="Z393" s="2" t="s">
        <v>80</v>
      </c>
      <c r="AA393" s="2"/>
      <c r="AB393" s="2"/>
      <c r="AC393" s="2"/>
      <c r="AD393" s="2"/>
      <c r="AE393" s="2"/>
      <c r="AF393" s="2"/>
      <c r="AG393" s="2" t="s">
        <v>4831</v>
      </c>
      <c r="AH393" s="2" t="s">
        <v>4832</v>
      </c>
      <c r="AI393" s="2" t="s">
        <v>4833</v>
      </c>
      <c r="AJ393" s="2"/>
      <c r="AK393" s="2"/>
      <c r="AL393" s="2"/>
      <c r="AM393" s="2"/>
      <c r="AN393" s="2" t="s">
        <v>87</v>
      </c>
      <c r="AO393" s="2" t="s">
        <v>4834</v>
      </c>
      <c r="AP393" s="2" t="s">
        <v>89</v>
      </c>
    </row>
    <row r="394" customFormat="false" ht="15" hidden="false" customHeight="false" outlineLevel="0" collapsed="false">
      <c r="A394" s="8" t="s">
        <v>4835</v>
      </c>
      <c r="B394" s="8" t="s">
        <v>4835</v>
      </c>
      <c r="C394" s="2" t="s">
        <v>4836</v>
      </c>
      <c r="D394" s="2" t="s">
        <v>3410</v>
      </c>
      <c r="E394" s="2" t="s">
        <v>3411</v>
      </c>
      <c r="F394" s="9" t="n">
        <f aca="false">Precios!R394</f>
        <v>257</v>
      </c>
      <c r="G394" s="2" t="n">
        <v>28</v>
      </c>
      <c r="H394" s="10" t="str">
        <f aca="false">Parámetros!$B$28</f>
        <v>Nuevo</v>
      </c>
      <c r="I394" s="10" t="str">
        <f aca="false">Parámetros!$B$29</f>
        <v>Clásica</v>
      </c>
      <c r="J394" s="11" t="s">
        <v>4837</v>
      </c>
      <c r="K394" s="10" t="str">
        <f aca="false">Parámetros!$B$30</f>
        <v>Mercado Envíos</v>
      </c>
      <c r="L394" s="2" t="str">
        <f aca="false">IF(F394&gt;=Parámetros!$B$7,"Envío gratis (obligatorio en Mercado Libre)",Parámetros!$B$31)</f>
        <v>A cargo del comprador</v>
      </c>
      <c r="M394" s="10" t="str">
        <f aca="false">Parámetros!$B$32</f>
        <v>No acepto</v>
      </c>
      <c r="N394" s="10" t="str">
        <f aca="false">Parámetros!$B$33</f>
        <v>Sin garantía</v>
      </c>
      <c r="O394" s="2" t="s">
        <v>4838</v>
      </c>
      <c r="P394" s="2" t="s">
        <v>4839</v>
      </c>
      <c r="Q394" s="2" t="s">
        <v>4840</v>
      </c>
      <c r="R394" s="2" t="s">
        <v>4841</v>
      </c>
      <c r="S394" s="2"/>
      <c r="T394" s="2" t="s">
        <v>219</v>
      </c>
      <c r="U394" s="2" t="n">
        <v>30</v>
      </c>
      <c r="V394" s="2" t="s">
        <v>220</v>
      </c>
      <c r="W394" s="2" t="n">
        <v>30</v>
      </c>
      <c r="X394" s="2" t="s">
        <v>4842</v>
      </c>
      <c r="Y394" s="2" t="s">
        <v>4843</v>
      </c>
      <c r="Z394" s="2" t="s">
        <v>136</v>
      </c>
      <c r="AA394" s="2"/>
      <c r="AB394" s="2"/>
      <c r="AC394" s="2"/>
      <c r="AD394" s="2"/>
      <c r="AE394" s="2"/>
      <c r="AF394" s="2" t="s">
        <v>4844</v>
      </c>
      <c r="AG394" s="2" t="s">
        <v>4845</v>
      </c>
      <c r="AH394" s="2" t="s">
        <v>4846</v>
      </c>
      <c r="AI394" s="2" t="s">
        <v>4847</v>
      </c>
      <c r="AJ394" s="2" t="s">
        <v>4848</v>
      </c>
      <c r="AK394" s="2" t="s">
        <v>4849</v>
      </c>
      <c r="AL394" s="2"/>
      <c r="AM394" s="2"/>
      <c r="AN394" s="2" t="s">
        <v>87</v>
      </c>
      <c r="AO394" s="2" t="s">
        <v>4850</v>
      </c>
      <c r="AP394" s="2" t="s">
        <v>89</v>
      </c>
    </row>
    <row r="395" customFormat="false" ht="15" hidden="false" customHeight="false" outlineLevel="0" collapsed="false">
      <c r="A395" s="8" t="s">
        <v>4851</v>
      </c>
      <c r="B395" s="8" t="s">
        <v>4851</v>
      </c>
      <c r="C395" s="2" t="s">
        <v>4852</v>
      </c>
      <c r="D395" s="2" t="s">
        <v>1811</v>
      </c>
      <c r="E395" s="2" t="s">
        <v>1812</v>
      </c>
      <c r="F395" s="9" t="n">
        <f aca="false">Precios!R395</f>
        <v>675.72</v>
      </c>
      <c r="G395" s="2" t="n">
        <v>68</v>
      </c>
      <c r="H395" s="10" t="str">
        <f aca="false">Parámetros!$B$28</f>
        <v>Nuevo</v>
      </c>
      <c r="I395" s="10" t="str">
        <f aca="false">Parámetros!$B$29</f>
        <v>Clásica</v>
      </c>
      <c r="J395" s="11" t="s">
        <v>4853</v>
      </c>
      <c r="K395" s="10" t="str">
        <f aca="false">Parámetros!$B$30</f>
        <v>Mercado Envíos</v>
      </c>
      <c r="L395" s="2" t="str">
        <f aca="false">IF(F395&gt;=Parámetros!$B$7,"Envío gratis (obligatorio en Mercado Libre)",Parámetros!$B$31)</f>
        <v>Envío gratis (obligatorio en Mercado Libre)</v>
      </c>
      <c r="M395" s="10" t="str">
        <f aca="false">Parámetros!$B$32</f>
        <v>No acepto</v>
      </c>
      <c r="N395" s="10" t="str">
        <f aca="false">Parámetros!$B$33</f>
        <v>Sin garantía</v>
      </c>
      <c r="O395" s="2" t="s">
        <v>4854</v>
      </c>
      <c r="P395" s="2" t="s">
        <v>4855</v>
      </c>
      <c r="Q395" s="2" t="s">
        <v>1446</v>
      </c>
      <c r="R395" s="2" t="s">
        <v>3415</v>
      </c>
      <c r="S395" s="2"/>
      <c r="T395" s="2" t="s">
        <v>2316</v>
      </c>
      <c r="U395" s="2" t="n">
        <v>30</v>
      </c>
      <c r="V395" s="2" t="s">
        <v>100</v>
      </c>
      <c r="W395" s="2" t="n">
        <v>1</v>
      </c>
      <c r="X395" s="2" t="s">
        <v>4856</v>
      </c>
      <c r="Y395" s="2" t="s">
        <v>4857</v>
      </c>
      <c r="Z395" s="2" t="s">
        <v>1819</v>
      </c>
      <c r="AA395" s="2"/>
      <c r="AB395" s="2"/>
      <c r="AC395" s="2"/>
      <c r="AD395" s="2"/>
      <c r="AE395" s="2"/>
      <c r="AF395" s="2"/>
      <c r="AG395" s="2" t="s">
        <v>4858</v>
      </c>
      <c r="AH395" s="2" t="s">
        <v>4859</v>
      </c>
      <c r="AI395" s="2" t="s">
        <v>4860</v>
      </c>
      <c r="AJ395" s="2"/>
      <c r="AK395" s="2"/>
      <c r="AL395" s="2"/>
      <c r="AM395" s="2"/>
      <c r="AN395" s="2" t="s">
        <v>87</v>
      </c>
      <c r="AO395" s="2" t="s">
        <v>4861</v>
      </c>
      <c r="AP395" s="2" t="s">
        <v>89</v>
      </c>
    </row>
    <row r="396" customFormat="false" ht="15" hidden="false" customHeight="false" outlineLevel="0" collapsed="false">
      <c r="A396" s="8" t="s">
        <v>4862</v>
      </c>
      <c r="B396" s="8" t="s">
        <v>4862</v>
      </c>
      <c r="C396" s="2" t="s">
        <v>4863</v>
      </c>
      <c r="D396" s="2" t="s">
        <v>445</v>
      </c>
      <c r="E396" s="2" t="s">
        <v>446</v>
      </c>
      <c r="F396" s="9" t="n">
        <f aca="false">Precios!R396</f>
        <v>485</v>
      </c>
      <c r="G396" s="2" t="n">
        <v>1036</v>
      </c>
      <c r="H396" s="10" t="str">
        <f aca="false">Parámetros!$B$28</f>
        <v>Nuevo</v>
      </c>
      <c r="I396" s="10" t="str">
        <f aca="false">Parámetros!$B$29</f>
        <v>Clásica</v>
      </c>
      <c r="J396" s="11" t="s">
        <v>4864</v>
      </c>
      <c r="K396" s="10" t="str">
        <f aca="false">Parámetros!$B$30</f>
        <v>Mercado Envíos</v>
      </c>
      <c r="L396" s="2" t="str">
        <f aca="false">IF(F396&gt;=Parámetros!$B$7,"Envío gratis (obligatorio en Mercado Libre)",Parámetros!$B$31)</f>
        <v>Envío gratis (obligatorio en Mercado Libre)</v>
      </c>
      <c r="M396" s="10" t="str">
        <f aca="false">Parámetros!$B$32</f>
        <v>No acepto</v>
      </c>
      <c r="N396" s="10" t="str">
        <f aca="false">Parámetros!$B$33</f>
        <v>Sin garantía</v>
      </c>
      <c r="O396" s="2" t="s">
        <v>4865</v>
      </c>
      <c r="P396" s="2" t="s">
        <v>4866</v>
      </c>
      <c r="Q396" s="2" t="s">
        <v>4867</v>
      </c>
      <c r="R396" s="2"/>
      <c r="S396" s="2"/>
      <c r="T396" s="2" t="s">
        <v>219</v>
      </c>
      <c r="U396" s="2" t="n">
        <v>30</v>
      </c>
      <c r="V396" s="2" t="s">
        <v>220</v>
      </c>
      <c r="W396" s="2" t="n">
        <v>30</v>
      </c>
      <c r="X396" s="2" t="s">
        <v>4868</v>
      </c>
      <c r="Y396" s="2" t="s">
        <v>900</v>
      </c>
      <c r="Z396" s="2" t="s">
        <v>136</v>
      </c>
      <c r="AA396" s="2"/>
      <c r="AB396" s="2"/>
      <c r="AC396" s="2"/>
      <c r="AD396" s="2"/>
      <c r="AE396" s="2"/>
      <c r="AF396" s="2"/>
      <c r="AG396" s="2" t="s">
        <v>4869</v>
      </c>
      <c r="AH396" s="2" t="s">
        <v>4870</v>
      </c>
      <c r="AI396" s="2"/>
      <c r="AJ396" s="2"/>
      <c r="AK396" s="2"/>
      <c r="AL396" s="2"/>
      <c r="AM396" s="2"/>
      <c r="AN396" s="2" t="s">
        <v>87</v>
      </c>
      <c r="AO396" s="2" t="s">
        <v>4871</v>
      </c>
      <c r="AP396" s="2" t="s">
        <v>89</v>
      </c>
    </row>
    <row r="397" customFormat="false" ht="15" hidden="false" customHeight="false" outlineLevel="0" collapsed="false">
      <c r="A397" s="8" t="s">
        <v>4872</v>
      </c>
      <c r="B397" s="8" t="s">
        <v>4872</v>
      </c>
      <c r="C397" s="2" t="s">
        <v>4873</v>
      </c>
      <c r="D397" s="2" t="s">
        <v>162</v>
      </c>
      <c r="E397" s="2" t="s">
        <v>163</v>
      </c>
      <c r="F397" s="9" t="n">
        <f aca="false">Precios!R397</f>
        <v>242</v>
      </c>
      <c r="G397" s="2" t="n">
        <v>215</v>
      </c>
      <c r="H397" s="10" t="str">
        <f aca="false">Parámetros!$B$28</f>
        <v>Nuevo</v>
      </c>
      <c r="I397" s="10" t="str">
        <f aca="false">Parámetros!$B$29</f>
        <v>Clásica</v>
      </c>
      <c r="J397" s="11" t="s">
        <v>4874</v>
      </c>
      <c r="K397" s="10" t="str">
        <f aca="false">Parámetros!$B$30</f>
        <v>Mercado Envíos</v>
      </c>
      <c r="L397" s="2" t="str">
        <f aca="false">IF(F397&gt;=Parámetros!$B$7,"Envío gratis (obligatorio en Mercado Libre)",Parámetros!$B$31)</f>
        <v>A cargo del comprador</v>
      </c>
      <c r="M397" s="10" t="str">
        <f aca="false">Parámetros!$B$32</f>
        <v>No acepto</v>
      </c>
      <c r="N397" s="10" t="str">
        <f aca="false">Parámetros!$B$33</f>
        <v>Sin garantía</v>
      </c>
      <c r="O397" s="2" t="s">
        <v>4875</v>
      </c>
      <c r="P397" s="2" t="s">
        <v>2152</v>
      </c>
      <c r="Q397" s="2" t="s">
        <v>601</v>
      </c>
      <c r="R397" s="2" t="s">
        <v>936</v>
      </c>
      <c r="S397" s="2" t="s">
        <v>4806</v>
      </c>
      <c r="T397" s="2" t="s">
        <v>3511</v>
      </c>
      <c r="U397" s="2" t="n">
        <v>40</v>
      </c>
      <c r="V397" s="2" t="s">
        <v>171</v>
      </c>
      <c r="W397" s="2" t="n">
        <v>40</v>
      </c>
      <c r="X397" s="2"/>
      <c r="Y397" s="2"/>
      <c r="Z397" s="2"/>
      <c r="AA397" s="2" t="s">
        <v>98</v>
      </c>
      <c r="AB397" s="2" t="s">
        <v>426</v>
      </c>
      <c r="AC397" s="2"/>
      <c r="AD397" s="2" t="s">
        <v>103</v>
      </c>
      <c r="AE397" s="2"/>
      <c r="AF397" s="2"/>
      <c r="AG397" s="2" t="s">
        <v>4876</v>
      </c>
      <c r="AH397" s="2" t="s">
        <v>4877</v>
      </c>
      <c r="AI397" s="2" t="s">
        <v>4878</v>
      </c>
      <c r="AJ397" s="2" t="s">
        <v>4879</v>
      </c>
      <c r="AK397" s="2"/>
      <c r="AL397" s="2"/>
      <c r="AM397" s="2"/>
      <c r="AN397" s="2" t="s">
        <v>175</v>
      </c>
      <c r="AO397" s="2" t="s">
        <v>4880</v>
      </c>
      <c r="AP397" s="2" t="s">
        <v>89</v>
      </c>
    </row>
    <row r="398" customFormat="false" ht="15" hidden="false" customHeight="false" outlineLevel="0" collapsed="false">
      <c r="A398" s="8" t="s">
        <v>4881</v>
      </c>
      <c r="B398" s="8" t="s">
        <v>4881</v>
      </c>
      <c r="C398" s="2" t="s">
        <v>4882</v>
      </c>
      <c r="D398" s="2" t="s">
        <v>1059</v>
      </c>
      <c r="E398" s="2" t="s">
        <v>1060</v>
      </c>
      <c r="F398" s="9" t="n">
        <f aca="false">Precios!R398</f>
        <v>1588</v>
      </c>
      <c r="G398" s="2" t="n">
        <v>0</v>
      </c>
      <c r="H398" s="10" t="str">
        <f aca="false">Parámetros!$B$28</f>
        <v>Nuevo</v>
      </c>
      <c r="I398" s="10" t="str">
        <f aca="false">Parámetros!$B$29</f>
        <v>Clásica</v>
      </c>
      <c r="J398" s="11" t="s">
        <v>4883</v>
      </c>
      <c r="K398" s="10" t="str">
        <f aca="false">Parámetros!$B$30</f>
        <v>Mercado Envíos</v>
      </c>
      <c r="L398" s="2" t="str">
        <f aca="false">IF(F398&gt;=Parámetros!$B$7,"Envío gratis (obligatorio en Mercado Libre)",Parámetros!$B$31)</f>
        <v>Envío gratis (obligatorio en Mercado Libre)</v>
      </c>
      <c r="M398" s="10" t="str">
        <f aca="false">Parámetros!$B$32</f>
        <v>No acepto</v>
      </c>
      <c r="N398" s="10" t="str">
        <f aca="false">Parámetros!$B$33</f>
        <v>Sin garantía</v>
      </c>
      <c r="O398" s="2" t="s">
        <v>4884</v>
      </c>
      <c r="P398" s="2" t="s">
        <v>4885</v>
      </c>
      <c r="Q398" s="2" t="s">
        <v>4886</v>
      </c>
      <c r="R398" s="2" t="s">
        <v>4887</v>
      </c>
      <c r="S398" s="2"/>
      <c r="T398" s="2" t="s">
        <v>4888</v>
      </c>
      <c r="U398" s="2" t="n">
        <v>30</v>
      </c>
      <c r="V398" s="2" t="s">
        <v>544</v>
      </c>
      <c r="W398" s="2" t="n">
        <v>30</v>
      </c>
      <c r="X398" s="2" t="s">
        <v>4889</v>
      </c>
      <c r="Y398" s="2" t="s">
        <v>4890</v>
      </c>
      <c r="Z398" s="2" t="s">
        <v>136</v>
      </c>
      <c r="AA398" s="2"/>
      <c r="AB398" s="2"/>
      <c r="AC398" s="2"/>
      <c r="AD398" s="2"/>
      <c r="AE398" s="2"/>
      <c r="AF398" s="2" t="s">
        <v>4891</v>
      </c>
      <c r="AG398" s="2" t="s">
        <v>4845</v>
      </c>
      <c r="AH398" s="2" t="s">
        <v>4892</v>
      </c>
      <c r="AI398" s="2" t="s">
        <v>4893</v>
      </c>
      <c r="AJ398" s="2" t="s">
        <v>4894</v>
      </c>
      <c r="AK398" s="2"/>
      <c r="AL398" s="2"/>
      <c r="AM398" s="2"/>
      <c r="AN398" s="2" t="s">
        <v>87</v>
      </c>
      <c r="AO398" s="2" t="s">
        <v>4895</v>
      </c>
      <c r="AP398" s="2" t="s">
        <v>89</v>
      </c>
    </row>
    <row r="399" customFormat="false" ht="15" hidden="false" customHeight="false" outlineLevel="0" collapsed="false">
      <c r="A399" s="8" t="s">
        <v>4896</v>
      </c>
      <c r="B399" s="8" t="s">
        <v>4896</v>
      </c>
      <c r="C399" s="2" t="s">
        <v>4897</v>
      </c>
      <c r="D399" s="2" t="s">
        <v>144</v>
      </c>
      <c r="E399" s="2" t="s">
        <v>145</v>
      </c>
      <c r="F399" s="9" t="n">
        <f aca="false">Precios!R399</f>
        <v>798</v>
      </c>
      <c r="G399" s="2" t="n">
        <v>150</v>
      </c>
      <c r="H399" s="10" t="str">
        <f aca="false">Parámetros!$B$28</f>
        <v>Nuevo</v>
      </c>
      <c r="I399" s="10" t="str">
        <f aca="false">Parámetros!$B$29</f>
        <v>Clásica</v>
      </c>
      <c r="J399" s="11" t="s">
        <v>4898</v>
      </c>
      <c r="K399" s="10" t="str">
        <f aca="false">Parámetros!$B$30</f>
        <v>Mercado Envíos</v>
      </c>
      <c r="L399" s="2" t="str">
        <f aca="false">IF(F399&gt;=Parámetros!$B$7,"Envío gratis (obligatorio en Mercado Libre)",Parámetros!$B$31)</f>
        <v>Envío gratis (obligatorio en Mercado Libre)</v>
      </c>
      <c r="M399" s="10" t="str">
        <f aca="false">Parámetros!$B$32</f>
        <v>No acepto</v>
      </c>
      <c r="N399" s="10" t="str">
        <f aca="false">Parámetros!$B$33</f>
        <v>Sin garantía</v>
      </c>
      <c r="O399" s="2" t="s">
        <v>4899</v>
      </c>
      <c r="P399" s="2" t="s">
        <v>4900</v>
      </c>
      <c r="Q399" s="2" t="s">
        <v>4901</v>
      </c>
      <c r="R399" s="2"/>
      <c r="S399" s="2"/>
      <c r="T399" s="2" t="s">
        <v>152</v>
      </c>
      <c r="U399" s="2" t="n">
        <v>100</v>
      </c>
      <c r="V399" s="2" t="s">
        <v>133</v>
      </c>
      <c r="W399" s="2" t="n">
        <v>100</v>
      </c>
      <c r="X399" s="2" t="s">
        <v>2526</v>
      </c>
      <c r="Y399" s="2"/>
      <c r="Z399" s="2" t="s">
        <v>136</v>
      </c>
      <c r="AA399" s="2"/>
      <c r="AB399" s="2"/>
      <c r="AC399" s="2"/>
      <c r="AD399" s="2"/>
      <c r="AE399" s="2"/>
      <c r="AF399" s="2"/>
      <c r="AG399" s="2" t="s">
        <v>4902</v>
      </c>
      <c r="AH399" s="2" t="s">
        <v>4903</v>
      </c>
      <c r="AI399" s="2" t="s">
        <v>4904</v>
      </c>
      <c r="AJ399" s="2"/>
      <c r="AK399" s="2"/>
      <c r="AL399" s="2"/>
      <c r="AM399" s="2"/>
      <c r="AN399" s="2" t="s">
        <v>87</v>
      </c>
      <c r="AO399" s="2" t="s">
        <v>4905</v>
      </c>
      <c r="AP399" s="2" t="s">
        <v>89</v>
      </c>
    </row>
    <row r="400" customFormat="false" ht="15" hidden="false" customHeight="false" outlineLevel="0" collapsed="false">
      <c r="A400" s="8" t="s">
        <v>4906</v>
      </c>
      <c r="B400" s="8" t="s">
        <v>4906</v>
      </c>
      <c r="C400" s="2" t="s">
        <v>4907</v>
      </c>
      <c r="D400" s="2" t="s">
        <v>4908</v>
      </c>
      <c r="E400" s="2" t="s">
        <v>4909</v>
      </c>
      <c r="F400" s="9" t="n">
        <f aca="false">Precios!R400</f>
        <v>39</v>
      </c>
      <c r="G400" s="2" t="n">
        <v>8019</v>
      </c>
      <c r="H400" s="10" t="str">
        <f aca="false">Parámetros!$B$28</f>
        <v>Nuevo</v>
      </c>
      <c r="I400" s="10" t="str">
        <f aca="false">Parámetros!$B$29</f>
        <v>Clásica</v>
      </c>
      <c r="J400" s="11" t="s">
        <v>4910</v>
      </c>
      <c r="K400" s="10" t="str">
        <f aca="false">Parámetros!$B$30</f>
        <v>Mercado Envíos</v>
      </c>
      <c r="L400" s="2" t="str">
        <f aca="false">IF(F400&gt;=Parámetros!$B$7,"Envío gratis (obligatorio en Mercado Libre)",Parámetros!$B$31)</f>
        <v>A cargo del comprador</v>
      </c>
      <c r="M400" s="10" t="str">
        <f aca="false">Parámetros!$B$32</f>
        <v>No acepto</v>
      </c>
      <c r="N400" s="10" t="str">
        <f aca="false">Parámetros!$B$33</f>
        <v>Sin garantía</v>
      </c>
      <c r="O400" s="2"/>
      <c r="P400" s="2" t="s">
        <v>847</v>
      </c>
      <c r="Q400" s="2" t="s">
        <v>847</v>
      </c>
      <c r="R400" s="2"/>
      <c r="S400" s="2"/>
      <c r="T400" s="2" t="s">
        <v>4911</v>
      </c>
      <c r="U400" s="2" t="n">
        <v>100</v>
      </c>
      <c r="V400" s="2" t="s">
        <v>77</v>
      </c>
      <c r="W400" s="2" t="n">
        <v>1</v>
      </c>
      <c r="X400" s="2"/>
      <c r="Y400" s="2"/>
      <c r="Z400" s="2"/>
      <c r="AA400" s="2"/>
      <c r="AB400" s="2"/>
      <c r="AC400" s="2"/>
      <c r="AD400" s="2"/>
      <c r="AE400" s="2"/>
      <c r="AF400" s="2"/>
      <c r="AG400" s="2" t="s">
        <v>4912</v>
      </c>
      <c r="AH400" s="2" t="s">
        <v>4913</v>
      </c>
      <c r="AI400" s="2"/>
      <c r="AJ400" s="2"/>
      <c r="AK400" s="2"/>
      <c r="AL400" s="2"/>
      <c r="AM400" s="2"/>
      <c r="AN400" s="2" t="s">
        <v>87</v>
      </c>
      <c r="AO400" s="2" t="s">
        <v>4914</v>
      </c>
      <c r="AP400" s="2" t="s">
        <v>89</v>
      </c>
    </row>
    <row r="401" customFormat="false" ht="15" hidden="false" customHeight="false" outlineLevel="0" collapsed="false">
      <c r="A401" s="8" t="s">
        <v>4915</v>
      </c>
      <c r="B401" s="8" t="s">
        <v>4915</v>
      </c>
      <c r="C401" s="2" t="s">
        <v>4916</v>
      </c>
      <c r="D401" s="2" t="s">
        <v>144</v>
      </c>
      <c r="E401" s="2" t="s">
        <v>145</v>
      </c>
      <c r="F401" s="9" t="n">
        <f aca="false">Precios!R401</f>
        <v>281</v>
      </c>
      <c r="G401" s="2" t="n">
        <v>55</v>
      </c>
      <c r="H401" s="10" t="str">
        <f aca="false">Parámetros!$B$28</f>
        <v>Nuevo</v>
      </c>
      <c r="I401" s="10" t="str">
        <f aca="false">Parámetros!$B$29</f>
        <v>Clásica</v>
      </c>
      <c r="J401" s="11" t="s">
        <v>4917</v>
      </c>
      <c r="K401" s="10" t="str">
        <f aca="false">Parámetros!$B$30</f>
        <v>Mercado Envíos</v>
      </c>
      <c r="L401" s="2" t="str">
        <f aca="false">IF(F401&gt;=Parámetros!$B$7,"Envío gratis (obligatorio en Mercado Libre)",Parámetros!$B$31)</f>
        <v>A cargo del comprador</v>
      </c>
      <c r="M401" s="10" t="str">
        <f aca="false">Parámetros!$B$32</f>
        <v>No acepto</v>
      </c>
      <c r="N401" s="10" t="str">
        <f aca="false">Parámetros!$B$33</f>
        <v>Sin garantía</v>
      </c>
      <c r="O401" s="2" t="s">
        <v>4918</v>
      </c>
      <c r="P401" s="2" t="s">
        <v>1125</v>
      </c>
      <c r="Q401" s="2" t="s">
        <v>1126</v>
      </c>
      <c r="R401" s="2" t="s">
        <v>4919</v>
      </c>
      <c r="S401" s="2"/>
      <c r="T401" s="2" t="s">
        <v>4920</v>
      </c>
      <c r="U401" s="2" t="n">
        <v>10</v>
      </c>
      <c r="V401" s="2" t="s">
        <v>757</v>
      </c>
      <c r="W401" s="2" t="n">
        <v>10</v>
      </c>
      <c r="X401" s="2" t="s">
        <v>4921</v>
      </c>
      <c r="Y401" s="2" t="s">
        <v>4922</v>
      </c>
      <c r="Z401" s="2" t="s">
        <v>136</v>
      </c>
      <c r="AA401" s="2"/>
      <c r="AB401" s="2"/>
      <c r="AC401" s="2"/>
      <c r="AD401" s="2"/>
      <c r="AE401" s="2"/>
      <c r="AF401" s="2"/>
      <c r="AG401" s="2" t="s">
        <v>4923</v>
      </c>
      <c r="AH401" s="2" t="s">
        <v>4924</v>
      </c>
      <c r="AI401" s="2" t="s">
        <v>4925</v>
      </c>
      <c r="AJ401" s="2"/>
      <c r="AK401" s="2"/>
      <c r="AL401" s="2"/>
      <c r="AM401" s="2"/>
      <c r="AN401" s="2" t="s">
        <v>87</v>
      </c>
      <c r="AO401" s="2" t="s">
        <v>4926</v>
      </c>
      <c r="AP401" s="2" t="s">
        <v>89</v>
      </c>
    </row>
    <row r="402" customFormat="false" ht="15" hidden="false" customHeight="false" outlineLevel="0" collapsed="false">
      <c r="A402" s="8" t="s">
        <v>4927</v>
      </c>
      <c r="B402" s="8" t="s">
        <v>4927</v>
      </c>
      <c r="C402" s="2" t="s">
        <v>4928</v>
      </c>
      <c r="D402" s="2" t="s">
        <v>331</v>
      </c>
      <c r="E402" s="2" t="s">
        <v>332</v>
      </c>
      <c r="F402" s="9" t="n">
        <f aca="false">Precios!R402</f>
        <v>257</v>
      </c>
      <c r="G402" s="2" t="n">
        <v>277</v>
      </c>
      <c r="H402" s="10" t="str">
        <f aca="false">Parámetros!$B$28</f>
        <v>Nuevo</v>
      </c>
      <c r="I402" s="10" t="str">
        <f aca="false">Parámetros!$B$29</f>
        <v>Clásica</v>
      </c>
      <c r="J402" s="11" t="s">
        <v>4929</v>
      </c>
      <c r="K402" s="10" t="str">
        <f aca="false">Parámetros!$B$30</f>
        <v>Mercado Envíos</v>
      </c>
      <c r="L402" s="2" t="str">
        <f aca="false">IF(F402&gt;=Parámetros!$B$7,"Envío gratis (obligatorio en Mercado Libre)",Parámetros!$B$31)</f>
        <v>A cargo del comprador</v>
      </c>
      <c r="M402" s="10" t="str">
        <f aca="false">Parámetros!$B$32</f>
        <v>No acepto</v>
      </c>
      <c r="N402" s="10" t="str">
        <f aca="false">Parámetros!$B$33</f>
        <v>Sin garantía</v>
      </c>
      <c r="O402" s="2" t="s">
        <v>4930</v>
      </c>
      <c r="P402" s="2" t="s">
        <v>540</v>
      </c>
      <c r="Q402" s="2" t="s">
        <v>3013</v>
      </c>
      <c r="R402" s="2" t="s">
        <v>4931</v>
      </c>
      <c r="S402" s="2" t="s">
        <v>4932</v>
      </c>
      <c r="T402" s="2" t="s">
        <v>3546</v>
      </c>
      <c r="U402" s="2" t="n">
        <v>10</v>
      </c>
      <c r="V402" s="2" t="s">
        <v>544</v>
      </c>
      <c r="W402" s="2" t="n">
        <v>10</v>
      </c>
      <c r="X402" s="2" t="s">
        <v>4933</v>
      </c>
      <c r="Y402" s="2" t="s">
        <v>4934</v>
      </c>
      <c r="Z402" s="2" t="s">
        <v>136</v>
      </c>
      <c r="AA402" s="2"/>
      <c r="AB402" s="2"/>
      <c r="AC402" s="2" t="s">
        <v>4935</v>
      </c>
      <c r="AD402" s="2"/>
      <c r="AE402" s="2"/>
      <c r="AF402" s="2"/>
      <c r="AG402" s="2" t="s">
        <v>4936</v>
      </c>
      <c r="AH402" s="2" t="s">
        <v>4937</v>
      </c>
      <c r="AI402" s="2" t="s">
        <v>4938</v>
      </c>
      <c r="AJ402" s="2"/>
      <c r="AK402" s="2"/>
      <c r="AL402" s="2"/>
      <c r="AM402" s="2"/>
      <c r="AN402" s="2" t="s">
        <v>87</v>
      </c>
      <c r="AO402" s="2" t="s">
        <v>4939</v>
      </c>
      <c r="AP402" s="2" t="s">
        <v>89</v>
      </c>
    </row>
    <row r="403" customFormat="false" ht="15" hidden="false" customHeight="false" outlineLevel="0" collapsed="false">
      <c r="A403" s="8" t="s">
        <v>4940</v>
      </c>
      <c r="B403" s="8" t="s">
        <v>4940</v>
      </c>
      <c r="C403" s="2" t="s">
        <v>4941</v>
      </c>
      <c r="D403" s="2" t="s">
        <v>303</v>
      </c>
      <c r="E403" s="2" t="s">
        <v>304</v>
      </c>
      <c r="F403" s="9" t="n">
        <f aca="false">Precios!R403</f>
        <v>334</v>
      </c>
      <c r="G403" s="2" t="n">
        <v>5</v>
      </c>
      <c r="H403" s="10" t="str">
        <f aca="false">Parámetros!$B$28</f>
        <v>Nuevo</v>
      </c>
      <c r="I403" s="10" t="str">
        <f aca="false">Parámetros!$B$29</f>
        <v>Clásica</v>
      </c>
      <c r="J403" s="11" t="s">
        <v>4942</v>
      </c>
      <c r="K403" s="10" t="str">
        <f aca="false">Parámetros!$B$30</f>
        <v>Mercado Envíos</v>
      </c>
      <c r="L403" s="2" t="str">
        <f aca="false">IF(F403&gt;=Parámetros!$B$7,"Envío gratis (obligatorio en Mercado Libre)",Parámetros!$B$31)</f>
        <v>Envío gratis (obligatorio en Mercado Libre)</v>
      </c>
      <c r="M403" s="10" t="str">
        <f aca="false">Parámetros!$B$32</f>
        <v>No acepto</v>
      </c>
      <c r="N403" s="10" t="str">
        <f aca="false">Parámetros!$B$33</f>
        <v>Sin garantía</v>
      </c>
      <c r="O403" s="2" t="s">
        <v>4943</v>
      </c>
      <c r="P403" s="2" t="s">
        <v>4944</v>
      </c>
      <c r="Q403" s="2" t="s">
        <v>1196</v>
      </c>
      <c r="R403" s="2" t="s">
        <v>4945</v>
      </c>
      <c r="S403" s="2"/>
      <c r="T403" s="2" t="s">
        <v>248</v>
      </c>
      <c r="U403" s="2" t="n">
        <v>340</v>
      </c>
      <c r="V403" s="2" t="s">
        <v>77</v>
      </c>
      <c r="W403" s="2" t="n">
        <v>1</v>
      </c>
      <c r="X403" s="2" t="s">
        <v>4946</v>
      </c>
      <c r="Y403" s="2" t="s">
        <v>4947</v>
      </c>
      <c r="Z403" s="2" t="s">
        <v>136</v>
      </c>
      <c r="AA403" s="2" t="s">
        <v>4948</v>
      </c>
      <c r="AB403" s="2"/>
      <c r="AC403" s="2"/>
      <c r="AD403" s="2"/>
      <c r="AE403" s="2"/>
      <c r="AF403" s="2"/>
      <c r="AG403" s="2" t="s">
        <v>4949</v>
      </c>
      <c r="AH403" s="2" t="s">
        <v>4950</v>
      </c>
      <c r="AI403" s="2" t="s">
        <v>4951</v>
      </c>
      <c r="AJ403" s="2"/>
      <c r="AK403" s="2"/>
      <c r="AL403" s="2"/>
      <c r="AM403" s="2"/>
      <c r="AN403" s="2" t="s">
        <v>87</v>
      </c>
      <c r="AO403" s="2" t="s">
        <v>4952</v>
      </c>
      <c r="AP403" s="2" t="s">
        <v>89</v>
      </c>
    </row>
    <row r="404" customFormat="false" ht="15" hidden="false" customHeight="false" outlineLevel="0" collapsed="false">
      <c r="A404" s="8" t="s">
        <v>4953</v>
      </c>
      <c r="B404" s="8" t="s">
        <v>4953</v>
      </c>
      <c r="C404" s="2" t="s">
        <v>4954</v>
      </c>
      <c r="D404" s="2" t="s">
        <v>4955</v>
      </c>
      <c r="E404" s="2" t="s">
        <v>4956</v>
      </c>
      <c r="F404" s="9" t="n">
        <f aca="false">Precios!R404</f>
        <v>146</v>
      </c>
      <c r="G404" s="2" t="n">
        <v>30</v>
      </c>
      <c r="H404" s="10" t="str">
        <f aca="false">Parámetros!$B$28</f>
        <v>Nuevo</v>
      </c>
      <c r="I404" s="10" t="str">
        <f aca="false">Parámetros!$B$29</f>
        <v>Clásica</v>
      </c>
      <c r="J404" s="11" t="s">
        <v>4957</v>
      </c>
      <c r="K404" s="10" t="str">
        <f aca="false">Parámetros!$B$30</f>
        <v>Mercado Envíos</v>
      </c>
      <c r="L404" s="2" t="str">
        <f aca="false">IF(F404&gt;=Parámetros!$B$7,"Envío gratis (obligatorio en Mercado Libre)",Parámetros!$B$31)</f>
        <v>A cargo del comprador</v>
      </c>
      <c r="M404" s="10" t="str">
        <f aca="false">Parámetros!$B$32</f>
        <v>No acepto</v>
      </c>
      <c r="N404" s="10" t="str">
        <f aca="false">Parámetros!$B$33</f>
        <v>Sin garantía</v>
      </c>
      <c r="O404" s="2" t="s">
        <v>4958</v>
      </c>
      <c r="P404" s="2" t="s">
        <v>4959</v>
      </c>
      <c r="Q404" s="2" t="s">
        <v>4959</v>
      </c>
      <c r="R404" s="2" t="s">
        <v>4960</v>
      </c>
      <c r="S404" s="2" t="s">
        <v>4961</v>
      </c>
      <c r="T404" s="2" t="s">
        <v>1748</v>
      </c>
      <c r="U404" s="2" t="n">
        <v>4</v>
      </c>
      <c r="V404" s="2" t="s">
        <v>171</v>
      </c>
      <c r="W404" s="2" t="n">
        <v>4</v>
      </c>
      <c r="X404" s="2"/>
      <c r="Y404" s="2"/>
      <c r="Z404" s="2"/>
      <c r="AA404" s="2"/>
      <c r="AB404" s="2"/>
      <c r="AC404" s="2" t="s">
        <v>3393</v>
      </c>
      <c r="AD404" s="2" t="s">
        <v>103</v>
      </c>
      <c r="AE404" s="2"/>
      <c r="AF404" s="2"/>
      <c r="AG404" s="2" t="s">
        <v>4962</v>
      </c>
      <c r="AH404" s="2" t="s">
        <v>4963</v>
      </c>
      <c r="AI404" s="2" t="s">
        <v>4964</v>
      </c>
      <c r="AJ404" s="2" t="s">
        <v>4965</v>
      </c>
      <c r="AK404" s="2"/>
      <c r="AL404" s="2"/>
      <c r="AM404" s="2"/>
      <c r="AN404" s="2" t="s">
        <v>175</v>
      </c>
      <c r="AO404" s="2" t="s">
        <v>4966</v>
      </c>
      <c r="AP404" s="2" t="s">
        <v>89</v>
      </c>
    </row>
    <row r="405" customFormat="false" ht="15" hidden="false" customHeight="false" outlineLevel="0" collapsed="false">
      <c r="A405" s="8" t="s">
        <v>4967</v>
      </c>
      <c r="B405" s="8" t="s">
        <v>4967</v>
      </c>
      <c r="C405" s="2" t="s">
        <v>4968</v>
      </c>
      <c r="D405" s="2" t="s">
        <v>240</v>
      </c>
      <c r="E405" s="2" t="s">
        <v>241</v>
      </c>
      <c r="F405" s="9" t="n">
        <f aca="false">Precios!R405</f>
        <v>558</v>
      </c>
      <c r="G405" s="2" t="n">
        <v>28</v>
      </c>
      <c r="H405" s="10" t="str">
        <f aca="false">Parámetros!$B$28</f>
        <v>Nuevo</v>
      </c>
      <c r="I405" s="10" t="str">
        <f aca="false">Parámetros!$B$29</f>
        <v>Clásica</v>
      </c>
      <c r="J405" s="11" t="s">
        <v>4969</v>
      </c>
      <c r="K405" s="10" t="str">
        <f aca="false">Parámetros!$B$30</f>
        <v>Mercado Envíos</v>
      </c>
      <c r="L405" s="2" t="str">
        <f aca="false">IF(F405&gt;=Parámetros!$B$7,"Envío gratis (obligatorio en Mercado Libre)",Parámetros!$B$31)</f>
        <v>Envío gratis (obligatorio en Mercado Libre)</v>
      </c>
      <c r="M405" s="10" t="str">
        <f aca="false">Parámetros!$B$32</f>
        <v>No acepto</v>
      </c>
      <c r="N405" s="10" t="str">
        <f aca="false">Parámetros!$B$33</f>
        <v>Sin garantía</v>
      </c>
      <c r="O405" s="2" t="s">
        <v>4970</v>
      </c>
      <c r="P405" s="2" t="s">
        <v>4971</v>
      </c>
      <c r="Q405" s="2" t="s">
        <v>1098</v>
      </c>
      <c r="R405" s="2"/>
      <c r="S405" s="2"/>
      <c r="T405" s="2" t="s">
        <v>152</v>
      </c>
      <c r="U405" s="2" t="n">
        <v>20</v>
      </c>
      <c r="V405" s="2" t="s">
        <v>133</v>
      </c>
      <c r="W405" s="2" t="n">
        <v>20</v>
      </c>
      <c r="X405" s="2" t="s">
        <v>1361</v>
      </c>
      <c r="Y405" s="2" t="s">
        <v>4449</v>
      </c>
      <c r="Z405" s="2" t="s">
        <v>136</v>
      </c>
      <c r="AA405" s="2"/>
      <c r="AB405" s="2"/>
      <c r="AC405" s="2"/>
      <c r="AD405" s="2"/>
      <c r="AE405" s="2"/>
      <c r="AF405" s="2"/>
      <c r="AG405" s="2" t="s">
        <v>4972</v>
      </c>
      <c r="AH405" s="2" t="s">
        <v>4973</v>
      </c>
      <c r="AI405" s="2" t="s">
        <v>4974</v>
      </c>
      <c r="AJ405" s="2"/>
      <c r="AK405" s="2"/>
      <c r="AL405" s="2"/>
      <c r="AM405" s="2"/>
      <c r="AN405" s="2" t="s">
        <v>87</v>
      </c>
      <c r="AO405" s="2" t="s">
        <v>4975</v>
      </c>
      <c r="AP405" s="2" t="s">
        <v>89</v>
      </c>
    </row>
    <row r="406" customFormat="false" ht="15" hidden="false" customHeight="false" outlineLevel="0" collapsed="false">
      <c r="A406" s="8" t="s">
        <v>4976</v>
      </c>
      <c r="B406" s="8" t="s">
        <v>4976</v>
      </c>
      <c r="C406" s="2" t="s">
        <v>4977</v>
      </c>
      <c r="D406" s="2" t="s">
        <v>1811</v>
      </c>
      <c r="E406" s="2" t="s">
        <v>1812</v>
      </c>
      <c r="F406" s="9" t="n">
        <f aca="false">Precios!R406</f>
        <v>742</v>
      </c>
      <c r="G406" s="2" t="n">
        <v>0</v>
      </c>
      <c r="H406" s="10" t="str">
        <f aca="false">Parámetros!$B$28</f>
        <v>Nuevo</v>
      </c>
      <c r="I406" s="10" t="str">
        <f aca="false">Parámetros!$B$29</f>
        <v>Clásica</v>
      </c>
      <c r="J406" s="11" t="s">
        <v>4978</v>
      </c>
      <c r="K406" s="10" t="str">
        <f aca="false">Parámetros!$B$30</f>
        <v>Mercado Envíos</v>
      </c>
      <c r="L406" s="2" t="str">
        <f aca="false">IF(F406&gt;=Parámetros!$B$7,"Envío gratis (obligatorio en Mercado Libre)",Parámetros!$B$31)</f>
        <v>Envío gratis (obligatorio en Mercado Libre)</v>
      </c>
      <c r="M406" s="10" t="str">
        <f aca="false">Parámetros!$B$32</f>
        <v>No acepto</v>
      </c>
      <c r="N406" s="10" t="str">
        <f aca="false">Parámetros!$B$33</f>
        <v>Sin garantía</v>
      </c>
      <c r="O406" s="2" t="s">
        <v>4979</v>
      </c>
      <c r="P406" s="2" t="s">
        <v>2122</v>
      </c>
      <c r="Q406" s="2" t="s">
        <v>4980</v>
      </c>
      <c r="R406" s="2"/>
      <c r="S406" s="2"/>
      <c r="T406" s="2" t="s">
        <v>2316</v>
      </c>
      <c r="U406" s="2" t="n">
        <v>30</v>
      </c>
      <c r="V406" s="2" t="s">
        <v>100</v>
      </c>
      <c r="W406" s="2" t="n">
        <v>1</v>
      </c>
      <c r="X406" s="2" t="s">
        <v>3947</v>
      </c>
      <c r="Y406" s="2" t="s">
        <v>4981</v>
      </c>
      <c r="Z406" s="2" t="s">
        <v>1819</v>
      </c>
      <c r="AA406" s="2"/>
      <c r="AB406" s="2"/>
      <c r="AC406" s="2"/>
      <c r="AD406" s="2"/>
      <c r="AE406" s="2"/>
      <c r="AF406" s="2"/>
      <c r="AG406" s="2" t="s">
        <v>4982</v>
      </c>
      <c r="AH406" s="2" t="s">
        <v>4983</v>
      </c>
      <c r="AI406" s="2" t="s">
        <v>4984</v>
      </c>
      <c r="AJ406" s="2"/>
      <c r="AK406" s="2"/>
      <c r="AL406" s="2"/>
      <c r="AM406" s="2"/>
      <c r="AN406" s="2" t="s">
        <v>87</v>
      </c>
      <c r="AO406" s="2" t="s">
        <v>4985</v>
      </c>
      <c r="AP406" s="2" t="s">
        <v>89</v>
      </c>
    </row>
    <row r="407" customFormat="false" ht="15" hidden="false" customHeight="false" outlineLevel="0" collapsed="false">
      <c r="A407" s="8" t="s">
        <v>4986</v>
      </c>
      <c r="B407" s="8" t="s">
        <v>4986</v>
      </c>
      <c r="C407" s="2" t="s">
        <v>4987</v>
      </c>
      <c r="D407" s="2" t="s">
        <v>3048</v>
      </c>
      <c r="E407" s="2" t="s">
        <v>3049</v>
      </c>
      <c r="F407" s="9" t="n">
        <f aca="false">Precios!R407</f>
        <v>558</v>
      </c>
      <c r="G407" s="2" t="n">
        <v>69</v>
      </c>
      <c r="H407" s="10" t="str">
        <f aca="false">Parámetros!$B$28</f>
        <v>Nuevo</v>
      </c>
      <c r="I407" s="10" t="str">
        <f aca="false">Parámetros!$B$29</f>
        <v>Clásica</v>
      </c>
      <c r="J407" s="11" t="s">
        <v>4988</v>
      </c>
      <c r="K407" s="10" t="str">
        <f aca="false">Parámetros!$B$30</f>
        <v>Mercado Envíos</v>
      </c>
      <c r="L407" s="2" t="str">
        <f aca="false">IF(F407&gt;=Parámetros!$B$7,"Envío gratis (obligatorio en Mercado Libre)",Parámetros!$B$31)</f>
        <v>Envío gratis (obligatorio en Mercado Libre)</v>
      </c>
      <c r="M407" s="10" t="str">
        <f aca="false">Parámetros!$B$32</f>
        <v>No acepto</v>
      </c>
      <c r="N407" s="10" t="str">
        <f aca="false">Parámetros!$B$33</f>
        <v>Sin garantía</v>
      </c>
      <c r="O407" s="2" t="s">
        <v>4989</v>
      </c>
      <c r="P407" s="2" t="s">
        <v>3052</v>
      </c>
      <c r="Q407" s="2" t="s">
        <v>3053</v>
      </c>
      <c r="R407" s="2"/>
      <c r="S407" s="2"/>
      <c r="T407" s="2" t="s">
        <v>4990</v>
      </c>
      <c r="U407" s="2" t="n">
        <v>5</v>
      </c>
      <c r="V407" s="2" t="s">
        <v>757</v>
      </c>
      <c r="W407" s="2" t="n">
        <v>5</v>
      </c>
      <c r="X407" s="2" t="s">
        <v>4991</v>
      </c>
      <c r="Y407" s="2" t="s">
        <v>4992</v>
      </c>
      <c r="Z407" s="2" t="s">
        <v>4993</v>
      </c>
      <c r="AA407" s="2"/>
      <c r="AB407" s="2"/>
      <c r="AC407" s="2"/>
      <c r="AD407" s="2"/>
      <c r="AE407" s="2"/>
      <c r="AF407" s="2" t="s">
        <v>4994</v>
      </c>
      <c r="AG407" s="2" t="s">
        <v>4995</v>
      </c>
      <c r="AH407" s="2" t="s">
        <v>4996</v>
      </c>
      <c r="AI407" s="2" t="s">
        <v>4997</v>
      </c>
      <c r="AJ407" s="2" t="s">
        <v>4998</v>
      </c>
      <c r="AK407" s="2"/>
      <c r="AL407" s="2"/>
      <c r="AM407" s="2"/>
      <c r="AN407" s="2" t="s">
        <v>87</v>
      </c>
      <c r="AO407" s="2" t="s">
        <v>4999</v>
      </c>
      <c r="AP407" s="2" t="s">
        <v>89</v>
      </c>
    </row>
    <row r="408" customFormat="false" ht="15" hidden="false" customHeight="false" outlineLevel="0" collapsed="false">
      <c r="A408" s="8" t="s">
        <v>5000</v>
      </c>
      <c r="B408" s="8" t="s">
        <v>5000</v>
      </c>
      <c r="C408" s="2" t="s">
        <v>5001</v>
      </c>
      <c r="D408" s="2" t="s">
        <v>331</v>
      </c>
      <c r="E408" s="2" t="s">
        <v>332</v>
      </c>
      <c r="F408" s="9" t="n">
        <f aca="false">Precios!R408</f>
        <v>217</v>
      </c>
      <c r="G408" s="2" t="n">
        <v>113</v>
      </c>
      <c r="H408" s="10" t="str">
        <f aca="false">Parámetros!$B$28</f>
        <v>Nuevo</v>
      </c>
      <c r="I408" s="10" t="str">
        <f aca="false">Parámetros!$B$29</f>
        <v>Clásica</v>
      </c>
      <c r="J408" s="11" t="s">
        <v>5002</v>
      </c>
      <c r="K408" s="10" t="str">
        <f aca="false">Parámetros!$B$30</f>
        <v>Mercado Envíos</v>
      </c>
      <c r="L408" s="2" t="str">
        <f aca="false">IF(F408&gt;=Parámetros!$B$7,"Envío gratis (obligatorio en Mercado Libre)",Parámetros!$B$31)</f>
        <v>A cargo del comprador</v>
      </c>
      <c r="M408" s="10" t="str">
        <f aca="false">Parámetros!$B$32</f>
        <v>No acepto</v>
      </c>
      <c r="N408" s="10" t="str">
        <f aca="false">Parámetros!$B$33</f>
        <v>Sin garantía</v>
      </c>
      <c r="O408" s="2" t="s">
        <v>5003</v>
      </c>
      <c r="P408" s="2" t="s">
        <v>1015</v>
      </c>
      <c r="Q408" s="2" t="s">
        <v>1016</v>
      </c>
      <c r="R408" s="2" t="s">
        <v>1359</v>
      </c>
      <c r="S408" s="2"/>
      <c r="T408" s="2" t="s">
        <v>5004</v>
      </c>
      <c r="U408" s="2" t="n">
        <v>30</v>
      </c>
      <c r="V408" s="2" t="s">
        <v>77</v>
      </c>
      <c r="W408" s="2" t="n">
        <v>1</v>
      </c>
      <c r="X408" s="2" t="s">
        <v>1017</v>
      </c>
      <c r="Y408" s="2"/>
      <c r="Z408" s="2" t="s">
        <v>136</v>
      </c>
      <c r="AA408" s="2" t="s">
        <v>5005</v>
      </c>
      <c r="AB408" s="2"/>
      <c r="AC408" s="2"/>
      <c r="AD408" s="2"/>
      <c r="AE408" s="2"/>
      <c r="AF408" s="2"/>
      <c r="AG408" s="2" t="s">
        <v>5006</v>
      </c>
      <c r="AH408" s="2" t="s">
        <v>5007</v>
      </c>
      <c r="AI408" s="2" t="s">
        <v>5008</v>
      </c>
      <c r="AJ408" s="2"/>
      <c r="AK408" s="2"/>
      <c r="AL408" s="2"/>
      <c r="AM408" s="2"/>
      <c r="AN408" s="2" t="s">
        <v>87</v>
      </c>
      <c r="AO408" s="2" t="s">
        <v>5009</v>
      </c>
      <c r="AP408" s="2" t="s">
        <v>89</v>
      </c>
    </row>
    <row r="409" customFormat="false" ht="15" hidden="false" customHeight="false" outlineLevel="0" collapsed="false">
      <c r="A409" s="8" t="s">
        <v>5010</v>
      </c>
      <c r="B409" s="8" t="s">
        <v>5010</v>
      </c>
      <c r="C409" s="2" t="s">
        <v>5011</v>
      </c>
      <c r="D409" s="2" t="s">
        <v>4258</v>
      </c>
      <c r="E409" s="2" t="s">
        <v>4259</v>
      </c>
      <c r="F409" s="9" t="n">
        <f aca="false">Precios!R409</f>
        <v>274</v>
      </c>
      <c r="G409" s="2" t="n">
        <v>0</v>
      </c>
      <c r="H409" s="10" t="str">
        <f aca="false">Parámetros!$B$28</f>
        <v>Nuevo</v>
      </c>
      <c r="I409" s="10" t="str">
        <f aca="false">Parámetros!$B$29</f>
        <v>Clásica</v>
      </c>
      <c r="J409" s="11" t="s">
        <v>5012</v>
      </c>
      <c r="K409" s="10" t="str">
        <f aca="false">Parámetros!$B$30</f>
        <v>Mercado Envíos</v>
      </c>
      <c r="L409" s="2" t="str">
        <f aca="false">IF(F409&gt;=Parámetros!$B$7,"Envío gratis (obligatorio en Mercado Libre)",Parámetros!$B$31)</f>
        <v>A cargo del comprador</v>
      </c>
      <c r="M409" s="10" t="str">
        <f aca="false">Parámetros!$B$32</f>
        <v>No acepto</v>
      </c>
      <c r="N409" s="10" t="str">
        <f aca="false">Parámetros!$B$33</f>
        <v>Sin garantía</v>
      </c>
      <c r="O409" s="2" t="s">
        <v>5013</v>
      </c>
      <c r="P409" s="2" t="s">
        <v>5014</v>
      </c>
      <c r="Q409" s="2" t="s">
        <v>1641</v>
      </c>
      <c r="R409" s="2"/>
      <c r="S409" s="2"/>
      <c r="T409" s="2" t="s">
        <v>5015</v>
      </c>
      <c r="U409" s="2" t="n">
        <v>40</v>
      </c>
      <c r="V409" s="2" t="s">
        <v>100</v>
      </c>
      <c r="W409" s="2" t="n">
        <v>2</v>
      </c>
      <c r="X409" s="2" t="s">
        <v>5016</v>
      </c>
      <c r="Y409" s="2" t="s">
        <v>5017</v>
      </c>
      <c r="Z409" s="2" t="s">
        <v>1819</v>
      </c>
      <c r="AA409" s="2"/>
      <c r="AB409" s="2"/>
      <c r="AC409" s="2"/>
      <c r="AD409" s="2"/>
      <c r="AE409" s="2"/>
      <c r="AF409" s="2" t="s">
        <v>5018</v>
      </c>
      <c r="AG409" s="2" t="s">
        <v>5019</v>
      </c>
      <c r="AH409" s="2" t="s">
        <v>5020</v>
      </c>
      <c r="AI409" s="2" t="s">
        <v>5021</v>
      </c>
      <c r="AJ409" s="2"/>
      <c r="AK409" s="2"/>
      <c r="AL409" s="2"/>
      <c r="AM409" s="2"/>
      <c r="AN409" s="2" t="s">
        <v>87</v>
      </c>
      <c r="AO409" s="2" t="s">
        <v>5022</v>
      </c>
      <c r="AP409" s="2" t="s">
        <v>89</v>
      </c>
    </row>
    <row r="410" customFormat="false" ht="15" hidden="false" customHeight="false" outlineLevel="0" collapsed="false">
      <c r="A410" s="8" t="s">
        <v>5023</v>
      </c>
      <c r="B410" s="8" t="s">
        <v>5023</v>
      </c>
      <c r="C410" s="2" t="s">
        <v>5024</v>
      </c>
      <c r="D410" s="2" t="s">
        <v>1093</v>
      </c>
      <c r="E410" s="2" t="s">
        <v>1094</v>
      </c>
      <c r="F410" s="9" t="n">
        <f aca="false">Precios!R410</f>
        <v>384</v>
      </c>
      <c r="G410" s="2" t="n">
        <v>301</v>
      </c>
      <c r="H410" s="10" t="str">
        <f aca="false">Parámetros!$B$28</f>
        <v>Nuevo</v>
      </c>
      <c r="I410" s="10" t="str">
        <f aca="false">Parámetros!$B$29</f>
        <v>Clásica</v>
      </c>
      <c r="J410" s="11" t="s">
        <v>5025</v>
      </c>
      <c r="K410" s="10" t="str">
        <f aca="false">Parámetros!$B$30</f>
        <v>Mercado Envíos</v>
      </c>
      <c r="L410" s="2" t="str">
        <f aca="false">IF(F410&gt;=Parámetros!$B$7,"Envío gratis (obligatorio en Mercado Libre)",Parámetros!$B$31)</f>
        <v>Envío gratis (obligatorio en Mercado Libre)</v>
      </c>
      <c r="M410" s="10" t="str">
        <f aca="false">Parámetros!$B$32</f>
        <v>No acepto</v>
      </c>
      <c r="N410" s="10" t="str">
        <f aca="false">Parámetros!$B$33</f>
        <v>Sin garantía</v>
      </c>
      <c r="O410" s="2" t="s">
        <v>5026</v>
      </c>
      <c r="P410" s="2" t="s">
        <v>1603</v>
      </c>
      <c r="Q410" s="2" t="s">
        <v>129</v>
      </c>
      <c r="R410" s="2" t="s">
        <v>5027</v>
      </c>
      <c r="S410" s="2" t="s">
        <v>4519</v>
      </c>
      <c r="T410" s="2" t="s">
        <v>5028</v>
      </c>
      <c r="U410" s="2" t="n">
        <v>3</v>
      </c>
      <c r="V410" s="2" t="s">
        <v>1432</v>
      </c>
      <c r="W410" s="2" t="n">
        <v>1</v>
      </c>
      <c r="X410" s="2" t="s">
        <v>1607</v>
      </c>
      <c r="Y410" s="2" t="s">
        <v>5029</v>
      </c>
      <c r="Z410" s="2" t="s">
        <v>5030</v>
      </c>
      <c r="AA410" s="2"/>
      <c r="AB410" s="2"/>
      <c r="AC410" s="2"/>
      <c r="AD410" s="2"/>
      <c r="AE410" s="2"/>
      <c r="AF410" s="2" t="s">
        <v>5031</v>
      </c>
      <c r="AG410" s="2" t="s">
        <v>5032</v>
      </c>
      <c r="AH410" s="2" t="s">
        <v>5033</v>
      </c>
      <c r="AI410" s="2" t="s">
        <v>5034</v>
      </c>
      <c r="AJ410" s="2"/>
      <c r="AK410" s="2"/>
      <c r="AL410" s="2"/>
      <c r="AM410" s="2"/>
      <c r="AN410" s="2" t="s">
        <v>87</v>
      </c>
      <c r="AO410" s="2" t="s">
        <v>5035</v>
      </c>
      <c r="AP410" s="2" t="s">
        <v>89</v>
      </c>
    </row>
    <row r="411" customFormat="false" ht="15" hidden="false" customHeight="false" outlineLevel="0" collapsed="false">
      <c r="A411" s="8" t="s">
        <v>5036</v>
      </c>
      <c r="B411" s="8" t="s">
        <v>5036</v>
      </c>
      <c r="C411" s="2" t="s">
        <v>5037</v>
      </c>
      <c r="D411" s="2" t="s">
        <v>3048</v>
      </c>
      <c r="E411" s="2" t="s">
        <v>3049</v>
      </c>
      <c r="F411" s="9" t="n">
        <f aca="false">Precios!R411</f>
        <v>255.41</v>
      </c>
      <c r="G411" s="2" t="n">
        <v>49</v>
      </c>
      <c r="H411" s="10" t="str">
        <f aca="false">Parámetros!$B$28</f>
        <v>Nuevo</v>
      </c>
      <c r="I411" s="10" t="str">
        <f aca="false">Parámetros!$B$29</f>
        <v>Clásica</v>
      </c>
      <c r="J411" s="11" t="s">
        <v>5038</v>
      </c>
      <c r="K411" s="10" t="str">
        <f aca="false">Parámetros!$B$30</f>
        <v>Mercado Envíos</v>
      </c>
      <c r="L411" s="2" t="str">
        <f aca="false">IF(F411&gt;=Parámetros!$B$7,"Envío gratis (obligatorio en Mercado Libre)",Parámetros!$B$31)</f>
        <v>A cargo del comprador</v>
      </c>
      <c r="M411" s="10" t="str">
        <f aca="false">Parámetros!$B$32</f>
        <v>No acepto</v>
      </c>
      <c r="N411" s="10" t="str">
        <f aca="false">Parámetros!$B$33</f>
        <v>Sin garantía</v>
      </c>
      <c r="O411" s="2" t="s">
        <v>5039</v>
      </c>
      <c r="P411" s="2" t="s">
        <v>5040</v>
      </c>
      <c r="Q411" s="2" t="s">
        <v>4840</v>
      </c>
      <c r="R411" s="2"/>
      <c r="S411" s="2"/>
      <c r="T411" s="2" t="s">
        <v>152</v>
      </c>
      <c r="U411" s="2" t="n">
        <v>10</v>
      </c>
      <c r="V411" s="2" t="s">
        <v>133</v>
      </c>
      <c r="W411" s="2" t="n">
        <v>10</v>
      </c>
      <c r="X411" s="2" t="s">
        <v>5041</v>
      </c>
      <c r="Y411" s="2" t="s">
        <v>4754</v>
      </c>
      <c r="Z411" s="2" t="s">
        <v>136</v>
      </c>
      <c r="AA411" s="2"/>
      <c r="AB411" s="2"/>
      <c r="AC411" s="2"/>
      <c r="AD411" s="2"/>
      <c r="AE411" s="2"/>
      <c r="AF411" s="2" t="s">
        <v>5042</v>
      </c>
      <c r="AG411" s="2" t="s">
        <v>5043</v>
      </c>
      <c r="AH411" s="2" t="s">
        <v>5044</v>
      </c>
      <c r="AI411" s="2" t="s">
        <v>5045</v>
      </c>
      <c r="AJ411" s="2"/>
      <c r="AK411" s="2"/>
      <c r="AL411" s="2"/>
      <c r="AM411" s="2"/>
      <c r="AN411" s="2" t="s">
        <v>87</v>
      </c>
      <c r="AO411" s="2" t="s">
        <v>5046</v>
      </c>
      <c r="AP411" s="2" t="s">
        <v>89</v>
      </c>
    </row>
    <row r="412" customFormat="false" ht="15" hidden="false" customHeight="false" outlineLevel="0" collapsed="false">
      <c r="A412" s="8" t="s">
        <v>5047</v>
      </c>
      <c r="B412" s="8" t="s">
        <v>5047</v>
      </c>
      <c r="C412" s="2" t="s">
        <v>5048</v>
      </c>
      <c r="D412" s="2" t="s">
        <v>483</v>
      </c>
      <c r="E412" s="2" t="s">
        <v>484</v>
      </c>
      <c r="F412" s="9" t="n">
        <f aca="false">Precios!R412</f>
        <v>518</v>
      </c>
      <c r="G412" s="2" t="n">
        <v>43</v>
      </c>
      <c r="H412" s="10" t="str">
        <f aca="false">Parámetros!$B$28</f>
        <v>Nuevo</v>
      </c>
      <c r="I412" s="10" t="str">
        <f aca="false">Parámetros!$B$29</f>
        <v>Clásica</v>
      </c>
      <c r="J412" s="11" t="s">
        <v>5049</v>
      </c>
      <c r="K412" s="10" t="str">
        <f aca="false">Parámetros!$B$30</f>
        <v>Mercado Envíos</v>
      </c>
      <c r="L412" s="2" t="str">
        <f aca="false">IF(F412&gt;=Parámetros!$B$7,"Envío gratis (obligatorio en Mercado Libre)",Parámetros!$B$31)</f>
        <v>Envío gratis (obligatorio en Mercado Libre)</v>
      </c>
      <c r="M412" s="10" t="str">
        <f aca="false">Parámetros!$B$32</f>
        <v>No acepto</v>
      </c>
      <c r="N412" s="10" t="str">
        <f aca="false">Parámetros!$B$33</f>
        <v>Sin garantía</v>
      </c>
      <c r="O412" s="2" t="s">
        <v>5050</v>
      </c>
      <c r="P412" s="2" t="s">
        <v>5051</v>
      </c>
      <c r="Q412" s="2" t="s">
        <v>488</v>
      </c>
      <c r="R412" s="2" t="s">
        <v>5052</v>
      </c>
      <c r="S412" s="2"/>
      <c r="T412" s="2" t="s">
        <v>4677</v>
      </c>
      <c r="U412" s="2" t="n">
        <v>5</v>
      </c>
      <c r="V412" s="2" t="s">
        <v>77</v>
      </c>
      <c r="W412" s="2" t="n">
        <v>1</v>
      </c>
      <c r="X412" s="2" t="s">
        <v>5053</v>
      </c>
      <c r="Y412" s="2" t="s">
        <v>5054</v>
      </c>
      <c r="Z412" s="2" t="s">
        <v>494</v>
      </c>
      <c r="AA412" s="2"/>
      <c r="AB412" s="2"/>
      <c r="AC412" s="2"/>
      <c r="AD412" s="2"/>
      <c r="AE412" s="2"/>
      <c r="AF412" s="2" t="s">
        <v>5055</v>
      </c>
      <c r="AG412" s="2" t="s">
        <v>5056</v>
      </c>
      <c r="AH412" s="2" t="s">
        <v>5057</v>
      </c>
      <c r="AI412" s="2" t="s">
        <v>5058</v>
      </c>
      <c r="AJ412" s="2" t="s">
        <v>5059</v>
      </c>
      <c r="AK412" s="2"/>
      <c r="AL412" s="2"/>
      <c r="AM412" s="2"/>
      <c r="AN412" s="2" t="s">
        <v>87</v>
      </c>
      <c r="AO412" s="2" t="s">
        <v>5060</v>
      </c>
      <c r="AP412" s="2" t="s">
        <v>89</v>
      </c>
    </row>
    <row r="413" customFormat="false" ht="15" hidden="false" customHeight="false" outlineLevel="0" collapsed="false">
      <c r="A413" s="8" t="s">
        <v>5061</v>
      </c>
      <c r="B413" s="8" t="s">
        <v>5061</v>
      </c>
      <c r="C413" s="2" t="s">
        <v>5062</v>
      </c>
      <c r="D413" s="2" t="s">
        <v>240</v>
      </c>
      <c r="E413" s="2" t="s">
        <v>241</v>
      </c>
      <c r="F413" s="9" t="n">
        <f aca="false">Precios!R413</f>
        <v>55</v>
      </c>
      <c r="G413" s="2" t="n">
        <v>2026</v>
      </c>
      <c r="H413" s="10" t="str">
        <f aca="false">Parámetros!$B$28</f>
        <v>Nuevo</v>
      </c>
      <c r="I413" s="10" t="str">
        <f aca="false">Parámetros!$B$29</f>
        <v>Clásica</v>
      </c>
      <c r="J413" s="11" t="s">
        <v>5063</v>
      </c>
      <c r="K413" s="10" t="str">
        <f aca="false">Parámetros!$B$30</f>
        <v>Mercado Envíos</v>
      </c>
      <c r="L413" s="2" t="str">
        <f aca="false">IF(F413&gt;=Parámetros!$B$7,"Envío gratis (obligatorio en Mercado Libre)",Parámetros!$B$31)</f>
        <v>A cargo del comprador</v>
      </c>
      <c r="M413" s="10" t="str">
        <f aca="false">Parámetros!$B$32</f>
        <v>No acepto</v>
      </c>
      <c r="N413" s="10" t="str">
        <f aca="false">Parámetros!$B$33</f>
        <v>Sin garantía</v>
      </c>
      <c r="O413" s="2"/>
      <c r="P413" s="2" t="s">
        <v>5064</v>
      </c>
      <c r="Q413" s="2" t="s">
        <v>5065</v>
      </c>
      <c r="R413" s="2"/>
      <c r="S413" s="2"/>
      <c r="T413" s="2" t="s">
        <v>152</v>
      </c>
      <c r="U413" s="2" t="n">
        <v>10</v>
      </c>
      <c r="V413" s="2" t="s">
        <v>133</v>
      </c>
      <c r="W413" s="2" t="n">
        <v>10</v>
      </c>
      <c r="X413" s="2" t="s">
        <v>5066</v>
      </c>
      <c r="Y413" s="2" t="s">
        <v>5067</v>
      </c>
      <c r="Z413" s="2" t="s">
        <v>136</v>
      </c>
      <c r="AA413" s="2"/>
      <c r="AB413" s="2"/>
      <c r="AC413" s="2"/>
      <c r="AD413" s="2"/>
      <c r="AE413" s="2"/>
      <c r="AF413" s="2" t="s">
        <v>5068</v>
      </c>
      <c r="AG413" s="2" t="s">
        <v>4902</v>
      </c>
      <c r="AH413" s="2" t="s">
        <v>5069</v>
      </c>
      <c r="AI413" s="2"/>
      <c r="AJ413" s="2"/>
      <c r="AK413" s="2"/>
      <c r="AL413" s="2"/>
      <c r="AM413" s="2"/>
      <c r="AN413" s="2" t="s">
        <v>87</v>
      </c>
      <c r="AO413" s="2" t="s">
        <v>5070</v>
      </c>
      <c r="AP413" s="2" t="s">
        <v>89</v>
      </c>
    </row>
    <row r="414" customFormat="false" ht="15" hidden="false" customHeight="false" outlineLevel="0" collapsed="false">
      <c r="A414" s="8" t="s">
        <v>5071</v>
      </c>
      <c r="B414" s="8" t="s">
        <v>5071</v>
      </c>
      <c r="C414" s="2" t="s">
        <v>5072</v>
      </c>
      <c r="D414" s="2" t="s">
        <v>3410</v>
      </c>
      <c r="E414" s="2" t="s">
        <v>3411</v>
      </c>
      <c r="F414" s="9" t="n">
        <f aca="false">Precios!R414</f>
        <v>656.02</v>
      </c>
      <c r="G414" s="2" t="n">
        <v>312</v>
      </c>
      <c r="H414" s="10" t="str">
        <f aca="false">Parámetros!$B$28</f>
        <v>Nuevo</v>
      </c>
      <c r="I414" s="10" t="str">
        <f aca="false">Parámetros!$B$29</f>
        <v>Clásica</v>
      </c>
      <c r="J414" s="11" t="s">
        <v>5073</v>
      </c>
      <c r="K414" s="10" t="str">
        <f aca="false">Parámetros!$B$30</f>
        <v>Mercado Envíos</v>
      </c>
      <c r="L414" s="2" t="str">
        <f aca="false">IF(F414&gt;=Parámetros!$B$7,"Envío gratis (obligatorio en Mercado Libre)",Parámetros!$B$31)</f>
        <v>Envío gratis (obligatorio en Mercado Libre)</v>
      </c>
      <c r="M414" s="10" t="str">
        <f aca="false">Parámetros!$B$32</f>
        <v>No acepto</v>
      </c>
      <c r="N414" s="10" t="str">
        <f aca="false">Parámetros!$B$33</f>
        <v>Sin garantía</v>
      </c>
      <c r="O414" s="2" t="s">
        <v>5074</v>
      </c>
      <c r="P414" s="2" t="s">
        <v>5075</v>
      </c>
      <c r="Q414" s="2" t="s">
        <v>949</v>
      </c>
      <c r="R414" s="2"/>
      <c r="S414" s="2"/>
      <c r="T414" s="2" t="s">
        <v>152</v>
      </c>
      <c r="U414" s="2" t="n">
        <v>6</v>
      </c>
      <c r="V414" s="2" t="s">
        <v>133</v>
      </c>
      <c r="W414" s="2" t="n">
        <v>6</v>
      </c>
      <c r="X414" s="2" t="s">
        <v>5076</v>
      </c>
      <c r="Y414" s="2" t="s">
        <v>912</v>
      </c>
      <c r="Z414" s="2" t="s">
        <v>136</v>
      </c>
      <c r="AA414" s="2"/>
      <c r="AB414" s="2"/>
      <c r="AC414" s="2"/>
      <c r="AD414" s="2"/>
      <c r="AE414" s="2"/>
      <c r="AF414" s="2" t="s">
        <v>5077</v>
      </c>
      <c r="AG414" s="2" t="s">
        <v>4845</v>
      </c>
      <c r="AH414" s="2" t="s">
        <v>5078</v>
      </c>
      <c r="AI414" s="2" t="s">
        <v>5079</v>
      </c>
      <c r="AJ414" s="2"/>
      <c r="AK414" s="2"/>
      <c r="AL414" s="2"/>
      <c r="AM414" s="2"/>
      <c r="AN414" s="2" t="s">
        <v>87</v>
      </c>
      <c r="AO414" s="2" t="s">
        <v>5080</v>
      </c>
      <c r="AP414" s="2" t="s">
        <v>89</v>
      </c>
    </row>
    <row r="415" customFormat="false" ht="15" hidden="false" customHeight="false" outlineLevel="0" collapsed="false">
      <c r="A415" s="8" t="s">
        <v>5081</v>
      </c>
      <c r="B415" s="8" t="s">
        <v>5081</v>
      </c>
      <c r="C415" s="2" t="s">
        <v>5082</v>
      </c>
      <c r="D415" s="2" t="s">
        <v>144</v>
      </c>
      <c r="E415" s="2" t="s">
        <v>145</v>
      </c>
      <c r="F415" s="9" t="n">
        <f aca="false">Precios!R415</f>
        <v>504</v>
      </c>
      <c r="G415" s="2" t="n">
        <v>22</v>
      </c>
      <c r="H415" s="10" t="str">
        <f aca="false">Parámetros!$B$28</f>
        <v>Nuevo</v>
      </c>
      <c r="I415" s="10" t="str">
        <f aca="false">Parámetros!$B$29</f>
        <v>Clásica</v>
      </c>
      <c r="J415" s="11" t="s">
        <v>5083</v>
      </c>
      <c r="K415" s="10" t="str">
        <f aca="false">Parámetros!$B$30</f>
        <v>Mercado Envíos</v>
      </c>
      <c r="L415" s="2" t="str">
        <f aca="false">IF(F415&gt;=Parámetros!$B$7,"Envío gratis (obligatorio en Mercado Libre)",Parámetros!$B$31)</f>
        <v>Envío gratis (obligatorio en Mercado Libre)</v>
      </c>
      <c r="M415" s="10" t="str">
        <f aca="false">Parámetros!$B$32</f>
        <v>No acepto</v>
      </c>
      <c r="N415" s="10" t="str">
        <f aca="false">Parámetros!$B$33</f>
        <v>Sin garantía</v>
      </c>
      <c r="O415" s="2" t="s">
        <v>5084</v>
      </c>
      <c r="P415" s="2" t="s">
        <v>1733</v>
      </c>
      <c r="Q415" s="2" t="s">
        <v>5085</v>
      </c>
      <c r="R415" s="2" t="s">
        <v>5086</v>
      </c>
      <c r="S415" s="2" t="s">
        <v>1359</v>
      </c>
      <c r="T415" s="2" t="s">
        <v>5087</v>
      </c>
      <c r="U415" s="2" t="n">
        <v>30</v>
      </c>
      <c r="V415" s="2" t="s">
        <v>77</v>
      </c>
      <c r="W415" s="2" t="n">
        <v>1</v>
      </c>
      <c r="X415" s="2" t="s">
        <v>5088</v>
      </c>
      <c r="Y415" s="2" t="s">
        <v>5089</v>
      </c>
      <c r="Z415" s="2" t="s">
        <v>136</v>
      </c>
      <c r="AA415" s="2" t="s">
        <v>5090</v>
      </c>
      <c r="AB415" s="2"/>
      <c r="AC415" s="2"/>
      <c r="AD415" s="2"/>
      <c r="AE415" s="2"/>
      <c r="AF415" s="2"/>
      <c r="AG415" s="2" t="s">
        <v>5091</v>
      </c>
      <c r="AH415" s="2" t="s">
        <v>5092</v>
      </c>
      <c r="AI415" s="2" t="s">
        <v>5093</v>
      </c>
      <c r="AJ415" s="2"/>
      <c r="AK415" s="2"/>
      <c r="AL415" s="2"/>
      <c r="AM415" s="2"/>
      <c r="AN415" s="2" t="s">
        <v>87</v>
      </c>
      <c r="AO415" s="2" t="s">
        <v>5094</v>
      </c>
      <c r="AP415" s="2" t="s">
        <v>89</v>
      </c>
    </row>
    <row r="416" customFormat="false" ht="15" hidden="false" customHeight="false" outlineLevel="0" collapsed="false">
      <c r="A416" s="8" t="s">
        <v>5095</v>
      </c>
      <c r="B416" s="8" t="s">
        <v>5095</v>
      </c>
      <c r="C416" s="2" t="s">
        <v>5096</v>
      </c>
      <c r="D416" s="2" t="s">
        <v>445</v>
      </c>
      <c r="E416" s="2" t="s">
        <v>446</v>
      </c>
      <c r="F416" s="9" t="n">
        <f aca="false">Precios!R416</f>
        <v>1263.23</v>
      </c>
      <c r="G416" s="2" t="n">
        <v>12</v>
      </c>
      <c r="H416" s="10" t="str">
        <f aca="false">Parámetros!$B$28</f>
        <v>Nuevo</v>
      </c>
      <c r="I416" s="10" t="str">
        <f aca="false">Parámetros!$B$29</f>
        <v>Clásica</v>
      </c>
      <c r="J416" s="11" t="s">
        <v>5097</v>
      </c>
      <c r="K416" s="10" t="str">
        <f aca="false">Parámetros!$B$30</f>
        <v>Mercado Envíos</v>
      </c>
      <c r="L416" s="2" t="str">
        <f aca="false">IF(F416&gt;=Parámetros!$B$7,"Envío gratis (obligatorio en Mercado Libre)",Parámetros!$B$31)</f>
        <v>Envío gratis (obligatorio en Mercado Libre)</v>
      </c>
      <c r="M416" s="10" t="str">
        <f aca="false">Parámetros!$B$32</f>
        <v>No acepto</v>
      </c>
      <c r="N416" s="10" t="str">
        <f aca="false">Parámetros!$B$33</f>
        <v>Sin garantía</v>
      </c>
      <c r="O416" s="2" t="s">
        <v>5098</v>
      </c>
      <c r="P416" s="2" t="s">
        <v>5099</v>
      </c>
      <c r="Q416" s="2" t="s">
        <v>3066</v>
      </c>
      <c r="R416" s="2" t="s">
        <v>5100</v>
      </c>
      <c r="S416" s="2" t="s">
        <v>5101</v>
      </c>
      <c r="T416" s="2" t="s">
        <v>5102</v>
      </c>
      <c r="U416" s="2" t="n">
        <v>35</v>
      </c>
      <c r="V416" s="2" t="s">
        <v>133</v>
      </c>
      <c r="W416" s="2" t="n">
        <v>35</v>
      </c>
      <c r="X416" s="2" t="s">
        <v>5103</v>
      </c>
      <c r="Y416" s="2" t="s">
        <v>5104</v>
      </c>
      <c r="Z416" s="2" t="s">
        <v>136</v>
      </c>
      <c r="AA416" s="2" t="s">
        <v>81</v>
      </c>
      <c r="AB416" s="2"/>
      <c r="AC416" s="2"/>
      <c r="AD416" s="2"/>
      <c r="AE416" s="2"/>
      <c r="AF416" s="2"/>
      <c r="AG416" s="2" t="s">
        <v>5105</v>
      </c>
      <c r="AH416" s="2" t="s">
        <v>5106</v>
      </c>
      <c r="AI416" s="2" t="s">
        <v>5107</v>
      </c>
      <c r="AJ416" s="2" t="s">
        <v>5108</v>
      </c>
      <c r="AK416" s="2" t="s">
        <v>5109</v>
      </c>
      <c r="AL416" s="2"/>
      <c r="AM416" s="2"/>
      <c r="AN416" s="2" t="s">
        <v>87</v>
      </c>
      <c r="AO416" s="2" t="s">
        <v>5110</v>
      </c>
      <c r="AP416" s="2" t="s">
        <v>89</v>
      </c>
    </row>
    <row r="417" customFormat="false" ht="15" hidden="false" customHeight="false" outlineLevel="0" collapsed="false">
      <c r="A417" s="8" t="s">
        <v>5111</v>
      </c>
      <c r="B417" s="8" t="s">
        <v>5111</v>
      </c>
      <c r="C417" s="2" t="s">
        <v>5112</v>
      </c>
      <c r="D417" s="2" t="s">
        <v>612</v>
      </c>
      <c r="E417" s="2" t="s">
        <v>613</v>
      </c>
      <c r="F417" s="9" t="n">
        <f aca="false">Precios!R417</f>
        <v>80.9</v>
      </c>
      <c r="G417" s="2" t="n">
        <v>777</v>
      </c>
      <c r="H417" s="10" t="str">
        <f aca="false">Parámetros!$B$28</f>
        <v>Nuevo</v>
      </c>
      <c r="I417" s="10" t="str">
        <f aca="false">Parámetros!$B$29</f>
        <v>Clásica</v>
      </c>
      <c r="J417" s="11" t="s">
        <v>5113</v>
      </c>
      <c r="K417" s="10" t="str">
        <f aca="false">Parámetros!$B$30</f>
        <v>Mercado Envíos</v>
      </c>
      <c r="L417" s="2" t="str">
        <f aca="false">IF(F417&gt;=Parámetros!$B$7,"Envío gratis (obligatorio en Mercado Libre)",Parámetros!$B$31)</f>
        <v>A cargo del comprador</v>
      </c>
      <c r="M417" s="10" t="str">
        <f aca="false">Parámetros!$B$32</f>
        <v>No acepto</v>
      </c>
      <c r="N417" s="10" t="str">
        <f aca="false">Parámetros!$B$33</f>
        <v>Sin garantía</v>
      </c>
      <c r="O417" s="2" t="s">
        <v>5114</v>
      </c>
      <c r="P417" s="2" t="s">
        <v>616</v>
      </c>
      <c r="Q417" s="2" t="s">
        <v>617</v>
      </c>
      <c r="R417" s="2" t="s">
        <v>5115</v>
      </c>
      <c r="S417" s="2" t="s">
        <v>5116</v>
      </c>
      <c r="T417" s="2" t="s">
        <v>3946</v>
      </c>
      <c r="U417" s="2" t="n">
        <v>150</v>
      </c>
      <c r="V417" s="2" t="s">
        <v>77</v>
      </c>
      <c r="W417" s="2" t="n">
        <v>1</v>
      </c>
      <c r="X417" s="2"/>
      <c r="Y417" s="2"/>
      <c r="Z417" s="2"/>
      <c r="AA417" s="2"/>
      <c r="AB417" s="2"/>
      <c r="AC417" s="2" t="s">
        <v>2384</v>
      </c>
      <c r="AD417" s="2"/>
      <c r="AE417" s="2"/>
      <c r="AF417" s="2"/>
      <c r="AG417" s="2" t="s">
        <v>5117</v>
      </c>
      <c r="AH417" s="2" t="s">
        <v>5118</v>
      </c>
      <c r="AI417" s="2" t="s">
        <v>5119</v>
      </c>
      <c r="AJ417" s="2"/>
      <c r="AK417" s="2"/>
      <c r="AL417" s="2"/>
      <c r="AM417" s="2"/>
      <c r="AN417" s="2" t="s">
        <v>175</v>
      </c>
      <c r="AO417" s="2" t="s">
        <v>5120</v>
      </c>
      <c r="AP417" s="2" t="s">
        <v>89</v>
      </c>
    </row>
    <row r="418" customFormat="false" ht="15" hidden="false" customHeight="false" outlineLevel="0" collapsed="false">
      <c r="A418" s="8" t="s">
        <v>5121</v>
      </c>
      <c r="B418" s="8" t="s">
        <v>5121</v>
      </c>
      <c r="C418" s="2" t="s">
        <v>5122</v>
      </c>
      <c r="D418" s="2" t="s">
        <v>303</v>
      </c>
      <c r="E418" s="2" t="s">
        <v>304</v>
      </c>
      <c r="F418" s="9" t="n">
        <f aca="false">Precios!R418</f>
        <v>214.84</v>
      </c>
      <c r="G418" s="2" t="n">
        <v>584</v>
      </c>
      <c r="H418" s="10" t="str">
        <f aca="false">Parámetros!$B$28</f>
        <v>Nuevo</v>
      </c>
      <c r="I418" s="10" t="str">
        <f aca="false">Parámetros!$B$29</f>
        <v>Clásica</v>
      </c>
      <c r="J418" s="11" t="s">
        <v>5123</v>
      </c>
      <c r="K418" s="10" t="str">
        <f aca="false">Parámetros!$B$30</f>
        <v>Mercado Envíos</v>
      </c>
      <c r="L418" s="2" t="str">
        <f aca="false">IF(F418&gt;=Parámetros!$B$7,"Envío gratis (obligatorio en Mercado Libre)",Parámetros!$B$31)</f>
        <v>A cargo del comprador</v>
      </c>
      <c r="M418" s="10" t="str">
        <f aca="false">Parámetros!$B$32</f>
        <v>No acepto</v>
      </c>
      <c r="N418" s="10" t="str">
        <f aca="false">Parámetros!$B$33</f>
        <v>Sin garantía</v>
      </c>
      <c r="O418" s="2" t="s">
        <v>5124</v>
      </c>
      <c r="P418" s="2" t="s">
        <v>4446</v>
      </c>
      <c r="Q418" s="2" t="s">
        <v>129</v>
      </c>
      <c r="R418" s="2" t="s">
        <v>390</v>
      </c>
      <c r="S418" s="2" t="s">
        <v>5125</v>
      </c>
      <c r="T418" s="2" t="s">
        <v>5126</v>
      </c>
      <c r="U418" s="2" t="n">
        <v>10</v>
      </c>
      <c r="V418" s="2" t="s">
        <v>133</v>
      </c>
      <c r="W418" s="2" t="n">
        <v>10</v>
      </c>
      <c r="X418" s="2" t="s">
        <v>4448</v>
      </c>
      <c r="Y418" s="2" t="s">
        <v>5127</v>
      </c>
      <c r="Z418" s="2" t="s">
        <v>136</v>
      </c>
      <c r="AA418" s="2" t="s">
        <v>547</v>
      </c>
      <c r="AB418" s="2"/>
      <c r="AC418" s="2" t="s">
        <v>3187</v>
      </c>
      <c r="AD418" s="2"/>
      <c r="AE418" s="2"/>
      <c r="AF418" s="2"/>
      <c r="AG418" s="2" t="s">
        <v>5128</v>
      </c>
      <c r="AH418" s="2" t="s">
        <v>5129</v>
      </c>
      <c r="AI418" s="2" t="s">
        <v>5130</v>
      </c>
      <c r="AJ418" s="2"/>
      <c r="AK418" s="2"/>
      <c r="AL418" s="2"/>
      <c r="AM418" s="2"/>
      <c r="AN418" s="2" t="s">
        <v>87</v>
      </c>
      <c r="AO418" s="2" t="s">
        <v>5131</v>
      </c>
      <c r="AP418" s="2" t="s">
        <v>89</v>
      </c>
    </row>
    <row r="419" customFormat="false" ht="15" hidden="false" customHeight="false" outlineLevel="0" collapsed="false">
      <c r="A419" s="8" t="s">
        <v>5132</v>
      </c>
      <c r="B419" s="8" t="s">
        <v>5132</v>
      </c>
      <c r="C419" s="2" t="s">
        <v>5133</v>
      </c>
      <c r="D419" s="2" t="s">
        <v>144</v>
      </c>
      <c r="E419" s="2" t="s">
        <v>145</v>
      </c>
      <c r="F419" s="9" t="n">
        <f aca="false">Precios!R419</f>
        <v>554.39</v>
      </c>
      <c r="G419" s="2" t="n">
        <v>101</v>
      </c>
      <c r="H419" s="10" t="str">
        <f aca="false">Parámetros!$B$28</f>
        <v>Nuevo</v>
      </c>
      <c r="I419" s="10" t="str">
        <f aca="false">Parámetros!$B$29</f>
        <v>Clásica</v>
      </c>
      <c r="J419" s="11" t="s">
        <v>5134</v>
      </c>
      <c r="K419" s="10" t="str">
        <f aca="false">Parámetros!$B$30</f>
        <v>Mercado Envíos</v>
      </c>
      <c r="L419" s="2" t="str">
        <f aca="false">IF(F419&gt;=Parámetros!$B$7,"Envío gratis (obligatorio en Mercado Libre)",Parámetros!$B$31)</f>
        <v>Envío gratis (obligatorio en Mercado Libre)</v>
      </c>
      <c r="M419" s="10" t="str">
        <f aca="false">Parámetros!$B$32</f>
        <v>No acepto</v>
      </c>
      <c r="N419" s="10" t="str">
        <f aca="false">Parámetros!$B$33</f>
        <v>Sin garantía</v>
      </c>
      <c r="O419" s="2" t="s">
        <v>5135</v>
      </c>
      <c r="P419" s="2" t="s">
        <v>5136</v>
      </c>
      <c r="Q419" s="2" t="s">
        <v>5137</v>
      </c>
      <c r="R419" s="2" t="s">
        <v>3991</v>
      </c>
      <c r="S419" s="2" t="s">
        <v>5138</v>
      </c>
      <c r="T419" s="2" t="s">
        <v>4086</v>
      </c>
      <c r="U419" s="2" t="n">
        <v>10</v>
      </c>
      <c r="V419" s="2" t="s">
        <v>1736</v>
      </c>
      <c r="W419" s="2" t="n">
        <v>10</v>
      </c>
      <c r="X419" s="2" t="s">
        <v>5139</v>
      </c>
      <c r="Y419" s="2" t="s">
        <v>5140</v>
      </c>
      <c r="Z419" s="2" t="s">
        <v>136</v>
      </c>
      <c r="AA419" s="2" t="s">
        <v>81</v>
      </c>
      <c r="AB419" s="2"/>
      <c r="AC419" s="2"/>
      <c r="AD419" s="2"/>
      <c r="AE419" s="2"/>
      <c r="AF419" s="2" t="s">
        <v>5141</v>
      </c>
      <c r="AG419" s="2" t="s">
        <v>5142</v>
      </c>
      <c r="AH419" s="2" t="s">
        <v>5143</v>
      </c>
      <c r="AI419" s="2" t="s">
        <v>5144</v>
      </c>
      <c r="AJ419" s="2" t="s">
        <v>5145</v>
      </c>
      <c r="AK419" s="2"/>
      <c r="AL419" s="2"/>
      <c r="AM419" s="2"/>
      <c r="AN419" s="2" t="s">
        <v>87</v>
      </c>
      <c r="AO419" s="2" t="s">
        <v>5146</v>
      </c>
      <c r="AP419" s="2" t="s">
        <v>89</v>
      </c>
    </row>
    <row r="420" customFormat="false" ht="15" hidden="false" customHeight="false" outlineLevel="0" collapsed="false">
      <c r="A420" s="8" t="s">
        <v>5147</v>
      </c>
      <c r="B420" s="8" t="s">
        <v>5147</v>
      </c>
      <c r="C420" s="2" t="s">
        <v>5148</v>
      </c>
      <c r="D420" s="2" t="s">
        <v>1093</v>
      </c>
      <c r="E420" s="2" t="s">
        <v>1094</v>
      </c>
      <c r="F420" s="9" t="n">
        <f aca="false">Precios!R420</f>
        <v>91</v>
      </c>
      <c r="G420" s="2" t="n">
        <v>1848</v>
      </c>
      <c r="H420" s="10" t="str">
        <f aca="false">Parámetros!$B$28</f>
        <v>Nuevo</v>
      </c>
      <c r="I420" s="10" t="str">
        <f aca="false">Parámetros!$B$29</f>
        <v>Clásica</v>
      </c>
      <c r="J420" s="11" t="s">
        <v>5149</v>
      </c>
      <c r="K420" s="10" t="str">
        <f aca="false">Parámetros!$B$30</f>
        <v>Mercado Envíos</v>
      </c>
      <c r="L420" s="2" t="str">
        <f aca="false">IF(F420&gt;=Parámetros!$B$7,"Envío gratis (obligatorio en Mercado Libre)",Parámetros!$B$31)</f>
        <v>A cargo del comprador</v>
      </c>
      <c r="M420" s="10" t="str">
        <f aca="false">Parámetros!$B$32</f>
        <v>No acepto</v>
      </c>
      <c r="N420" s="10" t="str">
        <f aca="false">Parámetros!$B$33</f>
        <v>Sin garantía</v>
      </c>
      <c r="O420" s="2" t="s">
        <v>5150</v>
      </c>
      <c r="P420" s="2" t="s">
        <v>560</v>
      </c>
      <c r="Q420" s="2" t="s">
        <v>5151</v>
      </c>
      <c r="R420" s="2" t="s">
        <v>560</v>
      </c>
      <c r="S420" s="2" t="s">
        <v>5152</v>
      </c>
      <c r="T420" s="2" t="s">
        <v>4086</v>
      </c>
      <c r="U420" s="2" t="n">
        <v>2</v>
      </c>
      <c r="V420" s="2" t="s">
        <v>1736</v>
      </c>
      <c r="W420" s="2" t="n">
        <v>2</v>
      </c>
      <c r="X420" s="2" t="s">
        <v>564</v>
      </c>
      <c r="Y420" s="2" t="s">
        <v>5153</v>
      </c>
      <c r="Z420" s="2" t="s">
        <v>136</v>
      </c>
      <c r="AA420" s="2" t="s">
        <v>5154</v>
      </c>
      <c r="AB420" s="2"/>
      <c r="AC420" s="2"/>
      <c r="AD420" s="2" t="s">
        <v>566</v>
      </c>
      <c r="AE420" s="2"/>
      <c r="AF420" s="2" t="s">
        <v>5155</v>
      </c>
      <c r="AG420" s="2" t="s">
        <v>5156</v>
      </c>
      <c r="AH420" s="2" t="s">
        <v>5157</v>
      </c>
      <c r="AI420" s="2" t="s">
        <v>5158</v>
      </c>
      <c r="AJ420" s="2"/>
      <c r="AK420" s="2"/>
      <c r="AL420" s="2"/>
      <c r="AM420" s="2"/>
      <c r="AN420" s="2" t="s">
        <v>87</v>
      </c>
      <c r="AO420" s="2" t="s">
        <v>5159</v>
      </c>
      <c r="AP420" s="2" t="s">
        <v>89</v>
      </c>
    </row>
    <row r="421" customFormat="false" ht="15" hidden="false" customHeight="false" outlineLevel="0" collapsed="false">
      <c r="A421" s="8" t="s">
        <v>5160</v>
      </c>
      <c r="B421" s="8" t="s">
        <v>5160</v>
      </c>
      <c r="C421" s="2" t="s">
        <v>5161</v>
      </c>
      <c r="D421" s="2" t="s">
        <v>331</v>
      </c>
      <c r="E421" s="2" t="s">
        <v>332</v>
      </c>
      <c r="F421" s="9" t="n">
        <f aca="false">Precios!R421</f>
        <v>123.09</v>
      </c>
      <c r="G421" s="2" t="n">
        <v>664</v>
      </c>
      <c r="H421" s="10" t="str">
        <f aca="false">Parámetros!$B$28</f>
        <v>Nuevo</v>
      </c>
      <c r="I421" s="10" t="str">
        <f aca="false">Parámetros!$B$29</f>
        <v>Clásica</v>
      </c>
      <c r="J421" s="11" t="s">
        <v>5162</v>
      </c>
      <c r="K421" s="10" t="str">
        <f aca="false">Parámetros!$B$30</f>
        <v>Mercado Envíos</v>
      </c>
      <c r="L421" s="2" t="str">
        <f aca="false">IF(F421&gt;=Parámetros!$B$7,"Envío gratis (obligatorio en Mercado Libre)",Parámetros!$B$31)</f>
        <v>A cargo del comprador</v>
      </c>
      <c r="M421" s="10" t="str">
        <f aca="false">Parámetros!$B$32</f>
        <v>No acepto</v>
      </c>
      <c r="N421" s="10" t="str">
        <f aca="false">Parámetros!$B$33</f>
        <v>Sin garantía</v>
      </c>
      <c r="O421" s="2" t="s">
        <v>5163</v>
      </c>
      <c r="P421" s="2" t="s">
        <v>1766</v>
      </c>
      <c r="Q421" s="2" t="s">
        <v>355</v>
      </c>
      <c r="R421" s="2" t="s">
        <v>1766</v>
      </c>
      <c r="S421" s="2" t="s">
        <v>152</v>
      </c>
      <c r="T421" s="2" t="s">
        <v>3920</v>
      </c>
      <c r="U421" s="2" t="n">
        <v>20</v>
      </c>
      <c r="V421" s="2" t="s">
        <v>133</v>
      </c>
      <c r="W421" s="2" t="n">
        <v>20</v>
      </c>
      <c r="X421" s="2" t="s">
        <v>5164</v>
      </c>
      <c r="Y421" s="2" t="s">
        <v>5165</v>
      </c>
      <c r="Z421" s="2" t="s">
        <v>136</v>
      </c>
      <c r="AA421" s="2" t="s">
        <v>5166</v>
      </c>
      <c r="AB421" s="2"/>
      <c r="AC421" s="2"/>
      <c r="AD421" s="2"/>
      <c r="AE421" s="2"/>
      <c r="AF421" s="2"/>
      <c r="AG421" s="2" t="s">
        <v>155</v>
      </c>
      <c r="AH421" s="2" t="s">
        <v>5167</v>
      </c>
      <c r="AI421" s="2" t="s">
        <v>5168</v>
      </c>
      <c r="AJ421" s="2" t="s">
        <v>5169</v>
      </c>
      <c r="AK421" s="2" t="s">
        <v>5170</v>
      </c>
      <c r="AL421" s="2"/>
      <c r="AM421" s="2"/>
      <c r="AN421" s="2" t="s">
        <v>87</v>
      </c>
      <c r="AO421" s="2" t="s">
        <v>5171</v>
      </c>
      <c r="AP421" s="2" t="s">
        <v>89</v>
      </c>
    </row>
    <row r="422" customFormat="false" ht="15" hidden="false" customHeight="false" outlineLevel="0" collapsed="false">
      <c r="A422" s="8" t="s">
        <v>5172</v>
      </c>
      <c r="B422" s="8" t="s">
        <v>5172</v>
      </c>
      <c r="C422" s="2" t="s">
        <v>5173</v>
      </c>
      <c r="D422" s="2" t="s">
        <v>750</v>
      </c>
      <c r="E422" s="2" t="s">
        <v>751</v>
      </c>
      <c r="F422" s="9" t="n">
        <f aca="false">Precios!R422</f>
        <v>881</v>
      </c>
      <c r="G422" s="2" t="n">
        <v>219</v>
      </c>
      <c r="H422" s="10" t="str">
        <f aca="false">Parámetros!$B$28</f>
        <v>Nuevo</v>
      </c>
      <c r="I422" s="10" t="str">
        <f aca="false">Parámetros!$B$29</f>
        <v>Clásica</v>
      </c>
      <c r="J422" s="11" t="s">
        <v>5174</v>
      </c>
      <c r="K422" s="10" t="str">
        <f aca="false">Parámetros!$B$30</f>
        <v>Mercado Envíos</v>
      </c>
      <c r="L422" s="2" t="str">
        <f aca="false">IF(F422&gt;=Parámetros!$B$7,"Envío gratis (obligatorio en Mercado Libre)",Parámetros!$B$31)</f>
        <v>Envío gratis (obligatorio en Mercado Libre)</v>
      </c>
      <c r="M422" s="10" t="str">
        <f aca="false">Parámetros!$B$32</f>
        <v>No acepto</v>
      </c>
      <c r="N422" s="10" t="str">
        <f aca="false">Parámetros!$B$33</f>
        <v>Sin garantía</v>
      </c>
      <c r="O422" s="2" t="s">
        <v>5175</v>
      </c>
      <c r="P422" s="2" t="s">
        <v>5176</v>
      </c>
      <c r="Q422" s="2" t="s">
        <v>5177</v>
      </c>
      <c r="R422" s="2" t="s">
        <v>5176</v>
      </c>
      <c r="S422" s="2" t="s">
        <v>5178</v>
      </c>
      <c r="T422" s="2" t="s">
        <v>5179</v>
      </c>
      <c r="U422" s="2" t="n">
        <v>3</v>
      </c>
      <c r="V422" s="2" t="s">
        <v>77</v>
      </c>
      <c r="W422" s="2" t="n">
        <v>10</v>
      </c>
      <c r="X422" s="2" t="s">
        <v>2651</v>
      </c>
      <c r="Y422" s="2" t="s">
        <v>5180</v>
      </c>
      <c r="Z422" s="2" t="s">
        <v>136</v>
      </c>
      <c r="AA422" s="2" t="s">
        <v>1130</v>
      </c>
      <c r="AB422" s="2"/>
      <c r="AC422" s="2"/>
      <c r="AD422" s="2"/>
      <c r="AE422" s="2"/>
      <c r="AF422" s="2"/>
      <c r="AG422" s="2" t="s">
        <v>5181</v>
      </c>
      <c r="AH422" s="2" t="s">
        <v>5182</v>
      </c>
      <c r="AI422" s="2" t="s">
        <v>5183</v>
      </c>
      <c r="AJ422" s="2"/>
      <c r="AK422" s="2"/>
      <c r="AL422" s="2"/>
      <c r="AM422" s="2"/>
      <c r="AN422" s="2" t="s">
        <v>87</v>
      </c>
      <c r="AO422" s="2" t="s">
        <v>5184</v>
      </c>
      <c r="AP422" s="2" t="s">
        <v>89</v>
      </c>
    </row>
    <row r="423" customFormat="false" ht="15" hidden="false" customHeight="false" outlineLevel="0" collapsed="false">
      <c r="A423" s="8" t="s">
        <v>5185</v>
      </c>
      <c r="B423" s="8" t="s">
        <v>5185</v>
      </c>
      <c r="C423" s="2" t="s">
        <v>5186</v>
      </c>
      <c r="D423" s="2" t="s">
        <v>1059</v>
      </c>
      <c r="E423" s="2" t="s">
        <v>1060</v>
      </c>
      <c r="F423" s="9" t="n">
        <f aca="false">Precios!R423</f>
        <v>1131.56</v>
      </c>
      <c r="G423" s="2" t="n">
        <v>2</v>
      </c>
      <c r="H423" s="10" t="str">
        <f aca="false">Parámetros!$B$28</f>
        <v>Nuevo</v>
      </c>
      <c r="I423" s="10" t="str">
        <f aca="false">Parámetros!$B$29</f>
        <v>Clásica</v>
      </c>
      <c r="J423" s="11" t="s">
        <v>5187</v>
      </c>
      <c r="K423" s="10" t="str">
        <f aca="false">Parámetros!$B$30</f>
        <v>Mercado Envíos</v>
      </c>
      <c r="L423" s="2" t="str">
        <f aca="false">IF(F423&gt;=Parámetros!$B$7,"Envío gratis (obligatorio en Mercado Libre)",Parámetros!$B$31)</f>
        <v>Envío gratis (obligatorio en Mercado Libre)</v>
      </c>
      <c r="M423" s="10" t="str">
        <f aca="false">Parámetros!$B$32</f>
        <v>No acepto</v>
      </c>
      <c r="N423" s="10" t="str">
        <f aca="false">Parámetros!$B$33</f>
        <v>Sin garantía</v>
      </c>
      <c r="O423" s="2" t="s">
        <v>5188</v>
      </c>
      <c r="P423" s="2" t="s">
        <v>4885</v>
      </c>
      <c r="Q423" s="2" t="s">
        <v>5189</v>
      </c>
      <c r="R423" s="2" t="s">
        <v>4885</v>
      </c>
      <c r="S423" s="2" t="s">
        <v>1185</v>
      </c>
      <c r="T423" s="2" t="s">
        <v>3920</v>
      </c>
      <c r="U423" s="2" t="n">
        <v>30</v>
      </c>
      <c r="V423" s="2" t="s">
        <v>133</v>
      </c>
      <c r="W423" s="2" t="n">
        <v>30</v>
      </c>
      <c r="X423" s="2" t="s">
        <v>4889</v>
      </c>
      <c r="Y423" s="2" t="s">
        <v>5190</v>
      </c>
      <c r="Z423" s="2" t="s">
        <v>136</v>
      </c>
      <c r="AA423" s="2" t="s">
        <v>81</v>
      </c>
      <c r="AB423" s="2"/>
      <c r="AC423" s="2"/>
      <c r="AD423" s="2"/>
      <c r="AE423" s="2"/>
      <c r="AF423" s="2" t="s">
        <v>5191</v>
      </c>
      <c r="AG423" s="2" t="s">
        <v>5192</v>
      </c>
      <c r="AH423" s="2" t="s">
        <v>5193</v>
      </c>
      <c r="AI423" s="2" t="s">
        <v>5194</v>
      </c>
      <c r="AJ423" s="2" t="s">
        <v>5195</v>
      </c>
      <c r="AK423" s="2"/>
      <c r="AL423" s="2"/>
      <c r="AM423" s="2"/>
      <c r="AN423" s="2" t="s">
        <v>87</v>
      </c>
      <c r="AO423" s="2" t="s">
        <v>5196</v>
      </c>
      <c r="AP423" s="2" t="s">
        <v>89</v>
      </c>
    </row>
    <row r="424" customFormat="false" ht="15" hidden="false" customHeight="false" outlineLevel="0" collapsed="false">
      <c r="A424" s="8" t="s">
        <v>5197</v>
      </c>
      <c r="B424" s="8" t="s">
        <v>5197</v>
      </c>
      <c r="C424" s="2" t="s">
        <v>5198</v>
      </c>
      <c r="D424" s="2" t="s">
        <v>4955</v>
      </c>
      <c r="E424" s="2" t="s">
        <v>4956</v>
      </c>
      <c r="F424" s="9" t="n">
        <f aca="false">Precios!R424</f>
        <v>224.15</v>
      </c>
      <c r="G424" s="2" t="n">
        <v>6</v>
      </c>
      <c r="H424" s="10" t="str">
        <f aca="false">Parámetros!$B$28</f>
        <v>Nuevo</v>
      </c>
      <c r="I424" s="10" t="str">
        <f aca="false">Parámetros!$B$29</f>
        <v>Clásica</v>
      </c>
      <c r="J424" s="11" t="s">
        <v>5199</v>
      </c>
      <c r="K424" s="10" t="str">
        <f aca="false">Parámetros!$B$30</f>
        <v>Mercado Envíos</v>
      </c>
      <c r="L424" s="2" t="str">
        <f aca="false">IF(F424&gt;=Parámetros!$B$7,"Envío gratis (obligatorio en Mercado Libre)",Parámetros!$B$31)</f>
        <v>A cargo del comprador</v>
      </c>
      <c r="M424" s="10" t="str">
        <f aca="false">Parámetros!$B$32</f>
        <v>No acepto</v>
      </c>
      <c r="N424" s="10" t="str">
        <f aca="false">Parámetros!$B$33</f>
        <v>Sin garantía</v>
      </c>
      <c r="O424" s="2" t="s">
        <v>5200</v>
      </c>
      <c r="P424" s="2" t="s">
        <v>5201</v>
      </c>
      <c r="Q424" s="2" t="s">
        <v>4959</v>
      </c>
      <c r="R424" s="2" t="s">
        <v>5202</v>
      </c>
      <c r="S424" s="2" t="s">
        <v>5203</v>
      </c>
      <c r="T424" s="2" t="s">
        <v>1748</v>
      </c>
      <c r="U424" s="2"/>
      <c r="V424" s="2"/>
      <c r="W424" s="2" t="n">
        <v>4</v>
      </c>
      <c r="X424" s="2"/>
      <c r="Y424" s="2"/>
      <c r="Z424" s="2"/>
      <c r="AA424" s="2" t="s">
        <v>1375</v>
      </c>
      <c r="AB424" s="2"/>
      <c r="AC424" s="2" t="s">
        <v>5204</v>
      </c>
      <c r="AD424" s="2"/>
      <c r="AE424" s="2"/>
      <c r="AF424" s="2"/>
      <c r="AG424" s="2" t="s">
        <v>5205</v>
      </c>
      <c r="AH424" s="2" t="s">
        <v>5206</v>
      </c>
      <c r="AI424" s="2" t="s">
        <v>5207</v>
      </c>
      <c r="AJ424" s="2"/>
      <c r="AK424" s="2"/>
      <c r="AL424" s="2"/>
      <c r="AM424" s="2"/>
      <c r="AN424" s="2" t="s">
        <v>175</v>
      </c>
      <c r="AO424" s="2" t="s">
        <v>5208</v>
      </c>
      <c r="AP424" s="2" t="s">
        <v>89</v>
      </c>
    </row>
    <row r="425" customFormat="false" ht="15" hidden="false" customHeight="false" outlineLevel="0" collapsed="false">
      <c r="A425" s="8" t="s">
        <v>5209</v>
      </c>
      <c r="B425" s="8" t="s">
        <v>5209</v>
      </c>
      <c r="C425" s="2" t="s">
        <v>5210</v>
      </c>
      <c r="D425" s="2" t="s">
        <v>68</v>
      </c>
      <c r="E425" s="2" t="s">
        <v>69</v>
      </c>
      <c r="F425" s="9" t="n">
        <f aca="false">Precios!R425</f>
        <v>979</v>
      </c>
      <c r="G425" s="2" t="n">
        <v>0</v>
      </c>
      <c r="H425" s="10" t="str">
        <f aca="false">Parámetros!$B$28</f>
        <v>Nuevo</v>
      </c>
      <c r="I425" s="10" t="str">
        <f aca="false">Parámetros!$B$29</f>
        <v>Clásica</v>
      </c>
      <c r="J425" s="11" t="s">
        <v>5211</v>
      </c>
      <c r="K425" s="10" t="str">
        <f aca="false">Parámetros!$B$30</f>
        <v>Mercado Envíos</v>
      </c>
      <c r="L425" s="2" t="str">
        <f aca="false">IF(F425&gt;=Parámetros!$B$7,"Envío gratis (obligatorio en Mercado Libre)",Parámetros!$B$31)</f>
        <v>Envío gratis (obligatorio en Mercado Libre)</v>
      </c>
      <c r="M425" s="10" t="str">
        <f aca="false">Parámetros!$B$32</f>
        <v>No acepto</v>
      </c>
      <c r="N425" s="10" t="str">
        <f aca="false">Parámetros!$B$33</f>
        <v>Sin garantía</v>
      </c>
      <c r="O425" s="2" t="s">
        <v>5212</v>
      </c>
      <c r="P425" s="2" t="s">
        <v>5213</v>
      </c>
      <c r="Q425" s="2" t="s">
        <v>5214</v>
      </c>
      <c r="R425" s="2" t="s">
        <v>5213</v>
      </c>
      <c r="S425" s="2" t="s">
        <v>5215</v>
      </c>
      <c r="T425" s="2" t="s">
        <v>3920</v>
      </c>
      <c r="U425" s="2" t="n">
        <v>30</v>
      </c>
      <c r="V425" s="2" t="s">
        <v>133</v>
      </c>
      <c r="W425" s="2" t="n">
        <v>30</v>
      </c>
      <c r="X425" s="2" t="s">
        <v>5216</v>
      </c>
      <c r="Y425" s="2" t="s">
        <v>5217</v>
      </c>
      <c r="Z425" s="2" t="s">
        <v>136</v>
      </c>
      <c r="AA425" s="2" t="s">
        <v>1186</v>
      </c>
      <c r="AB425" s="2"/>
      <c r="AC425" s="2"/>
      <c r="AD425" s="2"/>
      <c r="AE425" s="2"/>
      <c r="AF425" s="2" t="s">
        <v>5218</v>
      </c>
      <c r="AG425" s="2" t="s">
        <v>5192</v>
      </c>
      <c r="AH425" s="2" t="s">
        <v>5219</v>
      </c>
      <c r="AI425" s="2" t="s">
        <v>5220</v>
      </c>
      <c r="AJ425" s="2" t="s">
        <v>5221</v>
      </c>
      <c r="AK425" s="2"/>
      <c r="AL425" s="2"/>
      <c r="AM425" s="2"/>
      <c r="AN425" s="2" t="s">
        <v>87</v>
      </c>
      <c r="AO425" s="2" t="s">
        <v>5222</v>
      </c>
      <c r="AP425" s="2" t="s">
        <v>89</v>
      </c>
    </row>
    <row r="426" customFormat="false" ht="15" hidden="false" customHeight="false" outlineLevel="0" collapsed="false">
      <c r="A426" s="8" t="s">
        <v>5223</v>
      </c>
      <c r="B426" s="8" t="s">
        <v>5223</v>
      </c>
      <c r="C426" s="2" t="s">
        <v>5224</v>
      </c>
      <c r="D426" s="2" t="s">
        <v>5225</v>
      </c>
      <c r="E426" s="2" t="s">
        <v>5226</v>
      </c>
      <c r="F426" s="9" t="n">
        <f aca="false">Precios!R426</f>
        <v>163</v>
      </c>
      <c r="G426" s="2" t="n">
        <v>555</v>
      </c>
      <c r="H426" s="10" t="str">
        <f aca="false">Parámetros!$B$28</f>
        <v>Nuevo</v>
      </c>
      <c r="I426" s="10" t="str">
        <f aca="false">Parámetros!$B$29</f>
        <v>Clásica</v>
      </c>
      <c r="J426" s="11" t="s">
        <v>5227</v>
      </c>
      <c r="K426" s="10" t="str">
        <f aca="false">Parámetros!$B$30</f>
        <v>Mercado Envíos</v>
      </c>
      <c r="L426" s="2" t="str">
        <f aca="false">IF(F426&gt;=Parámetros!$B$7,"Envío gratis (obligatorio en Mercado Libre)",Parámetros!$B$31)</f>
        <v>A cargo del comprador</v>
      </c>
      <c r="M426" s="10" t="str">
        <f aca="false">Parámetros!$B$32</f>
        <v>No acepto</v>
      </c>
      <c r="N426" s="10" t="str">
        <f aca="false">Parámetros!$B$33</f>
        <v>Sin garantía</v>
      </c>
      <c r="O426" s="2" t="s">
        <v>5228</v>
      </c>
      <c r="P426" s="2" t="s">
        <v>3370</v>
      </c>
      <c r="Q426" s="2" t="s">
        <v>617</v>
      </c>
      <c r="R426" s="2" t="s">
        <v>5229</v>
      </c>
      <c r="S426" s="2" t="s">
        <v>5230</v>
      </c>
      <c r="T426" s="2" t="s">
        <v>5231</v>
      </c>
      <c r="U426" s="2" t="n">
        <v>400</v>
      </c>
      <c r="V426" s="2" t="s">
        <v>77</v>
      </c>
      <c r="W426" s="2" t="n">
        <v>1</v>
      </c>
      <c r="X426" s="2"/>
      <c r="Y426" s="2"/>
      <c r="Z426" s="2"/>
      <c r="AA426" s="2"/>
      <c r="AB426" s="2"/>
      <c r="AC426" s="2"/>
      <c r="AD426" s="2"/>
      <c r="AE426" s="2" t="s">
        <v>5232</v>
      </c>
      <c r="AF426" s="2"/>
      <c r="AG426" s="2" t="s">
        <v>5233</v>
      </c>
      <c r="AH426" s="2" t="s">
        <v>5234</v>
      </c>
      <c r="AI426" s="2" t="s">
        <v>5235</v>
      </c>
      <c r="AJ426" s="2"/>
      <c r="AK426" s="2"/>
      <c r="AL426" s="2"/>
      <c r="AM426" s="2"/>
      <c r="AN426" s="2" t="s">
        <v>175</v>
      </c>
      <c r="AO426" s="2" t="s">
        <v>5236</v>
      </c>
      <c r="AP426" s="2" t="s">
        <v>89</v>
      </c>
    </row>
    <row r="427" customFormat="false" ht="15" hidden="false" customHeight="false" outlineLevel="0" collapsed="false">
      <c r="A427" s="8" t="s">
        <v>5237</v>
      </c>
      <c r="B427" s="8" t="s">
        <v>5237</v>
      </c>
      <c r="C427" s="2" t="s">
        <v>5238</v>
      </c>
      <c r="D427" s="2" t="s">
        <v>5239</v>
      </c>
      <c r="E427" s="2" t="s">
        <v>5240</v>
      </c>
      <c r="F427" s="9" t="n">
        <f aca="false">Precios!R427</f>
        <v>278</v>
      </c>
      <c r="G427" s="2" t="n">
        <v>262</v>
      </c>
      <c r="H427" s="10" t="str">
        <f aca="false">Parámetros!$B$28</f>
        <v>Nuevo</v>
      </c>
      <c r="I427" s="10" t="str">
        <f aca="false">Parámetros!$B$29</f>
        <v>Clásica</v>
      </c>
      <c r="J427" s="11" t="s">
        <v>5241</v>
      </c>
      <c r="K427" s="10" t="str">
        <f aca="false">Parámetros!$B$30</f>
        <v>Mercado Envíos</v>
      </c>
      <c r="L427" s="2" t="str">
        <f aca="false">IF(F427&gt;=Parámetros!$B$7,"Envío gratis (obligatorio en Mercado Libre)",Parámetros!$B$31)</f>
        <v>A cargo del comprador</v>
      </c>
      <c r="M427" s="10" t="str">
        <f aca="false">Parámetros!$B$32</f>
        <v>No acepto</v>
      </c>
      <c r="N427" s="10" t="str">
        <f aca="false">Parámetros!$B$33</f>
        <v>Sin garantía</v>
      </c>
      <c r="O427" s="2"/>
      <c r="P427" s="2" t="s">
        <v>5242</v>
      </c>
      <c r="Q427" s="2" t="s">
        <v>5243</v>
      </c>
      <c r="R427" s="2" t="s">
        <v>5244</v>
      </c>
      <c r="S427" s="2" t="s">
        <v>5245</v>
      </c>
      <c r="T427" s="2" t="s">
        <v>5246</v>
      </c>
      <c r="U427" s="2" t="n">
        <v>5</v>
      </c>
      <c r="V427" s="2" t="s">
        <v>5247</v>
      </c>
      <c r="W427" s="2" t="n">
        <v>12</v>
      </c>
      <c r="X427" s="2"/>
      <c r="Y427" s="2"/>
      <c r="Z427" s="2"/>
      <c r="AA427" s="2"/>
      <c r="AB427" s="2"/>
      <c r="AC427" s="2"/>
      <c r="AD427" s="2"/>
      <c r="AE427" s="2"/>
      <c r="AF427" s="2"/>
      <c r="AG427" s="2" t="s">
        <v>5248</v>
      </c>
      <c r="AH427" s="2" t="s">
        <v>5249</v>
      </c>
      <c r="AI427" s="2"/>
      <c r="AJ427" s="2"/>
      <c r="AK427" s="2"/>
      <c r="AL427" s="2"/>
      <c r="AM427" s="2"/>
      <c r="AN427" s="2" t="s">
        <v>108</v>
      </c>
      <c r="AO427" s="2" t="s">
        <v>5250</v>
      </c>
      <c r="AP427" s="2" t="s">
        <v>89</v>
      </c>
    </row>
    <row r="428" customFormat="false" ht="15" hidden="false" customHeight="false" outlineLevel="0" collapsed="false">
      <c r="A428" s="8" t="s">
        <v>5251</v>
      </c>
      <c r="B428" s="8" t="s">
        <v>5251</v>
      </c>
      <c r="C428" s="2" t="s">
        <v>5252</v>
      </c>
      <c r="D428" s="2" t="s">
        <v>240</v>
      </c>
      <c r="E428" s="2" t="s">
        <v>241</v>
      </c>
      <c r="F428" s="9" t="n">
        <f aca="false">Precios!R428</f>
        <v>129</v>
      </c>
      <c r="G428" s="2" t="n">
        <v>473</v>
      </c>
      <c r="H428" s="10" t="str">
        <f aca="false">Parámetros!$B$28</f>
        <v>Nuevo</v>
      </c>
      <c r="I428" s="10" t="str">
        <f aca="false">Parámetros!$B$29</f>
        <v>Clásica</v>
      </c>
      <c r="J428" s="11" t="s">
        <v>5253</v>
      </c>
      <c r="K428" s="10" t="str">
        <f aca="false">Parámetros!$B$30</f>
        <v>Mercado Envíos</v>
      </c>
      <c r="L428" s="2" t="str">
        <f aca="false">IF(F428&gt;=Parámetros!$B$7,"Envío gratis (obligatorio en Mercado Libre)",Parámetros!$B$31)</f>
        <v>A cargo del comprador</v>
      </c>
      <c r="M428" s="10" t="str">
        <f aca="false">Parámetros!$B$32</f>
        <v>No acepto</v>
      </c>
      <c r="N428" s="10" t="str">
        <f aca="false">Parámetros!$B$33</f>
        <v>Sin garantía</v>
      </c>
      <c r="O428" s="2"/>
      <c r="P428" s="2" t="s">
        <v>128</v>
      </c>
      <c r="Q428" s="2" t="s">
        <v>129</v>
      </c>
      <c r="R428" s="2" t="s">
        <v>128</v>
      </c>
      <c r="S428" s="2" t="s">
        <v>451</v>
      </c>
      <c r="T428" s="2" t="s">
        <v>5254</v>
      </c>
      <c r="U428" s="2" t="n">
        <v>80</v>
      </c>
      <c r="V428" s="2" t="s">
        <v>133</v>
      </c>
      <c r="W428" s="2" t="n">
        <v>80</v>
      </c>
      <c r="X428" s="2" t="s">
        <v>134</v>
      </c>
      <c r="Y428" s="2" t="s">
        <v>912</v>
      </c>
      <c r="Z428" s="2" t="s">
        <v>136</v>
      </c>
      <c r="AA428" s="2" t="s">
        <v>5255</v>
      </c>
      <c r="AB428" s="2"/>
      <c r="AC428" s="2"/>
      <c r="AD428" s="2"/>
      <c r="AE428" s="2"/>
      <c r="AF428" s="2"/>
      <c r="AG428" s="2" t="s">
        <v>5256</v>
      </c>
      <c r="AH428" s="2" t="s">
        <v>5257</v>
      </c>
      <c r="AI428" s="2"/>
      <c r="AJ428" s="2"/>
      <c r="AK428" s="2"/>
      <c r="AL428" s="2"/>
      <c r="AM428" s="2"/>
      <c r="AN428" s="2" t="s">
        <v>87</v>
      </c>
      <c r="AO428" s="2" t="s">
        <v>5258</v>
      </c>
      <c r="AP428" s="2" t="s">
        <v>89</v>
      </c>
    </row>
    <row r="429" customFormat="false" ht="15" hidden="false" customHeight="false" outlineLevel="0" collapsed="false">
      <c r="A429" s="8" t="s">
        <v>5259</v>
      </c>
      <c r="B429" s="8" t="s">
        <v>5259</v>
      </c>
      <c r="C429" s="2" t="s">
        <v>5260</v>
      </c>
      <c r="D429" s="2" t="s">
        <v>144</v>
      </c>
      <c r="E429" s="2" t="s">
        <v>145</v>
      </c>
      <c r="F429" s="9" t="n">
        <f aca="false">Precios!R429</f>
        <v>876.62</v>
      </c>
      <c r="G429" s="2" t="n">
        <v>3</v>
      </c>
      <c r="H429" s="10" t="str">
        <f aca="false">Parámetros!$B$28</f>
        <v>Nuevo</v>
      </c>
      <c r="I429" s="10" t="str">
        <f aca="false">Parámetros!$B$29</f>
        <v>Clásica</v>
      </c>
      <c r="J429" s="11" t="s">
        <v>5261</v>
      </c>
      <c r="K429" s="10" t="str">
        <f aca="false">Parámetros!$B$30</f>
        <v>Mercado Envíos</v>
      </c>
      <c r="L429" s="2" t="str">
        <f aca="false">IF(F429&gt;=Parámetros!$B$7,"Envío gratis (obligatorio en Mercado Libre)",Parámetros!$B$31)</f>
        <v>Envío gratis (obligatorio en Mercado Libre)</v>
      </c>
      <c r="M429" s="10" t="str">
        <f aca="false">Parámetros!$B$32</f>
        <v>No acepto</v>
      </c>
      <c r="N429" s="10" t="str">
        <f aca="false">Parámetros!$B$33</f>
        <v>Sin garantía</v>
      </c>
      <c r="O429" s="2" t="s">
        <v>5262</v>
      </c>
      <c r="P429" s="2" t="s">
        <v>5263</v>
      </c>
      <c r="Q429" s="2" t="s">
        <v>2368</v>
      </c>
      <c r="R429" s="2" t="s">
        <v>5264</v>
      </c>
      <c r="S429" s="2" t="s">
        <v>5265</v>
      </c>
      <c r="T429" s="2" t="s">
        <v>4086</v>
      </c>
      <c r="U429" s="2" t="n">
        <v>30</v>
      </c>
      <c r="V429" s="2" t="s">
        <v>1736</v>
      </c>
      <c r="W429" s="2" t="n">
        <v>30</v>
      </c>
      <c r="X429" s="2" t="s">
        <v>5266</v>
      </c>
      <c r="Y429" s="2" t="s">
        <v>5267</v>
      </c>
      <c r="Z429" s="2" t="s">
        <v>136</v>
      </c>
      <c r="AA429" s="2" t="s">
        <v>81</v>
      </c>
      <c r="AB429" s="2"/>
      <c r="AC429" s="2"/>
      <c r="AD429" s="2"/>
      <c r="AE429" s="2"/>
      <c r="AF429" s="2" t="s">
        <v>5268</v>
      </c>
      <c r="AG429" s="2" t="s">
        <v>155</v>
      </c>
      <c r="AH429" s="2" t="s">
        <v>5269</v>
      </c>
      <c r="AI429" s="2" t="s">
        <v>5270</v>
      </c>
      <c r="AJ429" s="2" t="s">
        <v>5271</v>
      </c>
      <c r="AK429" s="2"/>
      <c r="AL429" s="2"/>
      <c r="AM429" s="2"/>
      <c r="AN429" s="2" t="s">
        <v>87</v>
      </c>
      <c r="AO429" s="2" t="s">
        <v>5272</v>
      </c>
      <c r="AP429" s="2" t="s">
        <v>89</v>
      </c>
    </row>
    <row r="430" customFormat="false" ht="15" hidden="false" customHeight="false" outlineLevel="0" collapsed="false">
      <c r="A430" s="8" t="s">
        <v>5273</v>
      </c>
      <c r="B430" s="8" t="s">
        <v>5273</v>
      </c>
      <c r="C430" s="2" t="s">
        <v>5274</v>
      </c>
      <c r="D430" s="2" t="s">
        <v>162</v>
      </c>
      <c r="E430" s="2" t="s">
        <v>163</v>
      </c>
      <c r="F430" s="9" t="n">
        <f aca="false">Precios!R430</f>
        <v>435</v>
      </c>
      <c r="G430" s="2" t="n">
        <v>6</v>
      </c>
      <c r="H430" s="10" t="str">
        <f aca="false">Parámetros!$B$28</f>
        <v>Nuevo</v>
      </c>
      <c r="I430" s="10" t="str">
        <f aca="false">Parámetros!$B$29</f>
        <v>Clásica</v>
      </c>
      <c r="J430" s="11" t="s">
        <v>5275</v>
      </c>
      <c r="K430" s="10" t="str">
        <f aca="false">Parámetros!$B$30</f>
        <v>Mercado Envíos</v>
      </c>
      <c r="L430" s="2" t="str">
        <f aca="false">IF(F430&gt;=Parámetros!$B$7,"Envío gratis (obligatorio en Mercado Libre)",Parámetros!$B$31)</f>
        <v>Envío gratis (obligatorio en Mercado Libre)</v>
      </c>
      <c r="M430" s="10" t="str">
        <f aca="false">Parámetros!$B$32</f>
        <v>No acepto</v>
      </c>
      <c r="N430" s="10" t="str">
        <f aca="false">Parámetros!$B$33</f>
        <v>Sin garantía</v>
      </c>
      <c r="O430" s="2" t="s">
        <v>5276</v>
      </c>
      <c r="P430" s="2" t="s">
        <v>166</v>
      </c>
      <c r="Q430" s="2" t="s">
        <v>601</v>
      </c>
      <c r="R430" s="2" t="s">
        <v>3228</v>
      </c>
      <c r="S430" s="2" t="s">
        <v>5277</v>
      </c>
      <c r="T430" s="2" t="s">
        <v>5278</v>
      </c>
      <c r="U430" s="2" t="n">
        <v>40</v>
      </c>
      <c r="V430" s="2" t="s">
        <v>171</v>
      </c>
      <c r="W430" s="2" t="n">
        <v>40</v>
      </c>
      <c r="X430" s="2"/>
      <c r="Y430" s="2"/>
      <c r="Z430" s="2"/>
      <c r="AA430" s="2" t="s">
        <v>181</v>
      </c>
      <c r="AB430" s="2" t="s">
        <v>5279</v>
      </c>
      <c r="AC430" s="2"/>
      <c r="AD430" s="2" t="s">
        <v>103</v>
      </c>
      <c r="AE430" s="2"/>
      <c r="AF430" s="2"/>
      <c r="AG430" s="2" t="s">
        <v>5280</v>
      </c>
      <c r="AH430" s="2" t="s">
        <v>5281</v>
      </c>
      <c r="AI430" s="2" t="s">
        <v>5282</v>
      </c>
      <c r="AJ430" s="2" t="s">
        <v>5283</v>
      </c>
      <c r="AK430" s="2" t="s">
        <v>5284</v>
      </c>
      <c r="AL430" s="2"/>
      <c r="AM430" s="2"/>
      <c r="AN430" s="2" t="s">
        <v>175</v>
      </c>
      <c r="AO430" s="2" t="s">
        <v>5285</v>
      </c>
      <c r="AP430" s="2" t="s">
        <v>89</v>
      </c>
    </row>
    <row r="431" customFormat="false" ht="15" hidden="false" customHeight="false" outlineLevel="0" collapsed="false">
      <c r="A431" s="8" t="s">
        <v>5286</v>
      </c>
      <c r="B431" s="8" t="s">
        <v>5286</v>
      </c>
      <c r="C431" s="2" t="s">
        <v>5287</v>
      </c>
      <c r="D431" s="2" t="s">
        <v>5288</v>
      </c>
      <c r="E431" s="2" t="s">
        <v>5289</v>
      </c>
      <c r="F431" s="9" t="n">
        <f aca="false">Precios!R431</f>
        <v>113</v>
      </c>
      <c r="G431" s="2" t="n">
        <v>32</v>
      </c>
      <c r="H431" s="10" t="str">
        <f aca="false">Parámetros!$B$28</f>
        <v>Nuevo</v>
      </c>
      <c r="I431" s="10" t="str">
        <f aca="false">Parámetros!$B$29</f>
        <v>Clásica</v>
      </c>
      <c r="J431" s="11" t="s">
        <v>5290</v>
      </c>
      <c r="K431" s="10" t="str">
        <f aca="false">Parámetros!$B$30</f>
        <v>Mercado Envíos</v>
      </c>
      <c r="L431" s="2" t="str">
        <f aca="false">IF(F431&gt;=Parámetros!$B$7,"Envío gratis (obligatorio en Mercado Libre)",Parámetros!$B$31)</f>
        <v>A cargo del comprador</v>
      </c>
      <c r="M431" s="10" t="str">
        <f aca="false">Parámetros!$B$32</f>
        <v>No acepto</v>
      </c>
      <c r="N431" s="10" t="str">
        <f aca="false">Parámetros!$B$33</f>
        <v>Sin garantía</v>
      </c>
      <c r="O431" s="2" t="s">
        <v>5291</v>
      </c>
      <c r="P431" s="2" t="s">
        <v>3444</v>
      </c>
      <c r="Q431" s="2" t="s">
        <v>617</v>
      </c>
      <c r="R431" s="2" t="s">
        <v>5292</v>
      </c>
      <c r="S431" s="2" t="s">
        <v>5293</v>
      </c>
      <c r="T431" s="2" t="s">
        <v>3695</v>
      </c>
      <c r="U431" s="2" t="n">
        <v>700</v>
      </c>
      <c r="V431" s="2" t="s">
        <v>77</v>
      </c>
      <c r="W431" s="2" t="n">
        <v>1</v>
      </c>
      <c r="X431" s="2"/>
      <c r="Y431" s="2"/>
      <c r="Z431" s="2"/>
      <c r="AA431" s="2"/>
      <c r="AB431" s="2"/>
      <c r="AC431" s="2" t="s">
        <v>5294</v>
      </c>
      <c r="AD431" s="2"/>
      <c r="AE431" s="2" t="s">
        <v>2622</v>
      </c>
      <c r="AF431" s="2"/>
      <c r="AG431" s="2" t="s">
        <v>5295</v>
      </c>
      <c r="AH431" s="2" t="s">
        <v>5296</v>
      </c>
      <c r="AI431" s="2" t="s">
        <v>5297</v>
      </c>
      <c r="AJ431" s="2"/>
      <c r="AK431" s="2"/>
      <c r="AL431" s="2"/>
      <c r="AM431" s="2"/>
      <c r="AN431" s="2" t="s">
        <v>175</v>
      </c>
      <c r="AO431" s="2" t="s">
        <v>5298</v>
      </c>
      <c r="AP431" s="2" t="s">
        <v>89</v>
      </c>
    </row>
    <row r="432" customFormat="false" ht="15" hidden="false" customHeight="false" outlineLevel="0" collapsed="false">
      <c r="A432" s="8" t="s">
        <v>5299</v>
      </c>
      <c r="B432" s="8" t="s">
        <v>5299</v>
      </c>
      <c r="C432" s="2" t="s">
        <v>5300</v>
      </c>
      <c r="D432" s="2" t="s">
        <v>4258</v>
      </c>
      <c r="E432" s="2" t="s">
        <v>4259</v>
      </c>
      <c r="F432" s="9" t="n">
        <f aca="false">Precios!R432</f>
        <v>86</v>
      </c>
      <c r="G432" s="2" t="n">
        <v>540</v>
      </c>
      <c r="H432" s="10" t="str">
        <f aca="false">Parámetros!$B$28</f>
        <v>Nuevo</v>
      </c>
      <c r="I432" s="10" t="str">
        <f aca="false">Parámetros!$B$29</f>
        <v>Clásica</v>
      </c>
      <c r="J432" s="11" t="s">
        <v>5301</v>
      </c>
      <c r="K432" s="10" t="str">
        <f aca="false">Parámetros!$B$30</f>
        <v>Mercado Envíos</v>
      </c>
      <c r="L432" s="2" t="str">
        <f aca="false">IF(F432&gt;=Parámetros!$B$7,"Envío gratis (obligatorio en Mercado Libre)",Parámetros!$B$31)</f>
        <v>A cargo del comprador</v>
      </c>
      <c r="M432" s="10" t="str">
        <f aca="false">Parámetros!$B$32</f>
        <v>No acepto</v>
      </c>
      <c r="N432" s="10" t="str">
        <f aca="false">Parámetros!$B$33</f>
        <v>Sin garantía</v>
      </c>
      <c r="O432" s="2" t="s">
        <v>5302</v>
      </c>
      <c r="P432" s="2" t="s">
        <v>5303</v>
      </c>
      <c r="Q432" s="2"/>
      <c r="R432" s="2" t="s">
        <v>5304</v>
      </c>
      <c r="S432" s="2" t="s">
        <v>5305</v>
      </c>
      <c r="T432" s="2" t="s">
        <v>5306</v>
      </c>
      <c r="U432" s="2" t="n">
        <v>50</v>
      </c>
      <c r="V432" s="2" t="s">
        <v>100</v>
      </c>
      <c r="W432" s="2" t="n">
        <v>1</v>
      </c>
      <c r="X432" s="2" t="s">
        <v>5307</v>
      </c>
      <c r="Y432" s="2" t="s">
        <v>5308</v>
      </c>
      <c r="Z432" s="2" t="s">
        <v>1819</v>
      </c>
      <c r="AA432" s="2" t="s">
        <v>5309</v>
      </c>
      <c r="AB432" s="2"/>
      <c r="AC432" s="2"/>
      <c r="AD432" s="2"/>
      <c r="AE432" s="2"/>
      <c r="AF432" s="2" t="s">
        <v>5310</v>
      </c>
      <c r="AG432" s="2" t="s">
        <v>5311</v>
      </c>
      <c r="AH432" s="2" t="s">
        <v>5312</v>
      </c>
      <c r="AI432" s="2" t="s">
        <v>5313</v>
      </c>
      <c r="AJ432" s="2" t="s">
        <v>5314</v>
      </c>
      <c r="AK432" s="2"/>
      <c r="AL432" s="2"/>
      <c r="AM432" s="2"/>
      <c r="AN432" s="2" t="s">
        <v>87</v>
      </c>
      <c r="AO432" s="2" t="s">
        <v>5315</v>
      </c>
      <c r="AP432" s="2" t="s">
        <v>89</v>
      </c>
    </row>
    <row r="433" customFormat="false" ht="15" hidden="false" customHeight="false" outlineLevel="0" collapsed="false">
      <c r="A433" s="8" t="s">
        <v>5316</v>
      </c>
      <c r="B433" s="8" t="s">
        <v>5316</v>
      </c>
      <c r="C433" s="2" t="s">
        <v>5317</v>
      </c>
      <c r="D433" s="2" t="s">
        <v>2351</v>
      </c>
      <c r="E433" s="2" t="s">
        <v>2352</v>
      </c>
      <c r="F433" s="9" t="n">
        <f aca="false">Precios!R433</f>
        <v>95</v>
      </c>
      <c r="G433" s="2" t="n">
        <v>410</v>
      </c>
      <c r="H433" s="10" t="str">
        <f aca="false">Parámetros!$B$28</f>
        <v>Nuevo</v>
      </c>
      <c r="I433" s="10" t="str">
        <f aca="false">Parámetros!$B$29</f>
        <v>Clásica</v>
      </c>
      <c r="J433" s="11" t="s">
        <v>5318</v>
      </c>
      <c r="K433" s="10" t="str">
        <f aca="false">Parámetros!$B$30</f>
        <v>Mercado Envíos</v>
      </c>
      <c r="L433" s="2" t="str">
        <f aca="false">IF(F433&gt;=Parámetros!$B$7,"Envío gratis (obligatorio en Mercado Libre)",Parámetros!$B$31)</f>
        <v>A cargo del comprador</v>
      </c>
      <c r="M433" s="10" t="str">
        <f aca="false">Parámetros!$B$32</f>
        <v>No acepto</v>
      </c>
      <c r="N433" s="10" t="str">
        <f aca="false">Parámetros!$B$33</f>
        <v>Sin garantía</v>
      </c>
      <c r="O433" s="2" t="s">
        <v>5319</v>
      </c>
      <c r="P433" s="2" t="s">
        <v>5320</v>
      </c>
      <c r="Q433" s="2"/>
      <c r="R433" s="2" t="s">
        <v>5321</v>
      </c>
      <c r="S433" s="2" t="s">
        <v>5322</v>
      </c>
      <c r="T433" s="2" t="s">
        <v>5323</v>
      </c>
      <c r="U433" s="2" t="n">
        <v>200</v>
      </c>
      <c r="V433" s="2" t="s">
        <v>100</v>
      </c>
      <c r="W433" s="2" t="n">
        <v>1</v>
      </c>
      <c r="X433" s="2"/>
      <c r="Y433" s="2"/>
      <c r="Z433" s="2"/>
      <c r="AA433" s="2"/>
      <c r="AB433" s="2"/>
      <c r="AC433" s="2"/>
      <c r="AD433" s="2"/>
      <c r="AE433" s="2" t="s">
        <v>5324</v>
      </c>
      <c r="AF433" s="2"/>
      <c r="AG433" s="2" t="s">
        <v>5325</v>
      </c>
      <c r="AH433" s="2" t="s">
        <v>5326</v>
      </c>
      <c r="AI433" s="2"/>
      <c r="AJ433" s="2"/>
      <c r="AK433" s="2"/>
      <c r="AL433" s="2"/>
      <c r="AM433" s="2"/>
      <c r="AN433" s="2" t="s">
        <v>175</v>
      </c>
      <c r="AO433" s="2" t="s">
        <v>5327</v>
      </c>
      <c r="AP433" s="2" t="s">
        <v>89</v>
      </c>
    </row>
    <row r="434" customFormat="false" ht="15" hidden="false" customHeight="false" outlineLevel="0" collapsed="false">
      <c r="A434" s="8" t="s">
        <v>5328</v>
      </c>
      <c r="B434" s="8" t="s">
        <v>5328</v>
      </c>
      <c r="C434" s="2" t="s">
        <v>5329</v>
      </c>
      <c r="D434" s="2" t="s">
        <v>483</v>
      </c>
      <c r="E434" s="2" t="s">
        <v>484</v>
      </c>
      <c r="F434" s="9" t="n">
        <f aca="false">Precios!R434</f>
        <v>1048</v>
      </c>
      <c r="G434" s="2" t="n">
        <v>60</v>
      </c>
      <c r="H434" s="10" t="str">
        <f aca="false">Parámetros!$B$28</f>
        <v>Nuevo</v>
      </c>
      <c r="I434" s="10" t="str">
        <f aca="false">Parámetros!$B$29</f>
        <v>Clásica</v>
      </c>
      <c r="J434" s="11" t="s">
        <v>5330</v>
      </c>
      <c r="K434" s="10" t="str">
        <f aca="false">Parámetros!$B$30</f>
        <v>Mercado Envíos</v>
      </c>
      <c r="L434" s="2" t="str">
        <f aca="false">IF(F434&gt;=Parámetros!$B$7,"Envío gratis (obligatorio en Mercado Libre)",Parámetros!$B$31)</f>
        <v>Envío gratis (obligatorio en Mercado Libre)</v>
      </c>
      <c r="M434" s="10" t="str">
        <f aca="false">Parámetros!$B$32</f>
        <v>No acepto</v>
      </c>
      <c r="N434" s="10" t="str">
        <f aca="false">Parámetros!$B$33</f>
        <v>Sin garantía</v>
      </c>
      <c r="O434" s="2" t="s">
        <v>5331</v>
      </c>
      <c r="P434" s="2" t="s">
        <v>5332</v>
      </c>
      <c r="Q434" s="2" t="s">
        <v>321</v>
      </c>
      <c r="R434" s="2" t="s">
        <v>5332</v>
      </c>
      <c r="S434" s="2" t="s">
        <v>5333</v>
      </c>
      <c r="T434" s="2" t="s">
        <v>4175</v>
      </c>
      <c r="U434" s="2" t="n">
        <v>2.5</v>
      </c>
      <c r="V434" s="2" t="s">
        <v>77</v>
      </c>
      <c r="W434" s="2" t="n">
        <v>1</v>
      </c>
      <c r="X434" s="2" t="s">
        <v>5334</v>
      </c>
      <c r="Y434" s="2" t="s">
        <v>5335</v>
      </c>
      <c r="Z434" s="2" t="s">
        <v>494</v>
      </c>
      <c r="AA434" s="2" t="s">
        <v>5336</v>
      </c>
      <c r="AB434" s="2"/>
      <c r="AC434" s="2"/>
      <c r="AD434" s="2"/>
      <c r="AE434" s="2"/>
      <c r="AF434" s="2" t="s">
        <v>5337</v>
      </c>
      <c r="AG434" s="2" t="s">
        <v>3005</v>
      </c>
      <c r="AH434" s="2" t="s">
        <v>5338</v>
      </c>
      <c r="AI434" s="2" t="s">
        <v>5339</v>
      </c>
      <c r="AJ434" s="2" t="s">
        <v>5340</v>
      </c>
      <c r="AK434" s="2"/>
      <c r="AL434" s="2"/>
      <c r="AM434" s="2"/>
      <c r="AN434" s="2" t="s">
        <v>87</v>
      </c>
      <c r="AO434" s="2" t="s">
        <v>5341</v>
      </c>
      <c r="AP434" s="2" t="s">
        <v>89</v>
      </c>
    </row>
    <row r="435" customFormat="false" ht="15" hidden="false" customHeight="false" outlineLevel="0" collapsed="false">
      <c r="A435" s="8" t="s">
        <v>5342</v>
      </c>
      <c r="B435" s="8" t="s">
        <v>5342</v>
      </c>
      <c r="C435" s="2" t="s">
        <v>5343</v>
      </c>
      <c r="D435" s="2" t="s">
        <v>1059</v>
      </c>
      <c r="E435" s="2" t="s">
        <v>1060</v>
      </c>
      <c r="F435" s="9" t="n">
        <f aca="false">Precios!R435</f>
        <v>1879.01</v>
      </c>
      <c r="G435" s="2" t="n">
        <v>0</v>
      </c>
      <c r="H435" s="10" t="str">
        <f aca="false">Parámetros!$B$28</f>
        <v>Nuevo</v>
      </c>
      <c r="I435" s="10" t="str">
        <f aca="false">Parámetros!$B$29</f>
        <v>Clásica</v>
      </c>
      <c r="J435" s="11" t="s">
        <v>5344</v>
      </c>
      <c r="K435" s="10" t="str">
        <f aca="false">Parámetros!$B$30</f>
        <v>Mercado Envíos</v>
      </c>
      <c r="L435" s="2" t="str">
        <f aca="false">IF(F435&gt;=Parámetros!$B$7,"Envío gratis (obligatorio en Mercado Libre)",Parámetros!$B$31)</f>
        <v>Envío gratis (obligatorio en Mercado Libre)</v>
      </c>
      <c r="M435" s="10" t="str">
        <f aca="false">Parámetros!$B$32</f>
        <v>No acepto</v>
      </c>
      <c r="N435" s="10" t="str">
        <f aca="false">Parámetros!$B$33</f>
        <v>Sin garantía</v>
      </c>
      <c r="O435" s="2" t="s">
        <v>5345</v>
      </c>
      <c r="P435" s="2" t="s">
        <v>5346</v>
      </c>
      <c r="Q435" s="2" t="s">
        <v>355</v>
      </c>
      <c r="R435" s="2" t="s">
        <v>5346</v>
      </c>
      <c r="S435" s="2" t="s">
        <v>5347</v>
      </c>
      <c r="T435" s="2" t="s">
        <v>3920</v>
      </c>
      <c r="U435" s="2" t="n">
        <v>30</v>
      </c>
      <c r="V435" s="2" t="s">
        <v>133</v>
      </c>
      <c r="W435" s="2" t="n">
        <v>30</v>
      </c>
      <c r="X435" s="2" t="s">
        <v>5348</v>
      </c>
      <c r="Y435" s="2" t="s">
        <v>5349</v>
      </c>
      <c r="Z435" s="2" t="s">
        <v>136</v>
      </c>
      <c r="AA435" s="2" t="s">
        <v>81</v>
      </c>
      <c r="AB435" s="2"/>
      <c r="AC435" s="2"/>
      <c r="AD435" s="2"/>
      <c r="AE435" s="2"/>
      <c r="AF435" s="2" t="s">
        <v>5350</v>
      </c>
      <c r="AG435" s="2" t="s">
        <v>155</v>
      </c>
      <c r="AH435" s="2" t="s">
        <v>5351</v>
      </c>
      <c r="AI435" s="2" t="s">
        <v>5352</v>
      </c>
      <c r="AJ435" s="2"/>
      <c r="AK435" s="2"/>
      <c r="AL435" s="2"/>
      <c r="AM435" s="2"/>
      <c r="AN435" s="2" t="s">
        <v>87</v>
      </c>
      <c r="AO435" s="2" t="s">
        <v>5353</v>
      </c>
      <c r="AP435" s="2" t="s">
        <v>89</v>
      </c>
    </row>
    <row r="436" customFormat="false" ht="15" hidden="false" customHeight="false" outlineLevel="0" collapsed="false">
      <c r="A436" s="8" t="s">
        <v>5354</v>
      </c>
      <c r="B436" s="8" t="s">
        <v>5354</v>
      </c>
      <c r="C436" s="2" t="s">
        <v>5355</v>
      </c>
      <c r="D436" s="2" t="s">
        <v>1677</v>
      </c>
      <c r="E436" s="2" t="s">
        <v>1678</v>
      </c>
      <c r="F436" s="9" t="n">
        <f aca="false">Precios!R436</f>
        <v>207</v>
      </c>
      <c r="G436" s="2" t="n">
        <v>496</v>
      </c>
      <c r="H436" s="10" t="str">
        <f aca="false">Parámetros!$B$28</f>
        <v>Nuevo</v>
      </c>
      <c r="I436" s="10" t="str">
        <f aca="false">Parámetros!$B$29</f>
        <v>Clásica</v>
      </c>
      <c r="J436" s="11" t="s">
        <v>5356</v>
      </c>
      <c r="K436" s="10" t="str">
        <f aca="false">Parámetros!$B$30</f>
        <v>Mercado Envíos</v>
      </c>
      <c r="L436" s="2" t="str">
        <f aca="false">IF(F436&gt;=Parámetros!$B$7,"Envío gratis (obligatorio en Mercado Libre)",Parámetros!$B$31)</f>
        <v>A cargo del comprador</v>
      </c>
      <c r="M436" s="10" t="str">
        <f aca="false">Parámetros!$B$32</f>
        <v>No acepto</v>
      </c>
      <c r="N436" s="10" t="str">
        <f aca="false">Parámetros!$B$33</f>
        <v>Sin garantía</v>
      </c>
      <c r="O436" s="2" t="s">
        <v>5357</v>
      </c>
      <c r="P436" s="2" t="s">
        <v>4704</v>
      </c>
      <c r="Q436" s="2" t="s">
        <v>4705</v>
      </c>
      <c r="R436" s="2" t="s">
        <v>5358</v>
      </c>
      <c r="S436" s="2" t="s">
        <v>1682</v>
      </c>
      <c r="T436" s="2" t="s">
        <v>5359</v>
      </c>
      <c r="U436" s="2" t="n">
        <v>300</v>
      </c>
      <c r="V436" s="2" t="s">
        <v>77</v>
      </c>
      <c r="W436" s="2" t="n">
        <v>1</v>
      </c>
      <c r="X436" s="2" t="s">
        <v>5360</v>
      </c>
      <c r="Y436" s="2" t="s">
        <v>5361</v>
      </c>
      <c r="Z436" s="2" t="s">
        <v>5362</v>
      </c>
      <c r="AA436" s="2"/>
      <c r="AB436" s="2"/>
      <c r="AC436" s="2"/>
      <c r="AD436" s="2"/>
      <c r="AE436" s="2"/>
      <c r="AF436" s="2"/>
      <c r="AG436" s="2" t="s">
        <v>5363</v>
      </c>
      <c r="AH436" s="2" t="s">
        <v>5364</v>
      </c>
      <c r="AI436" s="2" t="s">
        <v>5365</v>
      </c>
      <c r="AJ436" s="2"/>
      <c r="AK436" s="2"/>
      <c r="AL436" s="2"/>
      <c r="AM436" s="2"/>
      <c r="AN436" s="2" t="s">
        <v>175</v>
      </c>
      <c r="AO436" s="2" t="s">
        <v>5366</v>
      </c>
      <c r="AP436" s="2" t="s">
        <v>89</v>
      </c>
    </row>
    <row r="437" customFormat="false" ht="15" hidden="false" customHeight="false" outlineLevel="0" collapsed="false">
      <c r="A437" s="8" t="s">
        <v>5367</v>
      </c>
      <c r="B437" s="8" t="s">
        <v>5367</v>
      </c>
      <c r="C437" s="2" t="s">
        <v>5368</v>
      </c>
      <c r="D437" s="2" t="s">
        <v>5369</v>
      </c>
      <c r="E437" s="2" t="s">
        <v>5370</v>
      </c>
      <c r="F437" s="9" t="n">
        <f aca="false">Precios!R437</f>
        <v>438</v>
      </c>
      <c r="G437" s="2" t="n">
        <v>139</v>
      </c>
      <c r="H437" s="10" t="str">
        <f aca="false">Parámetros!$B$28</f>
        <v>Nuevo</v>
      </c>
      <c r="I437" s="10" t="str">
        <f aca="false">Parámetros!$B$29</f>
        <v>Clásica</v>
      </c>
      <c r="J437" s="11" t="s">
        <v>5371</v>
      </c>
      <c r="K437" s="10" t="str">
        <f aca="false">Parámetros!$B$30</f>
        <v>Mercado Envíos</v>
      </c>
      <c r="L437" s="2" t="str">
        <f aca="false">IF(F437&gt;=Parámetros!$B$7,"Envío gratis (obligatorio en Mercado Libre)",Parámetros!$B$31)</f>
        <v>Envío gratis (obligatorio en Mercado Libre)</v>
      </c>
      <c r="M437" s="10" t="str">
        <f aca="false">Parámetros!$B$32</f>
        <v>No acepto</v>
      </c>
      <c r="N437" s="10" t="str">
        <f aca="false">Parámetros!$B$33</f>
        <v>Sin garantía</v>
      </c>
      <c r="O437" s="2" t="s">
        <v>5372</v>
      </c>
      <c r="P437" s="2" t="s">
        <v>5373</v>
      </c>
      <c r="Q437" s="2" t="s">
        <v>5374</v>
      </c>
      <c r="R437" s="2" t="s">
        <v>5375</v>
      </c>
      <c r="S437" s="2" t="s">
        <v>5376</v>
      </c>
      <c r="T437" s="2" t="s">
        <v>5377</v>
      </c>
      <c r="U437" s="2" t="n">
        <v>100</v>
      </c>
      <c r="V437" s="2" t="s">
        <v>171</v>
      </c>
      <c r="W437" s="2" t="n">
        <v>100</v>
      </c>
      <c r="X437" s="2"/>
      <c r="Y437" s="2"/>
      <c r="Z437" s="2" t="s">
        <v>80</v>
      </c>
      <c r="AA437" s="2"/>
      <c r="AB437" s="2"/>
      <c r="AC437" s="2"/>
      <c r="AD437" s="2"/>
      <c r="AE437" s="2"/>
      <c r="AF437" s="2"/>
      <c r="AG437" s="2" t="s">
        <v>5378</v>
      </c>
      <c r="AH437" s="2" t="s">
        <v>5379</v>
      </c>
      <c r="AI437" s="2" t="s">
        <v>5380</v>
      </c>
      <c r="AJ437" s="2" t="s">
        <v>5381</v>
      </c>
      <c r="AK437" s="2"/>
      <c r="AL437" s="2"/>
      <c r="AM437" s="2"/>
      <c r="AN437" s="2" t="s">
        <v>87</v>
      </c>
      <c r="AO437" s="2" t="s">
        <v>5382</v>
      </c>
      <c r="AP437" s="2" t="s">
        <v>89</v>
      </c>
    </row>
    <row r="438" customFormat="false" ht="15" hidden="false" customHeight="false" outlineLevel="0" collapsed="false">
      <c r="A438" s="8" t="s">
        <v>5383</v>
      </c>
      <c r="B438" s="8" t="s">
        <v>5383</v>
      </c>
      <c r="C438" s="2" t="s">
        <v>5384</v>
      </c>
      <c r="D438" s="2" t="s">
        <v>1059</v>
      </c>
      <c r="E438" s="2" t="s">
        <v>1060</v>
      </c>
      <c r="F438" s="9" t="n">
        <f aca="false">Precios!R438</f>
        <v>939</v>
      </c>
      <c r="G438" s="2" t="n">
        <v>16</v>
      </c>
      <c r="H438" s="10" t="str">
        <f aca="false">Parámetros!$B$28</f>
        <v>Nuevo</v>
      </c>
      <c r="I438" s="10" t="str">
        <f aca="false">Parámetros!$B$29</f>
        <v>Clásica</v>
      </c>
      <c r="J438" s="11" t="s">
        <v>5385</v>
      </c>
      <c r="K438" s="10" t="str">
        <f aca="false">Parámetros!$B$30</f>
        <v>Mercado Envíos</v>
      </c>
      <c r="L438" s="2" t="str">
        <f aca="false">IF(F438&gt;=Parámetros!$B$7,"Envío gratis (obligatorio en Mercado Libre)",Parámetros!$B$31)</f>
        <v>Envío gratis (obligatorio en Mercado Libre)</v>
      </c>
      <c r="M438" s="10" t="str">
        <f aca="false">Parámetros!$B$32</f>
        <v>No acepto</v>
      </c>
      <c r="N438" s="10" t="str">
        <f aca="false">Parámetros!$B$33</f>
        <v>Sin garantía</v>
      </c>
      <c r="O438" s="2" t="s">
        <v>5386</v>
      </c>
      <c r="P438" s="2" t="s">
        <v>3065</v>
      </c>
      <c r="Q438" s="2" t="s">
        <v>3066</v>
      </c>
      <c r="R438" s="2" t="s">
        <v>5387</v>
      </c>
      <c r="S438" s="2"/>
      <c r="T438" s="2" t="s">
        <v>5388</v>
      </c>
      <c r="U438" s="2" t="n">
        <v>30</v>
      </c>
      <c r="V438" s="2" t="s">
        <v>220</v>
      </c>
      <c r="W438" s="2" t="n">
        <v>30</v>
      </c>
      <c r="X438" s="2" t="s">
        <v>5389</v>
      </c>
      <c r="Y438" s="2" t="s">
        <v>5390</v>
      </c>
      <c r="Z438" s="2" t="s">
        <v>136</v>
      </c>
      <c r="AA438" s="2"/>
      <c r="AB438" s="2"/>
      <c r="AC438" s="2"/>
      <c r="AD438" s="2"/>
      <c r="AE438" s="2"/>
      <c r="AF438" s="2"/>
      <c r="AG438" s="2" t="s">
        <v>5391</v>
      </c>
      <c r="AH438" s="2" t="s">
        <v>5392</v>
      </c>
      <c r="AI438" s="2" t="s">
        <v>5393</v>
      </c>
      <c r="AJ438" s="2"/>
      <c r="AK438" s="2"/>
      <c r="AL438" s="2"/>
      <c r="AM438" s="2"/>
      <c r="AN438" s="2" t="s">
        <v>87</v>
      </c>
      <c r="AO438" s="2" t="s">
        <v>5394</v>
      </c>
      <c r="AP438" s="2" t="s">
        <v>89</v>
      </c>
    </row>
    <row r="439" customFormat="false" ht="15" hidden="false" customHeight="false" outlineLevel="0" collapsed="false">
      <c r="A439" s="8" t="s">
        <v>5395</v>
      </c>
      <c r="B439" s="8" t="s">
        <v>5395</v>
      </c>
      <c r="C439" s="2" t="s">
        <v>5396</v>
      </c>
      <c r="D439" s="2" t="s">
        <v>556</v>
      </c>
      <c r="E439" s="2" t="s">
        <v>557</v>
      </c>
      <c r="F439" s="9" t="n">
        <f aca="false">Precios!R439</f>
        <v>651</v>
      </c>
      <c r="G439" s="2" t="n">
        <v>127</v>
      </c>
      <c r="H439" s="10" t="str">
        <f aca="false">Parámetros!$B$28</f>
        <v>Nuevo</v>
      </c>
      <c r="I439" s="10" t="str">
        <f aca="false">Parámetros!$B$29</f>
        <v>Clásica</v>
      </c>
      <c r="J439" s="11" t="s">
        <v>5397</v>
      </c>
      <c r="K439" s="10" t="str">
        <f aca="false">Parámetros!$B$30</f>
        <v>Mercado Envíos</v>
      </c>
      <c r="L439" s="2" t="str">
        <f aca="false">IF(F439&gt;=Parámetros!$B$7,"Envío gratis (obligatorio en Mercado Libre)",Parámetros!$B$31)</f>
        <v>Envío gratis (obligatorio en Mercado Libre)</v>
      </c>
      <c r="M439" s="10" t="str">
        <f aca="false">Parámetros!$B$32</f>
        <v>No acepto</v>
      </c>
      <c r="N439" s="10" t="str">
        <f aca="false">Parámetros!$B$33</f>
        <v>Sin garantía</v>
      </c>
      <c r="O439" s="2" t="s">
        <v>5398</v>
      </c>
      <c r="P439" s="2" t="s">
        <v>5399</v>
      </c>
      <c r="Q439" s="2" t="s">
        <v>1446</v>
      </c>
      <c r="R439" s="2" t="s">
        <v>5400</v>
      </c>
      <c r="S439" s="2" t="s">
        <v>1447</v>
      </c>
      <c r="T439" s="2" t="s">
        <v>5401</v>
      </c>
      <c r="U439" s="2" t="n">
        <v>1</v>
      </c>
      <c r="V439" s="2" t="s">
        <v>77</v>
      </c>
      <c r="W439" s="2" t="n">
        <v>1</v>
      </c>
      <c r="X439" s="2" t="s">
        <v>5402</v>
      </c>
      <c r="Y439" s="2" t="s">
        <v>5403</v>
      </c>
      <c r="Z439" s="2" t="s">
        <v>5404</v>
      </c>
      <c r="AA439" s="2"/>
      <c r="AB439" s="2"/>
      <c r="AC439" s="2"/>
      <c r="AD439" s="2"/>
      <c r="AE439" s="2"/>
      <c r="AF439" s="2" t="s">
        <v>5405</v>
      </c>
      <c r="AG439" s="2" t="s">
        <v>5406</v>
      </c>
      <c r="AH439" s="2" t="s">
        <v>5407</v>
      </c>
      <c r="AI439" s="2" t="s">
        <v>5408</v>
      </c>
      <c r="AJ439" s="2"/>
      <c r="AK439" s="2"/>
      <c r="AL439" s="2"/>
      <c r="AM439" s="2"/>
      <c r="AN439" s="2" t="s">
        <v>87</v>
      </c>
      <c r="AO439" s="2" t="s">
        <v>5409</v>
      </c>
      <c r="AP439" s="2" t="s">
        <v>89</v>
      </c>
    </row>
    <row r="440" customFormat="false" ht="15" hidden="false" customHeight="false" outlineLevel="0" collapsed="false">
      <c r="A440" s="8" t="s">
        <v>5410</v>
      </c>
      <c r="B440" s="8" t="s">
        <v>5410</v>
      </c>
      <c r="C440" s="2" t="s">
        <v>5411</v>
      </c>
      <c r="D440" s="2" t="s">
        <v>144</v>
      </c>
      <c r="E440" s="2" t="s">
        <v>145</v>
      </c>
      <c r="F440" s="9" t="n">
        <f aca="false">Precios!R440</f>
        <v>678</v>
      </c>
      <c r="G440" s="2" t="n">
        <v>27</v>
      </c>
      <c r="H440" s="10" t="str">
        <f aca="false">Parámetros!$B$28</f>
        <v>Nuevo</v>
      </c>
      <c r="I440" s="10" t="str">
        <f aca="false">Parámetros!$B$29</f>
        <v>Clásica</v>
      </c>
      <c r="J440" s="11" t="s">
        <v>5412</v>
      </c>
      <c r="K440" s="10" t="str">
        <f aca="false">Parámetros!$B$30</f>
        <v>Mercado Envíos</v>
      </c>
      <c r="L440" s="2" t="str">
        <f aca="false">IF(F440&gt;=Parámetros!$B$7,"Envío gratis (obligatorio en Mercado Libre)",Parámetros!$B$31)</f>
        <v>Envío gratis (obligatorio en Mercado Libre)</v>
      </c>
      <c r="M440" s="10" t="str">
        <f aca="false">Parámetros!$B$32</f>
        <v>No acepto</v>
      </c>
      <c r="N440" s="10" t="str">
        <f aca="false">Parámetros!$B$33</f>
        <v>Sin garantía</v>
      </c>
      <c r="O440" s="2" t="s">
        <v>5413</v>
      </c>
      <c r="P440" s="2" t="s">
        <v>5414</v>
      </c>
      <c r="Q440" s="2" t="s">
        <v>1208</v>
      </c>
      <c r="R440" s="2"/>
      <c r="S440" s="2"/>
      <c r="T440" s="2" t="s">
        <v>5415</v>
      </c>
      <c r="U440" s="2" t="n">
        <v>30</v>
      </c>
      <c r="V440" s="2" t="s">
        <v>133</v>
      </c>
      <c r="W440" s="2" t="n">
        <v>30</v>
      </c>
      <c r="X440" s="2" t="s">
        <v>5416</v>
      </c>
      <c r="Y440" s="2" t="s">
        <v>2587</v>
      </c>
      <c r="Z440" s="2" t="s">
        <v>136</v>
      </c>
      <c r="AA440" s="2"/>
      <c r="AB440" s="2"/>
      <c r="AC440" s="2"/>
      <c r="AD440" s="2"/>
      <c r="AE440" s="2"/>
      <c r="AF440" s="2" t="s">
        <v>5417</v>
      </c>
      <c r="AG440" s="2" t="s">
        <v>5418</v>
      </c>
      <c r="AH440" s="2" t="s">
        <v>5419</v>
      </c>
      <c r="AI440" s="2" t="s">
        <v>5420</v>
      </c>
      <c r="AJ440" s="2"/>
      <c r="AK440" s="2"/>
      <c r="AL440" s="2"/>
      <c r="AM440" s="2"/>
      <c r="AN440" s="2" t="s">
        <v>87</v>
      </c>
      <c r="AO440" s="2" t="s">
        <v>5421</v>
      </c>
      <c r="AP440" s="2" t="s">
        <v>89</v>
      </c>
    </row>
    <row r="441" customFormat="false" ht="15" hidden="false" customHeight="false" outlineLevel="0" collapsed="false">
      <c r="A441" s="8" t="s">
        <v>5422</v>
      </c>
      <c r="B441" s="8" t="s">
        <v>5422</v>
      </c>
      <c r="C441" s="2" t="s">
        <v>5423</v>
      </c>
      <c r="D441" s="2" t="s">
        <v>872</v>
      </c>
      <c r="E441" s="2" t="s">
        <v>873</v>
      </c>
      <c r="F441" s="9" t="n">
        <f aca="false">Precios!R441</f>
        <v>89</v>
      </c>
      <c r="G441" s="2" t="n">
        <v>519</v>
      </c>
      <c r="H441" s="10" t="str">
        <f aca="false">Parámetros!$B$28</f>
        <v>Nuevo</v>
      </c>
      <c r="I441" s="10" t="str">
        <f aca="false">Parámetros!$B$29</f>
        <v>Clásica</v>
      </c>
      <c r="J441" s="11" t="s">
        <v>5424</v>
      </c>
      <c r="K441" s="10" t="str">
        <f aca="false">Parámetros!$B$30</f>
        <v>Mercado Envíos</v>
      </c>
      <c r="L441" s="2" t="str">
        <f aca="false">IF(F441&gt;=Parámetros!$B$7,"Envío gratis (obligatorio en Mercado Libre)",Parámetros!$B$31)</f>
        <v>A cargo del comprador</v>
      </c>
      <c r="M441" s="10" t="str">
        <f aca="false">Parámetros!$B$32</f>
        <v>No acepto</v>
      </c>
      <c r="N441" s="10" t="str">
        <f aca="false">Parámetros!$B$33</f>
        <v>Sin garantía</v>
      </c>
      <c r="O441" s="2" t="s">
        <v>5425</v>
      </c>
      <c r="P441" s="2" t="s">
        <v>3370</v>
      </c>
      <c r="Q441" s="2" t="s">
        <v>617</v>
      </c>
      <c r="R441" s="2" t="s">
        <v>5426</v>
      </c>
      <c r="S441" s="2" t="s">
        <v>5427</v>
      </c>
      <c r="T441" s="2" t="s">
        <v>5428</v>
      </c>
      <c r="U441" s="2" t="n">
        <v>80</v>
      </c>
      <c r="V441" s="2" t="s">
        <v>171</v>
      </c>
      <c r="W441" s="2" t="n">
        <v>80</v>
      </c>
      <c r="X441" s="2"/>
      <c r="Y441" s="2"/>
      <c r="Z441" s="2"/>
      <c r="AA441" s="2"/>
      <c r="AB441" s="2"/>
      <c r="AC441" s="2"/>
      <c r="AD441" s="2" t="s">
        <v>5429</v>
      </c>
      <c r="AE441" s="2"/>
      <c r="AF441" s="2"/>
      <c r="AG441" s="2" t="s">
        <v>5430</v>
      </c>
      <c r="AH441" s="2" t="s">
        <v>5431</v>
      </c>
      <c r="AI441" s="2"/>
      <c r="AJ441" s="2"/>
      <c r="AK441" s="2"/>
      <c r="AL441" s="2"/>
      <c r="AM441" s="2"/>
      <c r="AN441" s="2" t="s">
        <v>175</v>
      </c>
      <c r="AO441" s="2" t="s">
        <v>5432</v>
      </c>
      <c r="AP441" s="2" t="s">
        <v>89</v>
      </c>
    </row>
    <row r="442" customFormat="false" ht="15" hidden="false" customHeight="false" outlineLevel="0" collapsed="false">
      <c r="A442" s="8" t="s">
        <v>5433</v>
      </c>
      <c r="B442" s="8" t="s">
        <v>5433</v>
      </c>
      <c r="C442" s="2" t="s">
        <v>5434</v>
      </c>
      <c r="D442" s="2" t="s">
        <v>5225</v>
      </c>
      <c r="E442" s="2" t="s">
        <v>5226</v>
      </c>
      <c r="F442" s="9" t="n">
        <f aca="false">Precios!R442</f>
        <v>158</v>
      </c>
      <c r="G442" s="2" t="n">
        <v>0</v>
      </c>
      <c r="H442" s="10" t="str">
        <f aca="false">Parámetros!$B$28</f>
        <v>Nuevo</v>
      </c>
      <c r="I442" s="10" t="str">
        <f aca="false">Parámetros!$B$29</f>
        <v>Clásica</v>
      </c>
      <c r="J442" s="11" t="s">
        <v>5435</v>
      </c>
      <c r="K442" s="10" t="str">
        <f aca="false">Parámetros!$B$30</f>
        <v>Mercado Envíos</v>
      </c>
      <c r="L442" s="2" t="str">
        <f aca="false">IF(F442&gt;=Parámetros!$B$7,"Envío gratis (obligatorio en Mercado Libre)",Parámetros!$B$31)</f>
        <v>A cargo del comprador</v>
      </c>
      <c r="M442" s="10" t="str">
        <f aca="false">Parámetros!$B$32</f>
        <v>No acepto</v>
      </c>
      <c r="N442" s="10" t="str">
        <f aca="false">Parámetros!$B$33</f>
        <v>Sin garantía</v>
      </c>
      <c r="O442" s="2" t="s">
        <v>5436</v>
      </c>
      <c r="P442" s="2" t="s">
        <v>5437</v>
      </c>
      <c r="Q442" s="2"/>
      <c r="R442" s="2" t="s">
        <v>5438</v>
      </c>
      <c r="S442" s="2" t="s">
        <v>5439</v>
      </c>
      <c r="T442" s="2" t="s">
        <v>5440</v>
      </c>
      <c r="U442" s="2" t="n">
        <v>200</v>
      </c>
      <c r="V442" s="2" t="s">
        <v>77</v>
      </c>
      <c r="W442" s="2" t="n">
        <v>1</v>
      </c>
      <c r="X442" s="2"/>
      <c r="Y442" s="2"/>
      <c r="Z442" s="2"/>
      <c r="AA442" s="2"/>
      <c r="AB442" s="2"/>
      <c r="AC442" s="2" t="s">
        <v>5441</v>
      </c>
      <c r="AD442" s="2"/>
      <c r="AE442" s="2" t="s">
        <v>5442</v>
      </c>
      <c r="AF442" s="2"/>
      <c r="AG442" s="2" t="s">
        <v>5443</v>
      </c>
      <c r="AH442" s="2" t="s">
        <v>5444</v>
      </c>
      <c r="AI442" s="2" t="s">
        <v>5445</v>
      </c>
      <c r="AJ442" s="2"/>
      <c r="AK442" s="2"/>
      <c r="AL442" s="2"/>
      <c r="AM442" s="2"/>
      <c r="AN442" s="2" t="s">
        <v>87</v>
      </c>
      <c r="AO442" s="2" t="s">
        <v>5446</v>
      </c>
      <c r="AP442" s="2" t="s">
        <v>89</v>
      </c>
    </row>
    <row r="443" customFormat="false" ht="15" hidden="false" customHeight="false" outlineLevel="0" collapsed="false">
      <c r="A443" s="8" t="s">
        <v>5447</v>
      </c>
      <c r="B443" s="8" t="s">
        <v>5447</v>
      </c>
      <c r="C443" s="2" t="s">
        <v>5448</v>
      </c>
      <c r="D443" s="2" t="s">
        <v>445</v>
      </c>
      <c r="E443" s="2" t="s">
        <v>446</v>
      </c>
      <c r="F443" s="9" t="n">
        <f aca="false">Precios!R443</f>
        <v>567</v>
      </c>
      <c r="G443" s="2" t="n">
        <v>0</v>
      </c>
      <c r="H443" s="10" t="str">
        <f aca="false">Parámetros!$B$28</f>
        <v>Nuevo</v>
      </c>
      <c r="I443" s="10" t="str">
        <f aca="false">Parámetros!$B$29</f>
        <v>Clásica</v>
      </c>
      <c r="J443" s="11" t="s">
        <v>5449</v>
      </c>
      <c r="K443" s="10" t="str">
        <f aca="false">Parámetros!$B$30</f>
        <v>Mercado Envíos</v>
      </c>
      <c r="L443" s="2" t="str">
        <f aca="false">IF(F443&gt;=Parámetros!$B$7,"Envío gratis (obligatorio en Mercado Libre)",Parámetros!$B$31)</f>
        <v>Envío gratis (obligatorio en Mercado Libre)</v>
      </c>
      <c r="M443" s="10" t="str">
        <f aca="false">Parámetros!$B$32</f>
        <v>No acepto</v>
      </c>
      <c r="N443" s="10" t="str">
        <f aca="false">Parámetros!$B$33</f>
        <v>Sin garantía</v>
      </c>
      <c r="O443" s="2" t="s">
        <v>5450</v>
      </c>
      <c r="P443" s="2" t="s">
        <v>5451</v>
      </c>
      <c r="Q443" s="2" t="s">
        <v>791</v>
      </c>
      <c r="R443" s="2"/>
      <c r="S443" s="2"/>
      <c r="T443" s="2" t="s">
        <v>5452</v>
      </c>
      <c r="U443" s="2" t="n">
        <v>12</v>
      </c>
      <c r="V443" s="2" t="s">
        <v>220</v>
      </c>
      <c r="W443" s="2" t="n">
        <v>12</v>
      </c>
      <c r="X443" s="2" t="s">
        <v>5453</v>
      </c>
      <c r="Y443" s="2" t="s">
        <v>451</v>
      </c>
      <c r="Z443" s="2" t="s">
        <v>136</v>
      </c>
      <c r="AA443" s="2"/>
      <c r="AB443" s="2"/>
      <c r="AC443" s="2"/>
      <c r="AD443" s="2"/>
      <c r="AE443" s="2"/>
      <c r="AF443" s="2" t="s">
        <v>5454</v>
      </c>
      <c r="AG443" s="2" t="s">
        <v>5455</v>
      </c>
      <c r="AH443" s="2" t="s">
        <v>5456</v>
      </c>
      <c r="AI443" s="2" t="s">
        <v>5457</v>
      </c>
      <c r="AJ443" s="2" t="s">
        <v>5458</v>
      </c>
      <c r="AK443" s="2"/>
      <c r="AL443" s="2"/>
      <c r="AM443" s="2"/>
      <c r="AN443" s="2" t="s">
        <v>87</v>
      </c>
      <c r="AO443" s="2" t="s">
        <v>5459</v>
      </c>
      <c r="AP443" s="2" t="s">
        <v>89</v>
      </c>
    </row>
    <row r="444" customFormat="false" ht="15" hidden="false" customHeight="false" outlineLevel="0" collapsed="false">
      <c r="A444" s="8" t="s">
        <v>5460</v>
      </c>
      <c r="B444" s="8" t="s">
        <v>5460</v>
      </c>
      <c r="C444" s="2" t="s">
        <v>5461</v>
      </c>
      <c r="D444" s="2" t="s">
        <v>5288</v>
      </c>
      <c r="E444" s="2" t="s">
        <v>5289</v>
      </c>
      <c r="F444" s="9" t="n">
        <f aca="false">Precios!R444</f>
        <v>113</v>
      </c>
      <c r="G444" s="2" t="n">
        <v>32</v>
      </c>
      <c r="H444" s="10" t="str">
        <f aca="false">Parámetros!$B$28</f>
        <v>Nuevo</v>
      </c>
      <c r="I444" s="10" t="str">
        <f aca="false">Parámetros!$B$29</f>
        <v>Clásica</v>
      </c>
      <c r="J444" s="11" t="s">
        <v>5462</v>
      </c>
      <c r="K444" s="10" t="str">
        <f aca="false">Parámetros!$B$30</f>
        <v>Mercado Envíos</v>
      </c>
      <c r="L444" s="2" t="str">
        <f aca="false">IF(F444&gt;=Parámetros!$B$7,"Envío gratis (obligatorio en Mercado Libre)",Parámetros!$B$31)</f>
        <v>A cargo del comprador</v>
      </c>
      <c r="M444" s="10" t="str">
        <f aca="false">Parámetros!$B$32</f>
        <v>No acepto</v>
      </c>
      <c r="N444" s="10" t="str">
        <f aca="false">Parámetros!$B$33</f>
        <v>Sin garantía</v>
      </c>
      <c r="O444" s="2" t="s">
        <v>5463</v>
      </c>
      <c r="P444" s="2" t="s">
        <v>3444</v>
      </c>
      <c r="Q444" s="2" t="s">
        <v>617</v>
      </c>
      <c r="R444" s="2" t="s">
        <v>5464</v>
      </c>
      <c r="S444" s="2" t="s">
        <v>5465</v>
      </c>
      <c r="T444" s="2" t="s">
        <v>5466</v>
      </c>
      <c r="U444" s="2" t="n">
        <v>700</v>
      </c>
      <c r="V444" s="2" t="s">
        <v>77</v>
      </c>
      <c r="W444" s="2" t="n">
        <v>1</v>
      </c>
      <c r="X444" s="2"/>
      <c r="Y444" s="2"/>
      <c r="Z444" s="2"/>
      <c r="AA444" s="2"/>
      <c r="AB444" s="2"/>
      <c r="AC444" s="2"/>
      <c r="AD444" s="2" t="s">
        <v>5467</v>
      </c>
      <c r="AE444" s="2"/>
      <c r="AF444" s="2"/>
      <c r="AG444" s="2" t="s">
        <v>5468</v>
      </c>
      <c r="AH444" s="2" t="s">
        <v>5469</v>
      </c>
      <c r="AI444" s="2"/>
      <c r="AJ444" s="2"/>
      <c r="AK444" s="2"/>
      <c r="AL444" s="2"/>
      <c r="AM444" s="2"/>
      <c r="AN444" s="2" t="s">
        <v>175</v>
      </c>
      <c r="AO444" s="2" t="s">
        <v>5470</v>
      </c>
      <c r="AP444" s="2" t="s">
        <v>89</v>
      </c>
    </row>
    <row r="445" customFormat="false" ht="15" hidden="false" customHeight="false" outlineLevel="0" collapsed="false">
      <c r="A445" s="8" t="s">
        <v>5471</v>
      </c>
      <c r="B445" s="8" t="s">
        <v>5471</v>
      </c>
      <c r="C445" s="2" t="s">
        <v>5472</v>
      </c>
      <c r="D445" s="2" t="s">
        <v>1811</v>
      </c>
      <c r="E445" s="2" t="s">
        <v>1812</v>
      </c>
      <c r="F445" s="9" t="n">
        <f aca="false">Precios!R445</f>
        <v>417</v>
      </c>
      <c r="G445" s="2" t="n">
        <v>0</v>
      </c>
      <c r="H445" s="10" t="str">
        <f aca="false">Parámetros!$B$28</f>
        <v>Nuevo</v>
      </c>
      <c r="I445" s="10" t="str">
        <f aca="false">Parámetros!$B$29</f>
        <v>Clásica</v>
      </c>
      <c r="J445" s="11" t="s">
        <v>5473</v>
      </c>
      <c r="K445" s="10" t="str">
        <f aca="false">Parámetros!$B$30</f>
        <v>Mercado Envíos</v>
      </c>
      <c r="L445" s="2" t="str">
        <f aca="false">IF(F445&gt;=Parámetros!$B$7,"Envío gratis (obligatorio en Mercado Libre)",Parámetros!$B$31)</f>
        <v>Envío gratis (obligatorio en Mercado Libre)</v>
      </c>
      <c r="M445" s="10" t="str">
        <f aca="false">Parámetros!$B$32</f>
        <v>No acepto</v>
      </c>
      <c r="N445" s="10" t="str">
        <f aca="false">Parámetros!$B$33</f>
        <v>Sin garantía</v>
      </c>
      <c r="O445" s="2" t="s">
        <v>5474</v>
      </c>
      <c r="P445" s="2" t="s">
        <v>5475</v>
      </c>
      <c r="Q445" s="2" t="s">
        <v>791</v>
      </c>
      <c r="R445" s="2" t="s">
        <v>5476</v>
      </c>
      <c r="S445" s="2" t="s">
        <v>5477</v>
      </c>
      <c r="T445" s="2" t="s">
        <v>5478</v>
      </c>
      <c r="U445" s="2" t="n">
        <v>240</v>
      </c>
      <c r="V445" s="2" t="s">
        <v>77</v>
      </c>
      <c r="W445" s="2" t="n">
        <v>1</v>
      </c>
      <c r="X445" s="2"/>
      <c r="Y445" s="2"/>
      <c r="Z445" s="2" t="s">
        <v>5479</v>
      </c>
      <c r="AA445" s="2"/>
      <c r="AB445" s="2"/>
      <c r="AC445" s="2"/>
      <c r="AD445" s="2"/>
      <c r="AE445" s="2"/>
      <c r="AF445" s="2" t="s">
        <v>5480</v>
      </c>
      <c r="AG445" s="2" t="s">
        <v>5481</v>
      </c>
      <c r="AH445" s="2" t="s">
        <v>5482</v>
      </c>
      <c r="AI445" s="2" t="s">
        <v>5483</v>
      </c>
      <c r="AJ445" s="2"/>
      <c r="AK445" s="2"/>
      <c r="AL445" s="2"/>
      <c r="AM445" s="2"/>
      <c r="AN445" s="2" t="s">
        <v>87</v>
      </c>
      <c r="AO445" s="2" t="s">
        <v>5484</v>
      </c>
      <c r="AP445" s="2" t="s">
        <v>89</v>
      </c>
    </row>
    <row r="446" customFormat="false" ht="15" hidden="false" customHeight="false" outlineLevel="0" collapsed="false">
      <c r="A446" s="8" t="s">
        <v>5485</v>
      </c>
      <c r="B446" s="8" t="s">
        <v>5485</v>
      </c>
      <c r="C446" s="2" t="s">
        <v>5486</v>
      </c>
      <c r="D446" s="2" t="s">
        <v>1811</v>
      </c>
      <c r="E446" s="2" t="s">
        <v>1812</v>
      </c>
      <c r="F446" s="9" t="n">
        <f aca="false">Precios!R446</f>
        <v>455</v>
      </c>
      <c r="G446" s="2" t="n">
        <v>99</v>
      </c>
      <c r="H446" s="10" t="str">
        <f aca="false">Parámetros!$B$28</f>
        <v>Nuevo</v>
      </c>
      <c r="I446" s="10" t="str">
        <f aca="false">Parámetros!$B$29</f>
        <v>Clásica</v>
      </c>
      <c r="J446" s="11" t="s">
        <v>5487</v>
      </c>
      <c r="K446" s="10" t="str">
        <f aca="false">Parámetros!$B$30</f>
        <v>Mercado Envíos</v>
      </c>
      <c r="L446" s="2" t="str">
        <f aca="false">IF(F446&gt;=Parámetros!$B$7,"Envío gratis (obligatorio en Mercado Libre)",Parámetros!$B$31)</f>
        <v>Envío gratis (obligatorio en Mercado Libre)</v>
      </c>
      <c r="M446" s="10" t="str">
        <f aca="false">Parámetros!$B$32</f>
        <v>No acepto</v>
      </c>
      <c r="N446" s="10" t="str">
        <f aca="false">Parámetros!$B$33</f>
        <v>Sin garantía</v>
      </c>
      <c r="O446" s="2" t="s">
        <v>5488</v>
      </c>
      <c r="P446" s="2" t="s">
        <v>4423</v>
      </c>
      <c r="Q446" s="2" t="s">
        <v>3856</v>
      </c>
      <c r="R446" s="2"/>
      <c r="S446" s="2"/>
      <c r="T446" s="2" t="s">
        <v>5489</v>
      </c>
      <c r="U446" s="2" t="n">
        <v>40</v>
      </c>
      <c r="V446" s="2" t="s">
        <v>100</v>
      </c>
      <c r="W446" s="2" t="n">
        <v>1</v>
      </c>
      <c r="X446" s="2" t="s">
        <v>5490</v>
      </c>
      <c r="Y446" s="2" t="s">
        <v>5491</v>
      </c>
      <c r="Z446" s="2" t="s">
        <v>341</v>
      </c>
      <c r="AA446" s="2"/>
      <c r="AB446" s="2"/>
      <c r="AC446" s="2"/>
      <c r="AD446" s="2"/>
      <c r="AE446" s="2"/>
      <c r="AF446" s="2" t="s">
        <v>5492</v>
      </c>
      <c r="AG446" s="2" t="s">
        <v>5493</v>
      </c>
      <c r="AH446" s="2" t="s">
        <v>5494</v>
      </c>
      <c r="AI446" s="2" t="s">
        <v>5495</v>
      </c>
      <c r="AJ446" s="2"/>
      <c r="AK446" s="2"/>
      <c r="AL446" s="2"/>
      <c r="AM446" s="2"/>
      <c r="AN446" s="2" t="s">
        <v>87</v>
      </c>
      <c r="AO446" s="2" t="s">
        <v>5496</v>
      </c>
      <c r="AP446" s="2" t="s">
        <v>89</v>
      </c>
    </row>
    <row r="447" customFormat="false" ht="15" hidden="false" customHeight="false" outlineLevel="0" collapsed="false">
      <c r="A447" s="8" t="s">
        <v>5497</v>
      </c>
      <c r="B447" s="8" t="s">
        <v>5497</v>
      </c>
      <c r="C447" s="2" t="s">
        <v>5498</v>
      </c>
      <c r="D447" s="2" t="s">
        <v>68</v>
      </c>
      <c r="E447" s="2" t="s">
        <v>69</v>
      </c>
      <c r="F447" s="9" t="n">
        <f aca="false">Precios!R447</f>
        <v>1869</v>
      </c>
      <c r="G447" s="2" t="n">
        <v>56</v>
      </c>
      <c r="H447" s="10" t="str">
        <f aca="false">Parámetros!$B$28</f>
        <v>Nuevo</v>
      </c>
      <c r="I447" s="10" t="str">
        <f aca="false">Parámetros!$B$29</f>
        <v>Clásica</v>
      </c>
      <c r="J447" s="11" t="s">
        <v>5499</v>
      </c>
      <c r="K447" s="10" t="str">
        <f aca="false">Parámetros!$B$30</f>
        <v>Mercado Envíos</v>
      </c>
      <c r="L447" s="2" t="str">
        <f aca="false">IF(F447&gt;=Parámetros!$B$7,"Envío gratis (obligatorio en Mercado Libre)",Parámetros!$B$31)</f>
        <v>Envío gratis (obligatorio en Mercado Libre)</v>
      </c>
      <c r="M447" s="10" t="str">
        <f aca="false">Parámetros!$B$32</f>
        <v>No acepto</v>
      </c>
      <c r="N447" s="10" t="str">
        <f aca="false">Parámetros!$B$33</f>
        <v>Sin garantía</v>
      </c>
      <c r="O447" s="2" t="s">
        <v>5500</v>
      </c>
      <c r="P447" s="2" t="s">
        <v>2864</v>
      </c>
      <c r="Q447" s="2" t="s">
        <v>355</v>
      </c>
      <c r="R447" s="2" t="s">
        <v>5501</v>
      </c>
      <c r="S447" s="2"/>
      <c r="T447" s="2" t="s">
        <v>5502</v>
      </c>
      <c r="U447" s="2" t="n">
        <v>60</v>
      </c>
      <c r="V447" s="2" t="s">
        <v>220</v>
      </c>
      <c r="W447" s="2" t="n">
        <v>60</v>
      </c>
      <c r="X447" s="2" t="s">
        <v>5503</v>
      </c>
      <c r="Y447" s="2" t="s">
        <v>5504</v>
      </c>
      <c r="Z447" s="2" t="s">
        <v>136</v>
      </c>
      <c r="AA447" s="2"/>
      <c r="AB447" s="2"/>
      <c r="AC447" s="2"/>
      <c r="AD447" s="2"/>
      <c r="AE447" s="2"/>
      <c r="AF447" s="2" t="s">
        <v>5505</v>
      </c>
      <c r="AG447" s="2" t="s">
        <v>5391</v>
      </c>
      <c r="AH447" s="2" t="s">
        <v>5506</v>
      </c>
      <c r="AI447" s="2" t="s">
        <v>5507</v>
      </c>
      <c r="AJ447" s="2"/>
      <c r="AK447" s="2"/>
      <c r="AL447" s="2"/>
      <c r="AM447" s="2"/>
      <c r="AN447" s="2" t="s">
        <v>87</v>
      </c>
      <c r="AO447" s="2" t="s">
        <v>5508</v>
      </c>
      <c r="AP447" s="2" t="s">
        <v>89</v>
      </c>
    </row>
    <row r="448" customFormat="false" ht="15" hidden="false" customHeight="false" outlineLevel="0" collapsed="false">
      <c r="A448" s="8" t="s">
        <v>5509</v>
      </c>
      <c r="B448" s="8" t="s">
        <v>5509</v>
      </c>
      <c r="C448" s="2" t="s">
        <v>5510</v>
      </c>
      <c r="D448" s="2" t="s">
        <v>303</v>
      </c>
      <c r="E448" s="2" t="s">
        <v>304</v>
      </c>
      <c r="F448" s="9" t="n">
        <f aca="false">Precios!R448</f>
        <v>839</v>
      </c>
      <c r="G448" s="2" t="n">
        <v>116</v>
      </c>
      <c r="H448" s="10" t="str">
        <f aca="false">Parámetros!$B$28</f>
        <v>Nuevo</v>
      </c>
      <c r="I448" s="10" t="str">
        <f aca="false">Parámetros!$B$29</f>
        <v>Clásica</v>
      </c>
      <c r="J448" s="11" t="s">
        <v>5511</v>
      </c>
      <c r="K448" s="10" t="str">
        <f aca="false">Parámetros!$B$30</f>
        <v>Mercado Envíos</v>
      </c>
      <c r="L448" s="2" t="str">
        <f aca="false">IF(F448&gt;=Parámetros!$B$7,"Envío gratis (obligatorio en Mercado Libre)",Parámetros!$B$31)</f>
        <v>Envío gratis (obligatorio en Mercado Libre)</v>
      </c>
      <c r="M448" s="10" t="str">
        <f aca="false">Parámetros!$B$32</f>
        <v>No acepto</v>
      </c>
      <c r="N448" s="10" t="str">
        <f aca="false">Parámetros!$B$33</f>
        <v>Sin garantía</v>
      </c>
      <c r="O448" s="2" t="s">
        <v>5512</v>
      </c>
      <c r="P448" s="2" t="s">
        <v>4480</v>
      </c>
      <c r="Q448" s="2" t="s">
        <v>336</v>
      </c>
      <c r="R448" s="2" t="s">
        <v>5513</v>
      </c>
      <c r="S448" s="2" t="s">
        <v>5514</v>
      </c>
      <c r="T448" s="2" t="s">
        <v>5515</v>
      </c>
      <c r="U448" s="2" t="n">
        <v>425</v>
      </c>
      <c r="V448" s="2" t="s">
        <v>100</v>
      </c>
      <c r="W448" s="2" t="n">
        <v>1</v>
      </c>
      <c r="X448" s="2" t="s">
        <v>5516</v>
      </c>
      <c r="Y448" s="2"/>
      <c r="Z448" s="2" t="s">
        <v>136</v>
      </c>
      <c r="AA448" s="2"/>
      <c r="AB448" s="2"/>
      <c r="AC448" s="2" t="s">
        <v>3187</v>
      </c>
      <c r="AD448" s="2"/>
      <c r="AE448" s="2"/>
      <c r="AF448" s="2"/>
      <c r="AG448" s="2" t="s">
        <v>5517</v>
      </c>
      <c r="AH448" s="2" t="s">
        <v>5518</v>
      </c>
      <c r="AI448" s="2" t="s">
        <v>5519</v>
      </c>
      <c r="AJ448" s="2"/>
      <c r="AK448" s="2"/>
      <c r="AL448" s="2"/>
      <c r="AM448" s="2"/>
      <c r="AN448" s="2" t="s">
        <v>87</v>
      </c>
      <c r="AO448" s="2" t="s">
        <v>5520</v>
      </c>
      <c r="AP448" s="2" t="s">
        <v>89</v>
      </c>
    </row>
    <row r="449" customFormat="false" ht="15" hidden="false" customHeight="false" outlineLevel="0" collapsed="false">
      <c r="A449" s="8" t="s">
        <v>5521</v>
      </c>
      <c r="B449" s="8" t="s">
        <v>5521</v>
      </c>
      <c r="C449" s="2" t="s">
        <v>5522</v>
      </c>
      <c r="D449" s="2" t="s">
        <v>750</v>
      </c>
      <c r="E449" s="2" t="s">
        <v>751</v>
      </c>
      <c r="F449" s="9" t="n">
        <f aca="false">Precios!R449</f>
        <v>133.09</v>
      </c>
      <c r="G449" s="2" t="n">
        <v>845</v>
      </c>
      <c r="H449" s="10" t="str">
        <f aca="false">Parámetros!$B$28</f>
        <v>Nuevo</v>
      </c>
      <c r="I449" s="10" t="str">
        <f aca="false">Parámetros!$B$29</f>
        <v>Clásica</v>
      </c>
      <c r="J449" s="11" t="s">
        <v>5523</v>
      </c>
      <c r="K449" s="10" t="str">
        <f aca="false">Parámetros!$B$30</f>
        <v>Mercado Envíos</v>
      </c>
      <c r="L449" s="2" t="str">
        <f aca="false">IF(F449&gt;=Parámetros!$B$7,"Envío gratis (obligatorio en Mercado Libre)",Parámetros!$B$31)</f>
        <v>A cargo del comprador</v>
      </c>
      <c r="M449" s="10" t="str">
        <f aca="false">Parámetros!$B$32</f>
        <v>No acepto</v>
      </c>
      <c r="N449" s="10" t="str">
        <f aca="false">Parámetros!$B$33</f>
        <v>Sin garantía</v>
      </c>
      <c r="O449" s="2" t="s">
        <v>5524</v>
      </c>
      <c r="P449" s="2" t="s">
        <v>335</v>
      </c>
      <c r="Q449" s="2" t="s">
        <v>336</v>
      </c>
      <c r="R449" s="2" t="s">
        <v>337</v>
      </c>
      <c r="S449" s="2" t="s">
        <v>5525</v>
      </c>
      <c r="T449" s="2" t="s">
        <v>5526</v>
      </c>
      <c r="U449" s="2" t="n">
        <v>0.5</v>
      </c>
      <c r="V449" s="2" t="s">
        <v>77</v>
      </c>
      <c r="W449" s="2" t="n">
        <v>1</v>
      </c>
      <c r="X449" s="2" t="s">
        <v>5527</v>
      </c>
      <c r="Y449" s="2" t="s">
        <v>5528</v>
      </c>
      <c r="Z449" s="2" t="s">
        <v>5529</v>
      </c>
      <c r="AA449" s="2"/>
      <c r="AB449" s="2"/>
      <c r="AC449" s="2"/>
      <c r="AD449" s="2"/>
      <c r="AE449" s="2"/>
      <c r="AF449" s="2" t="s">
        <v>5530</v>
      </c>
      <c r="AG449" s="2" t="s">
        <v>5531</v>
      </c>
      <c r="AH449" s="2" t="s">
        <v>5532</v>
      </c>
      <c r="AI449" s="2" t="s">
        <v>5533</v>
      </c>
      <c r="AJ449" s="2" t="s">
        <v>5534</v>
      </c>
      <c r="AK449" s="2"/>
      <c r="AL449" s="2"/>
      <c r="AM449" s="2"/>
      <c r="AN449" s="2" t="s">
        <v>87</v>
      </c>
      <c r="AO449" s="2" t="s">
        <v>5535</v>
      </c>
      <c r="AP449" s="2" t="s">
        <v>89</v>
      </c>
    </row>
    <row r="450" customFormat="false" ht="15" hidden="false" customHeight="false" outlineLevel="0" collapsed="false">
      <c r="A450" s="8" t="s">
        <v>5536</v>
      </c>
      <c r="B450" s="8" t="s">
        <v>5536</v>
      </c>
      <c r="C450" s="2" t="s">
        <v>5537</v>
      </c>
      <c r="D450" s="2" t="s">
        <v>5538</v>
      </c>
      <c r="E450" s="2" t="s">
        <v>5539</v>
      </c>
      <c r="F450" s="9" t="n">
        <f aca="false">Precios!R450</f>
        <v>58</v>
      </c>
      <c r="G450" s="2" t="n">
        <v>349</v>
      </c>
      <c r="H450" s="10" t="str">
        <f aca="false">Parámetros!$B$28</f>
        <v>Nuevo</v>
      </c>
      <c r="I450" s="10" t="str">
        <f aca="false">Parámetros!$B$29</f>
        <v>Clásica</v>
      </c>
      <c r="J450" s="11" t="s">
        <v>5540</v>
      </c>
      <c r="K450" s="10" t="str">
        <f aca="false">Parámetros!$B$30</f>
        <v>Mercado Envíos</v>
      </c>
      <c r="L450" s="2" t="str">
        <f aca="false">IF(F450&gt;=Parámetros!$B$7,"Envío gratis (obligatorio en Mercado Libre)",Parámetros!$B$31)</f>
        <v>A cargo del comprador</v>
      </c>
      <c r="M450" s="10" t="str">
        <f aca="false">Parámetros!$B$32</f>
        <v>No acepto</v>
      </c>
      <c r="N450" s="10" t="str">
        <f aca="false">Parámetros!$B$33</f>
        <v>Sin garantía</v>
      </c>
      <c r="O450" s="2" t="s">
        <v>5541</v>
      </c>
      <c r="P450" s="2" t="s">
        <v>5542</v>
      </c>
      <c r="Q450" s="2" t="s">
        <v>3919</v>
      </c>
      <c r="R450" s="2"/>
      <c r="S450" s="2" t="s">
        <v>5543</v>
      </c>
      <c r="T450" s="2" t="s">
        <v>5544</v>
      </c>
      <c r="U450" s="2" t="n">
        <v>625</v>
      </c>
      <c r="V450" s="2" t="s">
        <v>77</v>
      </c>
      <c r="W450" s="2" t="n">
        <v>1</v>
      </c>
      <c r="X450" s="2"/>
      <c r="Y450" s="2"/>
      <c r="Z450" s="2" t="s">
        <v>136</v>
      </c>
      <c r="AA450" s="2"/>
      <c r="AB450" s="2"/>
      <c r="AC450" s="2" t="s">
        <v>1461</v>
      </c>
      <c r="AD450" s="2"/>
      <c r="AE450" s="2"/>
      <c r="AF450" s="2" t="s">
        <v>5545</v>
      </c>
      <c r="AG450" s="2" t="s">
        <v>5546</v>
      </c>
      <c r="AH450" s="2" t="s">
        <v>5547</v>
      </c>
      <c r="AI450" s="2" t="s">
        <v>5548</v>
      </c>
      <c r="AJ450" s="2"/>
      <c r="AK450" s="2"/>
      <c r="AL450" s="2"/>
      <c r="AM450" s="2"/>
      <c r="AN450" s="2" t="s">
        <v>87</v>
      </c>
      <c r="AO450" s="2" t="s">
        <v>5549</v>
      </c>
      <c r="AP450" s="2" t="s">
        <v>89</v>
      </c>
    </row>
    <row r="451" customFormat="false" ht="15" hidden="false" customHeight="false" outlineLevel="0" collapsed="false">
      <c r="A451" s="8" t="s">
        <v>5550</v>
      </c>
      <c r="B451" s="8" t="s">
        <v>5550</v>
      </c>
      <c r="C451" s="2" t="s">
        <v>5551</v>
      </c>
      <c r="D451" s="2" t="s">
        <v>144</v>
      </c>
      <c r="E451" s="2" t="s">
        <v>145</v>
      </c>
      <c r="F451" s="9" t="n">
        <f aca="false">Precios!R451</f>
        <v>309</v>
      </c>
      <c r="G451" s="2" t="n">
        <v>281</v>
      </c>
      <c r="H451" s="10" t="str">
        <f aca="false">Parámetros!$B$28</f>
        <v>Nuevo</v>
      </c>
      <c r="I451" s="10" t="str">
        <f aca="false">Parámetros!$B$29</f>
        <v>Clásica</v>
      </c>
      <c r="J451" s="11" t="s">
        <v>5552</v>
      </c>
      <c r="K451" s="10" t="str">
        <f aca="false">Parámetros!$B$30</f>
        <v>Mercado Envíos</v>
      </c>
      <c r="L451" s="2" t="str">
        <f aca="false">IF(F451&gt;=Parámetros!$B$7,"Envío gratis (obligatorio en Mercado Libre)",Parámetros!$B$31)</f>
        <v>Envío gratis (obligatorio en Mercado Libre)</v>
      </c>
      <c r="M451" s="10" t="str">
        <f aca="false">Parámetros!$B$32</f>
        <v>No acepto</v>
      </c>
      <c r="N451" s="10" t="str">
        <f aca="false">Parámetros!$B$33</f>
        <v>Sin garantía</v>
      </c>
      <c r="O451" s="2" t="s">
        <v>5553</v>
      </c>
      <c r="P451" s="2" t="s">
        <v>5554</v>
      </c>
      <c r="Q451" s="2" t="s">
        <v>5555</v>
      </c>
      <c r="R451" s="2"/>
      <c r="S451" s="2"/>
      <c r="T451" s="2" t="s">
        <v>5556</v>
      </c>
      <c r="U451" s="2" t="n">
        <v>28</v>
      </c>
      <c r="V451" s="2" t="s">
        <v>133</v>
      </c>
      <c r="W451" s="2" t="n">
        <v>28</v>
      </c>
      <c r="X451" s="2" t="s">
        <v>3748</v>
      </c>
      <c r="Y451" s="2" t="s">
        <v>3749</v>
      </c>
      <c r="Z451" s="2" t="s">
        <v>136</v>
      </c>
      <c r="AA451" s="2"/>
      <c r="AB451" s="2"/>
      <c r="AC451" s="2"/>
      <c r="AD451" s="2"/>
      <c r="AE451" s="2"/>
      <c r="AF451" s="2"/>
      <c r="AG451" s="2" t="s">
        <v>5557</v>
      </c>
      <c r="AH451" s="2" t="s">
        <v>5558</v>
      </c>
      <c r="AI451" s="2" t="s">
        <v>5559</v>
      </c>
      <c r="AJ451" s="2" t="s">
        <v>5560</v>
      </c>
      <c r="AK451" s="2"/>
      <c r="AL451" s="2"/>
      <c r="AM451" s="2"/>
      <c r="AN451" s="2" t="s">
        <v>87</v>
      </c>
      <c r="AO451" s="2" t="s">
        <v>5561</v>
      </c>
      <c r="AP451" s="2" t="s">
        <v>89</v>
      </c>
    </row>
    <row r="452" customFormat="false" ht="15" hidden="false" customHeight="false" outlineLevel="0" collapsed="false">
      <c r="A452" s="8" t="s">
        <v>5562</v>
      </c>
      <c r="B452" s="8" t="s">
        <v>5562</v>
      </c>
      <c r="C452" s="2" t="s">
        <v>5563</v>
      </c>
      <c r="D452" s="2" t="s">
        <v>144</v>
      </c>
      <c r="E452" s="2" t="s">
        <v>145</v>
      </c>
      <c r="F452" s="9" t="n">
        <f aca="false">Precios!R452</f>
        <v>229</v>
      </c>
      <c r="G452" s="2" t="n">
        <v>750</v>
      </c>
      <c r="H452" s="10" t="str">
        <f aca="false">Parámetros!$B$28</f>
        <v>Nuevo</v>
      </c>
      <c r="I452" s="10" t="str">
        <f aca="false">Parámetros!$B$29</f>
        <v>Clásica</v>
      </c>
      <c r="J452" s="11" t="s">
        <v>5564</v>
      </c>
      <c r="K452" s="10" t="str">
        <f aca="false">Parámetros!$B$30</f>
        <v>Mercado Envíos</v>
      </c>
      <c r="L452" s="2" t="str">
        <f aca="false">IF(F452&gt;=Parámetros!$B$7,"Envío gratis (obligatorio en Mercado Libre)",Parámetros!$B$31)</f>
        <v>A cargo del comprador</v>
      </c>
      <c r="M452" s="10" t="str">
        <f aca="false">Parámetros!$B$32</f>
        <v>No acepto</v>
      </c>
      <c r="N452" s="10" t="str">
        <f aca="false">Parámetros!$B$33</f>
        <v>Sin garantía</v>
      </c>
      <c r="O452" s="2" t="s">
        <v>5565</v>
      </c>
      <c r="P452" s="2" t="s">
        <v>5566</v>
      </c>
      <c r="Q452" s="2" t="s">
        <v>5567</v>
      </c>
      <c r="R452" s="2"/>
      <c r="S452" s="2"/>
      <c r="T452" s="2" t="s">
        <v>5568</v>
      </c>
      <c r="U452" s="2" t="n">
        <v>20</v>
      </c>
      <c r="V452" s="2" t="s">
        <v>544</v>
      </c>
      <c r="W452" s="2" t="n">
        <v>20</v>
      </c>
      <c r="X452" s="2" t="s">
        <v>5569</v>
      </c>
      <c r="Y452" s="2" t="s">
        <v>5570</v>
      </c>
      <c r="Z452" s="2" t="s">
        <v>136</v>
      </c>
      <c r="AA452" s="2"/>
      <c r="AB452" s="2"/>
      <c r="AC452" s="2"/>
      <c r="AD452" s="2"/>
      <c r="AE452" s="2"/>
      <c r="AF452" s="2" t="s">
        <v>5571</v>
      </c>
      <c r="AG452" s="2" t="s">
        <v>5572</v>
      </c>
      <c r="AH452" s="2" t="s">
        <v>5573</v>
      </c>
      <c r="AI452" s="2" t="s">
        <v>5574</v>
      </c>
      <c r="AJ452" s="2" t="s">
        <v>5575</v>
      </c>
      <c r="AK452" s="2"/>
      <c r="AL452" s="2"/>
      <c r="AM452" s="2"/>
      <c r="AN452" s="2" t="s">
        <v>87</v>
      </c>
      <c r="AO452" s="2" t="s">
        <v>5576</v>
      </c>
      <c r="AP452" s="2" t="s">
        <v>89</v>
      </c>
    </row>
    <row r="453" customFormat="false" ht="15" hidden="false" customHeight="false" outlineLevel="0" collapsed="false">
      <c r="A453" s="8" t="s">
        <v>5577</v>
      </c>
      <c r="B453" s="8" t="s">
        <v>5577</v>
      </c>
      <c r="C453" s="2" t="s">
        <v>5578</v>
      </c>
      <c r="D453" s="2" t="s">
        <v>144</v>
      </c>
      <c r="E453" s="2" t="s">
        <v>145</v>
      </c>
      <c r="F453" s="9" t="n">
        <f aca="false">Precios!R453</f>
        <v>217</v>
      </c>
      <c r="G453" s="2" t="n">
        <v>0</v>
      </c>
      <c r="H453" s="10" t="str">
        <f aca="false">Parámetros!$B$28</f>
        <v>Nuevo</v>
      </c>
      <c r="I453" s="10" t="str">
        <f aca="false">Parámetros!$B$29</f>
        <v>Clásica</v>
      </c>
      <c r="J453" s="11" t="s">
        <v>5579</v>
      </c>
      <c r="K453" s="10" t="str">
        <f aca="false">Parámetros!$B$30</f>
        <v>Mercado Envíos</v>
      </c>
      <c r="L453" s="2" t="str">
        <f aca="false">IF(F453&gt;=Parámetros!$B$7,"Envío gratis (obligatorio en Mercado Libre)",Parámetros!$B$31)</f>
        <v>A cargo del comprador</v>
      </c>
      <c r="M453" s="10" t="str">
        <f aca="false">Parámetros!$B$32</f>
        <v>No acepto</v>
      </c>
      <c r="N453" s="10" t="str">
        <f aca="false">Parámetros!$B$33</f>
        <v>Sin garantía</v>
      </c>
      <c r="O453" s="2" t="s">
        <v>5580</v>
      </c>
      <c r="P453" s="2" t="s">
        <v>5581</v>
      </c>
      <c r="Q453" s="2" t="s">
        <v>3856</v>
      </c>
      <c r="R453" s="2"/>
      <c r="S453" s="2" t="s">
        <v>5582</v>
      </c>
      <c r="T453" s="2" t="s">
        <v>5583</v>
      </c>
      <c r="U453" s="2" t="n">
        <v>180</v>
      </c>
      <c r="V453" s="2" t="s">
        <v>77</v>
      </c>
      <c r="W453" s="2" t="n">
        <v>1</v>
      </c>
      <c r="X453" s="2" t="s">
        <v>5584</v>
      </c>
      <c r="Y453" s="2" t="s">
        <v>5585</v>
      </c>
      <c r="Z453" s="2" t="s">
        <v>136</v>
      </c>
      <c r="AA453" s="2"/>
      <c r="AB453" s="2"/>
      <c r="AC453" s="2"/>
      <c r="AD453" s="2"/>
      <c r="AE453" s="2"/>
      <c r="AF453" s="2"/>
      <c r="AG453" s="2" t="s">
        <v>5586</v>
      </c>
      <c r="AH453" s="2" t="s">
        <v>5587</v>
      </c>
      <c r="AI453" s="2" t="s">
        <v>5588</v>
      </c>
      <c r="AJ453" s="2"/>
      <c r="AK453" s="2"/>
      <c r="AL453" s="2"/>
      <c r="AM453" s="2"/>
      <c r="AN453" s="2" t="s">
        <v>87</v>
      </c>
      <c r="AO453" s="2" t="s">
        <v>5589</v>
      </c>
      <c r="AP453" s="2" t="s">
        <v>89</v>
      </c>
    </row>
    <row r="454" customFormat="false" ht="15" hidden="false" customHeight="false" outlineLevel="0" collapsed="false">
      <c r="A454" s="8" t="s">
        <v>5590</v>
      </c>
      <c r="B454" s="8" t="s">
        <v>5590</v>
      </c>
      <c r="C454" s="2" t="s">
        <v>5591</v>
      </c>
      <c r="D454" s="2" t="s">
        <v>144</v>
      </c>
      <c r="E454" s="2" t="s">
        <v>145</v>
      </c>
      <c r="F454" s="9" t="n">
        <f aca="false">Precios!R454</f>
        <v>238.59</v>
      </c>
      <c r="G454" s="2" t="n">
        <v>537</v>
      </c>
      <c r="H454" s="10" t="str">
        <f aca="false">Parámetros!$B$28</f>
        <v>Nuevo</v>
      </c>
      <c r="I454" s="10" t="str">
        <f aca="false">Parámetros!$B$29</f>
        <v>Clásica</v>
      </c>
      <c r="J454" s="11" t="s">
        <v>5592</v>
      </c>
      <c r="K454" s="10" t="str">
        <f aca="false">Parámetros!$B$30</f>
        <v>Mercado Envíos</v>
      </c>
      <c r="L454" s="2" t="str">
        <f aca="false">IF(F454&gt;=Parámetros!$B$7,"Envío gratis (obligatorio en Mercado Libre)",Parámetros!$B$31)</f>
        <v>A cargo del comprador</v>
      </c>
      <c r="M454" s="10" t="str">
        <f aca="false">Parámetros!$B$32</f>
        <v>No acepto</v>
      </c>
      <c r="N454" s="10" t="str">
        <f aca="false">Parámetros!$B$33</f>
        <v>Sin garantía</v>
      </c>
      <c r="O454" s="2" t="s">
        <v>5593</v>
      </c>
      <c r="P454" s="2" t="s">
        <v>1256</v>
      </c>
      <c r="Q454" s="2" t="s">
        <v>336</v>
      </c>
      <c r="R454" s="2"/>
      <c r="S454" s="2" t="s">
        <v>5594</v>
      </c>
      <c r="T454" s="2" t="s">
        <v>5595</v>
      </c>
      <c r="U454" s="2" t="n">
        <v>236</v>
      </c>
      <c r="V454" s="2" t="s">
        <v>77</v>
      </c>
      <c r="W454" s="2" t="n">
        <v>1</v>
      </c>
      <c r="X454" s="2" t="s">
        <v>1259</v>
      </c>
      <c r="Y454" s="2" t="s">
        <v>5596</v>
      </c>
      <c r="Z454" s="2" t="s">
        <v>136</v>
      </c>
      <c r="AA454" s="2"/>
      <c r="AB454" s="2"/>
      <c r="AC454" s="2" t="s">
        <v>475</v>
      </c>
      <c r="AD454" s="2"/>
      <c r="AE454" s="2"/>
      <c r="AF454" s="2" t="s">
        <v>5597</v>
      </c>
      <c r="AG454" s="2" t="s">
        <v>5598</v>
      </c>
      <c r="AH454" s="2" t="s">
        <v>5599</v>
      </c>
      <c r="AI454" s="2" t="s">
        <v>5600</v>
      </c>
      <c r="AJ454" s="2"/>
      <c r="AK454" s="2"/>
      <c r="AL454" s="2"/>
      <c r="AM454" s="2"/>
      <c r="AN454" s="2" t="s">
        <v>87</v>
      </c>
      <c r="AO454" s="2" t="s">
        <v>5601</v>
      </c>
      <c r="AP454" s="2" t="s">
        <v>89</v>
      </c>
    </row>
    <row r="455" customFormat="false" ht="15" hidden="false" customHeight="false" outlineLevel="0" collapsed="false">
      <c r="A455" s="8" t="s">
        <v>5602</v>
      </c>
      <c r="B455" s="8" t="s">
        <v>5602</v>
      </c>
      <c r="C455" s="2" t="s">
        <v>5603</v>
      </c>
      <c r="D455" s="2" t="s">
        <v>750</v>
      </c>
      <c r="E455" s="2" t="s">
        <v>751</v>
      </c>
      <c r="F455" s="9" t="n">
        <f aca="false">Precios!R455</f>
        <v>393</v>
      </c>
      <c r="G455" s="2" t="n">
        <v>77</v>
      </c>
      <c r="H455" s="10" t="str">
        <f aca="false">Parámetros!$B$28</f>
        <v>Nuevo</v>
      </c>
      <c r="I455" s="10" t="str">
        <f aca="false">Parámetros!$B$29</f>
        <v>Clásica</v>
      </c>
      <c r="J455" s="11" t="s">
        <v>5604</v>
      </c>
      <c r="K455" s="10" t="str">
        <f aca="false">Parámetros!$B$30</f>
        <v>Mercado Envíos</v>
      </c>
      <c r="L455" s="2" t="str">
        <f aca="false">IF(F455&gt;=Parámetros!$B$7,"Envío gratis (obligatorio en Mercado Libre)",Parámetros!$B$31)</f>
        <v>Envío gratis (obligatorio en Mercado Libre)</v>
      </c>
      <c r="M455" s="10" t="str">
        <f aca="false">Parámetros!$B$32</f>
        <v>No acepto</v>
      </c>
      <c r="N455" s="10" t="str">
        <f aca="false">Parámetros!$B$33</f>
        <v>Sin garantía</v>
      </c>
      <c r="O455" s="2" t="s">
        <v>5605</v>
      </c>
      <c r="P455" s="2" t="s">
        <v>5606</v>
      </c>
      <c r="Q455" s="2" t="s">
        <v>949</v>
      </c>
      <c r="R455" s="2" t="s">
        <v>3415</v>
      </c>
      <c r="S455" s="2"/>
      <c r="T455" s="2" t="s">
        <v>5607</v>
      </c>
      <c r="U455" s="2" t="n">
        <v>150</v>
      </c>
      <c r="V455" s="2" t="s">
        <v>77</v>
      </c>
      <c r="W455" s="2" t="n">
        <v>1</v>
      </c>
      <c r="X455" s="2" t="s">
        <v>5608</v>
      </c>
      <c r="Y455" s="2" t="s">
        <v>5609</v>
      </c>
      <c r="Z455" s="2" t="s">
        <v>136</v>
      </c>
      <c r="AA455" s="2"/>
      <c r="AB455" s="2"/>
      <c r="AC455" s="2"/>
      <c r="AD455" s="2"/>
      <c r="AE455" s="2"/>
      <c r="AF455" s="2" t="s">
        <v>5610</v>
      </c>
      <c r="AG455" s="2" t="s">
        <v>5611</v>
      </c>
      <c r="AH455" s="2" t="s">
        <v>5612</v>
      </c>
      <c r="AI455" s="2" t="s">
        <v>5613</v>
      </c>
      <c r="AJ455" s="2" t="s">
        <v>5614</v>
      </c>
      <c r="AK455" s="2" t="s">
        <v>5615</v>
      </c>
      <c r="AL455" s="2"/>
      <c r="AM455" s="2"/>
      <c r="AN455" s="2" t="s">
        <v>87</v>
      </c>
      <c r="AO455" s="2" t="s">
        <v>5616</v>
      </c>
      <c r="AP455" s="2" t="s">
        <v>89</v>
      </c>
    </row>
    <row r="456" customFormat="false" ht="15" hidden="false" customHeight="false" outlineLevel="0" collapsed="false">
      <c r="A456" s="8" t="s">
        <v>5617</v>
      </c>
      <c r="B456" s="8" t="s">
        <v>5617</v>
      </c>
      <c r="C456" s="2" t="s">
        <v>5618</v>
      </c>
      <c r="D456" s="2" t="s">
        <v>144</v>
      </c>
      <c r="E456" s="2" t="s">
        <v>145</v>
      </c>
      <c r="F456" s="9" t="n">
        <f aca="false">Precios!R456</f>
        <v>397</v>
      </c>
      <c r="G456" s="2" t="n">
        <v>117</v>
      </c>
      <c r="H456" s="10" t="str">
        <f aca="false">Parámetros!$B$28</f>
        <v>Nuevo</v>
      </c>
      <c r="I456" s="10" t="str">
        <f aca="false">Parámetros!$B$29</f>
        <v>Clásica</v>
      </c>
      <c r="J456" s="11" t="s">
        <v>5619</v>
      </c>
      <c r="K456" s="10" t="str">
        <f aca="false">Parámetros!$B$30</f>
        <v>Mercado Envíos</v>
      </c>
      <c r="L456" s="2" t="str">
        <f aca="false">IF(F456&gt;=Parámetros!$B$7,"Envío gratis (obligatorio en Mercado Libre)",Parámetros!$B$31)</f>
        <v>Envío gratis (obligatorio en Mercado Libre)</v>
      </c>
      <c r="M456" s="10" t="str">
        <f aca="false">Parámetros!$B$32</f>
        <v>No acepto</v>
      </c>
      <c r="N456" s="10" t="str">
        <f aca="false">Parámetros!$B$33</f>
        <v>Sin garantía</v>
      </c>
      <c r="O456" s="2" t="s">
        <v>5620</v>
      </c>
      <c r="P456" s="2" t="s">
        <v>5621</v>
      </c>
      <c r="Q456" s="2" t="s">
        <v>129</v>
      </c>
      <c r="R456" s="2"/>
      <c r="S456" s="2" t="s">
        <v>4447</v>
      </c>
      <c r="T456" s="2" t="s">
        <v>5622</v>
      </c>
      <c r="U456" s="2" t="n">
        <v>100</v>
      </c>
      <c r="V456" s="2" t="s">
        <v>133</v>
      </c>
      <c r="W456" s="2" t="n">
        <v>100</v>
      </c>
      <c r="X456" s="2" t="s">
        <v>5623</v>
      </c>
      <c r="Y456" s="2" t="s">
        <v>5624</v>
      </c>
      <c r="Z456" s="2" t="s">
        <v>136</v>
      </c>
      <c r="AA456" s="2"/>
      <c r="AB456" s="2"/>
      <c r="AC456" s="2"/>
      <c r="AD456" s="2"/>
      <c r="AE456" s="2"/>
      <c r="AF456" s="2" t="s">
        <v>5625</v>
      </c>
      <c r="AG456" s="2" t="s">
        <v>5626</v>
      </c>
      <c r="AH456" s="2" t="s">
        <v>5627</v>
      </c>
      <c r="AI456" s="2" t="s">
        <v>5628</v>
      </c>
      <c r="AJ456" s="2" t="s">
        <v>5629</v>
      </c>
      <c r="AK456" s="2"/>
      <c r="AL456" s="2"/>
      <c r="AM456" s="2"/>
      <c r="AN456" s="2" t="s">
        <v>87</v>
      </c>
      <c r="AO456" s="2" t="s">
        <v>5630</v>
      </c>
      <c r="AP456" s="2" t="s">
        <v>89</v>
      </c>
    </row>
    <row r="457" customFormat="false" ht="15" hidden="false" customHeight="false" outlineLevel="0" collapsed="false">
      <c r="A457" s="8" t="s">
        <v>5631</v>
      </c>
      <c r="B457" s="8" t="s">
        <v>5631</v>
      </c>
      <c r="C457" s="2" t="s">
        <v>5632</v>
      </c>
      <c r="D457" s="2" t="s">
        <v>5633</v>
      </c>
      <c r="E457" s="2" t="s">
        <v>5634</v>
      </c>
      <c r="F457" s="9" t="n">
        <f aca="false">Precios!R457</f>
        <v>116.8</v>
      </c>
      <c r="G457" s="2" t="n">
        <v>124</v>
      </c>
      <c r="H457" s="10" t="str">
        <f aca="false">Parámetros!$B$28</f>
        <v>Nuevo</v>
      </c>
      <c r="I457" s="10" t="str">
        <f aca="false">Parámetros!$B$29</f>
        <v>Clásica</v>
      </c>
      <c r="J457" s="11" t="s">
        <v>5635</v>
      </c>
      <c r="K457" s="10" t="str">
        <f aca="false">Parámetros!$B$30</f>
        <v>Mercado Envíos</v>
      </c>
      <c r="L457" s="2" t="str">
        <f aca="false">IF(F457&gt;=Parámetros!$B$7,"Envío gratis (obligatorio en Mercado Libre)",Parámetros!$B$31)</f>
        <v>A cargo del comprador</v>
      </c>
      <c r="M457" s="10" t="str">
        <f aca="false">Parámetros!$B$32</f>
        <v>No acepto</v>
      </c>
      <c r="N457" s="10" t="str">
        <f aca="false">Parámetros!$B$33</f>
        <v>Sin garantía</v>
      </c>
      <c r="O457" s="2" t="s">
        <v>5636</v>
      </c>
      <c r="P457" s="2" t="s">
        <v>3919</v>
      </c>
      <c r="Q457" s="2" t="s">
        <v>2427</v>
      </c>
      <c r="R457" s="2" t="s">
        <v>5637</v>
      </c>
      <c r="S457" s="2" t="s">
        <v>5638</v>
      </c>
      <c r="T457" s="2" t="s">
        <v>5639</v>
      </c>
      <c r="U457" s="2" t="n">
        <v>1000</v>
      </c>
      <c r="V457" s="2" t="s">
        <v>77</v>
      </c>
      <c r="W457" s="2" t="n">
        <v>1</v>
      </c>
      <c r="X457" s="2" t="s">
        <v>5640</v>
      </c>
      <c r="Y457" s="2" t="s">
        <v>5641</v>
      </c>
      <c r="Z457" s="2" t="s">
        <v>4398</v>
      </c>
      <c r="AA457" s="2"/>
      <c r="AB457" s="2"/>
      <c r="AC457" s="2"/>
      <c r="AD457" s="2"/>
      <c r="AE457" s="2"/>
      <c r="AF457" s="2" t="s">
        <v>5642</v>
      </c>
      <c r="AG457" s="2" t="s">
        <v>5643</v>
      </c>
      <c r="AH457" s="2" t="s">
        <v>5644</v>
      </c>
      <c r="AI457" s="2" t="s">
        <v>5645</v>
      </c>
      <c r="AJ457" s="2"/>
      <c r="AK457" s="2"/>
      <c r="AL457" s="2"/>
      <c r="AM457" s="2"/>
      <c r="AN457" s="2" t="s">
        <v>87</v>
      </c>
      <c r="AO457" s="2" t="s">
        <v>5646</v>
      </c>
      <c r="AP457" s="2" t="s">
        <v>89</v>
      </c>
    </row>
    <row r="458" customFormat="false" ht="15" hidden="false" customHeight="false" outlineLevel="0" collapsed="false">
      <c r="A458" s="8" t="s">
        <v>5647</v>
      </c>
      <c r="B458" s="8" t="s">
        <v>5647</v>
      </c>
      <c r="C458" s="2" t="s">
        <v>5648</v>
      </c>
      <c r="D458" s="2" t="s">
        <v>445</v>
      </c>
      <c r="E458" s="2" t="s">
        <v>446</v>
      </c>
      <c r="F458" s="9" t="n">
        <f aca="false">Precios!R458</f>
        <v>439</v>
      </c>
      <c r="G458" s="2" t="n">
        <v>0</v>
      </c>
      <c r="H458" s="10" t="str">
        <f aca="false">Parámetros!$B$28</f>
        <v>Nuevo</v>
      </c>
      <c r="I458" s="10" t="str">
        <f aca="false">Parámetros!$B$29</f>
        <v>Clásica</v>
      </c>
      <c r="J458" s="11" t="s">
        <v>5649</v>
      </c>
      <c r="K458" s="10" t="str">
        <f aca="false">Parámetros!$B$30</f>
        <v>Mercado Envíos</v>
      </c>
      <c r="L458" s="2" t="str">
        <f aca="false">IF(F458&gt;=Parámetros!$B$7,"Envío gratis (obligatorio en Mercado Libre)",Parámetros!$B$31)</f>
        <v>Envío gratis (obligatorio en Mercado Libre)</v>
      </c>
      <c r="M458" s="10" t="str">
        <f aca="false">Parámetros!$B$32</f>
        <v>No acepto</v>
      </c>
      <c r="N458" s="10" t="str">
        <f aca="false">Parámetros!$B$33</f>
        <v>Sin garantía</v>
      </c>
      <c r="O458" s="2" t="s">
        <v>5650</v>
      </c>
      <c r="P458" s="2" t="s">
        <v>723</v>
      </c>
      <c r="Q458" s="2" t="s">
        <v>2746</v>
      </c>
      <c r="R458" s="2"/>
      <c r="S458" s="2"/>
      <c r="T458" s="2" t="s">
        <v>5415</v>
      </c>
      <c r="U458" s="2" t="n">
        <v>30</v>
      </c>
      <c r="V458" s="2" t="s">
        <v>133</v>
      </c>
      <c r="W458" s="2" t="n">
        <v>30</v>
      </c>
      <c r="X458" s="2" t="s">
        <v>5651</v>
      </c>
      <c r="Y458" s="2" t="s">
        <v>5652</v>
      </c>
      <c r="Z458" s="2" t="s">
        <v>136</v>
      </c>
      <c r="AA458" s="2"/>
      <c r="AB458" s="2"/>
      <c r="AC458" s="2"/>
      <c r="AD458" s="2"/>
      <c r="AE458" s="2"/>
      <c r="AF458" s="2"/>
      <c r="AG458" s="2" t="s">
        <v>5653</v>
      </c>
      <c r="AH458" s="2" t="s">
        <v>5654</v>
      </c>
      <c r="AI458" s="2" t="s">
        <v>5655</v>
      </c>
      <c r="AJ458" s="2" t="s">
        <v>5656</v>
      </c>
      <c r="AK458" s="2"/>
      <c r="AL458" s="2"/>
      <c r="AM458" s="2"/>
      <c r="AN458" s="2" t="s">
        <v>87</v>
      </c>
      <c r="AO458" s="2" t="s">
        <v>5657</v>
      </c>
      <c r="AP458" s="2" t="s">
        <v>89</v>
      </c>
    </row>
    <row r="459" customFormat="false" ht="15" hidden="false" customHeight="false" outlineLevel="0" collapsed="false">
      <c r="A459" s="8" t="s">
        <v>5658</v>
      </c>
      <c r="B459" s="8" t="s">
        <v>5658</v>
      </c>
      <c r="C459" s="2" t="s">
        <v>5659</v>
      </c>
      <c r="D459" s="2" t="s">
        <v>483</v>
      </c>
      <c r="E459" s="2" t="s">
        <v>484</v>
      </c>
      <c r="F459" s="9" t="n">
        <f aca="false">Precios!R459</f>
        <v>1218</v>
      </c>
      <c r="G459" s="2" t="n">
        <v>63</v>
      </c>
      <c r="H459" s="10" t="str">
        <f aca="false">Parámetros!$B$28</f>
        <v>Nuevo</v>
      </c>
      <c r="I459" s="10" t="str">
        <f aca="false">Parámetros!$B$29</f>
        <v>Clásica</v>
      </c>
      <c r="J459" s="11" t="s">
        <v>5660</v>
      </c>
      <c r="K459" s="10" t="str">
        <f aca="false">Parámetros!$B$30</f>
        <v>Mercado Envíos</v>
      </c>
      <c r="L459" s="2" t="str">
        <f aca="false">IF(F459&gt;=Parámetros!$B$7,"Envío gratis (obligatorio en Mercado Libre)",Parámetros!$B$31)</f>
        <v>Envío gratis (obligatorio en Mercado Libre)</v>
      </c>
      <c r="M459" s="10" t="str">
        <f aca="false">Parámetros!$B$32</f>
        <v>No acepto</v>
      </c>
      <c r="N459" s="10" t="str">
        <f aca="false">Parámetros!$B$33</f>
        <v>Sin garantía</v>
      </c>
      <c r="O459" s="2" t="s">
        <v>5661</v>
      </c>
      <c r="P459" s="2" t="s">
        <v>858</v>
      </c>
      <c r="Q459" s="2" t="s">
        <v>488</v>
      </c>
      <c r="R459" s="2" t="s">
        <v>859</v>
      </c>
      <c r="S459" s="2" t="s">
        <v>490</v>
      </c>
      <c r="T459" s="2" t="s">
        <v>5662</v>
      </c>
      <c r="U459" s="2" t="n">
        <v>5</v>
      </c>
      <c r="V459" s="2" t="s">
        <v>77</v>
      </c>
      <c r="W459" s="2" t="n">
        <v>1</v>
      </c>
      <c r="X459" s="2" t="s">
        <v>5663</v>
      </c>
      <c r="Y459" s="2" t="s">
        <v>5664</v>
      </c>
      <c r="Z459" s="2" t="s">
        <v>494</v>
      </c>
      <c r="AA459" s="2"/>
      <c r="AB459" s="2"/>
      <c r="AC459" s="2"/>
      <c r="AD459" s="2"/>
      <c r="AE459" s="2"/>
      <c r="AF459" s="2" t="s">
        <v>863</v>
      </c>
      <c r="AG459" s="2" t="s">
        <v>5665</v>
      </c>
      <c r="AH459" s="2" t="s">
        <v>5666</v>
      </c>
      <c r="AI459" s="2" t="s">
        <v>5667</v>
      </c>
      <c r="AJ459" s="2" t="s">
        <v>5668</v>
      </c>
      <c r="AK459" s="2" t="s">
        <v>5669</v>
      </c>
      <c r="AL459" s="2"/>
      <c r="AM459" s="2"/>
      <c r="AN459" s="2" t="s">
        <v>87</v>
      </c>
      <c r="AO459" s="2" t="s">
        <v>5670</v>
      </c>
      <c r="AP459" s="2" t="s">
        <v>89</v>
      </c>
    </row>
    <row r="460" customFormat="false" ht="15" hidden="false" customHeight="false" outlineLevel="0" collapsed="false">
      <c r="A460" s="8" t="s">
        <v>5671</v>
      </c>
      <c r="B460" s="8" t="s">
        <v>5671</v>
      </c>
      <c r="C460" s="2" t="s">
        <v>5672</v>
      </c>
      <c r="D460" s="2" t="s">
        <v>445</v>
      </c>
      <c r="E460" s="2" t="s">
        <v>446</v>
      </c>
      <c r="F460" s="9" t="n">
        <f aca="false">Precios!R460</f>
        <v>144</v>
      </c>
      <c r="G460" s="2" t="n">
        <v>451</v>
      </c>
      <c r="H460" s="10" t="str">
        <f aca="false">Parámetros!$B$28</f>
        <v>Nuevo</v>
      </c>
      <c r="I460" s="10" t="str">
        <f aca="false">Parámetros!$B$29</f>
        <v>Clásica</v>
      </c>
      <c r="J460" s="11" t="s">
        <v>5673</v>
      </c>
      <c r="K460" s="10" t="str">
        <f aca="false">Parámetros!$B$30</f>
        <v>Mercado Envíos</v>
      </c>
      <c r="L460" s="2" t="str">
        <f aca="false">IF(F460&gt;=Parámetros!$B$7,"Envío gratis (obligatorio en Mercado Libre)",Parámetros!$B$31)</f>
        <v>A cargo del comprador</v>
      </c>
      <c r="M460" s="10" t="str">
        <f aca="false">Parámetros!$B$32</f>
        <v>No acepto</v>
      </c>
      <c r="N460" s="10" t="str">
        <f aca="false">Parámetros!$B$33</f>
        <v>Sin garantía</v>
      </c>
      <c r="O460" s="2" t="s">
        <v>5674</v>
      </c>
      <c r="P460" s="2" t="s">
        <v>2969</v>
      </c>
      <c r="Q460" s="2" t="s">
        <v>5675</v>
      </c>
      <c r="R460" s="2"/>
      <c r="S460" s="2"/>
      <c r="T460" s="2" t="s">
        <v>5676</v>
      </c>
      <c r="U460" s="2" t="n">
        <v>10</v>
      </c>
      <c r="V460" s="2" t="s">
        <v>133</v>
      </c>
      <c r="W460" s="2" t="n">
        <v>10</v>
      </c>
      <c r="X460" s="2" t="s">
        <v>5677</v>
      </c>
      <c r="Y460" s="2" t="s">
        <v>5678</v>
      </c>
      <c r="Z460" s="2" t="s">
        <v>136</v>
      </c>
      <c r="AA460" s="2"/>
      <c r="AB460" s="2"/>
      <c r="AC460" s="2"/>
      <c r="AD460" s="2"/>
      <c r="AE460" s="2"/>
      <c r="AF460" s="2"/>
      <c r="AG460" s="2" t="s">
        <v>5653</v>
      </c>
      <c r="AH460" s="2" t="s">
        <v>5679</v>
      </c>
      <c r="AI460" s="2" t="s">
        <v>5680</v>
      </c>
      <c r="AJ460" s="2" t="s">
        <v>5681</v>
      </c>
      <c r="AK460" s="2"/>
      <c r="AL460" s="2"/>
      <c r="AM460" s="2"/>
      <c r="AN460" s="2" t="s">
        <v>87</v>
      </c>
      <c r="AO460" s="2" t="s">
        <v>5682</v>
      </c>
      <c r="AP460" s="2" t="s">
        <v>89</v>
      </c>
    </row>
    <row r="461" customFormat="false" ht="15" hidden="false" customHeight="false" outlineLevel="0" collapsed="false">
      <c r="A461" s="8" t="s">
        <v>5683</v>
      </c>
      <c r="B461" s="8" t="s">
        <v>5683</v>
      </c>
      <c r="C461" s="2" t="s">
        <v>5684</v>
      </c>
      <c r="D461" s="2" t="s">
        <v>483</v>
      </c>
      <c r="E461" s="2" t="s">
        <v>484</v>
      </c>
      <c r="F461" s="9" t="n">
        <f aca="false">Precios!R461</f>
        <v>819</v>
      </c>
      <c r="G461" s="2" t="n">
        <v>23</v>
      </c>
      <c r="H461" s="10" t="str">
        <f aca="false">Parámetros!$B$28</f>
        <v>Nuevo</v>
      </c>
      <c r="I461" s="10" t="str">
        <f aca="false">Parámetros!$B$29</f>
        <v>Clásica</v>
      </c>
      <c r="J461" s="11" t="s">
        <v>5685</v>
      </c>
      <c r="K461" s="10" t="str">
        <f aca="false">Parámetros!$B$30</f>
        <v>Mercado Envíos</v>
      </c>
      <c r="L461" s="2" t="str">
        <f aca="false">IF(F461&gt;=Parámetros!$B$7,"Envío gratis (obligatorio en Mercado Libre)",Parámetros!$B$31)</f>
        <v>Envío gratis (obligatorio en Mercado Libre)</v>
      </c>
      <c r="M461" s="10" t="str">
        <f aca="false">Parámetros!$B$32</f>
        <v>No acepto</v>
      </c>
      <c r="N461" s="10" t="str">
        <f aca="false">Parámetros!$B$33</f>
        <v>Sin garantía</v>
      </c>
      <c r="O461" s="2" t="s">
        <v>5686</v>
      </c>
      <c r="P461" s="2" t="s">
        <v>5687</v>
      </c>
      <c r="Q461" s="2" t="s">
        <v>488</v>
      </c>
      <c r="R461" s="2" t="s">
        <v>5688</v>
      </c>
      <c r="S461" s="2"/>
      <c r="T461" s="2" t="s">
        <v>491</v>
      </c>
      <c r="U461" s="2" t="n">
        <v>5</v>
      </c>
      <c r="V461" s="2" t="s">
        <v>77</v>
      </c>
      <c r="W461" s="2" t="n">
        <v>1</v>
      </c>
      <c r="X461" s="2" t="s">
        <v>5689</v>
      </c>
      <c r="Y461" s="2" t="s">
        <v>5690</v>
      </c>
      <c r="Z461" s="2" t="s">
        <v>494</v>
      </c>
      <c r="AA461" s="2" t="s">
        <v>81</v>
      </c>
      <c r="AB461" s="2"/>
      <c r="AC461" s="2"/>
      <c r="AD461" s="2"/>
      <c r="AE461" s="2"/>
      <c r="AF461" s="2"/>
      <c r="AG461" s="2" t="s">
        <v>5691</v>
      </c>
      <c r="AH461" s="2" t="s">
        <v>5692</v>
      </c>
      <c r="AI461" s="2" t="s">
        <v>5693</v>
      </c>
      <c r="AJ461" s="2" t="s">
        <v>5694</v>
      </c>
      <c r="AK461" s="2"/>
      <c r="AL461" s="2"/>
      <c r="AM461" s="2"/>
      <c r="AN461" s="2" t="s">
        <v>87</v>
      </c>
      <c r="AO461" s="2" t="s">
        <v>5695</v>
      </c>
      <c r="AP461" s="2" t="s">
        <v>89</v>
      </c>
    </row>
    <row r="462" customFormat="false" ht="15" hidden="false" customHeight="false" outlineLevel="0" collapsed="false">
      <c r="A462" s="8" t="s">
        <v>5696</v>
      </c>
      <c r="B462" s="8" t="s">
        <v>5696</v>
      </c>
      <c r="C462" s="2" t="s">
        <v>5697</v>
      </c>
      <c r="D462" s="2" t="s">
        <v>5538</v>
      </c>
      <c r="E462" s="2" t="s">
        <v>5539</v>
      </c>
      <c r="F462" s="9" t="n">
        <f aca="false">Precios!R462</f>
        <v>58</v>
      </c>
      <c r="G462" s="2" t="n">
        <v>713</v>
      </c>
      <c r="H462" s="10" t="str">
        <f aca="false">Parámetros!$B$28</f>
        <v>Nuevo</v>
      </c>
      <c r="I462" s="10" t="str">
        <f aca="false">Parámetros!$B$29</f>
        <v>Clásica</v>
      </c>
      <c r="J462" s="11" t="s">
        <v>5698</v>
      </c>
      <c r="K462" s="10" t="str">
        <f aca="false">Parámetros!$B$30</f>
        <v>Mercado Envíos</v>
      </c>
      <c r="L462" s="2" t="str">
        <f aca="false">IF(F462&gt;=Parámetros!$B$7,"Envío gratis (obligatorio en Mercado Libre)",Parámetros!$B$31)</f>
        <v>A cargo del comprador</v>
      </c>
      <c r="M462" s="10" t="str">
        <f aca="false">Parámetros!$B$32</f>
        <v>No acepto</v>
      </c>
      <c r="N462" s="10" t="str">
        <f aca="false">Parámetros!$B$33</f>
        <v>Sin garantía</v>
      </c>
      <c r="O462" s="2" t="s">
        <v>5699</v>
      </c>
      <c r="P462" s="2" t="s">
        <v>5542</v>
      </c>
      <c r="Q462" s="2" t="s">
        <v>3919</v>
      </c>
      <c r="R462" s="2" t="s">
        <v>5543</v>
      </c>
      <c r="S462" s="2" t="s">
        <v>5700</v>
      </c>
      <c r="T462" s="2" t="s">
        <v>3695</v>
      </c>
      <c r="U462" s="2" t="n">
        <v>625</v>
      </c>
      <c r="V462" s="2" t="s">
        <v>77</v>
      </c>
      <c r="W462" s="2" t="n">
        <v>1</v>
      </c>
      <c r="X462" s="2"/>
      <c r="Y462" s="2"/>
      <c r="Z462" s="2" t="s">
        <v>136</v>
      </c>
      <c r="AA462" s="2" t="s">
        <v>5701</v>
      </c>
      <c r="AB462" s="2"/>
      <c r="AC462" s="2" t="s">
        <v>5700</v>
      </c>
      <c r="AD462" s="2"/>
      <c r="AE462" s="2"/>
      <c r="AF462" s="2" t="s">
        <v>5702</v>
      </c>
      <c r="AG462" s="2" t="s">
        <v>5703</v>
      </c>
      <c r="AH462" s="2" t="s">
        <v>5704</v>
      </c>
      <c r="AI462" s="2" t="s">
        <v>5705</v>
      </c>
      <c r="AJ462" s="2"/>
      <c r="AK462" s="2"/>
      <c r="AL462" s="2"/>
      <c r="AM462" s="2"/>
      <c r="AN462" s="2" t="s">
        <v>87</v>
      </c>
      <c r="AO462" s="2" t="s">
        <v>5706</v>
      </c>
      <c r="AP462" s="2" t="s">
        <v>89</v>
      </c>
    </row>
    <row r="463" customFormat="false" ht="15" hidden="false" customHeight="false" outlineLevel="0" collapsed="false">
      <c r="A463" s="8" t="s">
        <v>5707</v>
      </c>
      <c r="B463" s="8" t="s">
        <v>5707</v>
      </c>
      <c r="C463" s="2" t="s">
        <v>5708</v>
      </c>
      <c r="D463" s="2" t="s">
        <v>1059</v>
      </c>
      <c r="E463" s="2" t="s">
        <v>1060</v>
      </c>
      <c r="F463" s="9" t="n">
        <f aca="false">Precios!R463</f>
        <v>1971.99</v>
      </c>
      <c r="G463" s="2" t="n">
        <v>0</v>
      </c>
      <c r="H463" s="10" t="str">
        <f aca="false">Parámetros!$B$28</f>
        <v>Nuevo</v>
      </c>
      <c r="I463" s="10" t="str">
        <f aca="false">Parámetros!$B$29</f>
        <v>Clásica</v>
      </c>
      <c r="J463" s="11" t="s">
        <v>5709</v>
      </c>
      <c r="K463" s="10" t="str">
        <f aca="false">Parámetros!$B$30</f>
        <v>Mercado Envíos</v>
      </c>
      <c r="L463" s="2" t="str">
        <f aca="false">IF(F463&gt;=Parámetros!$B$7,"Envío gratis (obligatorio en Mercado Libre)",Parámetros!$B$31)</f>
        <v>Envío gratis (obligatorio en Mercado Libre)</v>
      </c>
      <c r="M463" s="10" t="str">
        <f aca="false">Parámetros!$B$32</f>
        <v>No acepto</v>
      </c>
      <c r="N463" s="10" t="str">
        <f aca="false">Parámetros!$B$33</f>
        <v>Sin garantía</v>
      </c>
      <c r="O463" s="2" t="s">
        <v>5710</v>
      </c>
      <c r="P463" s="2" t="s">
        <v>5711</v>
      </c>
      <c r="Q463" s="2" t="s">
        <v>2368</v>
      </c>
      <c r="R463" s="2" t="s">
        <v>5711</v>
      </c>
      <c r="S463" s="2"/>
      <c r="T463" s="2" t="s">
        <v>1112</v>
      </c>
      <c r="U463" s="2" t="n">
        <v>30</v>
      </c>
      <c r="V463" s="2" t="s">
        <v>1736</v>
      </c>
      <c r="W463" s="2" t="n">
        <v>30</v>
      </c>
      <c r="X463" s="2" t="s">
        <v>5712</v>
      </c>
      <c r="Y463" s="2" t="s">
        <v>2587</v>
      </c>
      <c r="Z463" s="2" t="s">
        <v>136</v>
      </c>
      <c r="AA463" s="2" t="s">
        <v>81</v>
      </c>
      <c r="AB463" s="2"/>
      <c r="AC463" s="2"/>
      <c r="AD463" s="2"/>
      <c r="AE463" s="2"/>
      <c r="AF463" s="2"/>
      <c r="AG463" s="2" t="s">
        <v>5713</v>
      </c>
      <c r="AH463" s="2" t="s">
        <v>5714</v>
      </c>
      <c r="AI463" s="2" t="s">
        <v>5715</v>
      </c>
      <c r="AJ463" s="2"/>
      <c r="AK463" s="2"/>
      <c r="AL463" s="2"/>
      <c r="AM463" s="2"/>
      <c r="AN463" s="2" t="s">
        <v>87</v>
      </c>
      <c r="AO463" s="2" t="s">
        <v>5716</v>
      </c>
      <c r="AP463" s="2" t="s">
        <v>89</v>
      </c>
    </row>
    <row r="464" customFormat="false" ht="15" hidden="false" customHeight="false" outlineLevel="0" collapsed="false">
      <c r="A464" s="8" t="s">
        <v>5717</v>
      </c>
      <c r="B464" s="8" t="s">
        <v>5717</v>
      </c>
      <c r="C464" s="2" t="s">
        <v>5718</v>
      </c>
      <c r="D464" s="2" t="s">
        <v>144</v>
      </c>
      <c r="E464" s="2" t="s">
        <v>145</v>
      </c>
      <c r="F464" s="9" t="n">
        <f aca="false">Precios!R464</f>
        <v>298</v>
      </c>
      <c r="G464" s="2" t="n">
        <v>0</v>
      </c>
      <c r="H464" s="10" t="str">
        <f aca="false">Parámetros!$B$28</f>
        <v>Nuevo</v>
      </c>
      <c r="I464" s="10" t="str">
        <f aca="false">Parámetros!$B$29</f>
        <v>Clásica</v>
      </c>
      <c r="J464" s="11" t="s">
        <v>5719</v>
      </c>
      <c r="K464" s="10" t="str">
        <f aca="false">Parámetros!$B$30</f>
        <v>Mercado Envíos</v>
      </c>
      <c r="L464" s="2" t="str">
        <f aca="false">IF(F464&gt;=Parámetros!$B$7,"Envío gratis (obligatorio en Mercado Libre)",Parámetros!$B$31)</f>
        <v>A cargo del comprador</v>
      </c>
      <c r="M464" s="10" t="str">
        <f aca="false">Parámetros!$B$32</f>
        <v>No acepto</v>
      </c>
      <c r="N464" s="10" t="str">
        <f aca="false">Parámetros!$B$33</f>
        <v>Sin garantía</v>
      </c>
      <c r="O464" s="2" t="s">
        <v>5720</v>
      </c>
      <c r="P464" s="2" t="s">
        <v>5675</v>
      </c>
      <c r="Q464" s="2" t="s">
        <v>2970</v>
      </c>
      <c r="R464" s="2" t="s">
        <v>5721</v>
      </c>
      <c r="S464" s="2"/>
      <c r="T464" s="2" t="s">
        <v>1112</v>
      </c>
      <c r="U464" s="2" t="n">
        <v>24</v>
      </c>
      <c r="V464" s="2" t="s">
        <v>1736</v>
      </c>
      <c r="W464" s="2" t="n">
        <v>24</v>
      </c>
      <c r="X464" s="2" t="s">
        <v>5722</v>
      </c>
      <c r="Y464" s="2" t="s">
        <v>5723</v>
      </c>
      <c r="Z464" s="2" t="s">
        <v>136</v>
      </c>
      <c r="AA464" s="2" t="s">
        <v>81</v>
      </c>
      <c r="AB464" s="2"/>
      <c r="AC464" s="2"/>
      <c r="AD464" s="2"/>
      <c r="AE464" s="2"/>
      <c r="AF464" s="2"/>
      <c r="AG464" s="2" t="s">
        <v>5724</v>
      </c>
      <c r="AH464" s="2" t="s">
        <v>5725</v>
      </c>
      <c r="AI464" s="2" t="s">
        <v>5726</v>
      </c>
      <c r="AJ464" s="2"/>
      <c r="AK464" s="2"/>
      <c r="AL464" s="2"/>
      <c r="AM464" s="2"/>
      <c r="AN464" s="2" t="s">
        <v>87</v>
      </c>
      <c r="AO464" s="2" t="s">
        <v>5727</v>
      </c>
      <c r="AP464" s="2" t="s">
        <v>89</v>
      </c>
    </row>
    <row r="465" customFormat="false" ht="15" hidden="false" customHeight="false" outlineLevel="0" collapsed="false">
      <c r="A465" s="8" t="s">
        <v>5728</v>
      </c>
      <c r="B465" s="8" t="s">
        <v>5728</v>
      </c>
      <c r="C465" s="2" t="s">
        <v>5729</v>
      </c>
      <c r="D465" s="2" t="s">
        <v>596</v>
      </c>
      <c r="E465" s="2" t="s">
        <v>597</v>
      </c>
      <c r="F465" s="9" t="n">
        <f aca="false">Precios!R465</f>
        <v>215</v>
      </c>
      <c r="G465" s="2" t="n">
        <v>92</v>
      </c>
      <c r="H465" s="10" t="str">
        <f aca="false">Parámetros!$B$28</f>
        <v>Nuevo</v>
      </c>
      <c r="I465" s="10" t="str">
        <f aca="false">Parámetros!$B$29</f>
        <v>Clásica</v>
      </c>
      <c r="J465" s="11" t="s">
        <v>5730</v>
      </c>
      <c r="K465" s="10" t="str">
        <f aca="false">Parámetros!$B$30</f>
        <v>Mercado Envíos</v>
      </c>
      <c r="L465" s="2" t="str">
        <f aca="false">IF(F465&gt;=Parámetros!$B$7,"Envío gratis (obligatorio en Mercado Libre)",Parámetros!$B$31)</f>
        <v>A cargo del comprador</v>
      </c>
      <c r="M465" s="10" t="str">
        <f aca="false">Parámetros!$B$32</f>
        <v>No acepto</v>
      </c>
      <c r="N465" s="10" t="str">
        <f aca="false">Parámetros!$B$33</f>
        <v>Sin garantía</v>
      </c>
      <c r="O465" s="2" t="s">
        <v>5731</v>
      </c>
      <c r="P465" s="2" t="s">
        <v>5732</v>
      </c>
      <c r="Q465" s="2" t="s">
        <v>3672</v>
      </c>
      <c r="R465" s="2" t="s">
        <v>3673</v>
      </c>
      <c r="S465" s="2" t="s">
        <v>566</v>
      </c>
      <c r="T465" s="2" t="s">
        <v>5733</v>
      </c>
      <c r="U465" s="2" t="n">
        <v>14</v>
      </c>
      <c r="V465" s="2" t="s">
        <v>171</v>
      </c>
      <c r="W465" s="2" t="n">
        <v>14</v>
      </c>
      <c r="X465" s="2"/>
      <c r="Y465" s="2"/>
      <c r="Z465" s="2"/>
      <c r="AA465" s="2" t="s">
        <v>81</v>
      </c>
      <c r="AB465" s="2" t="s">
        <v>5734</v>
      </c>
      <c r="AC465" s="2"/>
      <c r="AD465" s="2" t="s">
        <v>566</v>
      </c>
      <c r="AE465" s="2"/>
      <c r="AF465" s="2"/>
      <c r="AG465" s="2" t="s">
        <v>5735</v>
      </c>
      <c r="AH465" s="2" t="s">
        <v>5736</v>
      </c>
      <c r="AI465" s="2" t="s">
        <v>5737</v>
      </c>
      <c r="AJ465" s="2"/>
      <c r="AK465" s="2"/>
      <c r="AL465" s="2"/>
      <c r="AM465" s="2"/>
      <c r="AN465" s="2" t="s">
        <v>175</v>
      </c>
      <c r="AO465" s="2" t="s">
        <v>5738</v>
      </c>
      <c r="AP465" s="2" t="s">
        <v>89</v>
      </c>
    </row>
    <row r="466" customFormat="false" ht="15" hidden="false" customHeight="false" outlineLevel="0" collapsed="false">
      <c r="A466" s="8" t="s">
        <v>5739</v>
      </c>
      <c r="B466" s="8" t="s">
        <v>5739</v>
      </c>
      <c r="C466" s="2" t="s">
        <v>5740</v>
      </c>
      <c r="D466" s="2" t="s">
        <v>1093</v>
      </c>
      <c r="E466" s="2" t="s">
        <v>1094</v>
      </c>
      <c r="F466" s="9" t="n">
        <f aca="false">Precios!R466</f>
        <v>107</v>
      </c>
      <c r="G466" s="2" t="n">
        <v>2075</v>
      </c>
      <c r="H466" s="10" t="str">
        <f aca="false">Parámetros!$B$28</f>
        <v>Nuevo</v>
      </c>
      <c r="I466" s="10" t="str">
        <f aca="false">Parámetros!$B$29</f>
        <v>Clásica</v>
      </c>
      <c r="J466" s="11" t="s">
        <v>5741</v>
      </c>
      <c r="K466" s="10" t="str">
        <f aca="false">Parámetros!$B$30</f>
        <v>Mercado Envíos</v>
      </c>
      <c r="L466" s="2" t="str">
        <f aca="false">IF(F466&gt;=Parámetros!$B$7,"Envío gratis (obligatorio en Mercado Libre)",Parámetros!$B$31)</f>
        <v>A cargo del comprador</v>
      </c>
      <c r="M466" s="10" t="str">
        <f aca="false">Parámetros!$B$32</f>
        <v>No acepto</v>
      </c>
      <c r="N466" s="10" t="str">
        <f aca="false">Parámetros!$B$33</f>
        <v>Sin garantía</v>
      </c>
      <c r="O466" s="2" t="s">
        <v>5742</v>
      </c>
      <c r="P466" s="2" t="s">
        <v>5743</v>
      </c>
      <c r="Q466" s="2" t="s">
        <v>5744</v>
      </c>
      <c r="R466" s="2" t="s">
        <v>5743</v>
      </c>
      <c r="S466" s="2"/>
      <c r="T466" s="2" t="s">
        <v>152</v>
      </c>
      <c r="U466" s="2" t="n">
        <v>4</v>
      </c>
      <c r="V466" s="2" t="s">
        <v>133</v>
      </c>
      <c r="W466" s="2" t="n">
        <v>4</v>
      </c>
      <c r="X466" s="2" t="s">
        <v>5745</v>
      </c>
      <c r="Y466" s="2" t="s">
        <v>135</v>
      </c>
      <c r="Z466" s="2" t="s">
        <v>136</v>
      </c>
      <c r="AA466" s="2" t="s">
        <v>81</v>
      </c>
      <c r="AB466" s="2"/>
      <c r="AC466" s="2"/>
      <c r="AD466" s="2" t="s">
        <v>1101</v>
      </c>
      <c r="AE466" s="2"/>
      <c r="AF466" s="2"/>
      <c r="AG466" s="2" t="s">
        <v>5746</v>
      </c>
      <c r="AH466" s="2" t="s">
        <v>5747</v>
      </c>
      <c r="AI466" s="2" t="s">
        <v>5748</v>
      </c>
      <c r="AJ466" s="2" t="s">
        <v>5749</v>
      </c>
      <c r="AK466" s="2" t="s">
        <v>5750</v>
      </c>
      <c r="AL466" s="2" t="s">
        <v>5751</v>
      </c>
      <c r="AM466" s="2"/>
      <c r="AN466" s="2" t="s">
        <v>87</v>
      </c>
      <c r="AO466" s="2" t="s">
        <v>5752</v>
      </c>
      <c r="AP466" s="2" t="s">
        <v>89</v>
      </c>
    </row>
    <row r="467" customFormat="false" ht="15" hidden="false" customHeight="false" outlineLevel="0" collapsed="false">
      <c r="A467" s="8" t="s">
        <v>5753</v>
      </c>
      <c r="B467" s="8" t="s">
        <v>5753</v>
      </c>
      <c r="C467" s="2" t="s">
        <v>5754</v>
      </c>
      <c r="D467" s="2" t="s">
        <v>445</v>
      </c>
      <c r="E467" s="2" t="s">
        <v>446</v>
      </c>
      <c r="F467" s="9" t="n">
        <f aca="false">Precios!R467</f>
        <v>982</v>
      </c>
      <c r="G467" s="2" t="n">
        <v>16</v>
      </c>
      <c r="H467" s="10" t="str">
        <f aca="false">Parámetros!$B$28</f>
        <v>Nuevo</v>
      </c>
      <c r="I467" s="10" t="str">
        <f aca="false">Parámetros!$B$29</f>
        <v>Clásica</v>
      </c>
      <c r="J467" s="11" t="s">
        <v>5755</v>
      </c>
      <c r="K467" s="10" t="str">
        <f aca="false">Parámetros!$B$30</f>
        <v>Mercado Envíos</v>
      </c>
      <c r="L467" s="2" t="str">
        <f aca="false">IF(F467&gt;=Parámetros!$B$7,"Envío gratis (obligatorio en Mercado Libre)",Parámetros!$B$31)</f>
        <v>Envío gratis (obligatorio en Mercado Libre)</v>
      </c>
      <c r="M467" s="10" t="str">
        <f aca="false">Parámetros!$B$32</f>
        <v>No acepto</v>
      </c>
      <c r="N467" s="10" t="str">
        <f aca="false">Parámetros!$B$33</f>
        <v>Sin garantía</v>
      </c>
      <c r="O467" s="2" t="s">
        <v>5756</v>
      </c>
      <c r="P467" s="2" t="s">
        <v>5757</v>
      </c>
      <c r="Q467" s="2" t="s">
        <v>897</v>
      </c>
      <c r="R467" s="2" t="s">
        <v>5757</v>
      </c>
      <c r="S467" s="2"/>
      <c r="T467" s="2" t="s">
        <v>152</v>
      </c>
      <c r="U467" s="2" t="n">
        <v>10</v>
      </c>
      <c r="V467" s="2" t="s">
        <v>133</v>
      </c>
      <c r="W467" s="2" t="n">
        <v>10</v>
      </c>
      <c r="X467" s="2" t="s">
        <v>5758</v>
      </c>
      <c r="Y467" s="2" t="s">
        <v>5759</v>
      </c>
      <c r="Z467" s="2" t="s">
        <v>136</v>
      </c>
      <c r="AA467" s="2" t="s">
        <v>81</v>
      </c>
      <c r="AB467" s="2"/>
      <c r="AC467" s="2"/>
      <c r="AD467" s="2"/>
      <c r="AE467" s="2"/>
      <c r="AF467" s="2"/>
      <c r="AG467" s="2" t="s">
        <v>5760</v>
      </c>
      <c r="AH467" s="2" t="s">
        <v>5761</v>
      </c>
      <c r="AI467" s="2" t="s">
        <v>5762</v>
      </c>
      <c r="AJ467" s="2" t="s">
        <v>5763</v>
      </c>
      <c r="AK467" s="2"/>
      <c r="AL467" s="2"/>
      <c r="AM467" s="2"/>
      <c r="AN467" s="2" t="s">
        <v>87</v>
      </c>
      <c r="AO467" s="2" t="s">
        <v>5764</v>
      </c>
      <c r="AP467" s="2" t="s">
        <v>89</v>
      </c>
    </row>
    <row r="468" customFormat="false" ht="15" hidden="false" customHeight="false" outlineLevel="0" collapsed="false">
      <c r="A468" s="8" t="s">
        <v>5765</v>
      </c>
      <c r="B468" s="8" t="s">
        <v>5765</v>
      </c>
      <c r="C468" s="2" t="s">
        <v>5766</v>
      </c>
      <c r="D468" s="2" t="s">
        <v>612</v>
      </c>
      <c r="E468" s="2" t="s">
        <v>613</v>
      </c>
      <c r="F468" s="9" t="n">
        <f aca="false">Precios!R468</f>
        <v>79</v>
      </c>
      <c r="G468" s="2" t="n">
        <v>252</v>
      </c>
      <c r="H468" s="10" t="str">
        <f aca="false">Parámetros!$B$28</f>
        <v>Nuevo</v>
      </c>
      <c r="I468" s="10" t="str">
        <f aca="false">Parámetros!$B$29</f>
        <v>Clásica</v>
      </c>
      <c r="J468" s="11" t="s">
        <v>5767</v>
      </c>
      <c r="K468" s="10" t="str">
        <f aca="false">Parámetros!$B$30</f>
        <v>Mercado Envíos</v>
      </c>
      <c r="L468" s="2" t="str">
        <f aca="false">IF(F468&gt;=Parámetros!$B$7,"Envío gratis (obligatorio en Mercado Libre)",Parámetros!$B$31)</f>
        <v>A cargo del comprador</v>
      </c>
      <c r="M468" s="10" t="str">
        <f aca="false">Parámetros!$B$32</f>
        <v>No acepto</v>
      </c>
      <c r="N468" s="10" t="str">
        <f aca="false">Parámetros!$B$33</f>
        <v>Sin garantía</v>
      </c>
      <c r="O468" s="2" t="s">
        <v>5768</v>
      </c>
      <c r="P468" s="2" t="s">
        <v>616</v>
      </c>
      <c r="Q468" s="2" t="s">
        <v>617</v>
      </c>
      <c r="R468" s="2" t="s">
        <v>618</v>
      </c>
      <c r="S468" s="2" t="s">
        <v>5769</v>
      </c>
      <c r="T468" s="2" t="s">
        <v>5770</v>
      </c>
      <c r="U468" s="2" t="n">
        <v>66</v>
      </c>
      <c r="V468" s="2" t="s">
        <v>77</v>
      </c>
      <c r="W468" s="2" t="n">
        <v>1</v>
      </c>
      <c r="X468" s="2"/>
      <c r="Y468" s="2"/>
      <c r="Z468" s="2"/>
      <c r="AA468" s="2"/>
      <c r="AB468" s="2"/>
      <c r="AC468" s="2" t="s">
        <v>2384</v>
      </c>
      <c r="AD468" s="2"/>
      <c r="AE468" s="2"/>
      <c r="AF468" s="2"/>
      <c r="AG468" s="2" t="s">
        <v>5771</v>
      </c>
      <c r="AH468" s="2" t="s">
        <v>5772</v>
      </c>
      <c r="AI468" s="2" t="s">
        <v>5773</v>
      </c>
      <c r="AJ468" s="2" t="s">
        <v>5774</v>
      </c>
      <c r="AK468" s="2"/>
      <c r="AL468" s="2"/>
      <c r="AM468" s="2"/>
      <c r="AN468" s="2" t="s">
        <v>175</v>
      </c>
      <c r="AO468" s="2" t="s">
        <v>5775</v>
      </c>
      <c r="AP468" s="2" t="s">
        <v>89</v>
      </c>
    </row>
    <row r="469" customFormat="false" ht="15" hidden="false" customHeight="false" outlineLevel="0" collapsed="false">
      <c r="A469" s="8" t="s">
        <v>5776</v>
      </c>
      <c r="B469" s="8" t="s">
        <v>5776</v>
      </c>
      <c r="C469" s="2" t="s">
        <v>5777</v>
      </c>
      <c r="D469" s="2" t="s">
        <v>240</v>
      </c>
      <c r="E469" s="2" t="s">
        <v>241</v>
      </c>
      <c r="F469" s="9" t="n">
        <f aca="false">Precios!R469</f>
        <v>146.04</v>
      </c>
      <c r="G469" s="2" t="n">
        <v>388</v>
      </c>
      <c r="H469" s="10" t="str">
        <f aca="false">Parámetros!$B$28</f>
        <v>Nuevo</v>
      </c>
      <c r="I469" s="10" t="str">
        <f aca="false">Parámetros!$B$29</f>
        <v>Clásica</v>
      </c>
      <c r="J469" s="11" t="s">
        <v>5778</v>
      </c>
      <c r="K469" s="10" t="str">
        <f aca="false">Parámetros!$B$30</f>
        <v>Mercado Envíos</v>
      </c>
      <c r="L469" s="2" t="str">
        <f aca="false">IF(F469&gt;=Parámetros!$B$7,"Envío gratis (obligatorio en Mercado Libre)",Parámetros!$B$31)</f>
        <v>A cargo del comprador</v>
      </c>
      <c r="M469" s="10" t="str">
        <f aca="false">Parámetros!$B$32</f>
        <v>No acepto</v>
      </c>
      <c r="N469" s="10" t="str">
        <f aca="false">Parámetros!$B$33</f>
        <v>Sin garantía</v>
      </c>
      <c r="O469" s="2" t="s">
        <v>5779</v>
      </c>
      <c r="P469" s="2" t="s">
        <v>354</v>
      </c>
      <c r="Q469" s="2" t="s">
        <v>355</v>
      </c>
      <c r="R469" s="2" t="s">
        <v>354</v>
      </c>
      <c r="S469" s="2"/>
      <c r="T469" s="2" t="s">
        <v>152</v>
      </c>
      <c r="U469" s="2" t="n">
        <v>5</v>
      </c>
      <c r="V469" s="2" t="s">
        <v>133</v>
      </c>
      <c r="W469" s="2" t="n">
        <v>5</v>
      </c>
      <c r="X469" s="2" t="s">
        <v>5780</v>
      </c>
      <c r="Y469" s="2" t="s">
        <v>3328</v>
      </c>
      <c r="Z469" s="2" t="s">
        <v>136</v>
      </c>
      <c r="AA469" s="2" t="s">
        <v>1835</v>
      </c>
      <c r="AB469" s="2"/>
      <c r="AC469" s="2"/>
      <c r="AD469" s="2"/>
      <c r="AE469" s="2"/>
      <c r="AF469" s="2"/>
      <c r="AG469" s="2" t="s">
        <v>5781</v>
      </c>
      <c r="AH469" s="2" t="s">
        <v>5782</v>
      </c>
      <c r="AI469" s="2" t="s">
        <v>5783</v>
      </c>
      <c r="AJ469" s="2"/>
      <c r="AK469" s="2"/>
      <c r="AL469" s="2"/>
      <c r="AM469" s="2"/>
      <c r="AN469" s="2" t="s">
        <v>87</v>
      </c>
      <c r="AO469" s="2" t="s">
        <v>5784</v>
      </c>
      <c r="AP469" s="2" t="s">
        <v>89</v>
      </c>
    </row>
    <row r="470" customFormat="false" ht="15" hidden="false" customHeight="false" outlineLevel="0" collapsed="false">
      <c r="A470" s="8" t="s">
        <v>5785</v>
      </c>
      <c r="B470" s="8" t="s">
        <v>5785</v>
      </c>
      <c r="C470" s="2" t="s">
        <v>5786</v>
      </c>
      <c r="D470" s="2" t="s">
        <v>5633</v>
      </c>
      <c r="E470" s="2" t="s">
        <v>5634</v>
      </c>
      <c r="F470" s="9" t="n">
        <f aca="false">Precios!R470</f>
        <v>70</v>
      </c>
      <c r="G470" s="2" t="n">
        <v>695</v>
      </c>
      <c r="H470" s="10" t="str">
        <f aca="false">Parámetros!$B$28</f>
        <v>Nuevo</v>
      </c>
      <c r="I470" s="10" t="str">
        <f aca="false">Parámetros!$B$29</f>
        <v>Clásica</v>
      </c>
      <c r="J470" s="11" t="s">
        <v>5787</v>
      </c>
      <c r="K470" s="10" t="str">
        <f aca="false">Parámetros!$B$30</f>
        <v>Mercado Envíos</v>
      </c>
      <c r="L470" s="2" t="str">
        <f aca="false">IF(F470&gt;=Parámetros!$B$7,"Envío gratis (obligatorio en Mercado Libre)",Parámetros!$B$31)</f>
        <v>A cargo del comprador</v>
      </c>
      <c r="M470" s="10" t="str">
        <f aca="false">Parámetros!$B$32</f>
        <v>No acepto</v>
      </c>
      <c r="N470" s="10" t="str">
        <f aca="false">Parámetros!$B$33</f>
        <v>Sin garantía</v>
      </c>
      <c r="O470" s="2" t="s">
        <v>5788</v>
      </c>
      <c r="P470" s="2" t="s">
        <v>3919</v>
      </c>
      <c r="Q470" s="2" t="s">
        <v>3919</v>
      </c>
      <c r="R470" s="2" t="s">
        <v>5637</v>
      </c>
      <c r="S470" s="2"/>
      <c r="T470" s="2" t="s">
        <v>5789</v>
      </c>
      <c r="U470" s="2" t="n">
        <v>500</v>
      </c>
      <c r="V470" s="2" t="s">
        <v>77</v>
      </c>
      <c r="W470" s="2" t="n">
        <v>1</v>
      </c>
      <c r="X470" s="2" t="s">
        <v>5640</v>
      </c>
      <c r="Y470" s="2" t="s">
        <v>5790</v>
      </c>
      <c r="Z470" s="2" t="s">
        <v>4398</v>
      </c>
      <c r="AA470" s="2"/>
      <c r="AB470" s="2"/>
      <c r="AC470" s="2"/>
      <c r="AD470" s="2"/>
      <c r="AE470" s="2"/>
      <c r="AF470" s="2"/>
      <c r="AG470" s="2" t="s">
        <v>5791</v>
      </c>
      <c r="AH470" s="2" t="s">
        <v>5792</v>
      </c>
      <c r="AI470" s="2" t="s">
        <v>5793</v>
      </c>
      <c r="AJ470" s="2"/>
      <c r="AK470" s="2"/>
      <c r="AL470" s="2"/>
      <c r="AM470" s="2"/>
      <c r="AN470" s="2" t="s">
        <v>87</v>
      </c>
      <c r="AO470" s="2" t="s">
        <v>5794</v>
      </c>
      <c r="AP470" s="2" t="s">
        <v>89</v>
      </c>
    </row>
    <row r="471" customFormat="false" ht="15" hidden="false" customHeight="false" outlineLevel="0" collapsed="false">
      <c r="A471" s="8" t="s">
        <v>5795</v>
      </c>
      <c r="B471" s="8" t="s">
        <v>5795</v>
      </c>
      <c r="C471" s="2" t="s">
        <v>5796</v>
      </c>
      <c r="D471" s="2" t="s">
        <v>750</v>
      </c>
      <c r="E471" s="2" t="s">
        <v>751</v>
      </c>
      <c r="F471" s="9" t="n">
        <f aca="false">Precios!R471</f>
        <v>284</v>
      </c>
      <c r="G471" s="2" t="n">
        <v>22</v>
      </c>
      <c r="H471" s="10" t="str">
        <f aca="false">Parámetros!$B$28</f>
        <v>Nuevo</v>
      </c>
      <c r="I471" s="10" t="str">
        <f aca="false">Parámetros!$B$29</f>
        <v>Clásica</v>
      </c>
      <c r="J471" s="11" t="s">
        <v>5797</v>
      </c>
      <c r="K471" s="10" t="str">
        <f aca="false">Parámetros!$B$30</f>
        <v>Mercado Envíos</v>
      </c>
      <c r="L471" s="2" t="str">
        <f aca="false">IF(F471&gt;=Parámetros!$B$7,"Envío gratis (obligatorio en Mercado Libre)",Parámetros!$B$31)</f>
        <v>A cargo del comprador</v>
      </c>
      <c r="M471" s="10" t="str">
        <f aca="false">Parámetros!$B$32</f>
        <v>No acepto</v>
      </c>
      <c r="N471" s="10" t="str">
        <f aca="false">Parámetros!$B$33</f>
        <v>Sin garantía</v>
      </c>
      <c r="O471" s="2" t="s">
        <v>5798</v>
      </c>
      <c r="P471" s="2" t="s">
        <v>5799</v>
      </c>
      <c r="Q471" s="2" t="s">
        <v>1016</v>
      </c>
      <c r="R471" s="2" t="s">
        <v>5800</v>
      </c>
      <c r="S471" s="2"/>
      <c r="T471" s="2" t="s">
        <v>1459</v>
      </c>
      <c r="U471" s="2" t="n">
        <v>120</v>
      </c>
      <c r="V471" s="2" t="s">
        <v>77</v>
      </c>
      <c r="W471" s="2" t="n">
        <v>1</v>
      </c>
      <c r="X471" s="2" t="s">
        <v>5801</v>
      </c>
      <c r="Y471" s="2" t="s">
        <v>5802</v>
      </c>
      <c r="Z471" s="2" t="s">
        <v>136</v>
      </c>
      <c r="AA471" s="2"/>
      <c r="AB471" s="2"/>
      <c r="AC471" s="2"/>
      <c r="AD471" s="2"/>
      <c r="AE471" s="2"/>
      <c r="AF471" s="2"/>
      <c r="AG471" s="2" t="s">
        <v>5803</v>
      </c>
      <c r="AH471" s="2" t="s">
        <v>5804</v>
      </c>
      <c r="AI471" s="2" t="s">
        <v>5805</v>
      </c>
      <c r="AJ471" s="2" t="s">
        <v>5806</v>
      </c>
      <c r="AK471" s="2"/>
      <c r="AL471" s="2"/>
      <c r="AM471" s="2"/>
      <c r="AN471" s="2" t="s">
        <v>87</v>
      </c>
      <c r="AO471" s="2" t="s">
        <v>5807</v>
      </c>
      <c r="AP471" s="2" t="s">
        <v>89</v>
      </c>
    </row>
    <row r="472" customFormat="false" ht="15" hidden="false" customHeight="false" outlineLevel="0" collapsed="false">
      <c r="A472" s="8" t="s">
        <v>5808</v>
      </c>
      <c r="B472" s="8" t="s">
        <v>5808</v>
      </c>
      <c r="C472" s="2" t="s">
        <v>5809</v>
      </c>
      <c r="D472" s="2" t="s">
        <v>556</v>
      </c>
      <c r="E472" s="2" t="s">
        <v>557</v>
      </c>
      <c r="F472" s="9" t="n">
        <f aca="false">Precios!R472</f>
        <v>583.22</v>
      </c>
      <c r="G472" s="2" t="n">
        <v>0</v>
      </c>
      <c r="H472" s="10" t="str">
        <f aca="false">Parámetros!$B$28</f>
        <v>Nuevo</v>
      </c>
      <c r="I472" s="10" t="str">
        <f aca="false">Parámetros!$B$29</f>
        <v>Clásica</v>
      </c>
      <c r="J472" s="11" t="s">
        <v>5810</v>
      </c>
      <c r="K472" s="10" t="str">
        <f aca="false">Parámetros!$B$30</f>
        <v>Mercado Envíos</v>
      </c>
      <c r="L472" s="2" t="str">
        <f aca="false">IF(F472&gt;=Parámetros!$B$7,"Envío gratis (obligatorio en Mercado Libre)",Parámetros!$B$31)</f>
        <v>Envío gratis (obligatorio en Mercado Libre)</v>
      </c>
      <c r="M472" s="10" t="str">
        <f aca="false">Parámetros!$B$32</f>
        <v>No acepto</v>
      </c>
      <c r="N472" s="10" t="str">
        <f aca="false">Parámetros!$B$33</f>
        <v>Sin garantía</v>
      </c>
      <c r="O472" s="2" t="s">
        <v>5811</v>
      </c>
      <c r="P472" s="2" t="s">
        <v>5812</v>
      </c>
      <c r="Q472" s="2" t="s">
        <v>129</v>
      </c>
      <c r="R472" s="2" t="s">
        <v>5812</v>
      </c>
      <c r="S472" s="2"/>
      <c r="T472" s="2" t="s">
        <v>5813</v>
      </c>
      <c r="U472" s="2" t="n">
        <v>21</v>
      </c>
      <c r="V472" s="2" t="s">
        <v>1736</v>
      </c>
      <c r="W472" s="2" t="n">
        <v>21</v>
      </c>
      <c r="X472" s="2" t="s">
        <v>5814</v>
      </c>
      <c r="Y472" s="2" t="s">
        <v>5815</v>
      </c>
      <c r="Z472" s="2" t="s">
        <v>136</v>
      </c>
      <c r="AA472" s="2" t="s">
        <v>5816</v>
      </c>
      <c r="AB472" s="2"/>
      <c r="AC472" s="2"/>
      <c r="AD472" s="2" t="s">
        <v>566</v>
      </c>
      <c r="AE472" s="2"/>
      <c r="AF472" s="2"/>
      <c r="AG472" s="2" t="s">
        <v>5817</v>
      </c>
      <c r="AH472" s="2" t="s">
        <v>5818</v>
      </c>
      <c r="AI472" s="2"/>
      <c r="AJ472" s="2"/>
      <c r="AK472" s="2"/>
      <c r="AL472" s="2"/>
      <c r="AM472" s="2"/>
      <c r="AN472" s="2" t="s">
        <v>87</v>
      </c>
      <c r="AO472" s="2" t="s">
        <v>5819</v>
      </c>
      <c r="AP472" s="2" t="s">
        <v>89</v>
      </c>
    </row>
    <row r="473" customFormat="false" ht="15" hidden="false" customHeight="false" outlineLevel="0" collapsed="false">
      <c r="A473" s="8" t="s">
        <v>5820</v>
      </c>
      <c r="B473" s="8" t="s">
        <v>5820</v>
      </c>
      <c r="C473" s="2" t="s">
        <v>5821</v>
      </c>
      <c r="D473" s="2" t="s">
        <v>750</v>
      </c>
      <c r="E473" s="2" t="s">
        <v>751</v>
      </c>
      <c r="F473" s="9" t="n">
        <f aca="false">Precios!R473</f>
        <v>210.86</v>
      </c>
      <c r="G473" s="2" t="n">
        <v>321</v>
      </c>
      <c r="H473" s="10" t="str">
        <f aca="false">Parámetros!$B$28</f>
        <v>Nuevo</v>
      </c>
      <c r="I473" s="10" t="str">
        <f aca="false">Parámetros!$B$29</f>
        <v>Clásica</v>
      </c>
      <c r="J473" s="11" t="s">
        <v>5822</v>
      </c>
      <c r="K473" s="10" t="str">
        <f aca="false">Parámetros!$B$30</f>
        <v>Mercado Envíos</v>
      </c>
      <c r="L473" s="2" t="str">
        <f aca="false">IF(F473&gt;=Parámetros!$B$7,"Envío gratis (obligatorio en Mercado Libre)",Parámetros!$B$31)</f>
        <v>A cargo del comprador</v>
      </c>
      <c r="M473" s="10" t="str">
        <f aca="false">Parámetros!$B$32</f>
        <v>No acepto</v>
      </c>
      <c r="N473" s="10" t="str">
        <f aca="false">Parámetros!$B$33</f>
        <v>Sin garantía</v>
      </c>
      <c r="O473" s="2" t="s">
        <v>5823</v>
      </c>
      <c r="P473" s="2" t="s">
        <v>5824</v>
      </c>
      <c r="Q473" s="2" t="s">
        <v>355</v>
      </c>
      <c r="R473" s="2" t="s">
        <v>5825</v>
      </c>
      <c r="S473" s="2" t="s">
        <v>1222</v>
      </c>
      <c r="T473" s="2" t="s">
        <v>5826</v>
      </c>
      <c r="U473" s="2" t="n">
        <v>20</v>
      </c>
      <c r="V473" s="2" t="s">
        <v>77</v>
      </c>
      <c r="W473" s="2" t="n">
        <v>1</v>
      </c>
      <c r="X473" s="2" t="s">
        <v>5827</v>
      </c>
      <c r="Y473" s="2" t="s">
        <v>5828</v>
      </c>
      <c r="Z473" s="2" t="s">
        <v>4114</v>
      </c>
      <c r="AA473" s="2" t="s">
        <v>5829</v>
      </c>
      <c r="AB473" s="2"/>
      <c r="AC473" s="2"/>
      <c r="AD473" s="2"/>
      <c r="AE473" s="2"/>
      <c r="AF473" s="2"/>
      <c r="AG473" s="2" t="s">
        <v>5830</v>
      </c>
      <c r="AH473" s="2" t="s">
        <v>5831</v>
      </c>
      <c r="AI473" s="2" t="s">
        <v>5832</v>
      </c>
      <c r="AJ473" s="2"/>
      <c r="AK473" s="2"/>
      <c r="AL473" s="2"/>
      <c r="AM473" s="2"/>
      <c r="AN473" s="2" t="s">
        <v>87</v>
      </c>
      <c r="AO473" s="2" t="s">
        <v>5833</v>
      </c>
      <c r="AP473" s="2" t="s">
        <v>89</v>
      </c>
    </row>
    <row r="474" customFormat="false" ht="15" hidden="false" customHeight="false" outlineLevel="0" collapsed="false">
      <c r="A474" s="8" t="s">
        <v>5834</v>
      </c>
      <c r="B474" s="8" t="s">
        <v>5834</v>
      </c>
      <c r="C474" s="2" t="s">
        <v>5835</v>
      </c>
      <c r="D474" s="2" t="s">
        <v>144</v>
      </c>
      <c r="E474" s="2" t="s">
        <v>145</v>
      </c>
      <c r="F474" s="9" t="n">
        <f aca="false">Precios!R474</f>
        <v>81</v>
      </c>
      <c r="G474" s="2" t="n">
        <v>1236</v>
      </c>
      <c r="H474" s="10" t="str">
        <f aca="false">Parámetros!$B$28</f>
        <v>Nuevo</v>
      </c>
      <c r="I474" s="10" t="str">
        <f aca="false">Parámetros!$B$29</f>
        <v>Clásica</v>
      </c>
      <c r="J474" s="11" t="s">
        <v>5836</v>
      </c>
      <c r="K474" s="10" t="str">
        <f aca="false">Parámetros!$B$30</f>
        <v>Mercado Envíos</v>
      </c>
      <c r="L474" s="2" t="str">
        <f aca="false">IF(F474&gt;=Parámetros!$B$7,"Envío gratis (obligatorio en Mercado Libre)",Parámetros!$B$31)</f>
        <v>A cargo del comprador</v>
      </c>
      <c r="M474" s="10" t="str">
        <f aca="false">Parámetros!$B$32</f>
        <v>No acepto</v>
      </c>
      <c r="N474" s="10" t="str">
        <f aca="false">Parámetros!$B$33</f>
        <v>Sin garantía</v>
      </c>
      <c r="O474" s="2" t="s">
        <v>5837</v>
      </c>
      <c r="P474" s="2" t="s">
        <v>5838</v>
      </c>
      <c r="Q474" s="2" t="s">
        <v>5839</v>
      </c>
      <c r="R474" s="2" t="s">
        <v>5840</v>
      </c>
      <c r="S474" s="2"/>
      <c r="T474" s="2" t="s">
        <v>5841</v>
      </c>
      <c r="U474" s="2" t="n">
        <v>10</v>
      </c>
      <c r="V474" s="2" t="s">
        <v>544</v>
      </c>
      <c r="W474" s="2" t="n">
        <v>10</v>
      </c>
      <c r="X474" s="2" t="s">
        <v>5842</v>
      </c>
      <c r="Y474" s="2" t="s">
        <v>5843</v>
      </c>
      <c r="Z474" s="2" t="s">
        <v>136</v>
      </c>
      <c r="AA474" s="2" t="s">
        <v>81</v>
      </c>
      <c r="AB474" s="2"/>
      <c r="AC474" s="2"/>
      <c r="AD474" s="2"/>
      <c r="AE474" s="2"/>
      <c r="AF474" s="2"/>
      <c r="AG474" s="2" t="s">
        <v>5844</v>
      </c>
      <c r="AH474" s="2" t="s">
        <v>5845</v>
      </c>
      <c r="AI474" s="2" t="s">
        <v>5846</v>
      </c>
      <c r="AJ474" s="2"/>
      <c r="AK474" s="2"/>
      <c r="AL474" s="2"/>
      <c r="AM474" s="2"/>
      <c r="AN474" s="2" t="s">
        <v>87</v>
      </c>
      <c r="AO474" s="2" t="s">
        <v>5847</v>
      </c>
      <c r="AP474" s="2" t="s">
        <v>89</v>
      </c>
    </row>
    <row r="475" customFormat="false" ht="15" hidden="false" customHeight="false" outlineLevel="0" collapsed="false">
      <c r="A475" s="8" t="s">
        <v>5848</v>
      </c>
      <c r="B475" s="8" t="s">
        <v>5848</v>
      </c>
      <c r="C475" s="2" t="s">
        <v>5849</v>
      </c>
      <c r="D475" s="2" t="s">
        <v>124</v>
      </c>
      <c r="E475" s="2" t="s">
        <v>125</v>
      </c>
      <c r="F475" s="9" t="n">
        <f aca="false">Precios!R475</f>
        <v>838</v>
      </c>
      <c r="G475" s="2" t="n">
        <v>157</v>
      </c>
      <c r="H475" s="10" t="str">
        <f aca="false">Parámetros!$B$28</f>
        <v>Nuevo</v>
      </c>
      <c r="I475" s="10" t="str">
        <f aca="false">Parámetros!$B$29</f>
        <v>Clásica</v>
      </c>
      <c r="J475" s="11" t="s">
        <v>5850</v>
      </c>
      <c r="K475" s="10" t="str">
        <f aca="false">Parámetros!$B$30</f>
        <v>Mercado Envíos</v>
      </c>
      <c r="L475" s="2" t="str">
        <f aca="false">IF(F475&gt;=Parámetros!$B$7,"Envío gratis (obligatorio en Mercado Libre)",Parámetros!$B$31)</f>
        <v>Envío gratis (obligatorio en Mercado Libre)</v>
      </c>
      <c r="M475" s="10" t="str">
        <f aca="false">Parámetros!$B$32</f>
        <v>No acepto</v>
      </c>
      <c r="N475" s="10" t="str">
        <f aca="false">Parámetros!$B$33</f>
        <v>Sin garantía</v>
      </c>
      <c r="O475" s="2" t="s">
        <v>5851</v>
      </c>
      <c r="P475" s="2" t="s">
        <v>5852</v>
      </c>
      <c r="Q475" s="2" t="s">
        <v>2524</v>
      </c>
      <c r="R475" s="2" t="s">
        <v>5852</v>
      </c>
      <c r="S475" s="2"/>
      <c r="T475" s="2" t="s">
        <v>152</v>
      </c>
      <c r="U475" s="2" t="n">
        <v>30</v>
      </c>
      <c r="V475" s="2" t="s">
        <v>133</v>
      </c>
      <c r="W475" s="2" t="n">
        <v>30</v>
      </c>
      <c r="X475" s="2" t="s">
        <v>5853</v>
      </c>
      <c r="Y475" s="2" t="s">
        <v>5854</v>
      </c>
      <c r="Z475" s="2" t="s">
        <v>136</v>
      </c>
      <c r="AA475" s="2" t="s">
        <v>81</v>
      </c>
      <c r="AB475" s="2"/>
      <c r="AC475" s="2"/>
      <c r="AD475" s="2"/>
      <c r="AE475" s="2"/>
      <c r="AF475" s="2"/>
      <c r="AG475" s="2" t="s">
        <v>5855</v>
      </c>
      <c r="AH475" s="2" t="s">
        <v>5856</v>
      </c>
      <c r="AI475" s="2" t="s">
        <v>5857</v>
      </c>
      <c r="AJ475" s="2" t="s">
        <v>5858</v>
      </c>
      <c r="AK475" s="2"/>
      <c r="AL475" s="2"/>
      <c r="AM475" s="2"/>
      <c r="AN475" s="2" t="s">
        <v>87</v>
      </c>
      <c r="AO475" s="2" t="s">
        <v>5859</v>
      </c>
      <c r="AP475" s="2" t="s">
        <v>89</v>
      </c>
    </row>
    <row r="476" customFormat="false" ht="15" hidden="false" customHeight="false" outlineLevel="0" collapsed="false">
      <c r="A476" s="8" t="s">
        <v>5860</v>
      </c>
      <c r="B476" s="8" t="s">
        <v>5860</v>
      </c>
      <c r="C476" s="2" t="s">
        <v>5861</v>
      </c>
      <c r="D476" s="2" t="s">
        <v>445</v>
      </c>
      <c r="E476" s="2" t="s">
        <v>446</v>
      </c>
      <c r="F476" s="9" t="n">
        <f aca="false">Precios!R476</f>
        <v>179</v>
      </c>
      <c r="G476" s="2" t="n">
        <v>0</v>
      </c>
      <c r="H476" s="10" t="str">
        <f aca="false">Parámetros!$B$28</f>
        <v>Nuevo</v>
      </c>
      <c r="I476" s="10" t="str">
        <f aca="false">Parámetros!$B$29</f>
        <v>Clásica</v>
      </c>
      <c r="J476" s="11" t="s">
        <v>5862</v>
      </c>
      <c r="K476" s="10" t="str">
        <f aca="false">Parámetros!$B$30</f>
        <v>Mercado Envíos</v>
      </c>
      <c r="L476" s="2" t="str">
        <f aca="false">IF(F476&gt;=Parámetros!$B$7,"Envío gratis (obligatorio en Mercado Libre)",Parámetros!$B$31)</f>
        <v>A cargo del comprador</v>
      </c>
      <c r="M476" s="10" t="str">
        <f aca="false">Parámetros!$B$32</f>
        <v>No acepto</v>
      </c>
      <c r="N476" s="10" t="str">
        <f aca="false">Parámetros!$B$33</f>
        <v>Sin garantía</v>
      </c>
      <c r="O476" s="2" t="s">
        <v>5863</v>
      </c>
      <c r="P476" s="2" t="s">
        <v>2969</v>
      </c>
      <c r="Q476" s="2" t="s">
        <v>2970</v>
      </c>
      <c r="R476" s="2" t="s">
        <v>5864</v>
      </c>
      <c r="S476" s="2"/>
      <c r="T476" s="2" t="s">
        <v>152</v>
      </c>
      <c r="U476" s="2" t="n">
        <v>14</v>
      </c>
      <c r="V476" s="2" t="s">
        <v>133</v>
      </c>
      <c r="W476" s="2" t="n">
        <v>14</v>
      </c>
      <c r="X476" s="2" t="s">
        <v>5865</v>
      </c>
      <c r="Y476" s="2" t="s">
        <v>2430</v>
      </c>
      <c r="Z476" s="2" t="s">
        <v>136</v>
      </c>
      <c r="AA476" s="2" t="s">
        <v>547</v>
      </c>
      <c r="AB476" s="2"/>
      <c r="AC476" s="2"/>
      <c r="AD476" s="2"/>
      <c r="AE476" s="2"/>
      <c r="AF476" s="2"/>
      <c r="AG476" s="2" t="s">
        <v>5866</v>
      </c>
      <c r="AH476" s="2" t="s">
        <v>5867</v>
      </c>
      <c r="AI476" s="2" t="s">
        <v>5868</v>
      </c>
      <c r="AJ476" s="2"/>
      <c r="AK476" s="2"/>
      <c r="AL476" s="2"/>
      <c r="AM476" s="2"/>
      <c r="AN476" s="2" t="s">
        <v>87</v>
      </c>
      <c r="AO476" s="2" t="s">
        <v>5869</v>
      </c>
      <c r="AP476" s="2" t="s">
        <v>89</v>
      </c>
    </row>
    <row r="477" customFormat="false" ht="15" hidden="false" customHeight="false" outlineLevel="0" collapsed="false">
      <c r="A477" s="8" t="s">
        <v>5870</v>
      </c>
      <c r="B477" s="8" t="s">
        <v>5870</v>
      </c>
      <c r="C477" s="2" t="s">
        <v>5871</v>
      </c>
      <c r="D477" s="2" t="s">
        <v>2629</v>
      </c>
      <c r="E477" s="2" t="s">
        <v>2630</v>
      </c>
      <c r="F477" s="9" t="n">
        <f aca="false">Precios!R477</f>
        <v>193</v>
      </c>
      <c r="G477" s="2" t="n">
        <v>0</v>
      </c>
      <c r="H477" s="10" t="str">
        <f aca="false">Parámetros!$B$28</f>
        <v>Nuevo</v>
      </c>
      <c r="I477" s="10" t="str">
        <f aca="false">Parámetros!$B$29</f>
        <v>Clásica</v>
      </c>
      <c r="J477" s="11" t="s">
        <v>5872</v>
      </c>
      <c r="K477" s="10" t="str">
        <f aca="false">Parámetros!$B$30</f>
        <v>Mercado Envíos</v>
      </c>
      <c r="L477" s="2" t="str">
        <f aca="false">IF(F477&gt;=Parámetros!$B$7,"Envío gratis (obligatorio en Mercado Libre)",Parámetros!$B$31)</f>
        <v>A cargo del comprador</v>
      </c>
      <c r="M477" s="10" t="str">
        <f aca="false">Parámetros!$B$32</f>
        <v>No acepto</v>
      </c>
      <c r="N477" s="10" t="str">
        <f aca="false">Parámetros!$B$33</f>
        <v>Sin garantía</v>
      </c>
      <c r="O477" s="2" t="s">
        <v>5873</v>
      </c>
      <c r="P477" s="2" t="s">
        <v>5874</v>
      </c>
      <c r="Q477" s="2" t="s">
        <v>2634</v>
      </c>
      <c r="R477" s="2" t="s">
        <v>5875</v>
      </c>
      <c r="S477" s="2" t="s">
        <v>5876</v>
      </c>
      <c r="T477" s="2" t="s">
        <v>2635</v>
      </c>
      <c r="U477" s="2" t="n">
        <v>16</v>
      </c>
      <c r="V477" s="2" t="s">
        <v>2636</v>
      </c>
      <c r="W477" s="2" t="n">
        <v>16</v>
      </c>
      <c r="X477" s="2" t="s">
        <v>5877</v>
      </c>
      <c r="Y477" s="2" t="s">
        <v>5878</v>
      </c>
      <c r="Z477" s="2" t="s">
        <v>136</v>
      </c>
      <c r="AA477" s="2" t="s">
        <v>81</v>
      </c>
      <c r="AB477" s="2"/>
      <c r="AC477" s="2" t="s">
        <v>5879</v>
      </c>
      <c r="AD477" s="2"/>
      <c r="AE477" s="2"/>
      <c r="AF477" s="2"/>
      <c r="AG477" s="2" t="s">
        <v>5880</v>
      </c>
      <c r="AH477" s="2" t="s">
        <v>5881</v>
      </c>
      <c r="AI477" s="2" t="s">
        <v>5882</v>
      </c>
      <c r="AJ477" s="2" t="s">
        <v>5883</v>
      </c>
      <c r="AK477" s="2"/>
      <c r="AL477" s="2"/>
      <c r="AM477" s="2"/>
      <c r="AN477" s="2" t="s">
        <v>87</v>
      </c>
      <c r="AO477" s="2" t="s">
        <v>5884</v>
      </c>
      <c r="AP477" s="2" t="s">
        <v>89</v>
      </c>
    </row>
    <row r="478" customFormat="false" ht="15" hidden="false" customHeight="false" outlineLevel="0" collapsed="false">
      <c r="A478" s="8" t="s">
        <v>5885</v>
      </c>
      <c r="B478" s="8" t="s">
        <v>5885</v>
      </c>
      <c r="C478" s="2" t="s">
        <v>5886</v>
      </c>
      <c r="D478" s="2" t="s">
        <v>445</v>
      </c>
      <c r="E478" s="2" t="s">
        <v>446</v>
      </c>
      <c r="F478" s="9" t="n">
        <f aca="false">Precios!R478</f>
        <v>579.02</v>
      </c>
      <c r="G478" s="2" t="n">
        <v>0</v>
      </c>
      <c r="H478" s="10" t="str">
        <f aca="false">Parámetros!$B$28</f>
        <v>Nuevo</v>
      </c>
      <c r="I478" s="10" t="str">
        <f aca="false">Parámetros!$B$29</f>
        <v>Clásica</v>
      </c>
      <c r="J478" s="11" t="s">
        <v>5887</v>
      </c>
      <c r="K478" s="10" t="str">
        <f aca="false">Parámetros!$B$30</f>
        <v>Mercado Envíos</v>
      </c>
      <c r="L478" s="2" t="str">
        <f aca="false">IF(F478&gt;=Parámetros!$B$7,"Envío gratis (obligatorio en Mercado Libre)",Parámetros!$B$31)</f>
        <v>Envío gratis (obligatorio en Mercado Libre)</v>
      </c>
      <c r="M478" s="10" t="str">
        <f aca="false">Parámetros!$B$32</f>
        <v>No acepto</v>
      </c>
      <c r="N478" s="10" t="str">
        <f aca="false">Parámetros!$B$33</f>
        <v>Sin garantía</v>
      </c>
      <c r="O478" s="2" t="s">
        <v>5888</v>
      </c>
      <c r="P478" s="2" t="s">
        <v>5889</v>
      </c>
      <c r="Q478" s="2" t="s">
        <v>2822</v>
      </c>
      <c r="R478" s="2" t="s">
        <v>5889</v>
      </c>
      <c r="S478" s="2"/>
      <c r="T478" s="2" t="s">
        <v>219</v>
      </c>
      <c r="U478" s="2" t="n">
        <v>12</v>
      </c>
      <c r="V478" s="2" t="s">
        <v>220</v>
      </c>
      <c r="W478" s="2" t="n">
        <v>12</v>
      </c>
      <c r="X478" s="2" t="s">
        <v>4551</v>
      </c>
      <c r="Y478" s="2" t="s">
        <v>451</v>
      </c>
      <c r="Z478" s="2" t="s">
        <v>136</v>
      </c>
      <c r="AA478" s="2" t="s">
        <v>81</v>
      </c>
      <c r="AB478" s="2"/>
      <c r="AC478" s="2"/>
      <c r="AD478" s="2"/>
      <c r="AE478" s="2"/>
      <c r="AF478" s="2"/>
      <c r="AG478" s="2" t="s">
        <v>5866</v>
      </c>
      <c r="AH478" s="2" t="s">
        <v>5890</v>
      </c>
      <c r="AI478" s="2" t="s">
        <v>5891</v>
      </c>
      <c r="AJ478" s="2" t="s">
        <v>5892</v>
      </c>
      <c r="AK478" s="2"/>
      <c r="AL478" s="2"/>
      <c r="AM478" s="2"/>
      <c r="AN478" s="2" t="s">
        <v>87</v>
      </c>
      <c r="AO478" s="2" t="s">
        <v>5893</v>
      </c>
      <c r="AP478" s="2" t="s">
        <v>89</v>
      </c>
    </row>
    <row r="479" customFormat="false" ht="15" hidden="false" customHeight="false" outlineLevel="0" collapsed="false">
      <c r="A479" s="8" t="s">
        <v>5894</v>
      </c>
      <c r="B479" s="8" t="s">
        <v>5894</v>
      </c>
      <c r="C479" s="2" t="s">
        <v>5895</v>
      </c>
      <c r="D479" s="2" t="s">
        <v>331</v>
      </c>
      <c r="E479" s="2" t="s">
        <v>332</v>
      </c>
      <c r="F479" s="9" t="n">
        <f aca="false">Precios!R479</f>
        <v>88</v>
      </c>
      <c r="G479" s="2" t="n">
        <v>647</v>
      </c>
      <c r="H479" s="10" t="str">
        <f aca="false">Parámetros!$B$28</f>
        <v>Nuevo</v>
      </c>
      <c r="I479" s="10" t="str">
        <f aca="false">Parámetros!$B$29</f>
        <v>Clásica</v>
      </c>
      <c r="J479" s="11" t="s">
        <v>5896</v>
      </c>
      <c r="K479" s="10" t="str">
        <f aca="false">Parámetros!$B$30</f>
        <v>Mercado Envíos</v>
      </c>
      <c r="L479" s="2" t="str">
        <f aca="false">IF(F479&gt;=Parámetros!$B$7,"Envío gratis (obligatorio en Mercado Libre)",Parámetros!$B$31)</f>
        <v>A cargo del comprador</v>
      </c>
      <c r="M479" s="10" t="str">
        <f aca="false">Parámetros!$B$32</f>
        <v>No acepto</v>
      </c>
      <c r="N479" s="10" t="str">
        <f aca="false">Parámetros!$B$33</f>
        <v>Sin garantía</v>
      </c>
      <c r="O479" s="2" t="s">
        <v>5897</v>
      </c>
      <c r="P479" s="2" t="s">
        <v>1901</v>
      </c>
      <c r="Q479" s="2" t="s">
        <v>129</v>
      </c>
      <c r="R479" s="2" t="s">
        <v>5898</v>
      </c>
      <c r="S479" s="2"/>
      <c r="T479" s="2" t="s">
        <v>4447</v>
      </c>
      <c r="U479" s="2" t="n">
        <v>12</v>
      </c>
      <c r="V479" s="2" t="s">
        <v>133</v>
      </c>
      <c r="W479" s="2" t="n">
        <v>12</v>
      </c>
      <c r="X479" s="2" t="s">
        <v>5899</v>
      </c>
      <c r="Y479" s="2" t="s">
        <v>5900</v>
      </c>
      <c r="Z479" s="2" t="s">
        <v>136</v>
      </c>
      <c r="AA479" s="2" t="s">
        <v>81</v>
      </c>
      <c r="AB479" s="2"/>
      <c r="AC479" s="2"/>
      <c r="AD479" s="2"/>
      <c r="AE479" s="2"/>
      <c r="AF479" s="2"/>
      <c r="AG479" s="2" t="s">
        <v>5901</v>
      </c>
      <c r="AH479" s="2" t="s">
        <v>5902</v>
      </c>
      <c r="AI479" s="2" t="s">
        <v>5903</v>
      </c>
      <c r="AJ479" s="2"/>
      <c r="AK479" s="2"/>
      <c r="AL479" s="2"/>
      <c r="AM479" s="2"/>
      <c r="AN479" s="2" t="s">
        <v>87</v>
      </c>
      <c r="AO479" s="2" t="s">
        <v>5904</v>
      </c>
      <c r="AP479" s="2" t="s">
        <v>89</v>
      </c>
    </row>
    <row r="480" customFormat="false" ht="15" hidden="false" customHeight="false" outlineLevel="0" collapsed="false">
      <c r="A480" s="8" t="s">
        <v>5905</v>
      </c>
      <c r="B480" s="8" t="s">
        <v>5905</v>
      </c>
      <c r="C480" s="2" t="s">
        <v>5906</v>
      </c>
      <c r="D480" s="2" t="s">
        <v>750</v>
      </c>
      <c r="E480" s="2" t="s">
        <v>751</v>
      </c>
      <c r="F480" s="9" t="n">
        <f aca="false">Precios!R480</f>
        <v>182</v>
      </c>
      <c r="G480" s="2" t="n">
        <v>238</v>
      </c>
      <c r="H480" s="10" t="str">
        <f aca="false">Parámetros!$B$28</f>
        <v>Nuevo</v>
      </c>
      <c r="I480" s="10" t="str">
        <f aca="false">Parámetros!$B$29</f>
        <v>Clásica</v>
      </c>
      <c r="J480" s="11" t="s">
        <v>5907</v>
      </c>
      <c r="K480" s="10" t="str">
        <f aca="false">Parámetros!$B$30</f>
        <v>Mercado Envíos</v>
      </c>
      <c r="L480" s="2" t="str">
        <f aca="false">IF(F480&gt;=Parámetros!$B$7,"Envío gratis (obligatorio en Mercado Libre)",Parámetros!$B$31)</f>
        <v>A cargo del comprador</v>
      </c>
      <c r="M480" s="10" t="str">
        <f aca="false">Parámetros!$B$32</f>
        <v>No acepto</v>
      </c>
      <c r="N480" s="10" t="str">
        <f aca="false">Parámetros!$B$33</f>
        <v>Sin garantía</v>
      </c>
      <c r="O480" s="2" t="s">
        <v>5908</v>
      </c>
      <c r="P480" s="2" t="s">
        <v>4109</v>
      </c>
      <c r="Q480" s="2" t="s">
        <v>129</v>
      </c>
      <c r="R480" s="2" t="s">
        <v>5909</v>
      </c>
      <c r="S480" s="2" t="s">
        <v>5910</v>
      </c>
      <c r="T480" s="2" t="s">
        <v>5911</v>
      </c>
      <c r="U480" s="2" t="n">
        <v>15</v>
      </c>
      <c r="V480" s="2" t="s">
        <v>77</v>
      </c>
      <c r="W480" s="2" t="n">
        <v>1</v>
      </c>
      <c r="X480" s="2" t="s">
        <v>5827</v>
      </c>
      <c r="Y480" s="2" t="s">
        <v>5912</v>
      </c>
      <c r="Z480" s="2" t="s">
        <v>4114</v>
      </c>
      <c r="AA480" s="2" t="s">
        <v>3784</v>
      </c>
      <c r="AB480" s="2"/>
      <c r="AC480" s="2" t="s">
        <v>5913</v>
      </c>
      <c r="AD480" s="2"/>
      <c r="AE480" s="2"/>
      <c r="AF480" s="2"/>
      <c r="AG480" s="2" t="s">
        <v>5830</v>
      </c>
      <c r="AH480" s="2" t="s">
        <v>5914</v>
      </c>
      <c r="AI480" s="2" t="s">
        <v>5915</v>
      </c>
      <c r="AJ480" s="2"/>
      <c r="AK480" s="2"/>
      <c r="AL480" s="2"/>
      <c r="AM480" s="2"/>
      <c r="AN480" s="2" t="s">
        <v>87</v>
      </c>
      <c r="AO480" s="2" t="s">
        <v>5916</v>
      </c>
      <c r="AP480" s="2" t="s">
        <v>89</v>
      </c>
    </row>
    <row r="481" customFormat="false" ht="15" hidden="false" customHeight="false" outlineLevel="0" collapsed="false">
      <c r="A481" s="8" t="s">
        <v>5917</v>
      </c>
      <c r="B481" s="8" t="s">
        <v>5917</v>
      </c>
      <c r="C481" s="2" t="s">
        <v>5918</v>
      </c>
      <c r="D481" s="2" t="s">
        <v>445</v>
      </c>
      <c r="E481" s="2" t="s">
        <v>446</v>
      </c>
      <c r="F481" s="9" t="n">
        <f aca="false">Precios!R481</f>
        <v>1026</v>
      </c>
      <c r="G481" s="2" t="n">
        <v>0</v>
      </c>
      <c r="H481" s="10" t="str">
        <f aca="false">Parámetros!$B$28</f>
        <v>Nuevo</v>
      </c>
      <c r="I481" s="10" t="str">
        <f aca="false">Parámetros!$B$29</f>
        <v>Clásica</v>
      </c>
      <c r="J481" s="11" t="s">
        <v>5919</v>
      </c>
      <c r="K481" s="10" t="str">
        <f aca="false">Parámetros!$B$30</f>
        <v>Mercado Envíos</v>
      </c>
      <c r="L481" s="2" t="str">
        <f aca="false">IF(F481&gt;=Parámetros!$B$7,"Envío gratis (obligatorio en Mercado Libre)",Parámetros!$B$31)</f>
        <v>Envío gratis (obligatorio en Mercado Libre)</v>
      </c>
      <c r="M481" s="10" t="str">
        <f aca="false">Parámetros!$B$32</f>
        <v>No acepto</v>
      </c>
      <c r="N481" s="10" t="str">
        <f aca="false">Parámetros!$B$33</f>
        <v>Sin garantía</v>
      </c>
      <c r="O481" s="2" t="s">
        <v>5920</v>
      </c>
      <c r="P481" s="2" t="s">
        <v>5921</v>
      </c>
      <c r="Q481" s="2" t="s">
        <v>897</v>
      </c>
      <c r="R481" s="2" t="s">
        <v>5921</v>
      </c>
      <c r="S481" s="2"/>
      <c r="T481" s="2" t="s">
        <v>152</v>
      </c>
      <c r="U481" s="2" t="n">
        <v>10</v>
      </c>
      <c r="V481" s="2" t="s">
        <v>133</v>
      </c>
      <c r="W481" s="2" t="n">
        <v>10</v>
      </c>
      <c r="X481" s="2" t="s">
        <v>5922</v>
      </c>
      <c r="Y481" s="2" t="s">
        <v>451</v>
      </c>
      <c r="Z481" s="2" t="s">
        <v>136</v>
      </c>
      <c r="AA481" s="2" t="s">
        <v>81</v>
      </c>
      <c r="AB481" s="2"/>
      <c r="AC481" s="2"/>
      <c r="AD481" s="2"/>
      <c r="AE481" s="2"/>
      <c r="AF481" s="2"/>
      <c r="AG481" s="2" t="s">
        <v>5923</v>
      </c>
      <c r="AH481" s="2" t="s">
        <v>5924</v>
      </c>
      <c r="AI481" s="2"/>
      <c r="AJ481" s="2"/>
      <c r="AK481" s="2"/>
      <c r="AL481" s="2"/>
      <c r="AM481" s="2"/>
      <c r="AN481" s="2" t="s">
        <v>87</v>
      </c>
      <c r="AO481" s="2" t="s">
        <v>5925</v>
      </c>
      <c r="AP481" s="2" t="s">
        <v>89</v>
      </c>
    </row>
    <row r="482" customFormat="false" ht="15" hidden="false" customHeight="false" outlineLevel="0" collapsed="false">
      <c r="A482" s="8" t="s">
        <v>5926</v>
      </c>
      <c r="B482" s="8" t="s">
        <v>5926</v>
      </c>
      <c r="C482" s="2" t="s">
        <v>5927</v>
      </c>
      <c r="D482" s="2" t="s">
        <v>3048</v>
      </c>
      <c r="E482" s="2" t="s">
        <v>3049</v>
      </c>
      <c r="F482" s="9" t="n">
        <f aca="false">Precios!R482</f>
        <v>572.21</v>
      </c>
      <c r="G482" s="2" t="n">
        <v>96</v>
      </c>
      <c r="H482" s="10" t="str">
        <f aca="false">Parámetros!$B$28</f>
        <v>Nuevo</v>
      </c>
      <c r="I482" s="10" t="str">
        <f aca="false">Parámetros!$B$29</f>
        <v>Clásica</v>
      </c>
      <c r="J482" s="11" t="s">
        <v>5928</v>
      </c>
      <c r="K482" s="10" t="str">
        <f aca="false">Parámetros!$B$30</f>
        <v>Mercado Envíos</v>
      </c>
      <c r="L482" s="2" t="str">
        <f aca="false">IF(F482&gt;=Parámetros!$B$7,"Envío gratis (obligatorio en Mercado Libre)",Parámetros!$B$31)</f>
        <v>Envío gratis (obligatorio en Mercado Libre)</v>
      </c>
      <c r="M482" s="10" t="str">
        <f aca="false">Parámetros!$B$32</f>
        <v>No acepto</v>
      </c>
      <c r="N482" s="10" t="str">
        <f aca="false">Parámetros!$B$33</f>
        <v>Sin garantía</v>
      </c>
      <c r="O482" s="2" t="s">
        <v>5929</v>
      </c>
      <c r="P482" s="2" t="s">
        <v>5930</v>
      </c>
      <c r="Q482" s="2" t="s">
        <v>897</v>
      </c>
      <c r="R482" s="2" t="s">
        <v>5930</v>
      </c>
      <c r="S482" s="2"/>
      <c r="T482" s="2" t="s">
        <v>5178</v>
      </c>
      <c r="U482" s="2" t="n">
        <v>60</v>
      </c>
      <c r="V482" s="2" t="s">
        <v>77</v>
      </c>
      <c r="W482" s="2" t="n">
        <v>1</v>
      </c>
      <c r="X482" s="2" t="s">
        <v>5931</v>
      </c>
      <c r="Y482" s="2" t="s">
        <v>5932</v>
      </c>
      <c r="Z482" s="2" t="s">
        <v>136</v>
      </c>
      <c r="AA482" s="2"/>
      <c r="AB482" s="2"/>
      <c r="AC482" s="2"/>
      <c r="AD482" s="2"/>
      <c r="AE482" s="2"/>
      <c r="AF482" s="2"/>
      <c r="AG482" s="2" t="s">
        <v>5933</v>
      </c>
      <c r="AH482" s="2" t="s">
        <v>5934</v>
      </c>
      <c r="AI482" s="2" t="s">
        <v>5935</v>
      </c>
      <c r="AJ482" s="2" t="s">
        <v>5936</v>
      </c>
      <c r="AK482" s="2"/>
      <c r="AL482" s="2"/>
      <c r="AM482" s="2"/>
      <c r="AN482" s="2" t="s">
        <v>87</v>
      </c>
      <c r="AO482" s="2" t="s">
        <v>5937</v>
      </c>
      <c r="AP482" s="2" t="s">
        <v>89</v>
      </c>
    </row>
    <row r="483" customFormat="false" ht="15" hidden="false" customHeight="false" outlineLevel="0" collapsed="false">
      <c r="A483" s="8" t="s">
        <v>5938</v>
      </c>
      <c r="B483" s="8" t="s">
        <v>5938</v>
      </c>
      <c r="C483" s="2" t="s">
        <v>5939</v>
      </c>
      <c r="D483" s="2" t="s">
        <v>556</v>
      </c>
      <c r="E483" s="2" t="s">
        <v>557</v>
      </c>
      <c r="F483" s="9" t="n">
        <f aca="false">Precios!R483</f>
        <v>226.88</v>
      </c>
      <c r="G483" s="2" t="n">
        <v>2569</v>
      </c>
      <c r="H483" s="10" t="str">
        <f aca="false">Parámetros!$B$28</f>
        <v>Nuevo</v>
      </c>
      <c r="I483" s="10" t="str">
        <f aca="false">Parámetros!$B$29</f>
        <v>Clásica</v>
      </c>
      <c r="J483" s="11" t="s">
        <v>5940</v>
      </c>
      <c r="K483" s="10" t="str">
        <f aca="false">Parámetros!$B$30</f>
        <v>Mercado Envíos</v>
      </c>
      <c r="L483" s="2" t="str">
        <f aca="false">IF(F483&gt;=Parámetros!$B$7,"Envío gratis (obligatorio en Mercado Libre)",Parámetros!$B$31)</f>
        <v>A cargo del comprador</v>
      </c>
      <c r="M483" s="10" t="str">
        <f aca="false">Parámetros!$B$32</f>
        <v>No acepto</v>
      </c>
      <c r="N483" s="10" t="str">
        <f aca="false">Parámetros!$B$33</f>
        <v>Sin garantía</v>
      </c>
      <c r="O483" s="2" t="s">
        <v>5941</v>
      </c>
      <c r="P483" s="2" t="s">
        <v>5942</v>
      </c>
      <c r="Q483" s="2" t="s">
        <v>4726</v>
      </c>
      <c r="R483" s="2" t="s">
        <v>5943</v>
      </c>
      <c r="S483" s="2"/>
      <c r="T483" s="2" t="s">
        <v>5944</v>
      </c>
      <c r="U483" s="2" t="n">
        <v>1</v>
      </c>
      <c r="V483" s="2" t="s">
        <v>3968</v>
      </c>
      <c r="W483" s="2" t="n">
        <v>1</v>
      </c>
      <c r="X483" s="2" t="s">
        <v>564</v>
      </c>
      <c r="Y483" s="2" t="s">
        <v>565</v>
      </c>
      <c r="Z483" s="2" t="s">
        <v>136</v>
      </c>
      <c r="AA483" s="2" t="s">
        <v>5816</v>
      </c>
      <c r="AB483" s="2"/>
      <c r="AC483" s="2"/>
      <c r="AD483" s="2" t="s">
        <v>566</v>
      </c>
      <c r="AE483" s="2"/>
      <c r="AF483" s="2"/>
      <c r="AG483" s="2" t="s">
        <v>5945</v>
      </c>
      <c r="AH483" s="2" t="s">
        <v>5946</v>
      </c>
      <c r="AI483" s="2"/>
      <c r="AJ483" s="2"/>
      <c r="AK483" s="2"/>
      <c r="AL483" s="2"/>
      <c r="AM483" s="2"/>
      <c r="AN483" s="2" t="s">
        <v>87</v>
      </c>
      <c r="AO483" s="2" t="s">
        <v>5947</v>
      </c>
      <c r="AP483" s="2" t="s">
        <v>89</v>
      </c>
    </row>
    <row r="484" customFormat="false" ht="15" hidden="false" customHeight="false" outlineLevel="0" collapsed="false">
      <c r="A484" s="8" t="s">
        <v>5948</v>
      </c>
      <c r="B484" s="8" t="s">
        <v>5948</v>
      </c>
      <c r="C484" s="2" t="s">
        <v>5949</v>
      </c>
      <c r="D484" s="2" t="s">
        <v>5950</v>
      </c>
      <c r="E484" s="2" t="s">
        <v>5951</v>
      </c>
      <c r="F484" s="9" t="n">
        <f aca="false">Precios!R484</f>
        <v>130</v>
      </c>
      <c r="G484" s="2" t="n">
        <v>817</v>
      </c>
      <c r="H484" s="10" t="str">
        <f aca="false">Parámetros!$B$28</f>
        <v>Nuevo</v>
      </c>
      <c r="I484" s="10" t="str">
        <f aca="false">Parámetros!$B$29</f>
        <v>Clásica</v>
      </c>
      <c r="J484" s="11" t="s">
        <v>5952</v>
      </c>
      <c r="K484" s="10" t="str">
        <f aca="false">Parámetros!$B$30</f>
        <v>Mercado Envíos</v>
      </c>
      <c r="L484" s="2" t="str">
        <f aca="false">IF(F484&gt;=Parámetros!$B$7,"Envío gratis (obligatorio en Mercado Libre)",Parámetros!$B$31)</f>
        <v>A cargo del comprador</v>
      </c>
      <c r="M484" s="10" t="str">
        <f aca="false">Parámetros!$B$32</f>
        <v>No acepto</v>
      </c>
      <c r="N484" s="10" t="str">
        <f aca="false">Parámetros!$B$33</f>
        <v>Sin garantía</v>
      </c>
      <c r="O484" s="2" t="s">
        <v>5953</v>
      </c>
      <c r="P484" s="2" t="s">
        <v>4689</v>
      </c>
      <c r="Q484" s="2"/>
      <c r="R484" s="2" t="s">
        <v>5954</v>
      </c>
      <c r="S484" s="2" t="s">
        <v>4690</v>
      </c>
      <c r="T484" s="2" t="s">
        <v>5955</v>
      </c>
      <c r="U484" s="2" t="n">
        <v>60</v>
      </c>
      <c r="V484" s="2" t="s">
        <v>77</v>
      </c>
      <c r="W484" s="2" t="n">
        <v>1</v>
      </c>
      <c r="X484" s="2" t="s">
        <v>4692</v>
      </c>
      <c r="Y484" s="2" t="s">
        <v>2568</v>
      </c>
      <c r="Z484" s="2" t="s">
        <v>341</v>
      </c>
      <c r="AA484" s="2" t="s">
        <v>5956</v>
      </c>
      <c r="AB484" s="2"/>
      <c r="AC484" s="2"/>
      <c r="AD484" s="2"/>
      <c r="AE484" s="2" t="s">
        <v>5957</v>
      </c>
      <c r="AF484" s="2"/>
      <c r="AG484" s="2" t="s">
        <v>5958</v>
      </c>
      <c r="AH484" s="2" t="s">
        <v>5959</v>
      </c>
      <c r="AI484" s="2" t="s">
        <v>5960</v>
      </c>
      <c r="AJ484" s="2"/>
      <c r="AK484" s="2"/>
      <c r="AL484" s="2"/>
      <c r="AM484" s="2"/>
      <c r="AN484" s="2" t="s">
        <v>87</v>
      </c>
      <c r="AO484" s="2" t="s">
        <v>5961</v>
      </c>
      <c r="AP484" s="2" t="s">
        <v>89</v>
      </c>
    </row>
    <row r="485" customFormat="false" ht="15" hidden="false" customHeight="false" outlineLevel="0" collapsed="false">
      <c r="A485" s="8" t="s">
        <v>5962</v>
      </c>
      <c r="B485" s="8" t="s">
        <v>5962</v>
      </c>
      <c r="C485" s="2" t="s">
        <v>5963</v>
      </c>
      <c r="D485" s="2" t="s">
        <v>240</v>
      </c>
      <c r="E485" s="2" t="s">
        <v>241</v>
      </c>
      <c r="F485" s="9" t="n">
        <f aca="false">Precios!R485</f>
        <v>533</v>
      </c>
      <c r="G485" s="2" t="n">
        <v>120</v>
      </c>
      <c r="H485" s="10" t="str">
        <f aca="false">Parámetros!$B$28</f>
        <v>Nuevo</v>
      </c>
      <c r="I485" s="10" t="str">
        <f aca="false">Parámetros!$B$29</f>
        <v>Clásica</v>
      </c>
      <c r="J485" s="11" t="s">
        <v>5964</v>
      </c>
      <c r="K485" s="10" t="str">
        <f aca="false">Parámetros!$B$30</f>
        <v>Mercado Envíos</v>
      </c>
      <c r="L485" s="2" t="str">
        <f aca="false">IF(F485&gt;=Parámetros!$B$7,"Envío gratis (obligatorio en Mercado Libre)",Parámetros!$B$31)</f>
        <v>Envío gratis (obligatorio en Mercado Libre)</v>
      </c>
      <c r="M485" s="10" t="str">
        <f aca="false">Parámetros!$B$32</f>
        <v>No acepto</v>
      </c>
      <c r="N485" s="10" t="str">
        <f aca="false">Parámetros!$B$33</f>
        <v>Sin garantía</v>
      </c>
      <c r="O485" s="2" t="s">
        <v>5965</v>
      </c>
      <c r="P485" s="2" t="s">
        <v>5966</v>
      </c>
      <c r="Q485" s="2" t="s">
        <v>755</v>
      </c>
      <c r="R485" s="2" t="s">
        <v>5966</v>
      </c>
      <c r="S485" s="2"/>
      <c r="T485" s="2" t="s">
        <v>152</v>
      </c>
      <c r="U485" s="2" t="n">
        <v>10</v>
      </c>
      <c r="V485" s="2" t="s">
        <v>133</v>
      </c>
      <c r="W485" s="2" t="n">
        <v>10</v>
      </c>
      <c r="X485" s="2" t="s">
        <v>5967</v>
      </c>
      <c r="Y485" s="2" t="s">
        <v>3054</v>
      </c>
      <c r="Z485" s="2" t="s">
        <v>136</v>
      </c>
      <c r="AA485" s="2" t="s">
        <v>81</v>
      </c>
      <c r="AB485" s="2"/>
      <c r="AC485" s="2"/>
      <c r="AD485" s="2"/>
      <c r="AE485" s="2"/>
      <c r="AF485" s="2"/>
      <c r="AG485" s="2" t="s">
        <v>5968</v>
      </c>
      <c r="AH485" s="2" t="s">
        <v>5969</v>
      </c>
      <c r="AI485" s="2" t="s">
        <v>5970</v>
      </c>
      <c r="AJ485" s="2" t="s">
        <v>5971</v>
      </c>
      <c r="AK485" s="2"/>
      <c r="AL485" s="2"/>
      <c r="AM485" s="2"/>
      <c r="AN485" s="2" t="s">
        <v>87</v>
      </c>
      <c r="AO485" s="2" t="s">
        <v>5972</v>
      </c>
      <c r="AP485" s="2" t="s">
        <v>89</v>
      </c>
    </row>
    <row r="486" customFormat="false" ht="15" hidden="false" customHeight="false" outlineLevel="0" collapsed="false">
      <c r="A486" s="8" t="s">
        <v>5973</v>
      </c>
      <c r="B486" s="8" t="s">
        <v>5973</v>
      </c>
      <c r="C486" s="2" t="s">
        <v>5974</v>
      </c>
      <c r="D486" s="2" t="s">
        <v>144</v>
      </c>
      <c r="E486" s="2" t="s">
        <v>145</v>
      </c>
      <c r="F486" s="9" t="n">
        <f aca="false">Precios!R486</f>
        <v>148</v>
      </c>
      <c r="G486" s="2" t="n">
        <v>632</v>
      </c>
      <c r="H486" s="10" t="str">
        <f aca="false">Parámetros!$B$28</f>
        <v>Nuevo</v>
      </c>
      <c r="I486" s="10" t="str">
        <f aca="false">Parámetros!$B$29</f>
        <v>Clásica</v>
      </c>
      <c r="J486" s="11" t="s">
        <v>5975</v>
      </c>
      <c r="K486" s="10" t="str">
        <f aca="false">Parámetros!$B$30</f>
        <v>Mercado Envíos</v>
      </c>
      <c r="L486" s="2" t="str">
        <f aca="false">IF(F486&gt;=Parámetros!$B$7,"Envío gratis (obligatorio en Mercado Libre)",Parámetros!$B$31)</f>
        <v>A cargo del comprador</v>
      </c>
      <c r="M486" s="10" t="str">
        <f aca="false">Parámetros!$B$32</f>
        <v>No acepto</v>
      </c>
      <c r="N486" s="10" t="str">
        <f aca="false">Parámetros!$B$33</f>
        <v>Sin garantía</v>
      </c>
      <c r="O486" s="2" t="s">
        <v>5976</v>
      </c>
      <c r="P486" s="2" t="s">
        <v>5621</v>
      </c>
      <c r="Q486" s="2" t="s">
        <v>4518</v>
      </c>
      <c r="R486" s="2" t="s">
        <v>5977</v>
      </c>
      <c r="S486" s="2"/>
      <c r="T486" s="2" t="s">
        <v>5978</v>
      </c>
      <c r="U486" s="2" t="n">
        <v>10</v>
      </c>
      <c r="V486" s="2" t="s">
        <v>133</v>
      </c>
      <c r="W486" s="2" t="n">
        <v>10</v>
      </c>
      <c r="X486" s="2" t="s">
        <v>1802</v>
      </c>
      <c r="Y486" s="2" t="s">
        <v>5979</v>
      </c>
      <c r="Z486" s="2" t="s">
        <v>136</v>
      </c>
      <c r="AA486" s="2" t="s">
        <v>5166</v>
      </c>
      <c r="AB486" s="2"/>
      <c r="AC486" s="2"/>
      <c r="AD486" s="2"/>
      <c r="AE486" s="2"/>
      <c r="AF486" s="2" t="s">
        <v>5980</v>
      </c>
      <c r="AG486" s="2" t="s">
        <v>5981</v>
      </c>
      <c r="AH486" s="2" t="s">
        <v>5982</v>
      </c>
      <c r="AI486" s="2" t="s">
        <v>5983</v>
      </c>
      <c r="AJ486" s="2" t="s">
        <v>5984</v>
      </c>
      <c r="AK486" s="2"/>
      <c r="AL486" s="2"/>
      <c r="AM486" s="2"/>
      <c r="AN486" s="2" t="s">
        <v>87</v>
      </c>
      <c r="AO486" s="2" t="s">
        <v>5985</v>
      </c>
      <c r="AP486" s="2" t="s">
        <v>89</v>
      </c>
    </row>
    <row r="487" customFormat="false" ht="15" hidden="false" customHeight="false" outlineLevel="0" collapsed="false">
      <c r="A487" s="8" t="s">
        <v>5986</v>
      </c>
      <c r="B487" s="8" t="s">
        <v>5986</v>
      </c>
      <c r="C487" s="2" t="s">
        <v>5987</v>
      </c>
      <c r="D487" s="2" t="s">
        <v>2351</v>
      </c>
      <c r="E487" s="2" t="s">
        <v>2352</v>
      </c>
      <c r="F487" s="9" t="n">
        <f aca="false">Precios!R487</f>
        <v>59</v>
      </c>
      <c r="G487" s="2" t="n">
        <v>200</v>
      </c>
      <c r="H487" s="10" t="str">
        <f aca="false">Parámetros!$B$28</f>
        <v>Nuevo</v>
      </c>
      <c r="I487" s="10" t="str">
        <f aca="false">Parámetros!$B$29</f>
        <v>Clásica</v>
      </c>
      <c r="J487" s="11" t="s">
        <v>5988</v>
      </c>
      <c r="K487" s="10" t="str">
        <f aca="false">Parámetros!$B$30</f>
        <v>Mercado Envíos</v>
      </c>
      <c r="L487" s="2" t="str">
        <f aca="false">IF(F487&gt;=Parámetros!$B$7,"Envío gratis (obligatorio en Mercado Libre)",Parámetros!$B$31)</f>
        <v>A cargo del comprador</v>
      </c>
      <c r="M487" s="10" t="str">
        <f aca="false">Parámetros!$B$32</f>
        <v>No acepto</v>
      </c>
      <c r="N487" s="10" t="str">
        <f aca="false">Parámetros!$B$33</f>
        <v>Sin garantía</v>
      </c>
      <c r="O487" s="2" t="s">
        <v>5989</v>
      </c>
      <c r="P487" s="2" t="s">
        <v>5990</v>
      </c>
      <c r="Q487" s="2" t="s">
        <v>5991</v>
      </c>
      <c r="R487" s="2" t="s">
        <v>5992</v>
      </c>
      <c r="S487" s="2" t="s">
        <v>5993</v>
      </c>
      <c r="T487" s="2" t="s">
        <v>5994</v>
      </c>
      <c r="U487" s="2" t="n">
        <v>250</v>
      </c>
      <c r="V487" s="2" t="s">
        <v>100</v>
      </c>
      <c r="W487" s="2"/>
      <c r="X487" s="2"/>
      <c r="Y487" s="2"/>
      <c r="Z487" s="2"/>
      <c r="AA487" s="2"/>
      <c r="AB487" s="2"/>
      <c r="AC487" s="2"/>
      <c r="AD487" s="2"/>
      <c r="AE487" s="2" t="s">
        <v>2622</v>
      </c>
      <c r="AF487" s="2"/>
      <c r="AG487" s="2" t="s">
        <v>5995</v>
      </c>
      <c r="AH487" s="2" t="s">
        <v>5996</v>
      </c>
      <c r="AI487" s="2" t="s">
        <v>5997</v>
      </c>
      <c r="AJ487" s="2"/>
      <c r="AK487" s="2"/>
      <c r="AL487" s="2"/>
      <c r="AM487" s="2"/>
      <c r="AN487" s="2" t="s">
        <v>175</v>
      </c>
      <c r="AO487" s="2" t="s">
        <v>5998</v>
      </c>
      <c r="AP487" s="2" t="s">
        <v>89</v>
      </c>
    </row>
    <row r="488" customFormat="false" ht="15" hidden="false" customHeight="false" outlineLevel="0" collapsed="false">
      <c r="A488" s="8" t="s">
        <v>5999</v>
      </c>
      <c r="B488" s="8" t="s">
        <v>5999</v>
      </c>
      <c r="C488" s="2" t="s">
        <v>6000</v>
      </c>
      <c r="D488" s="2" t="s">
        <v>5225</v>
      </c>
      <c r="E488" s="2" t="s">
        <v>5226</v>
      </c>
      <c r="F488" s="9" t="n">
        <f aca="false">Precios!R488</f>
        <v>126</v>
      </c>
      <c r="G488" s="2" t="n">
        <v>158</v>
      </c>
      <c r="H488" s="10" t="str">
        <f aca="false">Parámetros!$B$28</f>
        <v>Nuevo</v>
      </c>
      <c r="I488" s="10" t="str">
        <f aca="false">Parámetros!$B$29</f>
        <v>Clásica</v>
      </c>
      <c r="J488" s="11" t="s">
        <v>6001</v>
      </c>
      <c r="K488" s="10" t="str">
        <f aca="false">Parámetros!$B$30</f>
        <v>Mercado Envíos</v>
      </c>
      <c r="L488" s="2" t="str">
        <f aca="false">IF(F488&gt;=Parámetros!$B$7,"Envío gratis (obligatorio en Mercado Libre)",Parámetros!$B$31)</f>
        <v>A cargo del comprador</v>
      </c>
      <c r="M488" s="10" t="str">
        <f aca="false">Parámetros!$B$32</f>
        <v>No acepto</v>
      </c>
      <c r="N488" s="10" t="str">
        <f aca="false">Parámetros!$B$33</f>
        <v>Sin garantía</v>
      </c>
      <c r="O488" s="2" t="s">
        <v>6002</v>
      </c>
      <c r="P488" s="2" t="s">
        <v>6003</v>
      </c>
      <c r="Q488" s="2" t="s">
        <v>1641</v>
      </c>
      <c r="R488" s="2" t="s">
        <v>6004</v>
      </c>
      <c r="S488" s="2" t="s">
        <v>6005</v>
      </c>
      <c r="T488" s="2" t="s">
        <v>6006</v>
      </c>
      <c r="U488" s="2" t="n">
        <v>400</v>
      </c>
      <c r="V488" s="2" t="s">
        <v>100</v>
      </c>
      <c r="W488" s="2"/>
      <c r="X488" s="2"/>
      <c r="Y488" s="2"/>
      <c r="Z488" s="2"/>
      <c r="AA488" s="2"/>
      <c r="AB488" s="2"/>
      <c r="AC488" s="2"/>
      <c r="AD488" s="2"/>
      <c r="AE488" s="2" t="s">
        <v>5442</v>
      </c>
      <c r="AF488" s="2"/>
      <c r="AG488" s="2" t="s">
        <v>6007</v>
      </c>
      <c r="AH488" s="2" t="s">
        <v>6008</v>
      </c>
      <c r="AI488" s="2" t="s">
        <v>6009</v>
      </c>
      <c r="AJ488" s="2" t="s">
        <v>6010</v>
      </c>
      <c r="AK488" s="2"/>
      <c r="AL488" s="2"/>
      <c r="AM488" s="2"/>
      <c r="AN488" s="2" t="s">
        <v>175</v>
      </c>
      <c r="AO488" s="2" t="s">
        <v>6011</v>
      </c>
      <c r="AP488" s="2" t="s">
        <v>89</v>
      </c>
    </row>
    <row r="489" customFormat="false" ht="15" hidden="false" customHeight="false" outlineLevel="0" collapsed="false">
      <c r="A489" s="8" t="s">
        <v>6012</v>
      </c>
      <c r="B489" s="8" t="s">
        <v>6012</v>
      </c>
      <c r="C489" s="2" t="s">
        <v>6013</v>
      </c>
      <c r="D489" s="2" t="s">
        <v>2644</v>
      </c>
      <c r="E489" s="2" t="s">
        <v>2645</v>
      </c>
      <c r="F489" s="9" t="n">
        <f aca="false">Precios!R489</f>
        <v>648</v>
      </c>
      <c r="G489" s="2" t="n">
        <v>0</v>
      </c>
      <c r="H489" s="10" t="str">
        <f aca="false">Parámetros!$B$28</f>
        <v>Nuevo</v>
      </c>
      <c r="I489" s="10" t="str">
        <f aca="false">Parámetros!$B$29</f>
        <v>Clásica</v>
      </c>
      <c r="J489" s="11" t="s">
        <v>6014</v>
      </c>
      <c r="K489" s="10" t="str">
        <f aca="false">Parámetros!$B$30</f>
        <v>Mercado Envíos</v>
      </c>
      <c r="L489" s="2" t="str">
        <f aca="false">IF(F489&gt;=Parámetros!$B$7,"Envío gratis (obligatorio en Mercado Libre)",Parámetros!$B$31)</f>
        <v>Envío gratis (obligatorio en Mercado Libre)</v>
      </c>
      <c r="M489" s="10" t="str">
        <f aca="false">Parámetros!$B$32</f>
        <v>No acepto</v>
      </c>
      <c r="N489" s="10" t="str">
        <f aca="false">Parámetros!$B$33</f>
        <v>Sin garantía</v>
      </c>
      <c r="O489" s="2" t="s">
        <v>6015</v>
      </c>
      <c r="P489" s="2" t="s">
        <v>3867</v>
      </c>
      <c r="Q489" s="2" t="s">
        <v>3856</v>
      </c>
      <c r="R489" s="2"/>
      <c r="S489" s="2"/>
      <c r="T489" s="2" t="s">
        <v>3895</v>
      </c>
      <c r="U489" s="2" t="n">
        <v>7</v>
      </c>
      <c r="V489" s="2" t="s">
        <v>77</v>
      </c>
      <c r="W489" s="2" t="n">
        <v>10</v>
      </c>
      <c r="X489" s="2" t="s">
        <v>3870</v>
      </c>
      <c r="Y489" s="2" t="s">
        <v>6016</v>
      </c>
      <c r="Z489" s="2" t="s">
        <v>136</v>
      </c>
      <c r="AA489" s="2"/>
      <c r="AB489" s="2"/>
      <c r="AC489" s="2"/>
      <c r="AD489" s="2"/>
      <c r="AE489" s="2"/>
      <c r="AF489" s="2"/>
      <c r="AG489" s="2" t="s">
        <v>6017</v>
      </c>
      <c r="AH489" s="2" t="s">
        <v>6018</v>
      </c>
      <c r="AI489" s="2" t="s">
        <v>6019</v>
      </c>
      <c r="AJ489" s="2"/>
      <c r="AK489" s="2"/>
      <c r="AL489" s="2"/>
      <c r="AM489" s="2"/>
      <c r="AN489" s="2" t="s">
        <v>87</v>
      </c>
      <c r="AO489" s="2" t="s">
        <v>6020</v>
      </c>
      <c r="AP489" s="2" t="s">
        <v>89</v>
      </c>
    </row>
    <row r="490" customFormat="false" ht="15" hidden="false" customHeight="false" outlineLevel="0" collapsed="false">
      <c r="A490" s="8" t="s">
        <v>6021</v>
      </c>
      <c r="B490" s="8" t="s">
        <v>6021</v>
      </c>
      <c r="C490" s="2" t="s">
        <v>6022</v>
      </c>
      <c r="D490" s="2" t="s">
        <v>240</v>
      </c>
      <c r="E490" s="2" t="s">
        <v>241</v>
      </c>
      <c r="F490" s="9" t="n">
        <f aca="false">Precios!R490</f>
        <v>159</v>
      </c>
      <c r="G490" s="2" t="n">
        <v>0</v>
      </c>
      <c r="H490" s="10" t="str">
        <f aca="false">Parámetros!$B$28</f>
        <v>Nuevo</v>
      </c>
      <c r="I490" s="10" t="str">
        <f aca="false">Parámetros!$B$29</f>
        <v>Clásica</v>
      </c>
      <c r="J490" s="11" t="s">
        <v>6023</v>
      </c>
      <c r="K490" s="10" t="str">
        <f aca="false">Parámetros!$B$30</f>
        <v>Mercado Envíos</v>
      </c>
      <c r="L490" s="2" t="str">
        <f aca="false">IF(F490&gt;=Parámetros!$B$7,"Envío gratis (obligatorio en Mercado Libre)",Parámetros!$B$31)</f>
        <v>A cargo del comprador</v>
      </c>
      <c r="M490" s="10" t="str">
        <f aca="false">Parámetros!$B$32</f>
        <v>No acepto</v>
      </c>
      <c r="N490" s="10" t="str">
        <f aca="false">Parámetros!$B$33</f>
        <v>Sin garantía</v>
      </c>
      <c r="O490" s="2" t="s">
        <v>6024</v>
      </c>
      <c r="P490" s="2" t="s">
        <v>4273</v>
      </c>
      <c r="Q490" s="2" t="s">
        <v>6025</v>
      </c>
      <c r="R490" s="2"/>
      <c r="S490" s="2"/>
      <c r="T490" s="2" t="s">
        <v>6026</v>
      </c>
      <c r="U490" s="2" t="n">
        <v>24</v>
      </c>
      <c r="V490" s="2" t="s">
        <v>1736</v>
      </c>
      <c r="W490" s="2" t="n">
        <v>24</v>
      </c>
      <c r="X490" s="2" t="s">
        <v>6027</v>
      </c>
      <c r="Y490" s="2" t="s">
        <v>6028</v>
      </c>
      <c r="Z490" s="2" t="s">
        <v>136</v>
      </c>
      <c r="AA490" s="2" t="s">
        <v>1835</v>
      </c>
      <c r="AB490" s="2"/>
      <c r="AC490" s="2"/>
      <c r="AD490" s="2"/>
      <c r="AE490" s="2"/>
      <c r="AF490" s="2" t="s">
        <v>6029</v>
      </c>
      <c r="AG490" s="2" t="s">
        <v>155</v>
      </c>
      <c r="AH490" s="2" t="s">
        <v>6030</v>
      </c>
      <c r="AI490" s="2" t="s">
        <v>6031</v>
      </c>
      <c r="AJ490" s="2" t="s">
        <v>6032</v>
      </c>
      <c r="AK490" s="2"/>
      <c r="AL490" s="2"/>
      <c r="AM490" s="2"/>
      <c r="AN490" s="2" t="s">
        <v>87</v>
      </c>
      <c r="AO490" s="2" t="s">
        <v>6033</v>
      </c>
      <c r="AP490" s="2" t="s">
        <v>89</v>
      </c>
    </row>
    <row r="491" customFormat="false" ht="15" hidden="false" customHeight="false" outlineLevel="0" collapsed="false">
      <c r="A491" s="8" t="s">
        <v>6034</v>
      </c>
      <c r="B491" s="8" t="s">
        <v>6034</v>
      </c>
      <c r="C491" s="2" t="s">
        <v>6035</v>
      </c>
      <c r="D491" s="2" t="s">
        <v>1059</v>
      </c>
      <c r="E491" s="2" t="s">
        <v>1060</v>
      </c>
      <c r="F491" s="9" t="n">
        <f aca="false">Precios!R491</f>
        <v>749</v>
      </c>
      <c r="G491" s="2" t="n">
        <v>0</v>
      </c>
      <c r="H491" s="10" t="str">
        <f aca="false">Parámetros!$B$28</f>
        <v>Nuevo</v>
      </c>
      <c r="I491" s="10" t="str">
        <f aca="false">Parámetros!$B$29</f>
        <v>Clásica</v>
      </c>
      <c r="J491" s="11" t="s">
        <v>6036</v>
      </c>
      <c r="K491" s="10" t="str">
        <f aca="false">Parámetros!$B$30</f>
        <v>Mercado Envíos</v>
      </c>
      <c r="L491" s="2" t="str">
        <f aca="false">IF(F491&gt;=Parámetros!$B$7,"Envío gratis (obligatorio en Mercado Libre)",Parámetros!$B$31)</f>
        <v>Envío gratis (obligatorio en Mercado Libre)</v>
      </c>
      <c r="M491" s="10" t="str">
        <f aca="false">Parámetros!$B$32</f>
        <v>No acepto</v>
      </c>
      <c r="N491" s="10" t="str">
        <f aca="false">Parámetros!$B$33</f>
        <v>Sin garantía</v>
      </c>
      <c r="O491" s="2" t="s">
        <v>6037</v>
      </c>
      <c r="P491" s="2" t="s">
        <v>2959</v>
      </c>
      <c r="Q491" s="2" t="s">
        <v>355</v>
      </c>
      <c r="R491" s="2"/>
      <c r="S491" s="2"/>
      <c r="T491" s="2" t="s">
        <v>5415</v>
      </c>
      <c r="U491" s="2" t="n">
        <v>30</v>
      </c>
      <c r="V491" s="2" t="s">
        <v>133</v>
      </c>
      <c r="W491" s="2" t="n">
        <v>30</v>
      </c>
      <c r="X491" s="2" t="s">
        <v>6038</v>
      </c>
      <c r="Y491" s="2" t="s">
        <v>6039</v>
      </c>
      <c r="Z491" s="2" t="s">
        <v>136</v>
      </c>
      <c r="AA491" s="2" t="s">
        <v>81</v>
      </c>
      <c r="AB491" s="2"/>
      <c r="AC491" s="2"/>
      <c r="AD491" s="2"/>
      <c r="AE491" s="2"/>
      <c r="AF491" s="2" t="s">
        <v>6040</v>
      </c>
      <c r="AG491" s="2" t="s">
        <v>6041</v>
      </c>
      <c r="AH491" s="2" t="s">
        <v>6042</v>
      </c>
      <c r="AI491" s="2" t="s">
        <v>6043</v>
      </c>
      <c r="AJ491" s="2" t="s">
        <v>6044</v>
      </c>
      <c r="AK491" s="2" t="s">
        <v>6045</v>
      </c>
      <c r="AL491" s="2"/>
      <c r="AM491" s="2"/>
      <c r="AN491" s="2" t="s">
        <v>87</v>
      </c>
      <c r="AO491" s="2" t="s">
        <v>6046</v>
      </c>
      <c r="AP491" s="2" t="s">
        <v>89</v>
      </c>
    </row>
    <row r="492" customFormat="false" ht="15" hidden="false" customHeight="false" outlineLevel="0" collapsed="false">
      <c r="A492" s="8" t="s">
        <v>6047</v>
      </c>
      <c r="B492" s="8" t="s">
        <v>6047</v>
      </c>
      <c r="C492" s="2" t="s">
        <v>6048</v>
      </c>
      <c r="D492" s="2" t="s">
        <v>445</v>
      </c>
      <c r="E492" s="2" t="s">
        <v>446</v>
      </c>
      <c r="F492" s="9" t="n">
        <f aca="false">Precios!R492</f>
        <v>1027</v>
      </c>
      <c r="G492" s="2" t="n">
        <v>102</v>
      </c>
      <c r="H492" s="10" t="str">
        <f aca="false">Parámetros!$B$28</f>
        <v>Nuevo</v>
      </c>
      <c r="I492" s="10" t="str">
        <f aca="false">Parámetros!$B$29</f>
        <v>Clásica</v>
      </c>
      <c r="J492" s="11" t="s">
        <v>6049</v>
      </c>
      <c r="K492" s="10" t="str">
        <f aca="false">Parámetros!$B$30</f>
        <v>Mercado Envíos</v>
      </c>
      <c r="L492" s="2" t="str">
        <f aca="false">IF(F492&gt;=Parámetros!$B$7,"Envío gratis (obligatorio en Mercado Libre)",Parámetros!$B$31)</f>
        <v>Envío gratis (obligatorio en Mercado Libre)</v>
      </c>
      <c r="M492" s="10" t="str">
        <f aca="false">Parámetros!$B$32</f>
        <v>No acepto</v>
      </c>
      <c r="N492" s="10" t="str">
        <f aca="false">Parámetros!$B$33</f>
        <v>Sin garantía</v>
      </c>
      <c r="O492" s="2" t="s">
        <v>6050</v>
      </c>
      <c r="P492" s="2" t="s">
        <v>6051</v>
      </c>
      <c r="Q492" s="2" t="s">
        <v>897</v>
      </c>
      <c r="R492" s="2" t="s">
        <v>898</v>
      </c>
      <c r="S492" s="2"/>
      <c r="T492" s="2" t="s">
        <v>6052</v>
      </c>
      <c r="U492" s="2" t="n">
        <v>7</v>
      </c>
      <c r="V492" s="2" t="s">
        <v>133</v>
      </c>
      <c r="W492" s="2" t="n">
        <v>7</v>
      </c>
      <c r="X492" s="2" t="s">
        <v>6053</v>
      </c>
      <c r="Y492" s="2" t="s">
        <v>6054</v>
      </c>
      <c r="Z492" s="2" t="s">
        <v>136</v>
      </c>
      <c r="AA492" s="2" t="s">
        <v>81</v>
      </c>
      <c r="AB492" s="2"/>
      <c r="AC492" s="2"/>
      <c r="AD492" s="2"/>
      <c r="AE492" s="2"/>
      <c r="AF492" s="2" t="s">
        <v>6055</v>
      </c>
      <c r="AG492" s="2" t="s">
        <v>6056</v>
      </c>
      <c r="AH492" s="2" t="s">
        <v>6057</v>
      </c>
      <c r="AI492" s="2" t="s">
        <v>6058</v>
      </c>
      <c r="AJ492" s="2" t="s">
        <v>6059</v>
      </c>
      <c r="AK492" s="2" t="s">
        <v>6060</v>
      </c>
      <c r="AL492" s="2"/>
      <c r="AM492" s="2"/>
      <c r="AN492" s="2" t="s">
        <v>87</v>
      </c>
      <c r="AO492" s="2" t="s">
        <v>6061</v>
      </c>
      <c r="AP492" s="2" t="s">
        <v>89</v>
      </c>
    </row>
    <row r="493" customFormat="false" ht="15" hidden="false" customHeight="false" outlineLevel="0" collapsed="false">
      <c r="A493" s="8" t="s">
        <v>6062</v>
      </c>
      <c r="B493" s="8" t="s">
        <v>6062</v>
      </c>
      <c r="C493" s="2" t="s">
        <v>6063</v>
      </c>
      <c r="D493" s="2" t="s">
        <v>612</v>
      </c>
      <c r="E493" s="2" t="s">
        <v>613</v>
      </c>
      <c r="F493" s="9" t="n">
        <f aca="false">Precios!R493</f>
        <v>73</v>
      </c>
      <c r="G493" s="2" t="n">
        <v>2020</v>
      </c>
      <c r="H493" s="10" t="str">
        <f aca="false">Parámetros!$B$28</f>
        <v>Nuevo</v>
      </c>
      <c r="I493" s="10" t="str">
        <f aca="false">Parámetros!$B$29</f>
        <v>Clásica</v>
      </c>
      <c r="J493" s="11" t="s">
        <v>6064</v>
      </c>
      <c r="K493" s="10" t="str">
        <f aca="false">Parámetros!$B$30</f>
        <v>Mercado Envíos</v>
      </c>
      <c r="L493" s="2" t="str">
        <f aca="false">IF(F493&gt;=Parámetros!$B$7,"Envío gratis (obligatorio en Mercado Libre)",Parámetros!$B$31)</f>
        <v>A cargo del comprador</v>
      </c>
      <c r="M493" s="10" t="str">
        <f aca="false">Parámetros!$B$32</f>
        <v>No acepto</v>
      </c>
      <c r="N493" s="10" t="str">
        <f aca="false">Parámetros!$B$33</f>
        <v>Sin garantía</v>
      </c>
      <c r="O493" s="2" t="s">
        <v>6065</v>
      </c>
      <c r="P493" s="2" t="s">
        <v>616</v>
      </c>
      <c r="Q493" s="2" t="s">
        <v>617</v>
      </c>
      <c r="R493" s="2" t="s">
        <v>5115</v>
      </c>
      <c r="S493" s="2" t="s">
        <v>5116</v>
      </c>
      <c r="T493" s="2" t="s">
        <v>6066</v>
      </c>
      <c r="U493" s="2" t="n">
        <v>75</v>
      </c>
      <c r="V493" s="2" t="s">
        <v>77</v>
      </c>
      <c r="W493" s="2" t="n">
        <v>1</v>
      </c>
      <c r="X493" s="2"/>
      <c r="Y493" s="2"/>
      <c r="Z493" s="2"/>
      <c r="AA493" s="2"/>
      <c r="AB493" s="2"/>
      <c r="AC493" s="2" t="s">
        <v>5116</v>
      </c>
      <c r="AD493" s="2"/>
      <c r="AE493" s="2"/>
      <c r="AF493" s="2"/>
      <c r="AG493" s="2" t="s">
        <v>6067</v>
      </c>
      <c r="AH493" s="2" t="s">
        <v>6068</v>
      </c>
      <c r="AI493" s="2" t="s">
        <v>6069</v>
      </c>
      <c r="AJ493" s="2"/>
      <c r="AK493" s="2"/>
      <c r="AL493" s="2"/>
      <c r="AM493" s="2"/>
      <c r="AN493" s="2" t="s">
        <v>175</v>
      </c>
      <c r="AO493" s="2" t="s">
        <v>6070</v>
      </c>
      <c r="AP493" s="2" t="s">
        <v>89</v>
      </c>
    </row>
    <row r="494" customFormat="false" ht="15" hidden="false" customHeight="false" outlineLevel="0" collapsed="false">
      <c r="A494" s="8" t="s">
        <v>6071</v>
      </c>
      <c r="B494" s="8" t="s">
        <v>6071</v>
      </c>
      <c r="C494" s="2" t="s">
        <v>6072</v>
      </c>
      <c r="D494" s="2" t="s">
        <v>4258</v>
      </c>
      <c r="E494" s="2" t="s">
        <v>4259</v>
      </c>
      <c r="F494" s="9" t="n">
        <f aca="false">Precios!R494</f>
        <v>867</v>
      </c>
      <c r="G494" s="2" t="n">
        <v>153</v>
      </c>
      <c r="H494" s="10" t="str">
        <f aca="false">Parámetros!$B$28</f>
        <v>Nuevo</v>
      </c>
      <c r="I494" s="10" t="str">
        <f aca="false">Parámetros!$B$29</f>
        <v>Clásica</v>
      </c>
      <c r="J494" s="11" t="s">
        <v>6073</v>
      </c>
      <c r="K494" s="10" t="str">
        <f aca="false">Parámetros!$B$30</f>
        <v>Mercado Envíos</v>
      </c>
      <c r="L494" s="2" t="str">
        <f aca="false">IF(F494&gt;=Parámetros!$B$7,"Envío gratis (obligatorio en Mercado Libre)",Parámetros!$B$31)</f>
        <v>Envío gratis (obligatorio en Mercado Libre)</v>
      </c>
      <c r="M494" s="10" t="str">
        <f aca="false">Parámetros!$B$32</f>
        <v>No acepto</v>
      </c>
      <c r="N494" s="10" t="str">
        <f aca="false">Parámetros!$B$33</f>
        <v>Sin garantía</v>
      </c>
      <c r="O494" s="2" t="s">
        <v>6074</v>
      </c>
      <c r="P494" s="2" t="s">
        <v>6075</v>
      </c>
      <c r="Q494" s="2" t="s">
        <v>897</v>
      </c>
      <c r="R494" s="2" t="s">
        <v>898</v>
      </c>
      <c r="S494" s="2"/>
      <c r="T494" s="2" t="s">
        <v>6076</v>
      </c>
      <c r="U494" s="2" t="n">
        <v>4</v>
      </c>
      <c r="V494" s="2" t="s">
        <v>133</v>
      </c>
      <c r="W494" s="2" t="n">
        <v>4</v>
      </c>
      <c r="X494" s="2" t="s">
        <v>6077</v>
      </c>
      <c r="Y494" s="2" t="s">
        <v>6078</v>
      </c>
      <c r="Z494" s="2" t="s">
        <v>136</v>
      </c>
      <c r="AA494" s="2" t="s">
        <v>81</v>
      </c>
      <c r="AB494" s="2"/>
      <c r="AC494" s="2"/>
      <c r="AD494" s="2"/>
      <c r="AE494" s="2"/>
      <c r="AF494" s="2"/>
      <c r="AG494" s="2" t="s">
        <v>155</v>
      </c>
      <c r="AH494" s="2" t="s">
        <v>6079</v>
      </c>
      <c r="AI494" s="2" t="s">
        <v>6080</v>
      </c>
      <c r="AJ494" s="2"/>
      <c r="AK494" s="2"/>
      <c r="AL494" s="2"/>
      <c r="AM494" s="2"/>
      <c r="AN494" s="2" t="s">
        <v>87</v>
      </c>
      <c r="AO494" s="2" t="s">
        <v>6081</v>
      </c>
      <c r="AP494" s="2" t="s">
        <v>89</v>
      </c>
    </row>
    <row r="495" customFormat="false" ht="15" hidden="false" customHeight="false" outlineLevel="0" collapsed="false">
      <c r="A495" s="8" t="s">
        <v>6082</v>
      </c>
      <c r="B495" s="8" t="s">
        <v>6082</v>
      </c>
      <c r="C495" s="2" t="s">
        <v>6083</v>
      </c>
      <c r="D495" s="2" t="s">
        <v>144</v>
      </c>
      <c r="E495" s="2" t="s">
        <v>145</v>
      </c>
      <c r="F495" s="9" t="n">
        <f aca="false">Precios!R495</f>
        <v>108</v>
      </c>
      <c r="G495" s="2" t="n">
        <v>1198</v>
      </c>
      <c r="H495" s="10" t="str">
        <f aca="false">Parámetros!$B$28</f>
        <v>Nuevo</v>
      </c>
      <c r="I495" s="10" t="str">
        <f aca="false">Parámetros!$B$29</f>
        <v>Clásica</v>
      </c>
      <c r="J495" s="11" t="s">
        <v>6084</v>
      </c>
      <c r="K495" s="10" t="str">
        <f aca="false">Parámetros!$B$30</f>
        <v>Mercado Envíos</v>
      </c>
      <c r="L495" s="2" t="str">
        <f aca="false">IF(F495&gt;=Parámetros!$B$7,"Envío gratis (obligatorio en Mercado Libre)",Parámetros!$B$31)</f>
        <v>A cargo del comprador</v>
      </c>
      <c r="M495" s="10" t="str">
        <f aca="false">Parámetros!$B$32</f>
        <v>No acepto</v>
      </c>
      <c r="N495" s="10" t="str">
        <f aca="false">Parámetros!$B$33</f>
        <v>Sin garantía</v>
      </c>
      <c r="O495" s="2" t="s">
        <v>6085</v>
      </c>
      <c r="P495" s="2" t="s">
        <v>1084</v>
      </c>
      <c r="Q495" s="2" t="s">
        <v>897</v>
      </c>
      <c r="R495" s="2" t="s">
        <v>5429</v>
      </c>
      <c r="S495" s="2"/>
      <c r="T495" s="2" t="s">
        <v>6086</v>
      </c>
      <c r="U495" s="2" t="n">
        <v>10</v>
      </c>
      <c r="V495" s="2" t="s">
        <v>3559</v>
      </c>
      <c r="W495" s="2" t="n">
        <v>10</v>
      </c>
      <c r="X495" s="2" t="s">
        <v>3560</v>
      </c>
      <c r="Y495" s="2" t="s">
        <v>6087</v>
      </c>
      <c r="Z495" s="2" t="s">
        <v>1834</v>
      </c>
      <c r="AA495" s="2" t="s">
        <v>6088</v>
      </c>
      <c r="AB495" s="2"/>
      <c r="AC495" s="2"/>
      <c r="AD495" s="2"/>
      <c r="AE495" s="2"/>
      <c r="AF495" s="2" t="s">
        <v>3562</v>
      </c>
      <c r="AG495" s="2" t="s">
        <v>6089</v>
      </c>
      <c r="AH495" s="2" t="s">
        <v>6090</v>
      </c>
      <c r="AI495" s="2" t="s">
        <v>6091</v>
      </c>
      <c r="AJ495" s="2" t="s">
        <v>6092</v>
      </c>
      <c r="AK495" s="2"/>
      <c r="AL495" s="2"/>
      <c r="AM495" s="2"/>
      <c r="AN495" s="2" t="s">
        <v>87</v>
      </c>
      <c r="AO495" s="2" t="s">
        <v>6093</v>
      </c>
      <c r="AP495" s="2" t="s">
        <v>89</v>
      </c>
    </row>
    <row r="496" customFormat="false" ht="15" hidden="false" customHeight="false" outlineLevel="0" collapsed="false">
      <c r="A496" s="8" t="s">
        <v>6094</v>
      </c>
      <c r="B496" s="8" t="s">
        <v>6094</v>
      </c>
      <c r="C496" s="2" t="s">
        <v>6095</v>
      </c>
      <c r="D496" s="2" t="s">
        <v>196</v>
      </c>
      <c r="E496" s="2" t="s">
        <v>197</v>
      </c>
      <c r="F496" s="9" t="n">
        <f aca="false">Precios!R496</f>
        <v>594</v>
      </c>
      <c r="G496" s="2" t="n">
        <v>141</v>
      </c>
      <c r="H496" s="10" t="str">
        <f aca="false">Parámetros!$B$28</f>
        <v>Nuevo</v>
      </c>
      <c r="I496" s="10" t="str">
        <f aca="false">Parámetros!$B$29</f>
        <v>Clásica</v>
      </c>
      <c r="J496" s="11" t="s">
        <v>6096</v>
      </c>
      <c r="K496" s="10" t="str">
        <f aca="false">Parámetros!$B$30</f>
        <v>Mercado Envíos</v>
      </c>
      <c r="L496" s="2" t="str">
        <f aca="false">IF(F496&gt;=Parámetros!$B$7,"Envío gratis (obligatorio en Mercado Libre)",Parámetros!$B$31)</f>
        <v>Envío gratis (obligatorio en Mercado Libre)</v>
      </c>
      <c r="M496" s="10" t="str">
        <f aca="false">Parámetros!$B$32</f>
        <v>No acepto</v>
      </c>
      <c r="N496" s="10" t="str">
        <f aca="false">Parámetros!$B$33</f>
        <v>Sin garantía</v>
      </c>
      <c r="O496" s="2" t="s">
        <v>6097</v>
      </c>
      <c r="P496" s="2" t="s">
        <v>200</v>
      </c>
      <c r="Q496" s="2" t="s">
        <v>201</v>
      </c>
      <c r="R496" s="2" t="s">
        <v>202</v>
      </c>
      <c r="S496" s="2" t="s">
        <v>1748</v>
      </c>
      <c r="T496" s="2" t="s">
        <v>6098</v>
      </c>
      <c r="U496" s="2"/>
      <c r="V496" s="2"/>
      <c r="W496" s="2" t="n">
        <v>1</v>
      </c>
      <c r="X496" s="2"/>
      <c r="Y496" s="2"/>
      <c r="Z496" s="2"/>
      <c r="AA496" s="2"/>
      <c r="AB496" s="2"/>
      <c r="AC496" s="2"/>
      <c r="AD496" s="2"/>
      <c r="AE496" s="2"/>
      <c r="AF496" s="2"/>
      <c r="AG496" s="2" t="s">
        <v>6099</v>
      </c>
      <c r="AH496" s="2" t="s">
        <v>6100</v>
      </c>
      <c r="AI496" s="2" t="s">
        <v>6101</v>
      </c>
      <c r="AJ496" s="2"/>
      <c r="AK496" s="2"/>
      <c r="AL496" s="2"/>
      <c r="AM496" s="2"/>
      <c r="AN496" s="2" t="s">
        <v>87</v>
      </c>
      <c r="AO496" s="2" t="s">
        <v>6102</v>
      </c>
      <c r="AP496" s="2" t="s">
        <v>89</v>
      </c>
    </row>
    <row r="497" customFormat="false" ht="15" hidden="false" customHeight="false" outlineLevel="0" collapsed="false">
      <c r="A497" s="8" t="s">
        <v>6103</v>
      </c>
      <c r="B497" s="8" t="s">
        <v>6103</v>
      </c>
      <c r="C497" s="2" t="s">
        <v>6104</v>
      </c>
      <c r="D497" s="2" t="s">
        <v>350</v>
      </c>
      <c r="E497" s="2" t="s">
        <v>351</v>
      </c>
      <c r="F497" s="9" t="n">
        <f aca="false">Precios!R497</f>
        <v>438</v>
      </c>
      <c r="G497" s="2" t="n">
        <v>82</v>
      </c>
      <c r="H497" s="10" t="str">
        <f aca="false">Parámetros!$B$28</f>
        <v>Nuevo</v>
      </c>
      <c r="I497" s="10" t="str">
        <f aca="false">Parámetros!$B$29</f>
        <v>Clásica</v>
      </c>
      <c r="J497" s="11" t="s">
        <v>6105</v>
      </c>
      <c r="K497" s="10" t="str">
        <f aca="false">Parámetros!$B$30</f>
        <v>Mercado Envíos</v>
      </c>
      <c r="L497" s="2" t="str">
        <f aca="false">IF(F497&gt;=Parámetros!$B$7,"Envío gratis (obligatorio en Mercado Libre)",Parámetros!$B$31)</f>
        <v>Envío gratis (obligatorio en Mercado Libre)</v>
      </c>
      <c r="M497" s="10" t="str">
        <f aca="false">Parámetros!$B$32</f>
        <v>No acepto</v>
      </c>
      <c r="N497" s="10" t="str">
        <f aca="false">Parámetros!$B$33</f>
        <v>Sin garantía</v>
      </c>
      <c r="O497" s="2" t="s">
        <v>6106</v>
      </c>
      <c r="P497" s="2" t="s">
        <v>2265</v>
      </c>
      <c r="Q497" s="2" t="s">
        <v>6107</v>
      </c>
      <c r="R497" s="2"/>
      <c r="S497" s="2"/>
      <c r="T497" s="2" t="s">
        <v>6108</v>
      </c>
      <c r="U497" s="2" t="n">
        <v>30</v>
      </c>
      <c r="V497" s="2" t="s">
        <v>133</v>
      </c>
      <c r="W497" s="2" t="n">
        <v>30</v>
      </c>
      <c r="X497" s="2" t="s">
        <v>2267</v>
      </c>
      <c r="Y497" s="2" t="s">
        <v>6039</v>
      </c>
      <c r="Z497" s="2" t="s">
        <v>136</v>
      </c>
      <c r="AA497" s="2" t="s">
        <v>81</v>
      </c>
      <c r="AB497" s="2"/>
      <c r="AC497" s="2"/>
      <c r="AD497" s="2"/>
      <c r="AE497" s="2"/>
      <c r="AF497" s="2" t="s">
        <v>6109</v>
      </c>
      <c r="AG497" s="2" t="s">
        <v>6110</v>
      </c>
      <c r="AH497" s="2" t="s">
        <v>6111</v>
      </c>
      <c r="AI497" s="2" t="s">
        <v>6112</v>
      </c>
      <c r="AJ497" s="2" t="s">
        <v>6113</v>
      </c>
      <c r="AK497" s="2"/>
      <c r="AL497" s="2"/>
      <c r="AM497" s="2"/>
      <c r="AN497" s="2" t="s">
        <v>87</v>
      </c>
      <c r="AO497" s="2" t="s">
        <v>6114</v>
      </c>
      <c r="AP497" s="2" t="s">
        <v>89</v>
      </c>
    </row>
    <row r="498" customFormat="false" ht="15" hidden="false" customHeight="false" outlineLevel="0" collapsed="false">
      <c r="A498" s="8" t="s">
        <v>6115</v>
      </c>
      <c r="B498" s="8" t="s">
        <v>6115</v>
      </c>
      <c r="C498" s="2" t="s">
        <v>6116</v>
      </c>
      <c r="D498" s="2" t="s">
        <v>750</v>
      </c>
      <c r="E498" s="2" t="s">
        <v>751</v>
      </c>
      <c r="F498" s="9" t="n">
        <f aca="false">Precios!R498</f>
        <v>413.81</v>
      </c>
      <c r="G498" s="2" t="n">
        <v>2</v>
      </c>
      <c r="H498" s="10" t="str">
        <f aca="false">Parámetros!$B$28</f>
        <v>Nuevo</v>
      </c>
      <c r="I498" s="10" t="str">
        <f aca="false">Parámetros!$B$29</f>
        <v>Clásica</v>
      </c>
      <c r="J498" s="11" t="s">
        <v>6117</v>
      </c>
      <c r="K498" s="10" t="str">
        <f aca="false">Parámetros!$B$30</f>
        <v>Mercado Envíos</v>
      </c>
      <c r="L498" s="2" t="str">
        <f aca="false">IF(F498&gt;=Parámetros!$B$7,"Envío gratis (obligatorio en Mercado Libre)",Parámetros!$B$31)</f>
        <v>Envío gratis (obligatorio en Mercado Libre)</v>
      </c>
      <c r="M498" s="10" t="str">
        <f aca="false">Parámetros!$B$32</f>
        <v>No acepto</v>
      </c>
      <c r="N498" s="10" t="str">
        <f aca="false">Parámetros!$B$33</f>
        <v>Sin garantía</v>
      </c>
      <c r="O498" s="2" t="s">
        <v>6118</v>
      </c>
      <c r="P498" s="2" t="s">
        <v>6119</v>
      </c>
      <c r="Q498" s="2" t="s">
        <v>1149</v>
      </c>
      <c r="R498" s="2" t="s">
        <v>1222</v>
      </c>
      <c r="S498" s="2" t="s">
        <v>6120</v>
      </c>
      <c r="T498" s="2" t="s">
        <v>6121</v>
      </c>
      <c r="U498" s="2" t="n">
        <v>200</v>
      </c>
      <c r="V498" s="2" t="s">
        <v>77</v>
      </c>
      <c r="W498" s="2" t="n">
        <v>1</v>
      </c>
      <c r="X498" s="2" t="s">
        <v>6122</v>
      </c>
      <c r="Y498" s="2" t="s">
        <v>6123</v>
      </c>
      <c r="Z498" s="2" t="s">
        <v>136</v>
      </c>
      <c r="AA498" s="2" t="s">
        <v>81</v>
      </c>
      <c r="AB498" s="2"/>
      <c r="AC498" s="2" t="s">
        <v>6120</v>
      </c>
      <c r="AD498" s="2"/>
      <c r="AE498" s="2"/>
      <c r="AF498" s="2"/>
      <c r="AG498" s="2" t="s">
        <v>6124</v>
      </c>
      <c r="AH498" s="2" t="s">
        <v>6125</v>
      </c>
      <c r="AI498" s="2" t="s">
        <v>6126</v>
      </c>
      <c r="AJ498" s="2" t="s">
        <v>6127</v>
      </c>
      <c r="AK498" s="2" t="s">
        <v>6128</v>
      </c>
      <c r="AL498" s="2"/>
      <c r="AM498" s="2"/>
      <c r="AN498" s="2" t="s">
        <v>87</v>
      </c>
      <c r="AO498" s="2" t="s">
        <v>6129</v>
      </c>
      <c r="AP498" s="2" t="s">
        <v>89</v>
      </c>
    </row>
    <row r="499" customFormat="false" ht="15" hidden="false" customHeight="false" outlineLevel="0" collapsed="false">
      <c r="A499" s="8" t="s">
        <v>6130</v>
      </c>
      <c r="B499" s="8" t="s">
        <v>6130</v>
      </c>
      <c r="C499" s="2" t="s">
        <v>6131</v>
      </c>
      <c r="D499" s="2" t="s">
        <v>6132</v>
      </c>
      <c r="E499" s="2" t="s">
        <v>6133</v>
      </c>
      <c r="F499" s="9" t="n">
        <f aca="false">Precios!R499</f>
        <v>344</v>
      </c>
      <c r="G499" s="2" t="n">
        <v>4</v>
      </c>
      <c r="H499" s="10" t="str">
        <f aca="false">Parámetros!$B$28</f>
        <v>Nuevo</v>
      </c>
      <c r="I499" s="10" t="str">
        <f aca="false">Parámetros!$B$29</f>
        <v>Clásica</v>
      </c>
      <c r="J499" s="11" t="s">
        <v>6134</v>
      </c>
      <c r="K499" s="10" t="str">
        <f aca="false">Parámetros!$B$30</f>
        <v>Mercado Envíos</v>
      </c>
      <c r="L499" s="2" t="str">
        <f aca="false">IF(F499&gt;=Parámetros!$B$7,"Envío gratis (obligatorio en Mercado Libre)",Parámetros!$B$31)</f>
        <v>Envío gratis (obligatorio en Mercado Libre)</v>
      </c>
      <c r="M499" s="10" t="str">
        <f aca="false">Parámetros!$B$32</f>
        <v>No acepto</v>
      </c>
      <c r="N499" s="10" t="str">
        <f aca="false">Parámetros!$B$33</f>
        <v>Sin garantía</v>
      </c>
      <c r="O499" s="2" t="s">
        <v>6135</v>
      </c>
      <c r="P499" s="2" t="s">
        <v>6136</v>
      </c>
      <c r="Q499" s="2" t="s">
        <v>6137</v>
      </c>
      <c r="R499" s="2" t="s">
        <v>6138</v>
      </c>
      <c r="S499" s="2" t="s">
        <v>6139</v>
      </c>
      <c r="T499" s="2" t="s">
        <v>6140</v>
      </c>
      <c r="U499" s="2"/>
      <c r="V499" s="2"/>
      <c r="W499" s="2"/>
      <c r="X499" s="2"/>
      <c r="Y499" s="2"/>
      <c r="Z499" s="2"/>
      <c r="AA499" s="2"/>
      <c r="AB499" s="2"/>
      <c r="AC499" s="2"/>
      <c r="AD499" s="2" t="s">
        <v>1101</v>
      </c>
      <c r="AE499" s="2" t="s">
        <v>6141</v>
      </c>
      <c r="AF499" s="2"/>
      <c r="AG499" s="2" t="s">
        <v>6142</v>
      </c>
      <c r="AH499" s="2" t="s">
        <v>6143</v>
      </c>
      <c r="AI499" s="2" t="s">
        <v>6144</v>
      </c>
      <c r="AJ499" s="2" t="s">
        <v>6145</v>
      </c>
      <c r="AK499" s="2"/>
      <c r="AL499" s="2"/>
      <c r="AM499" s="2"/>
      <c r="AN499" s="2" t="s">
        <v>175</v>
      </c>
      <c r="AO499" s="2" t="s">
        <v>6146</v>
      </c>
      <c r="AP499" s="2" t="s">
        <v>89</v>
      </c>
    </row>
    <row r="500" customFormat="false" ht="15" hidden="false" customHeight="false" outlineLevel="0" collapsed="false">
      <c r="A500" s="8" t="s">
        <v>6147</v>
      </c>
      <c r="B500" s="8" t="s">
        <v>6147</v>
      </c>
      <c r="C500" s="2" t="s">
        <v>6148</v>
      </c>
      <c r="D500" s="2" t="s">
        <v>124</v>
      </c>
      <c r="E500" s="2" t="s">
        <v>125</v>
      </c>
      <c r="F500" s="9" t="n">
        <f aca="false">Precios!R500</f>
        <v>575</v>
      </c>
      <c r="G500" s="2" t="n">
        <v>3</v>
      </c>
      <c r="H500" s="10" t="str">
        <f aca="false">Parámetros!$B$28</f>
        <v>Nuevo</v>
      </c>
      <c r="I500" s="10" t="str">
        <f aca="false">Parámetros!$B$29</f>
        <v>Clásica</v>
      </c>
      <c r="J500" s="11" t="s">
        <v>6149</v>
      </c>
      <c r="K500" s="10" t="str">
        <f aca="false">Parámetros!$B$30</f>
        <v>Mercado Envíos</v>
      </c>
      <c r="L500" s="2" t="str">
        <f aca="false">IF(F500&gt;=Parámetros!$B$7,"Envío gratis (obligatorio en Mercado Libre)",Parámetros!$B$31)</f>
        <v>Envío gratis (obligatorio en Mercado Libre)</v>
      </c>
      <c r="M500" s="10" t="str">
        <f aca="false">Parámetros!$B$32</f>
        <v>No acepto</v>
      </c>
      <c r="N500" s="10" t="str">
        <f aca="false">Parámetros!$B$33</f>
        <v>Sin garantía</v>
      </c>
      <c r="O500" s="2" t="s">
        <v>6150</v>
      </c>
      <c r="P500" s="2" t="s">
        <v>2926</v>
      </c>
      <c r="Q500" s="2" t="s">
        <v>6107</v>
      </c>
      <c r="R500" s="2"/>
      <c r="S500" s="2"/>
      <c r="T500" s="2" t="s">
        <v>6151</v>
      </c>
      <c r="U500" s="2"/>
      <c r="V500" s="2"/>
      <c r="W500" s="2" t="n">
        <v>3</v>
      </c>
      <c r="X500" s="2" t="s">
        <v>6152</v>
      </c>
      <c r="Y500" s="2" t="s">
        <v>6153</v>
      </c>
      <c r="Z500" s="2" t="s">
        <v>4413</v>
      </c>
      <c r="AA500" s="2" t="s">
        <v>81</v>
      </c>
      <c r="AB500" s="2"/>
      <c r="AC500" s="2"/>
      <c r="AD500" s="2"/>
      <c r="AE500" s="2"/>
      <c r="AF500" s="2" t="s">
        <v>6154</v>
      </c>
      <c r="AG500" s="2" t="s">
        <v>6155</v>
      </c>
      <c r="AH500" s="2" t="s">
        <v>6156</v>
      </c>
      <c r="AI500" s="2" t="s">
        <v>6157</v>
      </c>
      <c r="AJ500" s="2" t="s">
        <v>6158</v>
      </c>
      <c r="AK500" s="2"/>
      <c r="AL500" s="2"/>
      <c r="AM500" s="2"/>
      <c r="AN500" s="2" t="s">
        <v>87</v>
      </c>
      <c r="AO500" s="2" t="s">
        <v>6159</v>
      </c>
      <c r="AP500" s="2" t="s">
        <v>89</v>
      </c>
    </row>
    <row r="501" customFormat="false" ht="15" hidden="false" customHeight="false" outlineLevel="0" collapsed="false">
      <c r="A501" s="8" t="s">
        <v>6160</v>
      </c>
      <c r="B501" s="8" t="s">
        <v>6160</v>
      </c>
      <c r="C501" s="2" t="s">
        <v>6161</v>
      </c>
      <c r="D501" s="2" t="s">
        <v>6162</v>
      </c>
      <c r="E501" s="2" t="s">
        <v>6163</v>
      </c>
      <c r="F501" s="9" t="n">
        <f aca="false">Precios!R501</f>
        <v>75</v>
      </c>
      <c r="G501" s="2" t="n">
        <v>957</v>
      </c>
      <c r="H501" s="10" t="str">
        <f aca="false">Parámetros!$B$28</f>
        <v>Nuevo</v>
      </c>
      <c r="I501" s="10" t="str">
        <f aca="false">Parámetros!$B$29</f>
        <v>Clásica</v>
      </c>
      <c r="J501" s="11" t="s">
        <v>6164</v>
      </c>
      <c r="K501" s="10" t="str">
        <f aca="false">Parámetros!$B$30</f>
        <v>Mercado Envíos</v>
      </c>
      <c r="L501" s="2" t="str">
        <f aca="false">IF(F501&gt;=Parámetros!$B$7,"Envío gratis (obligatorio en Mercado Libre)",Parámetros!$B$31)</f>
        <v>A cargo del comprador</v>
      </c>
      <c r="M501" s="10" t="str">
        <f aca="false">Parámetros!$B$32</f>
        <v>No acepto</v>
      </c>
      <c r="N501" s="10" t="str">
        <f aca="false">Parámetros!$B$33</f>
        <v>Sin garantía</v>
      </c>
      <c r="O501" s="2" t="s">
        <v>6165</v>
      </c>
      <c r="P501" s="2" t="s">
        <v>3444</v>
      </c>
      <c r="Q501" s="2"/>
      <c r="R501" s="2" t="s">
        <v>3445</v>
      </c>
      <c r="S501" s="2" t="s">
        <v>6166</v>
      </c>
      <c r="T501" s="2" t="s">
        <v>6167</v>
      </c>
      <c r="U501" s="2" t="n">
        <v>100</v>
      </c>
      <c r="V501" s="2" t="s">
        <v>100</v>
      </c>
      <c r="W501" s="2" t="n">
        <v>1</v>
      </c>
      <c r="X501" s="2"/>
      <c r="Y501" s="2"/>
      <c r="Z501" s="2"/>
      <c r="AA501" s="2" t="s">
        <v>1375</v>
      </c>
      <c r="AB501" s="2"/>
      <c r="AC501" s="2"/>
      <c r="AD501" s="2"/>
      <c r="AE501" s="2" t="s">
        <v>6168</v>
      </c>
      <c r="AF501" s="2"/>
      <c r="AG501" s="2" t="s">
        <v>6169</v>
      </c>
      <c r="AH501" s="2" t="s">
        <v>6170</v>
      </c>
      <c r="AI501" s="2" t="s">
        <v>6171</v>
      </c>
      <c r="AJ501" s="2" t="s">
        <v>6172</v>
      </c>
      <c r="AK501" s="2"/>
      <c r="AL501" s="2"/>
      <c r="AM501" s="2"/>
      <c r="AN501" s="2" t="s">
        <v>175</v>
      </c>
      <c r="AO501" s="2" t="s">
        <v>6173</v>
      </c>
      <c r="AP501" s="2" t="s">
        <v>89</v>
      </c>
    </row>
    <row r="502" customFormat="false" ht="15" hidden="false" customHeight="false" outlineLevel="0" collapsed="false">
      <c r="A502" s="8" t="s">
        <v>6174</v>
      </c>
      <c r="B502" s="8" t="s">
        <v>6174</v>
      </c>
      <c r="C502" s="2" t="s">
        <v>6175</v>
      </c>
      <c r="D502" s="2" t="s">
        <v>144</v>
      </c>
      <c r="E502" s="2" t="s">
        <v>145</v>
      </c>
      <c r="F502" s="9" t="n">
        <f aca="false">Precios!R502</f>
        <v>469</v>
      </c>
      <c r="G502" s="2" t="n">
        <v>50</v>
      </c>
      <c r="H502" s="10" t="str">
        <f aca="false">Parámetros!$B$28</f>
        <v>Nuevo</v>
      </c>
      <c r="I502" s="10" t="str">
        <f aca="false">Parámetros!$B$29</f>
        <v>Clásica</v>
      </c>
      <c r="J502" s="11" t="s">
        <v>6176</v>
      </c>
      <c r="K502" s="10" t="str">
        <f aca="false">Parámetros!$B$30</f>
        <v>Mercado Envíos</v>
      </c>
      <c r="L502" s="2" t="str">
        <f aca="false">IF(F502&gt;=Parámetros!$B$7,"Envío gratis (obligatorio en Mercado Libre)",Parámetros!$B$31)</f>
        <v>Envío gratis (obligatorio en Mercado Libre)</v>
      </c>
      <c r="M502" s="10" t="str">
        <f aca="false">Parámetros!$B$32</f>
        <v>No acepto</v>
      </c>
      <c r="N502" s="10" t="str">
        <f aca="false">Parámetros!$B$33</f>
        <v>Sin garantía</v>
      </c>
      <c r="O502" s="2" t="s">
        <v>6177</v>
      </c>
      <c r="P502" s="2" t="s">
        <v>6178</v>
      </c>
      <c r="Q502" s="2" t="s">
        <v>6179</v>
      </c>
      <c r="R502" s="2"/>
      <c r="S502" s="2"/>
      <c r="T502" s="2" t="s">
        <v>6180</v>
      </c>
      <c r="U502" s="2" t="n">
        <v>28</v>
      </c>
      <c r="V502" s="2" t="s">
        <v>133</v>
      </c>
      <c r="W502" s="2" t="n">
        <v>28</v>
      </c>
      <c r="X502" s="2" t="s">
        <v>6181</v>
      </c>
      <c r="Y502" s="2" t="s">
        <v>4754</v>
      </c>
      <c r="Z502" s="2" t="s">
        <v>136</v>
      </c>
      <c r="AA502" s="2" t="s">
        <v>81</v>
      </c>
      <c r="AB502" s="2"/>
      <c r="AC502" s="2"/>
      <c r="AD502" s="2"/>
      <c r="AE502" s="2"/>
      <c r="AF502" s="2" t="s">
        <v>6182</v>
      </c>
      <c r="AG502" s="2" t="s">
        <v>6183</v>
      </c>
      <c r="AH502" s="2" t="s">
        <v>6184</v>
      </c>
      <c r="AI502" s="2" t="s">
        <v>6185</v>
      </c>
      <c r="AJ502" s="2" t="s">
        <v>6186</v>
      </c>
      <c r="AK502" s="2"/>
      <c r="AL502" s="2"/>
      <c r="AM502" s="2"/>
      <c r="AN502" s="2" t="s">
        <v>87</v>
      </c>
      <c r="AO502" s="2" t="s">
        <v>6187</v>
      </c>
      <c r="AP502" s="2" t="s">
        <v>89</v>
      </c>
    </row>
    <row r="503" customFormat="false" ht="15" hidden="false" customHeight="false" outlineLevel="0" collapsed="false">
      <c r="A503" s="8" t="s">
        <v>6188</v>
      </c>
      <c r="B503" s="8" t="s">
        <v>6188</v>
      </c>
      <c r="C503" s="2" t="s">
        <v>6189</v>
      </c>
      <c r="D503" s="2" t="s">
        <v>6190</v>
      </c>
      <c r="E503" s="2" t="s">
        <v>6191</v>
      </c>
      <c r="F503" s="9" t="n">
        <f aca="false">Precios!R503</f>
        <v>170</v>
      </c>
      <c r="G503" s="2" t="n">
        <v>48</v>
      </c>
      <c r="H503" s="10" t="str">
        <f aca="false">Parámetros!$B$28</f>
        <v>Nuevo</v>
      </c>
      <c r="I503" s="10" t="str">
        <f aca="false">Parámetros!$B$29</f>
        <v>Clásica</v>
      </c>
      <c r="J503" s="11" t="s">
        <v>6192</v>
      </c>
      <c r="K503" s="10" t="str">
        <f aca="false">Parámetros!$B$30</f>
        <v>Mercado Envíos</v>
      </c>
      <c r="L503" s="2" t="str">
        <f aca="false">IF(F503&gt;=Parámetros!$B$7,"Envío gratis (obligatorio en Mercado Libre)",Parámetros!$B$31)</f>
        <v>A cargo del comprador</v>
      </c>
      <c r="M503" s="10" t="str">
        <f aca="false">Parámetros!$B$32</f>
        <v>No acepto</v>
      </c>
      <c r="N503" s="10" t="str">
        <f aca="false">Parámetros!$B$33</f>
        <v>Sin garantía</v>
      </c>
      <c r="O503" s="2" t="s">
        <v>6193</v>
      </c>
      <c r="P503" s="2" t="s">
        <v>6194</v>
      </c>
      <c r="Q503" s="2" t="s">
        <v>6195</v>
      </c>
      <c r="R503" s="2" t="s">
        <v>6196</v>
      </c>
      <c r="S503" s="2" t="s">
        <v>6197</v>
      </c>
      <c r="T503" s="2" t="s">
        <v>6198</v>
      </c>
      <c r="U503" s="2" t="n">
        <v>200</v>
      </c>
      <c r="V503" s="2" t="s">
        <v>100</v>
      </c>
      <c r="W503" s="2" t="n">
        <v>1</v>
      </c>
      <c r="X503" s="2"/>
      <c r="Y503" s="2"/>
      <c r="Z503" s="2"/>
      <c r="AA503" s="2"/>
      <c r="AB503" s="2"/>
      <c r="AC503" s="2"/>
      <c r="AD503" s="2"/>
      <c r="AE503" s="2" t="s">
        <v>5442</v>
      </c>
      <c r="AF503" s="2"/>
      <c r="AG503" s="2" t="s">
        <v>6199</v>
      </c>
      <c r="AH503" s="2" t="s">
        <v>6200</v>
      </c>
      <c r="AI503" s="2" t="s">
        <v>6201</v>
      </c>
      <c r="AJ503" s="2"/>
      <c r="AK503" s="2"/>
      <c r="AL503" s="2"/>
      <c r="AM503" s="2"/>
      <c r="AN503" s="2" t="s">
        <v>175</v>
      </c>
      <c r="AO503" s="2" t="s">
        <v>6202</v>
      </c>
      <c r="AP503" s="2" t="s">
        <v>89</v>
      </c>
    </row>
    <row r="504" customFormat="false" ht="15" hidden="false" customHeight="false" outlineLevel="0" collapsed="false">
      <c r="A504" s="8" t="s">
        <v>6203</v>
      </c>
      <c r="B504" s="8" t="s">
        <v>6203</v>
      </c>
      <c r="C504" s="2" t="s">
        <v>6204</v>
      </c>
      <c r="D504" s="2" t="s">
        <v>5538</v>
      </c>
      <c r="E504" s="2" t="s">
        <v>5539</v>
      </c>
      <c r="F504" s="9" t="n">
        <f aca="false">Precios!R504</f>
        <v>58</v>
      </c>
      <c r="G504" s="2" t="n">
        <v>582</v>
      </c>
      <c r="H504" s="10" t="str">
        <f aca="false">Parámetros!$B$28</f>
        <v>Nuevo</v>
      </c>
      <c r="I504" s="10" t="str">
        <f aca="false">Parámetros!$B$29</f>
        <v>Clásica</v>
      </c>
      <c r="J504" s="11" t="s">
        <v>6205</v>
      </c>
      <c r="K504" s="10" t="str">
        <f aca="false">Parámetros!$B$30</f>
        <v>Mercado Envíos</v>
      </c>
      <c r="L504" s="2" t="str">
        <f aca="false">IF(F504&gt;=Parámetros!$B$7,"Envío gratis (obligatorio en Mercado Libre)",Parámetros!$B$31)</f>
        <v>A cargo del comprador</v>
      </c>
      <c r="M504" s="10" t="str">
        <f aca="false">Parámetros!$B$32</f>
        <v>No acepto</v>
      </c>
      <c r="N504" s="10" t="str">
        <f aca="false">Parámetros!$B$33</f>
        <v>Sin garantía</v>
      </c>
      <c r="O504" s="2" t="s">
        <v>6206</v>
      </c>
      <c r="P504" s="2" t="s">
        <v>5542</v>
      </c>
      <c r="Q504" s="2" t="s">
        <v>2427</v>
      </c>
      <c r="R504" s="2" t="s">
        <v>5542</v>
      </c>
      <c r="S504" s="2" t="s">
        <v>6207</v>
      </c>
      <c r="T504" s="2" t="s">
        <v>6208</v>
      </c>
      <c r="U504" s="2" t="n">
        <v>625</v>
      </c>
      <c r="V504" s="2" t="s">
        <v>77</v>
      </c>
      <c r="W504" s="2" t="n">
        <v>1</v>
      </c>
      <c r="X504" s="2" t="s">
        <v>6209</v>
      </c>
      <c r="Y504" s="2"/>
      <c r="Z504" s="2" t="s">
        <v>136</v>
      </c>
      <c r="AA504" s="2" t="s">
        <v>5701</v>
      </c>
      <c r="AB504" s="2"/>
      <c r="AC504" s="2" t="s">
        <v>6207</v>
      </c>
      <c r="AD504" s="2"/>
      <c r="AE504" s="2"/>
      <c r="AF504" s="2" t="s">
        <v>5702</v>
      </c>
      <c r="AG504" s="2" t="s">
        <v>6210</v>
      </c>
      <c r="AH504" s="2" t="s">
        <v>6211</v>
      </c>
      <c r="AI504" s="2" t="s">
        <v>6212</v>
      </c>
      <c r="AJ504" s="2"/>
      <c r="AK504" s="2"/>
      <c r="AL504" s="2"/>
      <c r="AM504" s="2"/>
      <c r="AN504" s="2" t="s">
        <v>87</v>
      </c>
      <c r="AO504" s="2" t="s">
        <v>6213</v>
      </c>
      <c r="AP504" s="2" t="s">
        <v>89</v>
      </c>
    </row>
    <row r="505" customFormat="false" ht="15" hidden="false" customHeight="false" outlineLevel="0" collapsed="false">
      <c r="A505" s="8" t="s">
        <v>6214</v>
      </c>
      <c r="B505" s="8" t="s">
        <v>6214</v>
      </c>
      <c r="C505" s="2" t="s">
        <v>6215</v>
      </c>
      <c r="D505" s="2" t="s">
        <v>843</v>
      </c>
      <c r="E505" s="2" t="s">
        <v>844</v>
      </c>
      <c r="F505" s="9" t="n">
        <f aca="false">Precios!R505</f>
        <v>254.55</v>
      </c>
      <c r="G505" s="2" t="n">
        <v>147</v>
      </c>
      <c r="H505" s="10" t="str">
        <f aca="false">Parámetros!$B$28</f>
        <v>Nuevo</v>
      </c>
      <c r="I505" s="10" t="str">
        <f aca="false">Parámetros!$B$29</f>
        <v>Clásica</v>
      </c>
      <c r="J505" s="11" t="s">
        <v>6216</v>
      </c>
      <c r="K505" s="10" t="str">
        <f aca="false">Parámetros!$B$30</f>
        <v>Mercado Envíos</v>
      </c>
      <c r="L505" s="2" t="str">
        <f aca="false">IF(F505&gt;=Parámetros!$B$7,"Envío gratis (obligatorio en Mercado Libre)",Parámetros!$B$31)</f>
        <v>A cargo del comprador</v>
      </c>
      <c r="M505" s="10" t="str">
        <f aca="false">Parámetros!$B$32</f>
        <v>No acepto</v>
      </c>
      <c r="N505" s="10" t="str">
        <f aca="false">Parámetros!$B$33</f>
        <v>Sin garantía</v>
      </c>
      <c r="O505" s="2" t="s">
        <v>6217</v>
      </c>
      <c r="P505" s="2" t="s">
        <v>847</v>
      </c>
      <c r="Q505" s="2" t="s">
        <v>847</v>
      </c>
      <c r="R505" s="2" t="s">
        <v>6218</v>
      </c>
      <c r="S505" s="2" t="s">
        <v>6219</v>
      </c>
      <c r="T505" s="2" t="s">
        <v>6220</v>
      </c>
      <c r="U505" s="2" t="n">
        <v>100</v>
      </c>
      <c r="V505" s="2" t="s">
        <v>171</v>
      </c>
      <c r="W505" s="2" t="n">
        <v>100</v>
      </c>
      <c r="X505" s="2"/>
      <c r="Y505" s="2"/>
      <c r="Z505" s="2"/>
      <c r="AA505" s="2"/>
      <c r="AB505" s="2"/>
      <c r="AC505" s="2"/>
      <c r="AD505" s="2"/>
      <c r="AE505" s="2"/>
      <c r="AF505" s="2"/>
      <c r="AG505" s="2" t="s">
        <v>6221</v>
      </c>
      <c r="AH505" s="2" t="s">
        <v>6222</v>
      </c>
      <c r="AI505" s="2" t="s">
        <v>6223</v>
      </c>
      <c r="AJ505" s="2"/>
      <c r="AK505" s="2"/>
      <c r="AL505" s="2"/>
      <c r="AM505" s="2"/>
      <c r="AN505" s="2" t="s">
        <v>87</v>
      </c>
      <c r="AO505" s="2" t="s">
        <v>6224</v>
      </c>
      <c r="AP505" s="2" t="s">
        <v>89</v>
      </c>
    </row>
    <row r="506" customFormat="false" ht="15" hidden="false" customHeight="false" outlineLevel="0" collapsed="false">
      <c r="A506" s="8" t="s">
        <v>6225</v>
      </c>
      <c r="B506" s="8" t="s">
        <v>6225</v>
      </c>
      <c r="C506" s="2" t="s">
        <v>6226</v>
      </c>
      <c r="D506" s="2" t="s">
        <v>6227</v>
      </c>
      <c r="E506" s="2" t="s">
        <v>6228</v>
      </c>
      <c r="F506" s="9" t="n">
        <f aca="false">Precios!R506</f>
        <v>96</v>
      </c>
      <c r="G506" s="2" t="n">
        <v>599</v>
      </c>
      <c r="H506" s="10" t="str">
        <f aca="false">Parámetros!$B$28</f>
        <v>Nuevo</v>
      </c>
      <c r="I506" s="10" t="str">
        <f aca="false">Parámetros!$B$29</f>
        <v>Clásica</v>
      </c>
      <c r="J506" s="11" t="s">
        <v>6229</v>
      </c>
      <c r="K506" s="10" t="str">
        <f aca="false">Parámetros!$B$30</f>
        <v>Mercado Envíos</v>
      </c>
      <c r="L506" s="2" t="str">
        <f aca="false">IF(F506&gt;=Parámetros!$B$7,"Envío gratis (obligatorio en Mercado Libre)",Parámetros!$B$31)</f>
        <v>A cargo del comprador</v>
      </c>
      <c r="M506" s="10" t="str">
        <f aca="false">Parámetros!$B$32</f>
        <v>No acepto</v>
      </c>
      <c r="N506" s="10" t="str">
        <f aca="false">Parámetros!$B$33</f>
        <v>Sin garantía</v>
      </c>
      <c r="O506" s="2" t="s">
        <v>6230</v>
      </c>
      <c r="P506" s="2" t="s">
        <v>6231</v>
      </c>
      <c r="Q506" s="2" t="s">
        <v>6232</v>
      </c>
      <c r="R506" s="2" t="s">
        <v>6233</v>
      </c>
      <c r="S506" s="2" t="s">
        <v>6234</v>
      </c>
      <c r="T506" s="2" t="s">
        <v>6235</v>
      </c>
      <c r="U506" s="2" t="n">
        <v>3</v>
      </c>
      <c r="V506" s="2" t="s">
        <v>171</v>
      </c>
      <c r="W506" s="2" t="n">
        <v>3</v>
      </c>
      <c r="X506" s="2"/>
      <c r="Y506" s="2"/>
      <c r="Z506" s="2"/>
      <c r="AA506" s="2"/>
      <c r="AB506" s="2"/>
      <c r="AC506" s="2"/>
      <c r="AD506" s="2" t="s">
        <v>103</v>
      </c>
      <c r="AE506" s="2"/>
      <c r="AF506" s="2"/>
      <c r="AG506" s="2" t="s">
        <v>6236</v>
      </c>
      <c r="AH506" s="2" t="s">
        <v>6237</v>
      </c>
      <c r="AI506" s="2" t="s">
        <v>6238</v>
      </c>
      <c r="AJ506" s="2"/>
      <c r="AK506" s="2"/>
      <c r="AL506" s="2"/>
      <c r="AM506" s="2"/>
      <c r="AN506" s="2" t="s">
        <v>87</v>
      </c>
      <c r="AO506" s="2" t="s">
        <v>6239</v>
      </c>
      <c r="AP506" s="2" t="s">
        <v>89</v>
      </c>
    </row>
    <row r="507" customFormat="false" ht="15" hidden="false" customHeight="false" outlineLevel="0" collapsed="false">
      <c r="A507" s="8" t="s">
        <v>6240</v>
      </c>
      <c r="B507" s="8" t="s">
        <v>6240</v>
      </c>
      <c r="C507" s="2" t="s">
        <v>6241</v>
      </c>
      <c r="D507" s="2" t="s">
        <v>144</v>
      </c>
      <c r="E507" s="2" t="s">
        <v>145</v>
      </c>
      <c r="F507" s="9" t="n">
        <f aca="false">Precios!R507</f>
        <v>718</v>
      </c>
      <c r="G507" s="2" t="n">
        <v>0</v>
      </c>
      <c r="H507" s="10" t="str">
        <f aca="false">Parámetros!$B$28</f>
        <v>Nuevo</v>
      </c>
      <c r="I507" s="10" t="str">
        <f aca="false">Parámetros!$B$29</f>
        <v>Clásica</v>
      </c>
      <c r="J507" s="11" t="s">
        <v>6242</v>
      </c>
      <c r="K507" s="10" t="str">
        <f aca="false">Parámetros!$B$30</f>
        <v>Mercado Envíos</v>
      </c>
      <c r="L507" s="2" t="str">
        <f aca="false">IF(F507&gt;=Parámetros!$B$7,"Envío gratis (obligatorio en Mercado Libre)",Parámetros!$B$31)</f>
        <v>Envío gratis (obligatorio en Mercado Libre)</v>
      </c>
      <c r="M507" s="10" t="str">
        <f aca="false">Parámetros!$B$32</f>
        <v>No acepto</v>
      </c>
      <c r="N507" s="10" t="str">
        <f aca="false">Parámetros!$B$33</f>
        <v>Sin garantía</v>
      </c>
      <c r="O507" s="2" t="s">
        <v>6243</v>
      </c>
      <c r="P507" s="2" t="s">
        <v>6244</v>
      </c>
      <c r="Q507" s="2" t="s">
        <v>1523</v>
      </c>
      <c r="R507" s="2" t="s">
        <v>6245</v>
      </c>
      <c r="S507" s="2"/>
      <c r="T507" s="2" t="s">
        <v>6246</v>
      </c>
      <c r="U507" s="2" t="n">
        <v>14</v>
      </c>
      <c r="V507" s="2" t="s">
        <v>133</v>
      </c>
      <c r="W507" s="2" t="n">
        <v>14</v>
      </c>
      <c r="X507" s="2" t="s">
        <v>6247</v>
      </c>
      <c r="Y507" s="2" t="s">
        <v>4251</v>
      </c>
      <c r="Z507" s="2" t="s">
        <v>136</v>
      </c>
      <c r="AA507" s="2"/>
      <c r="AB507" s="2"/>
      <c r="AC507" s="2"/>
      <c r="AD507" s="2"/>
      <c r="AE507" s="2"/>
      <c r="AF507" s="2" t="s">
        <v>6248</v>
      </c>
      <c r="AG507" s="2" t="s">
        <v>6249</v>
      </c>
      <c r="AH507" s="2" t="s">
        <v>6250</v>
      </c>
      <c r="AI507" s="2" t="s">
        <v>6251</v>
      </c>
      <c r="AJ507" s="2"/>
      <c r="AK507" s="2"/>
      <c r="AL507" s="2"/>
      <c r="AM507" s="2"/>
      <c r="AN507" s="2" t="s">
        <v>87</v>
      </c>
      <c r="AO507" s="2" t="s">
        <v>6252</v>
      </c>
      <c r="AP507" s="2" t="s">
        <v>89</v>
      </c>
    </row>
    <row r="508" customFormat="false" ht="15" hidden="false" customHeight="false" outlineLevel="0" collapsed="false">
      <c r="A508" s="8" t="s">
        <v>6253</v>
      </c>
      <c r="B508" s="8" t="s">
        <v>6253</v>
      </c>
      <c r="C508" s="2" t="s">
        <v>6254</v>
      </c>
      <c r="D508" s="2" t="s">
        <v>1677</v>
      </c>
      <c r="E508" s="2" t="s">
        <v>1678</v>
      </c>
      <c r="F508" s="9" t="n">
        <f aca="false">Precios!R508</f>
        <v>537</v>
      </c>
      <c r="G508" s="2" t="n">
        <v>66</v>
      </c>
      <c r="H508" s="10" t="str">
        <f aca="false">Parámetros!$B$28</f>
        <v>Nuevo</v>
      </c>
      <c r="I508" s="10" t="str">
        <f aca="false">Parámetros!$B$29</f>
        <v>Clásica</v>
      </c>
      <c r="J508" s="11" t="s">
        <v>6255</v>
      </c>
      <c r="K508" s="10" t="str">
        <f aca="false">Parámetros!$B$30</f>
        <v>Mercado Envíos</v>
      </c>
      <c r="L508" s="2" t="str">
        <f aca="false">IF(F508&gt;=Parámetros!$B$7,"Envío gratis (obligatorio en Mercado Libre)",Parámetros!$B$31)</f>
        <v>Envío gratis (obligatorio en Mercado Libre)</v>
      </c>
      <c r="M508" s="10" t="str">
        <f aca="false">Parámetros!$B$32</f>
        <v>No acepto</v>
      </c>
      <c r="N508" s="10" t="str">
        <f aca="false">Parámetros!$B$33</f>
        <v>Sin garantía</v>
      </c>
      <c r="O508" s="2" t="s">
        <v>6256</v>
      </c>
      <c r="P508" s="2" t="s">
        <v>6257</v>
      </c>
      <c r="Q508" s="2" t="s">
        <v>6257</v>
      </c>
      <c r="R508" s="2" t="s">
        <v>6258</v>
      </c>
      <c r="S508" s="2"/>
      <c r="T508" s="2" t="s">
        <v>6259</v>
      </c>
      <c r="U508" s="2" t="n">
        <v>200</v>
      </c>
      <c r="V508" s="2" t="s">
        <v>77</v>
      </c>
      <c r="W508" s="2" t="n">
        <v>1</v>
      </c>
      <c r="X508" s="2" t="s">
        <v>5360</v>
      </c>
      <c r="Y508" s="2" t="s">
        <v>5361</v>
      </c>
      <c r="Z508" s="2" t="s">
        <v>6260</v>
      </c>
      <c r="AA508" s="2"/>
      <c r="AB508" s="2"/>
      <c r="AC508" s="2" t="s">
        <v>6261</v>
      </c>
      <c r="AD508" s="2"/>
      <c r="AE508" s="2"/>
      <c r="AF508" s="2" t="s">
        <v>6262</v>
      </c>
      <c r="AG508" s="2" t="s">
        <v>6263</v>
      </c>
      <c r="AH508" s="2" t="s">
        <v>6264</v>
      </c>
      <c r="AI508" s="2" t="s">
        <v>6265</v>
      </c>
      <c r="AJ508" s="2"/>
      <c r="AK508" s="2"/>
      <c r="AL508" s="2"/>
      <c r="AM508" s="2"/>
      <c r="AN508" s="2" t="s">
        <v>87</v>
      </c>
      <c r="AO508" s="2" t="s">
        <v>6266</v>
      </c>
      <c r="AP508" s="2" t="s">
        <v>89</v>
      </c>
    </row>
    <row r="509" customFormat="false" ht="15" hidden="false" customHeight="false" outlineLevel="0" collapsed="false">
      <c r="A509" s="8" t="s">
        <v>6267</v>
      </c>
      <c r="B509" s="8" t="s">
        <v>6267</v>
      </c>
      <c r="C509" s="2" t="s">
        <v>6268</v>
      </c>
      <c r="D509" s="2" t="s">
        <v>303</v>
      </c>
      <c r="E509" s="2" t="s">
        <v>304</v>
      </c>
      <c r="F509" s="9" t="n">
        <f aca="false">Precios!R509</f>
        <v>201</v>
      </c>
      <c r="G509" s="2" t="n">
        <v>600</v>
      </c>
      <c r="H509" s="10" t="str">
        <f aca="false">Parámetros!$B$28</f>
        <v>Nuevo</v>
      </c>
      <c r="I509" s="10" t="str">
        <f aca="false">Parámetros!$B$29</f>
        <v>Clásica</v>
      </c>
      <c r="J509" s="11" t="s">
        <v>6269</v>
      </c>
      <c r="K509" s="10" t="str">
        <f aca="false">Parámetros!$B$30</f>
        <v>Mercado Envíos</v>
      </c>
      <c r="L509" s="2" t="str">
        <f aca="false">IF(F509&gt;=Parámetros!$B$7,"Envío gratis (obligatorio en Mercado Libre)",Parámetros!$B$31)</f>
        <v>A cargo del comprador</v>
      </c>
      <c r="M509" s="10" t="str">
        <f aca="false">Parámetros!$B$32</f>
        <v>No acepto</v>
      </c>
      <c r="N509" s="10" t="str">
        <f aca="false">Parámetros!$B$33</f>
        <v>Sin garantía</v>
      </c>
      <c r="O509" s="2" t="s">
        <v>6270</v>
      </c>
      <c r="P509" s="2" t="s">
        <v>4446</v>
      </c>
      <c r="Q509" s="2" t="s">
        <v>129</v>
      </c>
      <c r="R509" s="2" t="s">
        <v>6271</v>
      </c>
      <c r="S509" s="2" t="s">
        <v>5514</v>
      </c>
      <c r="T509" s="2" t="s">
        <v>6272</v>
      </c>
      <c r="U509" s="2" t="n">
        <v>10</v>
      </c>
      <c r="V509" s="2" t="s">
        <v>133</v>
      </c>
      <c r="W509" s="2" t="n">
        <v>10</v>
      </c>
      <c r="X509" s="2" t="s">
        <v>6273</v>
      </c>
      <c r="Y509" s="2" t="s">
        <v>6274</v>
      </c>
      <c r="Z509" s="2" t="s">
        <v>136</v>
      </c>
      <c r="AA509" s="2" t="s">
        <v>547</v>
      </c>
      <c r="AB509" s="2"/>
      <c r="AC509" s="2" t="s">
        <v>3187</v>
      </c>
      <c r="AD509" s="2"/>
      <c r="AE509" s="2"/>
      <c r="AF509" s="2" t="s">
        <v>6275</v>
      </c>
      <c r="AG509" s="2" t="s">
        <v>6276</v>
      </c>
      <c r="AH509" s="2" t="s">
        <v>6277</v>
      </c>
      <c r="AI509" s="2" t="s">
        <v>6278</v>
      </c>
      <c r="AJ509" s="2"/>
      <c r="AK509" s="2"/>
      <c r="AL509" s="2"/>
      <c r="AM509" s="2"/>
      <c r="AN509" s="2" t="s">
        <v>87</v>
      </c>
      <c r="AO509" s="2" t="s">
        <v>6279</v>
      </c>
      <c r="AP509" s="2" t="s">
        <v>89</v>
      </c>
    </row>
    <row r="510" customFormat="false" ht="15" hidden="false" customHeight="false" outlineLevel="0" collapsed="false">
      <c r="A510" s="8" t="s">
        <v>6280</v>
      </c>
      <c r="B510" s="8" t="s">
        <v>6280</v>
      </c>
      <c r="C510" s="2" t="s">
        <v>6281</v>
      </c>
      <c r="D510" s="2" t="s">
        <v>6282</v>
      </c>
      <c r="E510" s="2" t="s">
        <v>6283</v>
      </c>
      <c r="F510" s="9" t="n">
        <f aca="false">Precios!R510</f>
        <v>61</v>
      </c>
      <c r="G510" s="2" t="n">
        <v>2321</v>
      </c>
      <c r="H510" s="10" t="str">
        <f aca="false">Parámetros!$B$28</f>
        <v>Nuevo</v>
      </c>
      <c r="I510" s="10" t="str">
        <f aca="false">Parámetros!$B$29</f>
        <v>Clásica</v>
      </c>
      <c r="J510" s="11" t="s">
        <v>6284</v>
      </c>
      <c r="K510" s="10" t="str">
        <f aca="false">Parámetros!$B$30</f>
        <v>Mercado Envíos</v>
      </c>
      <c r="L510" s="2" t="str">
        <f aca="false">IF(F510&gt;=Parámetros!$B$7,"Envío gratis (obligatorio en Mercado Libre)",Parámetros!$B$31)</f>
        <v>A cargo del comprador</v>
      </c>
      <c r="M510" s="10" t="str">
        <f aca="false">Parámetros!$B$32</f>
        <v>No acepto</v>
      </c>
      <c r="N510" s="10" t="str">
        <f aca="false">Parámetros!$B$33</f>
        <v>Sin garantía</v>
      </c>
      <c r="O510" s="2" t="s">
        <v>6285</v>
      </c>
      <c r="P510" s="2" t="s">
        <v>6286</v>
      </c>
      <c r="Q510" s="2" t="s">
        <v>6287</v>
      </c>
      <c r="R510" s="2" t="s">
        <v>6288</v>
      </c>
      <c r="S510" s="2" t="s">
        <v>6289</v>
      </c>
      <c r="T510" s="2" t="s">
        <v>6290</v>
      </c>
      <c r="U510" s="2" t="n">
        <v>40</v>
      </c>
      <c r="V510" s="2" t="s">
        <v>878</v>
      </c>
      <c r="W510" s="2" t="n">
        <v>40</v>
      </c>
      <c r="X510" s="2"/>
      <c r="Y510" s="2"/>
      <c r="Z510" s="2"/>
      <c r="AA510" s="2"/>
      <c r="AB510" s="2"/>
      <c r="AC510" s="2"/>
      <c r="AD510" s="2"/>
      <c r="AE510" s="2" t="s">
        <v>5442</v>
      </c>
      <c r="AF510" s="2"/>
      <c r="AG510" s="2" t="s">
        <v>6291</v>
      </c>
      <c r="AH510" s="2" t="s">
        <v>6292</v>
      </c>
      <c r="AI510" s="2" t="s">
        <v>6293</v>
      </c>
      <c r="AJ510" s="2" t="s">
        <v>6294</v>
      </c>
      <c r="AK510" s="2"/>
      <c r="AL510" s="2"/>
      <c r="AM510" s="2"/>
      <c r="AN510" s="2" t="s">
        <v>175</v>
      </c>
      <c r="AO510" s="2" t="s">
        <v>6295</v>
      </c>
      <c r="AP510" s="2" t="s">
        <v>89</v>
      </c>
    </row>
    <row r="511" customFormat="false" ht="15" hidden="false" customHeight="false" outlineLevel="0" collapsed="false">
      <c r="A511" s="8" t="s">
        <v>6296</v>
      </c>
      <c r="B511" s="8" t="s">
        <v>6296</v>
      </c>
      <c r="C511" s="2" t="s">
        <v>6297</v>
      </c>
      <c r="D511" s="2" t="s">
        <v>5538</v>
      </c>
      <c r="E511" s="2" t="s">
        <v>5539</v>
      </c>
      <c r="F511" s="9" t="n">
        <f aca="false">Precios!R511</f>
        <v>58</v>
      </c>
      <c r="G511" s="2" t="n">
        <v>776</v>
      </c>
      <c r="H511" s="10" t="str">
        <f aca="false">Parámetros!$B$28</f>
        <v>Nuevo</v>
      </c>
      <c r="I511" s="10" t="str">
        <f aca="false">Parámetros!$B$29</f>
        <v>Clásica</v>
      </c>
      <c r="J511" s="11" t="s">
        <v>6298</v>
      </c>
      <c r="K511" s="10" t="str">
        <f aca="false">Parámetros!$B$30</f>
        <v>Mercado Envíos</v>
      </c>
      <c r="L511" s="2" t="str">
        <f aca="false">IF(F511&gt;=Parámetros!$B$7,"Envío gratis (obligatorio en Mercado Libre)",Parámetros!$B$31)</f>
        <v>A cargo del comprador</v>
      </c>
      <c r="M511" s="10" t="str">
        <f aca="false">Parámetros!$B$32</f>
        <v>No acepto</v>
      </c>
      <c r="N511" s="10" t="str">
        <f aca="false">Parámetros!$B$33</f>
        <v>Sin garantía</v>
      </c>
      <c r="O511" s="2" t="s">
        <v>6299</v>
      </c>
      <c r="P511" s="2" t="s">
        <v>5542</v>
      </c>
      <c r="Q511" s="2" t="s">
        <v>2427</v>
      </c>
      <c r="R511" s="2" t="s">
        <v>5542</v>
      </c>
      <c r="S511" s="2" t="s">
        <v>6300</v>
      </c>
      <c r="T511" s="2" t="s">
        <v>6208</v>
      </c>
      <c r="U511" s="2" t="n">
        <v>625</v>
      </c>
      <c r="V511" s="2" t="s">
        <v>77</v>
      </c>
      <c r="W511" s="2" t="n">
        <v>1</v>
      </c>
      <c r="X511" s="2" t="s">
        <v>6209</v>
      </c>
      <c r="Y511" s="2"/>
      <c r="Z511" s="2" t="s">
        <v>136</v>
      </c>
      <c r="AA511" s="2" t="s">
        <v>5701</v>
      </c>
      <c r="AB511" s="2"/>
      <c r="AC511" s="2" t="s">
        <v>6301</v>
      </c>
      <c r="AD511" s="2"/>
      <c r="AE511" s="2"/>
      <c r="AF511" s="2" t="s">
        <v>5702</v>
      </c>
      <c r="AG511" s="2" t="s">
        <v>6210</v>
      </c>
      <c r="AH511" s="2" t="s">
        <v>6302</v>
      </c>
      <c r="AI511" s="2" t="s">
        <v>6303</v>
      </c>
      <c r="AJ511" s="2" t="s">
        <v>6304</v>
      </c>
      <c r="AK511" s="2"/>
      <c r="AL511" s="2"/>
      <c r="AM511" s="2"/>
      <c r="AN511" s="2" t="s">
        <v>87</v>
      </c>
      <c r="AO511" s="2" t="s">
        <v>6305</v>
      </c>
      <c r="AP511" s="2" t="s">
        <v>89</v>
      </c>
    </row>
    <row r="512" customFormat="false" ht="15" hidden="false" customHeight="false" outlineLevel="0" collapsed="false">
      <c r="A512" s="8" t="s">
        <v>6306</v>
      </c>
      <c r="B512" s="8" t="s">
        <v>6306</v>
      </c>
      <c r="C512" s="2" t="s">
        <v>6307</v>
      </c>
      <c r="D512" s="2" t="s">
        <v>162</v>
      </c>
      <c r="E512" s="2" t="s">
        <v>163</v>
      </c>
      <c r="F512" s="9" t="n">
        <f aca="false">Precios!R512</f>
        <v>251</v>
      </c>
      <c r="G512" s="2" t="n">
        <v>96</v>
      </c>
      <c r="H512" s="10" t="str">
        <f aca="false">Parámetros!$B$28</f>
        <v>Nuevo</v>
      </c>
      <c r="I512" s="10" t="str">
        <f aca="false">Parámetros!$B$29</f>
        <v>Clásica</v>
      </c>
      <c r="J512" s="11" t="s">
        <v>6308</v>
      </c>
      <c r="K512" s="10" t="str">
        <f aca="false">Parámetros!$B$30</f>
        <v>Mercado Envíos</v>
      </c>
      <c r="L512" s="2" t="str">
        <f aca="false">IF(F512&gt;=Parámetros!$B$7,"Envío gratis (obligatorio en Mercado Libre)",Parámetros!$B$31)</f>
        <v>A cargo del comprador</v>
      </c>
      <c r="M512" s="10" t="str">
        <f aca="false">Parámetros!$B$32</f>
        <v>No acepto</v>
      </c>
      <c r="N512" s="10" t="str">
        <f aca="false">Parámetros!$B$33</f>
        <v>Sin garantía</v>
      </c>
      <c r="O512" s="2" t="s">
        <v>6309</v>
      </c>
      <c r="P512" s="2" t="s">
        <v>6310</v>
      </c>
      <c r="Q512" s="2" t="s">
        <v>6311</v>
      </c>
      <c r="R512" s="2" t="s">
        <v>6233</v>
      </c>
      <c r="S512" s="2" t="s">
        <v>6312</v>
      </c>
      <c r="T512" s="2" t="s">
        <v>6313</v>
      </c>
      <c r="U512" s="2" t="n">
        <v>40</v>
      </c>
      <c r="V512" s="2" t="s">
        <v>171</v>
      </c>
      <c r="W512" s="2" t="n">
        <v>40</v>
      </c>
      <c r="X512" s="2"/>
      <c r="Y512" s="2"/>
      <c r="Z512" s="2"/>
      <c r="AA512" s="2" t="s">
        <v>6314</v>
      </c>
      <c r="AB512" s="2" t="s">
        <v>6315</v>
      </c>
      <c r="AC512" s="2"/>
      <c r="AD512" s="2" t="s">
        <v>103</v>
      </c>
      <c r="AE512" s="2"/>
      <c r="AF512" s="2"/>
      <c r="AG512" s="2" t="s">
        <v>6316</v>
      </c>
      <c r="AH512" s="2" t="s">
        <v>6317</v>
      </c>
      <c r="AI512" s="2" t="s">
        <v>6318</v>
      </c>
      <c r="AJ512" s="2" t="s">
        <v>6319</v>
      </c>
      <c r="AK512" s="2"/>
      <c r="AL512" s="2"/>
      <c r="AM512" s="2"/>
      <c r="AN512" s="2" t="s">
        <v>175</v>
      </c>
      <c r="AO512" s="2" t="s">
        <v>6320</v>
      </c>
      <c r="AP512" s="2" t="s">
        <v>89</v>
      </c>
    </row>
    <row r="513" customFormat="false" ht="15" hidden="false" customHeight="false" outlineLevel="0" collapsed="false">
      <c r="A513" s="8" t="s">
        <v>6321</v>
      </c>
      <c r="B513" s="8" t="s">
        <v>6321</v>
      </c>
      <c r="C513" s="2" t="s">
        <v>6322</v>
      </c>
      <c r="D513" s="2" t="s">
        <v>750</v>
      </c>
      <c r="E513" s="2" t="s">
        <v>751</v>
      </c>
      <c r="F513" s="9" t="n">
        <f aca="false">Precios!R513</f>
        <v>676</v>
      </c>
      <c r="G513" s="2" t="n">
        <v>96</v>
      </c>
      <c r="H513" s="10" t="str">
        <f aca="false">Parámetros!$B$28</f>
        <v>Nuevo</v>
      </c>
      <c r="I513" s="10" t="str">
        <f aca="false">Parámetros!$B$29</f>
        <v>Clásica</v>
      </c>
      <c r="J513" s="11" t="s">
        <v>6323</v>
      </c>
      <c r="K513" s="10" t="str">
        <f aca="false">Parámetros!$B$30</f>
        <v>Mercado Envíos</v>
      </c>
      <c r="L513" s="2" t="str">
        <f aca="false">IF(F513&gt;=Parámetros!$B$7,"Envío gratis (obligatorio en Mercado Libre)",Parámetros!$B$31)</f>
        <v>Envío gratis (obligatorio en Mercado Libre)</v>
      </c>
      <c r="M513" s="10" t="str">
        <f aca="false">Parámetros!$B$32</f>
        <v>No acepto</v>
      </c>
      <c r="N513" s="10" t="str">
        <f aca="false">Parámetros!$B$33</f>
        <v>Sin garantía</v>
      </c>
      <c r="O513" s="2" t="s">
        <v>6324</v>
      </c>
      <c r="P513" s="2" t="s">
        <v>6325</v>
      </c>
      <c r="Q513" s="2" t="s">
        <v>6326</v>
      </c>
      <c r="R513" s="2" t="s">
        <v>6327</v>
      </c>
      <c r="S513" s="2"/>
      <c r="T513" s="2" t="s">
        <v>6328</v>
      </c>
      <c r="U513" s="2" t="n">
        <v>120</v>
      </c>
      <c r="V513" s="2" t="s">
        <v>2684</v>
      </c>
      <c r="W513" s="2" t="n">
        <v>1</v>
      </c>
      <c r="X513" s="2" t="s">
        <v>6329</v>
      </c>
      <c r="Y513" s="2" t="s">
        <v>6330</v>
      </c>
      <c r="Z513" s="2" t="s">
        <v>4114</v>
      </c>
      <c r="AA513" s="2" t="s">
        <v>6331</v>
      </c>
      <c r="AB513" s="2"/>
      <c r="AC513" s="2"/>
      <c r="AD513" s="2"/>
      <c r="AE513" s="2"/>
      <c r="AF513" s="2"/>
      <c r="AG513" s="2" t="s">
        <v>6332</v>
      </c>
      <c r="AH513" s="2" t="s">
        <v>6333</v>
      </c>
      <c r="AI513" s="2" t="s">
        <v>6334</v>
      </c>
      <c r="AJ513" s="2" t="s">
        <v>6335</v>
      </c>
      <c r="AK513" s="2"/>
      <c r="AL513" s="2"/>
      <c r="AM513" s="2"/>
      <c r="AN513" s="2" t="s">
        <v>87</v>
      </c>
      <c r="AO513" s="2" t="s">
        <v>6336</v>
      </c>
      <c r="AP513" s="2" t="s">
        <v>89</v>
      </c>
    </row>
    <row r="514" customFormat="false" ht="15" hidden="false" customHeight="false" outlineLevel="0" collapsed="false">
      <c r="A514" s="8" t="s">
        <v>6337</v>
      </c>
      <c r="B514" s="8" t="s">
        <v>6337</v>
      </c>
      <c r="C514" s="2" t="s">
        <v>6338</v>
      </c>
      <c r="D514" s="2" t="s">
        <v>144</v>
      </c>
      <c r="E514" s="2" t="s">
        <v>145</v>
      </c>
      <c r="F514" s="9" t="n">
        <f aca="false">Precios!R514</f>
        <v>257</v>
      </c>
      <c r="G514" s="2" t="n">
        <v>767</v>
      </c>
      <c r="H514" s="10" t="str">
        <f aca="false">Parámetros!$B$28</f>
        <v>Nuevo</v>
      </c>
      <c r="I514" s="10" t="str">
        <f aca="false">Parámetros!$B$29</f>
        <v>Clásica</v>
      </c>
      <c r="J514" s="11" t="s">
        <v>6339</v>
      </c>
      <c r="K514" s="10" t="str">
        <f aca="false">Parámetros!$B$30</f>
        <v>Mercado Envíos</v>
      </c>
      <c r="L514" s="2" t="str">
        <f aca="false">IF(F514&gt;=Parámetros!$B$7,"Envío gratis (obligatorio en Mercado Libre)",Parámetros!$B$31)</f>
        <v>A cargo del comprador</v>
      </c>
      <c r="M514" s="10" t="str">
        <f aca="false">Parámetros!$B$32</f>
        <v>No acepto</v>
      </c>
      <c r="N514" s="10" t="str">
        <f aca="false">Parámetros!$B$33</f>
        <v>Sin garantía</v>
      </c>
      <c r="O514" s="2" t="s">
        <v>6340</v>
      </c>
      <c r="P514" s="2" t="s">
        <v>1344</v>
      </c>
      <c r="Q514" s="2" t="s">
        <v>6341</v>
      </c>
      <c r="R514" s="2" t="s">
        <v>1344</v>
      </c>
      <c r="S514" s="2"/>
      <c r="T514" s="2" t="s">
        <v>6342</v>
      </c>
      <c r="U514" s="2" t="n">
        <v>24</v>
      </c>
      <c r="V514" s="2" t="s">
        <v>133</v>
      </c>
      <c r="W514" s="2" t="n">
        <v>24</v>
      </c>
      <c r="X514" s="2" t="s">
        <v>6343</v>
      </c>
      <c r="Y514" s="2" t="s">
        <v>2268</v>
      </c>
      <c r="Z514" s="2" t="s">
        <v>136</v>
      </c>
      <c r="AA514" s="2" t="s">
        <v>3784</v>
      </c>
      <c r="AB514" s="2"/>
      <c r="AC514" s="2"/>
      <c r="AD514" s="2"/>
      <c r="AE514" s="2"/>
      <c r="AF514" s="2" t="s">
        <v>6344</v>
      </c>
      <c r="AG514" s="2" t="s">
        <v>6345</v>
      </c>
      <c r="AH514" s="2" t="s">
        <v>6346</v>
      </c>
      <c r="AI514" s="2" t="s">
        <v>6347</v>
      </c>
      <c r="AJ514" s="2"/>
      <c r="AK514" s="2"/>
      <c r="AL514" s="2"/>
      <c r="AM514" s="2"/>
      <c r="AN514" s="2" t="s">
        <v>87</v>
      </c>
      <c r="AO514" s="2" t="s">
        <v>6348</v>
      </c>
      <c r="AP514" s="2" t="s">
        <v>89</v>
      </c>
    </row>
    <row r="515" customFormat="false" ht="15" hidden="false" customHeight="false" outlineLevel="0" collapsed="false">
      <c r="A515" s="8" t="s">
        <v>6349</v>
      </c>
      <c r="B515" s="8" t="s">
        <v>6349</v>
      </c>
      <c r="C515" s="2" t="s">
        <v>6350</v>
      </c>
      <c r="D515" s="2" t="s">
        <v>124</v>
      </c>
      <c r="E515" s="2" t="s">
        <v>125</v>
      </c>
      <c r="F515" s="9" t="n">
        <f aca="false">Precios!R515</f>
        <v>1998</v>
      </c>
      <c r="G515" s="2" t="n">
        <v>60</v>
      </c>
      <c r="H515" s="10" t="str">
        <f aca="false">Parámetros!$B$28</f>
        <v>Nuevo</v>
      </c>
      <c r="I515" s="10" t="str">
        <f aca="false">Parámetros!$B$29</f>
        <v>Clásica</v>
      </c>
      <c r="J515" s="11" t="s">
        <v>6351</v>
      </c>
      <c r="K515" s="10" t="str">
        <f aca="false">Parámetros!$B$30</f>
        <v>Mercado Envíos</v>
      </c>
      <c r="L515" s="2" t="str">
        <f aca="false">IF(F515&gt;=Parámetros!$B$7,"Envío gratis (obligatorio en Mercado Libre)",Parámetros!$B$31)</f>
        <v>Envío gratis (obligatorio en Mercado Libre)</v>
      </c>
      <c r="M515" s="10" t="str">
        <f aca="false">Parámetros!$B$32</f>
        <v>No acepto</v>
      </c>
      <c r="N515" s="10" t="str">
        <f aca="false">Parámetros!$B$33</f>
        <v>Sin garantía</v>
      </c>
      <c r="O515" s="2" t="s">
        <v>6352</v>
      </c>
      <c r="P515" s="2" t="s">
        <v>6353</v>
      </c>
      <c r="Q515" s="2" t="s">
        <v>129</v>
      </c>
      <c r="R515" s="2" t="s">
        <v>6353</v>
      </c>
      <c r="S515" s="2"/>
      <c r="T515" s="2" t="s">
        <v>6354</v>
      </c>
      <c r="U515" s="2" t="n">
        <v>28</v>
      </c>
      <c r="V515" s="2" t="s">
        <v>1736</v>
      </c>
      <c r="W515" s="2" t="n">
        <v>28</v>
      </c>
      <c r="X515" s="2" t="s">
        <v>6355</v>
      </c>
      <c r="Y515" s="2" t="s">
        <v>6356</v>
      </c>
      <c r="Z515" s="2" t="s">
        <v>136</v>
      </c>
      <c r="AA515" s="2"/>
      <c r="AB515" s="2"/>
      <c r="AC515" s="2"/>
      <c r="AD515" s="2"/>
      <c r="AE515" s="2"/>
      <c r="AF515" s="2" t="s">
        <v>6357</v>
      </c>
      <c r="AG515" s="2" t="s">
        <v>6358</v>
      </c>
      <c r="AH515" s="2" t="s">
        <v>6359</v>
      </c>
      <c r="AI515" s="2" t="s">
        <v>6360</v>
      </c>
      <c r="AJ515" s="2"/>
      <c r="AK515" s="2"/>
      <c r="AL515" s="2"/>
      <c r="AM515" s="2"/>
      <c r="AN515" s="2" t="s">
        <v>87</v>
      </c>
      <c r="AO515" s="2" t="s">
        <v>6361</v>
      </c>
      <c r="AP515" s="2" t="s">
        <v>89</v>
      </c>
    </row>
    <row r="516" customFormat="false" ht="15" hidden="false" customHeight="false" outlineLevel="0" collapsed="false">
      <c r="A516" s="8" t="s">
        <v>6362</v>
      </c>
      <c r="B516" s="8" t="s">
        <v>6362</v>
      </c>
      <c r="C516" s="2" t="s">
        <v>6363</v>
      </c>
      <c r="D516" s="2" t="s">
        <v>5369</v>
      </c>
      <c r="E516" s="2" t="s">
        <v>5370</v>
      </c>
      <c r="F516" s="9" t="n">
        <f aca="false">Precios!R516</f>
        <v>188</v>
      </c>
      <c r="G516" s="2" t="n">
        <v>192</v>
      </c>
      <c r="H516" s="10" t="str">
        <f aca="false">Parámetros!$B$28</f>
        <v>Nuevo</v>
      </c>
      <c r="I516" s="10" t="str">
        <f aca="false">Parámetros!$B$29</f>
        <v>Clásica</v>
      </c>
      <c r="J516" s="11" t="s">
        <v>6364</v>
      </c>
      <c r="K516" s="10" t="str">
        <f aca="false">Parámetros!$B$30</f>
        <v>Mercado Envíos</v>
      </c>
      <c r="L516" s="2" t="str">
        <f aca="false">IF(F516&gt;=Parámetros!$B$7,"Envío gratis (obligatorio en Mercado Libre)",Parámetros!$B$31)</f>
        <v>A cargo del comprador</v>
      </c>
      <c r="M516" s="10" t="str">
        <f aca="false">Parámetros!$B$32</f>
        <v>No acepto</v>
      </c>
      <c r="N516" s="10" t="str">
        <f aca="false">Parámetros!$B$33</f>
        <v>Sin garantía</v>
      </c>
      <c r="O516" s="2"/>
      <c r="P516" s="2" t="s">
        <v>5373</v>
      </c>
      <c r="Q516" s="2" t="s">
        <v>6365</v>
      </c>
      <c r="R516" s="2" t="s">
        <v>6366</v>
      </c>
      <c r="S516" s="2"/>
      <c r="T516" s="2" t="s">
        <v>6367</v>
      </c>
      <c r="U516" s="2" t="n">
        <v>30</v>
      </c>
      <c r="V516" s="2" t="s">
        <v>171</v>
      </c>
      <c r="W516" s="2" t="n">
        <v>30</v>
      </c>
      <c r="X516" s="2"/>
      <c r="Y516" s="2"/>
      <c r="Z516" s="2"/>
      <c r="AA516" s="2"/>
      <c r="AB516" s="2"/>
      <c r="AC516" s="2"/>
      <c r="AD516" s="2"/>
      <c r="AE516" s="2"/>
      <c r="AF516" s="2"/>
      <c r="AG516" s="2" t="s">
        <v>6368</v>
      </c>
      <c r="AH516" s="2" t="s">
        <v>6369</v>
      </c>
      <c r="AI516" s="2"/>
      <c r="AJ516" s="2"/>
      <c r="AK516" s="2"/>
      <c r="AL516" s="2"/>
      <c r="AM516" s="2"/>
      <c r="AN516" s="2" t="s">
        <v>87</v>
      </c>
      <c r="AO516" s="2" t="s">
        <v>6370</v>
      </c>
      <c r="AP516" s="2" t="s">
        <v>89</v>
      </c>
    </row>
    <row r="517" customFormat="false" ht="15" hidden="false" customHeight="false" outlineLevel="0" collapsed="false">
      <c r="A517" s="8" t="s">
        <v>6371</v>
      </c>
      <c r="B517" s="8" t="s">
        <v>6371</v>
      </c>
      <c r="C517" s="2" t="s">
        <v>6372</v>
      </c>
      <c r="D517" s="2" t="s">
        <v>303</v>
      </c>
      <c r="E517" s="2" t="s">
        <v>304</v>
      </c>
      <c r="F517" s="9" t="n">
        <f aca="false">Precios!R517</f>
        <v>473</v>
      </c>
      <c r="G517" s="2" t="n">
        <v>0</v>
      </c>
      <c r="H517" s="10" t="str">
        <f aca="false">Parámetros!$B$28</f>
        <v>Nuevo</v>
      </c>
      <c r="I517" s="10" t="str">
        <f aca="false">Parámetros!$B$29</f>
        <v>Clásica</v>
      </c>
      <c r="J517" s="11" t="s">
        <v>6373</v>
      </c>
      <c r="K517" s="10" t="str">
        <f aca="false">Parámetros!$B$30</f>
        <v>Mercado Envíos</v>
      </c>
      <c r="L517" s="2" t="str">
        <f aca="false">IF(F517&gt;=Parámetros!$B$7,"Envío gratis (obligatorio en Mercado Libre)",Parámetros!$B$31)</f>
        <v>Envío gratis (obligatorio en Mercado Libre)</v>
      </c>
      <c r="M517" s="10" t="str">
        <f aca="false">Parámetros!$B$32</f>
        <v>No acepto</v>
      </c>
      <c r="N517" s="10" t="str">
        <f aca="false">Parámetros!$B$33</f>
        <v>Sin garantía</v>
      </c>
      <c r="O517" s="2" t="s">
        <v>6374</v>
      </c>
      <c r="P517" s="2" t="s">
        <v>6375</v>
      </c>
      <c r="Q517" s="2" t="s">
        <v>6376</v>
      </c>
      <c r="R517" s="2" t="s">
        <v>6377</v>
      </c>
      <c r="S517" s="2" t="s">
        <v>6378</v>
      </c>
      <c r="T517" s="2" t="s">
        <v>6379</v>
      </c>
      <c r="U517" s="2" t="n">
        <v>60</v>
      </c>
      <c r="V517" s="2" t="s">
        <v>133</v>
      </c>
      <c r="W517" s="2" t="n">
        <v>60</v>
      </c>
      <c r="X517" s="2"/>
      <c r="Y517" s="2"/>
      <c r="Z517" s="2" t="s">
        <v>136</v>
      </c>
      <c r="AA517" s="2" t="s">
        <v>6380</v>
      </c>
      <c r="AB517" s="2"/>
      <c r="AC517" s="2"/>
      <c r="AD517" s="2" t="s">
        <v>566</v>
      </c>
      <c r="AE517" s="2"/>
      <c r="AF517" s="2" t="s">
        <v>6381</v>
      </c>
      <c r="AG517" s="2" t="s">
        <v>6382</v>
      </c>
      <c r="AH517" s="2" t="s">
        <v>6383</v>
      </c>
      <c r="AI517" s="2" t="s">
        <v>6384</v>
      </c>
      <c r="AJ517" s="2"/>
      <c r="AK517" s="2"/>
      <c r="AL517" s="2"/>
      <c r="AM517" s="2"/>
      <c r="AN517" s="2" t="s">
        <v>87</v>
      </c>
      <c r="AO517" s="2" t="s">
        <v>6385</v>
      </c>
      <c r="AP517" s="2" t="s">
        <v>89</v>
      </c>
    </row>
    <row r="518" customFormat="false" ht="15" hidden="false" customHeight="false" outlineLevel="0" collapsed="false">
      <c r="A518" s="8" t="s">
        <v>6386</v>
      </c>
      <c r="B518" s="8" t="s">
        <v>6386</v>
      </c>
      <c r="C518" s="2" t="s">
        <v>6387</v>
      </c>
      <c r="D518" s="2" t="s">
        <v>612</v>
      </c>
      <c r="E518" s="2" t="s">
        <v>613</v>
      </c>
      <c r="F518" s="9" t="n">
        <f aca="false">Precios!R518</f>
        <v>54</v>
      </c>
      <c r="G518" s="2" t="n">
        <v>514</v>
      </c>
      <c r="H518" s="10" t="str">
        <f aca="false">Parámetros!$B$28</f>
        <v>Nuevo</v>
      </c>
      <c r="I518" s="10" t="str">
        <f aca="false">Parámetros!$B$29</f>
        <v>Clásica</v>
      </c>
      <c r="J518" s="11" t="s">
        <v>6388</v>
      </c>
      <c r="K518" s="10" t="str">
        <f aca="false">Parámetros!$B$30</f>
        <v>Mercado Envíos</v>
      </c>
      <c r="L518" s="2" t="str">
        <f aca="false">IF(F518&gt;=Parámetros!$B$7,"Envío gratis (obligatorio en Mercado Libre)",Parámetros!$B$31)</f>
        <v>A cargo del comprador</v>
      </c>
      <c r="M518" s="10" t="str">
        <f aca="false">Parámetros!$B$32</f>
        <v>No acepto</v>
      </c>
      <c r="N518" s="10" t="str">
        <f aca="false">Parámetros!$B$33</f>
        <v>Sin garantía</v>
      </c>
      <c r="O518" s="2" t="s">
        <v>6389</v>
      </c>
      <c r="P518" s="2" t="s">
        <v>616</v>
      </c>
      <c r="Q518" s="2" t="s">
        <v>617</v>
      </c>
      <c r="R518" s="2" t="s">
        <v>6390</v>
      </c>
      <c r="S518" s="2" t="s">
        <v>6391</v>
      </c>
      <c r="T518" s="2" t="s">
        <v>6392</v>
      </c>
      <c r="U518" s="2" t="n">
        <v>50</v>
      </c>
      <c r="V518" s="2" t="s">
        <v>77</v>
      </c>
      <c r="W518" s="2" t="n">
        <v>1</v>
      </c>
      <c r="X518" s="2"/>
      <c r="Y518" s="2"/>
      <c r="Z518" s="2"/>
      <c r="AA518" s="2"/>
      <c r="AB518" s="2"/>
      <c r="AC518" s="2" t="s">
        <v>6393</v>
      </c>
      <c r="AD518" s="2"/>
      <c r="AE518" s="2"/>
      <c r="AF518" s="2"/>
      <c r="AG518" s="2" t="s">
        <v>6394</v>
      </c>
      <c r="AH518" s="2" t="s">
        <v>6395</v>
      </c>
      <c r="AI518" s="2"/>
      <c r="AJ518" s="2"/>
      <c r="AK518" s="2"/>
      <c r="AL518" s="2"/>
      <c r="AM518" s="2"/>
      <c r="AN518" s="2" t="s">
        <v>175</v>
      </c>
      <c r="AO518" s="2" t="s">
        <v>6396</v>
      </c>
      <c r="AP518" s="2" t="s">
        <v>89</v>
      </c>
    </row>
    <row r="519" customFormat="false" ht="15" hidden="false" customHeight="false" outlineLevel="0" collapsed="false">
      <c r="A519" s="8" t="s">
        <v>6397</v>
      </c>
      <c r="B519" s="8" t="s">
        <v>6397</v>
      </c>
      <c r="C519" s="2" t="s">
        <v>6398</v>
      </c>
      <c r="D519" s="2" t="s">
        <v>1811</v>
      </c>
      <c r="E519" s="2" t="s">
        <v>1812</v>
      </c>
      <c r="F519" s="9" t="n">
        <f aca="false">Precios!R519</f>
        <v>334</v>
      </c>
      <c r="G519" s="2" t="n">
        <v>0</v>
      </c>
      <c r="H519" s="10" t="str">
        <f aca="false">Parámetros!$B$28</f>
        <v>Nuevo</v>
      </c>
      <c r="I519" s="10" t="str">
        <f aca="false">Parámetros!$B$29</f>
        <v>Clásica</v>
      </c>
      <c r="J519" s="11" t="s">
        <v>6399</v>
      </c>
      <c r="K519" s="10" t="str">
        <f aca="false">Parámetros!$B$30</f>
        <v>Mercado Envíos</v>
      </c>
      <c r="L519" s="2" t="str">
        <f aca="false">IF(F519&gt;=Parámetros!$B$7,"Envío gratis (obligatorio en Mercado Libre)",Parámetros!$B$31)</f>
        <v>Envío gratis (obligatorio en Mercado Libre)</v>
      </c>
      <c r="M519" s="10" t="str">
        <f aca="false">Parámetros!$B$32</f>
        <v>No acepto</v>
      </c>
      <c r="N519" s="10" t="str">
        <f aca="false">Parámetros!$B$33</f>
        <v>Sin garantía</v>
      </c>
      <c r="O519" s="2" t="s">
        <v>6400</v>
      </c>
      <c r="P519" s="2" t="s">
        <v>5475</v>
      </c>
      <c r="Q519" s="2" t="s">
        <v>791</v>
      </c>
      <c r="R519" s="2" t="s">
        <v>5476</v>
      </c>
      <c r="S519" s="2"/>
      <c r="T519" s="2" t="s">
        <v>6401</v>
      </c>
      <c r="U519" s="2" t="n">
        <v>120</v>
      </c>
      <c r="V519" s="2" t="s">
        <v>77</v>
      </c>
      <c r="W519" s="2" t="n">
        <v>1</v>
      </c>
      <c r="X519" s="2"/>
      <c r="Y519" s="2"/>
      <c r="Z519" s="2" t="s">
        <v>341</v>
      </c>
      <c r="AA519" s="2"/>
      <c r="AB519" s="2"/>
      <c r="AC519" s="2"/>
      <c r="AD519" s="2"/>
      <c r="AE519" s="2"/>
      <c r="AF519" s="2"/>
      <c r="AG519" s="2" t="s">
        <v>6402</v>
      </c>
      <c r="AH519" s="2" t="s">
        <v>6403</v>
      </c>
      <c r="AI519" s="2" t="s">
        <v>6404</v>
      </c>
      <c r="AJ519" s="2"/>
      <c r="AK519" s="2"/>
      <c r="AL519" s="2"/>
      <c r="AM519" s="2"/>
      <c r="AN519" s="2" t="s">
        <v>87</v>
      </c>
      <c r="AO519" s="2" t="s">
        <v>6405</v>
      </c>
      <c r="AP519" s="2" t="s">
        <v>89</v>
      </c>
    </row>
    <row r="520" customFormat="false" ht="15" hidden="false" customHeight="false" outlineLevel="0" collapsed="false">
      <c r="A520" s="8" t="s">
        <v>6406</v>
      </c>
      <c r="B520" s="8" t="s">
        <v>6406</v>
      </c>
      <c r="C520" s="2" t="s">
        <v>6407</v>
      </c>
      <c r="D520" s="2" t="s">
        <v>144</v>
      </c>
      <c r="E520" s="2" t="s">
        <v>145</v>
      </c>
      <c r="F520" s="9" t="n">
        <f aca="false">Precios!R520</f>
        <v>2248</v>
      </c>
      <c r="G520" s="2" t="n">
        <v>11</v>
      </c>
      <c r="H520" s="10" t="str">
        <f aca="false">Parámetros!$B$28</f>
        <v>Nuevo</v>
      </c>
      <c r="I520" s="10" t="str">
        <f aca="false">Parámetros!$B$29</f>
        <v>Clásica</v>
      </c>
      <c r="J520" s="11" t="s">
        <v>6408</v>
      </c>
      <c r="K520" s="10" t="str">
        <f aca="false">Parámetros!$B$30</f>
        <v>Mercado Envíos</v>
      </c>
      <c r="L520" s="2" t="str">
        <f aca="false">IF(F520&gt;=Parámetros!$B$7,"Envío gratis (obligatorio en Mercado Libre)",Parámetros!$B$31)</f>
        <v>Envío gratis (obligatorio en Mercado Libre)</v>
      </c>
      <c r="M520" s="10" t="str">
        <f aca="false">Parámetros!$B$32</f>
        <v>No acepto</v>
      </c>
      <c r="N520" s="10" t="str">
        <f aca="false">Parámetros!$B$33</f>
        <v>Sin garantía</v>
      </c>
      <c r="O520" s="2" t="s">
        <v>6409</v>
      </c>
      <c r="P520" s="2" t="s">
        <v>6410</v>
      </c>
      <c r="Q520" s="2" t="s">
        <v>5085</v>
      </c>
      <c r="R520" s="2" t="s">
        <v>6410</v>
      </c>
      <c r="S520" s="2"/>
      <c r="T520" s="2" t="s">
        <v>5415</v>
      </c>
      <c r="U520" s="2" t="n">
        <v>30</v>
      </c>
      <c r="V520" s="2" t="s">
        <v>133</v>
      </c>
      <c r="W520" s="2" t="n">
        <v>30</v>
      </c>
      <c r="X520" s="2" t="s">
        <v>6411</v>
      </c>
      <c r="Y520" s="2" t="s">
        <v>2587</v>
      </c>
      <c r="Z520" s="2" t="s">
        <v>136</v>
      </c>
      <c r="AA520" s="2"/>
      <c r="AB520" s="2"/>
      <c r="AC520" s="2"/>
      <c r="AD520" s="2"/>
      <c r="AE520" s="2"/>
      <c r="AF520" s="2"/>
      <c r="AG520" s="2" t="s">
        <v>6412</v>
      </c>
      <c r="AH520" s="2" t="s">
        <v>6413</v>
      </c>
      <c r="AI520" s="2" t="s">
        <v>6414</v>
      </c>
      <c r="AJ520" s="2"/>
      <c r="AK520" s="2"/>
      <c r="AL520" s="2"/>
      <c r="AM520" s="2"/>
      <c r="AN520" s="2" t="s">
        <v>87</v>
      </c>
      <c r="AO520" s="2" t="s">
        <v>6415</v>
      </c>
      <c r="AP520" s="2" t="s">
        <v>89</v>
      </c>
    </row>
    <row r="521" customFormat="false" ht="15" hidden="false" customHeight="false" outlineLevel="0" collapsed="false">
      <c r="A521" s="8" t="s">
        <v>6416</v>
      </c>
      <c r="B521" s="8" t="s">
        <v>6416</v>
      </c>
      <c r="C521" s="2" t="s">
        <v>6417</v>
      </c>
      <c r="D521" s="2" t="s">
        <v>556</v>
      </c>
      <c r="E521" s="2" t="s">
        <v>557</v>
      </c>
      <c r="F521" s="9" t="n">
        <f aca="false">Precios!R521</f>
        <v>570</v>
      </c>
      <c r="G521" s="2" t="n">
        <v>0</v>
      </c>
      <c r="H521" s="10" t="str">
        <f aca="false">Parámetros!$B$28</f>
        <v>Nuevo</v>
      </c>
      <c r="I521" s="10" t="str">
        <f aca="false">Parámetros!$B$29</f>
        <v>Clásica</v>
      </c>
      <c r="J521" s="11" t="s">
        <v>6418</v>
      </c>
      <c r="K521" s="10" t="str">
        <f aca="false">Parámetros!$B$30</f>
        <v>Mercado Envíos</v>
      </c>
      <c r="L521" s="2" t="str">
        <f aca="false">IF(F521&gt;=Parámetros!$B$7,"Envío gratis (obligatorio en Mercado Libre)",Parámetros!$B$31)</f>
        <v>Envío gratis (obligatorio en Mercado Libre)</v>
      </c>
      <c r="M521" s="10" t="str">
        <f aca="false">Parámetros!$B$32</f>
        <v>No acepto</v>
      </c>
      <c r="N521" s="10" t="str">
        <f aca="false">Parámetros!$B$33</f>
        <v>Sin garantía</v>
      </c>
      <c r="O521" s="2"/>
      <c r="P521" s="2" t="s">
        <v>6419</v>
      </c>
      <c r="Q521" s="2" t="s">
        <v>129</v>
      </c>
      <c r="R521" s="2" t="s">
        <v>6419</v>
      </c>
      <c r="S521" s="2"/>
      <c r="T521" s="2" t="s">
        <v>6420</v>
      </c>
      <c r="U521" s="2" t="n">
        <v>21</v>
      </c>
      <c r="V521" s="2" t="s">
        <v>133</v>
      </c>
      <c r="W521" s="2" t="n">
        <v>21</v>
      </c>
      <c r="X521" s="2" t="s">
        <v>6421</v>
      </c>
      <c r="Y521" s="2" t="s">
        <v>6422</v>
      </c>
      <c r="Z521" s="2" t="s">
        <v>136</v>
      </c>
      <c r="AA521" s="2"/>
      <c r="AB521" s="2"/>
      <c r="AC521" s="2"/>
      <c r="AD521" s="2" t="s">
        <v>566</v>
      </c>
      <c r="AE521" s="2"/>
      <c r="AF521" s="2"/>
      <c r="AG521" s="2" t="s">
        <v>6423</v>
      </c>
      <c r="AH521" s="2" t="s">
        <v>6424</v>
      </c>
      <c r="AI521" s="2"/>
      <c r="AJ521" s="2"/>
      <c r="AK521" s="2"/>
      <c r="AL521" s="2"/>
      <c r="AM521" s="2"/>
      <c r="AN521" s="2" t="s">
        <v>87</v>
      </c>
      <c r="AO521" s="2" t="s">
        <v>6425</v>
      </c>
      <c r="AP521" s="2" t="s">
        <v>89</v>
      </c>
    </row>
    <row r="522" customFormat="false" ht="15" hidden="false" customHeight="false" outlineLevel="0" collapsed="false">
      <c r="A522" s="8" t="s">
        <v>6426</v>
      </c>
      <c r="B522" s="8" t="s">
        <v>6426</v>
      </c>
      <c r="C522" s="2" t="s">
        <v>6427</v>
      </c>
      <c r="D522" s="2" t="s">
        <v>331</v>
      </c>
      <c r="E522" s="2" t="s">
        <v>332</v>
      </c>
      <c r="F522" s="9" t="n">
        <f aca="false">Precios!R522</f>
        <v>73</v>
      </c>
      <c r="G522" s="2" t="n">
        <v>809</v>
      </c>
      <c r="H522" s="10" t="str">
        <f aca="false">Parámetros!$B$28</f>
        <v>Nuevo</v>
      </c>
      <c r="I522" s="10" t="str">
        <f aca="false">Parámetros!$B$29</f>
        <v>Clásica</v>
      </c>
      <c r="J522" s="11" t="s">
        <v>6428</v>
      </c>
      <c r="K522" s="10" t="str">
        <f aca="false">Parámetros!$B$30</f>
        <v>Mercado Envíos</v>
      </c>
      <c r="L522" s="2" t="str">
        <f aca="false">IF(F522&gt;=Parámetros!$B$7,"Envío gratis (obligatorio en Mercado Libre)",Parámetros!$B$31)</f>
        <v>A cargo del comprador</v>
      </c>
      <c r="M522" s="10" t="str">
        <f aca="false">Parámetros!$B$32</f>
        <v>No acepto</v>
      </c>
      <c r="N522" s="10" t="str">
        <f aca="false">Parámetros!$B$33</f>
        <v>Sin garantía</v>
      </c>
      <c r="O522" s="2" t="s">
        <v>6429</v>
      </c>
      <c r="P522" s="2" t="s">
        <v>6430</v>
      </c>
      <c r="Q522" s="2" t="s">
        <v>6431</v>
      </c>
      <c r="R522" s="2" t="s">
        <v>2314</v>
      </c>
      <c r="S522" s="2"/>
      <c r="T522" s="2" t="s">
        <v>6432</v>
      </c>
      <c r="U522" s="2" t="n">
        <v>12</v>
      </c>
      <c r="V522" s="2" t="s">
        <v>133</v>
      </c>
      <c r="W522" s="2" t="n">
        <v>12</v>
      </c>
      <c r="X522" s="2" t="s">
        <v>4098</v>
      </c>
      <c r="Y522" s="2" t="s">
        <v>6433</v>
      </c>
      <c r="Z522" s="2" t="s">
        <v>136</v>
      </c>
      <c r="AA522" s="2"/>
      <c r="AB522" s="2"/>
      <c r="AC522" s="2"/>
      <c r="AD522" s="2"/>
      <c r="AE522" s="2"/>
      <c r="AF522" s="2"/>
      <c r="AG522" s="2" t="s">
        <v>6434</v>
      </c>
      <c r="AH522" s="2" t="s">
        <v>6435</v>
      </c>
      <c r="AI522" s="2" t="s">
        <v>6436</v>
      </c>
      <c r="AJ522" s="2"/>
      <c r="AK522" s="2"/>
      <c r="AL522" s="2"/>
      <c r="AM522" s="2"/>
      <c r="AN522" s="2" t="s">
        <v>87</v>
      </c>
      <c r="AO522" s="2" t="s">
        <v>6437</v>
      </c>
      <c r="AP522" s="2" t="s">
        <v>89</v>
      </c>
    </row>
    <row r="523" customFormat="false" ht="15" hidden="false" customHeight="false" outlineLevel="0" collapsed="false">
      <c r="A523" s="8" t="s">
        <v>6438</v>
      </c>
      <c r="B523" s="8" t="s">
        <v>6438</v>
      </c>
      <c r="C523" s="2" t="s">
        <v>6439</v>
      </c>
      <c r="D523" s="2" t="s">
        <v>6440</v>
      </c>
      <c r="E523" s="2" t="s">
        <v>6441</v>
      </c>
      <c r="F523" s="9" t="n">
        <f aca="false">Precios!R523</f>
        <v>250</v>
      </c>
      <c r="G523" s="2" t="n">
        <v>75</v>
      </c>
      <c r="H523" s="10" t="str">
        <f aca="false">Parámetros!$B$28</f>
        <v>Nuevo</v>
      </c>
      <c r="I523" s="10" t="str">
        <f aca="false">Parámetros!$B$29</f>
        <v>Clásica</v>
      </c>
      <c r="J523" s="11" t="s">
        <v>6442</v>
      </c>
      <c r="K523" s="10" t="str">
        <f aca="false">Parámetros!$B$30</f>
        <v>Mercado Envíos</v>
      </c>
      <c r="L523" s="2" t="str">
        <f aca="false">IF(F523&gt;=Parámetros!$B$7,"Envío gratis (obligatorio en Mercado Libre)",Parámetros!$B$31)</f>
        <v>A cargo del comprador</v>
      </c>
      <c r="M523" s="10" t="str">
        <f aca="false">Parámetros!$B$32</f>
        <v>No acepto</v>
      </c>
      <c r="N523" s="10" t="str">
        <f aca="false">Parámetros!$B$33</f>
        <v>Sin garantía</v>
      </c>
      <c r="O523" s="2"/>
      <c r="P523" s="2" t="s">
        <v>847</v>
      </c>
      <c r="Q523" s="2" t="s">
        <v>847</v>
      </c>
      <c r="R523" s="2" t="s">
        <v>6443</v>
      </c>
      <c r="S523" s="2" t="s">
        <v>6444</v>
      </c>
      <c r="T523" s="2" t="s">
        <v>6445</v>
      </c>
      <c r="U523" s="2" t="n">
        <v>9</v>
      </c>
      <c r="V523" s="2" t="s">
        <v>6446</v>
      </c>
      <c r="W523" s="2" t="n">
        <v>9</v>
      </c>
      <c r="X523" s="2"/>
      <c r="Y523" s="2"/>
      <c r="Z523" s="2"/>
      <c r="AA523" s="2"/>
      <c r="AB523" s="2"/>
      <c r="AC523" s="2"/>
      <c r="AD523" s="2"/>
      <c r="AE523" s="2"/>
      <c r="AF523" s="2"/>
      <c r="AG523" s="2" t="s">
        <v>6447</v>
      </c>
      <c r="AH523" s="2" t="s">
        <v>6448</v>
      </c>
      <c r="AI523" s="2"/>
      <c r="AJ523" s="2"/>
      <c r="AK523" s="2"/>
      <c r="AL523" s="2"/>
      <c r="AM523" s="2"/>
      <c r="AN523" s="2" t="s">
        <v>87</v>
      </c>
      <c r="AO523" s="2" t="s">
        <v>6449</v>
      </c>
      <c r="AP523" s="2" t="s">
        <v>89</v>
      </c>
    </row>
    <row r="524" customFormat="false" ht="15" hidden="false" customHeight="false" outlineLevel="0" collapsed="false">
      <c r="A524" s="8" t="s">
        <v>6450</v>
      </c>
      <c r="B524" s="8" t="s">
        <v>6450</v>
      </c>
      <c r="C524" s="2" t="s">
        <v>6451</v>
      </c>
      <c r="D524" s="2" t="s">
        <v>1811</v>
      </c>
      <c r="E524" s="2" t="s">
        <v>1812</v>
      </c>
      <c r="F524" s="9" t="n">
        <f aca="false">Precios!R524</f>
        <v>250</v>
      </c>
      <c r="G524" s="2" t="n">
        <v>107</v>
      </c>
      <c r="H524" s="10" t="str">
        <f aca="false">Parámetros!$B$28</f>
        <v>Nuevo</v>
      </c>
      <c r="I524" s="10" t="str">
        <f aca="false">Parámetros!$B$29</f>
        <v>Clásica</v>
      </c>
      <c r="J524" s="11" t="s">
        <v>6452</v>
      </c>
      <c r="K524" s="10" t="str">
        <f aca="false">Parámetros!$B$30</f>
        <v>Mercado Envíos</v>
      </c>
      <c r="L524" s="2" t="str">
        <f aca="false">IF(F524&gt;=Parámetros!$B$7,"Envío gratis (obligatorio en Mercado Libre)",Parámetros!$B$31)</f>
        <v>A cargo del comprador</v>
      </c>
      <c r="M524" s="10" t="str">
        <f aca="false">Parámetros!$B$32</f>
        <v>No acepto</v>
      </c>
      <c r="N524" s="10" t="str">
        <f aca="false">Parámetros!$B$33</f>
        <v>Sin garantía</v>
      </c>
      <c r="O524" s="2" t="s">
        <v>6453</v>
      </c>
      <c r="P524" s="2" t="s">
        <v>6454</v>
      </c>
      <c r="Q524" s="2" t="s">
        <v>791</v>
      </c>
      <c r="R524" s="2" t="s">
        <v>6454</v>
      </c>
      <c r="S524" s="2"/>
      <c r="T524" s="2" t="s">
        <v>6455</v>
      </c>
      <c r="U524" s="2" t="n">
        <v>25</v>
      </c>
      <c r="V524" s="2" t="s">
        <v>100</v>
      </c>
      <c r="W524" s="2" t="n">
        <v>1</v>
      </c>
      <c r="X524" s="2" t="s">
        <v>6456</v>
      </c>
      <c r="Y524" s="2" t="s">
        <v>6457</v>
      </c>
      <c r="Z524" s="2" t="s">
        <v>341</v>
      </c>
      <c r="AA524" s="2"/>
      <c r="AB524" s="2"/>
      <c r="AC524" s="2"/>
      <c r="AD524" s="2"/>
      <c r="AE524" s="2"/>
      <c r="AF524" s="2" t="s">
        <v>6458</v>
      </c>
      <c r="AG524" s="2" t="s">
        <v>6459</v>
      </c>
      <c r="AH524" s="2" t="s">
        <v>6460</v>
      </c>
      <c r="AI524" s="2" t="s">
        <v>6461</v>
      </c>
      <c r="AJ524" s="2" t="s">
        <v>6462</v>
      </c>
      <c r="AK524" s="2" t="s">
        <v>6463</v>
      </c>
      <c r="AL524" s="2"/>
      <c r="AM524" s="2"/>
      <c r="AN524" s="2" t="s">
        <v>87</v>
      </c>
      <c r="AO524" s="2" t="s">
        <v>6464</v>
      </c>
      <c r="AP524" s="2" t="s">
        <v>89</v>
      </c>
    </row>
    <row r="525" customFormat="false" ht="15" hidden="false" customHeight="false" outlineLevel="0" collapsed="false">
      <c r="A525" s="8" t="s">
        <v>6465</v>
      </c>
      <c r="B525" s="8" t="s">
        <v>6465</v>
      </c>
      <c r="C525" s="2" t="s">
        <v>6466</v>
      </c>
      <c r="D525" s="2" t="s">
        <v>162</v>
      </c>
      <c r="E525" s="2" t="s">
        <v>163</v>
      </c>
      <c r="F525" s="9" t="n">
        <f aca="false">Precios!R525</f>
        <v>134</v>
      </c>
      <c r="G525" s="2" t="n">
        <v>106</v>
      </c>
      <c r="H525" s="10" t="str">
        <f aca="false">Parámetros!$B$28</f>
        <v>Nuevo</v>
      </c>
      <c r="I525" s="10" t="str">
        <f aca="false">Parámetros!$B$29</f>
        <v>Clásica</v>
      </c>
      <c r="J525" s="11" t="s">
        <v>6467</v>
      </c>
      <c r="K525" s="10" t="str">
        <f aca="false">Parámetros!$B$30</f>
        <v>Mercado Envíos</v>
      </c>
      <c r="L525" s="2" t="str">
        <f aca="false">IF(F525&gt;=Parámetros!$B$7,"Envío gratis (obligatorio en Mercado Libre)",Parámetros!$B$31)</f>
        <v>A cargo del comprador</v>
      </c>
      <c r="M525" s="10" t="str">
        <f aca="false">Parámetros!$B$32</f>
        <v>No acepto</v>
      </c>
      <c r="N525" s="10" t="str">
        <f aca="false">Parámetros!$B$33</f>
        <v>Sin garantía</v>
      </c>
      <c r="O525" s="2" t="s">
        <v>6468</v>
      </c>
      <c r="P525" s="2" t="s">
        <v>230</v>
      </c>
      <c r="Q525" s="2" t="s">
        <v>230</v>
      </c>
      <c r="R525" s="2" t="s">
        <v>231</v>
      </c>
      <c r="S525" s="2"/>
      <c r="T525" s="2" t="s">
        <v>6469</v>
      </c>
      <c r="U525" s="2" t="n">
        <v>14</v>
      </c>
      <c r="V525" s="2" t="s">
        <v>171</v>
      </c>
      <c r="W525" s="2" t="n">
        <v>14</v>
      </c>
      <c r="X525" s="2"/>
      <c r="Y525" s="2"/>
      <c r="Z525" s="2"/>
      <c r="AA525" s="2" t="s">
        <v>1323</v>
      </c>
      <c r="AB525" s="2" t="s">
        <v>6470</v>
      </c>
      <c r="AC525" s="2"/>
      <c r="AD525" s="2" t="s">
        <v>103</v>
      </c>
      <c r="AE525" s="2"/>
      <c r="AF525" s="2"/>
      <c r="AG525" s="2" t="s">
        <v>6471</v>
      </c>
      <c r="AH525" s="2" t="s">
        <v>6472</v>
      </c>
      <c r="AI525" s="2" t="s">
        <v>6473</v>
      </c>
      <c r="AJ525" s="2" t="s">
        <v>6474</v>
      </c>
      <c r="AK525" s="2"/>
      <c r="AL525" s="2"/>
      <c r="AM525" s="2"/>
      <c r="AN525" s="2" t="s">
        <v>175</v>
      </c>
      <c r="AO525" s="2" t="s">
        <v>6475</v>
      </c>
      <c r="AP525" s="2" t="s">
        <v>89</v>
      </c>
    </row>
    <row r="526" customFormat="false" ht="15" hidden="false" customHeight="false" outlineLevel="0" collapsed="false">
      <c r="A526" s="8" t="s">
        <v>6476</v>
      </c>
      <c r="B526" s="8" t="s">
        <v>6476</v>
      </c>
      <c r="C526" s="2" t="s">
        <v>6477</v>
      </c>
      <c r="D526" s="2" t="s">
        <v>470</v>
      </c>
      <c r="E526" s="2" t="s">
        <v>471</v>
      </c>
      <c r="F526" s="9" t="n">
        <f aca="false">Precios!R526</f>
        <v>175</v>
      </c>
      <c r="G526" s="2" t="n">
        <v>345</v>
      </c>
      <c r="H526" s="10" t="str">
        <f aca="false">Parámetros!$B$28</f>
        <v>Nuevo</v>
      </c>
      <c r="I526" s="10" t="str">
        <f aca="false">Parámetros!$B$29</f>
        <v>Clásica</v>
      </c>
      <c r="J526" s="11" t="s">
        <v>6478</v>
      </c>
      <c r="K526" s="10" t="str">
        <f aca="false">Parámetros!$B$30</f>
        <v>Mercado Envíos</v>
      </c>
      <c r="L526" s="2" t="str">
        <f aca="false">IF(F526&gt;=Parámetros!$B$7,"Envío gratis (obligatorio en Mercado Libre)",Parámetros!$B$31)</f>
        <v>A cargo del comprador</v>
      </c>
      <c r="M526" s="10" t="str">
        <f aca="false">Parámetros!$B$32</f>
        <v>No acepto</v>
      </c>
      <c r="N526" s="10" t="str">
        <f aca="false">Parámetros!$B$33</f>
        <v>Sin garantía</v>
      </c>
      <c r="O526" s="2" t="s">
        <v>6479</v>
      </c>
      <c r="P526" s="2" t="s">
        <v>2312</v>
      </c>
      <c r="Q526" s="2" t="s">
        <v>541</v>
      </c>
      <c r="R526" s="2" t="s">
        <v>6480</v>
      </c>
      <c r="S526" s="2" t="s">
        <v>6481</v>
      </c>
      <c r="T526" s="2" t="s">
        <v>6482</v>
      </c>
      <c r="U526" s="2" t="n">
        <v>40</v>
      </c>
      <c r="V526" s="2" t="s">
        <v>100</v>
      </c>
      <c r="W526" s="2" t="n">
        <v>1</v>
      </c>
      <c r="X526" s="2"/>
      <c r="Y526" s="2"/>
      <c r="Z526" s="2"/>
      <c r="AA526" s="2"/>
      <c r="AB526" s="2"/>
      <c r="AC526" s="2" t="s">
        <v>2384</v>
      </c>
      <c r="AD526" s="2"/>
      <c r="AE526" s="2"/>
      <c r="AF526" s="2" t="s">
        <v>6483</v>
      </c>
      <c r="AG526" s="2" t="s">
        <v>6484</v>
      </c>
      <c r="AH526" s="2" t="s">
        <v>6485</v>
      </c>
      <c r="AI526" s="2" t="s">
        <v>6486</v>
      </c>
      <c r="AJ526" s="2" t="s">
        <v>6487</v>
      </c>
      <c r="AK526" s="2"/>
      <c r="AL526" s="2"/>
      <c r="AM526" s="2"/>
      <c r="AN526" s="2" t="s">
        <v>87</v>
      </c>
      <c r="AO526" s="2" t="s">
        <v>6488</v>
      </c>
      <c r="AP526" s="2" t="s">
        <v>89</v>
      </c>
    </row>
    <row r="527" customFormat="false" ht="15" hidden="false" customHeight="false" outlineLevel="0" collapsed="false">
      <c r="A527" s="8" t="s">
        <v>6489</v>
      </c>
      <c r="B527" s="8" t="s">
        <v>6489</v>
      </c>
      <c r="C527" s="2" t="s">
        <v>6490</v>
      </c>
      <c r="D527" s="2" t="s">
        <v>5225</v>
      </c>
      <c r="E527" s="2" t="s">
        <v>5226</v>
      </c>
      <c r="F527" s="9" t="n">
        <f aca="false">Precios!R527</f>
        <v>137</v>
      </c>
      <c r="G527" s="2" t="n">
        <v>75</v>
      </c>
      <c r="H527" s="10" t="str">
        <f aca="false">Parámetros!$B$28</f>
        <v>Nuevo</v>
      </c>
      <c r="I527" s="10" t="str">
        <f aca="false">Parámetros!$B$29</f>
        <v>Clásica</v>
      </c>
      <c r="J527" s="11" t="s">
        <v>6491</v>
      </c>
      <c r="K527" s="10" t="str">
        <f aca="false">Parámetros!$B$30</f>
        <v>Mercado Envíos</v>
      </c>
      <c r="L527" s="2" t="str">
        <f aca="false">IF(F527&gt;=Parámetros!$B$7,"Envío gratis (obligatorio en Mercado Libre)",Parámetros!$B$31)</f>
        <v>A cargo del comprador</v>
      </c>
      <c r="M527" s="10" t="str">
        <f aca="false">Parámetros!$B$32</f>
        <v>No acepto</v>
      </c>
      <c r="N527" s="10" t="str">
        <f aca="false">Parámetros!$B$33</f>
        <v>Sin garantía</v>
      </c>
      <c r="O527" s="2" t="s">
        <v>6492</v>
      </c>
      <c r="P527" s="2" t="s">
        <v>6493</v>
      </c>
      <c r="Q527" s="2" t="s">
        <v>3359</v>
      </c>
      <c r="R527" s="2" t="s">
        <v>6494</v>
      </c>
      <c r="S527" s="2" t="s">
        <v>6495</v>
      </c>
      <c r="T527" s="2" t="s">
        <v>6496</v>
      </c>
      <c r="U527" s="2" t="n">
        <v>400</v>
      </c>
      <c r="V527" s="2" t="s">
        <v>77</v>
      </c>
      <c r="W527" s="2" t="n">
        <v>1</v>
      </c>
      <c r="X527" s="2"/>
      <c r="Y527" s="2"/>
      <c r="Z527" s="2"/>
      <c r="AA527" s="2"/>
      <c r="AB527" s="2"/>
      <c r="AC527" s="2"/>
      <c r="AD527" s="2"/>
      <c r="AE527" s="2" t="s">
        <v>6497</v>
      </c>
      <c r="AF527" s="2"/>
      <c r="AG527" s="2" t="s">
        <v>6498</v>
      </c>
      <c r="AH527" s="2" t="s">
        <v>6499</v>
      </c>
      <c r="AI527" s="2" t="s">
        <v>6500</v>
      </c>
      <c r="AJ527" s="2"/>
      <c r="AK527" s="2"/>
      <c r="AL527" s="2"/>
      <c r="AM527" s="2"/>
      <c r="AN527" s="2" t="s">
        <v>175</v>
      </c>
      <c r="AO527" s="2" t="s">
        <v>6501</v>
      </c>
      <c r="AP527" s="2" t="s">
        <v>89</v>
      </c>
    </row>
    <row r="528" customFormat="false" ht="15" hidden="false" customHeight="false" outlineLevel="0" collapsed="false">
      <c r="A528" s="8" t="s">
        <v>6502</v>
      </c>
      <c r="B528" s="8" t="s">
        <v>6502</v>
      </c>
      <c r="C528" s="2" t="s">
        <v>6503</v>
      </c>
      <c r="D528" s="2" t="s">
        <v>350</v>
      </c>
      <c r="E528" s="2" t="s">
        <v>351</v>
      </c>
      <c r="F528" s="9" t="n">
        <f aca="false">Precios!R528</f>
        <v>65</v>
      </c>
      <c r="G528" s="2" t="n">
        <v>1532</v>
      </c>
      <c r="H528" s="10" t="str">
        <f aca="false">Parámetros!$B$28</f>
        <v>Nuevo</v>
      </c>
      <c r="I528" s="10" t="str">
        <f aca="false">Parámetros!$B$29</f>
        <v>Clásica</v>
      </c>
      <c r="J528" s="11" t="s">
        <v>6504</v>
      </c>
      <c r="K528" s="10" t="str">
        <f aca="false">Parámetros!$B$30</f>
        <v>Mercado Envíos</v>
      </c>
      <c r="L528" s="2" t="str">
        <f aca="false">IF(F528&gt;=Parámetros!$B$7,"Envío gratis (obligatorio en Mercado Libre)",Parámetros!$B$31)</f>
        <v>A cargo del comprador</v>
      </c>
      <c r="M528" s="10" t="str">
        <f aca="false">Parámetros!$B$32</f>
        <v>No acepto</v>
      </c>
      <c r="N528" s="10" t="str">
        <f aca="false">Parámetros!$B$33</f>
        <v>Sin garantía</v>
      </c>
      <c r="O528" s="2"/>
      <c r="P528" s="2" t="s">
        <v>6505</v>
      </c>
      <c r="Q528" s="2" t="s">
        <v>6506</v>
      </c>
      <c r="R528" s="2" t="s">
        <v>6505</v>
      </c>
      <c r="S528" s="2"/>
      <c r="T528" s="2" t="s">
        <v>6507</v>
      </c>
      <c r="U528" s="2" t="n">
        <v>10</v>
      </c>
      <c r="V528" s="2" t="s">
        <v>220</v>
      </c>
      <c r="W528" s="2" t="n">
        <v>10</v>
      </c>
      <c r="X528" s="2" t="s">
        <v>249</v>
      </c>
      <c r="Y528" s="2" t="s">
        <v>4370</v>
      </c>
      <c r="Z528" s="2" t="s">
        <v>136</v>
      </c>
      <c r="AA528" s="2" t="s">
        <v>1835</v>
      </c>
      <c r="AB528" s="2"/>
      <c r="AC528" s="2"/>
      <c r="AD528" s="2"/>
      <c r="AE528" s="2"/>
      <c r="AF528" s="2" t="s">
        <v>6508</v>
      </c>
      <c r="AG528" s="2" t="s">
        <v>6509</v>
      </c>
      <c r="AH528" s="2" t="s">
        <v>6510</v>
      </c>
      <c r="AI528" s="2" t="s">
        <v>6511</v>
      </c>
      <c r="AJ528" s="2"/>
      <c r="AK528" s="2"/>
      <c r="AL528" s="2"/>
      <c r="AM528" s="2"/>
      <c r="AN528" s="2" t="s">
        <v>87</v>
      </c>
      <c r="AO528" s="2" t="s">
        <v>6512</v>
      </c>
      <c r="AP528" s="2" t="s">
        <v>89</v>
      </c>
    </row>
    <row r="529" customFormat="false" ht="15" hidden="false" customHeight="false" outlineLevel="0" collapsed="false">
      <c r="A529" s="8" t="s">
        <v>6513</v>
      </c>
      <c r="B529" s="8" t="s">
        <v>6513</v>
      </c>
      <c r="C529" s="2" t="s">
        <v>6514</v>
      </c>
      <c r="D529" s="2" t="s">
        <v>5288</v>
      </c>
      <c r="E529" s="2" t="s">
        <v>5289</v>
      </c>
      <c r="F529" s="9" t="n">
        <f aca="false">Precios!R529</f>
        <v>113</v>
      </c>
      <c r="G529" s="2" t="n">
        <v>62</v>
      </c>
      <c r="H529" s="10" t="str">
        <f aca="false">Parámetros!$B$28</f>
        <v>Nuevo</v>
      </c>
      <c r="I529" s="10" t="str">
        <f aca="false">Parámetros!$B$29</f>
        <v>Clásica</v>
      </c>
      <c r="J529" s="11" t="s">
        <v>6515</v>
      </c>
      <c r="K529" s="10" t="str">
        <f aca="false">Parámetros!$B$30</f>
        <v>Mercado Envíos</v>
      </c>
      <c r="L529" s="2" t="str">
        <f aca="false">IF(F529&gt;=Parámetros!$B$7,"Envío gratis (obligatorio en Mercado Libre)",Parámetros!$B$31)</f>
        <v>A cargo del comprador</v>
      </c>
      <c r="M529" s="10" t="str">
        <f aca="false">Parámetros!$B$32</f>
        <v>No acepto</v>
      </c>
      <c r="N529" s="10" t="str">
        <f aca="false">Parámetros!$B$33</f>
        <v>Sin garantía</v>
      </c>
      <c r="O529" s="2" t="s">
        <v>6516</v>
      </c>
      <c r="P529" s="2" t="s">
        <v>3444</v>
      </c>
      <c r="Q529" s="2" t="s">
        <v>617</v>
      </c>
      <c r="R529" s="2" t="s">
        <v>6517</v>
      </c>
      <c r="S529" s="2" t="s">
        <v>6518</v>
      </c>
      <c r="T529" s="2" t="s">
        <v>3695</v>
      </c>
      <c r="U529" s="2" t="n">
        <v>700</v>
      </c>
      <c r="V529" s="2" t="s">
        <v>77</v>
      </c>
      <c r="W529" s="2" t="n">
        <v>1</v>
      </c>
      <c r="X529" s="2"/>
      <c r="Y529" s="2"/>
      <c r="Z529" s="2"/>
      <c r="AA529" s="2"/>
      <c r="AB529" s="2"/>
      <c r="AC529" s="2"/>
      <c r="AD529" s="2"/>
      <c r="AE529" s="2" t="s">
        <v>2622</v>
      </c>
      <c r="AF529" s="2"/>
      <c r="AG529" s="2" t="s">
        <v>6519</v>
      </c>
      <c r="AH529" s="2" t="s">
        <v>6520</v>
      </c>
      <c r="AI529" s="2" t="s">
        <v>6521</v>
      </c>
      <c r="AJ529" s="2"/>
      <c r="AK529" s="2"/>
      <c r="AL529" s="2"/>
      <c r="AM529" s="2"/>
      <c r="AN529" s="2" t="s">
        <v>175</v>
      </c>
      <c r="AO529" s="2" t="s">
        <v>6522</v>
      </c>
      <c r="AP529" s="2" t="s">
        <v>89</v>
      </c>
    </row>
    <row r="530" customFormat="false" ht="15" hidden="false" customHeight="false" outlineLevel="0" collapsed="false">
      <c r="A530" s="8" t="s">
        <v>6523</v>
      </c>
      <c r="B530" s="8" t="s">
        <v>6523</v>
      </c>
      <c r="C530" s="2" t="s">
        <v>6524</v>
      </c>
      <c r="D530" s="2" t="s">
        <v>5225</v>
      </c>
      <c r="E530" s="2" t="s">
        <v>5226</v>
      </c>
      <c r="F530" s="9" t="n">
        <f aca="false">Precios!R530</f>
        <v>230</v>
      </c>
      <c r="G530" s="2" t="n">
        <v>180</v>
      </c>
      <c r="H530" s="10" t="str">
        <f aca="false">Parámetros!$B$28</f>
        <v>Nuevo</v>
      </c>
      <c r="I530" s="10" t="str">
        <f aca="false">Parámetros!$B$29</f>
        <v>Clásica</v>
      </c>
      <c r="J530" s="11" t="s">
        <v>6525</v>
      </c>
      <c r="K530" s="10" t="str">
        <f aca="false">Parámetros!$B$30</f>
        <v>Mercado Envíos</v>
      </c>
      <c r="L530" s="2" t="str">
        <f aca="false">IF(F530&gt;=Parámetros!$B$7,"Envío gratis (obligatorio en Mercado Libre)",Parámetros!$B$31)</f>
        <v>A cargo del comprador</v>
      </c>
      <c r="M530" s="10" t="str">
        <f aca="false">Parámetros!$B$32</f>
        <v>No acepto</v>
      </c>
      <c r="N530" s="10" t="str">
        <f aca="false">Parámetros!$B$33</f>
        <v>Sin garantía</v>
      </c>
      <c r="O530" s="2"/>
      <c r="P530" s="2" t="s">
        <v>6526</v>
      </c>
      <c r="Q530" s="2" t="s">
        <v>6527</v>
      </c>
      <c r="R530" s="2" t="s">
        <v>6528</v>
      </c>
      <c r="S530" s="2" t="s">
        <v>6529</v>
      </c>
      <c r="T530" s="2" t="s">
        <v>6530</v>
      </c>
      <c r="U530" s="2" t="n">
        <v>20</v>
      </c>
      <c r="V530" s="2" t="s">
        <v>77</v>
      </c>
      <c r="W530" s="2" t="n">
        <v>12</v>
      </c>
      <c r="X530" s="2"/>
      <c r="Y530" s="2"/>
      <c r="Z530" s="2"/>
      <c r="AA530" s="2"/>
      <c r="AB530" s="2"/>
      <c r="AC530" s="2"/>
      <c r="AD530" s="2"/>
      <c r="AE530" s="2" t="s">
        <v>5442</v>
      </c>
      <c r="AF530" s="2"/>
      <c r="AG530" s="2" t="s">
        <v>6531</v>
      </c>
      <c r="AH530" s="2" t="s">
        <v>6532</v>
      </c>
      <c r="AI530" s="2"/>
      <c r="AJ530" s="2"/>
      <c r="AK530" s="2"/>
      <c r="AL530" s="2"/>
      <c r="AM530" s="2"/>
      <c r="AN530" s="2" t="s">
        <v>175</v>
      </c>
      <c r="AO530" s="2" t="s">
        <v>6533</v>
      </c>
      <c r="AP530" s="2" t="s">
        <v>89</v>
      </c>
    </row>
    <row r="531" customFormat="false" ht="15" hidden="false" customHeight="false" outlineLevel="0" collapsed="false">
      <c r="A531" s="8" t="s">
        <v>6534</v>
      </c>
      <c r="B531" s="8" t="s">
        <v>6534</v>
      </c>
      <c r="C531" s="2" t="s">
        <v>6535</v>
      </c>
      <c r="D531" s="2" t="s">
        <v>6162</v>
      </c>
      <c r="E531" s="2" t="s">
        <v>6163</v>
      </c>
      <c r="F531" s="9" t="n">
        <f aca="false">Precios!R531</f>
        <v>174.27</v>
      </c>
      <c r="G531" s="2" t="n">
        <v>499</v>
      </c>
      <c r="H531" s="10" t="str">
        <f aca="false">Parámetros!$B$28</f>
        <v>Nuevo</v>
      </c>
      <c r="I531" s="10" t="str">
        <f aca="false">Parámetros!$B$29</f>
        <v>Clásica</v>
      </c>
      <c r="J531" s="11" t="s">
        <v>6536</v>
      </c>
      <c r="K531" s="10" t="str">
        <f aca="false">Parámetros!$B$30</f>
        <v>Mercado Envíos</v>
      </c>
      <c r="L531" s="2" t="str">
        <f aca="false">IF(F531&gt;=Parámetros!$B$7,"Envío gratis (obligatorio en Mercado Libre)",Parámetros!$B$31)</f>
        <v>A cargo del comprador</v>
      </c>
      <c r="M531" s="10" t="str">
        <f aca="false">Parámetros!$B$32</f>
        <v>No acepto</v>
      </c>
      <c r="N531" s="10" t="str">
        <f aca="false">Parámetros!$B$33</f>
        <v>Sin garantía</v>
      </c>
      <c r="O531" s="2" t="s">
        <v>6537</v>
      </c>
      <c r="P531" s="2" t="s">
        <v>3444</v>
      </c>
      <c r="Q531" s="2" t="s">
        <v>617</v>
      </c>
      <c r="R531" s="2" t="s">
        <v>3445</v>
      </c>
      <c r="S531" s="2" t="s">
        <v>6538</v>
      </c>
      <c r="T531" s="2" t="s">
        <v>2711</v>
      </c>
      <c r="U531" s="2" t="n">
        <v>200</v>
      </c>
      <c r="V531" s="2" t="s">
        <v>100</v>
      </c>
      <c r="W531" s="2" t="n">
        <v>1</v>
      </c>
      <c r="X531" s="2"/>
      <c r="Y531" s="2"/>
      <c r="Z531" s="2" t="s">
        <v>5479</v>
      </c>
      <c r="AA531" s="2" t="s">
        <v>1375</v>
      </c>
      <c r="AB531" s="2"/>
      <c r="AC531" s="2"/>
      <c r="AD531" s="2"/>
      <c r="AE531" s="2" t="s">
        <v>6168</v>
      </c>
      <c r="AF531" s="2"/>
      <c r="AG531" s="2" t="s">
        <v>6539</v>
      </c>
      <c r="AH531" s="2" t="s">
        <v>6540</v>
      </c>
      <c r="AI531" s="2" t="s">
        <v>6541</v>
      </c>
      <c r="AJ531" s="2"/>
      <c r="AK531" s="2"/>
      <c r="AL531" s="2"/>
      <c r="AM531" s="2"/>
      <c r="AN531" s="2" t="s">
        <v>175</v>
      </c>
      <c r="AO531" s="2" t="s">
        <v>6542</v>
      </c>
      <c r="AP531" s="2" t="s">
        <v>89</v>
      </c>
    </row>
    <row r="532" customFormat="false" ht="15" hidden="false" customHeight="false" outlineLevel="0" collapsed="false">
      <c r="A532" s="8" t="s">
        <v>6543</v>
      </c>
      <c r="B532" s="8" t="s">
        <v>6543</v>
      </c>
      <c r="C532" s="2" t="s">
        <v>6544</v>
      </c>
      <c r="D532" s="2" t="s">
        <v>1811</v>
      </c>
      <c r="E532" s="2" t="s">
        <v>1812</v>
      </c>
      <c r="F532" s="9" t="n">
        <f aca="false">Precios!R532</f>
        <v>93</v>
      </c>
      <c r="G532" s="2" t="n">
        <v>18</v>
      </c>
      <c r="H532" s="10" t="str">
        <f aca="false">Parámetros!$B$28</f>
        <v>Nuevo</v>
      </c>
      <c r="I532" s="10" t="str">
        <f aca="false">Parámetros!$B$29</f>
        <v>Clásica</v>
      </c>
      <c r="J532" s="11" t="s">
        <v>6545</v>
      </c>
      <c r="K532" s="10" t="str">
        <f aca="false">Parámetros!$B$30</f>
        <v>Mercado Envíos</v>
      </c>
      <c r="L532" s="2" t="str">
        <f aca="false">IF(F532&gt;=Parámetros!$B$7,"Envío gratis (obligatorio en Mercado Libre)",Parámetros!$B$31)</f>
        <v>A cargo del comprador</v>
      </c>
      <c r="M532" s="10" t="str">
        <f aca="false">Parámetros!$B$32</f>
        <v>No acepto</v>
      </c>
      <c r="N532" s="10" t="str">
        <f aca="false">Parámetros!$B$33</f>
        <v>Sin garantía</v>
      </c>
      <c r="O532" s="2" t="s">
        <v>6546</v>
      </c>
      <c r="P532" s="2" t="s">
        <v>6547</v>
      </c>
      <c r="Q532" s="2" t="s">
        <v>4959</v>
      </c>
      <c r="R532" s="2" t="s">
        <v>6548</v>
      </c>
      <c r="S532" s="2" t="s">
        <v>6549</v>
      </c>
      <c r="T532" s="2" t="s">
        <v>6550</v>
      </c>
      <c r="U532" s="2" t="n">
        <v>8</v>
      </c>
      <c r="V532" s="2" t="s">
        <v>100</v>
      </c>
      <c r="W532" s="2" t="n">
        <v>1</v>
      </c>
      <c r="X532" s="2" t="s">
        <v>6551</v>
      </c>
      <c r="Y532" s="2" t="s">
        <v>6552</v>
      </c>
      <c r="Z532" s="2" t="s">
        <v>341</v>
      </c>
      <c r="AA532" s="2"/>
      <c r="AB532" s="2"/>
      <c r="AC532" s="2"/>
      <c r="AD532" s="2"/>
      <c r="AE532" s="2"/>
      <c r="AF532" s="2" t="s">
        <v>6553</v>
      </c>
      <c r="AG532" s="2" t="s">
        <v>6554</v>
      </c>
      <c r="AH532" s="2" t="s">
        <v>6555</v>
      </c>
      <c r="AI532" s="2"/>
      <c r="AJ532" s="2"/>
      <c r="AK532" s="2"/>
      <c r="AL532" s="2"/>
      <c r="AM532" s="2"/>
      <c r="AN532" s="2" t="s">
        <v>87</v>
      </c>
      <c r="AO532" s="2" t="s">
        <v>6556</v>
      </c>
      <c r="AP532" s="2" t="s">
        <v>89</v>
      </c>
    </row>
    <row r="533" customFormat="false" ht="15" hidden="false" customHeight="false" outlineLevel="0" collapsed="false">
      <c r="A533" s="8" t="s">
        <v>6557</v>
      </c>
      <c r="B533" s="8" t="s">
        <v>6557</v>
      </c>
      <c r="C533" s="2" t="s">
        <v>6558</v>
      </c>
      <c r="D533" s="2" t="s">
        <v>1811</v>
      </c>
      <c r="E533" s="2" t="s">
        <v>1812</v>
      </c>
      <c r="F533" s="9" t="n">
        <f aca="false">Precios!R533</f>
        <v>534</v>
      </c>
      <c r="G533" s="2" t="n">
        <v>106</v>
      </c>
      <c r="H533" s="10" t="str">
        <f aca="false">Parámetros!$B$28</f>
        <v>Nuevo</v>
      </c>
      <c r="I533" s="10" t="str">
        <f aca="false">Parámetros!$B$29</f>
        <v>Clásica</v>
      </c>
      <c r="J533" s="11" t="s">
        <v>6559</v>
      </c>
      <c r="K533" s="10" t="str">
        <f aca="false">Parámetros!$B$30</f>
        <v>Mercado Envíos</v>
      </c>
      <c r="L533" s="2" t="str">
        <f aca="false">IF(F533&gt;=Parámetros!$B$7,"Envío gratis (obligatorio en Mercado Libre)",Parámetros!$B$31)</f>
        <v>Envío gratis (obligatorio en Mercado Libre)</v>
      </c>
      <c r="M533" s="10" t="str">
        <f aca="false">Parámetros!$B$32</f>
        <v>No acepto</v>
      </c>
      <c r="N533" s="10" t="str">
        <f aca="false">Parámetros!$B$33</f>
        <v>Sin garantía</v>
      </c>
      <c r="O533" s="2" t="s">
        <v>6560</v>
      </c>
      <c r="P533" s="2" t="s">
        <v>4855</v>
      </c>
      <c r="Q533" s="2" t="s">
        <v>1446</v>
      </c>
      <c r="R533" s="2" t="s">
        <v>3415</v>
      </c>
      <c r="S533" s="2"/>
      <c r="T533" s="2" t="s">
        <v>3946</v>
      </c>
      <c r="U533" s="2" t="n">
        <v>15</v>
      </c>
      <c r="V533" s="2" t="s">
        <v>100</v>
      </c>
      <c r="W533" s="2" t="n">
        <v>1</v>
      </c>
      <c r="X533" s="2" t="s">
        <v>4856</v>
      </c>
      <c r="Y533" s="2" t="s">
        <v>6561</v>
      </c>
      <c r="Z533" s="2" t="s">
        <v>341</v>
      </c>
      <c r="AA533" s="2"/>
      <c r="AB533" s="2"/>
      <c r="AC533" s="2"/>
      <c r="AD533" s="2"/>
      <c r="AE533" s="2"/>
      <c r="AF533" s="2"/>
      <c r="AG533" s="2" t="s">
        <v>6562</v>
      </c>
      <c r="AH533" s="2" t="s">
        <v>6563</v>
      </c>
      <c r="AI533" s="2" t="s">
        <v>6564</v>
      </c>
      <c r="AJ533" s="2"/>
      <c r="AK533" s="2"/>
      <c r="AL533" s="2"/>
      <c r="AM533" s="2"/>
      <c r="AN533" s="2" t="s">
        <v>87</v>
      </c>
      <c r="AO533" s="2" t="s">
        <v>6565</v>
      </c>
      <c r="AP533" s="2" t="s">
        <v>89</v>
      </c>
    </row>
    <row r="534" customFormat="false" ht="15" hidden="false" customHeight="false" outlineLevel="0" collapsed="false">
      <c r="A534" s="8" t="s">
        <v>6566</v>
      </c>
      <c r="B534" s="8" t="s">
        <v>6566</v>
      </c>
      <c r="C534" s="2" t="s">
        <v>6567</v>
      </c>
      <c r="D534" s="2" t="s">
        <v>240</v>
      </c>
      <c r="E534" s="2" t="s">
        <v>241</v>
      </c>
      <c r="F534" s="9" t="n">
        <f aca="false">Precios!R534</f>
        <v>84</v>
      </c>
      <c r="G534" s="2" t="n">
        <v>1717</v>
      </c>
      <c r="H534" s="10" t="str">
        <f aca="false">Parámetros!$B$28</f>
        <v>Nuevo</v>
      </c>
      <c r="I534" s="10" t="str">
        <f aca="false">Parámetros!$B$29</f>
        <v>Clásica</v>
      </c>
      <c r="J534" s="11" t="s">
        <v>6568</v>
      </c>
      <c r="K534" s="10" t="str">
        <f aca="false">Parámetros!$B$30</f>
        <v>Mercado Envíos</v>
      </c>
      <c r="L534" s="2" t="str">
        <f aca="false">IF(F534&gt;=Parámetros!$B$7,"Envío gratis (obligatorio en Mercado Libre)",Parámetros!$B$31)</f>
        <v>A cargo del comprador</v>
      </c>
      <c r="M534" s="10" t="str">
        <f aca="false">Parámetros!$B$32</f>
        <v>No acepto</v>
      </c>
      <c r="N534" s="10" t="str">
        <f aca="false">Parámetros!$B$33</f>
        <v>Sin garantía</v>
      </c>
      <c r="O534" s="2" t="s">
        <v>6569</v>
      </c>
      <c r="P534" s="2" t="s">
        <v>6570</v>
      </c>
      <c r="Q534" s="2" t="s">
        <v>6571</v>
      </c>
      <c r="R534" s="2"/>
      <c r="S534" s="2"/>
      <c r="T534" s="2" t="s">
        <v>6572</v>
      </c>
      <c r="U534" s="2" t="n">
        <v>20</v>
      </c>
      <c r="V534" s="2" t="s">
        <v>133</v>
      </c>
      <c r="W534" s="2" t="n">
        <v>20</v>
      </c>
      <c r="X534" s="2" t="s">
        <v>6573</v>
      </c>
      <c r="Y534" s="2" t="s">
        <v>6574</v>
      </c>
      <c r="Z534" s="2" t="s">
        <v>136</v>
      </c>
      <c r="AA534" s="2"/>
      <c r="AB534" s="2"/>
      <c r="AC534" s="2"/>
      <c r="AD534" s="2"/>
      <c r="AE534" s="2"/>
      <c r="AF534" s="2"/>
      <c r="AG534" s="2" t="s">
        <v>6575</v>
      </c>
      <c r="AH534" s="2" t="s">
        <v>6576</v>
      </c>
      <c r="AI534" s="2" t="s">
        <v>6577</v>
      </c>
      <c r="AJ534" s="2" t="s">
        <v>6578</v>
      </c>
      <c r="AK534" s="2"/>
      <c r="AL534" s="2"/>
      <c r="AM534" s="2"/>
      <c r="AN534" s="2" t="s">
        <v>87</v>
      </c>
      <c r="AO534" s="2" t="s">
        <v>6579</v>
      </c>
      <c r="AP534" s="2" t="s">
        <v>89</v>
      </c>
    </row>
    <row r="535" customFormat="false" ht="15" hidden="false" customHeight="false" outlineLevel="0" collapsed="false">
      <c r="A535" s="8" t="s">
        <v>6580</v>
      </c>
      <c r="B535" s="8" t="s">
        <v>6580</v>
      </c>
      <c r="C535" s="2" t="s">
        <v>6581</v>
      </c>
      <c r="D535" s="2" t="s">
        <v>144</v>
      </c>
      <c r="E535" s="2" t="s">
        <v>145</v>
      </c>
      <c r="F535" s="9" t="n">
        <f aca="false">Precios!R535</f>
        <v>240</v>
      </c>
      <c r="G535" s="2" t="n">
        <v>120</v>
      </c>
      <c r="H535" s="10" t="str">
        <f aca="false">Parámetros!$B$28</f>
        <v>Nuevo</v>
      </c>
      <c r="I535" s="10" t="str">
        <f aca="false">Parámetros!$B$29</f>
        <v>Clásica</v>
      </c>
      <c r="J535" s="11" t="s">
        <v>6582</v>
      </c>
      <c r="K535" s="10" t="str">
        <f aca="false">Parámetros!$B$30</f>
        <v>Mercado Envíos</v>
      </c>
      <c r="L535" s="2" t="str">
        <f aca="false">IF(F535&gt;=Parámetros!$B$7,"Envío gratis (obligatorio en Mercado Libre)",Parámetros!$B$31)</f>
        <v>A cargo del comprador</v>
      </c>
      <c r="M535" s="10" t="str">
        <f aca="false">Parámetros!$B$32</f>
        <v>No acepto</v>
      </c>
      <c r="N535" s="10" t="str">
        <f aca="false">Parámetros!$B$33</f>
        <v>Sin garantía</v>
      </c>
      <c r="O535" s="2" t="s">
        <v>6583</v>
      </c>
      <c r="P535" s="2" t="s">
        <v>6584</v>
      </c>
      <c r="Q535" s="2" t="s">
        <v>541</v>
      </c>
      <c r="R535" s="2" t="s">
        <v>6585</v>
      </c>
      <c r="S535" s="2"/>
      <c r="T535" s="2" t="s">
        <v>6586</v>
      </c>
      <c r="U535" s="2" t="n">
        <v>30</v>
      </c>
      <c r="V535" s="2" t="s">
        <v>133</v>
      </c>
      <c r="W535" s="2" t="n">
        <v>30</v>
      </c>
      <c r="X535" s="2" t="s">
        <v>6587</v>
      </c>
      <c r="Y535" s="2" t="s">
        <v>6588</v>
      </c>
      <c r="Z535" s="2" t="s">
        <v>136</v>
      </c>
      <c r="AA535" s="2"/>
      <c r="AB535" s="2"/>
      <c r="AC535" s="2"/>
      <c r="AD535" s="2"/>
      <c r="AE535" s="2"/>
      <c r="AF535" s="2" t="s">
        <v>6589</v>
      </c>
      <c r="AG535" s="2" t="s">
        <v>6590</v>
      </c>
      <c r="AH535" s="2" t="s">
        <v>6591</v>
      </c>
      <c r="AI535" s="2" t="s">
        <v>6592</v>
      </c>
      <c r="AJ535" s="2"/>
      <c r="AK535" s="2"/>
      <c r="AL535" s="2"/>
      <c r="AM535" s="2"/>
      <c r="AN535" s="2" t="s">
        <v>87</v>
      </c>
      <c r="AO535" s="2" t="s">
        <v>6593</v>
      </c>
      <c r="AP535" s="2" t="s">
        <v>89</v>
      </c>
    </row>
    <row r="536" customFormat="false" ht="15" hidden="false" customHeight="false" outlineLevel="0" collapsed="false">
      <c r="A536" s="8" t="s">
        <v>6594</v>
      </c>
      <c r="B536" s="8" t="s">
        <v>6594</v>
      </c>
      <c r="C536" s="2" t="s">
        <v>6595</v>
      </c>
      <c r="D536" s="2" t="s">
        <v>2644</v>
      </c>
      <c r="E536" s="2" t="s">
        <v>2645</v>
      </c>
      <c r="F536" s="9" t="n">
        <f aca="false">Precios!R536</f>
        <v>1415</v>
      </c>
      <c r="G536" s="2" t="n">
        <v>25</v>
      </c>
      <c r="H536" s="10" t="str">
        <f aca="false">Parámetros!$B$28</f>
        <v>Nuevo</v>
      </c>
      <c r="I536" s="10" t="str">
        <f aca="false">Parámetros!$B$29</f>
        <v>Clásica</v>
      </c>
      <c r="J536" s="11" t="s">
        <v>6596</v>
      </c>
      <c r="K536" s="10" t="str">
        <f aca="false">Parámetros!$B$30</f>
        <v>Mercado Envíos</v>
      </c>
      <c r="L536" s="2" t="str">
        <f aca="false">IF(F536&gt;=Parámetros!$B$7,"Envío gratis (obligatorio en Mercado Libre)",Parámetros!$B$31)</f>
        <v>Envío gratis (obligatorio en Mercado Libre)</v>
      </c>
      <c r="M536" s="10" t="str">
        <f aca="false">Parámetros!$B$32</f>
        <v>No acepto</v>
      </c>
      <c r="N536" s="10" t="str">
        <f aca="false">Parámetros!$B$33</f>
        <v>Sin garantía</v>
      </c>
      <c r="O536" s="2" t="s">
        <v>6597</v>
      </c>
      <c r="P536" s="2" t="s">
        <v>3867</v>
      </c>
      <c r="Q536" s="2" t="s">
        <v>1296</v>
      </c>
      <c r="R536" s="2"/>
      <c r="S536" s="2"/>
      <c r="T536" s="2" t="s">
        <v>6572</v>
      </c>
      <c r="U536" s="2" t="n">
        <v>20</v>
      </c>
      <c r="V536" s="2" t="s">
        <v>133</v>
      </c>
      <c r="W536" s="2" t="n">
        <v>20</v>
      </c>
      <c r="X536" s="2" t="s">
        <v>3870</v>
      </c>
      <c r="Y536" s="2" t="s">
        <v>6598</v>
      </c>
      <c r="Z536" s="2" t="s">
        <v>136</v>
      </c>
      <c r="AA536" s="2"/>
      <c r="AB536" s="2"/>
      <c r="AC536" s="2"/>
      <c r="AD536" s="2"/>
      <c r="AE536" s="2"/>
      <c r="AF536" s="2" t="s">
        <v>6599</v>
      </c>
      <c r="AG536" s="2" t="s">
        <v>6600</v>
      </c>
      <c r="AH536" s="2" t="s">
        <v>6601</v>
      </c>
      <c r="AI536" s="2" t="s">
        <v>6602</v>
      </c>
      <c r="AJ536" s="2" t="s">
        <v>6603</v>
      </c>
      <c r="AK536" s="2"/>
      <c r="AL536" s="2"/>
      <c r="AM536" s="2"/>
      <c r="AN536" s="2" t="s">
        <v>87</v>
      </c>
      <c r="AO536" s="2" t="s">
        <v>6604</v>
      </c>
      <c r="AP536" s="2" t="s">
        <v>89</v>
      </c>
    </row>
    <row r="537" customFormat="false" ht="15" hidden="false" customHeight="false" outlineLevel="0" collapsed="false">
      <c r="A537" s="8" t="s">
        <v>6605</v>
      </c>
      <c r="B537" s="8" t="s">
        <v>6605</v>
      </c>
      <c r="C537" s="2" t="s">
        <v>6606</v>
      </c>
      <c r="D537" s="2" t="s">
        <v>872</v>
      </c>
      <c r="E537" s="2" t="s">
        <v>873</v>
      </c>
      <c r="F537" s="9" t="n">
        <f aca="false">Precios!R537</f>
        <v>116</v>
      </c>
      <c r="G537" s="2" t="n">
        <v>825</v>
      </c>
      <c r="H537" s="10" t="str">
        <f aca="false">Parámetros!$B$28</f>
        <v>Nuevo</v>
      </c>
      <c r="I537" s="10" t="str">
        <f aca="false">Parámetros!$B$29</f>
        <v>Clásica</v>
      </c>
      <c r="J537" s="11" t="s">
        <v>6607</v>
      </c>
      <c r="K537" s="10" t="str">
        <f aca="false">Parámetros!$B$30</f>
        <v>Mercado Envíos</v>
      </c>
      <c r="L537" s="2" t="str">
        <f aca="false">IF(F537&gt;=Parámetros!$B$7,"Envío gratis (obligatorio en Mercado Libre)",Parámetros!$B$31)</f>
        <v>A cargo del comprador</v>
      </c>
      <c r="M537" s="10" t="str">
        <f aca="false">Parámetros!$B$32</f>
        <v>No acepto</v>
      </c>
      <c r="N537" s="10" t="str">
        <f aca="false">Parámetros!$B$33</f>
        <v>Sin garantía</v>
      </c>
      <c r="O537" s="2" t="s">
        <v>6608</v>
      </c>
      <c r="P537" s="2" t="s">
        <v>166</v>
      </c>
      <c r="Q537" s="2" t="s">
        <v>167</v>
      </c>
      <c r="R537" s="2" t="s">
        <v>168</v>
      </c>
      <c r="S537" s="2" t="s">
        <v>6609</v>
      </c>
      <c r="T537" s="2" t="s">
        <v>5428</v>
      </c>
      <c r="U537" s="2" t="n">
        <v>80</v>
      </c>
      <c r="V537" s="2" t="s">
        <v>171</v>
      </c>
      <c r="W537" s="2" t="n">
        <v>80</v>
      </c>
      <c r="X537" s="2"/>
      <c r="Y537" s="2"/>
      <c r="Z537" s="2"/>
      <c r="AA537" s="2" t="s">
        <v>1375</v>
      </c>
      <c r="AB537" s="2"/>
      <c r="AC537" s="2"/>
      <c r="AD537" s="2"/>
      <c r="AE537" s="2" t="s">
        <v>6610</v>
      </c>
      <c r="AF537" s="2"/>
      <c r="AG537" s="2" t="s">
        <v>6611</v>
      </c>
      <c r="AH537" s="2" t="s">
        <v>6612</v>
      </c>
      <c r="AI537" s="2" t="s">
        <v>6613</v>
      </c>
      <c r="AJ537" s="2"/>
      <c r="AK537" s="2"/>
      <c r="AL537" s="2"/>
      <c r="AM537" s="2"/>
      <c r="AN537" s="2" t="s">
        <v>175</v>
      </c>
      <c r="AO537" s="2" t="s">
        <v>6614</v>
      </c>
      <c r="AP537" s="2" t="s">
        <v>89</v>
      </c>
    </row>
    <row r="538" customFormat="false" ht="15" hidden="false" customHeight="false" outlineLevel="0" collapsed="false">
      <c r="A538" s="8" t="s">
        <v>6615</v>
      </c>
      <c r="B538" s="8" t="s">
        <v>6615</v>
      </c>
      <c r="C538" s="2" t="s">
        <v>6616</v>
      </c>
      <c r="D538" s="2" t="s">
        <v>1093</v>
      </c>
      <c r="E538" s="2" t="s">
        <v>1094</v>
      </c>
      <c r="F538" s="9" t="n">
        <f aca="false">Precios!R538</f>
        <v>172</v>
      </c>
      <c r="G538" s="2" t="n">
        <v>1410</v>
      </c>
      <c r="H538" s="10" t="str">
        <f aca="false">Parámetros!$B$28</f>
        <v>Nuevo</v>
      </c>
      <c r="I538" s="10" t="str">
        <f aca="false">Parámetros!$B$29</f>
        <v>Clásica</v>
      </c>
      <c r="J538" s="11" t="s">
        <v>6617</v>
      </c>
      <c r="K538" s="10" t="str">
        <f aca="false">Parámetros!$B$30</f>
        <v>Mercado Envíos</v>
      </c>
      <c r="L538" s="2" t="str">
        <f aca="false">IF(F538&gt;=Parámetros!$B$7,"Envío gratis (obligatorio en Mercado Libre)",Parámetros!$B$31)</f>
        <v>A cargo del comprador</v>
      </c>
      <c r="M538" s="10" t="str">
        <f aca="false">Parámetros!$B$32</f>
        <v>No acepto</v>
      </c>
      <c r="N538" s="10" t="str">
        <f aca="false">Parámetros!$B$33</f>
        <v>Sin garantía</v>
      </c>
      <c r="O538" s="2" t="s">
        <v>6618</v>
      </c>
      <c r="P538" s="2" t="s">
        <v>5743</v>
      </c>
      <c r="Q538" s="2" t="s">
        <v>6619</v>
      </c>
      <c r="R538" s="2"/>
      <c r="S538" s="2"/>
      <c r="T538" s="2" t="s">
        <v>6572</v>
      </c>
      <c r="U538" s="2" t="n">
        <v>10</v>
      </c>
      <c r="V538" s="2" t="s">
        <v>133</v>
      </c>
      <c r="W538" s="2" t="n">
        <v>10</v>
      </c>
      <c r="X538" s="2" t="s">
        <v>6620</v>
      </c>
      <c r="Y538" s="2" t="s">
        <v>135</v>
      </c>
      <c r="Z538" s="2" t="s">
        <v>136</v>
      </c>
      <c r="AA538" s="2"/>
      <c r="AB538" s="2"/>
      <c r="AC538" s="2"/>
      <c r="AD538" s="2"/>
      <c r="AE538" s="2"/>
      <c r="AF538" s="2" t="s">
        <v>6621</v>
      </c>
      <c r="AG538" s="2" t="s">
        <v>6622</v>
      </c>
      <c r="AH538" s="2" t="s">
        <v>6623</v>
      </c>
      <c r="AI538" s="2" t="s">
        <v>6624</v>
      </c>
      <c r="AJ538" s="2"/>
      <c r="AK538" s="2"/>
      <c r="AL538" s="2"/>
      <c r="AM538" s="2"/>
      <c r="AN538" s="2" t="s">
        <v>87</v>
      </c>
      <c r="AO538" s="2" t="s">
        <v>6625</v>
      </c>
      <c r="AP538" s="2" t="s">
        <v>89</v>
      </c>
    </row>
    <row r="539" customFormat="false" ht="15" hidden="false" customHeight="false" outlineLevel="0" collapsed="false">
      <c r="A539" s="8" t="s">
        <v>6626</v>
      </c>
      <c r="B539" s="8" t="s">
        <v>6626</v>
      </c>
      <c r="C539" s="2" t="s">
        <v>6627</v>
      </c>
      <c r="D539" s="2" t="s">
        <v>5538</v>
      </c>
      <c r="E539" s="2" t="s">
        <v>5539</v>
      </c>
      <c r="F539" s="9" t="n">
        <f aca="false">Precios!R539</f>
        <v>58</v>
      </c>
      <c r="G539" s="2" t="n">
        <v>790</v>
      </c>
      <c r="H539" s="10" t="str">
        <f aca="false">Parámetros!$B$28</f>
        <v>Nuevo</v>
      </c>
      <c r="I539" s="10" t="str">
        <f aca="false">Parámetros!$B$29</f>
        <v>Clásica</v>
      </c>
      <c r="J539" s="11" t="s">
        <v>6628</v>
      </c>
      <c r="K539" s="10" t="str">
        <f aca="false">Parámetros!$B$30</f>
        <v>Mercado Envíos</v>
      </c>
      <c r="L539" s="2" t="str">
        <f aca="false">IF(F539&gt;=Parámetros!$B$7,"Envío gratis (obligatorio en Mercado Libre)",Parámetros!$B$31)</f>
        <v>A cargo del comprador</v>
      </c>
      <c r="M539" s="10" t="str">
        <f aca="false">Parámetros!$B$32</f>
        <v>No acepto</v>
      </c>
      <c r="N539" s="10" t="str">
        <f aca="false">Parámetros!$B$33</f>
        <v>Sin garantía</v>
      </c>
      <c r="O539" s="2" t="s">
        <v>6629</v>
      </c>
      <c r="P539" s="2" t="s">
        <v>5542</v>
      </c>
      <c r="Q539" s="2" t="s">
        <v>6630</v>
      </c>
      <c r="R539" s="2"/>
      <c r="S539" s="2" t="s">
        <v>1363</v>
      </c>
      <c r="T539" s="2" t="s">
        <v>3695</v>
      </c>
      <c r="U539" s="2" t="n">
        <v>625</v>
      </c>
      <c r="V539" s="2" t="s">
        <v>77</v>
      </c>
      <c r="W539" s="2" t="n">
        <v>1</v>
      </c>
      <c r="X539" s="2"/>
      <c r="Y539" s="2"/>
      <c r="Z539" s="2" t="s">
        <v>136</v>
      </c>
      <c r="AA539" s="2"/>
      <c r="AB539" s="2"/>
      <c r="AC539" s="2" t="s">
        <v>1363</v>
      </c>
      <c r="AD539" s="2"/>
      <c r="AE539" s="2"/>
      <c r="AF539" s="2" t="s">
        <v>5545</v>
      </c>
      <c r="AG539" s="2" t="s">
        <v>6631</v>
      </c>
      <c r="AH539" s="2" t="s">
        <v>6632</v>
      </c>
      <c r="AI539" s="2" t="s">
        <v>6633</v>
      </c>
      <c r="AJ539" s="2"/>
      <c r="AK539" s="2"/>
      <c r="AL539" s="2"/>
      <c r="AM539" s="2"/>
      <c r="AN539" s="2" t="s">
        <v>87</v>
      </c>
      <c r="AO539" s="2" t="s">
        <v>6634</v>
      </c>
      <c r="AP539" s="2" t="s">
        <v>89</v>
      </c>
    </row>
    <row r="540" customFormat="false" ht="15" hidden="false" customHeight="false" outlineLevel="0" collapsed="false">
      <c r="A540" s="8" t="s">
        <v>6635</v>
      </c>
      <c r="B540" s="8" t="s">
        <v>6635</v>
      </c>
      <c r="C540" s="2" t="s">
        <v>6636</v>
      </c>
      <c r="D540" s="2" t="s">
        <v>556</v>
      </c>
      <c r="E540" s="2" t="s">
        <v>557</v>
      </c>
      <c r="F540" s="9" t="n">
        <f aca="false">Precios!R540</f>
        <v>886.68</v>
      </c>
      <c r="G540" s="2" t="n">
        <v>84</v>
      </c>
      <c r="H540" s="10" t="str">
        <f aca="false">Parámetros!$B$28</f>
        <v>Nuevo</v>
      </c>
      <c r="I540" s="10" t="str">
        <f aca="false">Parámetros!$B$29</f>
        <v>Clásica</v>
      </c>
      <c r="J540" s="11" t="s">
        <v>6637</v>
      </c>
      <c r="K540" s="10" t="str">
        <f aca="false">Parámetros!$B$30</f>
        <v>Mercado Envíos</v>
      </c>
      <c r="L540" s="2" t="str">
        <f aca="false">IF(F540&gt;=Parámetros!$B$7,"Envío gratis (obligatorio en Mercado Libre)",Parámetros!$B$31)</f>
        <v>Envío gratis (obligatorio en Mercado Libre)</v>
      </c>
      <c r="M540" s="10" t="str">
        <f aca="false">Parámetros!$B$32</f>
        <v>No acepto</v>
      </c>
      <c r="N540" s="10" t="str">
        <f aca="false">Parámetros!$B$33</f>
        <v>Sin garantía</v>
      </c>
      <c r="O540" s="2" t="s">
        <v>6638</v>
      </c>
      <c r="P540" s="2" t="s">
        <v>5812</v>
      </c>
      <c r="Q540" s="2" t="s">
        <v>129</v>
      </c>
      <c r="R540" s="2" t="s">
        <v>6639</v>
      </c>
      <c r="S540" s="2"/>
      <c r="T540" s="2" t="s">
        <v>6640</v>
      </c>
      <c r="U540" s="2" t="n">
        <v>28</v>
      </c>
      <c r="V540" s="2" t="s">
        <v>1736</v>
      </c>
      <c r="W540" s="2" t="n">
        <v>28</v>
      </c>
      <c r="X540" s="2" t="s">
        <v>6641</v>
      </c>
      <c r="Y540" s="2" t="s">
        <v>6642</v>
      </c>
      <c r="Z540" s="2" t="s">
        <v>136</v>
      </c>
      <c r="AA540" s="2"/>
      <c r="AB540" s="2"/>
      <c r="AC540" s="2"/>
      <c r="AD540" s="2" t="s">
        <v>566</v>
      </c>
      <c r="AE540" s="2"/>
      <c r="AF540" s="2" t="s">
        <v>6643</v>
      </c>
      <c r="AG540" s="2" t="s">
        <v>6644</v>
      </c>
      <c r="AH540" s="2" t="s">
        <v>6645</v>
      </c>
      <c r="AI540" s="2" t="s">
        <v>6646</v>
      </c>
      <c r="AJ540" s="2" t="s">
        <v>6647</v>
      </c>
      <c r="AK540" s="2"/>
      <c r="AL540" s="2"/>
      <c r="AM540" s="2"/>
      <c r="AN540" s="2" t="s">
        <v>87</v>
      </c>
      <c r="AO540" s="2" t="s">
        <v>6648</v>
      </c>
      <c r="AP540" s="2" t="s">
        <v>89</v>
      </c>
    </row>
    <row r="541" customFormat="false" ht="15" hidden="false" customHeight="false" outlineLevel="0" collapsed="false">
      <c r="A541" s="8" t="s">
        <v>6649</v>
      </c>
      <c r="B541" s="8" t="s">
        <v>6649</v>
      </c>
      <c r="C541" s="2" t="s">
        <v>6650</v>
      </c>
      <c r="D541" s="2" t="s">
        <v>6227</v>
      </c>
      <c r="E541" s="2" t="s">
        <v>6228</v>
      </c>
      <c r="F541" s="9" t="n">
        <f aca="false">Precios!R541</f>
        <v>119</v>
      </c>
      <c r="G541" s="2" t="n">
        <v>296</v>
      </c>
      <c r="H541" s="10" t="str">
        <f aca="false">Parámetros!$B$28</f>
        <v>Nuevo</v>
      </c>
      <c r="I541" s="10" t="str">
        <f aca="false">Parámetros!$B$29</f>
        <v>Clásica</v>
      </c>
      <c r="J541" s="11" t="s">
        <v>6651</v>
      </c>
      <c r="K541" s="10" t="str">
        <f aca="false">Parámetros!$B$30</f>
        <v>Mercado Envíos</v>
      </c>
      <c r="L541" s="2" t="str">
        <f aca="false">IF(F541&gt;=Parámetros!$B$7,"Envío gratis (obligatorio en Mercado Libre)",Parámetros!$B$31)</f>
        <v>A cargo del comprador</v>
      </c>
      <c r="M541" s="10" t="str">
        <f aca="false">Parámetros!$B$32</f>
        <v>No acepto</v>
      </c>
      <c r="N541" s="10" t="str">
        <f aca="false">Parámetros!$B$33</f>
        <v>Sin garantía</v>
      </c>
      <c r="O541" s="2" t="s">
        <v>6652</v>
      </c>
      <c r="P541" s="2" t="s">
        <v>6231</v>
      </c>
      <c r="Q541" s="2"/>
      <c r="R541" s="2" t="s">
        <v>6653</v>
      </c>
      <c r="S541" s="2" t="s">
        <v>6654</v>
      </c>
      <c r="T541" s="2" t="s">
        <v>6572</v>
      </c>
      <c r="U541" s="2" t="n">
        <v>3</v>
      </c>
      <c r="V541" s="2" t="s">
        <v>171</v>
      </c>
      <c r="W541" s="2" t="n">
        <v>3</v>
      </c>
      <c r="X541" s="2"/>
      <c r="Y541" s="2"/>
      <c r="Z541" s="2" t="s">
        <v>5479</v>
      </c>
      <c r="AA541" s="2"/>
      <c r="AB541" s="2"/>
      <c r="AC541" s="2"/>
      <c r="AD541" s="2" t="s">
        <v>1101</v>
      </c>
      <c r="AE541" s="2"/>
      <c r="AF541" s="2"/>
      <c r="AG541" s="2" t="s">
        <v>6655</v>
      </c>
      <c r="AH541" s="2" t="s">
        <v>6656</v>
      </c>
      <c r="AI541" s="2"/>
      <c r="AJ541" s="2"/>
      <c r="AK541" s="2"/>
      <c r="AL541" s="2"/>
      <c r="AM541" s="2"/>
      <c r="AN541" s="2" t="s">
        <v>87</v>
      </c>
      <c r="AO541" s="2" t="s">
        <v>6657</v>
      </c>
      <c r="AP541" s="2" t="s">
        <v>89</v>
      </c>
    </row>
    <row r="542" customFormat="false" ht="15" hidden="false" customHeight="false" outlineLevel="0" collapsed="false">
      <c r="A542" s="8" t="s">
        <v>6658</v>
      </c>
      <c r="B542" s="8" t="s">
        <v>6658</v>
      </c>
      <c r="C542" s="2" t="s">
        <v>6659</v>
      </c>
      <c r="D542" s="2" t="s">
        <v>445</v>
      </c>
      <c r="E542" s="2" t="s">
        <v>446</v>
      </c>
      <c r="F542" s="9" t="n">
        <f aca="false">Precios!R542</f>
        <v>200</v>
      </c>
      <c r="G542" s="2" t="n">
        <v>0</v>
      </c>
      <c r="H542" s="10" t="str">
        <f aca="false">Parámetros!$B$28</f>
        <v>Nuevo</v>
      </c>
      <c r="I542" s="10" t="str">
        <f aca="false">Parámetros!$B$29</f>
        <v>Clásica</v>
      </c>
      <c r="J542" s="11" t="s">
        <v>6660</v>
      </c>
      <c r="K542" s="10" t="str">
        <f aca="false">Parámetros!$B$30</f>
        <v>Mercado Envíos</v>
      </c>
      <c r="L542" s="2" t="str">
        <f aca="false">IF(F542&gt;=Parámetros!$B$7,"Envío gratis (obligatorio en Mercado Libre)",Parámetros!$B$31)</f>
        <v>A cargo del comprador</v>
      </c>
      <c r="M542" s="10" t="str">
        <f aca="false">Parámetros!$B$32</f>
        <v>No acepto</v>
      </c>
      <c r="N542" s="10" t="str">
        <f aca="false">Parámetros!$B$33</f>
        <v>Sin garantía</v>
      </c>
      <c r="O542" s="2" t="s">
        <v>6661</v>
      </c>
      <c r="P542" s="2" t="s">
        <v>6662</v>
      </c>
      <c r="Q542" s="2" t="s">
        <v>4867</v>
      </c>
      <c r="R542" s="2"/>
      <c r="S542" s="2"/>
      <c r="T542" s="2" t="s">
        <v>6663</v>
      </c>
      <c r="U542" s="2" t="n">
        <v>1</v>
      </c>
      <c r="V542" s="2" t="s">
        <v>2548</v>
      </c>
      <c r="W542" s="2" t="n">
        <v>1</v>
      </c>
      <c r="X542" s="2" t="s">
        <v>6664</v>
      </c>
      <c r="Y542" s="2" t="s">
        <v>6665</v>
      </c>
      <c r="Z542" s="2" t="s">
        <v>80</v>
      </c>
      <c r="AA542" s="2"/>
      <c r="AB542" s="2"/>
      <c r="AC542" s="2"/>
      <c r="AD542" s="2"/>
      <c r="AE542" s="2"/>
      <c r="AF542" s="2"/>
      <c r="AG542" s="2" t="s">
        <v>6666</v>
      </c>
      <c r="AH542" s="2" t="s">
        <v>6667</v>
      </c>
      <c r="AI542" s="2" t="s">
        <v>6668</v>
      </c>
      <c r="AJ542" s="2"/>
      <c r="AK542" s="2"/>
      <c r="AL542" s="2"/>
      <c r="AM542" s="2"/>
      <c r="AN542" s="2" t="s">
        <v>87</v>
      </c>
      <c r="AO542" s="2" t="s">
        <v>6669</v>
      </c>
      <c r="AP542" s="2" t="s">
        <v>89</v>
      </c>
    </row>
    <row r="543" customFormat="false" ht="15" hidden="false" customHeight="false" outlineLevel="0" collapsed="false">
      <c r="A543" s="8" t="s">
        <v>6670</v>
      </c>
      <c r="B543" s="8" t="s">
        <v>6670</v>
      </c>
      <c r="C543" s="2" t="s">
        <v>6671</v>
      </c>
      <c r="D543" s="2" t="s">
        <v>2351</v>
      </c>
      <c r="E543" s="2" t="s">
        <v>2352</v>
      </c>
      <c r="F543" s="9" t="n">
        <f aca="false">Precios!R543</f>
        <v>110.88</v>
      </c>
      <c r="G543" s="2" t="n">
        <v>495</v>
      </c>
      <c r="H543" s="10" t="str">
        <f aca="false">Parámetros!$B$28</f>
        <v>Nuevo</v>
      </c>
      <c r="I543" s="10" t="str">
        <f aca="false">Parámetros!$B$29</f>
        <v>Clásica</v>
      </c>
      <c r="J543" s="11" t="s">
        <v>6672</v>
      </c>
      <c r="K543" s="10" t="str">
        <f aca="false">Parámetros!$B$30</f>
        <v>Mercado Envíos</v>
      </c>
      <c r="L543" s="2" t="str">
        <f aca="false">IF(F543&gt;=Parámetros!$B$7,"Envío gratis (obligatorio en Mercado Libre)",Parámetros!$B$31)</f>
        <v>A cargo del comprador</v>
      </c>
      <c r="M543" s="10" t="str">
        <f aca="false">Parámetros!$B$32</f>
        <v>No acepto</v>
      </c>
      <c r="N543" s="10" t="str">
        <f aca="false">Parámetros!$B$33</f>
        <v>Sin garantía</v>
      </c>
      <c r="O543" s="2" t="s">
        <v>6673</v>
      </c>
      <c r="P543" s="2" t="s">
        <v>6674</v>
      </c>
      <c r="Q543" s="2"/>
      <c r="R543" s="2" t="s">
        <v>6675</v>
      </c>
      <c r="S543" s="2" t="s">
        <v>6676</v>
      </c>
      <c r="T543" s="2" t="s">
        <v>2711</v>
      </c>
      <c r="U543" s="2" t="n">
        <v>60</v>
      </c>
      <c r="V543" s="2" t="s">
        <v>100</v>
      </c>
      <c r="W543" s="2" t="n">
        <v>1</v>
      </c>
      <c r="X543" s="2"/>
      <c r="Y543" s="2"/>
      <c r="Z543" s="2"/>
      <c r="AA543" s="2"/>
      <c r="AB543" s="2"/>
      <c r="AC543" s="2"/>
      <c r="AD543" s="2" t="s">
        <v>1101</v>
      </c>
      <c r="AE543" s="2" t="s">
        <v>2622</v>
      </c>
      <c r="AF543" s="2"/>
      <c r="AG543" s="2" t="s">
        <v>6677</v>
      </c>
      <c r="AH543" s="2" t="s">
        <v>6678</v>
      </c>
      <c r="AI543" s="2"/>
      <c r="AJ543" s="2"/>
      <c r="AK543" s="2"/>
      <c r="AL543" s="2"/>
      <c r="AM543" s="2"/>
      <c r="AN543" s="2" t="s">
        <v>175</v>
      </c>
      <c r="AO543" s="2" t="s">
        <v>6679</v>
      </c>
      <c r="AP543" s="2" t="s">
        <v>89</v>
      </c>
    </row>
    <row r="544" customFormat="false" ht="15" hidden="false" customHeight="false" outlineLevel="0" collapsed="false">
      <c r="A544" s="8" t="s">
        <v>6680</v>
      </c>
      <c r="B544" s="8" t="s">
        <v>6680</v>
      </c>
      <c r="C544" s="2" t="s">
        <v>6681</v>
      </c>
      <c r="D544" s="2" t="s">
        <v>6682</v>
      </c>
      <c r="E544" s="2" t="s">
        <v>6683</v>
      </c>
      <c r="F544" s="9" t="n">
        <f aca="false">Precios!R544</f>
        <v>57</v>
      </c>
      <c r="G544" s="2" t="n">
        <v>16</v>
      </c>
      <c r="H544" s="10" t="str">
        <f aca="false">Parámetros!$B$28</f>
        <v>Nuevo</v>
      </c>
      <c r="I544" s="10" t="str">
        <f aca="false">Parámetros!$B$29</f>
        <v>Clásica</v>
      </c>
      <c r="J544" s="11" t="s">
        <v>6684</v>
      </c>
      <c r="K544" s="10" t="str">
        <f aca="false">Parámetros!$B$30</f>
        <v>Mercado Envíos</v>
      </c>
      <c r="L544" s="2" t="str">
        <f aca="false">IF(F544&gt;=Parámetros!$B$7,"Envío gratis (obligatorio en Mercado Libre)",Parámetros!$B$31)</f>
        <v>A cargo del comprador</v>
      </c>
      <c r="M544" s="10" t="str">
        <f aca="false">Parámetros!$B$32</f>
        <v>No acepto</v>
      </c>
      <c r="N544" s="10" t="str">
        <f aca="false">Parámetros!$B$33</f>
        <v>Sin garantía</v>
      </c>
      <c r="O544" s="2" t="s">
        <v>6685</v>
      </c>
      <c r="P544" s="2" t="s">
        <v>6686</v>
      </c>
      <c r="Q544" s="2"/>
      <c r="R544" s="2" t="s">
        <v>6687</v>
      </c>
      <c r="S544" s="2"/>
      <c r="T544" s="2" t="s">
        <v>3511</v>
      </c>
      <c r="U544" s="2" t="n">
        <v>50</v>
      </c>
      <c r="V544" s="2" t="s">
        <v>171</v>
      </c>
      <c r="W544" s="2" t="n">
        <v>50</v>
      </c>
      <c r="X544" s="2"/>
      <c r="Y544" s="2"/>
      <c r="Z544" s="2"/>
      <c r="AA544" s="2"/>
      <c r="AB544" s="2"/>
      <c r="AC544" s="2"/>
      <c r="AD544" s="2"/>
      <c r="AE544" s="2"/>
      <c r="AF544" s="2"/>
      <c r="AG544" s="2" t="s">
        <v>6688</v>
      </c>
      <c r="AH544" s="2" t="s">
        <v>6689</v>
      </c>
      <c r="AI544" s="2" t="s">
        <v>6690</v>
      </c>
      <c r="AJ544" s="2" t="s">
        <v>6691</v>
      </c>
      <c r="AK544" s="2" t="s">
        <v>6692</v>
      </c>
      <c r="AL544" s="2"/>
      <c r="AM544" s="2"/>
      <c r="AN544" s="2" t="s">
        <v>175</v>
      </c>
      <c r="AO544" s="2" t="s">
        <v>6693</v>
      </c>
      <c r="AP544" s="2" t="s">
        <v>89</v>
      </c>
    </row>
    <row r="545" customFormat="false" ht="15" hidden="false" customHeight="false" outlineLevel="0" collapsed="false">
      <c r="A545" s="8" t="s">
        <v>6694</v>
      </c>
      <c r="B545" s="8" t="s">
        <v>6694</v>
      </c>
      <c r="C545" s="2" t="s">
        <v>6695</v>
      </c>
      <c r="D545" s="2" t="s">
        <v>144</v>
      </c>
      <c r="E545" s="2" t="s">
        <v>145</v>
      </c>
      <c r="F545" s="9" t="n">
        <f aca="false">Precios!R545</f>
        <v>1019</v>
      </c>
      <c r="G545" s="2" t="n">
        <v>0</v>
      </c>
      <c r="H545" s="10" t="str">
        <f aca="false">Parámetros!$B$28</f>
        <v>Nuevo</v>
      </c>
      <c r="I545" s="10" t="str">
        <f aca="false">Parámetros!$B$29</f>
        <v>Clásica</v>
      </c>
      <c r="J545" s="11" t="s">
        <v>6696</v>
      </c>
      <c r="K545" s="10" t="str">
        <f aca="false">Parámetros!$B$30</f>
        <v>Mercado Envíos</v>
      </c>
      <c r="L545" s="2" t="str">
        <f aca="false">IF(F545&gt;=Parámetros!$B$7,"Envío gratis (obligatorio en Mercado Libre)",Parámetros!$B$31)</f>
        <v>Envío gratis (obligatorio en Mercado Libre)</v>
      </c>
      <c r="M545" s="10" t="str">
        <f aca="false">Parámetros!$B$32</f>
        <v>No acepto</v>
      </c>
      <c r="N545" s="10" t="str">
        <f aca="false">Parámetros!$B$33</f>
        <v>Sin garantía</v>
      </c>
      <c r="O545" s="2" t="s">
        <v>6697</v>
      </c>
      <c r="P545" s="2" t="s">
        <v>6698</v>
      </c>
      <c r="Q545" s="2" t="s">
        <v>6699</v>
      </c>
      <c r="R545" s="2"/>
      <c r="S545" s="2"/>
      <c r="T545" s="2" t="s">
        <v>6572</v>
      </c>
      <c r="U545" s="2" t="n">
        <v>40</v>
      </c>
      <c r="V545" s="2" t="s">
        <v>220</v>
      </c>
      <c r="W545" s="2" t="n">
        <v>40</v>
      </c>
      <c r="X545" s="2" t="s">
        <v>6700</v>
      </c>
      <c r="Y545" s="2" t="s">
        <v>6701</v>
      </c>
      <c r="Z545" s="2" t="s">
        <v>136</v>
      </c>
      <c r="AA545" s="2"/>
      <c r="AB545" s="2"/>
      <c r="AC545" s="2"/>
      <c r="AD545" s="2"/>
      <c r="AE545" s="2"/>
      <c r="AF545" s="2" t="s">
        <v>6702</v>
      </c>
      <c r="AG545" s="2" t="s">
        <v>6703</v>
      </c>
      <c r="AH545" s="2" t="s">
        <v>6704</v>
      </c>
      <c r="AI545" s="2" t="s">
        <v>6705</v>
      </c>
      <c r="AJ545" s="2"/>
      <c r="AK545" s="2"/>
      <c r="AL545" s="2"/>
      <c r="AM545" s="2"/>
      <c r="AN545" s="2" t="s">
        <v>87</v>
      </c>
      <c r="AO545" s="2" t="s">
        <v>6706</v>
      </c>
      <c r="AP545" s="2" t="s">
        <v>89</v>
      </c>
    </row>
    <row r="546" customFormat="false" ht="15" hidden="false" customHeight="false" outlineLevel="0" collapsed="false">
      <c r="A546" s="8" t="s">
        <v>6707</v>
      </c>
      <c r="B546" s="8" t="s">
        <v>6707</v>
      </c>
      <c r="C546" s="2" t="s">
        <v>6708</v>
      </c>
      <c r="D546" s="2" t="s">
        <v>6709</v>
      </c>
      <c r="E546" s="2" t="s">
        <v>6710</v>
      </c>
      <c r="F546" s="9" t="n">
        <f aca="false">Precios!R546</f>
        <v>80</v>
      </c>
      <c r="G546" s="2" t="n">
        <v>158</v>
      </c>
      <c r="H546" s="10" t="str">
        <f aca="false">Parámetros!$B$28</f>
        <v>Nuevo</v>
      </c>
      <c r="I546" s="10" t="str">
        <f aca="false">Parámetros!$B$29</f>
        <v>Clásica</v>
      </c>
      <c r="J546" s="11" t="s">
        <v>6711</v>
      </c>
      <c r="K546" s="10" t="str">
        <f aca="false">Parámetros!$B$30</f>
        <v>Mercado Envíos</v>
      </c>
      <c r="L546" s="2" t="str">
        <f aca="false">IF(F546&gt;=Parámetros!$B$7,"Envío gratis (obligatorio en Mercado Libre)",Parámetros!$B$31)</f>
        <v>A cargo del comprador</v>
      </c>
      <c r="M546" s="10" t="str">
        <f aca="false">Parámetros!$B$32</f>
        <v>No acepto</v>
      </c>
      <c r="N546" s="10" t="str">
        <f aca="false">Parámetros!$B$33</f>
        <v>Sin garantía</v>
      </c>
      <c r="O546" s="2" t="s">
        <v>6712</v>
      </c>
      <c r="P546" s="2" t="s">
        <v>6713</v>
      </c>
      <c r="Q546" s="2" t="s">
        <v>6195</v>
      </c>
      <c r="R546" s="2" t="s">
        <v>6714</v>
      </c>
      <c r="S546" s="2" t="s">
        <v>6715</v>
      </c>
      <c r="T546" s="2" t="s">
        <v>3457</v>
      </c>
      <c r="U546" s="2" t="n">
        <v>150</v>
      </c>
      <c r="V546" s="2" t="s">
        <v>77</v>
      </c>
      <c r="W546" s="2" t="n">
        <v>1</v>
      </c>
      <c r="X546" s="2"/>
      <c r="Y546" s="2"/>
      <c r="Z546" s="2"/>
      <c r="AA546" s="2"/>
      <c r="AB546" s="2"/>
      <c r="AC546" s="2" t="s">
        <v>6715</v>
      </c>
      <c r="AD546" s="2" t="s">
        <v>1101</v>
      </c>
      <c r="AE546" s="2"/>
      <c r="AF546" s="2"/>
      <c r="AG546" s="2" t="s">
        <v>6716</v>
      </c>
      <c r="AH546" s="2" t="s">
        <v>6717</v>
      </c>
      <c r="AI546" s="2"/>
      <c r="AJ546" s="2"/>
      <c r="AK546" s="2"/>
      <c r="AL546" s="2"/>
      <c r="AM546" s="2"/>
      <c r="AN546" s="2" t="s">
        <v>175</v>
      </c>
      <c r="AO546" s="2" t="s">
        <v>6718</v>
      </c>
      <c r="AP546" s="2" t="s">
        <v>89</v>
      </c>
    </row>
    <row r="547" customFormat="false" ht="15" hidden="false" customHeight="false" outlineLevel="0" collapsed="false">
      <c r="A547" s="8" t="s">
        <v>6719</v>
      </c>
      <c r="B547" s="8" t="s">
        <v>6719</v>
      </c>
      <c r="C547" s="2" t="s">
        <v>6720</v>
      </c>
      <c r="D547" s="2" t="s">
        <v>331</v>
      </c>
      <c r="E547" s="2" t="s">
        <v>332</v>
      </c>
      <c r="F547" s="9" t="n">
        <f aca="false">Precios!R547</f>
        <v>45</v>
      </c>
      <c r="G547" s="2" t="n">
        <v>6866</v>
      </c>
      <c r="H547" s="10" t="str">
        <f aca="false">Parámetros!$B$28</f>
        <v>Nuevo</v>
      </c>
      <c r="I547" s="10" t="str">
        <f aca="false">Parámetros!$B$29</f>
        <v>Clásica</v>
      </c>
      <c r="J547" s="11" t="s">
        <v>6721</v>
      </c>
      <c r="K547" s="10" t="str">
        <f aca="false">Parámetros!$B$30</f>
        <v>Mercado Envíos</v>
      </c>
      <c r="L547" s="2" t="str">
        <f aca="false">IF(F547&gt;=Parámetros!$B$7,"Envío gratis (obligatorio en Mercado Libre)",Parámetros!$B$31)</f>
        <v>A cargo del comprador</v>
      </c>
      <c r="M547" s="10" t="str">
        <f aca="false">Parámetros!$B$32</f>
        <v>No acepto</v>
      </c>
      <c r="N547" s="10" t="str">
        <f aca="false">Parámetros!$B$33</f>
        <v>Sin garantía</v>
      </c>
      <c r="O547" s="2"/>
      <c r="P547" s="2" t="s">
        <v>6722</v>
      </c>
      <c r="Q547" s="2" t="s">
        <v>2760</v>
      </c>
      <c r="R547" s="2"/>
      <c r="S547" s="2"/>
      <c r="T547" s="2" t="s">
        <v>6572</v>
      </c>
      <c r="U547" s="2" t="n">
        <v>10</v>
      </c>
      <c r="V547" s="2" t="s">
        <v>133</v>
      </c>
      <c r="W547" s="2" t="n">
        <v>10</v>
      </c>
      <c r="X547" s="2" t="s">
        <v>6723</v>
      </c>
      <c r="Y547" s="2"/>
      <c r="Z547" s="2" t="s">
        <v>136</v>
      </c>
      <c r="AA547" s="2"/>
      <c r="AB547" s="2"/>
      <c r="AC547" s="2"/>
      <c r="AD547" s="2"/>
      <c r="AE547" s="2"/>
      <c r="AF547" s="2"/>
      <c r="AG547" s="2" t="s">
        <v>6724</v>
      </c>
      <c r="AH547" s="2" t="s">
        <v>6725</v>
      </c>
      <c r="AI547" s="2"/>
      <c r="AJ547" s="2"/>
      <c r="AK547" s="2"/>
      <c r="AL547" s="2"/>
      <c r="AM547" s="2"/>
      <c r="AN547" s="2" t="s">
        <v>87</v>
      </c>
      <c r="AO547" s="2" t="s">
        <v>6726</v>
      </c>
      <c r="AP547" s="2" t="s">
        <v>89</v>
      </c>
    </row>
    <row r="548" customFormat="false" ht="15" hidden="false" customHeight="false" outlineLevel="0" collapsed="false">
      <c r="A548" s="8" t="s">
        <v>6727</v>
      </c>
      <c r="B548" s="8" t="s">
        <v>6727</v>
      </c>
      <c r="C548" s="2" t="s">
        <v>6728</v>
      </c>
      <c r="D548" s="2" t="s">
        <v>162</v>
      </c>
      <c r="E548" s="2" t="s">
        <v>163</v>
      </c>
      <c r="F548" s="9" t="n">
        <f aca="false">Precios!R548</f>
        <v>248</v>
      </c>
      <c r="G548" s="2" t="n">
        <v>47</v>
      </c>
      <c r="H548" s="10" t="str">
        <f aca="false">Parámetros!$B$28</f>
        <v>Nuevo</v>
      </c>
      <c r="I548" s="10" t="str">
        <f aca="false">Parámetros!$B$29</f>
        <v>Clásica</v>
      </c>
      <c r="J548" s="11" t="s">
        <v>6729</v>
      </c>
      <c r="K548" s="10" t="str">
        <f aca="false">Parámetros!$B$30</f>
        <v>Mercado Envíos</v>
      </c>
      <c r="L548" s="2" t="str">
        <f aca="false">IF(F548&gt;=Parámetros!$B$7,"Envío gratis (obligatorio en Mercado Libre)",Parámetros!$B$31)</f>
        <v>A cargo del comprador</v>
      </c>
      <c r="M548" s="10" t="str">
        <f aca="false">Parámetros!$B$32</f>
        <v>No acepto</v>
      </c>
      <c r="N548" s="10" t="str">
        <f aca="false">Parámetros!$B$33</f>
        <v>Sin garantía</v>
      </c>
      <c r="O548" s="2" t="s">
        <v>6730</v>
      </c>
      <c r="P548" s="2" t="s">
        <v>6731</v>
      </c>
      <c r="Q548" s="2" t="s">
        <v>167</v>
      </c>
      <c r="R548" s="2"/>
      <c r="S548" s="2" t="s">
        <v>103</v>
      </c>
      <c r="T548" s="2" t="s">
        <v>3511</v>
      </c>
      <c r="U548" s="2" t="n">
        <v>11</v>
      </c>
      <c r="V548" s="2" t="s">
        <v>171</v>
      </c>
      <c r="W548" s="2" t="n">
        <v>11</v>
      </c>
      <c r="X548" s="2"/>
      <c r="Y548" s="2"/>
      <c r="Z548" s="2"/>
      <c r="AA548" s="2" t="s">
        <v>4948</v>
      </c>
      <c r="AB548" s="2" t="s">
        <v>6732</v>
      </c>
      <c r="AC548" s="2"/>
      <c r="AD548" s="2" t="s">
        <v>103</v>
      </c>
      <c r="AE548" s="2"/>
      <c r="AF548" s="2"/>
      <c r="AG548" s="2" t="s">
        <v>6733</v>
      </c>
      <c r="AH548" s="2" t="s">
        <v>6734</v>
      </c>
      <c r="AI548" s="2"/>
      <c r="AJ548" s="2"/>
      <c r="AK548" s="2"/>
      <c r="AL548" s="2"/>
      <c r="AM548" s="2"/>
      <c r="AN548" s="2" t="s">
        <v>175</v>
      </c>
      <c r="AO548" s="2" t="s">
        <v>6735</v>
      </c>
      <c r="AP548" s="2" t="s">
        <v>89</v>
      </c>
    </row>
    <row r="549" customFormat="false" ht="15" hidden="false" customHeight="false" outlineLevel="0" collapsed="false">
      <c r="A549" s="8" t="s">
        <v>6736</v>
      </c>
      <c r="B549" s="8" t="s">
        <v>6736</v>
      </c>
      <c r="C549" s="2" t="s">
        <v>6737</v>
      </c>
      <c r="D549" s="2" t="s">
        <v>144</v>
      </c>
      <c r="E549" s="2" t="s">
        <v>145</v>
      </c>
      <c r="F549" s="9" t="n">
        <f aca="false">Precios!R549</f>
        <v>297</v>
      </c>
      <c r="G549" s="2" t="n">
        <v>35</v>
      </c>
      <c r="H549" s="10" t="str">
        <f aca="false">Parámetros!$B$28</f>
        <v>Nuevo</v>
      </c>
      <c r="I549" s="10" t="str">
        <f aca="false">Parámetros!$B$29</f>
        <v>Clásica</v>
      </c>
      <c r="J549" s="11" t="s">
        <v>6738</v>
      </c>
      <c r="K549" s="10" t="str">
        <f aca="false">Parámetros!$B$30</f>
        <v>Mercado Envíos</v>
      </c>
      <c r="L549" s="2" t="str">
        <f aca="false">IF(F549&gt;=Parámetros!$B$7,"Envío gratis (obligatorio en Mercado Libre)",Parámetros!$B$31)</f>
        <v>A cargo del comprador</v>
      </c>
      <c r="M549" s="10" t="str">
        <f aca="false">Parámetros!$B$32</f>
        <v>No acepto</v>
      </c>
      <c r="N549" s="10" t="str">
        <f aca="false">Parámetros!$B$33</f>
        <v>Sin garantía</v>
      </c>
      <c r="O549" s="2" t="s">
        <v>6739</v>
      </c>
      <c r="P549" s="2" t="s">
        <v>6740</v>
      </c>
      <c r="Q549" s="2" t="s">
        <v>2822</v>
      </c>
      <c r="R549" s="2"/>
      <c r="S549" s="2"/>
      <c r="T549" s="2" t="s">
        <v>3946</v>
      </c>
      <c r="U549" s="2" t="n">
        <v>30</v>
      </c>
      <c r="V549" s="2" t="s">
        <v>100</v>
      </c>
      <c r="W549" s="2" t="n">
        <v>1</v>
      </c>
      <c r="X549" s="2" t="s">
        <v>6741</v>
      </c>
      <c r="Y549" s="2" t="s">
        <v>6742</v>
      </c>
      <c r="Z549" s="2" t="s">
        <v>6743</v>
      </c>
      <c r="AA549" s="2"/>
      <c r="AB549" s="2"/>
      <c r="AC549" s="2"/>
      <c r="AD549" s="2"/>
      <c r="AE549" s="2"/>
      <c r="AF549" s="2"/>
      <c r="AG549" s="2" t="s">
        <v>6744</v>
      </c>
      <c r="AH549" s="2" t="s">
        <v>6745</v>
      </c>
      <c r="AI549" s="2" t="s">
        <v>6746</v>
      </c>
      <c r="AJ549" s="2" t="s">
        <v>6747</v>
      </c>
      <c r="AK549" s="2"/>
      <c r="AL549" s="2"/>
      <c r="AM549" s="2"/>
      <c r="AN549" s="2" t="s">
        <v>87</v>
      </c>
      <c r="AO549" s="2" t="s">
        <v>6748</v>
      </c>
      <c r="AP549" s="2" t="s">
        <v>89</v>
      </c>
    </row>
    <row r="550" customFormat="false" ht="15" hidden="false" customHeight="false" outlineLevel="0" collapsed="false">
      <c r="A550" s="8" t="s">
        <v>6749</v>
      </c>
      <c r="B550" s="8" t="s">
        <v>6749</v>
      </c>
      <c r="C550" s="2" t="s">
        <v>6750</v>
      </c>
      <c r="D550" s="2" t="s">
        <v>6751</v>
      </c>
      <c r="E550" s="2" t="s">
        <v>6752</v>
      </c>
      <c r="F550" s="9" t="n">
        <f aca="false">Precios!R550</f>
        <v>374</v>
      </c>
      <c r="G550" s="2" t="n">
        <v>257</v>
      </c>
      <c r="H550" s="10" t="str">
        <f aca="false">Parámetros!$B$28</f>
        <v>Nuevo</v>
      </c>
      <c r="I550" s="10" t="str">
        <f aca="false">Parámetros!$B$29</f>
        <v>Clásica</v>
      </c>
      <c r="J550" s="11" t="s">
        <v>6753</v>
      </c>
      <c r="K550" s="10" t="str">
        <f aca="false">Parámetros!$B$30</f>
        <v>Mercado Envíos</v>
      </c>
      <c r="L550" s="2" t="str">
        <f aca="false">IF(F550&gt;=Parámetros!$B$7,"Envío gratis (obligatorio en Mercado Libre)",Parámetros!$B$31)</f>
        <v>Envío gratis (obligatorio en Mercado Libre)</v>
      </c>
      <c r="M550" s="10" t="str">
        <f aca="false">Parámetros!$B$32</f>
        <v>No acepto</v>
      </c>
      <c r="N550" s="10" t="str">
        <f aca="false">Parámetros!$B$33</f>
        <v>Sin garantía</v>
      </c>
      <c r="O550" s="2" t="s">
        <v>6754</v>
      </c>
      <c r="P550" s="2" t="s">
        <v>6755</v>
      </c>
      <c r="Q550" s="2"/>
      <c r="R550" s="2"/>
      <c r="S550" s="2"/>
      <c r="T550" s="2" t="s">
        <v>6572</v>
      </c>
      <c r="U550" s="2" t="n">
        <v>100</v>
      </c>
      <c r="V550" s="2" t="s">
        <v>171</v>
      </c>
      <c r="W550" s="2" t="n">
        <v>100</v>
      </c>
      <c r="X550" s="2"/>
      <c r="Y550" s="2"/>
      <c r="Z550" s="2"/>
      <c r="AA550" s="2"/>
      <c r="AB550" s="2" t="s">
        <v>3270</v>
      </c>
      <c r="AC550" s="2"/>
      <c r="AD550" s="2"/>
      <c r="AE550" s="2"/>
      <c r="AF550" s="2"/>
      <c r="AG550" s="2" t="s">
        <v>6756</v>
      </c>
      <c r="AH550" s="2" t="s">
        <v>6757</v>
      </c>
      <c r="AI550" s="2" t="s">
        <v>6758</v>
      </c>
      <c r="AJ550" s="2" t="s">
        <v>6759</v>
      </c>
      <c r="AK550" s="2"/>
      <c r="AL550" s="2"/>
      <c r="AM550" s="2"/>
      <c r="AN550" s="2" t="s">
        <v>87</v>
      </c>
      <c r="AO550" s="2" t="s">
        <v>6760</v>
      </c>
      <c r="AP550" s="2" t="s">
        <v>89</v>
      </c>
    </row>
    <row r="551" customFormat="false" ht="15" hidden="false" customHeight="false" outlineLevel="0" collapsed="false">
      <c r="A551" s="8" t="s">
        <v>6761</v>
      </c>
      <c r="B551" s="8" t="s">
        <v>6761</v>
      </c>
      <c r="C551" s="2" t="s">
        <v>6762</v>
      </c>
      <c r="D551" s="2" t="s">
        <v>612</v>
      </c>
      <c r="E551" s="2" t="s">
        <v>613</v>
      </c>
      <c r="F551" s="9" t="n">
        <f aca="false">Precios!R551</f>
        <v>186</v>
      </c>
      <c r="G551" s="2" t="n">
        <v>808</v>
      </c>
      <c r="H551" s="10" t="str">
        <f aca="false">Parámetros!$B$28</f>
        <v>Nuevo</v>
      </c>
      <c r="I551" s="10" t="str">
        <f aca="false">Parámetros!$B$29</f>
        <v>Clásica</v>
      </c>
      <c r="J551" s="11" t="s">
        <v>6763</v>
      </c>
      <c r="K551" s="10" t="str">
        <f aca="false">Parámetros!$B$30</f>
        <v>Mercado Envíos</v>
      </c>
      <c r="L551" s="2" t="str">
        <f aca="false">IF(F551&gt;=Parámetros!$B$7,"Envío gratis (obligatorio en Mercado Libre)",Parámetros!$B$31)</f>
        <v>A cargo del comprador</v>
      </c>
      <c r="M551" s="10" t="str">
        <f aca="false">Parámetros!$B$32</f>
        <v>No acepto</v>
      </c>
      <c r="N551" s="10" t="str">
        <f aca="false">Parámetros!$B$33</f>
        <v>Sin garantía</v>
      </c>
      <c r="O551" s="2" t="s">
        <v>6764</v>
      </c>
      <c r="P551" s="2" t="s">
        <v>616</v>
      </c>
      <c r="Q551" s="2" t="s">
        <v>617</v>
      </c>
      <c r="R551" s="2" t="s">
        <v>618</v>
      </c>
      <c r="S551" s="2" t="s">
        <v>619</v>
      </c>
      <c r="T551" s="2" t="s">
        <v>3946</v>
      </c>
      <c r="U551" s="2" t="n">
        <v>125</v>
      </c>
      <c r="V551" s="2" t="s">
        <v>77</v>
      </c>
      <c r="W551" s="2" t="n">
        <v>1</v>
      </c>
      <c r="X551" s="2"/>
      <c r="Y551" s="2"/>
      <c r="Z551" s="2"/>
      <c r="AA551" s="2"/>
      <c r="AB551" s="2"/>
      <c r="AC551" s="2" t="s">
        <v>2384</v>
      </c>
      <c r="AD551" s="2"/>
      <c r="AE551" s="2"/>
      <c r="AF551" s="2"/>
      <c r="AG551" s="2" t="s">
        <v>6765</v>
      </c>
      <c r="AH551" s="2" t="s">
        <v>6766</v>
      </c>
      <c r="AI551" s="2"/>
      <c r="AJ551" s="2"/>
      <c r="AK551" s="2"/>
      <c r="AL551" s="2"/>
      <c r="AM551" s="2"/>
      <c r="AN551" s="2" t="s">
        <v>175</v>
      </c>
      <c r="AO551" s="2" t="s">
        <v>6767</v>
      </c>
      <c r="AP551" s="2" t="s">
        <v>89</v>
      </c>
    </row>
    <row r="552" customFormat="false" ht="15" hidden="false" customHeight="false" outlineLevel="0" collapsed="false">
      <c r="A552" s="8" t="s">
        <v>6768</v>
      </c>
      <c r="B552" s="8" t="s">
        <v>6768</v>
      </c>
      <c r="C552" s="2" t="s">
        <v>6769</v>
      </c>
      <c r="D552" s="2" t="s">
        <v>6770</v>
      </c>
      <c r="E552" s="2" t="s">
        <v>6771</v>
      </c>
      <c r="F552" s="9" t="n">
        <f aca="false">Precios!R552</f>
        <v>174</v>
      </c>
      <c r="G552" s="2" t="n">
        <v>43</v>
      </c>
      <c r="H552" s="10" t="str">
        <f aca="false">Parámetros!$B$28</f>
        <v>Nuevo</v>
      </c>
      <c r="I552" s="10" t="str">
        <f aca="false">Parámetros!$B$29</f>
        <v>Clásica</v>
      </c>
      <c r="J552" s="11" t="s">
        <v>6772</v>
      </c>
      <c r="K552" s="10" t="str">
        <f aca="false">Parámetros!$B$30</f>
        <v>Mercado Envíos</v>
      </c>
      <c r="L552" s="2" t="str">
        <f aca="false">IF(F552&gt;=Parámetros!$B$7,"Envío gratis (obligatorio en Mercado Libre)",Parámetros!$B$31)</f>
        <v>A cargo del comprador</v>
      </c>
      <c r="M552" s="10" t="str">
        <f aca="false">Parámetros!$B$32</f>
        <v>No acepto</v>
      </c>
      <c r="N552" s="10" t="str">
        <f aca="false">Parámetros!$B$33</f>
        <v>Sin garantía</v>
      </c>
      <c r="O552" s="2" t="s">
        <v>6773</v>
      </c>
      <c r="P552" s="2" t="s">
        <v>6774</v>
      </c>
      <c r="Q552" s="2" t="s">
        <v>6195</v>
      </c>
      <c r="R552" s="2" t="s">
        <v>6775</v>
      </c>
      <c r="S552" s="2" t="s">
        <v>475</v>
      </c>
      <c r="T552" s="2" t="s">
        <v>2711</v>
      </c>
      <c r="U552" s="2" t="n">
        <v>200</v>
      </c>
      <c r="V552" s="2" t="s">
        <v>100</v>
      </c>
      <c r="W552" s="2" t="n">
        <v>1</v>
      </c>
      <c r="X552" s="2"/>
      <c r="Y552" s="2"/>
      <c r="Z552" s="2" t="s">
        <v>5479</v>
      </c>
      <c r="AA552" s="2"/>
      <c r="AB552" s="2"/>
      <c r="AC552" s="2"/>
      <c r="AD552" s="2" t="s">
        <v>103</v>
      </c>
      <c r="AE552" s="2"/>
      <c r="AF552" s="2"/>
      <c r="AG552" s="2" t="s">
        <v>6776</v>
      </c>
      <c r="AH552" s="2" t="s">
        <v>6777</v>
      </c>
      <c r="AI552" s="2" t="s">
        <v>6778</v>
      </c>
      <c r="AJ552" s="2"/>
      <c r="AK552" s="2"/>
      <c r="AL552" s="2"/>
      <c r="AM552" s="2"/>
      <c r="AN552" s="2" t="s">
        <v>175</v>
      </c>
      <c r="AO552" s="2" t="s">
        <v>6779</v>
      </c>
      <c r="AP552" s="2" t="s">
        <v>89</v>
      </c>
    </row>
    <row r="553" customFormat="false" ht="15" hidden="false" customHeight="false" outlineLevel="0" collapsed="false">
      <c r="A553" s="8" t="s">
        <v>6780</v>
      </c>
      <c r="B553" s="8" t="s">
        <v>6780</v>
      </c>
      <c r="C553" s="2" t="s">
        <v>6781</v>
      </c>
      <c r="D553" s="2" t="s">
        <v>144</v>
      </c>
      <c r="E553" s="2" t="s">
        <v>145</v>
      </c>
      <c r="F553" s="9" t="n">
        <f aca="false">Precios!R553</f>
        <v>398</v>
      </c>
      <c r="G553" s="2" t="n">
        <v>120</v>
      </c>
      <c r="H553" s="10" t="str">
        <f aca="false">Parámetros!$B$28</f>
        <v>Nuevo</v>
      </c>
      <c r="I553" s="10" t="str">
        <f aca="false">Parámetros!$B$29</f>
        <v>Clásica</v>
      </c>
      <c r="J553" s="11" t="s">
        <v>6782</v>
      </c>
      <c r="K553" s="10" t="str">
        <f aca="false">Parámetros!$B$30</f>
        <v>Mercado Envíos</v>
      </c>
      <c r="L553" s="2" t="str">
        <f aca="false">IF(F553&gt;=Parámetros!$B$7,"Envío gratis (obligatorio en Mercado Libre)",Parámetros!$B$31)</f>
        <v>Envío gratis (obligatorio en Mercado Libre)</v>
      </c>
      <c r="M553" s="10" t="str">
        <f aca="false">Parámetros!$B$32</f>
        <v>No acepto</v>
      </c>
      <c r="N553" s="10" t="str">
        <f aca="false">Parámetros!$B$33</f>
        <v>Sin garantía</v>
      </c>
      <c r="O553" s="2" t="s">
        <v>6783</v>
      </c>
      <c r="P553" s="2" t="s">
        <v>6784</v>
      </c>
      <c r="Q553" s="2" t="s">
        <v>6785</v>
      </c>
      <c r="R553" s="2" t="s">
        <v>2499</v>
      </c>
      <c r="S553" s="2"/>
      <c r="T553" s="2" t="s">
        <v>6572</v>
      </c>
      <c r="U553" s="2" t="n">
        <v>20</v>
      </c>
      <c r="V553" s="2" t="s">
        <v>220</v>
      </c>
      <c r="W553" s="2" t="n">
        <v>20</v>
      </c>
      <c r="X553" s="2" t="s">
        <v>6786</v>
      </c>
      <c r="Y553" s="2" t="s">
        <v>6787</v>
      </c>
      <c r="Z553" s="2" t="s">
        <v>136</v>
      </c>
      <c r="AA553" s="2"/>
      <c r="AB553" s="2"/>
      <c r="AC553" s="2"/>
      <c r="AD553" s="2"/>
      <c r="AE553" s="2"/>
      <c r="AF553" s="2" t="s">
        <v>6788</v>
      </c>
      <c r="AG553" s="2" t="s">
        <v>6789</v>
      </c>
      <c r="AH553" s="2" t="s">
        <v>6790</v>
      </c>
      <c r="AI553" s="2" t="s">
        <v>6791</v>
      </c>
      <c r="AJ553" s="2"/>
      <c r="AK553" s="2"/>
      <c r="AL553" s="2"/>
      <c r="AM553" s="2"/>
      <c r="AN553" s="2" t="s">
        <v>87</v>
      </c>
      <c r="AO553" s="2" t="s">
        <v>6792</v>
      </c>
      <c r="AP553" s="2" t="s">
        <v>89</v>
      </c>
    </row>
    <row r="554" customFormat="false" ht="15" hidden="false" customHeight="false" outlineLevel="0" collapsed="false">
      <c r="A554" s="8" t="s">
        <v>6793</v>
      </c>
      <c r="B554" s="8" t="s">
        <v>6793</v>
      </c>
      <c r="C554" s="2" t="s">
        <v>6794</v>
      </c>
      <c r="D554" s="2" t="s">
        <v>6770</v>
      </c>
      <c r="E554" s="2" t="s">
        <v>6771</v>
      </c>
      <c r="F554" s="9" t="n">
        <f aca="false">Precios!R554</f>
        <v>75</v>
      </c>
      <c r="G554" s="2" t="n">
        <v>2</v>
      </c>
      <c r="H554" s="10" t="str">
        <f aca="false">Parámetros!$B$28</f>
        <v>Nuevo</v>
      </c>
      <c r="I554" s="10" t="str">
        <f aca="false">Parámetros!$B$29</f>
        <v>Clásica</v>
      </c>
      <c r="J554" s="11" t="s">
        <v>6795</v>
      </c>
      <c r="K554" s="10" t="str">
        <f aca="false">Parámetros!$B$30</f>
        <v>Mercado Envíos</v>
      </c>
      <c r="L554" s="2" t="str">
        <f aca="false">IF(F554&gt;=Parámetros!$B$7,"Envío gratis (obligatorio en Mercado Libre)",Parámetros!$B$31)</f>
        <v>A cargo del comprador</v>
      </c>
      <c r="M554" s="10" t="str">
        <f aca="false">Parámetros!$B$32</f>
        <v>No acepto</v>
      </c>
      <c r="N554" s="10" t="str">
        <f aca="false">Parámetros!$B$33</f>
        <v>Sin garantía</v>
      </c>
      <c r="O554" s="2"/>
      <c r="P554" s="2" t="s">
        <v>6774</v>
      </c>
      <c r="Q554" s="2" t="s">
        <v>6195</v>
      </c>
      <c r="R554" s="2" t="s">
        <v>6775</v>
      </c>
      <c r="S554" s="2" t="s">
        <v>475</v>
      </c>
      <c r="T554" s="2" t="s">
        <v>6796</v>
      </c>
      <c r="U554" s="2" t="n">
        <v>100</v>
      </c>
      <c r="V554" s="2" t="s">
        <v>100</v>
      </c>
      <c r="W554" s="2" t="n">
        <v>1</v>
      </c>
      <c r="X554" s="2"/>
      <c r="Y554" s="2"/>
      <c r="Z554" s="2"/>
      <c r="AA554" s="2"/>
      <c r="AB554" s="2"/>
      <c r="AC554" s="2"/>
      <c r="AD554" s="2" t="s">
        <v>103</v>
      </c>
      <c r="AE554" s="2"/>
      <c r="AF554" s="2"/>
      <c r="AG554" s="2" t="s">
        <v>6797</v>
      </c>
      <c r="AH554" s="2" t="s">
        <v>6798</v>
      </c>
      <c r="AI554" s="2" t="s">
        <v>6799</v>
      </c>
      <c r="AJ554" s="2"/>
      <c r="AK554" s="2"/>
      <c r="AL554" s="2"/>
      <c r="AM554" s="2"/>
      <c r="AN554" s="2" t="s">
        <v>175</v>
      </c>
      <c r="AO554" s="2" t="s">
        <v>6800</v>
      </c>
      <c r="AP554" s="2" t="s">
        <v>89</v>
      </c>
    </row>
    <row r="555" customFormat="false" ht="15" hidden="false" customHeight="false" outlineLevel="0" collapsed="false">
      <c r="A555" s="8" t="s">
        <v>6801</v>
      </c>
      <c r="B555" s="8" t="s">
        <v>6801</v>
      </c>
      <c r="C555" s="2" t="s">
        <v>6802</v>
      </c>
      <c r="D555" s="2" t="s">
        <v>5225</v>
      </c>
      <c r="E555" s="2" t="s">
        <v>5226</v>
      </c>
      <c r="F555" s="9" t="n">
        <f aca="false">Precios!R555</f>
        <v>118</v>
      </c>
      <c r="G555" s="2" t="n">
        <v>187</v>
      </c>
      <c r="H555" s="10" t="str">
        <f aca="false">Parámetros!$B$28</f>
        <v>Nuevo</v>
      </c>
      <c r="I555" s="10" t="str">
        <f aca="false">Parámetros!$B$29</f>
        <v>Clásica</v>
      </c>
      <c r="J555" s="11" t="s">
        <v>6803</v>
      </c>
      <c r="K555" s="10" t="str">
        <f aca="false">Parámetros!$B$30</f>
        <v>Mercado Envíos</v>
      </c>
      <c r="L555" s="2" t="str">
        <f aca="false">IF(F555&gt;=Parámetros!$B$7,"Envío gratis (obligatorio en Mercado Libre)",Parámetros!$B$31)</f>
        <v>A cargo del comprador</v>
      </c>
      <c r="M555" s="10" t="str">
        <f aca="false">Parámetros!$B$32</f>
        <v>No acepto</v>
      </c>
      <c r="N555" s="10" t="str">
        <f aca="false">Parámetros!$B$33</f>
        <v>Sin garantía</v>
      </c>
      <c r="O555" s="2" t="s">
        <v>6804</v>
      </c>
      <c r="P555" s="2" t="s">
        <v>6805</v>
      </c>
      <c r="Q555" s="2" t="s">
        <v>6195</v>
      </c>
      <c r="R555" s="2" t="s">
        <v>6806</v>
      </c>
      <c r="S555" s="2" t="s">
        <v>475</v>
      </c>
      <c r="T555" s="2" t="s">
        <v>2711</v>
      </c>
      <c r="U555" s="2" t="n">
        <v>42</v>
      </c>
      <c r="V555" s="2" t="s">
        <v>100</v>
      </c>
      <c r="W555" s="2" t="n">
        <v>1</v>
      </c>
      <c r="X555" s="2"/>
      <c r="Y555" s="2"/>
      <c r="Z555" s="2"/>
      <c r="AA555" s="2"/>
      <c r="AB555" s="2"/>
      <c r="AC555" s="2"/>
      <c r="AD555" s="2"/>
      <c r="AE555" s="2" t="s">
        <v>6807</v>
      </c>
      <c r="AF555" s="2"/>
      <c r="AG555" s="2" t="s">
        <v>6808</v>
      </c>
      <c r="AH555" s="2" t="s">
        <v>6809</v>
      </c>
      <c r="AI555" s="2" t="s">
        <v>6810</v>
      </c>
      <c r="AJ555" s="2"/>
      <c r="AK555" s="2"/>
      <c r="AL555" s="2"/>
      <c r="AM555" s="2"/>
      <c r="AN555" s="2" t="s">
        <v>175</v>
      </c>
      <c r="AO555" s="2" t="s">
        <v>6811</v>
      </c>
      <c r="AP555" s="2" t="s">
        <v>89</v>
      </c>
    </row>
    <row r="556" customFormat="false" ht="15" hidden="false" customHeight="false" outlineLevel="0" collapsed="false">
      <c r="A556" s="8" t="s">
        <v>6812</v>
      </c>
      <c r="B556" s="8" t="s">
        <v>6812</v>
      </c>
      <c r="C556" s="2" t="s">
        <v>6813</v>
      </c>
      <c r="D556" s="2" t="s">
        <v>6814</v>
      </c>
      <c r="E556" s="2" t="s">
        <v>6815</v>
      </c>
      <c r="F556" s="9" t="n">
        <f aca="false">Precios!R556</f>
        <v>264</v>
      </c>
      <c r="G556" s="2" t="n">
        <v>159</v>
      </c>
      <c r="H556" s="10" t="str">
        <f aca="false">Parámetros!$B$28</f>
        <v>Nuevo</v>
      </c>
      <c r="I556" s="10" t="str">
        <f aca="false">Parámetros!$B$29</f>
        <v>Clásica</v>
      </c>
      <c r="J556" s="11" t="s">
        <v>6816</v>
      </c>
      <c r="K556" s="10" t="str">
        <f aca="false">Parámetros!$B$30</f>
        <v>Mercado Envíos</v>
      </c>
      <c r="L556" s="2" t="str">
        <f aca="false">IF(F556&gt;=Parámetros!$B$7,"Envío gratis (obligatorio en Mercado Libre)",Parámetros!$B$31)</f>
        <v>A cargo del comprador</v>
      </c>
      <c r="M556" s="10" t="str">
        <f aca="false">Parámetros!$B$32</f>
        <v>No acepto</v>
      </c>
      <c r="N556" s="10" t="str">
        <f aca="false">Parámetros!$B$33</f>
        <v>Sin garantía</v>
      </c>
      <c r="O556" s="2" t="s">
        <v>6817</v>
      </c>
      <c r="P556" s="2" t="s">
        <v>6818</v>
      </c>
      <c r="Q556" s="2"/>
      <c r="R556" s="2" t="s">
        <v>6819</v>
      </c>
      <c r="S556" s="2" t="s">
        <v>6820</v>
      </c>
      <c r="T556" s="2" t="s">
        <v>6821</v>
      </c>
      <c r="U556" s="2" t="n">
        <v>60</v>
      </c>
      <c r="V556" s="2" t="s">
        <v>171</v>
      </c>
      <c r="W556" s="2" t="n">
        <v>60</v>
      </c>
      <c r="X556" s="2"/>
      <c r="Y556" s="2"/>
      <c r="Z556" s="2"/>
      <c r="AA556" s="2"/>
      <c r="AB556" s="2"/>
      <c r="AC556" s="2" t="s">
        <v>6822</v>
      </c>
      <c r="AD556" s="2"/>
      <c r="AE556" s="2"/>
      <c r="AF556" s="2"/>
      <c r="AG556" s="2" t="s">
        <v>6823</v>
      </c>
      <c r="AH556" s="2" t="s">
        <v>6824</v>
      </c>
      <c r="AI556" s="2" t="s">
        <v>6825</v>
      </c>
      <c r="AJ556" s="2"/>
      <c r="AK556" s="2"/>
      <c r="AL556" s="2"/>
      <c r="AM556" s="2"/>
      <c r="AN556" s="2" t="s">
        <v>175</v>
      </c>
      <c r="AO556" s="2" t="s">
        <v>6826</v>
      </c>
      <c r="AP556" s="2" t="s">
        <v>89</v>
      </c>
    </row>
    <row r="557" customFormat="false" ht="15" hidden="false" customHeight="false" outlineLevel="0" collapsed="false">
      <c r="A557" s="8" t="s">
        <v>6827</v>
      </c>
      <c r="B557" s="8" t="s">
        <v>6827</v>
      </c>
      <c r="C557" s="2" t="s">
        <v>6828</v>
      </c>
      <c r="D557" s="2" t="s">
        <v>872</v>
      </c>
      <c r="E557" s="2" t="s">
        <v>873</v>
      </c>
      <c r="F557" s="9" t="n">
        <f aca="false">Precios!R557</f>
        <v>56</v>
      </c>
      <c r="G557" s="2" t="n">
        <v>1080</v>
      </c>
      <c r="H557" s="10" t="str">
        <f aca="false">Parámetros!$B$28</f>
        <v>Nuevo</v>
      </c>
      <c r="I557" s="10" t="str">
        <f aca="false">Parámetros!$B$29</f>
        <v>Clásica</v>
      </c>
      <c r="J557" s="11" t="s">
        <v>6829</v>
      </c>
      <c r="K557" s="10" t="str">
        <f aca="false">Parámetros!$B$30</f>
        <v>Mercado Envíos</v>
      </c>
      <c r="L557" s="2" t="str">
        <f aca="false">IF(F557&gt;=Parámetros!$B$7,"Envío gratis (obligatorio en Mercado Libre)",Parámetros!$B$31)</f>
        <v>A cargo del comprador</v>
      </c>
      <c r="M557" s="10" t="str">
        <f aca="false">Parámetros!$B$32</f>
        <v>No acepto</v>
      </c>
      <c r="N557" s="10" t="str">
        <f aca="false">Parámetros!$B$33</f>
        <v>Sin garantía</v>
      </c>
      <c r="O557" s="2" t="s">
        <v>6830</v>
      </c>
      <c r="P557" s="2" t="s">
        <v>230</v>
      </c>
      <c r="Q557" s="2" t="s">
        <v>167</v>
      </c>
      <c r="R557" s="2" t="s">
        <v>936</v>
      </c>
      <c r="S557" s="2"/>
      <c r="T557" s="2" t="s">
        <v>3511</v>
      </c>
      <c r="U557" s="2" t="n">
        <v>90</v>
      </c>
      <c r="V557" s="2" t="s">
        <v>878</v>
      </c>
      <c r="W557" s="2" t="n">
        <v>1</v>
      </c>
      <c r="X557" s="2"/>
      <c r="Y557" s="2"/>
      <c r="Z557" s="2"/>
      <c r="AA557" s="2" t="s">
        <v>1375</v>
      </c>
      <c r="AB557" s="2"/>
      <c r="AC557" s="2" t="s">
        <v>3393</v>
      </c>
      <c r="AD557" s="2"/>
      <c r="AE557" s="2"/>
      <c r="AF557" s="2"/>
      <c r="AG557" s="2" t="s">
        <v>6831</v>
      </c>
      <c r="AH557" s="2" t="s">
        <v>6832</v>
      </c>
      <c r="AI557" s="2" t="s">
        <v>6833</v>
      </c>
      <c r="AJ557" s="2"/>
      <c r="AK557" s="2"/>
      <c r="AL557" s="2"/>
      <c r="AM557" s="2"/>
      <c r="AN557" s="2" t="s">
        <v>175</v>
      </c>
      <c r="AO557" s="2" t="s">
        <v>6834</v>
      </c>
      <c r="AP557" s="2" t="s">
        <v>89</v>
      </c>
    </row>
    <row r="558" customFormat="false" ht="15" hidden="false" customHeight="false" outlineLevel="0" collapsed="false">
      <c r="A558" s="8" t="s">
        <v>6835</v>
      </c>
      <c r="B558" s="8" t="s">
        <v>6835</v>
      </c>
      <c r="C558" s="2" t="s">
        <v>6836</v>
      </c>
      <c r="D558" s="2" t="s">
        <v>162</v>
      </c>
      <c r="E558" s="2" t="s">
        <v>163</v>
      </c>
      <c r="F558" s="9" t="n">
        <f aca="false">Precios!R558</f>
        <v>535</v>
      </c>
      <c r="G558" s="2" t="n">
        <v>57</v>
      </c>
      <c r="H558" s="10" t="str">
        <f aca="false">Parámetros!$B$28</f>
        <v>Nuevo</v>
      </c>
      <c r="I558" s="10" t="str">
        <f aca="false">Parámetros!$B$29</f>
        <v>Clásica</v>
      </c>
      <c r="J558" s="11" t="s">
        <v>6837</v>
      </c>
      <c r="K558" s="10" t="str">
        <f aca="false">Parámetros!$B$30</f>
        <v>Mercado Envíos</v>
      </c>
      <c r="L558" s="2" t="str">
        <f aca="false">IF(F558&gt;=Parámetros!$B$7,"Envío gratis (obligatorio en Mercado Libre)",Parámetros!$B$31)</f>
        <v>Envío gratis (obligatorio en Mercado Libre)</v>
      </c>
      <c r="M558" s="10" t="str">
        <f aca="false">Parámetros!$B$32</f>
        <v>No acepto</v>
      </c>
      <c r="N558" s="10" t="str">
        <f aca="false">Parámetros!$B$33</f>
        <v>Sin garantía</v>
      </c>
      <c r="O558" s="2" t="s">
        <v>6838</v>
      </c>
      <c r="P558" s="2" t="s">
        <v>166</v>
      </c>
      <c r="Q558" s="2" t="s">
        <v>167</v>
      </c>
      <c r="R558" s="2" t="s">
        <v>3228</v>
      </c>
      <c r="S558" s="2" t="s">
        <v>103</v>
      </c>
      <c r="T558" s="2" t="s">
        <v>3511</v>
      </c>
      <c r="U558" s="2" t="n">
        <v>40</v>
      </c>
      <c r="V558" s="2" t="s">
        <v>171</v>
      </c>
      <c r="W558" s="2" t="n">
        <v>40</v>
      </c>
      <c r="X558" s="2"/>
      <c r="Y558" s="2"/>
      <c r="Z558" s="2"/>
      <c r="AA558" s="2" t="s">
        <v>6839</v>
      </c>
      <c r="AB558" s="2"/>
      <c r="AC558" s="2"/>
      <c r="AD558" s="2" t="s">
        <v>103</v>
      </c>
      <c r="AE558" s="2"/>
      <c r="AF558" s="2"/>
      <c r="AG558" s="2" t="s">
        <v>6840</v>
      </c>
      <c r="AH558" s="2" t="s">
        <v>6841</v>
      </c>
      <c r="AI558" s="2" t="s">
        <v>6842</v>
      </c>
      <c r="AJ558" s="2"/>
      <c r="AK558" s="2"/>
      <c r="AL558" s="2"/>
      <c r="AM558" s="2"/>
      <c r="AN558" s="2" t="s">
        <v>175</v>
      </c>
      <c r="AO558" s="2" t="s">
        <v>6843</v>
      </c>
      <c r="AP558" s="2" t="s">
        <v>89</v>
      </c>
    </row>
    <row r="559" customFormat="false" ht="15" hidden="false" customHeight="false" outlineLevel="0" collapsed="false">
      <c r="A559" s="8" t="s">
        <v>6844</v>
      </c>
      <c r="B559" s="8" t="s">
        <v>6844</v>
      </c>
      <c r="C559" s="2" t="s">
        <v>6845</v>
      </c>
      <c r="D559" s="2" t="s">
        <v>1811</v>
      </c>
      <c r="E559" s="2" t="s">
        <v>1812</v>
      </c>
      <c r="F559" s="9" t="n">
        <f aca="false">Precios!R559</f>
        <v>198</v>
      </c>
      <c r="G559" s="2" t="n">
        <v>891</v>
      </c>
      <c r="H559" s="10" t="str">
        <f aca="false">Parámetros!$B$28</f>
        <v>Nuevo</v>
      </c>
      <c r="I559" s="10" t="str">
        <f aca="false">Parámetros!$B$29</f>
        <v>Clásica</v>
      </c>
      <c r="J559" s="11" t="s">
        <v>6846</v>
      </c>
      <c r="K559" s="10" t="str">
        <f aca="false">Parámetros!$B$30</f>
        <v>Mercado Envíos</v>
      </c>
      <c r="L559" s="2" t="str">
        <f aca="false">IF(F559&gt;=Parámetros!$B$7,"Envío gratis (obligatorio en Mercado Libre)",Parámetros!$B$31)</f>
        <v>A cargo del comprador</v>
      </c>
      <c r="M559" s="10" t="str">
        <f aca="false">Parámetros!$B$32</f>
        <v>No acepto</v>
      </c>
      <c r="N559" s="10" t="str">
        <f aca="false">Parámetros!$B$33</f>
        <v>Sin garantía</v>
      </c>
      <c r="O559" s="2" t="s">
        <v>6847</v>
      </c>
      <c r="P559" s="2" t="s">
        <v>6848</v>
      </c>
      <c r="Q559" s="2"/>
      <c r="R559" s="2" t="s">
        <v>6849</v>
      </c>
      <c r="S559" s="2"/>
      <c r="T559" s="2" t="s">
        <v>6006</v>
      </c>
      <c r="U559" s="2" t="n">
        <v>145</v>
      </c>
      <c r="V559" s="2" t="s">
        <v>100</v>
      </c>
      <c r="W559" s="2" t="n">
        <v>1</v>
      </c>
      <c r="X559" s="2" t="s">
        <v>6850</v>
      </c>
      <c r="Y559" s="2"/>
      <c r="Z559" s="2" t="s">
        <v>341</v>
      </c>
      <c r="AA559" s="2"/>
      <c r="AB559" s="2"/>
      <c r="AC559" s="2"/>
      <c r="AD559" s="2"/>
      <c r="AE559" s="2"/>
      <c r="AF559" s="2"/>
      <c r="AG559" s="2" t="s">
        <v>6851</v>
      </c>
      <c r="AH559" s="2" t="s">
        <v>6852</v>
      </c>
      <c r="AI559" s="2" t="s">
        <v>6853</v>
      </c>
      <c r="AJ559" s="2"/>
      <c r="AK559" s="2"/>
      <c r="AL559" s="2"/>
      <c r="AM559" s="2"/>
      <c r="AN559" s="2" t="s">
        <v>87</v>
      </c>
      <c r="AO559" s="2" t="s">
        <v>6854</v>
      </c>
      <c r="AP559" s="2" t="s">
        <v>89</v>
      </c>
    </row>
    <row r="560" customFormat="false" ht="15" hidden="false" customHeight="false" outlineLevel="0" collapsed="false">
      <c r="A560" s="8" t="s">
        <v>6855</v>
      </c>
      <c r="B560" s="8" t="s">
        <v>6855</v>
      </c>
      <c r="C560" s="2" t="s">
        <v>6856</v>
      </c>
      <c r="D560" s="2" t="s">
        <v>144</v>
      </c>
      <c r="E560" s="2" t="s">
        <v>145</v>
      </c>
      <c r="F560" s="9" t="n">
        <f aca="false">Precios!R560</f>
        <v>220</v>
      </c>
      <c r="G560" s="2" t="n">
        <v>126</v>
      </c>
      <c r="H560" s="10" t="str">
        <f aca="false">Parámetros!$B$28</f>
        <v>Nuevo</v>
      </c>
      <c r="I560" s="10" t="str">
        <f aca="false">Parámetros!$B$29</f>
        <v>Clásica</v>
      </c>
      <c r="J560" s="11" t="s">
        <v>6857</v>
      </c>
      <c r="K560" s="10" t="str">
        <f aca="false">Parámetros!$B$30</f>
        <v>Mercado Envíos</v>
      </c>
      <c r="L560" s="2" t="str">
        <f aca="false">IF(F560&gt;=Parámetros!$B$7,"Envío gratis (obligatorio en Mercado Libre)",Parámetros!$B$31)</f>
        <v>A cargo del comprador</v>
      </c>
      <c r="M560" s="10" t="str">
        <f aca="false">Parámetros!$B$32</f>
        <v>No acepto</v>
      </c>
      <c r="N560" s="10" t="str">
        <f aca="false">Parámetros!$B$33</f>
        <v>Sin garantía</v>
      </c>
      <c r="O560" s="2" t="s">
        <v>6858</v>
      </c>
      <c r="P560" s="2" t="s">
        <v>6859</v>
      </c>
      <c r="Q560" s="2" t="s">
        <v>1016</v>
      </c>
      <c r="R560" s="2"/>
      <c r="S560" s="2"/>
      <c r="T560" s="2" t="s">
        <v>152</v>
      </c>
      <c r="U560" s="2" t="n">
        <v>20</v>
      </c>
      <c r="V560" s="2" t="s">
        <v>133</v>
      </c>
      <c r="W560" s="2" t="n">
        <v>20</v>
      </c>
      <c r="X560" s="2" t="s">
        <v>6860</v>
      </c>
      <c r="Y560" s="2" t="s">
        <v>6039</v>
      </c>
      <c r="Z560" s="2" t="s">
        <v>136</v>
      </c>
      <c r="AA560" s="2"/>
      <c r="AB560" s="2"/>
      <c r="AC560" s="2"/>
      <c r="AD560" s="2"/>
      <c r="AE560" s="2"/>
      <c r="AF560" s="2"/>
      <c r="AG560" s="2" t="s">
        <v>6861</v>
      </c>
      <c r="AH560" s="2" t="s">
        <v>6862</v>
      </c>
      <c r="AI560" s="2" t="s">
        <v>6863</v>
      </c>
      <c r="AJ560" s="2"/>
      <c r="AK560" s="2"/>
      <c r="AL560" s="2"/>
      <c r="AM560" s="2"/>
      <c r="AN560" s="2" t="s">
        <v>87</v>
      </c>
      <c r="AO560" s="2" t="s">
        <v>6864</v>
      </c>
      <c r="AP560" s="2" t="s">
        <v>89</v>
      </c>
    </row>
    <row r="561" customFormat="false" ht="15" hidden="false" customHeight="false" outlineLevel="0" collapsed="false">
      <c r="A561" s="8" t="s">
        <v>6865</v>
      </c>
      <c r="B561" s="8" t="s">
        <v>6865</v>
      </c>
      <c r="C561" s="2" t="s">
        <v>6866</v>
      </c>
      <c r="D561" s="2" t="s">
        <v>144</v>
      </c>
      <c r="E561" s="2" t="s">
        <v>145</v>
      </c>
      <c r="F561" s="9" t="n">
        <f aca="false">Precios!R561</f>
        <v>487</v>
      </c>
      <c r="G561" s="2" t="n">
        <v>11</v>
      </c>
      <c r="H561" s="10" t="str">
        <f aca="false">Parámetros!$B$28</f>
        <v>Nuevo</v>
      </c>
      <c r="I561" s="10" t="str">
        <f aca="false">Parámetros!$B$29</f>
        <v>Clásica</v>
      </c>
      <c r="J561" s="11" t="s">
        <v>6867</v>
      </c>
      <c r="K561" s="10" t="str">
        <f aca="false">Parámetros!$B$30</f>
        <v>Mercado Envíos</v>
      </c>
      <c r="L561" s="2" t="str">
        <f aca="false">IF(F561&gt;=Parámetros!$B$7,"Envío gratis (obligatorio en Mercado Libre)",Parámetros!$B$31)</f>
        <v>Envío gratis (obligatorio en Mercado Libre)</v>
      </c>
      <c r="M561" s="10" t="str">
        <f aca="false">Parámetros!$B$32</f>
        <v>No acepto</v>
      </c>
      <c r="N561" s="10" t="str">
        <f aca="false">Parámetros!$B$33</f>
        <v>Sin garantía</v>
      </c>
      <c r="O561" s="2"/>
      <c r="P561" s="2" t="s">
        <v>6868</v>
      </c>
      <c r="Q561" s="2" t="s">
        <v>6869</v>
      </c>
      <c r="R561" s="2"/>
      <c r="S561" s="2"/>
      <c r="T561" s="2" t="s">
        <v>152</v>
      </c>
      <c r="U561" s="2" t="n">
        <v>56</v>
      </c>
      <c r="V561" s="2" t="s">
        <v>133</v>
      </c>
      <c r="W561" s="2" t="n">
        <v>56</v>
      </c>
      <c r="X561" s="2" t="s">
        <v>6870</v>
      </c>
      <c r="Y561" s="2" t="s">
        <v>6871</v>
      </c>
      <c r="Z561" s="2" t="s">
        <v>136</v>
      </c>
      <c r="AA561" s="2"/>
      <c r="AB561" s="2"/>
      <c r="AC561" s="2"/>
      <c r="AD561" s="2"/>
      <c r="AE561" s="2"/>
      <c r="AF561" s="2" t="s">
        <v>6872</v>
      </c>
      <c r="AG561" s="2" t="s">
        <v>6873</v>
      </c>
      <c r="AH561" s="2" t="s">
        <v>6874</v>
      </c>
      <c r="AI561" s="2"/>
      <c r="AJ561" s="2"/>
      <c r="AK561" s="2"/>
      <c r="AL561" s="2"/>
      <c r="AM561" s="2"/>
      <c r="AN561" s="2" t="s">
        <v>87</v>
      </c>
      <c r="AO561" s="2" t="s">
        <v>6875</v>
      </c>
      <c r="AP561" s="2" t="s">
        <v>89</v>
      </c>
    </row>
    <row r="562" customFormat="false" ht="15" hidden="false" customHeight="false" outlineLevel="0" collapsed="false">
      <c r="A562" s="8" t="s">
        <v>6876</v>
      </c>
      <c r="B562" s="8" t="s">
        <v>6876</v>
      </c>
      <c r="C562" s="2" t="s">
        <v>6877</v>
      </c>
      <c r="D562" s="2" t="s">
        <v>144</v>
      </c>
      <c r="E562" s="2" t="s">
        <v>145</v>
      </c>
      <c r="F562" s="9" t="n">
        <f aca="false">Precios!R562</f>
        <v>222</v>
      </c>
      <c r="G562" s="2" t="n">
        <v>14</v>
      </c>
      <c r="H562" s="10" t="str">
        <f aca="false">Parámetros!$B$28</f>
        <v>Nuevo</v>
      </c>
      <c r="I562" s="10" t="str">
        <f aca="false">Parámetros!$B$29</f>
        <v>Clásica</v>
      </c>
      <c r="J562" s="11" t="s">
        <v>6878</v>
      </c>
      <c r="K562" s="10" t="str">
        <f aca="false">Parámetros!$B$30</f>
        <v>Mercado Envíos</v>
      </c>
      <c r="L562" s="2" t="str">
        <f aca="false">IF(F562&gt;=Parámetros!$B$7,"Envío gratis (obligatorio en Mercado Libre)",Parámetros!$B$31)</f>
        <v>A cargo del comprador</v>
      </c>
      <c r="M562" s="10" t="str">
        <f aca="false">Parámetros!$B$32</f>
        <v>No acepto</v>
      </c>
      <c r="N562" s="10" t="str">
        <f aca="false">Parámetros!$B$33</f>
        <v>Sin garantía</v>
      </c>
      <c r="O562" s="2" t="s">
        <v>6879</v>
      </c>
      <c r="P562" s="2" t="s">
        <v>6880</v>
      </c>
      <c r="Q562" s="2" t="s">
        <v>1016</v>
      </c>
      <c r="R562" s="2"/>
      <c r="S562" s="2"/>
      <c r="T562" s="2" t="s">
        <v>219</v>
      </c>
      <c r="U562" s="2" t="n">
        <v>16</v>
      </c>
      <c r="V562" s="2" t="s">
        <v>220</v>
      </c>
      <c r="W562" s="2" t="n">
        <v>16</v>
      </c>
      <c r="X562" s="2" t="s">
        <v>6881</v>
      </c>
      <c r="Y562" s="2" t="s">
        <v>6882</v>
      </c>
      <c r="Z562" s="2" t="s">
        <v>136</v>
      </c>
      <c r="AA562" s="2"/>
      <c r="AB562" s="2"/>
      <c r="AC562" s="2"/>
      <c r="AD562" s="2"/>
      <c r="AE562" s="2"/>
      <c r="AF562" s="2"/>
      <c r="AG562" s="2" t="s">
        <v>6883</v>
      </c>
      <c r="AH562" s="2" t="s">
        <v>6884</v>
      </c>
      <c r="AI562" s="2" t="s">
        <v>6885</v>
      </c>
      <c r="AJ562" s="2"/>
      <c r="AK562" s="2"/>
      <c r="AL562" s="2"/>
      <c r="AM562" s="2"/>
      <c r="AN562" s="2" t="s">
        <v>87</v>
      </c>
      <c r="AO562" s="2" t="s">
        <v>6886</v>
      </c>
      <c r="AP562" s="2" t="s">
        <v>89</v>
      </c>
    </row>
    <row r="563" customFormat="false" ht="15" hidden="false" customHeight="false" outlineLevel="0" collapsed="false">
      <c r="A563" s="8" t="s">
        <v>6887</v>
      </c>
      <c r="B563" s="8" t="s">
        <v>6887</v>
      </c>
      <c r="C563" s="2" t="s">
        <v>6888</v>
      </c>
      <c r="D563" s="2" t="s">
        <v>144</v>
      </c>
      <c r="E563" s="2" t="s">
        <v>145</v>
      </c>
      <c r="F563" s="9" t="n">
        <f aca="false">Precios!R563</f>
        <v>587.06</v>
      </c>
      <c r="G563" s="2" t="n">
        <v>106</v>
      </c>
      <c r="H563" s="10" t="str">
        <f aca="false">Parámetros!$B$28</f>
        <v>Nuevo</v>
      </c>
      <c r="I563" s="10" t="str">
        <f aca="false">Parámetros!$B$29</f>
        <v>Clásica</v>
      </c>
      <c r="J563" s="11" t="s">
        <v>6889</v>
      </c>
      <c r="K563" s="10" t="str">
        <f aca="false">Parámetros!$B$30</f>
        <v>Mercado Envíos</v>
      </c>
      <c r="L563" s="2" t="str">
        <f aca="false">IF(F563&gt;=Parámetros!$B$7,"Envío gratis (obligatorio en Mercado Libre)",Parámetros!$B$31)</f>
        <v>Envío gratis (obligatorio en Mercado Libre)</v>
      </c>
      <c r="M563" s="10" t="str">
        <f aca="false">Parámetros!$B$32</f>
        <v>No acepto</v>
      </c>
      <c r="N563" s="10" t="str">
        <f aca="false">Parámetros!$B$33</f>
        <v>Sin garantía</v>
      </c>
      <c r="O563" s="2" t="s">
        <v>6890</v>
      </c>
      <c r="P563" s="2" t="s">
        <v>2487</v>
      </c>
      <c r="Q563" s="2" t="s">
        <v>1084</v>
      </c>
      <c r="R563" s="2"/>
      <c r="S563" s="2"/>
      <c r="T563" s="2" t="s">
        <v>1459</v>
      </c>
      <c r="U563" s="2" t="n">
        <v>250</v>
      </c>
      <c r="V563" s="2" t="s">
        <v>77</v>
      </c>
      <c r="W563" s="2" t="n">
        <v>1</v>
      </c>
      <c r="X563" s="2" t="s">
        <v>2488</v>
      </c>
      <c r="Y563" s="2" t="s">
        <v>2489</v>
      </c>
      <c r="Z563" s="2" t="s">
        <v>136</v>
      </c>
      <c r="AA563" s="2"/>
      <c r="AB563" s="2"/>
      <c r="AC563" s="2"/>
      <c r="AD563" s="2"/>
      <c r="AE563" s="2"/>
      <c r="AF563" s="2"/>
      <c r="AG563" s="2" t="s">
        <v>6891</v>
      </c>
      <c r="AH563" s="2" t="s">
        <v>6892</v>
      </c>
      <c r="AI563" s="2" t="s">
        <v>6893</v>
      </c>
      <c r="AJ563" s="2"/>
      <c r="AK563" s="2"/>
      <c r="AL563" s="2"/>
      <c r="AM563" s="2"/>
      <c r="AN563" s="2" t="s">
        <v>87</v>
      </c>
      <c r="AO563" s="2" t="s">
        <v>6894</v>
      </c>
      <c r="AP563" s="2" t="s">
        <v>89</v>
      </c>
    </row>
    <row r="564" customFormat="false" ht="15" hidden="false" customHeight="false" outlineLevel="0" collapsed="false">
      <c r="A564" s="8" t="s">
        <v>6895</v>
      </c>
      <c r="B564" s="8" t="s">
        <v>6895</v>
      </c>
      <c r="C564" s="2" t="s">
        <v>6896</v>
      </c>
      <c r="D564" s="2" t="s">
        <v>6162</v>
      </c>
      <c r="E564" s="2" t="s">
        <v>6163</v>
      </c>
      <c r="F564" s="9" t="n">
        <f aca="false">Precios!R564</f>
        <v>75</v>
      </c>
      <c r="G564" s="2" t="n">
        <v>990</v>
      </c>
      <c r="H564" s="10" t="str">
        <f aca="false">Parámetros!$B$28</f>
        <v>Nuevo</v>
      </c>
      <c r="I564" s="10" t="str">
        <f aca="false">Parámetros!$B$29</f>
        <v>Clásica</v>
      </c>
      <c r="J564" s="11" t="s">
        <v>6897</v>
      </c>
      <c r="K564" s="10" t="str">
        <f aca="false">Parámetros!$B$30</f>
        <v>Mercado Envíos</v>
      </c>
      <c r="L564" s="2" t="str">
        <f aca="false">IF(F564&gt;=Parámetros!$B$7,"Envío gratis (obligatorio en Mercado Libre)",Parámetros!$B$31)</f>
        <v>A cargo del comprador</v>
      </c>
      <c r="M564" s="10" t="str">
        <f aca="false">Parámetros!$B$32</f>
        <v>No acepto</v>
      </c>
      <c r="N564" s="10" t="str">
        <f aca="false">Parámetros!$B$33</f>
        <v>Sin garantía</v>
      </c>
      <c r="O564" s="2" t="s">
        <v>6898</v>
      </c>
      <c r="P564" s="2" t="s">
        <v>3444</v>
      </c>
      <c r="Q564" s="2" t="s">
        <v>617</v>
      </c>
      <c r="R564" s="2" t="s">
        <v>3445</v>
      </c>
      <c r="S564" s="2" t="s">
        <v>6899</v>
      </c>
      <c r="T564" s="2" t="s">
        <v>6167</v>
      </c>
      <c r="U564" s="2" t="n">
        <v>100</v>
      </c>
      <c r="V564" s="2" t="s">
        <v>100</v>
      </c>
      <c r="W564" s="2" t="n">
        <v>1</v>
      </c>
      <c r="X564" s="2"/>
      <c r="Y564" s="2"/>
      <c r="Z564" s="2"/>
      <c r="AA564" s="2" t="s">
        <v>1375</v>
      </c>
      <c r="AB564" s="2"/>
      <c r="AC564" s="2"/>
      <c r="AD564" s="2" t="s">
        <v>983</v>
      </c>
      <c r="AE564" s="2"/>
      <c r="AF564" s="2" t="s">
        <v>6900</v>
      </c>
      <c r="AG564" s="2" t="s">
        <v>6901</v>
      </c>
      <c r="AH564" s="2" t="s">
        <v>6902</v>
      </c>
      <c r="AI564" s="2"/>
      <c r="AJ564" s="2"/>
      <c r="AK564" s="2"/>
      <c r="AL564" s="2"/>
      <c r="AM564" s="2"/>
      <c r="AN564" s="2" t="s">
        <v>175</v>
      </c>
      <c r="AO564" s="2" t="s">
        <v>6903</v>
      </c>
      <c r="AP564" s="2" t="s">
        <v>89</v>
      </c>
    </row>
    <row r="565" customFormat="false" ht="15" hidden="false" customHeight="false" outlineLevel="0" collapsed="false">
      <c r="A565" s="8" t="s">
        <v>6904</v>
      </c>
      <c r="B565" s="8" t="s">
        <v>6904</v>
      </c>
      <c r="C565" s="2" t="s">
        <v>6905</v>
      </c>
      <c r="D565" s="2" t="s">
        <v>4258</v>
      </c>
      <c r="E565" s="2" t="s">
        <v>4259</v>
      </c>
      <c r="F565" s="9" t="n">
        <f aca="false">Precios!R565</f>
        <v>781.11</v>
      </c>
      <c r="G565" s="2" t="n">
        <v>138</v>
      </c>
      <c r="H565" s="10" t="str">
        <f aca="false">Parámetros!$B$28</f>
        <v>Nuevo</v>
      </c>
      <c r="I565" s="10" t="str">
        <f aca="false">Parámetros!$B$29</f>
        <v>Clásica</v>
      </c>
      <c r="J565" s="11" t="s">
        <v>6906</v>
      </c>
      <c r="K565" s="10" t="str">
        <f aca="false">Parámetros!$B$30</f>
        <v>Mercado Envíos</v>
      </c>
      <c r="L565" s="2" t="str">
        <f aca="false">IF(F565&gt;=Parámetros!$B$7,"Envío gratis (obligatorio en Mercado Libre)",Parámetros!$B$31)</f>
        <v>Envío gratis (obligatorio en Mercado Libre)</v>
      </c>
      <c r="M565" s="10" t="str">
        <f aca="false">Parámetros!$B$32</f>
        <v>No acepto</v>
      </c>
      <c r="N565" s="10" t="str">
        <f aca="false">Parámetros!$B$33</f>
        <v>Sin garantía</v>
      </c>
      <c r="O565" s="2" t="s">
        <v>6907</v>
      </c>
      <c r="P565" s="2" t="s">
        <v>6908</v>
      </c>
      <c r="Q565" s="2" t="s">
        <v>1084</v>
      </c>
      <c r="R565" s="2" t="s">
        <v>6909</v>
      </c>
      <c r="S565" s="2"/>
      <c r="T565" s="2" t="s">
        <v>219</v>
      </c>
      <c r="U565" s="2" t="n">
        <v>15</v>
      </c>
      <c r="V565" s="2" t="s">
        <v>220</v>
      </c>
      <c r="W565" s="2" t="n">
        <v>15</v>
      </c>
      <c r="X565" s="2" t="s">
        <v>6910</v>
      </c>
      <c r="Y565" s="2" t="s">
        <v>6911</v>
      </c>
      <c r="Z565" s="2" t="s">
        <v>136</v>
      </c>
      <c r="AA565" s="2"/>
      <c r="AB565" s="2"/>
      <c r="AC565" s="2"/>
      <c r="AD565" s="2"/>
      <c r="AE565" s="2"/>
      <c r="AF565" s="2" t="s">
        <v>6912</v>
      </c>
      <c r="AG565" s="2" t="s">
        <v>6913</v>
      </c>
      <c r="AH565" s="2" t="s">
        <v>6914</v>
      </c>
      <c r="AI565" s="2" t="s">
        <v>6915</v>
      </c>
      <c r="AJ565" s="2"/>
      <c r="AK565" s="2"/>
      <c r="AL565" s="2"/>
      <c r="AM565" s="2"/>
      <c r="AN565" s="2" t="s">
        <v>87</v>
      </c>
      <c r="AO565" s="2" t="s">
        <v>6916</v>
      </c>
      <c r="AP565" s="2" t="s">
        <v>89</v>
      </c>
    </row>
    <row r="566" customFormat="false" ht="15" hidden="false" customHeight="false" outlineLevel="0" collapsed="false">
      <c r="A566" s="8" t="s">
        <v>6917</v>
      </c>
      <c r="B566" s="8" t="s">
        <v>6917</v>
      </c>
      <c r="C566" s="2" t="s">
        <v>6918</v>
      </c>
      <c r="D566" s="2" t="s">
        <v>612</v>
      </c>
      <c r="E566" s="2" t="s">
        <v>613</v>
      </c>
      <c r="F566" s="9" t="n">
        <f aca="false">Precios!R566</f>
        <v>103</v>
      </c>
      <c r="G566" s="2" t="n">
        <v>817</v>
      </c>
      <c r="H566" s="10" t="str">
        <f aca="false">Parámetros!$B$28</f>
        <v>Nuevo</v>
      </c>
      <c r="I566" s="10" t="str">
        <f aca="false">Parámetros!$B$29</f>
        <v>Clásica</v>
      </c>
      <c r="J566" s="11" t="s">
        <v>6919</v>
      </c>
      <c r="K566" s="10" t="str">
        <f aca="false">Parámetros!$B$30</f>
        <v>Mercado Envíos</v>
      </c>
      <c r="L566" s="2" t="str">
        <f aca="false">IF(F566&gt;=Parámetros!$B$7,"Envío gratis (obligatorio en Mercado Libre)",Parámetros!$B$31)</f>
        <v>A cargo del comprador</v>
      </c>
      <c r="M566" s="10" t="str">
        <f aca="false">Parámetros!$B$32</f>
        <v>No acepto</v>
      </c>
      <c r="N566" s="10" t="str">
        <f aca="false">Parámetros!$B$33</f>
        <v>Sin garantía</v>
      </c>
      <c r="O566" s="2" t="s">
        <v>6920</v>
      </c>
      <c r="P566" s="2" t="s">
        <v>616</v>
      </c>
      <c r="Q566" s="2" t="s">
        <v>617</v>
      </c>
      <c r="R566" s="2" t="s">
        <v>5115</v>
      </c>
      <c r="S566" s="2" t="s">
        <v>5116</v>
      </c>
      <c r="T566" s="2" t="s">
        <v>3946</v>
      </c>
      <c r="U566" s="2" t="n">
        <v>100</v>
      </c>
      <c r="V566" s="2" t="s">
        <v>77</v>
      </c>
      <c r="W566" s="2" t="n">
        <v>1</v>
      </c>
      <c r="X566" s="2"/>
      <c r="Y566" s="2"/>
      <c r="Z566" s="2"/>
      <c r="AA566" s="2"/>
      <c r="AB566" s="2"/>
      <c r="AC566" s="2" t="s">
        <v>2384</v>
      </c>
      <c r="AD566" s="2"/>
      <c r="AE566" s="2"/>
      <c r="AF566" s="2"/>
      <c r="AG566" s="2" t="s">
        <v>6921</v>
      </c>
      <c r="AH566" s="2" t="s">
        <v>6922</v>
      </c>
      <c r="AI566" s="2" t="s">
        <v>6923</v>
      </c>
      <c r="AJ566" s="2"/>
      <c r="AK566" s="2"/>
      <c r="AL566" s="2"/>
      <c r="AM566" s="2"/>
      <c r="AN566" s="2" t="s">
        <v>175</v>
      </c>
      <c r="AO566" s="2" t="s">
        <v>6924</v>
      </c>
      <c r="AP566" s="2" t="s">
        <v>89</v>
      </c>
    </row>
    <row r="567" customFormat="false" ht="15" hidden="false" customHeight="false" outlineLevel="0" collapsed="false">
      <c r="A567" s="8" t="s">
        <v>6925</v>
      </c>
      <c r="B567" s="8" t="s">
        <v>6925</v>
      </c>
      <c r="C567" s="2" t="s">
        <v>6926</v>
      </c>
      <c r="D567" s="2" t="s">
        <v>144</v>
      </c>
      <c r="E567" s="2" t="s">
        <v>145</v>
      </c>
      <c r="F567" s="9" t="n">
        <f aca="false">Precios!R567</f>
        <v>785.06</v>
      </c>
      <c r="G567" s="2" t="n">
        <v>96</v>
      </c>
      <c r="H567" s="10" t="str">
        <f aca="false">Parámetros!$B$28</f>
        <v>Nuevo</v>
      </c>
      <c r="I567" s="10" t="str">
        <f aca="false">Parámetros!$B$29</f>
        <v>Clásica</v>
      </c>
      <c r="J567" s="11" t="s">
        <v>6927</v>
      </c>
      <c r="K567" s="10" t="str">
        <f aca="false">Parámetros!$B$30</f>
        <v>Mercado Envíos</v>
      </c>
      <c r="L567" s="2" t="str">
        <f aca="false">IF(F567&gt;=Parámetros!$B$7,"Envío gratis (obligatorio en Mercado Libre)",Parámetros!$B$31)</f>
        <v>Envío gratis (obligatorio en Mercado Libre)</v>
      </c>
      <c r="M567" s="10" t="str">
        <f aca="false">Parámetros!$B$32</f>
        <v>No acepto</v>
      </c>
      <c r="N567" s="10" t="str">
        <f aca="false">Parámetros!$B$33</f>
        <v>Sin garantía</v>
      </c>
      <c r="O567" s="2" t="s">
        <v>6928</v>
      </c>
      <c r="P567" s="2" t="s">
        <v>6929</v>
      </c>
      <c r="Q567" s="2" t="s">
        <v>6930</v>
      </c>
      <c r="R567" s="2"/>
      <c r="S567" s="2"/>
      <c r="T567" s="2" t="s">
        <v>219</v>
      </c>
      <c r="U567" s="2" t="n">
        <v>24</v>
      </c>
      <c r="V567" s="2" t="s">
        <v>220</v>
      </c>
      <c r="W567" s="2" t="n">
        <v>24</v>
      </c>
      <c r="X567" s="2" t="s">
        <v>6931</v>
      </c>
      <c r="Y567" s="2" t="s">
        <v>6932</v>
      </c>
      <c r="Z567" s="2" t="s">
        <v>136</v>
      </c>
      <c r="AA567" s="2"/>
      <c r="AB567" s="2"/>
      <c r="AC567" s="2"/>
      <c r="AD567" s="2"/>
      <c r="AE567" s="2"/>
      <c r="AF567" s="2" t="s">
        <v>6933</v>
      </c>
      <c r="AG567" s="2" t="s">
        <v>6934</v>
      </c>
      <c r="AH567" s="2" t="s">
        <v>6935</v>
      </c>
      <c r="AI567" s="2" t="s">
        <v>6936</v>
      </c>
      <c r="AJ567" s="2"/>
      <c r="AK567" s="2"/>
      <c r="AL567" s="2"/>
      <c r="AM567" s="2"/>
      <c r="AN567" s="2" t="s">
        <v>87</v>
      </c>
      <c r="AO567" s="2" t="s">
        <v>6937</v>
      </c>
      <c r="AP567" s="2" t="s">
        <v>89</v>
      </c>
    </row>
    <row r="568" customFormat="false" ht="15" hidden="false" customHeight="false" outlineLevel="0" collapsed="false">
      <c r="A568" s="8" t="s">
        <v>6938</v>
      </c>
      <c r="B568" s="8" t="s">
        <v>6938</v>
      </c>
      <c r="C568" s="2" t="s">
        <v>6939</v>
      </c>
      <c r="D568" s="2" t="s">
        <v>144</v>
      </c>
      <c r="E568" s="2" t="s">
        <v>145</v>
      </c>
      <c r="F568" s="9" t="n">
        <f aca="false">Precios!R568</f>
        <v>138</v>
      </c>
      <c r="G568" s="2" t="n">
        <v>227</v>
      </c>
      <c r="H568" s="10" t="str">
        <f aca="false">Parámetros!$B$28</f>
        <v>Nuevo</v>
      </c>
      <c r="I568" s="10" t="str">
        <f aca="false">Parámetros!$B$29</f>
        <v>Clásica</v>
      </c>
      <c r="J568" s="11" t="s">
        <v>6940</v>
      </c>
      <c r="K568" s="10" t="str">
        <f aca="false">Parámetros!$B$30</f>
        <v>Mercado Envíos</v>
      </c>
      <c r="L568" s="2" t="str">
        <f aca="false">IF(F568&gt;=Parámetros!$B$7,"Envío gratis (obligatorio en Mercado Libre)",Parámetros!$B$31)</f>
        <v>A cargo del comprador</v>
      </c>
      <c r="M568" s="10" t="str">
        <f aca="false">Parámetros!$B$32</f>
        <v>No acepto</v>
      </c>
      <c r="N568" s="10" t="str">
        <f aca="false">Parámetros!$B$33</f>
        <v>Sin garantía</v>
      </c>
      <c r="O568" s="2" t="s">
        <v>6941</v>
      </c>
      <c r="P568" s="2" t="s">
        <v>6942</v>
      </c>
      <c r="Q568" s="2"/>
      <c r="R568" s="2"/>
      <c r="S568" s="2"/>
      <c r="T568" s="2" t="s">
        <v>2711</v>
      </c>
      <c r="U568" s="2" t="n">
        <v>48</v>
      </c>
      <c r="V568" s="2" t="s">
        <v>133</v>
      </c>
      <c r="W568" s="2" t="n">
        <v>48</v>
      </c>
      <c r="X568" s="2" t="s">
        <v>6943</v>
      </c>
      <c r="Y568" s="2" t="s">
        <v>6944</v>
      </c>
      <c r="Z568" s="2" t="s">
        <v>136</v>
      </c>
      <c r="AA568" s="2"/>
      <c r="AB568" s="2"/>
      <c r="AC568" s="2" t="s">
        <v>6945</v>
      </c>
      <c r="AD568" s="2"/>
      <c r="AE568" s="2"/>
      <c r="AF568" s="2"/>
      <c r="AG568" s="2" t="s">
        <v>6946</v>
      </c>
      <c r="AH568" s="2" t="s">
        <v>6947</v>
      </c>
      <c r="AI568" s="2"/>
      <c r="AJ568" s="2"/>
      <c r="AK568" s="2"/>
      <c r="AL568" s="2"/>
      <c r="AM568" s="2"/>
      <c r="AN568" s="2" t="s">
        <v>87</v>
      </c>
      <c r="AO568" s="2" t="s">
        <v>6948</v>
      </c>
      <c r="AP568" s="2" t="s">
        <v>89</v>
      </c>
    </row>
    <row r="569" customFormat="false" ht="15" hidden="false" customHeight="false" outlineLevel="0" collapsed="false">
      <c r="A569" s="8" t="s">
        <v>6949</v>
      </c>
      <c r="B569" s="8" t="s">
        <v>6949</v>
      </c>
      <c r="C569" s="2" t="s">
        <v>6950</v>
      </c>
      <c r="D569" s="2" t="s">
        <v>144</v>
      </c>
      <c r="E569" s="2" t="s">
        <v>145</v>
      </c>
      <c r="F569" s="9" t="n">
        <f aca="false">Precios!R569</f>
        <v>286</v>
      </c>
      <c r="G569" s="2" t="n">
        <v>149</v>
      </c>
      <c r="H569" s="10" t="str">
        <f aca="false">Parámetros!$B$28</f>
        <v>Nuevo</v>
      </c>
      <c r="I569" s="10" t="str">
        <f aca="false">Parámetros!$B$29</f>
        <v>Clásica</v>
      </c>
      <c r="J569" s="11" t="s">
        <v>6951</v>
      </c>
      <c r="K569" s="10" t="str">
        <f aca="false">Parámetros!$B$30</f>
        <v>Mercado Envíos</v>
      </c>
      <c r="L569" s="2" t="str">
        <f aca="false">IF(F569&gt;=Parámetros!$B$7,"Envío gratis (obligatorio en Mercado Libre)",Parámetros!$B$31)</f>
        <v>A cargo del comprador</v>
      </c>
      <c r="M569" s="10" t="str">
        <f aca="false">Parámetros!$B$32</f>
        <v>No acepto</v>
      </c>
      <c r="N569" s="10" t="str">
        <f aca="false">Parámetros!$B$33</f>
        <v>Sin garantía</v>
      </c>
      <c r="O569" s="2"/>
      <c r="P569" s="2" t="s">
        <v>2557</v>
      </c>
      <c r="Q569" s="2" t="s">
        <v>6341</v>
      </c>
      <c r="R569" s="2" t="s">
        <v>3196</v>
      </c>
      <c r="S569" s="2"/>
      <c r="T569" s="2" t="s">
        <v>6952</v>
      </c>
      <c r="U569" s="2" t="n">
        <v>10</v>
      </c>
      <c r="V569" s="2" t="s">
        <v>757</v>
      </c>
      <c r="W569" s="2" t="n">
        <v>10</v>
      </c>
      <c r="X569" s="2" t="s">
        <v>4921</v>
      </c>
      <c r="Y569" s="2" t="s">
        <v>3199</v>
      </c>
      <c r="Z569" s="2" t="s">
        <v>136</v>
      </c>
      <c r="AA569" s="2"/>
      <c r="AB569" s="2"/>
      <c r="AC569" s="2"/>
      <c r="AD569" s="2"/>
      <c r="AE569" s="2"/>
      <c r="AF569" s="2"/>
      <c r="AG569" s="2" t="s">
        <v>6953</v>
      </c>
      <c r="AH569" s="2" t="s">
        <v>6954</v>
      </c>
      <c r="AI569" s="2"/>
      <c r="AJ569" s="2"/>
      <c r="AK569" s="2"/>
      <c r="AL569" s="2"/>
      <c r="AM569" s="2"/>
      <c r="AN569" s="2" t="s">
        <v>87</v>
      </c>
      <c r="AO569" s="2" t="s">
        <v>6955</v>
      </c>
      <c r="AP569" s="2" t="s">
        <v>89</v>
      </c>
    </row>
    <row r="570" customFormat="false" ht="15" hidden="false" customHeight="false" outlineLevel="0" collapsed="false">
      <c r="A570" s="8" t="s">
        <v>6956</v>
      </c>
      <c r="B570" s="8" t="s">
        <v>6956</v>
      </c>
      <c r="C570" s="2" t="s">
        <v>6957</v>
      </c>
      <c r="D570" s="2" t="s">
        <v>556</v>
      </c>
      <c r="E570" s="2" t="s">
        <v>557</v>
      </c>
      <c r="F570" s="9" t="n">
        <f aca="false">Precios!R570</f>
        <v>1139</v>
      </c>
      <c r="G570" s="2" t="n">
        <v>32</v>
      </c>
      <c r="H570" s="10" t="str">
        <f aca="false">Parámetros!$B$28</f>
        <v>Nuevo</v>
      </c>
      <c r="I570" s="10" t="str">
        <f aca="false">Parámetros!$B$29</f>
        <v>Clásica</v>
      </c>
      <c r="J570" s="11" t="s">
        <v>6958</v>
      </c>
      <c r="K570" s="10" t="str">
        <f aca="false">Parámetros!$B$30</f>
        <v>Mercado Envíos</v>
      </c>
      <c r="L570" s="2" t="str">
        <f aca="false">IF(F570&gt;=Parámetros!$B$7,"Envío gratis (obligatorio en Mercado Libre)",Parámetros!$B$31)</f>
        <v>Envío gratis (obligatorio en Mercado Libre)</v>
      </c>
      <c r="M570" s="10" t="str">
        <f aca="false">Parámetros!$B$32</f>
        <v>No acepto</v>
      </c>
      <c r="N570" s="10" t="str">
        <f aca="false">Parámetros!$B$33</f>
        <v>Sin garantía</v>
      </c>
      <c r="O570" s="2" t="s">
        <v>6959</v>
      </c>
      <c r="P570" s="2" t="s">
        <v>6960</v>
      </c>
      <c r="Q570" s="2" t="s">
        <v>6961</v>
      </c>
      <c r="R570" s="2" t="s">
        <v>6962</v>
      </c>
      <c r="S570" s="2"/>
      <c r="T570" s="2" t="s">
        <v>6963</v>
      </c>
      <c r="U570" s="2" t="n">
        <v>0.5</v>
      </c>
      <c r="V570" s="2" t="s">
        <v>77</v>
      </c>
      <c r="W570" s="2" t="n">
        <v>1</v>
      </c>
      <c r="X570" s="2" t="s">
        <v>6964</v>
      </c>
      <c r="Y570" s="2" t="s">
        <v>6965</v>
      </c>
      <c r="Z570" s="2" t="s">
        <v>80</v>
      </c>
      <c r="AA570" s="2"/>
      <c r="AB570" s="2"/>
      <c r="AC570" s="2"/>
      <c r="AD570" s="2"/>
      <c r="AE570" s="2"/>
      <c r="AF570" s="2" t="s">
        <v>6966</v>
      </c>
      <c r="AG570" s="2" t="s">
        <v>6967</v>
      </c>
      <c r="AH570" s="2" t="s">
        <v>6968</v>
      </c>
      <c r="AI570" s="2" t="s">
        <v>6969</v>
      </c>
      <c r="AJ570" s="2" t="s">
        <v>6970</v>
      </c>
      <c r="AK570" s="2"/>
      <c r="AL570" s="2"/>
      <c r="AM570" s="2"/>
      <c r="AN570" s="2" t="s">
        <v>87</v>
      </c>
      <c r="AO570" s="2" t="s">
        <v>6971</v>
      </c>
      <c r="AP570" s="2" t="s">
        <v>89</v>
      </c>
    </row>
    <row r="571" customFormat="false" ht="15" hidden="false" customHeight="false" outlineLevel="0" collapsed="false">
      <c r="A571" s="8" t="s">
        <v>6972</v>
      </c>
      <c r="B571" s="8" t="s">
        <v>6972</v>
      </c>
      <c r="C571" s="2" t="s">
        <v>6973</v>
      </c>
      <c r="D571" s="2" t="s">
        <v>303</v>
      </c>
      <c r="E571" s="2" t="s">
        <v>304</v>
      </c>
      <c r="F571" s="9" t="n">
        <f aca="false">Precios!R571</f>
        <v>218</v>
      </c>
      <c r="G571" s="2" t="n">
        <v>98</v>
      </c>
      <c r="H571" s="10" t="str">
        <f aca="false">Parámetros!$B$28</f>
        <v>Nuevo</v>
      </c>
      <c r="I571" s="10" t="str">
        <f aca="false">Parámetros!$B$29</f>
        <v>Clásica</v>
      </c>
      <c r="J571" s="11" t="s">
        <v>6974</v>
      </c>
      <c r="K571" s="10" t="str">
        <f aca="false">Parámetros!$B$30</f>
        <v>Mercado Envíos</v>
      </c>
      <c r="L571" s="2" t="str">
        <f aca="false">IF(F571&gt;=Parámetros!$B$7,"Envío gratis (obligatorio en Mercado Libre)",Parámetros!$B$31)</f>
        <v>A cargo del comprador</v>
      </c>
      <c r="M571" s="10" t="str">
        <f aca="false">Parámetros!$B$32</f>
        <v>No acepto</v>
      </c>
      <c r="N571" s="10" t="str">
        <f aca="false">Parámetros!$B$33</f>
        <v>Sin garantía</v>
      </c>
      <c r="O571" s="2" t="s">
        <v>6975</v>
      </c>
      <c r="P571" s="2" t="s">
        <v>6976</v>
      </c>
      <c r="Q571" s="2"/>
      <c r="R571" s="2" t="s">
        <v>6977</v>
      </c>
      <c r="S571" s="2"/>
      <c r="T571" s="2" t="s">
        <v>2711</v>
      </c>
      <c r="U571" s="2" t="n">
        <v>30</v>
      </c>
      <c r="V571" s="2" t="s">
        <v>133</v>
      </c>
      <c r="W571" s="2" t="n">
        <v>30</v>
      </c>
      <c r="X571" s="2" t="s">
        <v>6978</v>
      </c>
      <c r="Y571" s="2" t="s">
        <v>6979</v>
      </c>
      <c r="Z571" s="2" t="s">
        <v>136</v>
      </c>
      <c r="AA571" s="2"/>
      <c r="AB571" s="2"/>
      <c r="AC571" s="2"/>
      <c r="AD571" s="2"/>
      <c r="AE571" s="2"/>
      <c r="AF571" s="2"/>
      <c r="AG571" s="2" t="s">
        <v>6980</v>
      </c>
      <c r="AH571" s="2" t="s">
        <v>6981</v>
      </c>
      <c r="AI571" s="2" t="s">
        <v>6982</v>
      </c>
      <c r="AJ571" s="2"/>
      <c r="AK571" s="2"/>
      <c r="AL571" s="2"/>
      <c r="AM571" s="2"/>
      <c r="AN571" s="2" t="s">
        <v>87</v>
      </c>
      <c r="AO571" s="2" t="s">
        <v>6983</v>
      </c>
      <c r="AP571" s="2" t="s">
        <v>89</v>
      </c>
    </row>
    <row r="572" customFormat="false" ht="15" hidden="false" customHeight="false" outlineLevel="0" collapsed="false">
      <c r="A572" s="8" t="s">
        <v>6984</v>
      </c>
      <c r="B572" s="8" t="s">
        <v>6984</v>
      </c>
      <c r="C572" s="2" t="s">
        <v>6985</v>
      </c>
      <c r="D572" s="2" t="s">
        <v>144</v>
      </c>
      <c r="E572" s="2" t="s">
        <v>145</v>
      </c>
      <c r="F572" s="9" t="n">
        <f aca="false">Precios!R572</f>
        <v>1499</v>
      </c>
      <c r="G572" s="2" t="n">
        <v>0</v>
      </c>
      <c r="H572" s="10" t="str">
        <f aca="false">Parámetros!$B$28</f>
        <v>Nuevo</v>
      </c>
      <c r="I572" s="10" t="str">
        <f aca="false">Parámetros!$B$29</f>
        <v>Clásica</v>
      </c>
      <c r="J572" s="11" t="s">
        <v>6986</v>
      </c>
      <c r="K572" s="10" t="str">
        <f aca="false">Parámetros!$B$30</f>
        <v>Mercado Envíos</v>
      </c>
      <c r="L572" s="2" t="str">
        <f aca="false">IF(F572&gt;=Parámetros!$B$7,"Envío gratis (obligatorio en Mercado Libre)",Parámetros!$B$31)</f>
        <v>Envío gratis (obligatorio en Mercado Libre)</v>
      </c>
      <c r="M572" s="10" t="str">
        <f aca="false">Parámetros!$B$32</f>
        <v>No acepto</v>
      </c>
      <c r="N572" s="10" t="str">
        <f aca="false">Parámetros!$B$33</f>
        <v>Sin garantía</v>
      </c>
      <c r="O572" s="2" t="s">
        <v>6987</v>
      </c>
      <c r="P572" s="2" t="s">
        <v>5263</v>
      </c>
      <c r="Q572" s="2" t="s">
        <v>2368</v>
      </c>
      <c r="R572" s="2"/>
      <c r="S572" s="2"/>
      <c r="T572" s="2" t="s">
        <v>1112</v>
      </c>
      <c r="U572" s="2" t="n">
        <v>60</v>
      </c>
      <c r="V572" s="2" t="s">
        <v>1736</v>
      </c>
      <c r="W572" s="2" t="n">
        <v>60</v>
      </c>
      <c r="X572" s="2" t="s">
        <v>6988</v>
      </c>
      <c r="Y572" s="2" t="s">
        <v>6989</v>
      </c>
      <c r="Z572" s="2" t="s">
        <v>136</v>
      </c>
      <c r="AA572" s="2"/>
      <c r="AB572" s="2"/>
      <c r="AC572" s="2"/>
      <c r="AD572" s="2"/>
      <c r="AE572" s="2"/>
      <c r="AF572" s="2" t="s">
        <v>6990</v>
      </c>
      <c r="AG572" s="2" t="s">
        <v>6873</v>
      </c>
      <c r="AH572" s="2" t="s">
        <v>6991</v>
      </c>
      <c r="AI572" s="2" t="s">
        <v>6992</v>
      </c>
      <c r="AJ572" s="2"/>
      <c r="AK572" s="2"/>
      <c r="AL572" s="2"/>
      <c r="AM572" s="2"/>
      <c r="AN572" s="2" t="s">
        <v>87</v>
      </c>
      <c r="AO572" s="2" t="s">
        <v>6993</v>
      </c>
      <c r="AP572" s="2" t="s">
        <v>89</v>
      </c>
    </row>
    <row r="573" customFormat="false" ht="15" hidden="false" customHeight="false" outlineLevel="0" collapsed="false">
      <c r="A573" s="8" t="s">
        <v>6994</v>
      </c>
      <c r="B573" s="8" t="s">
        <v>6994</v>
      </c>
      <c r="C573" s="2" t="s">
        <v>6995</v>
      </c>
      <c r="D573" s="2" t="s">
        <v>350</v>
      </c>
      <c r="E573" s="2" t="s">
        <v>351</v>
      </c>
      <c r="F573" s="9" t="n">
        <f aca="false">Precios!R573</f>
        <v>119</v>
      </c>
      <c r="G573" s="2" t="n">
        <v>1918</v>
      </c>
      <c r="H573" s="10" t="str">
        <f aca="false">Parámetros!$B$28</f>
        <v>Nuevo</v>
      </c>
      <c r="I573" s="10" t="str">
        <f aca="false">Parámetros!$B$29</f>
        <v>Clásica</v>
      </c>
      <c r="J573" s="11" t="s">
        <v>6996</v>
      </c>
      <c r="K573" s="10" t="str">
        <f aca="false">Parámetros!$B$30</f>
        <v>Mercado Envíos</v>
      </c>
      <c r="L573" s="2" t="str">
        <f aca="false">IF(F573&gt;=Parámetros!$B$7,"Envío gratis (obligatorio en Mercado Libre)",Parámetros!$B$31)</f>
        <v>A cargo del comprador</v>
      </c>
      <c r="M573" s="10" t="str">
        <f aca="false">Parámetros!$B$32</f>
        <v>No acepto</v>
      </c>
      <c r="N573" s="10" t="str">
        <f aca="false">Parámetros!$B$33</f>
        <v>Sin garantía</v>
      </c>
      <c r="O573" s="2" t="s">
        <v>6997</v>
      </c>
      <c r="P573" s="2" t="s">
        <v>6998</v>
      </c>
      <c r="Q573" s="2" t="s">
        <v>6999</v>
      </c>
      <c r="R573" s="2"/>
      <c r="S573" s="2"/>
      <c r="T573" s="2" t="s">
        <v>219</v>
      </c>
      <c r="U573" s="2" t="n">
        <v>20</v>
      </c>
      <c r="V573" s="2" t="s">
        <v>220</v>
      </c>
      <c r="W573" s="2" t="n">
        <v>20</v>
      </c>
      <c r="X573" s="2" t="s">
        <v>7000</v>
      </c>
      <c r="Y573" s="2" t="s">
        <v>7001</v>
      </c>
      <c r="Z573" s="2" t="s">
        <v>136</v>
      </c>
      <c r="AA573" s="2"/>
      <c r="AB573" s="2"/>
      <c r="AC573" s="2"/>
      <c r="AD573" s="2"/>
      <c r="AE573" s="2"/>
      <c r="AF573" s="2"/>
      <c r="AG573" s="2" t="s">
        <v>7002</v>
      </c>
      <c r="AH573" s="2" t="s">
        <v>7003</v>
      </c>
      <c r="AI573" s="2" t="s">
        <v>7004</v>
      </c>
      <c r="AJ573" s="2"/>
      <c r="AK573" s="2"/>
      <c r="AL573" s="2"/>
      <c r="AM573" s="2"/>
      <c r="AN573" s="2" t="s">
        <v>87</v>
      </c>
      <c r="AO573" s="2" t="s">
        <v>7005</v>
      </c>
      <c r="AP573" s="2" t="s">
        <v>89</v>
      </c>
    </row>
    <row r="574" customFormat="false" ht="15" hidden="false" customHeight="false" outlineLevel="0" collapsed="false">
      <c r="A574" s="8" t="s">
        <v>7006</v>
      </c>
      <c r="B574" s="8" t="s">
        <v>7006</v>
      </c>
      <c r="C574" s="2" t="s">
        <v>7007</v>
      </c>
      <c r="D574" s="2" t="s">
        <v>7008</v>
      </c>
      <c r="E574" s="2" t="s">
        <v>7009</v>
      </c>
      <c r="F574" s="9" t="n">
        <f aca="false">Precios!R574</f>
        <v>105</v>
      </c>
      <c r="G574" s="2" t="n">
        <v>64</v>
      </c>
      <c r="H574" s="10" t="str">
        <f aca="false">Parámetros!$B$28</f>
        <v>Nuevo</v>
      </c>
      <c r="I574" s="10" t="str">
        <f aca="false">Parámetros!$B$29</f>
        <v>Clásica</v>
      </c>
      <c r="J574" s="11" t="s">
        <v>7010</v>
      </c>
      <c r="K574" s="10" t="str">
        <f aca="false">Parámetros!$B$30</f>
        <v>Mercado Envíos</v>
      </c>
      <c r="L574" s="2" t="str">
        <f aca="false">IF(F574&gt;=Parámetros!$B$7,"Envío gratis (obligatorio en Mercado Libre)",Parámetros!$B$31)</f>
        <v>A cargo del comprador</v>
      </c>
      <c r="M574" s="10" t="str">
        <f aca="false">Parámetros!$B$32</f>
        <v>No acepto</v>
      </c>
      <c r="N574" s="10" t="str">
        <f aca="false">Parámetros!$B$33</f>
        <v>Sin garantía</v>
      </c>
      <c r="O574" s="2"/>
      <c r="P574" s="2" t="s">
        <v>847</v>
      </c>
      <c r="Q574" s="2"/>
      <c r="R574" s="2" t="s">
        <v>7011</v>
      </c>
      <c r="S574" s="2"/>
      <c r="T574" s="2" t="s">
        <v>7012</v>
      </c>
      <c r="U574" s="2" t="n">
        <v>1000</v>
      </c>
      <c r="V574" s="2" t="s">
        <v>77</v>
      </c>
      <c r="W574" s="2" t="n">
        <v>1</v>
      </c>
      <c r="X574" s="2"/>
      <c r="Y574" s="2"/>
      <c r="Z574" s="2"/>
      <c r="AA574" s="2"/>
      <c r="AB574" s="2"/>
      <c r="AC574" s="2" t="s">
        <v>548</v>
      </c>
      <c r="AD574" s="2"/>
      <c r="AE574" s="2"/>
      <c r="AF574" s="2"/>
      <c r="AG574" s="2" t="s">
        <v>7013</v>
      </c>
      <c r="AH574" s="2" t="s">
        <v>7014</v>
      </c>
      <c r="AI574" s="2"/>
      <c r="AJ574" s="2"/>
      <c r="AK574" s="2"/>
      <c r="AL574" s="2"/>
      <c r="AM574" s="2"/>
      <c r="AN574" s="2" t="s">
        <v>87</v>
      </c>
      <c r="AO574" s="2" t="s">
        <v>7015</v>
      </c>
      <c r="AP574" s="2" t="s">
        <v>89</v>
      </c>
    </row>
    <row r="575" customFormat="false" ht="15" hidden="false" customHeight="false" outlineLevel="0" collapsed="false">
      <c r="A575" s="8" t="s">
        <v>7016</v>
      </c>
      <c r="B575" s="8" t="s">
        <v>7016</v>
      </c>
      <c r="C575" s="2" t="s">
        <v>7017</v>
      </c>
      <c r="D575" s="2" t="s">
        <v>1093</v>
      </c>
      <c r="E575" s="2" t="s">
        <v>1094</v>
      </c>
      <c r="F575" s="9" t="n">
        <f aca="false">Precios!R575</f>
        <v>674.19</v>
      </c>
      <c r="G575" s="2" t="n">
        <v>26</v>
      </c>
      <c r="H575" s="10" t="str">
        <f aca="false">Parámetros!$B$28</f>
        <v>Nuevo</v>
      </c>
      <c r="I575" s="10" t="str">
        <f aca="false">Parámetros!$B$29</f>
        <v>Clásica</v>
      </c>
      <c r="J575" s="11" t="s">
        <v>7018</v>
      </c>
      <c r="K575" s="10" t="str">
        <f aca="false">Parámetros!$B$30</f>
        <v>Mercado Envíos</v>
      </c>
      <c r="L575" s="2" t="str">
        <f aca="false">IF(F575&gt;=Parámetros!$B$7,"Envío gratis (obligatorio en Mercado Libre)",Parámetros!$B$31)</f>
        <v>Envío gratis (obligatorio en Mercado Libre)</v>
      </c>
      <c r="M575" s="10" t="str">
        <f aca="false">Parámetros!$B$32</f>
        <v>No acepto</v>
      </c>
      <c r="N575" s="10" t="str">
        <f aca="false">Parámetros!$B$33</f>
        <v>Sin garantía</v>
      </c>
      <c r="O575" s="2" t="s">
        <v>7019</v>
      </c>
      <c r="P575" s="2" t="s">
        <v>7020</v>
      </c>
      <c r="Q575" s="2" t="s">
        <v>7021</v>
      </c>
      <c r="R575" s="2"/>
      <c r="S575" s="2"/>
      <c r="T575" s="2" t="s">
        <v>152</v>
      </c>
      <c r="U575" s="2" t="n">
        <v>1</v>
      </c>
      <c r="V575" s="2" t="s">
        <v>3968</v>
      </c>
      <c r="W575" s="2" t="n">
        <v>1</v>
      </c>
      <c r="X575" s="2" t="s">
        <v>7022</v>
      </c>
      <c r="Y575" s="2" t="s">
        <v>7023</v>
      </c>
      <c r="Z575" s="2" t="s">
        <v>136</v>
      </c>
      <c r="AA575" s="2"/>
      <c r="AB575" s="2"/>
      <c r="AC575" s="2"/>
      <c r="AD575" s="2" t="s">
        <v>1101</v>
      </c>
      <c r="AE575" s="2"/>
      <c r="AF575" s="2"/>
      <c r="AG575" s="2" t="s">
        <v>7024</v>
      </c>
      <c r="AH575" s="2" t="s">
        <v>7025</v>
      </c>
      <c r="AI575" s="2" t="s">
        <v>7026</v>
      </c>
      <c r="AJ575" s="2"/>
      <c r="AK575" s="2"/>
      <c r="AL575" s="2"/>
      <c r="AM575" s="2"/>
      <c r="AN575" s="2" t="s">
        <v>87</v>
      </c>
      <c r="AO575" s="2" t="s">
        <v>7027</v>
      </c>
      <c r="AP575" s="2" t="s">
        <v>89</v>
      </c>
    </row>
    <row r="576" customFormat="false" ht="15" hidden="false" customHeight="false" outlineLevel="0" collapsed="false">
      <c r="A576" s="8" t="s">
        <v>7028</v>
      </c>
      <c r="B576" s="8" t="s">
        <v>7028</v>
      </c>
      <c r="C576" s="2" t="s">
        <v>7029</v>
      </c>
      <c r="D576" s="2" t="s">
        <v>3048</v>
      </c>
      <c r="E576" s="2" t="s">
        <v>3049</v>
      </c>
      <c r="F576" s="9" t="n">
        <f aca="false">Precios!R576</f>
        <v>410</v>
      </c>
      <c r="G576" s="2" t="n">
        <v>0</v>
      </c>
      <c r="H576" s="10" t="str">
        <f aca="false">Parámetros!$B$28</f>
        <v>Nuevo</v>
      </c>
      <c r="I576" s="10" t="str">
        <f aca="false">Parámetros!$B$29</f>
        <v>Clásica</v>
      </c>
      <c r="J576" s="11" t="s">
        <v>7030</v>
      </c>
      <c r="K576" s="10" t="str">
        <f aca="false">Parámetros!$B$30</f>
        <v>Mercado Envíos</v>
      </c>
      <c r="L576" s="2" t="str">
        <f aca="false">IF(F576&gt;=Parámetros!$B$7,"Envío gratis (obligatorio en Mercado Libre)",Parámetros!$B$31)</f>
        <v>Envío gratis (obligatorio en Mercado Libre)</v>
      </c>
      <c r="M576" s="10" t="str">
        <f aca="false">Parámetros!$B$32</f>
        <v>No acepto</v>
      </c>
      <c r="N576" s="10" t="str">
        <f aca="false">Parámetros!$B$33</f>
        <v>Sin garantía</v>
      </c>
      <c r="O576" s="2" t="s">
        <v>7031</v>
      </c>
      <c r="P576" s="2" t="s">
        <v>7032</v>
      </c>
      <c r="Q576" s="2" t="s">
        <v>129</v>
      </c>
      <c r="R576" s="2" t="s">
        <v>7033</v>
      </c>
      <c r="S576" s="2"/>
      <c r="T576" s="2" t="s">
        <v>152</v>
      </c>
      <c r="U576" s="2" t="n">
        <v>10</v>
      </c>
      <c r="V576" s="2" t="s">
        <v>133</v>
      </c>
      <c r="W576" s="2" t="n">
        <v>10</v>
      </c>
      <c r="X576" s="2" t="s">
        <v>7034</v>
      </c>
      <c r="Y576" s="2" t="s">
        <v>7035</v>
      </c>
      <c r="Z576" s="2" t="s">
        <v>136</v>
      </c>
      <c r="AA576" s="2"/>
      <c r="AB576" s="2"/>
      <c r="AC576" s="2"/>
      <c r="AD576" s="2"/>
      <c r="AE576" s="2"/>
      <c r="AF576" s="2"/>
      <c r="AG576" s="2" t="s">
        <v>7036</v>
      </c>
      <c r="AH576" s="2" t="s">
        <v>7037</v>
      </c>
      <c r="AI576" s="2" t="s">
        <v>7038</v>
      </c>
      <c r="AJ576" s="2" t="s">
        <v>7039</v>
      </c>
      <c r="AK576" s="2" t="s">
        <v>7040</v>
      </c>
      <c r="AL576" s="2"/>
      <c r="AM576" s="2"/>
      <c r="AN576" s="2" t="s">
        <v>87</v>
      </c>
      <c r="AO576" s="2" t="s">
        <v>7041</v>
      </c>
      <c r="AP576" s="2" t="s">
        <v>89</v>
      </c>
    </row>
    <row r="577" customFormat="false" ht="15" hidden="false" customHeight="false" outlineLevel="0" collapsed="false">
      <c r="A577" s="8" t="s">
        <v>7042</v>
      </c>
      <c r="B577" s="8" t="s">
        <v>7042</v>
      </c>
      <c r="C577" s="2" t="s">
        <v>7043</v>
      </c>
      <c r="D577" s="2" t="s">
        <v>445</v>
      </c>
      <c r="E577" s="2" t="s">
        <v>446</v>
      </c>
      <c r="F577" s="9" t="n">
        <f aca="false">Precios!R577</f>
        <v>684</v>
      </c>
      <c r="G577" s="2" t="n">
        <v>0</v>
      </c>
      <c r="H577" s="10" t="str">
        <f aca="false">Parámetros!$B$28</f>
        <v>Nuevo</v>
      </c>
      <c r="I577" s="10" t="str">
        <f aca="false">Parámetros!$B$29</f>
        <v>Clásica</v>
      </c>
      <c r="J577" s="11" t="s">
        <v>7044</v>
      </c>
      <c r="K577" s="10" t="str">
        <f aca="false">Parámetros!$B$30</f>
        <v>Mercado Envíos</v>
      </c>
      <c r="L577" s="2" t="str">
        <f aca="false">IF(F577&gt;=Parámetros!$B$7,"Envío gratis (obligatorio en Mercado Libre)",Parámetros!$B$31)</f>
        <v>Envío gratis (obligatorio en Mercado Libre)</v>
      </c>
      <c r="M577" s="10" t="str">
        <f aca="false">Parámetros!$B$32</f>
        <v>No acepto</v>
      </c>
      <c r="N577" s="10" t="str">
        <f aca="false">Parámetros!$B$33</f>
        <v>Sin garantía</v>
      </c>
      <c r="O577" s="2" t="s">
        <v>7045</v>
      </c>
      <c r="P577" s="2" t="s">
        <v>7046</v>
      </c>
      <c r="Q577" s="2" t="s">
        <v>450</v>
      </c>
      <c r="R577" s="2"/>
      <c r="S577" s="2"/>
      <c r="T577" s="2" t="s">
        <v>219</v>
      </c>
      <c r="U577" s="2" t="n">
        <v>10</v>
      </c>
      <c r="V577" s="2" t="s">
        <v>220</v>
      </c>
      <c r="W577" s="2" t="n">
        <v>10</v>
      </c>
      <c r="X577" s="2" t="s">
        <v>7047</v>
      </c>
      <c r="Y577" s="2" t="s">
        <v>6911</v>
      </c>
      <c r="Z577" s="2" t="s">
        <v>136</v>
      </c>
      <c r="AA577" s="2"/>
      <c r="AB577" s="2"/>
      <c r="AC577" s="2"/>
      <c r="AD577" s="2"/>
      <c r="AE577" s="2"/>
      <c r="AF577" s="2"/>
      <c r="AG577" s="2" t="s">
        <v>7048</v>
      </c>
      <c r="AH577" s="2" t="s">
        <v>7049</v>
      </c>
      <c r="AI577" s="2" t="s">
        <v>7050</v>
      </c>
      <c r="AJ577" s="2"/>
      <c r="AK577" s="2"/>
      <c r="AL577" s="2"/>
      <c r="AM577" s="2"/>
      <c r="AN577" s="2" t="s">
        <v>87</v>
      </c>
      <c r="AO577" s="2" t="s">
        <v>7051</v>
      </c>
      <c r="AP577" s="2" t="s">
        <v>89</v>
      </c>
    </row>
    <row r="578" customFormat="false" ht="15" hidden="false" customHeight="false" outlineLevel="0" collapsed="false">
      <c r="A578" s="8" t="s">
        <v>7052</v>
      </c>
      <c r="B578" s="8" t="s">
        <v>7052</v>
      </c>
      <c r="C578" s="2" t="s">
        <v>7053</v>
      </c>
      <c r="D578" s="2" t="s">
        <v>162</v>
      </c>
      <c r="E578" s="2" t="s">
        <v>163</v>
      </c>
      <c r="F578" s="9" t="n">
        <f aca="false">Precios!R578</f>
        <v>78</v>
      </c>
      <c r="G578" s="2" t="n">
        <v>122</v>
      </c>
      <c r="H578" s="10" t="str">
        <f aca="false">Parámetros!$B$28</f>
        <v>Nuevo</v>
      </c>
      <c r="I578" s="10" t="str">
        <f aca="false">Parámetros!$B$29</f>
        <v>Clásica</v>
      </c>
      <c r="J578" s="11" t="s">
        <v>7054</v>
      </c>
      <c r="K578" s="10" t="str">
        <f aca="false">Parámetros!$B$30</f>
        <v>Mercado Envíos</v>
      </c>
      <c r="L578" s="2" t="str">
        <f aca="false">IF(F578&gt;=Parámetros!$B$7,"Envío gratis (obligatorio en Mercado Libre)",Parámetros!$B$31)</f>
        <v>A cargo del comprador</v>
      </c>
      <c r="M578" s="10" t="str">
        <f aca="false">Parámetros!$B$32</f>
        <v>No acepto</v>
      </c>
      <c r="N578" s="10" t="str">
        <f aca="false">Parámetros!$B$33</f>
        <v>Sin garantía</v>
      </c>
      <c r="O578" s="2"/>
      <c r="P578" s="2" t="s">
        <v>230</v>
      </c>
      <c r="Q578" s="2" t="s">
        <v>167</v>
      </c>
      <c r="R578" s="2" t="s">
        <v>231</v>
      </c>
      <c r="S578" s="2" t="s">
        <v>103</v>
      </c>
      <c r="T578" s="2" t="s">
        <v>3511</v>
      </c>
      <c r="U578" s="2" t="n">
        <v>16</v>
      </c>
      <c r="V578" s="2" t="s">
        <v>171</v>
      </c>
      <c r="W578" s="2" t="n">
        <v>16</v>
      </c>
      <c r="X578" s="2"/>
      <c r="Y578" s="2"/>
      <c r="Z578" s="2"/>
      <c r="AA578" s="2" t="s">
        <v>7055</v>
      </c>
      <c r="AB578" s="2" t="s">
        <v>426</v>
      </c>
      <c r="AC578" s="2"/>
      <c r="AD578" s="2" t="s">
        <v>103</v>
      </c>
      <c r="AE578" s="2"/>
      <c r="AF578" s="2"/>
      <c r="AG578" s="2" t="s">
        <v>7056</v>
      </c>
      <c r="AH578" s="2" t="s">
        <v>7057</v>
      </c>
      <c r="AI578" s="2"/>
      <c r="AJ578" s="2"/>
      <c r="AK578" s="2"/>
      <c r="AL578" s="2"/>
      <c r="AM578" s="2"/>
      <c r="AN578" s="2" t="s">
        <v>175</v>
      </c>
      <c r="AO578" s="2" t="s">
        <v>7058</v>
      </c>
      <c r="AP578" s="2" t="s">
        <v>89</v>
      </c>
    </row>
    <row r="579" customFormat="false" ht="15" hidden="false" customHeight="false" outlineLevel="0" collapsed="false">
      <c r="A579" s="8" t="s">
        <v>7059</v>
      </c>
      <c r="B579" s="8" t="s">
        <v>7059</v>
      </c>
      <c r="C579" s="2" t="s">
        <v>7060</v>
      </c>
      <c r="D579" s="2" t="s">
        <v>144</v>
      </c>
      <c r="E579" s="2" t="s">
        <v>145</v>
      </c>
      <c r="F579" s="9" t="n">
        <f aca="false">Precios!R579</f>
        <v>698</v>
      </c>
      <c r="G579" s="2" t="n">
        <v>0</v>
      </c>
      <c r="H579" s="10" t="str">
        <f aca="false">Parámetros!$B$28</f>
        <v>Nuevo</v>
      </c>
      <c r="I579" s="10" t="str">
        <f aca="false">Parámetros!$B$29</f>
        <v>Clásica</v>
      </c>
      <c r="J579" s="11" t="s">
        <v>7061</v>
      </c>
      <c r="K579" s="10" t="str">
        <f aca="false">Parámetros!$B$30</f>
        <v>Mercado Envíos</v>
      </c>
      <c r="L579" s="2" t="str">
        <f aca="false">IF(F579&gt;=Parámetros!$B$7,"Envío gratis (obligatorio en Mercado Libre)",Parámetros!$B$31)</f>
        <v>Envío gratis (obligatorio en Mercado Libre)</v>
      </c>
      <c r="M579" s="10" t="str">
        <f aca="false">Parámetros!$B$32</f>
        <v>No acepto</v>
      </c>
      <c r="N579" s="10" t="str">
        <f aca="false">Parámetros!$B$33</f>
        <v>Sin garantía</v>
      </c>
      <c r="O579" s="2" t="s">
        <v>7062</v>
      </c>
      <c r="P579" s="2" t="s">
        <v>1733</v>
      </c>
      <c r="Q579" s="2" t="s">
        <v>7063</v>
      </c>
      <c r="R579" s="2" t="s">
        <v>1735</v>
      </c>
      <c r="S579" s="2" t="s">
        <v>7064</v>
      </c>
      <c r="T579" s="2" t="s">
        <v>7065</v>
      </c>
      <c r="U579" s="2" t="n">
        <v>20</v>
      </c>
      <c r="V579" s="2" t="s">
        <v>1736</v>
      </c>
      <c r="W579" s="2" t="n">
        <v>20</v>
      </c>
      <c r="X579" s="2" t="s">
        <v>7066</v>
      </c>
      <c r="Y579" s="2" t="s">
        <v>7067</v>
      </c>
      <c r="Z579" s="2" t="s">
        <v>136</v>
      </c>
      <c r="AA579" s="2" t="s">
        <v>642</v>
      </c>
      <c r="AB579" s="2"/>
      <c r="AC579" s="2"/>
      <c r="AD579" s="2"/>
      <c r="AE579" s="2"/>
      <c r="AF579" s="2" t="s">
        <v>7068</v>
      </c>
      <c r="AG579" s="2" t="s">
        <v>7069</v>
      </c>
      <c r="AH579" s="2" t="s">
        <v>7070</v>
      </c>
      <c r="AI579" s="2" t="s">
        <v>7071</v>
      </c>
      <c r="AJ579" s="2" t="s">
        <v>7072</v>
      </c>
      <c r="AK579" s="2"/>
      <c r="AL579" s="2"/>
      <c r="AM579" s="2"/>
      <c r="AN579" s="2" t="s">
        <v>87</v>
      </c>
      <c r="AO579" s="2" t="s">
        <v>7073</v>
      </c>
      <c r="AP579" s="2" t="s">
        <v>89</v>
      </c>
    </row>
    <row r="580" customFormat="false" ht="15" hidden="false" customHeight="false" outlineLevel="0" collapsed="false">
      <c r="A580" s="8" t="s">
        <v>7074</v>
      </c>
      <c r="B580" s="8" t="s">
        <v>7074</v>
      </c>
      <c r="C580" s="2" t="s">
        <v>7075</v>
      </c>
      <c r="D580" s="2" t="s">
        <v>4908</v>
      </c>
      <c r="E580" s="2" t="s">
        <v>4909</v>
      </c>
      <c r="F580" s="9" t="n">
        <f aca="false">Precios!R580</f>
        <v>38</v>
      </c>
      <c r="G580" s="2" t="n">
        <v>5525</v>
      </c>
      <c r="H580" s="10" t="str">
        <f aca="false">Parámetros!$B$28</f>
        <v>Nuevo</v>
      </c>
      <c r="I580" s="10" t="str">
        <f aca="false">Parámetros!$B$29</f>
        <v>Clásica</v>
      </c>
      <c r="J580" s="11" t="s">
        <v>7076</v>
      </c>
      <c r="K580" s="10" t="str">
        <f aca="false">Parámetros!$B$30</f>
        <v>Mercado Envíos</v>
      </c>
      <c r="L580" s="2" t="str">
        <f aca="false">IF(F580&gt;=Parámetros!$B$7,"Envío gratis (obligatorio en Mercado Libre)",Parámetros!$B$31)</f>
        <v>A cargo del comprador</v>
      </c>
      <c r="M580" s="10" t="str">
        <f aca="false">Parámetros!$B$32</f>
        <v>No acepto</v>
      </c>
      <c r="N580" s="10" t="str">
        <f aca="false">Parámetros!$B$33</f>
        <v>Sin garantía</v>
      </c>
      <c r="O580" s="2"/>
      <c r="P580" s="2" t="s">
        <v>7077</v>
      </c>
      <c r="Q580" s="2"/>
      <c r="R580" s="2"/>
      <c r="S580" s="2"/>
      <c r="T580" s="2" t="s">
        <v>7078</v>
      </c>
      <c r="U580" s="2" t="n">
        <v>120</v>
      </c>
      <c r="V580" s="2" t="s">
        <v>77</v>
      </c>
      <c r="W580" s="2" t="n">
        <v>1</v>
      </c>
      <c r="X580" s="2"/>
      <c r="Y580" s="2"/>
      <c r="Z580" s="2"/>
      <c r="AA580" s="2"/>
      <c r="AB580" s="2"/>
      <c r="AC580" s="2"/>
      <c r="AD580" s="2"/>
      <c r="AE580" s="2"/>
      <c r="AF580" s="2"/>
      <c r="AG580" s="2" t="s">
        <v>7079</v>
      </c>
      <c r="AH580" s="2" t="s">
        <v>7080</v>
      </c>
      <c r="AI580" s="2" t="s">
        <v>7081</v>
      </c>
      <c r="AJ580" s="2"/>
      <c r="AK580" s="2"/>
      <c r="AL580" s="2"/>
      <c r="AM580" s="2"/>
      <c r="AN580" s="2" t="s">
        <v>175</v>
      </c>
      <c r="AO580" s="2" t="s">
        <v>7082</v>
      </c>
      <c r="AP580" s="2" t="s">
        <v>89</v>
      </c>
    </row>
    <row r="581" customFormat="false" ht="15" hidden="false" customHeight="false" outlineLevel="0" collapsed="false">
      <c r="A581" s="8" t="s">
        <v>7083</v>
      </c>
      <c r="B581" s="8" t="s">
        <v>7083</v>
      </c>
      <c r="C581" s="2" t="s">
        <v>7084</v>
      </c>
      <c r="D581" s="2" t="s">
        <v>303</v>
      </c>
      <c r="E581" s="2" t="s">
        <v>304</v>
      </c>
      <c r="F581" s="9" t="n">
        <f aca="false">Precios!R581</f>
        <v>363</v>
      </c>
      <c r="G581" s="2" t="n">
        <v>222</v>
      </c>
      <c r="H581" s="10" t="str">
        <f aca="false">Parámetros!$B$28</f>
        <v>Nuevo</v>
      </c>
      <c r="I581" s="10" t="str">
        <f aca="false">Parámetros!$B$29</f>
        <v>Clásica</v>
      </c>
      <c r="J581" s="11" t="s">
        <v>7085</v>
      </c>
      <c r="K581" s="10" t="str">
        <f aca="false">Parámetros!$B$30</f>
        <v>Mercado Envíos</v>
      </c>
      <c r="L581" s="2" t="str">
        <f aca="false">IF(F581&gt;=Parámetros!$B$7,"Envío gratis (obligatorio en Mercado Libre)",Parámetros!$B$31)</f>
        <v>Envío gratis (obligatorio en Mercado Libre)</v>
      </c>
      <c r="M581" s="10" t="str">
        <f aca="false">Parámetros!$B$32</f>
        <v>No acepto</v>
      </c>
      <c r="N581" s="10" t="str">
        <f aca="false">Parámetros!$B$33</f>
        <v>Sin garantía</v>
      </c>
      <c r="O581" s="2" t="s">
        <v>7086</v>
      </c>
      <c r="P581" s="2" t="s">
        <v>7087</v>
      </c>
      <c r="Q581" s="2" t="s">
        <v>2326</v>
      </c>
      <c r="R581" s="2" t="s">
        <v>7088</v>
      </c>
      <c r="S581" s="2" t="s">
        <v>7089</v>
      </c>
      <c r="T581" s="2" t="s">
        <v>7090</v>
      </c>
      <c r="U581" s="2" t="n">
        <v>50</v>
      </c>
      <c r="V581" s="2" t="s">
        <v>77</v>
      </c>
      <c r="W581" s="2" t="n">
        <v>1</v>
      </c>
      <c r="X581" s="2" t="s">
        <v>7091</v>
      </c>
      <c r="Y581" s="2" t="s">
        <v>7092</v>
      </c>
      <c r="Z581" s="2" t="s">
        <v>136</v>
      </c>
      <c r="AA581" s="2" t="s">
        <v>7093</v>
      </c>
      <c r="AB581" s="2"/>
      <c r="AC581" s="2"/>
      <c r="AD581" s="2"/>
      <c r="AE581" s="2"/>
      <c r="AF581" s="2" t="s">
        <v>7094</v>
      </c>
      <c r="AG581" s="2" t="s">
        <v>7095</v>
      </c>
      <c r="AH581" s="2" t="s">
        <v>7096</v>
      </c>
      <c r="AI581" s="2" t="s">
        <v>7097</v>
      </c>
      <c r="AJ581" s="2" t="s">
        <v>7098</v>
      </c>
      <c r="AK581" s="2" t="s">
        <v>7099</v>
      </c>
      <c r="AL581" s="2"/>
      <c r="AM581" s="2"/>
      <c r="AN581" s="2" t="s">
        <v>87</v>
      </c>
      <c r="AO581" s="2" t="s">
        <v>7100</v>
      </c>
      <c r="AP581" s="2" t="s">
        <v>89</v>
      </c>
    </row>
    <row r="582" customFormat="false" ht="15" hidden="false" customHeight="false" outlineLevel="0" collapsed="false">
      <c r="A582" s="8" t="s">
        <v>7101</v>
      </c>
      <c r="B582" s="8" t="s">
        <v>7101</v>
      </c>
      <c r="C582" s="2" t="s">
        <v>7102</v>
      </c>
      <c r="D582" s="2" t="s">
        <v>596</v>
      </c>
      <c r="E582" s="2" t="s">
        <v>597</v>
      </c>
      <c r="F582" s="9" t="n">
        <f aca="false">Precios!R582</f>
        <v>218</v>
      </c>
      <c r="G582" s="2" t="n">
        <v>91</v>
      </c>
      <c r="H582" s="10" t="str">
        <f aca="false">Parámetros!$B$28</f>
        <v>Nuevo</v>
      </c>
      <c r="I582" s="10" t="str">
        <f aca="false">Parámetros!$B$29</f>
        <v>Clásica</v>
      </c>
      <c r="J582" s="11" t="s">
        <v>7103</v>
      </c>
      <c r="K582" s="10" t="str">
        <f aca="false">Parámetros!$B$30</f>
        <v>Mercado Envíos</v>
      </c>
      <c r="L582" s="2" t="str">
        <f aca="false">IF(F582&gt;=Parámetros!$B$7,"Envío gratis (obligatorio en Mercado Libre)",Parámetros!$B$31)</f>
        <v>A cargo del comprador</v>
      </c>
      <c r="M582" s="10" t="str">
        <f aca="false">Parámetros!$B$32</f>
        <v>No acepto</v>
      </c>
      <c r="N582" s="10" t="str">
        <f aca="false">Parámetros!$B$33</f>
        <v>Sin garantía</v>
      </c>
      <c r="O582" s="2" t="s">
        <v>7104</v>
      </c>
      <c r="P582" s="2" t="s">
        <v>3671</v>
      </c>
      <c r="Q582" s="2" t="s">
        <v>3672</v>
      </c>
      <c r="R582" s="2" t="s">
        <v>7105</v>
      </c>
      <c r="S582" s="2" t="s">
        <v>7106</v>
      </c>
      <c r="T582" s="2" t="s">
        <v>7107</v>
      </c>
      <c r="U582" s="2" t="n">
        <v>10</v>
      </c>
      <c r="V582" s="2" t="s">
        <v>171</v>
      </c>
      <c r="W582" s="2" t="n">
        <v>10</v>
      </c>
      <c r="X582" s="2"/>
      <c r="Y582" s="2"/>
      <c r="Z582" s="2"/>
      <c r="AA582" s="2"/>
      <c r="AB582" s="2" t="s">
        <v>5734</v>
      </c>
      <c r="AC582" s="2"/>
      <c r="AD582" s="2" t="s">
        <v>103</v>
      </c>
      <c r="AE582" s="2"/>
      <c r="AF582" s="2"/>
      <c r="AG582" s="2" t="s">
        <v>7108</v>
      </c>
      <c r="AH582" s="2" t="s">
        <v>7109</v>
      </c>
      <c r="AI582" s="2" t="s">
        <v>7110</v>
      </c>
      <c r="AJ582" s="2"/>
      <c r="AK582" s="2"/>
      <c r="AL582" s="2"/>
      <c r="AM582" s="2"/>
      <c r="AN582" s="2" t="s">
        <v>175</v>
      </c>
      <c r="AO582" s="2" t="s">
        <v>7111</v>
      </c>
      <c r="AP582" s="2" t="s">
        <v>89</v>
      </c>
    </row>
    <row r="583" customFormat="false" ht="15" hidden="false" customHeight="false" outlineLevel="0" collapsed="false">
      <c r="A583" s="8" t="s">
        <v>7112</v>
      </c>
      <c r="B583" s="8" t="s">
        <v>7112</v>
      </c>
      <c r="C583" s="2" t="s">
        <v>7113</v>
      </c>
      <c r="D583" s="2" t="s">
        <v>303</v>
      </c>
      <c r="E583" s="2" t="s">
        <v>304</v>
      </c>
      <c r="F583" s="9" t="n">
        <f aca="false">Precios!R583</f>
        <v>189</v>
      </c>
      <c r="G583" s="2" t="n">
        <v>353</v>
      </c>
      <c r="H583" s="10" t="str">
        <f aca="false">Parámetros!$B$28</f>
        <v>Nuevo</v>
      </c>
      <c r="I583" s="10" t="str">
        <f aca="false">Parámetros!$B$29</f>
        <v>Clásica</v>
      </c>
      <c r="J583" s="11" t="s">
        <v>7114</v>
      </c>
      <c r="K583" s="10" t="str">
        <f aca="false">Parámetros!$B$30</f>
        <v>Mercado Envíos</v>
      </c>
      <c r="L583" s="2" t="str">
        <f aca="false">IF(F583&gt;=Parámetros!$B$7,"Envío gratis (obligatorio en Mercado Libre)",Parámetros!$B$31)</f>
        <v>A cargo del comprador</v>
      </c>
      <c r="M583" s="10" t="str">
        <f aca="false">Parámetros!$B$32</f>
        <v>No acepto</v>
      </c>
      <c r="N583" s="10" t="str">
        <f aca="false">Parámetros!$B$33</f>
        <v>Sin garantía</v>
      </c>
      <c r="O583" s="2"/>
      <c r="P583" s="2" t="s">
        <v>7115</v>
      </c>
      <c r="Q583" s="2" t="s">
        <v>7116</v>
      </c>
      <c r="R583" s="2" t="s">
        <v>7117</v>
      </c>
      <c r="S583" s="2" t="s">
        <v>7118</v>
      </c>
      <c r="T583" s="2" t="s">
        <v>5415</v>
      </c>
      <c r="U583" s="2" t="n">
        <v>30</v>
      </c>
      <c r="V583" s="2" t="s">
        <v>133</v>
      </c>
      <c r="W583" s="2" t="n">
        <v>30</v>
      </c>
      <c r="X583" s="2" t="s">
        <v>7119</v>
      </c>
      <c r="Y583" s="2" t="s">
        <v>7120</v>
      </c>
      <c r="Z583" s="2" t="s">
        <v>136</v>
      </c>
      <c r="AA583" s="2" t="s">
        <v>81</v>
      </c>
      <c r="AB583" s="2"/>
      <c r="AC583" s="2"/>
      <c r="AD583" s="2"/>
      <c r="AE583" s="2"/>
      <c r="AF583" s="2"/>
      <c r="AG583" s="2" t="s">
        <v>7121</v>
      </c>
      <c r="AH583" s="2" t="s">
        <v>7122</v>
      </c>
      <c r="AI583" s="2" t="s">
        <v>7123</v>
      </c>
      <c r="AJ583" s="2" t="s">
        <v>7124</v>
      </c>
      <c r="AK583" s="2"/>
      <c r="AL583" s="2"/>
      <c r="AM583" s="2"/>
      <c r="AN583" s="2" t="s">
        <v>87</v>
      </c>
      <c r="AO583" s="2" t="s">
        <v>7125</v>
      </c>
      <c r="AP583" s="2" t="s">
        <v>89</v>
      </c>
    </row>
    <row r="584" customFormat="false" ht="15" hidden="false" customHeight="false" outlineLevel="0" collapsed="false">
      <c r="A584" s="8" t="s">
        <v>7126</v>
      </c>
      <c r="B584" s="8" t="s">
        <v>7126</v>
      </c>
      <c r="C584" s="2" t="s">
        <v>7127</v>
      </c>
      <c r="D584" s="2" t="s">
        <v>6770</v>
      </c>
      <c r="E584" s="2" t="s">
        <v>6771</v>
      </c>
      <c r="F584" s="9" t="n">
        <f aca="false">Precios!R584</f>
        <v>123</v>
      </c>
      <c r="G584" s="2" t="n">
        <v>48</v>
      </c>
      <c r="H584" s="10" t="str">
        <f aca="false">Parámetros!$B$28</f>
        <v>Nuevo</v>
      </c>
      <c r="I584" s="10" t="str">
        <f aca="false">Parámetros!$B$29</f>
        <v>Clásica</v>
      </c>
      <c r="J584" s="11" t="s">
        <v>7128</v>
      </c>
      <c r="K584" s="10" t="str">
        <f aca="false">Parámetros!$B$30</f>
        <v>Mercado Envíos</v>
      </c>
      <c r="L584" s="2" t="str">
        <f aca="false">IF(F584&gt;=Parámetros!$B$7,"Envío gratis (obligatorio en Mercado Libre)",Parámetros!$B$31)</f>
        <v>A cargo del comprador</v>
      </c>
      <c r="M584" s="10" t="str">
        <f aca="false">Parámetros!$B$32</f>
        <v>No acepto</v>
      </c>
      <c r="N584" s="10" t="str">
        <f aca="false">Parámetros!$B$33</f>
        <v>Sin garantía</v>
      </c>
      <c r="O584" s="2" t="s">
        <v>7129</v>
      </c>
      <c r="P584" s="2" t="s">
        <v>7130</v>
      </c>
      <c r="Q584" s="2" t="s">
        <v>129</v>
      </c>
      <c r="R584" s="2"/>
      <c r="S584" s="2" t="s">
        <v>7131</v>
      </c>
      <c r="T584" s="2" t="s">
        <v>7132</v>
      </c>
      <c r="U584" s="2" t="n">
        <v>160</v>
      </c>
      <c r="V584" s="2" t="s">
        <v>100</v>
      </c>
      <c r="W584" s="2" t="n">
        <v>1</v>
      </c>
      <c r="X584" s="2"/>
      <c r="Y584" s="2"/>
      <c r="Z584" s="2"/>
      <c r="AA584" s="2"/>
      <c r="AB584" s="2"/>
      <c r="AC584" s="2" t="s">
        <v>7133</v>
      </c>
      <c r="AD584" s="2"/>
      <c r="AE584" s="2"/>
      <c r="AF584" s="2"/>
      <c r="AG584" s="2" t="s">
        <v>7134</v>
      </c>
      <c r="AH584" s="2" t="s">
        <v>7135</v>
      </c>
      <c r="AI584" s="2" t="s">
        <v>7136</v>
      </c>
      <c r="AJ584" s="2"/>
      <c r="AK584" s="2"/>
      <c r="AL584" s="2"/>
      <c r="AM584" s="2"/>
      <c r="AN584" s="2" t="s">
        <v>175</v>
      </c>
      <c r="AO584" s="2" t="s">
        <v>7137</v>
      </c>
      <c r="AP584" s="2" t="s">
        <v>89</v>
      </c>
    </row>
    <row r="585" customFormat="false" ht="15" hidden="false" customHeight="false" outlineLevel="0" collapsed="false">
      <c r="A585" s="8" t="s">
        <v>7138</v>
      </c>
      <c r="B585" s="8" t="s">
        <v>7138</v>
      </c>
      <c r="C585" s="2" t="s">
        <v>7139</v>
      </c>
      <c r="D585" s="2" t="s">
        <v>144</v>
      </c>
      <c r="E585" s="2" t="s">
        <v>145</v>
      </c>
      <c r="F585" s="9" t="n">
        <f aca="false">Precios!R585</f>
        <v>1776.08</v>
      </c>
      <c r="G585" s="2" t="n">
        <v>15</v>
      </c>
      <c r="H585" s="10" t="str">
        <f aca="false">Parámetros!$B$28</f>
        <v>Nuevo</v>
      </c>
      <c r="I585" s="10" t="str">
        <f aca="false">Parámetros!$B$29</f>
        <v>Clásica</v>
      </c>
      <c r="J585" s="11" t="s">
        <v>7140</v>
      </c>
      <c r="K585" s="10" t="str">
        <f aca="false">Parámetros!$B$30</f>
        <v>Mercado Envíos</v>
      </c>
      <c r="L585" s="2" t="str">
        <f aca="false">IF(F585&gt;=Parámetros!$B$7,"Envío gratis (obligatorio en Mercado Libre)",Parámetros!$B$31)</f>
        <v>Envío gratis (obligatorio en Mercado Libre)</v>
      </c>
      <c r="M585" s="10" t="str">
        <f aca="false">Parámetros!$B$32</f>
        <v>No acepto</v>
      </c>
      <c r="N585" s="10" t="str">
        <f aca="false">Parámetros!$B$33</f>
        <v>Sin garantía</v>
      </c>
      <c r="O585" s="2" t="s">
        <v>7141</v>
      </c>
      <c r="P585" s="2" t="s">
        <v>7142</v>
      </c>
      <c r="Q585" s="2" t="s">
        <v>1196</v>
      </c>
      <c r="R585" s="2" t="s">
        <v>701</v>
      </c>
      <c r="S585" s="2" t="s">
        <v>702</v>
      </c>
      <c r="T585" s="2" t="s">
        <v>7143</v>
      </c>
      <c r="U585" s="2" t="n">
        <v>56</v>
      </c>
      <c r="V585" s="2" t="s">
        <v>133</v>
      </c>
      <c r="W585" s="2" t="n">
        <v>56</v>
      </c>
      <c r="X585" s="2" t="s">
        <v>7144</v>
      </c>
      <c r="Y585" s="2" t="s">
        <v>7145</v>
      </c>
      <c r="Z585" s="2" t="s">
        <v>136</v>
      </c>
      <c r="AA585" s="2" t="s">
        <v>81</v>
      </c>
      <c r="AB585" s="2"/>
      <c r="AC585" s="2"/>
      <c r="AD585" s="2"/>
      <c r="AE585" s="2"/>
      <c r="AF585" s="2" t="s">
        <v>7146</v>
      </c>
      <c r="AG585" s="2" t="s">
        <v>7147</v>
      </c>
      <c r="AH585" s="2" t="s">
        <v>7148</v>
      </c>
      <c r="AI585" s="2" t="s">
        <v>7149</v>
      </c>
      <c r="AJ585" s="2"/>
      <c r="AK585" s="2"/>
      <c r="AL585" s="2"/>
      <c r="AM585" s="2"/>
      <c r="AN585" s="2" t="s">
        <v>87</v>
      </c>
      <c r="AO585" s="2" t="s">
        <v>7150</v>
      </c>
      <c r="AP585" s="2" t="s">
        <v>89</v>
      </c>
    </row>
    <row r="586" customFormat="false" ht="15" hidden="false" customHeight="false" outlineLevel="0" collapsed="false">
      <c r="A586" s="8" t="s">
        <v>7151</v>
      </c>
      <c r="B586" s="8" t="s">
        <v>7151</v>
      </c>
      <c r="C586" s="2" t="s">
        <v>7152</v>
      </c>
      <c r="D586" s="2" t="s">
        <v>470</v>
      </c>
      <c r="E586" s="2" t="s">
        <v>471</v>
      </c>
      <c r="F586" s="9" t="n">
        <f aca="false">Precios!R586</f>
        <v>129</v>
      </c>
      <c r="G586" s="2" t="n">
        <v>723</v>
      </c>
      <c r="H586" s="10" t="str">
        <f aca="false">Parámetros!$B$28</f>
        <v>Nuevo</v>
      </c>
      <c r="I586" s="10" t="str">
        <f aca="false">Parámetros!$B$29</f>
        <v>Clásica</v>
      </c>
      <c r="J586" s="11" t="s">
        <v>7153</v>
      </c>
      <c r="K586" s="10" t="str">
        <f aca="false">Parámetros!$B$30</f>
        <v>Mercado Envíos</v>
      </c>
      <c r="L586" s="2" t="str">
        <f aca="false">IF(F586&gt;=Parámetros!$B$7,"Envío gratis (obligatorio en Mercado Libre)",Parámetros!$B$31)</f>
        <v>A cargo del comprador</v>
      </c>
      <c r="M586" s="10" t="str">
        <f aca="false">Parámetros!$B$32</f>
        <v>No acepto</v>
      </c>
      <c r="N586" s="10" t="str">
        <f aca="false">Parámetros!$B$33</f>
        <v>Sin garantía</v>
      </c>
      <c r="O586" s="2"/>
      <c r="P586" s="2" t="s">
        <v>474</v>
      </c>
      <c r="Q586" s="2" t="s">
        <v>336</v>
      </c>
      <c r="R586" s="2" t="s">
        <v>7154</v>
      </c>
      <c r="S586" s="2" t="s">
        <v>2384</v>
      </c>
      <c r="T586" s="2" t="s">
        <v>7155</v>
      </c>
      <c r="U586" s="2" t="n">
        <v>40</v>
      </c>
      <c r="V586" s="2" t="s">
        <v>77</v>
      </c>
      <c r="W586" s="2" t="n">
        <v>1</v>
      </c>
      <c r="X586" s="2"/>
      <c r="Y586" s="2"/>
      <c r="Z586" s="2"/>
      <c r="AA586" s="2"/>
      <c r="AB586" s="2"/>
      <c r="AC586" s="2" t="s">
        <v>2384</v>
      </c>
      <c r="AD586" s="2"/>
      <c r="AE586" s="2"/>
      <c r="AF586" s="2"/>
      <c r="AG586" s="2" t="s">
        <v>7156</v>
      </c>
      <c r="AH586" s="2" t="s">
        <v>7157</v>
      </c>
      <c r="AI586" s="2"/>
      <c r="AJ586" s="2"/>
      <c r="AK586" s="2"/>
      <c r="AL586" s="2"/>
      <c r="AM586" s="2"/>
      <c r="AN586" s="2" t="s">
        <v>87</v>
      </c>
      <c r="AO586" s="2" t="s">
        <v>7158</v>
      </c>
      <c r="AP586" s="2" t="s">
        <v>89</v>
      </c>
    </row>
    <row r="587" customFormat="false" ht="15" hidden="false" customHeight="false" outlineLevel="0" collapsed="false">
      <c r="A587" s="8" t="s">
        <v>7159</v>
      </c>
      <c r="B587" s="8" t="s">
        <v>7159</v>
      </c>
      <c r="C587" s="2" t="s">
        <v>7160</v>
      </c>
      <c r="D587" s="2" t="s">
        <v>144</v>
      </c>
      <c r="E587" s="2" t="s">
        <v>145</v>
      </c>
      <c r="F587" s="9" t="n">
        <f aca="false">Precios!R587</f>
        <v>489</v>
      </c>
      <c r="G587" s="2" t="n">
        <v>118</v>
      </c>
      <c r="H587" s="10" t="str">
        <f aca="false">Parámetros!$B$28</f>
        <v>Nuevo</v>
      </c>
      <c r="I587" s="10" t="str">
        <f aca="false">Parámetros!$B$29</f>
        <v>Clásica</v>
      </c>
      <c r="J587" s="11" t="s">
        <v>7161</v>
      </c>
      <c r="K587" s="10" t="str">
        <f aca="false">Parámetros!$B$30</f>
        <v>Mercado Envíos</v>
      </c>
      <c r="L587" s="2" t="str">
        <f aca="false">IF(F587&gt;=Parámetros!$B$7,"Envío gratis (obligatorio en Mercado Libre)",Parámetros!$B$31)</f>
        <v>Envío gratis (obligatorio en Mercado Libre)</v>
      </c>
      <c r="M587" s="10" t="str">
        <f aca="false">Parámetros!$B$32</f>
        <v>No acepto</v>
      </c>
      <c r="N587" s="10" t="str">
        <f aca="false">Parámetros!$B$33</f>
        <v>Sin garantía</v>
      </c>
      <c r="O587" s="2" t="s">
        <v>7162</v>
      </c>
      <c r="P587" s="2" t="s">
        <v>1180</v>
      </c>
      <c r="Q587" s="2" t="s">
        <v>355</v>
      </c>
      <c r="R587" s="2"/>
      <c r="S587" s="2" t="s">
        <v>7163</v>
      </c>
      <c r="T587" s="2" t="s">
        <v>5415</v>
      </c>
      <c r="U587" s="2" t="n">
        <v>30</v>
      </c>
      <c r="V587" s="2" t="s">
        <v>133</v>
      </c>
      <c r="W587" s="2" t="n">
        <v>30</v>
      </c>
      <c r="X587" s="2" t="s">
        <v>2610</v>
      </c>
      <c r="Y587" s="2" t="s">
        <v>7164</v>
      </c>
      <c r="Z587" s="2" t="s">
        <v>136</v>
      </c>
      <c r="AA587" s="2" t="s">
        <v>7165</v>
      </c>
      <c r="AB587" s="2"/>
      <c r="AC587" s="2"/>
      <c r="AD587" s="2"/>
      <c r="AE587" s="2"/>
      <c r="AF587" s="2"/>
      <c r="AG587" s="2" t="s">
        <v>7166</v>
      </c>
      <c r="AH587" s="2" t="s">
        <v>7167</v>
      </c>
      <c r="AI587" s="2" t="s">
        <v>7168</v>
      </c>
      <c r="AJ587" s="2" t="s">
        <v>7169</v>
      </c>
      <c r="AK587" s="2"/>
      <c r="AL587" s="2"/>
      <c r="AM587" s="2"/>
      <c r="AN587" s="2" t="s">
        <v>87</v>
      </c>
      <c r="AO587" s="2" t="s">
        <v>7170</v>
      </c>
      <c r="AP587" s="2" t="s">
        <v>89</v>
      </c>
    </row>
    <row r="588" customFormat="false" ht="15" hidden="false" customHeight="false" outlineLevel="0" collapsed="false">
      <c r="A588" s="8" t="s">
        <v>7171</v>
      </c>
      <c r="B588" s="8" t="s">
        <v>7171</v>
      </c>
      <c r="C588" s="2" t="s">
        <v>7172</v>
      </c>
      <c r="D588" s="2" t="s">
        <v>144</v>
      </c>
      <c r="E588" s="2" t="s">
        <v>145</v>
      </c>
      <c r="F588" s="9" t="n">
        <f aca="false">Precios!R588</f>
        <v>1298</v>
      </c>
      <c r="G588" s="2" t="n">
        <v>0</v>
      </c>
      <c r="H588" s="10" t="str">
        <f aca="false">Parámetros!$B$28</f>
        <v>Nuevo</v>
      </c>
      <c r="I588" s="10" t="str">
        <f aca="false">Parámetros!$B$29</f>
        <v>Clásica</v>
      </c>
      <c r="J588" s="11" t="s">
        <v>7173</v>
      </c>
      <c r="K588" s="10" t="str">
        <f aca="false">Parámetros!$B$30</f>
        <v>Mercado Envíos</v>
      </c>
      <c r="L588" s="2" t="str">
        <f aca="false">IF(F588&gt;=Parámetros!$B$7,"Envío gratis (obligatorio en Mercado Libre)",Parámetros!$B$31)</f>
        <v>Envío gratis (obligatorio en Mercado Libre)</v>
      </c>
      <c r="M588" s="10" t="str">
        <f aca="false">Parámetros!$B$32</f>
        <v>No acepto</v>
      </c>
      <c r="N588" s="10" t="str">
        <f aca="false">Parámetros!$B$33</f>
        <v>Sin garantía</v>
      </c>
      <c r="O588" s="2" t="s">
        <v>7174</v>
      </c>
      <c r="P588" s="2" t="s">
        <v>7175</v>
      </c>
      <c r="Q588" s="2" t="s">
        <v>7176</v>
      </c>
      <c r="R588" s="2"/>
      <c r="S588" s="2" t="s">
        <v>7177</v>
      </c>
      <c r="T588" s="2" t="s">
        <v>7178</v>
      </c>
      <c r="U588" s="2" t="n">
        <v>30</v>
      </c>
      <c r="V588" s="2" t="s">
        <v>544</v>
      </c>
      <c r="W588" s="2" t="n">
        <v>30</v>
      </c>
      <c r="X588" s="2" t="s">
        <v>7179</v>
      </c>
      <c r="Y588" s="2" t="s">
        <v>7180</v>
      </c>
      <c r="Z588" s="2" t="s">
        <v>136</v>
      </c>
      <c r="AA588" s="2" t="s">
        <v>81</v>
      </c>
      <c r="AB588" s="2"/>
      <c r="AC588" s="2"/>
      <c r="AD588" s="2"/>
      <c r="AE588" s="2"/>
      <c r="AF588" s="2"/>
      <c r="AG588" s="2" t="s">
        <v>7181</v>
      </c>
      <c r="AH588" s="2" t="s">
        <v>7182</v>
      </c>
      <c r="AI588" s="2"/>
      <c r="AJ588" s="2"/>
      <c r="AK588" s="2"/>
      <c r="AL588" s="2"/>
      <c r="AM588" s="2"/>
      <c r="AN588" s="2" t="s">
        <v>87</v>
      </c>
      <c r="AO588" s="2" t="s">
        <v>7183</v>
      </c>
      <c r="AP588" s="2" t="s">
        <v>89</v>
      </c>
    </row>
    <row r="589" customFormat="false" ht="15" hidden="false" customHeight="false" outlineLevel="0" collapsed="false">
      <c r="A589" s="8" t="s">
        <v>7184</v>
      </c>
      <c r="B589" s="8" t="s">
        <v>7184</v>
      </c>
      <c r="C589" s="2" t="s">
        <v>7185</v>
      </c>
      <c r="D589" s="2" t="s">
        <v>596</v>
      </c>
      <c r="E589" s="2" t="s">
        <v>597</v>
      </c>
      <c r="F589" s="9" t="n">
        <f aca="false">Precios!R589</f>
        <v>197</v>
      </c>
      <c r="G589" s="2" t="n">
        <v>65</v>
      </c>
      <c r="H589" s="10" t="str">
        <f aca="false">Parámetros!$B$28</f>
        <v>Nuevo</v>
      </c>
      <c r="I589" s="10" t="str">
        <f aca="false">Parámetros!$B$29</f>
        <v>Clásica</v>
      </c>
      <c r="J589" s="11" t="s">
        <v>7186</v>
      </c>
      <c r="K589" s="10" t="str">
        <f aca="false">Parámetros!$B$30</f>
        <v>Mercado Envíos</v>
      </c>
      <c r="L589" s="2" t="str">
        <f aca="false">IF(F589&gt;=Parámetros!$B$7,"Envío gratis (obligatorio en Mercado Libre)",Parámetros!$B$31)</f>
        <v>A cargo del comprador</v>
      </c>
      <c r="M589" s="10" t="str">
        <f aca="false">Parámetros!$B$32</f>
        <v>No acepto</v>
      </c>
      <c r="N589" s="10" t="str">
        <f aca="false">Parámetros!$B$33</f>
        <v>Sin garantía</v>
      </c>
      <c r="O589" s="2" t="s">
        <v>7187</v>
      </c>
      <c r="P589" s="2" t="s">
        <v>3671</v>
      </c>
      <c r="Q589" s="2" t="s">
        <v>3672</v>
      </c>
      <c r="R589" s="2" t="s">
        <v>7188</v>
      </c>
      <c r="S589" s="2" t="s">
        <v>7106</v>
      </c>
      <c r="T589" s="2" t="s">
        <v>7189</v>
      </c>
      <c r="U589" s="2" t="n">
        <v>8</v>
      </c>
      <c r="V589" s="2" t="s">
        <v>171</v>
      </c>
      <c r="W589" s="2" t="n">
        <v>8</v>
      </c>
      <c r="X589" s="2"/>
      <c r="Y589" s="2"/>
      <c r="Z589" s="2"/>
      <c r="AA589" s="2"/>
      <c r="AB589" s="2" t="s">
        <v>5734</v>
      </c>
      <c r="AC589" s="2"/>
      <c r="AD589" s="2" t="s">
        <v>103</v>
      </c>
      <c r="AE589" s="2"/>
      <c r="AF589" s="2"/>
      <c r="AG589" s="2" t="s">
        <v>7190</v>
      </c>
      <c r="AH589" s="2" t="s">
        <v>7191</v>
      </c>
      <c r="AI589" s="2" t="s">
        <v>7192</v>
      </c>
      <c r="AJ589" s="2"/>
      <c r="AK589" s="2"/>
      <c r="AL589" s="2"/>
      <c r="AM589" s="2"/>
      <c r="AN589" s="2" t="s">
        <v>175</v>
      </c>
      <c r="AO589" s="2" t="s">
        <v>7193</v>
      </c>
      <c r="AP589" s="2" t="s">
        <v>89</v>
      </c>
    </row>
    <row r="590" customFormat="false" ht="15" hidden="false" customHeight="false" outlineLevel="0" collapsed="false">
      <c r="A590" s="8" t="s">
        <v>7194</v>
      </c>
      <c r="B590" s="8" t="s">
        <v>7194</v>
      </c>
      <c r="C590" s="2" t="s">
        <v>7195</v>
      </c>
      <c r="D590" s="2" t="s">
        <v>1988</v>
      </c>
      <c r="E590" s="2" t="s">
        <v>1989</v>
      </c>
      <c r="F590" s="9" t="n">
        <f aca="false">Precios!R590</f>
        <v>552</v>
      </c>
      <c r="G590" s="2" t="n">
        <v>40</v>
      </c>
      <c r="H590" s="10" t="str">
        <f aca="false">Parámetros!$B$28</f>
        <v>Nuevo</v>
      </c>
      <c r="I590" s="10" t="str">
        <f aca="false">Parámetros!$B$29</f>
        <v>Clásica</v>
      </c>
      <c r="J590" s="11" t="s">
        <v>7196</v>
      </c>
      <c r="K590" s="10" t="str">
        <f aca="false">Parámetros!$B$30</f>
        <v>Mercado Envíos</v>
      </c>
      <c r="L590" s="2" t="str">
        <f aca="false">IF(F590&gt;=Parámetros!$B$7,"Envío gratis (obligatorio en Mercado Libre)",Parámetros!$B$31)</f>
        <v>Envío gratis (obligatorio en Mercado Libre)</v>
      </c>
      <c r="M590" s="10" t="str">
        <f aca="false">Parámetros!$B$32</f>
        <v>No acepto</v>
      </c>
      <c r="N590" s="10" t="str">
        <f aca="false">Parámetros!$B$33</f>
        <v>Sin garantía</v>
      </c>
      <c r="O590" s="2"/>
      <c r="P590" s="2" t="s">
        <v>847</v>
      </c>
      <c r="Q590" s="2" t="s">
        <v>847</v>
      </c>
      <c r="R590" s="2" t="s">
        <v>7197</v>
      </c>
      <c r="S590" s="2" t="s">
        <v>7198</v>
      </c>
      <c r="T590" s="2" t="s">
        <v>7199</v>
      </c>
      <c r="U590" s="2" t="n">
        <v>125</v>
      </c>
      <c r="V590" s="2" t="s">
        <v>77</v>
      </c>
      <c r="W590" s="2" t="n">
        <v>48</v>
      </c>
      <c r="X590" s="2" t="s">
        <v>1995</v>
      </c>
      <c r="Y590" s="2" t="s">
        <v>2891</v>
      </c>
      <c r="Z590" s="2"/>
      <c r="AA590" s="2"/>
      <c r="AB590" s="2"/>
      <c r="AC590" s="2"/>
      <c r="AD590" s="2"/>
      <c r="AE590" s="2"/>
      <c r="AF590" s="2"/>
      <c r="AG590" s="2" t="s">
        <v>7200</v>
      </c>
      <c r="AH590" s="2" t="s">
        <v>7201</v>
      </c>
      <c r="AI590" s="2"/>
      <c r="AJ590" s="2"/>
      <c r="AK590" s="2"/>
      <c r="AL590" s="2"/>
      <c r="AM590" s="2"/>
      <c r="AN590" s="2" t="s">
        <v>87</v>
      </c>
      <c r="AO590" s="2" t="s">
        <v>7202</v>
      </c>
      <c r="AP590" s="2" t="s">
        <v>89</v>
      </c>
    </row>
    <row r="591" customFormat="false" ht="15" hidden="false" customHeight="false" outlineLevel="0" collapsed="false">
      <c r="A591" s="8" t="s">
        <v>7203</v>
      </c>
      <c r="B591" s="8" t="s">
        <v>7203</v>
      </c>
      <c r="C591" s="2" t="s">
        <v>7204</v>
      </c>
      <c r="D591" s="2" t="s">
        <v>596</v>
      </c>
      <c r="E591" s="2" t="s">
        <v>597</v>
      </c>
      <c r="F591" s="9" t="n">
        <f aca="false">Precios!R591</f>
        <v>172</v>
      </c>
      <c r="G591" s="2" t="n">
        <v>70</v>
      </c>
      <c r="H591" s="10" t="str">
        <f aca="false">Parámetros!$B$28</f>
        <v>Nuevo</v>
      </c>
      <c r="I591" s="10" t="str">
        <f aca="false">Parámetros!$B$29</f>
        <v>Clásica</v>
      </c>
      <c r="J591" s="11" t="s">
        <v>7205</v>
      </c>
      <c r="K591" s="10" t="str">
        <f aca="false">Parámetros!$B$30</f>
        <v>Mercado Envíos</v>
      </c>
      <c r="L591" s="2" t="str">
        <f aca="false">IF(F591&gt;=Parámetros!$B$7,"Envío gratis (obligatorio en Mercado Libre)",Parámetros!$B$31)</f>
        <v>A cargo del comprador</v>
      </c>
      <c r="M591" s="10" t="str">
        <f aca="false">Parámetros!$B$32</f>
        <v>No acepto</v>
      </c>
      <c r="N591" s="10" t="str">
        <f aca="false">Parámetros!$B$33</f>
        <v>Sin garantía</v>
      </c>
      <c r="O591" s="2" t="s">
        <v>7206</v>
      </c>
      <c r="P591" s="2" t="s">
        <v>3671</v>
      </c>
      <c r="Q591" s="2" t="s">
        <v>3672</v>
      </c>
      <c r="R591" s="2" t="s">
        <v>7207</v>
      </c>
      <c r="S591" s="2" t="s">
        <v>7208</v>
      </c>
      <c r="T591" s="2" t="s">
        <v>7107</v>
      </c>
      <c r="U591" s="2" t="n">
        <v>10</v>
      </c>
      <c r="V591" s="2" t="s">
        <v>171</v>
      </c>
      <c r="W591" s="2" t="n">
        <v>10</v>
      </c>
      <c r="X591" s="2"/>
      <c r="Y591" s="2"/>
      <c r="Z591" s="2"/>
      <c r="AA591" s="2"/>
      <c r="AB591" s="2" t="s">
        <v>5734</v>
      </c>
      <c r="AC591" s="2"/>
      <c r="AD591" s="2" t="s">
        <v>103</v>
      </c>
      <c r="AE591" s="2"/>
      <c r="AF591" s="2"/>
      <c r="AG591" s="2" t="s">
        <v>7209</v>
      </c>
      <c r="AH591" s="2" t="s">
        <v>7210</v>
      </c>
      <c r="AI591" s="2" t="s">
        <v>7211</v>
      </c>
      <c r="AJ591" s="2"/>
      <c r="AK591" s="2"/>
      <c r="AL591" s="2"/>
      <c r="AM591" s="2"/>
      <c r="AN591" s="2" t="s">
        <v>175</v>
      </c>
      <c r="AO591" s="2" t="s">
        <v>7212</v>
      </c>
      <c r="AP591" s="2" t="s">
        <v>89</v>
      </c>
    </row>
    <row r="592" customFormat="false" ht="15" hidden="false" customHeight="false" outlineLevel="0" collapsed="false">
      <c r="A592" s="8" t="s">
        <v>7213</v>
      </c>
      <c r="B592" s="8" t="s">
        <v>7213</v>
      </c>
      <c r="C592" s="2" t="s">
        <v>7214</v>
      </c>
      <c r="D592" s="2" t="s">
        <v>445</v>
      </c>
      <c r="E592" s="2" t="s">
        <v>446</v>
      </c>
      <c r="F592" s="9" t="n">
        <f aca="false">Precios!R592</f>
        <v>89</v>
      </c>
      <c r="G592" s="2" t="n">
        <v>9325</v>
      </c>
      <c r="H592" s="10" t="str">
        <f aca="false">Parámetros!$B$28</f>
        <v>Nuevo</v>
      </c>
      <c r="I592" s="10" t="str">
        <f aca="false">Parámetros!$B$29</f>
        <v>Clásica</v>
      </c>
      <c r="J592" s="11" t="s">
        <v>7215</v>
      </c>
      <c r="K592" s="10" t="str">
        <f aca="false">Parámetros!$B$30</f>
        <v>Mercado Envíos</v>
      </c>
      <c r="L592" s="2" t="str">
        <f aca="false">IF(F592&gt;=Parámetros!$B$7,"Envío gratis (obligatorio en Mercado Libre)",Parámetros!$B$31)</f>
        <v>A cargo del comprador</v>
      </c>
      <c r="M592" s="10" t="str">
        <f aca="false">Parámetros!$B$32</f>
        <v>No acepto</v>
      </c>
      <c r="N592" s="10" t="str">
        <f aca="false">Parámetros!$B$33</f>
        <v>Sin garantía</v>
      </c>
      <c r="O592" s="2" t="s">
        <v>7216</v>
      </c>
      <c r="P592" s="2" t="s">
        <v>7217</v>
      </c>
      <c r="Q592" s="2" t="s">
        <v>2200</v>
      </c>
      <c r="R592" s="2"/>
      <c r="S592" s="2" t="s">
        <v>7218</v>
      </c>
      <c r="T592" s="2" t="s">
        <v>7219</v>
      </c>
      <c r="U592" s="2" t="n">
        <v>1</v>
      </c>
      <c r="V592" s="2" t="s">
        <v>100</v>
      </c>
      <c r="W592" s="2" t="n">
        <v>1</v>
      </c>
      <c r="X592" s="2" t="s">
        <v>7220</v>
      </c>
      <c r="Y592" s="2" t="s">
        <v>7221</v>
      </c>
      <c r="Z592" s="2" t="s">
        <v>7222</v>
      </c>
      <c r="AA592" s="2"/>
      <c r="AB592" s="2"/>
      <c r="AC592" s="2"/>
      <c r="AD592" s="2"/>
      <c r="AE592" s="2"/>
      <c r="AF592" s="2" t="s">
        <v>7223</v>
      </c>
      <c r="AG592" s="2" t="s">
        <v>7224</v>
      </c>
      <c r="AH592" s="2" t="s">
        <v>7225</v>
      </c>
      <c r="AI592" s="2" t="s">
        <v>7226</v>
      </c>
      <c r="AJ592" s="2" t="s">
        <v>7227</v>
      </c>
      <c r="AK592" s="2" t="s">
        <v>7228</v>
      </c>
      <c r="AL592" s="2"/>
      <c r="AM592" s="2"/>
      <c r="AN592" s="2" t="s">
        <v>87</v>
      </c>
      <c r="AO592" s="2" t="s">
        <v>7229</v>
      </c>
      <c r="AP592" s="2" t="s">
        <v>89</v>
      </c>
    </row>
    <row r="593" customFormat="false" ht="15" hidden="false" customHeight="false" outlineLevel="0" collapsed="false">
      <c r="A593" s="8" t="s">
        <v>7230</v>
      </c>
      <c r="B593" s="8" t="s">
        <v>7230</v>
      </c>
      <c r="C593" s="2" t="s">
        <v>7231</v>
      </c>
      <c r="D593" s="2" t="s">
        <v>144</v>
      </c>
      <c r="E593" s="2" t="s">
        <v>145</v>
      </c>
      <c r="F593" s="9" t="n">
        <f aca="false">Precios!R593</f>
        <v>388</v>
      </c>
      <c r="G593" s="2" t="n">
        <v>67</v>
      </c>
      <c r="H593" s="10" t="str">
        <f aca="false">Parámetros!$B$28</f>
        <v>Nuevo</v>
      </c>
      <c r="I593" s="10" t="str">
        <f aca="false">Parámetros!$B$29</f>
        <v>Clásica</v>
      </c>
      <c r="J593" s="11" t="s">
        <v>7232</v>
      </c>
      <c r="K593" s="10" t="str">
        <f aca="false">Parámetros!$B$30</f>
        <v>Mercado Envíos</v>
      </c>
      <c r="L593" s="2" t="str">
        <f aca="false">IF(F593&gt;=Parámetros!$B$7,"Envío gratis (obligatorio en Mercado Libre)",Parámetros!$B$31)</f>
        <v>Envío gratis (obligatorio en Mercado Libre)</v>
      </c>
      <c r="M593" s="10" t="str">
        <f aca="false">Parámetros!$B$32</f>
        <v>No acepto</v>
      </c>
      <c r="N593" s="10" t="str">
        <f aca="false">Parámetros!$B$33</f>
        <v>Sin garantía</v>
      </c>
      <c r="O593" s="2" t="s">
        <v>7233</v>
      </c>
      <c r="P593" s="2" t="s">
        <v>6880</v>
      </c>
      <c r="Q593" s="2" t="s">
        <v>7234</v>
      </c>
      <c r="R593" s="2"/>
      <c r="S593" s="2" t="s">
        <v>7235</v>
      </c>
      <c r="T593" s="2" t="s">
        <v>7236</v>
      </c>
      <c r="U593" s="2" t="n">
        <v>120</v>
      </c>
      <c r="V593" s="2" t="s">
        <v>77</v>
      </c>
      <c r="W593" s="2" t="n">
        <v>1</v>
      </c>
      <c r="X593" s="2" t="s">
        <v>6881</v>
      </c>
      <c r="Y593" s="2" t="s">
        <v>7237</v>
      </c>
      <c r="Z593" s="2" t="s">
        <v>136</v>
      </c>
      <c r="AA593" s="2" t="s">
        <v>7238</v>
      </c>
      <c r="AB593" s="2"/>
      <c r="AC593" s="2"/>
      <c r="AD593" s="2"/>
      <c r="AE593" s="2"/>
      <c r="AF593" s="2" t="s">
        <v>7239</v>
      </c>
      <c r="AG593" s="2" t="s">
        <v>7240</v>
      </c>
      <c r="AH593" s="2" t="s">
        <v>7241</v>
      </c>
      <c r="AI593" s="2" t="s">
        <v>7242</v>
      </c>
      <c r="AJ593" s="2" t="s">
        <v>7243</v>
      </c>
      <c r="AK593" s="2"/>
      <c r="AL593" s="2"/>
      <c r="AM593" s="2"/>
      <c r="AN593" s="2" t="s">
        <v>87</v>
      </c>
      <c r="AO593" s="2" t="s">
        <v>7244</v>
      </c>
      <c r="AP593" s="2" t="s">
        <v>89</v>
      </c>
    </row>
    <row r="594" customFormat="false" ht="15" hidden="false" customHeight="false" outlineLevel="0" collapsed="false">
      <c r="A594" s="8" t="s">
        <v>7245</v>
      </c>
      <c r="B594" s="8" t="s">
        <v>7245</v>
      </c>
      <c r="C594" s="2" t="s">
        <v>7246</v>
      </c>
      <c r="D594" s="2" t="s">
        <v>750</v>
      </c>
      <c r="E594" s="2" t="s">
        <v>751</v>
      </c>
      <c r="F594" s="9" t="n">
        <f aca="false">Precios!R594</f>
        <v>190</v>
      </c>
      <c r="G594" s="2" t="n">
        <v>135</v>
      </c>
      <c r="H594" s="10" t="str">
        <f aca="false">Parámetros!$B$28</f>
        <v>Nuevo</v>
      </c>
      <c r="I594" s="10" t="str">
        <f aca="false">Parámetros!$B$29</f>
        <v>Clásica</v>
      </c>
      <c r="J594" s="11" t="s">
        <v>7247</v>
      </c>
      <c r="K594" s="10" t="str">
        <f aca="false">Parámetros!$B$30</f>
        <v>Mercado Envíos</v>
      </c>
      <c r="L594" s="2" t="str">
        <f aca="false">IF(F594&gt;=Parámetros!$B$7,"Envío gratis (obligatorio en Mercado Libre)",Parámetros!$B$31)</f>
        <v>A cargo del comprador</v>
      </c>
      <c r="M594" s="10" t="str">
        <f aca="false">Parámetros!$B$32</f>
        <v>No acepto</v>
      </c>
      <c r="N594" s="10" t="str">
        <f aca="false">Parámetros!$B$33</f>
        <v>Sin garantía</v>
      </c>
      <c r="O594" s="2" t="s">
        <v>7248</v>
      </c>
      <c r="P594" s="2" t="s">
        <v>3291</v>
      </c>
      <c r="Q594" s="2" t="s">
        <v>7116</v>
      </c>
      <c r="R594" s="2" t="s">
        <v>7249</v>
      </c>
      <c r="S594" s="2" t="s">
        <v>7250</v>
      </c>
      <c r="T594" s="2" t="s">
        <v>7251</v>
      </c>
      <c r="U594" s="2" t="n">
        <v>140</v>
      </c>
      <c r="V594" s="2" t="s">
        <v>77</v>
      </c>
      <c r="W594" s="2" t="n">
        <v>1</v>
      </c>
      <c r="X594" s="2" t="s">
        <v>7252</v>
      </c>
      <c r="Y594" s="2" t="s">
        <v>7253</v>
      </c>
      <c r="Z594" s="2" t="s">
        <v>136</v>
      </c>
      <c r="AA594" s="2" t="s">
        <v>7254</v>
      </c>
      <c r="AB594" s="2"/>
      <c r="AC594" s="2" t="s">
        <v>1461</v>
      </c>
      <c r="AD594" s="2"/>
      <c r="AE594" s="2"/>
      <c r="AF594" s="2" t="s">
        <v>7255</v>
      </c>
      <c r="AG594" s="2" t="s">
        <v>7256</v>
      </c>
      <c r="AH594" s="2" t="s">
        <v>7257</v>
      </c>
      <c r="AI594" s="2" t="s">
        <v>7258</v>
      </c>
      <c r="AJ594" s="2" t="s">
        <v>7259</v>
      </c>
      <c r="AK594" s="2"/>
      <c r="AL594" s="2"/>
      <c r="AM594" s="2"/>
      <c r="AN594" s="2" t="s">
        <v>87</v>
      </c>
      <c r="AO594" s="2" t="s">
        <v>7260</v>
      </c>
      <c r="AP594" s="2" t="s">
        <v>89</v>
      </c>
    </row>
    <row r="595" customFormat="false" ht="15" hidden="false" customHeight="false" outlineLevel="0" collapsed="false">
      <c r="A595" s="8" t="s">
        <v>7261</v>
      </c>
      <c r="B595" s="8" t="s">
        <v>7261</v>
      </c>
      <c r="C595" s="2" t="s">
        <v>7262</v>
      </c>
      <c r="D595" s="2" t="s">
        <v>2351</v>
      </c>
      <c r="E595" s="2" t="s">
        <v>2352</v>
      </c>
      <c r="F595" s="9" t="n">
        <f aca="false">Precios!R595</f>
        <v>86.5</v>
      </c>
      <c r="G595" s="2" t="n">
        <v>16</v>
      </c>
      <c r="H595" s="10" t="str">
        <f aca="false">Parámetros!$B$28</f>
        <v>Nuevo</v>
      </c>
      <c r="I595" s="10" t="str">
        <f aca="false">Parámetros!$B$29</f>
        <v>Clásica</v>
      </c>
      <c r="J595" s="11" t="s">
        <v>7263</v>
      </c>
      <c r="K595" s="10" t="str">
        <f aca="false">Parámetros!$B$30</f>
        <v>Mercado Envíos</v>
      </c>
      <c r="L595" s="2" t="str">
        <f aca="false">IF(F595&gt;=Parámetros!$B$7,"Envío gratis (obligatorio en Mercado Libre)",Parámetros!$B$31)</f>
        <v>A cargo del comprador</v>
      </c>
      <c r="M595" s="10" t="str">
        <f aca="false">Parámetros!$B$32</f>
        <v>No acepto</v>
      </c>
      <c r="N595" s="10" t="str">
        <f aca="false">Parámetros!$B$33</f>
        <v>Sin garantía</v>
      </c>
      <c r="O595" s="2" t="s">
        <v>7264</v>
      </c>
      <c r="P595" s="2" t="s">
        <v>3370</v>
      </c>
      <c r="Q595" s="2" t="s">
        <v>617</v>
      </c>
      <c r="R595" s="2" t="s">
        <v>3371</v>
      </c>
      <c r="S595" s="2" t="s">
        <v>3372</v>
      </c>
      <c r="T595" s="2" t="s">
        <v>7265</v>
      </c>
      <c r="U595" s="2" t="n">
        <v>52</v>
      </c>
      <c r="V595" s="2" t="s">
        <v>77</v>
      </c>
      <c r="W595" s="2" t="n">
        <v>1</v>
      </c>
      <c r="X595" s="2"/>
      <c r="Y595" s="2"/>
      <c r="Z595" s="2"/>
      <c r="AA595" s="2"/>
      <c r="AB595" s="2"/>
      <c r="AC595" s="2" t="s">
        <v>7266</v>
      </c>
      <c r="AD595" s="2"/>
      <c r="AE595" s="2"/>
      <c r="AF595" s="2"/>
      <c r="AG595" s="2" t="s">
        <v>7267</v>
      </c>
      <c r="AH595" s="2" t="s">
        <v>7268</v>
      </c>
      <c r="AI595" s="2"/>
      <c r="AJ595" s="2"/>
      <c r="AK595" s="2"/>
      <c r="AL595" s="2"/>
      <c r="AM595" s="2"/>
      <c r="AN595" s="2" t="s">
        <v>175</v>
      </c>
      <c r="AO595" s="2" t="s">
        <v>7269</v>
      </c>
      <c r="AP595" s="2" t="s">
        <v>89</v>
      </c>
    </row>
    <row r="596" customFormat="false" ht="15" hidden="false" customHeight="false" outlineLevel="0" collapsed="false">
      <c r="A596" s="8" t="s">
        <v>7270</v>
      </c>
      <c r="B596" s="8" t="s">
        <v>7270</v>
      </c>
      <c r="C596" s="2" t="s">
        <v>7271</v>
      </c>
      <c r="D596" s="2" t="s">
        <v>1811</v>
      </c>
      <c r="E596" s="2" t="s">
        <v>1812</v>
      </c>
      <c r="F596" s="9" t="n">
        <f aca="false">Precios!R596</f>
        <v>104</v>
      </c>
      <c r="G596" s="2" t="n">
        <v>0</v>
      </c>
      <c r="H596" s="10" t="str">
        <f aca="false">Parámetros!$B$28</f>
        <v>Nuevo</v>
      </c>
      <c r="I596" s="10" t="str">
        <f aca="false">Parámetros!$B$29</f>
        <v>Clásica</v>
      </c>
      <c r="J596" s="11" t="s">
        <v>7272</v>
      </c>
      <c r="K596" s="10" t="str">
        <f aca="false">Parámetros!$B$30</f>
        <v>Mercado Envíos</v>
      </c>
      <c r="L596" s="2" t="str">
        <f aca="false">IF(F596&gt;=Parámetros!$B$7,"Envío gratis (obligatorio en Mercado Libre)",Parámetros!$B$31)</f>
        <v>A cargo del comprador</v>
      </c>
      <c r="M596" s="10" t="str">
        <f aca="false">Parámetros!$B$32</f>
        <v>No acepto</v>
      </c>
      <c r="N596" s="10" t="str">
        <f aca="false">Parámetros!$B$33</f>
        <v>Sin garantía</v>
      </c>
      <c r="O596" s="2" t="s">
        <v>7273</v>
      </c>
      <c r="P596" s="2" t="s">
        <v>7274</v>
      </c>
      <c r="Q596" s="2" t="s">
        <v>7275</v>
      </c>
      <c r="R596" s="2"/>
      <c r="S596" s="2" t="s">
        <v>7276</v>
      </c>
      <c r="T596" s="2" t="s">
        <v>7277</v>
      </c>
      <c r="U596" s="2" t="n">
        <v>30</v>
      </c>
      <c r="V596" s="2" t="s">
        <v>100</v>
      </c>
      <c r="W596" s="2" t="n">
        <v>1</v>
      </c>
      <c r="X596" s="2" t="s">
        <v>6850</v>
      </c>
      <c r="Y596" s="2" t="s">
        <v>7278</v>
      </c>
      <c r="Z596" s="2" t="s">
        <v>341</v>
      </c>
      <c r="AA596" s="2"/>
      <c r="AB596" s="2"/>
      <c r="AC596" s="2"/>
      <c r="AD596" s="2"/>
      <c r="AE596" s="2"/>
      <c r="AF596" s="2"/>
      <c r="AG596" s="2" t="s">
        <v>7279</v>
      </c>
      <c r="AH596" s="2" t="s">
        <v>7280</v>
      </c>
      <c r="AI596" s="2" t="s">
        <v>7281</v>
      </c>
      <c r="AJ596" s="2"/>
      <c r="AK596" s="2"/>
      <c r="AL596" s="2"/>
      <c r="AM596" s="2"/>
      <c r="AN596" s="2" t="s">
        <v>87</v>
      </c>
      <c r="AO596" s="2" t="s">
        <v>7282</v>
      </c>
      <c r="AP596" s="2" t="s">
        <v>89</v>
      </c>
    </row>
    <row r="597" customFormat="false" ht="15" hidden="false" customHeight="false" outlineLevel="0" collapsed="false">
      <c r="A597" s="8" t="s">
        <v>7283</v>
      </c>
      <c r="B597" s="8" t="s">
        <v>7283</v>
      </c>
      <c r="C597" s="2" t="s">
        <v>7284</v>
      </c>
      <c r="D597" s="2" t="s">
        <v>1093</v>
      </c>
      <c r="E597" s="2" t="s">
        <v>1094</v>
      </c>
      <c r="F597" s="9" t="n">
        <f aca="false">Precios!R597</f>
        <v>666.26</v>
      </c>
      <c r="G597" s="2" t="n">
        <v>0</v>
      </c>
      <c r="H597" s="10" t="str">
        <f aca="false">Parámetros!$B$28</f>
        <v>Nuevo</v>
      </c>
      <c r="I597" s="10" t="str">
        <f aca="false">Parámetros!$B$29</f>
        <v>Clásica</v>
      </c>
      <c r="J597" s="11" t="s">
        <v>7285</v>
      </c>
      <c r="K597" s="10" t="str">
        <f aca="false">Parámetros!$B$30</f>
        <v>Mercado Envíos</v>
      </c>
      <c r="L597" s="2" t="str">
        <f aca="false">IF(F597&gt;=Parámetros!$B$7,"Envío gratis (obligatorio en Mercado Libre)",Parámetros!$B$31)</f>
        <v>Envío gratis (obligatorio en Mercado Libre)</v>
      </c>
      <c r="M597" s="10" t="str">
        <f aca="false">Parámetros!$B$32</f>
        <v>No acepto</v>
      </c>
      <c r="N597" s="10" t="str">
        <f aca="false">Parámetros!$B$33</f>
        <v>Sin garantía</v>
      </c>
      <c r="O597" s="2" t="s">
        <v>7286</v>
      </c>
      <c r="P597" s="2" t="s">
        <v>7287</v>
      </c>
      <c r="Q597" s="2" t="s">
        <v>3945</v>
      </c>
      <c r="R597" s="2" t="s">
        <v>3415</v>
      </c>
      <c r="S597" s="2" t="s">
        <v>7288</v>
      </c>
      <c r="T597" s="2" t="s">
        <v>7289</v>
      </c>
      <c r="U597" s="2" t="n">
        <v>150</v>
      </c>
      <c r="V597" s="2" t="s">
        <v>77</v>
      </c>
      <c r="W597" s="2" t="n">
        <v>1</v>
      </c>
      <c r="X597" s="2" t="s">
        <v>7290</v>
      </c>
      <c r="Y597" s="2" t="s">
        <v>7291</v>
      </c>
      <c r="Z597" s="2" t="s">
        <v>136</v>
      </c>
      <c r="AA597" s="2"/>
      <c r="AB597" s="2"/>
      <c r="AC597" s="2"/>
      <c r="AD597" s="2"/>
      <c r="AE597" s="2"/>
      <c r="AF597" s="2"/>
      <c r="AG597" s="2" t="s">
        <v>7292</v>
      </c>
      <c r="AH597" s="2" t="s">
        <v>7293</v>
      </c>
      <c r="AI597" s="2" t="s">
        <v>7294</v>
      </c>
      <c r="AJ597" s="2"/>
      <c r="AK597" s="2"/>
      <c r="AL597" s="2"/>
      <c r="AM597" s="2"/>
      <c r="AN597" s="2" t="s">
        <v>87</v>
      </c>
      <c r="AO597" s="2" t="s">
        <v>7295</v>
      </c>
      <c r="AP597" s="2" t="s">
        <v>89</v>
      </c>
    </row>
    <row r="598" customFormat="false" ht="15" hidden="false" customHeight="false" outlineLevel="0" collapsed="false">
      <c r="A598" s="8" t="s">
        <v>7296</v>
      </c>
      <c r="B598" s="8" t="s">
        <v>7296</v>
      </c>
      <c r="C598" s="2" t="s">
        <v>7297</v>
      </c>
      <c r="D598" s="2" t="s">
        <v>6709</v>
      </c>
      <c r="E598" s="2" t="s">
        <v>6710</v>
      </c>
      <c r="F598" s="9" t="n">
        <f aca="false">Precios!R598</f>
        <v>96</v>
      </c>
      <c r="G598" s="2" t="n">
        <v>412</v>
      </c>
      <c r="H598" s="10" t="str">
        <f aca="false">Parámetros!$B$28</f>
        <v>Nuevo</v>
      </c>
      <c r="I598" s="10" t="str">
        <f aca="false">Parámetros!$B$29</f>
        <v>Clásica</v>
      </c>
      <c r="J598" s="11" t="s">
        <v>7298</v>
      </c>
      <c r="K598" s="10" t="str">
        <f aca="false">Parámetros!$B$30</f>
        <v>Mercado Envíos</v>
      </c>
      <c r="L598" s="2" t="str">
        <f aca="false">IF(F598&gt;=Parámetros!$B$7,"Envío gratis (obligatorio en Mercado Libre)",Parámetros!$B$31)</f>
        <v>A cargo del comprador</v>
      </c>
      <c r="M598" s="10" t="str">
        <f aca="false">Parámetros!$B$32</f>
        <v>No acepto</v>
      </c>
      <c r="N598" s="10" t="str">
        <f aca="false">Parámetros!$B$33</f>
        <v>Sin garantía</v>
      </c>
      <c r="O598" s="2" t="s">
        <v>7299</v>
      </c>
      <c r="P598" s="2" t="s">
        <v>7300</v>
      </c>
      <c r="Q598" s="2" t="s">
        <v>617</v>
      </c>
      <c r="R598" s="2" t="s">
        <v>7301</v>
      </c>
      <c r="S598" s="2" t="s">
        <v>7302</v>
      </c>
      <c r="T598" s="2" t="s">
        <v>7303</v>
      </c>
      <c r="U598" s="2" t="n">
        <v>159</v>
      </c>
      <c r="V598" s="2" t="s">
        <v>77</v>
      </c>
      <c r="W598" s="2" t="n">
        <v>1</v>
      </c>
      <c r="X598" s="2"/>
      <c r="Y598" s="2"/>
      <c r="Z598" s="2"/>
      <c r="AA598" s="2"/>
      <c r="AB598" s="2"/>
      <c r="AC598" s="2" t="s">
        <v>7304</v>
      </c>
      <c r="AD598" s="2" t="s">
        <v>1101</v>
      </c>
      <c r="AE598" s="2"/>
      <c r="AF598" s="2"/>
      <c r="AG598" s="2" t="s">
        <v>7305</v>
      </c>
      <c r="AH598" s="2" t="s">
        <v>7306</v>
      </c>
      <c r="AI598" s="2" t="s">
        <v>7307</v>
      </c>
      <c r="AJ598" s="2"/>
      <c r="AK598" s="2"/>
      <c r="AL598" s="2"/>
      <c r="AM598" s="2"/>
      <c r="AN598" s="2" t="s">
        <v>175</v>
      </c>
      <c r="AO598" s="2" t="s">
        <v>7308</v>
      </c>
      <c r="AP598" s="2" t="s">
        <v>89</v>
      </c>
    </row>
    <row r="599" customFormat="false" ht="15" hidden="false" customHeight="false" outlineLevel="0" collapsed="false">
      <c r="A599" s="8" t="s">
        <v>7309</v>
      </c>
      <c r="B599" s="8" t="s">
        <v>7309</v>
      </c>
      <c r="C599" s="2" t="s">
        <v>7310</v>
      </c>
      <c r="D599" s="2" t="s">
        <v>750</v>
      </c>
      <c r="E599" s="2" t="s">
        <v>751</v>
      </c>
      <c r="F599" s="9" t="n">
        <f aca="false">Precios!R599</f>
        <v>284</v>
      </c>
      <c r="G599" s="2" t="n">
        <v>4</v>
      </c>
      <c r="H599" s="10" t="str">
        <f aca="false">Parámetros!$B$28</f>
        <v>Nuevo</v>
      </c>
      <c r="I599" s="10" t="str">
        <f aca="false">Parámetros!$B$29</f>
        <v>Clásica</v>
      </c>
      <c r="J599" s="11" t="s">
        <v>7311</v>
      </c>
      <c r="K599" s="10" t="str">
        <f aca="false">Parámetros!$B$30</f>
        <v>Mercado Envíos</v>
      </c>
      <c r="L599" s="2" t="str">
        <f aca="false">IF(F599&gt;=Parámetros!$B$7,"Envío gratis (obligatorio en Mercado Libre)",Parámetros!$B$31)</f>
        <v>A cargo del comprador</v>
      </c>
      <c r="M599" s="10" t="str">
        <f aca="false">Parámetros!$B$32</f>
        <v>No acepto</v>
      </c>
      <c r="N599" s="10" t="str">
        <f aca="false">Parámetros!$B$33</f>
        <v>Sin garantía</v>
      </c>
      <c r="O599" s="2" t="s">
        <v>7312</v>
      </c>
      <c r="P599" s="2" t="s">
        <v>5799</v>
      </c>
      <c r="Q599" s="2" t="s">
        <v>7234</v>
      </c>
      <c r="R599" s="2" t="s">
        <v>7313</v>
      </c>
      <c r="S599" s="2" t="s">
        <v>7314</v>
      </c>
      <c r="T599" s="2" t="s">
        <v>7315</v>
      </c>
      <c r="U599" s="2" t="n">
        <v>15</v>
      </c>
      <c r="V599" s="2" t="s">
        <v>133</v>
      </c>
      <c r="W599" s="2" t="n">
        <v>15</v>
      </c>
      <c r="X599" s="2" t="s">
        <v>7316</v>
      </c>
      <c r="Y599" s="2" t="s">
        <v>7317</v>
      </c>
      <c r="Z599" s="2" t="s">
        <v>136</v>
      </c>
      <c r="AA599" s="2" t="s">
        <v>7318</v>
      </c>
      <c r="AB599" s="2"/>
      <c r="AC599" s="2"/>
      <c r="AD599" s="2"/>
      <c r="AE599" s="2"/>
      <c r="AF599" s="2" t="s">
        <v>7319</v>
      </c>
      <c r="AG599" s="2" t="s">
        <v>7320</v>
      </c>
      <c r="AH599" s="2" t="s">
        <v>7321</v>
      </c>
      <c r="AI599" s="2" t="s">
        <v>7322</v>
      </c>
      <c r="AJ599" s="2"/>
      <c r="AK599" s="2"/>
      <c r="AL599" s="2"/>
      <c r="AM599" s="2"/>
      <c r="AN599" s="2" t="s">
        <v>87</v>
      </c>
      <c r="AO599" s="2" t="s">
        <v>7323</v>
      </c>
      <c r="AP599" s="2" t="s">
        <v>89</v>
      </c>
    </row>
    <row r="600" customFormat="false" ht="15" hidden="false" customHeight="false" outlineLevel="0" collapsed="false">
      <c r="A600" s="8" t="s">
        <v>7324</v>
      </c>
      <c r="B600" s="8" t="s">
        <v>7324</v>
      </c>
      <c r="C600" s="2" t="s">
        <v>7325</v>
      </c>
      <c r="D600" s="2" t="s">
        <v>1059</v>
      </c>
      <c r="E600" s="2" t="s">
        <v>1060</v>
      </c>
      <c r="F600" s="9" t="n">
        <f aca="false">Precios!R600</f>
        <v>148</v>
      </c>
      <c r="G600" s="2" t="n">
        <v>232</v>
      </c>
      <c r="H600" s="10" t="str">
        <f aca="false">Parámetros!$B$28</f>
        <v>Nuevo</v>
      </c>
      <c r="I600" s="10" t="str">
        <f aca="false">Parámetros!$B$29</f>
        <v>Clásica</v>
      </c>
      <c r="J600" s="11" t="s">
        <v>7326</v>
      </c>
      <c r="K600" s="10" t="str">
        <f aca="false">Parámetros!$B$30</f>
        <v>Mercado Envíos</v>
      </c>
      <c r="L600" s="2" t="str">
        <f aca="false">IF(F600&gt;=Parámetros!$B$7,"Envío gratis (obligatorio en Mercado Libre)",Parámetros!$B$31)</f>
        <v>A cargo del comprador</v>
      </c>
      <c r="M600" s="10" t="str">
        <f aca="false">Parámetros!$B$32</f>
        <v>No acepto</v>
      </c>
      <c r="N600" s="10" t="str">
        <f aca="false">Parámetros!$B$33</f>
        <v>Sin garantía</v>
      </c>
      <c r="O600" s="2" t="s">
        <v>7327</v>
      </c>
      <c r="P600" s="2" t="s">
        <v>7328</v>
      </c>
      <c r="Q600" s="2" t="s">
        <v>5675</v>
      </c>
      <c r="R600" s="2"/>
      <c r="S600" s="2" t="s">
        <v>1981</v>
      </c>
      <c r="T600" s="2" t="s">
        <v>7329</v>
      </c>
      <c r="U600" s="2" t="n">
        <v>20</v>
      </c>
      <c r="V600" s="2" t="s">
        <v>133</v>
      </c>
      <c r="W600" s="2" t="n">
        <v>20</v>
      </c>
      <c r="X600" s="2" t="s">
        <v>7330</v>
      </c>
      <c r="Y600" s="2" t="s">
        <v>7331</v>
      </c>
      <c r="Z600" s="2" t="s">
        <v>136</v>
      </c>
      <c r="AA600" s="2" t="s">
        <v>81</v>
      </c>
      <c r="AB600" s="2"/>
      <c r="AC600" s="2"/>
      <c r="AD600" s="2"/>
      <c r="AE600" s="2"/>
      <c r="AF600" s="2"/>
      <c r="AG600" s="2" t="s">
        <v>7166</v>
      </c>
      <c r="AH600" s="2" t="s">
        <v>7332</v>
      </c>
      <c r="AI600" s="2" t="s">
        <v>7333</v>
      </c>
      <c r="AJ600" s="2" t="s">
        <v>7334</v>
      </c>
      <c r="AK600" s="2" t="s">
        <v>7335</v>
      </c>
      <c r="AL600" s="2"/>
      <c r="AM600" s="2"/>
      <c r="AN600" s="2" t="s">
        <v>87</v>
      </c>
      <c r="AO600" s="2" t="s">
        <v>7336</v>
      </c>
      <c r="AP600" s="2" t="s">
        <v>89</v>
      </c>
    </row>
    <row r="601" customFormat="false" ht="15" hidden="false" customHeight="false" outlineLevel="0" collapsed="false">
      <c r="A601" s="8" t="s">
        <v>7337</v>
      </c>
      <c r="B601" s="8" t="s">
        <v>7337</v>
      </c>
      <c r="C601" s="2" t="s">
        <v>7338</v>
      </c>
      <c r="D601" s="2" t="s">
        <v>6709</v>
      </c>
      <c r="E601" s="2" t="s">
        <v>6710</v>
      </c>
      <c r="F601" s="9" t="n">
        <f aca="false">Precios!R601</f>
        <v>80</v>
      </c>
      <c r="G601" s="2" t="n">
        <v>213</v>
      </c>
      <c r="H601" s="10" t="str">
        <f aca="false">Parámetros!$B$28</f>
        <v>Nuevo</v>
      </c>
      <c r="I601" s="10" t="str">
        <f aca="false">Parámetros!$B$29</f>
        <v>Clásica</v>
      </c>
      <c r="J601" s="11" t="s">
        <v>7339</v>
      </c>
      <c r="K601" s="10" t="str">
        <f aca="false">Parámetros!$B$30</f>
        <v>Mercado Envíos</v>
      </c>
      <c r="L601" s="2" t="str">
        <f aca="false">IF(F601&gt;=Parámetros!$B$7,"Envío gratis (obligatorio en Mercado Libre)",Parámetros!$B$31)</f>
        <v>A cargo del comprador</v>
      </c>
      <c r="M601" s="10" t="str">
        <f aca="false">Parámetros!$B$32</f>
        <v>No acepto</v>
      </c>
      <c r="N601" s="10" t="str">
        <f aca="false">Parámetros!$B$33</f>
        <v>Sin garantía</v>
      </c>
      <c r="O601" s="2"/>
      <c r="P601" s="2" t="s">
        <v>7340</v>
      </c>
      <c r="Q601" s="2" t="s">
        <v>6195</v>
      </c>
      <c r="R601" s="2" t="s">
        <v>7341</v>
      </c>
      <c r="S601" s="2" t="s">
        <v>7342</v>
      </c>
      <c r="T601" s="2" t="s">
        <v>7343</v>
      </c>
      <c r="U601" s="2" t="n">
        <v>150</v>
      </c>
      <c r="V601" s="2" t="s">
        <v>77</v>
      </c>
      <c r="W601" s="2" t="n">
        <v>1</v>
      </c>
      <c r="X601" s="2"/>
      <c r="Y601" s="2"/>
      <c r="Z601" s="2"/>
      <c r="AA601" s="2"/>
      <c r="AB601" s="2"/>
      <c r="AC601" s="2" t="s">
        <v>7344</v>
      </c>
      <c r="AD601" s="2" t="s">
        <v>1101</v>
      </c>
      <c r="AE601" s="2"/>
      <c r="AF601" s="2"/>
      <c r="AG601" s="2" t="s">
        <v>7345</v>
      </c>
      <c r="AH601" s="2" t="s">
        <v>7346</v>
      </c>
      <c r="AI601" s="2"/>
      <c r="AJ601" s="2"/>
      <c r="AK601" s="2"/>
      <c r="AL601" s="2"/>
      <c r="AM601" s="2"/>
      <c r="AN601" s="2" t="s">
        <v>175</v>
      </c>
      <c r="AO601" s="2" t="s">
        <v>7347</v>
      </c>
      <c r="AP601" s="2" t="s">
        <v>89</v>
      </c>
    </row>
    <row r="602" customFormat="false" ht="15" hidden="false" customHeight="false" outlineLevel="0" collapsed="false">
      <c r="A602" s="8" t="s">
        <v>7348</v>
      </c>
      <c r="B602" s="8" t="s">
        <v>7348</v>
      </c>
      <c r="C602" s="2" t="s">
        <v>7349</v>
      </c>
      <c r="D602" s="2" t="s">
        <v>6227</v>
      </c>
      <c r="E602" s="2" t="s">
        <v>6228</v>
      </c>
      <c r="F602" s="9" t="n">
        <f aca="false">Precios!R602</f>
        <v>734</v>
      </c>
      <c r="G602" s="2" t="n">
        <v>180</v>
      </c>
      <c r="H602" s="10" t="str">
        <f aca="false">Parámetros!$B$28</f>
        <v>Nuevo</v>
      </c>
      <c r="I602" s="10" t="str">
        <f aca="false">Parámetros!$B$29</f>
        <v>Clásica</v>
      </c>
      <c r="J602" s="11" t="s">
        <v>7350</v>
      </c>
      <c r="K602" s="10" t="str">
        <f aca="false">Parámetros!$B$30</f>
        <v>Mercado Envíos</v>
      </c>
      <c r="L602" s="2" t="str">
        <f aca="false">IF(F602&gt;=Parámetros!$B$7,"Envío gratis (obligatorio en Mercado Libre)",Parámetros!$B$31)</f>
        <v>Envío gratis (obligatorio en Mercado Libre)</v>
      </c>
      <c r="M602" s="10" t="str">
        <f aca="false">Parámetros!$B$32</f>
        <v>No acepto</v>
      </c>
      <c r="N602" s="10" t="str">
        <f aca="false">Parámetros!$B$33</f>
        <v>Sin garantía</v>
      </c>
      <c r="O602" s="2" t="s">
        <v>7351</v>
      </c>
      <c r="P602" s="2" t="s">
        <v>7352</v>
      </c>
      <c r="Q602" s="2"/>
      <c r="R602" s="2" t="s">
        <v>4690</v>
      </c>
      <c r="S602" s="2" t="s">
        <v>7353</v>
      </c>
      <c r="T602" s="2" t="s">
        <v>7354</v>
      </c>
      <c r="U602" s="2" t="n">
        <v>100</v>
      </c>
      <c r="V602" s="2" t="s">
        <v>7355</v>
      </c>
      <c r="W602" s="2" t="n">
        <v>100</v>
      </c>
      <c r="X602" s="2"/>
      <c r="Y602" s="2"/>
      <c r="Z602" s="2"/>
      <c r="AA602" s="2"/>
      <c r="AB602" s="2"/>
      <c r="AC602" s="2" t="s">
        <v>7356</v>
      </c>
      <c r="AD602" s="2"/>
      <c r="AE602" s="2"/>
      <c r="AF602" s="2"/>
      <c r="AG602" s="2" t="s">
        <v>7357</v>
      </c>
      <c r="AH602" s="2" t="s">
        <v>7358</v>
      </c>
      <c r="AI602" s="2" t="s">
        <v>7359</v>
      </c>
      <c r="AJ602" s="2"/>
      <c r="AK602" s="2"/>
      <c r="AL602" s="2"/>
      <c r="AM602" s="2"/>
      <c r="AN602" s="2" t="s">
        <v>87</v>
      </c>
      <c r="AO602" s="2" t="s">
        <v>7360</v>
      </c>
      <c r="AP602" s="2" t="s">
        <v>89</v>
      </c>
    </row>
    <row r="603" customFormat="false" ht="15" hidden="false" customHeight="false" outlineLevel="0" collapsed="false">
      <c r="A603" s="8" t="s">
        <v>7361</v>
      </c>
      <c r="B603" s="8" t="s">
        <v>7361</v>
      </c>
      <c r="C603" s="2" t="s">
        <v>7362</v>
      </c>
      <c r="D603" s="2" t="s">
        <v>1059</v>
      </c>
      <c r="E603" s="2" t="s">
        <v>1060</v>
      </c>
      <c r="F603" s="9" t="n">
        <f aca="false">Precios!R603</f>
        <v>1629.41</v>
      </c>
      <c r="G603" s="2" t="n">
        <v>25</v>
      </c>
      <c r="H603" s="10" t="str">
        <f aca="false">Parámetros!$B$28</f>
        <v>Nuevo</v>
      </c>
      <c r="I603" s="10" t="str">
        <f aca="false">Parámetros!$B$29</f>
        <v>Clásica</v>
      </c>
      <c r="J603" s="11" t="s">
        <v>7363</v>
      </c>
      <c r="K603" s="10" t="str">
        <f aca="false">Parámetros!$B$30</f>
        <v>Mercado Envíos</v>
      </c>
      <c r="L603" s="2" t="str">
        <f aca="false">IF(F603&gt;=Parámetros!$B$7,"Envío gratis (obligatorio en Mercado Libre)",Parámetros!$B$31)</f>
        <v>Envío gratis (obligatorio en Mercado Libre)</v>
      </c>
      <c r="M603" s="10" t="str">
        <f aca="false">Parámetros!$B$32</f>
        <v>No acepto</v>
      </c>
      <c r="N603" s="10" t="str">
        <f aca="false">Parámetros!$B$33</f>
        <v>Sin garantía</v>
      </c>
      <c r="O603" s="2" t="s">
        <v>7364</v>
      </c>
      <c r="P603" s="2" t="s">
        <v>7365</v>
      </c>
      <c r="Q603" s="2" t="s">
        <v>898</v>
      </c>
      <c r="R603" s="2"/>
      <c r="S603" s="2" t="s">
        <v>2268</v>
      </c>
      <c r="T603" s="2" t="s">
        <v>5415</v>
      </c>
      <c r="U603" s="2" t="n">
        <v>30</v>
      </c>
      <c r="V603" s="2" t="s">
        <v>133</v>
      </c>
      <c r="W603" s="2" t="n">
        <v>30</v>
      </c>
      <c r="X603" s="2" t="s">
        <v>7366</v>
      </c>
      <c r="Y603" s="2" t="s">
        <v>4754</v>
      </c>
      <c r="Z603" s="2" t="s">
        <v>136</v>
      </c>
      <c r="AA603" s="2" t="s">
        <v>81</v>
      </c>
      <c r="AB603" s="2"/>
      <c r="AC603" s="2"/>
      <c r="AD603" s="2"/>
      <c r="AE603" s="2"/>
      <c r="AF603" s="2"/>
      <c r="AG603" s="2" t="s">
        <v>7367</v>
      </c>
      <c r="AH603" s="2" t="s">
        <v>7368</v>
      </c>
      <c r="AI603" s="2" t="s">
        <v>7369</v>
      </c>
      <c r="AJ603" s="2"/>
      <c r="AK603" s="2"/>
      <c r="AL603" s="2"/>
      <c r="AM603" s="2"/>
      <c r="AN603" s="2" t="s">
        <v>87</v>
      </c>
      <c r="AO603" s="2" t="s">
        <v>7370</v>
      </c>
      <c r="AP603" s="2" t="s">
        <v>89</v>
      </c>
    </row>
    <row r="604" customFormat="false" ht="15" hidden="false" customHeight="false" outlineLevel="0" collapsed="false">
      <c r="A604" s="8" t="s">
        <v>7371</v>
      </c>
      <c r="B604" s="8" t="s">
        <v>7371</v>
      </c>
      <c r="C604" s="2" t="s">
        <v>7372</v>
      </c>
      <c r="D604" s="2" t="s">
        <v>303</v>
      </c>
      <c r="E604" s="2" t="s">
        <v>304</v>
      </c>
      <c r="F604" s="9" t="n">
        <f aca="false">Precios!R604</f>
        <v>754</v>
      </c>
      <c r="G604" s="2" t="n">
        <v>2</v>
      </c>
      <c r="H604" s="10" t="str">
        <f aca="false">Parámetros!$B$28</f>
        <v>Nuevo</v>
      </c>
      <c r="I604" s="10" t="str">
        <f aca="false">Parámetros!$B$29</f>
        <v>Clásica</v>
      </c>
      <c r="J604" s="11" t="s">
        <v>7373</v>
      </c>
      <c r="K604" s="10" t="str">
        <f aca="false">Parámetros!$B$30</f>
        <v>Mercado Envíos</v>
      </c>
      <c r="L604" s="2" t="str">
        <f aca="false">IF(F604&gt;=Parámetros!$B$7,"Envío gratis (obligatorio en Mercado Libre)",Parámetros!$B$31)</f>
        <v>Envío gratis (obligatorio en Mercado Libre)</v>
      </c>
      <c r="M604" s="10" t="str">
        <f aca="false">Parámetros!$B$32</f>
        <v>No acepto</v>
      </c>
      <c r="N604" s="10" t="str">
        <f aca="false">Parámetros!$B$33</f>
        <v>Sin garantía</v>
      </c>
      <c r="O604" s="2" t="s">
        <v>7374</v>
      </c>
      <c r="P604" s="2" t="s">
        <v>7375</v>
      </c>
      <c r="Q604" s="2" t="s">
        <v>7376</v>
      </c>
      <c r="R604" s="2" t="s">
        <v>7377</v>
      </c>
      <c r="S604" s="2" t="s">
        <v>7378</v>
      </c>
      <c r="T604" s="2" t="s">
        <v>4175</v>
      </c>
      <c r="U604" s="2" t="n">
        <v>5</v>
      </c>
      <c r="V604" s="2" t="s">
        <v>77</v>
      </c>
      <c r="W604" s="2" t="n">
        <v>1</v>
      </c>
      <c r="X604" s="2" t="s">
        <v>7379</v>
      </c>
      <c r="Y604" s="2" t="s">
        <v>7380</v>
      </c>
      <c r="Z604" s="2" t="s">
        <v>136</v>
      </c>
      <c r="AA604" s="2"/>
      <c r="AB604" s="2"/>
      <c r="AC604" s="2"/>
      <c r="AD604" s="2"/>
      <c r="AE604" s="2"/>
      <c r="AF604" s="2"/>
      <c r="AG604" s="2" t="s">
        <v>7381</v>
      </c>
      <c r="AH604" s="2" t="s">
        <v>7382</v>
      </c>
      <c r="AI604" s="2" t="s">
        <v>7383</v>
      </c>
      <c r="AJ604" s="2"/>
      <c r="AK604" s="2"/>
      <c r="AL604" s="2"/>
      <c r="AM604" s="2"/>
      <c r="AN604" s="2" t="s">
        <v>87</v>
      </c>
      <c r="AO604" s="2" t="s">
        <v>7384</v>
      </c>
      <c r="AP604" s="2" t="s">
        <v>89</v>
      </c>
    </row>
    <row r="605" customFormat="false" ht="15" hidden="false" customHeight="false" outlineLevel="0" collapsed="false">
      <c r="A605" s="8" t="s">
        <v>7385</v>
      </c>
      <c r="B605" s="8" t="s">
        <v>7385</v>
      </c>
      <c r="C605" s="2" t="s">
        <v>7386</v>
      </c>
      <c r="D605" s="2" t="s">
        <v>144</v>
      </c>
      <c r="E605" s="2" t="s">
        <v>145</v>
      </c>
      <c r="F605" s="9" t="n">
        <f aca="false">Precios!R605</f>
        <v>546.02</v>
      </c>
      <c r="G605" s="2" t="n">
        <v>0</v>
      </c>
      <c r="H605" s="10" t="str">
        <f aca="false">Parámetros!$B$28</f>
        <v>Nuevo</v>
      </c>
      <c r="I605" s="10" t="str">
        <f aca="false">Parámetros!$B$29</f>
        <v>Clásica</v>
      </c>
      <c r="J605" s="11" t="s">
        <v>7387</v>
      </c>
      <c r="K605" s="10" t="str">
        <f aca="false">Parámetros!$B$30</f>
        <v>Mercado Envíos</v>
      </c>
      <c r="L605" s="2" t="str">
        <f aca="false">IF(F605&gt;=Parámetros!$B$7,"Envío gratis (obligatorio en Mercado Libre)",Parámetros!$B$31)</f>
        <v>Envío gratis (obligatorio en Mercado Libre)</v>
      </c>
      <c r="M605" s="10" t="str">
        <f aca="false">Parámetros!$B$32</f>
        <v>No acepto</v>
      </c>
      <c r="N605" s="10" t="str">
        <f aca="false">Parámetros!$B$33</f>
        <v>Sin garantía</v>
      </c>
      <c r="O605" s="2" t="s">
        <v>7388</v>
      </c>
      <c r="P605" s="2" t="s">
        <v>7389</v>
      </c>
      <c r="Q605" s="2" t="s">
        <v>1734</v>
      </c>
      <c r="R605" s="2"/>
      <c r="S605" s="2"/>
      <c r="T605" s="2" t="s">
        <v>7390</v>
      </c>
      <c r="U605" s="2" t="n">
        <v>220</v>
      </c>
      <c r="V605" s="2" t="s">
        <v>77</v>
      </c>
      <c r="W605" s="2" t="n">
        <v>1</v>
      </c>
      <c r="X605" s="2" t="s">
        <v>7391</v>
      </c>
      <c r="Y605" s="2" t="s">
        <v>7392</v>
      </c>
      <c r="Z605" s="2" t="s">
        <v>136</v>
      </c>
      <c r="AA605" s="2"/>
      <c r="AB605" s="2"/>
      <c r="AC605" s="2"/>
      <c r="AD605" s="2"/>
      <c r="AE605" s="2"/>
      <c r="AF605" s="2"/>
      <c r="AG605" s="2" t="s">
        <v>7393</v>
      </c>
      <c r="AH605" s="2" t="s">
        <v>7394</v>
      </c>
      <c r="AI605" s="2" t="s">
        <v>7395</v>
      </c>
      <c r="AJ605" s="2"/>
      <c r="AK605" s="2"/>
      <c r="AL605" s="2"/>
      <c r="AM605" s="2"/>
      <c r="AN605" s="2" t="s">
        <v>87</v>
      </c>
      <c r="AO605" s="2" t="s">
        <v>7396</v>
      </c>
      <c r="AP605" s="2" t="s">
        <v>89</v>
      </c>
    </row>
    <row r="606" customFormat="false" ht="15" hidden="false" customHeight="false" outlineLevel="0" collapsed="false">
      <c r="A606" s="8" t="s">
        <v>7397</v>
      </c>
      <c r="B606" s="8" t="s">
        <v>7397</v>
      </c>
      <c r="C606" s="2" t="s">
        <v>7398</v>
      </c>
      <c r="D606" s="2" t="s">
        <v>445</v>
      </c>
      <c r="E606" s="2" t="s">
        <v>446</v>
      </c>
      <c r="F606" s="9" t="n">
        <f aca="false">Precios!R606</f>
        <v>459</v>
      </c>
      <c r="G606" s="2" t="n">
        <v>24</v>
      </c>
      <c r="H606" s="10" t="str">
        <f aca="false">Parámetros!$B$28</f>
        <v>Nuevo</v>
      </c>
      <c r="I606" s="10" t="str">
        <f aca="false">Parámetros!$B$29</f>
        <v>Clásica</v>
      </c>
      <c r="J606" s="11" t="s">
        <v>7399</v>
      </c>
      <c r="K606" s="10" t="str">
        <f aca="false">Parámetros!$B$30</f>
        <v>Mercado Envíos</v>
      </c>
      <c r="L606" s="2" t="str">
        <f aca="false">IF(F606&gt;=Parámetros!$B$7,"Envío gratis (obligatorio en Mercado Libre)",Parámetros!$B$31)</f>
        <v>Envío gratis (obligatorio en Mercado Libre)</v>
      </c>
      <c r="M606" s="10" t="str">
        <f aca="false">Parámetros!$B$32</f>
        <v>No acepto</v>
      </c>
      <c r="N606" s="10" t="str">
        <f aca="false">Parámetros!$B$33</f>
        <v>Sin garantía</v>
      </c>
      <c r="O606" s="2" t="s">
        <v>7400</v>
      </c>
      <c r="P606" s="2" t="s">
        <v>1083</v>
      </c>
      <c r="Q606" s="2" t="s">
        <v>897</v>
      </c>
      <c r="R606" s="2" t="s">
        <v>7401</v>
      </c>
      <c r="S606" s="2"/>
      <c r="T606" s="2" t="s">
        <v>7402</v>
      </c>
      <c r="U606" s="2" t="n">
        <v>60</v>
      </c>
      <c r="V606" s="2" t="s">
        <v>77</v>
      </c>
      <c r="W606" s="2" t="n">
        <v>1</v>
      </c>
      <c r="X606" s="2" t="s">
        <v>7403</v>
      </c>
      <c r="Y606" s="2" t="s">
        <v>3650</v>
      </c>
      <c r="Z606" s="2" t="s">
        <v>136</v>
      </c>
      <c r="AA606" s="2"/>
      <c r="AB606" s="2"/>
      <c r="AC606" s="2"/>
      <c r="AD606" s="2"/>
      <c r="AE606" s="2"/>
      <c r="AF606" s="2" t="s">
        <v>7404</v>
      </c>
      <c r="AG606" s="2" t="s">
        <v>7405</v>
      </c>
      <c r="AH606" s="2" t="s">
        <v>7406</v>
      </c>
      <c r="AI606" s="2" t="s">
        <v>7407</v>
      </c>
      <c r="AJ606" s="2"/>
      <c r="AK606" s="2"/>
      <c r="AL606" s="2"/>
      <c r="AM606" s="2"/>
      <c r="AN606" s="2" t="s">
        <v>87</v>
      </c>
      <c r="AO606" s="2" t="s">
        <v>7408</v>
      </c>
      <c r="AP606" s="2" t="s">
        <v>89</v>
      </c>
    </row>
    <row r="607" customFormat="false" ht="15" hidden="false" customHeight="false" outlineLevel="0" collapsed="false">
      <c r="A607" s="8" t="s">
        <v>7409</v>
      </c>
      <c r="B607" s="8" t="s">
        <v>7409</v>
      </c>
      <c r="C607" s="2" t="s">
        <v>7410</v>
      </c>
      <c r="D607" s="2" t="s">
        <v>3048</v>
      </c>
      <c r="E607" s="2" t="s">
        <v>3049</v>
      </c>
      <c r="F607" s="9" t="n">
        <f aca="false">Precios!R607</f>
        <v>498</v>
      </c>
      <c r="G607" s="2" t="n">
        <v>0</v>
      </c>
      <c r="H607" s="10" t="str">
        <f aca="false">Parámetros!$B$28</f>
        <v>Nuevo</v>
      </c>
      <c r="I607" s="10" t="str">
        <f aca="false">Parámetros!$B$29</f>
        <v>Clásica</v>
      </c>
      <c r="J607" s="11" t="s">
        <v>7411</v>
      </c>
      <c r="K607" s="10" t="str">
        <f aca="false">Parámetros!$B$30</f>
        <v>Mercado Envíos</v>
      </c>
      <c r="L607" s="2" t="str">
        <f aca="false">IF(F607&gt;=Parámetros!$B$7,"Envío gratis (obligatorio en Mercado Libre)",Parámetros!$B$31)</f>
        <v>Envío gratis (obligatorio en Mercado Libre)</v>
      </c>
      <c r="M607" s="10" t="str">
        <f aca="false">Parámetros!$B$32</f>
        <v>No acepto</v>
      </c>
      <c r="N607" s="10" t="str">
        <f aca="false">Parámetros!$B$33</f>
        <v>Sin garantía</v>
      </c>
      <c r="O607" s="2" t="s">
        <v>7412</v>
      </c>
      <c r="P607" s="2" t="s">
        <v>7413</v>
      </c>
      <c r="Q607" s="2" t="s">
        <v>1126</v>
      </c>
      <c r="R607" s="2"/>
      <c r="S607" s="2"/>
      <c r="T607" s="2" t="s">
        <v>7414</v>
      </c>
      <c r="U607" s="2" t="n">
        <v>10</v>
      </c>
      <c r="V607" s="2" t="s">
        <v>133</v>
      </c>
      <c r="W607" s="2" t="n">
        <v>10</v>
      </c>
      <c r="X607" s="2" t="s">
        <v>7415</v>
      </c>
      <c r="Y607" s="2" t="s">
        <v>7416</v>
      </c>
      <c r="Z607" s="2" t="s">
        <v>136</v>
      </c>
      <c r="AA607" s="2" t="s">
        <v>547</v>
      </c>
      <c r="AB607" s="2"/>
      <c r="AC607" s="2"/>
      <c r="AD607" s="2"/>
      <c r="AE607" s="2"/>
      <c r="AF607" s="2"/>
      <c r="AG607" s="2" t="s">
        <v>7417</v>
      </c>
      <c r="AH607" s="2" t="s">
        <v>7418</v>
      </c>
      <c r="AI607" s="2" t="s">
        <v>7419</v>
      </c>
      <c r="AJ607" s="2"/>
      <c r="AK607" s="2"/>
      <c r="AL607" s="2"/>
      <c r="AM607" s="2"/>
      <c r="AN607" s="2" t="s">
        <v>87</v>
      </c>
      <c r="AO607" s="2" t="s">
        <v>7420</v>
      </c>
      <c r="AP607" s="2" t="s">
        <v>89</v>
      </c>
    </row>
    <row r="608" customFormat="false" ht="15" hidden="false" customHeight="false" outlineLevel="0" collapsed="false">
      <c r="A608" s="8" t="s">
        <v>7421</v>
      </c>
      <c r="B608" s="8" t="s">
        <v>7421</v>
      </c>
      <c r="C608" s="2" t="s">
        <v>7422</v>
      </c>
      <c r="D608" s="2" t="s">
        <v>3048</v>
      </c>
      <c r="E608" s="2" t="s">
        <v>3049</v>
      </c>
      <c r="F608" s="9" t="n">
        <f aca="false">Precios!R608</f>
        <v>403.77</v>
      </c>
      <c r="G608" s="2" t="n">
        <v>98</v>
      </c>
      <c r="H608" s="10" t="str">
        <f aca="false">Parámetros!$B$28</f>
        <v>Nuevo</v>
      </c>
      <c r="I608" s="10" t="str">
        <f aca="false">Parámetros!$B$29</f>
        <v>Clásica</v>
      </c>
      <c r="J608" s="11" t="s">
        <v>7423</v>
      </c>
      <c r="K608" s="10" t="str">
        <f aca="false">Parámetros!$B$30</f>
        <v>Mercado Envíos</v>
      </c>
      <c r="L608" s="2" t="str">
        <f aca="false">IF(F608&gt;=Parámetros!$B$7,"Envío gratis (obligatorio en Mercado Libre)",Parámetros!$B$31)</f>
        <v>Envío gratis (obligatorio en Mercado Libre)</v>
      </c>
      <c r="M608" s="10" t="str">
        <f aca="false">Parámetros!$B$32</f>
        <v>No acepto</v>
      </c>
      <c r="N608" s="10" t="str">
        <f aca="false">Parámetros!$B$33</f>
        <v>Sin garantía</v>
      </c>
      <c r="O608" s="2" t="s">
        <v>7424</v>
      </c>
      <c r="P608" s="2" t="s">
        <v>5930</v>
      </c>
      <c r="Q608" s="2" t="s">
        <v>897</v>
      </c>
      <c r="R608" s="2" t="s">
        <v>898</v>
      </c>
      <c r="S608" s="2"/>
      <c r="T608" s="2" t="s">
        <v>7414</v>
      </c>
      <c r="U608" s="2" t="n">
        <v>10</v>
      </c>
      <c r="V608" s="2" t="s">
        <v>133</v>
      </c>
      <c r="W608" s="2" t="n">
        <v>10</v>
      </c>
      <c r="X608" s="2" t="s">
        <v>7425</v>
      </c>
      <c r="Y608" s="2" t="s">
        <v>7426</v>
      </c>
      <c r="Z608" s="2" t="s">
        <v>136</v>
      </c>
      <c r="AA608" s="2"/>
      <c r="AB608" s="2"/>
      <c r="AC608" s="2"/>
      <c r="AD608" s="2"/>
      <c r="AE608" s="2"/>
      <c r="AF608" s="2" t="s">
        <v>7427</v>
      </c>
      <c r="AG608" s="2" t="s">
        <v>7428</v>
      </c>
      <c r="AH608" s="2" t="s">
        <v>7429</v>
      </c>
      <c r="AI608" s="2" t="s">
        <v>7430</v>
      </c>
      <c r="AJ608" s="2"/>
      <c r="AK608" s="2"/>
      <c r="AL608" s="2"/>
      <c r="AM608" s="2"/>
      <c r="AN608" s="2" t="s">
        <v>87</v>
      </c>
      <c r="AO608" s="2" t="s">
        <v>7431</v>
      </c>
      <c r="AP608" s="2" t="s">
        <v>89</v>
      </c>
    </row>
    <row r="609" customFormat="false" ht="15" hidden="false" customHeight="false" outlineLevel="0" collapsed="false">
      <c r="A609" s="8" t="s">
        <v>7432</v>
      </c>
      <c r="B609" s="8" t="s">
        <v>7432</v>
      </c>
      <c r="C609" s="2" t="s">
        <v>7433</v>
      </c>
      <c r="D609" s="2" t="s">
        <v>303</v>
      </c>
      <c r="E609" s="2" t="s">
        <v>304</v>
      </c>
      <c r="F609" s="9" t="n">
        <f aca="false">Precios!R609</f>
        <v>441.4</v>
      </c>
      <c r="G609" s="2" t="n">
        <v>14</v>
      </c>
      <c r="H609" s="10" t="str">
        <f aca="false">Parámetros!$B$28</f>
        <v>Nuevo</v>
      </c>
      <c r="I609" s="10" t="str">
        <f aca="false">Parámetros!$B$29</f>
        <v>Clásica</v>
      </c>
      <c r="J609" s="11" t="s">
        <v>7434</v>
      </c>
      <c r="K609" s="10" t="str">
        <f aca="false">Parámetros!$B$30</f>
        <v>Mercado Envíos</v>
      </c>
      <c r="L609" s="2" t="str">
        <f aca="false">IF(F609&gt;=Parámetros!$B$7,"Envío gratis (obligatorio en Mercado Libre)",Parámetros!$B$31)</f>
        <v>Envío gratis (obligatorio en Mercado Libre)</v>
      </c>
      <c r="M609" s="10" t="str">
        <f aca="false">Parámetros!$B$32</f>
        <v>No acepto</v>
      </c>
      <c r="N609" s="10" t="str">
        <f aca="false">Parámetros!$B$33</f>
        <v>Sin garantía</v>
      </c>
      <c r="O609" s="2" t="s">
        <v>7435</v>
      </c>
      <c r="P609" s="2" t="s">
        <v>7436</v>
      </c>
      <c r="Q609" s="2" t="s">
        <v>1016</v>
      </c>
      <c r="R609" s="2"/>
      <c r="S609" s="2"/>
      <c r="T609" s="2" t="s">
        <v>7437</v>
      </c>
      <c r="U609" s="2" t="n">
        <v>2</v>
      </c>
      <c r="V609" s="2" t="s">
        <v>77</v>
      </c>
      <c r="W609" s="2" t="n">
        <v>5</v>
      </c>
      <c r="X609" s="2" t="s">
        <v>7438</v>
      </c>
      <c r="Y609" s="2" t="s">
        <v>7439</v>
      </c>
      <c r="Z609" s="2" t="s">
        <v>80</v>
      </c>
      <c r="AA609" s="2"/>
      <c r="AB609" s="2"/>
      <c r="AC609" s="2"/>
      <c r="AD609" s="2"/>
      <c r="AE609" s="2"/>
      <c r="AF609" s="2"/>
      <c r="AG609" s="2" t="s">
        <v>7440</v>
      </c>
      <c r="AH609" s="2" t="s">
        <v>7441</v>
      </c>
      <c r="AI609" s="2" t="s">
        <v>7442</v>
      </c>
      <c r="AJ609" s="2"/>
      <c r="AK609" s="2"/>
      <c r="AL609" s="2"/>
      <c r="AM609" s="2"/>
      <c r="AN609" s="2" t="s">
        <v>87</v>
      </c>
      <c r="AO609" s="2" t="s">
        <v>7443</v>
      </c>
      <c r="AP609" s="2" t="s">
        <v>89</v>
      </c>
    </row>
    <row r="610" customFormat="false" ht="15" hidden="false" customHeight="false" outlineLevel="0" collapsed="false">
      <c r="A610" s="8" t="s">
        <v>7444</v>
      </c>
      <c r="B610" s="8" t="s">
        <v>7444</v>
      </c>
      <c r="C610" s="2" t="s">
        <v>7445</v>
      </c>
      <c r="D610" s="2" t="s">
        <v>144</v>
      </c>
      <c r="E610" s="2" t="s">
        <v>145</v>
      </c>
      <c r="F610" s="9" t="n">
        <f aca="false">Precios!R610</f>
        <v>80</v>
      </c>
      <c r="G610" s="2" t="n">
        <v>524</v>
      </c>
      <c r="H610" s="10" t="str">
        <f aca="false">Parámetros!$B$28</f>
        <v>Nuevo</v>
      </c>
      <c r="I610" s="10" t="str">
        <f aca="false">Parámetros!$B$29</f>
        <v>Clásica</v>
      </c>
      <c r="J610" s="11" t="s">
        <v>7446</v>
      </c>
      <c r="K610" s="10" t="str">
        <f aca="false">Parámetros!$B$30</f>
        <v>Mercado Envíos</v>
      </c>
      <c r="L610" s="2" t="str">
        <f aca="false">IF(F610&gt;=Parámetros!$B$7,"Envío gratis (obligatorio en Mercado Libre)",Parámetros!$B$31)</f>
        <v>A cargo del comprador</v>
      </c>
      <c r="M610" s="10" t="str">
        <f aca="false">Parámetros!$B$32</f>
        <v>No acepto</v>
      </c>
      <c r="N610" s="10" t="str">
        <f aca="false">Parámetros!$B$33</f>
        <v>Sin garantía</v>
      </c>
      <c r="O610" s="2" t="s">
        <v>7447</v>
      </c>
      <c r="P610" s="2" t="s">
        <v>5621</v>
      </c>
      <c r="Q610" s="2" t="s">
        <v>129</v>
      </c>
      <c r="R610" s="2"/>
      <c r="S610" s="2"/>
      <c r="T610" s="2" t="s">
        <v>7448</v>
      </c>
      <c r="U610" s="2" t="n">
        <v>12</v>
      </c>
      <c r="V610" s="2" t="s">
        <v>133</v>
      </c>
      <c r="W610" s="2" t="n">
        <v>12</v>
      </c>
      <c r="X610" s="2" t="s">
        <v>7449</v>
      </c>
      <c r="Y610" s="2" t="s">
        <v>7450</v>
      </c>
      <c r="Z610" s="2" t="s">
        <v>136</v>
      </c>
      <c r="AA610" s="2"/>
      <c r="AB610" s="2"/>
      <c r="AC610" s="2"/>
      <c r="AD610" s="2"/>
      <c r="AE610" s="2"/>
      <c r="AF610" s="2"/>
      <c r="AG610" s="2" t="s">
        <v>7451</v>
      </c>
      <c r="AH610" s="2" t="s">
        <v>7452</v>
      </c>
      <c r="AI610" s="2" t="s">
        <v>7453</v>
      </c>
      <c r="AJ610" s="2"/>
      <c r="AK610" s="2"/>
      <c r="AL610" s="2"/>
      <c r="AM610" s="2"/>
      <c r="AN610" s="2" t="s">
        <v>87</v>
      </c>
      <c r="AO610" s="2" t="s">
        <v>7454</v>
      </c>
      <c r="AP610" s="2" t="s">
        <v>89</v>
      </c>
    </row>
    <row r="611" customFormat="false" ht="15" hidden="false" customHeight="false" outlineLevel="0" collapsed="false">
      <c r="A611" s="8" t="s">
        <v>7455</v>
      </c>
      <c r="B611" s="8" t="s">
        <v>7455</v>
      </c>
      <c r="C611" s="2" t="s">
        <v>7456</v>
      </c>
      <c r="D611" s="2" t="s">
        <v>7457</v>
      </c>
      <c r="E611" s="2" t="s">
        <v>7458</v>
      </c>
      <c r="F611" s="9" t="n">
        <f aca="false">Precios!R611</f>
        <v>69</v>
      </c>
      <c r="G611" s="2" t="n">
        <v>37</v>
      </c>
      <c r="H611" s="10" t="str">
        <f aca="false">Parámetros!$B$28</f>
        <v>Nuevo</v>
      </c>
      <c r="I611" s="10" t="str">
        <f aca="false">Parámetros!$B$29</f>
        <v>Clásica</v>
      </c>
      <c r="J611" s="11" t="s">
        <v>7459</v>
      </c>
      <c r="K611" s="10" t="str">
        <f aca="false">Parámetros!$B$30</f>
        <v>Mercado Envíos</v>
      </c>
      <c r="L611" s="2" t="str">
        <f aca="false">IF(F611&gt;=Parámetros!$B$7,"Envío gratis (obligatorio en Mercado Libre)",Parámetros!$B$31)</f>
        <v>A cargo del comprador</v>
      </c>
      <c r="M611" s="10" t="str">
        <f aca="false">Parámetros!$B$32</f>
        <v>No acepto</v>
      </c>
      <c r="N611" s="10" t="str">
        <f aca="false">Parámetros!$B$33</f>
        <v>Sin garantía</v>
      </c>
      <c r="O611" s="2" t="s">
        <v>7460</v>
      </c>
      <c r="P611" s="2" t="s">
        <v>7461</v>
      </c>
      <c r="Q611" s="2" t="s">
        <v>601</v>
      </c>
      <c r="R611" s="2" t="s">
        <v>7462</v>
      </c>
      <c r="S611" s="2" t="s">
        <v>7463</v>
      </c>
      <c r="T611" s="2" t="s">
        <v>7464</v>
      </c>
      <c r="U611" s="2" t="n">
        <v>12</v>
      </c>
      <c r="V611" s="2" t="s">
        <v>171</v>
      </c>
      <c r="W611" s="2" t="n">
        <v>12</v>
      </c>
      <c r="X611" s="2"/>
      <c r="Y611" s="2"/>
      <c r="Z611" s="2"/>
      <c r="AA611" s="2"/>
      <c r="AB611" s="2"/>
      <c r="AC611" s="2"/>
      <c r="AD611" s="2" t="s">
        <v>566</v>
      </c>
      <c r="AE611" s="2"/>
      <c r="AF611" s="2"/>
      <c r="AG611" s="2" t="s">
        <v>7465</v>
      </c>
      <c r="AH611" s="2" t="s">
        <v>7466</v>
      </c>
      <c r="AI611" s="2"/>
      <c r="AJ611" s="2"/>
      <c r="AK611" s="2"/>
      <c r="AL611" s="2"/>
      <c r="AM611" s="2"/>
      <c r="AN611" s="2" t="s">
        <v>175</v>
      </c>
      <c r="AO611" s="2" t="s">
        <v>7467</v>
      </c>
      <c r="AP611" s="2" t="s">
        <v>89</v>
      </c>
    </row>
    <row r="612" customFormat="false" ht="15" hidden="false" customHeight="false" outlineLevel="0" collapsed="false">
      <c r="A612" s="8" t="s">
        <v>7468</v>
      </c>
      <c r="B612" s="8" t="s">
        <v>7468</v>
      </c>
      <c r="C612" s="2" t="s">
        <v>7469</v>
      </c>
      <c r="D612" s="2" t="s">
        <v>6709</v>
      </c>
      <c r="E612" s="2" t="s">
        <v>6710</v>
      </c>
      <c r="F612" s="9" t="n">
        <f aca="false">Precios!R612</f>
        <v>88</v>
      </c>
      <c r="G612" s="2" t="n">
        <v>60</v>
      </c>
      <c r="H612" s="10" t="str">
        <f aca="false">Parámetros!$B$28</f>
        <v>Nuevo</v>
      </c>
      <c r="I612" s="10" t="str">
        <f aca="false">Parámetros!$B$29</f>
        <v>Clásica</v>
      </c>
      <c r="J612" s="11" t="s">
        <v>7470</v>
      </c>
      <c r="K612" s="10" t="str">
        <f aca="false">Parámetros!$B$30</f>
        <v>Mercado Envíos</v>
      </c>
      <c r="L612" s="2" t="str">
        <f aca="false">IF(F612&gt;=Parámetros!$B$7,"Envío gratis (obligatorio en Mercado Libre)",Parámetros!$B$31)</f>
        <v>A cargo del comprador</v>
      </c>
      <c r="M612" s="10" t="str">
        <f aca="false">Parámetros!$B$32</f>
        <v>No acepto</v>
      </c>
      <c r="N612" s="10" t="str">
        <f aca="false">Parámetros!$B$33</f>
        <v>Sin garantía</v>
      </c>
      <c r="O612" s="2" t="s">
        <v>7471</v>
      </c>
      <c r="P612" s="2" t="s">
        <v>7472</v>
      </c>
      <c r="Q612" s="2" t="s">
        <v>617</v>
      </c>
      <c r="R612" s="2" t="s">
        <v>7473</v>
      </c>
      <c r="S612" s="2" t="s">
        <v>7474</v>
      </c>
      <c r="T612" s="2" t="s">
        <v>7475</v>
      </c>
      <c r="U612" s="2" t="n">
        <v>65</v>
      </c>
      <c r="V612" s="2" t="s">
        <v>100</v>
      </c>
      <c r="W612" s="2" t="n">
        <v>1</v>
      </c>
      <c r="X612" s="2"/>
      <c r="Y612" s="2"/>
      <c r="Z612" s="2"/>
      <c r="AA612" s="2"/>
      <c r="AB612" s="2"/>
      <c r="AC612" s="2" t="s">
        <v>7474</v>
      </c>
      <c r="AD612" s="2" t="s">
        <v>566</v>
      </c>
      <c r="AE612" s="2"/>
      <c r="AF612" s="2"/>
      <c r="AG612" s="2" t="s">
        <v>7476</v>
      </c>
      <c r="AH612" s="2" t="s">
        <v>7477</v>
      </c>
      <c r="AI612" s="2"/>
      <c r="AJ612" s="2"/>
      <c r="AK612" s="2"/>
      <c r="AL612" s="2"/>
      <c r="AM612" s="2"/>
      <c r="AN612" s="2" t="s">
        <v>175</v>
      </c>
      <c r="AO612" s="2" t="s">
        <v>7478</v>
      </c>
      <c r="AP612" s="2" t="s">
        <v>89</v>
      </c>
    </row>
    <row r="613" customFormat="false" ht="15" hidden="false" customHeight="false" outlineLevel="0" collapsed="false">
      <c r="A613" s="8" t="s">
        <v>7479</v>
      </c>
      <c r="B613" s="8" t="s">
        <v>7479</v>
      </c>
      <c r="C613" s="2" t="s">
        <v>7480</v>
      </c>
      <c r="D613" s="2" t="s">
        <v>1988</v>
      </c>
      <c r="E613" s="2" t="s">
        <v>1989</v>
      </c>
      <c r="F613" s="9" t="n">
        <f aca="false">Precios!R613</f>
        <v>688</v>
      </c>
      <c r="G613" s="2" t="n">
        <v>26</v>
      </c>
      <c r="H613" s="10" t="str">
        <f aca="false">Parámetros!$B$28</f>
        <v>Nuevo</v>
      </c>
      <c r="I613" s="10" t="str">
        <f aca="false">Parámetros!$B$29</f>
        <v>Clásica</v>
      </c>
      <c r="J613" s="11" t="s">
        <v>7481</v>
      </c>
      <c r="K613" s="10" t="str">
        <f aca="false">Parámetros!$B$30</f>
        <v>Mercado Envíos</v>
      </c>
      <c r="L613" s="2" t="str">
        <f aca="false">IF(F613&gt;=Parámetros!$B$7,"Envío gratis (obligatorio en Mercado Libre)",Parámetros!$B$31)</f>
        <v>Envío gratis (obligatorio en Mercado Libre)</v>
      </c>
      <c r="M613" s="10" t="str">
        <f aca="false">Parámetros!$B$32</f>
        <v>No acepto</v>
      </c>
      <c r="N613" s="10" t="str">
        <f aca="false">Parámetros!$B$33</f>
        <v>Sin garantía</v>
      </c>
      <c r="O613" s="2"/>
      <c r="P613" s="2" t="s">
        <v>847</v>
      </c>
      <c r="Q613" s="2"/>
      <c r="R613" s="2"/>
      <c r="S613" s="2"/>
      <c r="T613" s="2" t="s">
        <v>7482</v>
      </c>
      <c r="U613" s="2" t="n">
        <v>500</v>
      </c>
      <c r="V613" s="2" t="s">
        <v>77</v>
      </c>
      <c r="W613" s="2" t="n">
        <v>24</v>
      </c>
      <c r="X613" s="2" t="s">
        <v>7483</v>
      </c>
      <c r="Y613" s="2" t="s">
        <v>4531</v>
      </c>
      <c r="Z613" s="2" t="s">
        <v>7484</v>
      </c>
      <c r="AA613" s="2"/>
      <c r="AB613" s="2"/>
      <c r="AC613" s="2" t="s">
        <v>7485</v>
      </c>
      <c r="AD613" s="2"/>
      <c r="AE613" s="2"/>
      <c r="AF613" s="2"/>
      <c r="AG613" s="2" t="s">
        <v>7486</v>
      </c>
      <c r="AH613" s="2" t="s">
        <v>7487</v>
      </c>
      <c r="AI613" s="2" t="s">
        <v>7488</v>
      </c>
      <c r="AJ613" s="2"/>
      <c r="AK613" s="2"/>
      <c r="AL613" s="2"/>
      <c r="AM613" s="2"/>
      <c r="AN613" s="2" t="s">
        <v>87</v>
      </c>
      <c r="AO613" s="2" t="s">
        <v>7489</v>
      </c>
      <c r="AP613" s="2" t="s">
        <v>89</v>
      </c>
    </row>
    <row r="614" customFormat="false" ht="15" hidden="false" customHeight="false" outlineLevel="0" collapsed="false">
      <c r="A614" s="8" t="s">
        <v>7490</v>
      </c>
      <c r="B614" s="8" t="s">
        <v>7490</v>
      </c>
      <c r="C614" s="2" t="s">
        <v>7491</v>
      </c>
      <c r="D614" s="2" t="s">
        <v>445</v>
      </c>
      <c r="E614" s="2" t="s">
        <v>446</v>
      </c>
      <c r="F614" s="9" t="n">
        <f aca="false">Precios!R614</f>
        <v>1020</v>
      </c>
      <c r="G614" s="2" t="n">
        <v>4</v>
      </c>
      <c r="H614" s="10" t="str">
        <f aca="false">Parámetros!$B$28</f>
        <v>Nuevo</v>
      </c>
      <c r="I614" s="10" t="str">
        <f aca="false">Parámetros!$B$29</f>
        <v>Clásica</v>
      </c>
      <c r="J614" s="11" t="s">
        <v>7492</v>
      </c>
      <c r="K614" s="10" t="str">
        <f aca="false">Parámetros!$B$30</f>
        <v>Mercado Envíos</v>
      </c>
      <c r="L614" s="2" t="str">
        <f aca="false">IF(F614&gt;=Parámetros!$B$7,"Envío gratis (obligatorio en Mercado Libre)",Parámetros!$B$31)</f>
        <v>Envío gratis (obligatorio en Mercado Libre)</v>
      </c>
      <c r="M614" s="10" t="str">
        <f aca="false">Parámetros!$B$32</f>
        <v>No acepto</v>
      </c>
      <c r="N614" s="10" t="str">
        <f aca="false">Parámetros!$B$33</f>
        <v>Sin garantía</v>
      </c>
      <c r="O614" s="2" t="s">
        <v>7493</v>
      </c>
      <c r="P614" s="2" t="s">
        <v>7494</v>
      </c>
      <c r="Q614" s="2" t="s">
        <v>7495</v>
      </c>
      <c r="R614" s="2"/>
      <c r="S614" s="2"/>
      <c r="T614" s="2" t="s">
        <v>7496</v>
      </c>
      <c r="U614" s="2" t="n">
        <v>12</v>
      </c>
      <c r="V614" s="2" t="s">
        <v>133</v>
      </c>
      <c r="W614" s="2" t="n">
        <v>12</v>
      </c>
      <c r="X614" s="2" t="s">
        <v>3712</v>
      </c>
      <c r="Y614" s="2" t="s">
        <v>912</v>
      </c>
      <c r="Z614" s="2" t="s">
        <v>136</v>
      </c>
      <c r="AA614" s="2"/>
      <c r="AB614" s="2"/>
      <c r="AC614" s="2"/>
      <c r="AD614" s="2"/>
      <c r="AE614" s="2"/>
      <c r="AF614" s="2" t="s">
        <v>7497</v>
      </c>
      <c r="AG614" s="2" t="s">
        <v>7428</v>
      </c>
      <c r="AH614" s="2" t="s">
        <v>7498</v>
      </c>
      <c r="AI614" s="2" t="s">
        <v>7499</v>
      </c>
      <c r="AJ614" s="2"/>
      <c r="AK614" s="2"/>
      <c r="AL614" s="2"/>
      <c r="AM614" s="2"/>
      <c r="AN614" s="2" t="s">
        <v>87</v>
      </c>
      <c r="AO614" s="2" t="s">
        <v>7500</v>
      </c>
      <c r="AP614" s="2" t="s">
        <v>89</v>
      </c>
    </row>
    <row r="615" customFormat="false" ht="15" hidden="false" customHeight="false" outlineLevel="0" collapsed="false">
      <c r="A615" s="8" t="s">
        <v>7501</v>
      </c>
      <c r="B615" s="8" t="s">
        <v>7501</v>
      </c>
      <c r="C615" s="2" t="s">
        <v>7502</v>
      </c>
      <c r="D615" s="2" t="s">
        <v>612</v>
      </c>
      <c r="E615" s="2" t="s">
        <v>613</v>
      </c>
      <c r="F615" s="9" t="n">
        <f aca="false">Precios!R615</f>
        <v>68</v>
      </c>
      <c r="G615" s="2" t="n">
        <v>969</v>
      </c>
      <c r="H615" s="10" t="str">
        <f aca="false">Parámetros!$B$28</f>
        <v>Nuevo</v>
      </c>
      <c r="I615" s="10" t="str">
        <f aca="false">Parámetros!$B$29</f>
        <v>Clásica</v>
      </c>
      <c r="J615" s="11" t="s">
        <v>7503</v>
      </c>
      <c r="K615" s="10" t="str">
        <f aca="false">Parámetros!$B$30</f>
        <v>Mercado Envíos</v>
      </c>
      <c r="L615" s="2" t="str">
        <f aca="false">IF(F615&gt;=Parámetros!$B$7,"Envío gratis (obligatorio en Mercado Libre)",Parámetros!$B$31)</f>
        <v>A cargo del comprador</v>
      </c>
      <c r="M615" s="10" t="str">
        <f aca="false">Parámetros!$B$32</f>
        <v>No acepto</v>
      </c>
      <c r="N615" s="10" t="str">
        <f aca="false">Parámetros!$B$33</f>
        <v>Sin garantía</v>
      </c>
      <c r="O615" s="2" t="s">
        <v>7504</v>
      </c>
      <c r="P615" s="2" t="s">
        <v>616</v>
      </c>
      <c r="Q615" s="2" t="s">
        <v>617</v>
      </c>
      <c r="R615" s="2" t="s">
        <v>4237</v>
      </c>
      <c r="S615" s="2" t="s">
        <v>475</v>
      </c>
      <c r="T615" s="2" t="s">
        <v>3946</v>
      </c>
      <c r="U615" s="2" t="n">
        <v>50</v>
      </c>
      <c r="V615" s="2" t="s">
        <v>77</v>
      </c>
      <c r="W615" s="2" t="n">
        <v>1</v>
      </c>
      <c r="X615" s="2" t="s">
        <v>4239</v>
      </c>
      <c r="Y615" s="2"/>
      <c r="Z615" s="2"/>
      <c r="AA615" s="2"/>
      <c r="AB615" s="2"/>
      <c r="AC615" s="2" t="s">
        <v>5116</v>
      </c>
      <c r="AD615" s="2"/>
      <c r="AE615" s="2"/>
      <c r="AF615" s="2"/>
      <c r="AG615" s="2" t="s">
        <v>7505</v>
      </c>
      <c r="AH615" s="2" t="s">
        <v>7506</v>
      </c>
      <c r="AI615" s="2" t="s">
        <v>7507</v>
      </c>
      <c r="AJ615" s="2"/>
      <c r="AK615" s="2"/>
      <c r="AL615" s="2"/>
      <c r="AM615" s="2"/>
      <c r="AN615" s="2" t="s">
        <v>175</v>
      </c>
      <c r="AO615" s="2" t="s">
        <v>7508</v>
      </c>
      <c r="AP615" s="2" t="s">
        <v>89</v>
      </c>
    </row>
    <row r="616" customFormat="false" ht="15" hidden="false" customHeight="false" outlineLevel="0" collapsed="false">
      <c r="A616" s="8" t="s">
        <v>7509</v>
      </c>
      <c r="B616" s="8" t="s">
        <v>7509</v>
      </c>
      <c r="C616" s="2" t="s">
        <v>7510</v>
      </c>
      <c r="D616" s="2" t="s">
        <v>483</v>
      </c>
      <c r="E616" s="2" t="s">
        <v>484</v>
      </c>
      <c r="F616" s="9" t="n">
        <f aca="false">Precios!R616</f>
        <v>118.13</v>
      </c>
      <c r="G616" s="2" t="n">
        <v>46</v>
      </c>
      <c r="H616" s="10" t="str">
        <f aca="false">Parámetros!$B$28</f>
        <v>Nuevo</v>
      </c>
      <c r="I616" s="10" t="str">
        <f aca="false">Parámetros!$B$29</f>
        <v>Clásica</v>
      </c>
      <c r="J616" s="11" t="s">
        <v>7511</v>
      </c>
      <c r="K616" s="10" t="str">
        <f aca="false">Parámetros!$B$30</f>
        <v>Mercado Envíos</v>
      </c>
      <c r="L616" s="2" t="str">
        <f aca="false">IF(F616&gt;=Parámetros!$B$7,"Envío gratis (obligatorio en Mercado Libre)",Parámetros!$B$31)</f>
        <v>A cargo del comprador</v>
      </c>
      <c r="M616" s="10" t="str">
        <f aca="false">Parámetros!$B$32</f>
        <v>No acepto</v>
      </c>
      <c r="N616" s="10" t="str">
        <f aca="false">Parámetros!$B$33</f>
        <v>Sin garantía</v>
      </c>
      <c r="O616" s="2" t="s">
        <v>7512</v>
      </c>
      <c r="P616" s="2" t="s">
        <v>7513</v>
      </c>
      <c r="Q616" s="2" t="s">
        <v>7514</v>
      </c>
      <c r="R616" s="2"/>
      <c r="S616" s="2"/>
      <c r="T616" s="2" t="s">
        <v>7515</v>
      </c>
      <c r="U616" s="2" t="n">
        <v>15</v>
      </c>
      <c r="V616" s="2" t="s">
        <v>77</v>
      </c>
      <c r="W616" s="2" t="n">
        <v>1</v>
      </c>
      <c r="X616" s="2" t="s">
        <v>7516</v>
      </c>
      <c r="Y616" s="2" t="s">
        <v>7517</v>
      </c>
      <c r="Z616" s="2" t="s">
        <v>494</v>
      </c>
      <c r="AA616" s="2"/>
      <c r="AB616" s="2"/>
      <c r="AC616" s="2"/>
      <c r="AD616" s="2"/>
      <c r="AE616" s="2"/>
      <c r="AF616" s="2"/>
      <c r="AG616" s="2" t="s">
        <v>7518</v>
      </c>
      <c r="AH616" s="2" t="s">
        <v>7519</v>
      </c>
      <c r="AI616" s="2" t="s">
        <v>7520</v>
      </c>
      <c r="AJ616" s="2" t="s">
        <v>7521</v>
      </c>
      <c r="AK616" s="2" t="s">
        <v>7522</v>
      </c>
      <c r="AL616" s="2"/>
      <c r="AM616" s="2"/>
      <c r="AN616" s="2" t="s">
        <v>87</v>
      </c>
      <c r="AO616" s="2" t="s">
        <v>7523</v>
      </c>
      <c r="AP616" s="2" t="s">
        <v>89</v>
      </c>
    </row>
    <row r="617" customFormat="false" ht="15" hidden="false" customHeight="false" outlineLevel="0" collapsed="false">
      <c r="A617" s="8" t="s">
        <v>7524</v>
      </c>
      <c r="B617" s="8" t="s">
        <v>7524</v>
      </c>
      <c r="C617" s="2" t="s">
        <v>7525</v>
      </c>
      <c r="D617" s="2" t="s">
        <v>240</v>
      </c>
      <c r="E617" s="2" t="s">
        <v>241</v>
      </c>
      <c r="F617" s="9" t="n">
        <f aca="false">Precios!R617</f>
        <v>228</v>
      </c>
      <c r="G617" s="2" t="n">
        <v>427</v>
      </c>
      <c r="H617" s="10" t="str">
        <f aca="false">Parámetros!$B$28</f>
        <v>Nuevo</v>
      </c>
      <c r="I617" s="10" t="str">
        <f aca="false">Parámetros!$B$29</f>
        <v>Clásica</v>
      </c>
      <c r="J617" s="11" t="s">
        <v>7526</v>
      </c>
      <c r="K617" s="10" t="str">
        <f aca="false">Parámetros!$B$30</f>
        <v>Mercado Envíos</v>
      </c>
      <c r="L617" s="2" t="str">
        <f aca="false">IF(F617&gt;=Parámetros!$B$7,"Envío gratis (obligatorio en Mercado Libre)",Parámetros!$B$31)</f>
        <v>A cargo del comprador</v>
      </c>
      <c r="M617" s="10" t="str">
        <f aca="false">Parámetros!$B$32</f>
        <v>No acepto</v>
      </c>
      <c r="N617" s="10" t="str">
        <f aca="false">Parámetros!$B$33</f>
        <v>Sin garantía</v>
      </c>
      <c r="O617" s="2" t="s">
        <v>7527</v>
      </c>
      <c r="P617" s="2" t="s">
        <v>7528</v>
      </c>
      <c r="Q617" s="2" t="s">
        <v>1196</v>
      </c>
      <c r="R617" s="2" t="s">
        <v>1359</v>
      </c>
      <c r="S617" s="2"/>
      <c r="T617" s="2" t="s">
        <v>7529</v>
      </c>
      <c r="U617" s="2" t="n">
        <v>10</v>
      </c>
      <c r="V617" s="2" t="s">
        <v>100</v>
      </c>
      <c r="W617" s="2" t="n">
        <v>1</v>
      </c>
      <c r="X617" s="2" t="s">
        <v>7530</v>
      </c>
      <c r="Y617" s="2" t="s">
        <v>7531</v>
      </c>
      <c r="Z617" s="2" t="s">
        <v>7532</v>
      </c>
      <c r="AA617" s="2" t="s">
        <v>7533</v>
      </c>
      <c r="AB617" s="2"/>
      <c r="AC617" s="2"/>
      <c r="AD617" s="2"/>
      <c r="AE617" s="2"/>
      <c r="AF617" s="2"/>
      <c r="AG617" s="2" t="s">
        <v>7534</v>
      </c>
      <c r="AH617" s="2" t="s">
        <v>7535</v>
      </c>
      <c r="AI617" s="2" t="s">
        <v>7536</v>
      </c>
      <c r="AJ617" s="2"/>
      <c r="AK617" s="2"/>
      <c r="AL617" s="2"/>
      <c r="AM617" s="2"/>
      <c r="AN617" s="2" t="s">
        <v>87</v>
      </c>
      <c r="AO617" s="2" t="s">
        <v>7537</v>
      </c>
      <c r="AP617" s="2" t="s">
        <v>89</v>
      </c>
    </row>
    <row r="618" customFormat="false" ht="15" hidden="false" customHeight="false" outlineLevel="0" collapsed="false">
      <c r="A618" s="8" t="s">
        <v>7538</v>
      </c>
      <c r="B618" s="8" t="s">
        <v>7538</v>
      </c>
      <c r="C618" s="2" t="s">
        <v>7539</v>
      </c>
      <c r="D618" s="2" t="s">
        <v>5538</v>
      </c>
      <c r="E618" s="2" t="s">
        <v>5539</v>
      </c>
      <c r="F618" s="9" t="n">
        <f aca="false">Precios!R618</f>
        <v>58</v>
      </c>
      <c r="G618" s="2" t="n">
        <v>791</v>
      </c>
      <c r="H618" s="10" t="str">
        <f aca="false">Parámetros!$B$28</f>
        <v>Nuevo</v>
      </c>
      <c r="I618" s="10" t="str">
        <f aca="false">Parámetros!$B$29</f>
        <v>Clásica</v>
      </c>
      <c r="J618" s="11" t="s">
        <v>7540</v>
      </c>
      <c r="K618" s="10" t="str">
        <f aca="false">Parámetros!$B$30</f>
        <v>Mercado Envíos</v>
      </c>
      <c r="L618" s="2" t="str">
        <f aca="false">IF(F618&gt;=Parámetros!$B$7,"Envío gratis (obligatorio en Mercado Libre)",Parámetros!$B$31)</f>
        <v>A cargo del comprador</v>
      </c>
      <c r="M618" s="10" t="str">
        <f aca="false">Parámetros!$B$32</f>
        <v>No acepto</v>
      </c>
      <c r="N618" s="10" t="str">
        <f aca="false">Parámetros!$B$33</f>
        <v>Sin garantía</v>
      </c>
      <c r="O618" s="2" t="s">
        <v>7541</v>
      </c>
      <c r="P618" s="2" t="s">
        <v>5542</v>
      </c>
      <c r="Q618" s="2" t="s">
        <v>3919</v>
      </c>
      <c r="R618" s="2"/>
      <c r="S618" s="2" t="s">
        <v>7542</v>
      </c>
      <c r="T618" s="2" t="s">
        <v>3695</v>
      </c>
      <c r="U618" s="2" t="n">
        <v>625</v>
      </c>
      <c r="V618" s="2" t="s">
        <v>77</v>
      </c>
      <c r="W618" s="2" t="n">
        <v>1</v>
      </c>
      <c r="X618" s="2" t="s">
        <v>7543</v>
      </c>
      <c r="Y618" s="2"/>
      <c r="Z618" s="2" t="s">
        <v>136</v>
      </c>
      <c r="AA618" s="2"/>
      <c r="AB618" s="2"/>
      <c r="AC618" s="2" t="s">
        <v>7544</v>
      </c>
      <c r="AD618" s="2"/>
      <c r="AE618" s="2"/>
      <c r="AF618" s="2"/>
      <c r="AG618" s="2" t="s">
        <v>7545</v>
      </c>
      <c r="AH618" s="2" t="s">
        <v>7546</v>
      </c>
      <c r="AI618" s="2" t="s">
        <v>7547</v>
      </c>
      <c r="AJ618" s="2"/>
      <c r="AK618" s="2"/>
      <c r="AL618" s="2"/>
      <c r="AM618" s="2"/>
      <c r="AN618" s="2" t="s">
        <v>87</v>
      </c>
      <c r="AO618" s="2" t="s">
        <v>7548</v>
      </c>
      <c r="AP618" s="2" t="s">
        <v>89</v>
      </c>
    </row>
    <row r="619" customFormat="false" ht="15" hidden="false" customHeight="false" outlineLevel="0" collapsed="false">
      <c r="A619" s="8" t="s">
        <v>7549</v>
      </c>
      <c r="B619" s="8" t="s">
        <v>7549</v>
      </c>
      <c r="C619" s="2" t="s">
        <v>7550</v>
      </c>
      <c r="D619" s="2" t="s">
        <v>6227</v>
      </c>
      <c r="E619" s="2" t="s">
        <v>6228</v>
      </c>
      <c r="F619" s="9" t="n">
        <f aca="false">Precios!R619</f>
        <v>69</v>
      </c>
      <c r="G619" s="2" t="n">
        <v>1683</v>
      </c>
      <c r="H619" s="10" t="str">
        <f aca="false">Parámetros!$B$28</f>
        <v>Nuevo</v>
      </c>
      <c r="I619" s="10" t="str">
        <f aca="false">Parámetros!$B$29</f>
        <v>Clásica</v>
      </c>
      <c r="J619" s="11" t="s">
        <v>7551</v>
      </c>
      <c r="K619" s="10" t="str">
        <f aca="false">Parámetros!$B$30</f>
        <v>Mercado Envíos</v>
      </c>
      <c r="L619" s="2" t="str">
        <f aca="false">IF(F619&gt;=Parámetros!$B$7,"Envío gratis (obligatorio en Mercado Libre)",Parámetros!$B$31)</f>
        <v>A cargo del comprador</v>
      </c>
      <c r="M619" s="10" t="str">
        <f aca="false">Parámetros!$B$32</f>
        <v>No acepto</v>
      </c>
      <c r="N619" s="10" t="str">
        <f aca="false">Parámetros!$B$33</f>
        <v>Sin garantía</v>
      </c>
      <c r="O619" s="2" t="s">
        <v>7552</v>
      </c>
      <c r="P619" s="2" t="s">
        <v>7352</v>
      </c>
      <c r="Q619" s="2" t="s">
        <v>7553</v>
      </c>
      <c r="R619" s="2" t="s">
        <v>7554</v>
      </c>
      <c r="S619" s="2" t="s">
        <v>7555</v>
      </c>
      <c r="T619" s="2" t="s">
        <v>7556</v>
      </c>
      <c r="U619" s="2" t="n">
        <v>6</v>
      </c>
      <c r="V619" s="2" t="s">
        <v>171</v>
      </c>
      <c r="W619" s="2" t="n">
        <v>6</v>
      </c>
      <c r="X619" s="2"/>
      <c r="Y619" s="2"/>
      <c r="Z619" s="2"/>
      <c r="AA619" s="2"/>
      <c r="AB619" s="2"/>
      <c r="AC619" s="2"/>
      <c r="AD619" s="2" t="s">
        <v>1101</v>
      </c>
      <c r="AE619" s="2"/>
      <c r="AF619" s="2"/>
      <c r="AG619" s="2" t="s">
        <v>7557</v>
      </c>
      <c r="AH619" s="2" t="s">
        <v>7558</v>
      </c>
      <c r="AI619" s="2" t="s">
        <v>7559</v>
      </c>
      <c r="AJ619" s="2"/>
      <c r="AK619" s="2"/>
      <c r="AL619" s="2"/>
      <c r="AM619" s="2"/>
      <c r="AN619" s="2" t="s">
        <v>87</v>
      </c>
      <c r="AO619" s="2" t="s">
        <v>7560</v>
      </c>
      <c r="AP619" s="2" t="s">
        <v>89</v>
      </c>
    </row>
    <row r="620" customFormat="false" ht="15" hidden="false" customHeight="false" outlineLevel="0" collapsed="false">
      <c r="A620" s="8" t="s">
        <v>7561</v>
      </c>
      <c r="B620" s="8" t="s">
        <v>7561</v>
      </c>
      <c r="C620" s="2" t="s">
        <v>7562</v>
      </c>
      <c r="D620" s="2" t="s">
        <v>6709</v>
      </c>
      <c r="E620" s="2" t="s">
        <v>6710</v>
      </c>
      <c r="F620" s="9" t="n">
        <f aca="false">Precios!R620</f>
        <v>214.46</v>
      </c>
      <c r="G620" s="2" t="n">
        <v>194</v>
      </c>
      <c r="H620" s="10" t="str">
        <f aca="false">Parámetros!$B$28</f>
        <v>Nuevo</v>
      </c>
      <c r="I620" s="10" t="str">
        <f aca="false">Parámetros!$B$29</f>
        <v>Clásica</v>
      </c>
      <c r="J620" s="11" t="s">
        <v>7563</v>
      </c>
      <c r="K620" s="10" t="str">
        <f aca="false">Parámetros!$B$30</f>
        <v>Mercado Envíos</v>
      </c>
      <c r="L620" s="2" t="str">
        <f aca="false">IF(F620&gt;=Parámetros!$B$7,"Envío gratis (obligatorio en Mercado Libre)",Parámetros!$B$31)</f>
        <v>A cargo del comprador</v>
      </c>
      <c r="M620" s="10" t="str">
        <f aca="false">Parámetros!$B$32</f>
        <v>No acepto</v>
      </c>
      <c r="N620" s="10" t="str">
        <f aca="false">Parámetros!$B$33</f>
        <v>Sin garantía</v>
      </c>
      <c r="O620" s="2" t="s">
        <v>7564</v>
      </c>
      <c r="P620" s="2" t="s">
        <v>6713</v>
      </c>
      <c r="Q620" s="2" t="s">
        <v>6195</v>
      </c>
      <c r="R620" s="2"/>
      <c r="S620" s="2" t="s">
        <v>7565</v>
      </c>
      <c r="T620" s="2" t="s">
        <v>3457</v>
      </c>
      <c r="U620" s="2" t="n">
        <v>150</v>
      </c>
      <c r="V620" s="2" t="s">
        <v>77</v>
      </c>
      <c r="W620" s="2" t="n">
        <v>1</v>
      </c>
      <c r="X620" s="2"/>
      <c r="Y620" s="2"/>
      <c r="Z620" s="2"/>
      <c r="AA620" s="2"/>
      <c r="AB620" s="2"/>
      <c r="AC620" s="2" t="s">
        <v>7565</v>
      </c>
      <c r="AD620" s="2" t="s">
        <v>1101</v>
      </c>
      <c r="AE620" s="2"/>
      <c r="AF620" s="2"/>
      <c r="AG620" s="2" t="s">
        <v>7566</v>
      </c>
      <c r="AH620" s="2" t="s">
        <v>7567</v>
      </c>
      <c r="AI620" s="2" t="s">
        <v>7568</v>
      </c>
      <c r="AJ620" s="2"/>
      <c r="AK620" s="2"/>
      <c r="AL620" s="2"/>
      <c r="AM620" s="2"/>
      <c r="AN620" s="2" t="s">
        <v>175</v>
      </c>
      <c r="AO620" s="2" t="s">
        <v>7569</v>
      </c>
      <c r="AP620" s="2" t="s">
        <v>89</v>
      </c>
    </row>
    <row r="621" customFormat="false" ht="15" hidden="false" customHeight="false" outlineLevel="0" collapsed="false">
      <c r="A621" s="8" t="s">
        <v>7570</v>
      </c>
      <c r="B621" s="8" t="s">
        <v>7570</v>
      </c>
      <c r="C621" s="2" t="s">
        <v>7571</v>
      </c>
      <c r="D621" s="2" t="s">
        <v>1059</v>
      </c>
      <c r="E621" s="2" t="s">
        <v>1060</v>
      </c>
      <c r="F621" s="9" t="n">
        <f aca="false">Precios!R621</f>
        <v>3825.86</v>
      </c>
      <c r="G621" s="2" t="n">
        <v>0</v>
      </c>
      <c r="H621" s="10" t="str">
        <f aca="false">Parámetros!$B$28</f>
        <v>Nuevo</v>
      </c>
      <c r="I621" s="10" t="str">
        <f aca="false">Parámetros!$B$29</f>
        <v>Clásica</v>
      </c>
      <c r="J621" s="11" t="s">
        <v>7572</v>
      </c>
      <c r="K621" s="10" t="str">
        <f aca="false">Parámetros!$B$30</f>
        <v>Mercado Envíos</v>
      </c>
      <c r="L621" s="2" t="str">
        <f aca="false">IF(F621&gt;=Parámetros!$B$7,"Envío gratis (obligatorio en Mercado Libre)",Parámetros!$B$31)</f>
        <v>Envío gratis (obligatorio en Mercado Libre)</v>
      </c>
      <c r="M621" s="10" t="str">
        <f aca="false">Parámetros!$B$32</f>
        <v>No acepto</v>
      </c>
      <c r="N621" s="10" t="str">
        <f aca="false">Parámetros!$B$33</f>
        <v>Sin garantía</v>
      </c>
      <c r="O621" s="2" t="s">
        <v>7573</v>
      </c>
      <c r="P621" s="2" t="s">
        <v>5711</v>
      </c>
      <c r="Q621" s="2" t="s">
        <v>2368</v>
      </c>
      <c r="R621" s="2"/>
      <c r="S621" s="2"/>
      <c r="T621" s="2" t="s">
        <v>7574</v>
      </c>
      <c r="U621" s="2" t="n">
        <v>60</v>
      </c>
      <c r="V621" s="2" t="s">
        <v>1736</v>
      </c>
      <c r="W621" s="2" t="n">
        <v>60</v>
      </c>
      <c r="X621" s="2" t="s">
        <v>7575</v>
      </c>
      <c r="Y621" s="2" t="s">
        <v>7576</v>
      </c>
      <c r="Z621" s="2" t="s">
        <v>136</v>
      </c>
      <c r="AA621" s="2"/>
      <c r="AB621" s="2"/>
      <c r="AC621" s="2"/>
      <c r="AD621" s="2"/>
      <c r="AE621" s="2"/>
      <c r="AF621" s="2" t="s">
        <v>7577</v>
      </c>
      <c r="AG621" s="2" t="s">
        <v>7578</v>
      </c>
      <c r="AH621" s="2" t="s">
        <v>7579</v>
      </c>
      <c r="AI621" s="2" t="s">
        <v>7580</v>
      </c>
      <c r="AJ621" s="2" t="s">
        <v>7581</v>
      </c>
      <c r="AK621" s="2"/>
      <c r="AL621" s="2"/>
      <c r="AM621" s="2"/>
      <c r="AN621" s="2" t="s">
        <v>87</v>
      </c>
      <c r="AO621" s="2" t="s">
        <v>7582</v>
      </c>
      <c r="AP621" s="2" t="s">
        <v>89</v>
      </c>
    </row>
    <row r="622" customFormat="false" ht="15" hidden="false" customHeight="false" outlineLevel="0" collapsed="false">
      <c r="A622" s="8" t="s">
        <v>7583</v>
      </c>
      <c r="B622" s="8" t="s">
        <v>7583</v>
      </c>
      <c r="C622" s="2" t="s">
        <v>7584</v>
      </c>
      <c r="D622" s="2" t="s">
        <v>5225</v>
      </c>
      <c r="E622" s="2" t="s">
        <v>5226</v>
      </c>
      <c r="F622" s="9" t="n">
        <f aca="false">Precios!R622</f>
        <v>471</v>
      </c>
      <c r="G622" s="2" t="n">
        <v>0</v>
      </c>
      <c r="H622" s="10" t="str">
        <f aca="false">Parámetros!$B$28</f>
        <v>Nuevo</v>
      </c>
      <c r="I622" s="10" t="str">
        <f aca="false">Parámetros!$B$29</f>
        <v>Clásica</v>
      </c>
      <c r="J622" s="11" t="s">
        <v>7585</v>
      </c>
      <c r="K622" s="10" t="str">
        <f aca="false">Parámetros!$B$30</f>
        <v>Mercado Envíos</v>
      </c>
      <c r="L622" s="2" t="str">
        <f aca="false">IF(F622&gt;=Parámetros!$B$7,"Envío gratis (obligatorio en Mercado Libre)",Parámetros!$B$31)</f>
        <v>Envío gratis (obligatorio en Mercado Libre)</v>
      </c>
      <c r="M622" s="10" t="str">
        <f aca="false">Parámetros!$B$32</f>
        <v>No acepto</v>
      </c>
      <c r="N622" s="10" t="str">
        <f aca="false">Parámetros!$B$33</f>
        <v>Sin garantía</v>
      </c>
      <c r="O622" s="2" t="s">
        <v>7586</v>
      </c>
      <c r="P622" s="2" t="s">
        <v>7587</v>
      </c>
      <c r="Q622" s="2" t="s">
        <v>7587</v>
      </c>
      <c r="R622" s="2" t="s">
        <v>7588</v>
      </c>
      <c r="S622" s="2"/>
      <c r="T622" s="2" t="s">
        <v>7589</v>
      </c>
      <c r="U622" s="2" t="n">
        <v>225</v>
      </c>
      <c r="V622" s="2" t="s">
        <v>77</v>
      </c>
      <c r="W622" s="2" t="n">
        <v>1</v>
      </c>
      <c r="X622" s="2"/>
      <c r="Y622" s="2"/>
      <c r="Z622" s="2"/>
      <c r="AA622" s="2"/>
      <c r="AB622" s="2"/>
      <c r="AC622" s="2"/>
      <c r="AD622" s="2"/>
      <c r="AE622" s="2" t="s">
        <v>6807</v>
      </c>
      <c r="AF622" s="2"/>
      <c r="AG622" s="2" t="s">
        <v>7590</v>
      </c>
      <c r="AH622" s="2" t="s">
        <v>7591</v>
      </c>
      <c r="AI622" s="2" t="s">
        <v>7592</v>
      </c>
      <c r="AJ622" s="2"/>
      <c r="AK622" s="2"/>
      <c r="AL622" s="2"/>
      <c r="AM622" s="2"/>
      <c r="AN622" s="2" t="s">
        <v>87</v>
      </c>
      <c r="AO622" s="2" t="s">
        <v>7593</v>
      </c>
      <c r="AP622" s="2" t="s">
        <v>89</v>
      </c>
    </row>
    <row r="623" customFormat="false" ht="15" hidden="false" customHeight="false" outlineLevel="0" collapsed="false">
      <c r="A623" s="8" t="s">
        <v>7594</v>
      </c>
      <c r="B623" s="8" t="s">
        <v>7594</v>
      </c>
      <c r="C623" s="2" t="s">
        <v>7595</v>
      </c>
      <c r="D623" s="2" t="s">
        <v>445</v>
      </c>
      <c r="E623" s="2" t="s">
        <v>446</v>
      </c>
      <c r="F623" s="9" t="n">
        <f aca="false">Precios!R623</f>
        <v>537.2</v>
      </c>
      <c r="G623" s="2" t="n">
        <v>90</v>
      </c>
      <c r="H623" s="10" t="str">
        <f aca="false">Parámetros!$B$28</f>
        <v>Nuevo</v>
      </c>
      <c r="I623" s="10" t="str">
        <f aca="false">Parámetros!$B$29</f>
        <v>Clásica</v>
      </c>
      <c r="J623" s="11" t="s">
        <v>7596</v>
      </c>
      <c r="K623" s="10" t="str">
        <f aca="false">Parámetros!$B$30</f>
        <v>Mercado Envíos</v>
      </c>
      <c r="L623" s="2" t="str">
        <f aca="false">IF(F623&gt;=Parámetros!$B$7,"Envío gratis (obligatorio en Mercado Libre)",Parámetros!$B$31)</f>
        <v>Envío gratis (obligatorio en Mercado Libre)</v>
      </c>
      <c r="M623" s="10" t="str">
        <f aca="false">Parámetros!$B$32</f>
        <v>No acepto</v>
      </c>
      <c r="N623" s="10" t="str">
        <f aca="false">Parámetros!$B$33</f>
        <v>Sin garantía</v>
      </c>
      <c r="O623" s="2" t="s">
        <v>7597</v>
      </c>
      <c r="P623" s="2" t="s">
        <v>4492</v>
      </c>
      <c r="Q623" s="2" t="s">
        <v>3919</v>
      </c>
      <c r="R623" s="2"/>
      <c r="S623" s="2"/>
      <c r="T623" s="2" t="s">
        <v>7598</v>
      </c>
      <c r="U623" s="2" t="n">
        <v>7</v>
      </c>
      <c r="V623" s="2" t="s">
        <v>133</v>
      </c>
      <c r="W623" s="2" t="n">
        <v>7</v>
      </c>
      <c r="X623" s="2" t="s">
        <v>7599</v>
      </c>
      <c r="Y623" s="2" t="s">
        <v>912</v>
      </c>
      <c r="Z623" s="2" t="s">
        <v>136</v>
      </c>
      <c r="AA623" s="2" t="s">
        <v>7600</v>
      </c>
      <c r="AB623" s="2"/>
      <c r="AC623" s="2"/>
      <c r="AD623" s="2"/>
      <c r="AE623" s="2"/>
      <c r="AF623" s="2"/>
      <c r="AG623" s="2" t="s">
        <v>7428</v>
      </c>
      <c r="AH623" s="2" t="s">
        <v>7601</v>
      </c>
      <c r="AI623" s="2" t="s">
        <v>7602</v>
      </c>
      <c r="AJ623" s="2"/>
      <c r="AK623" s="2"/>
      <c r="AL623" s="2"/>
      <c r="AM623" s="2"/>
      <c r="AN623" s="2" t="s">
        <v>87</v>
      </c>
      <c r="AO623" s="2" t="s">
        <v>7603</v>
      </c>
      <c r="AP623" s="2" t="s">
        <v>89</v>
      </c>
    </row>
    <row r="624" customFormat="false" ht="15" hidden="false" customHeight="false" outlineLevel="0" collapsed="false">
      <c r="A624" s="8" t="s">
        <v>7604</v>
      </c>
      <c r="B624" s="8" t="s">
        <v>7604</v>
      </c>
      <c r="C624" s="2" t="s">
        <v>7605</v>
      </c>
      <c r="D624" s="2" t="s">
        <v>1811</v>
      </c>
      <c r="E624" s="2" t="s">
        <v>1812</v>
      </c>
      <c r="F624" s="9" t="n">
        <f aca="false">Precios!R624</f>
        <v>144</v>
      </c>
      <c r="G624" s="2" t="n">
        <v>27</v>
      </c>
      <c r="H624" s="10" t="str">
        <f aca="false">Parámetros!$B$28</f>
        <v>Nuevo</v>
      </c>
      <c r="I624" s="10" t="str">
        <f aca="false">Parámetros!$B$29</f>
        <v>Clásica</v>
      </c>
      <c r="J624" s="11" t="s">
        <v>7606</v>
      </c>
      <c r="K624" s="10" t="str">
        <f aca="false">Parámetros!$B$30</f>
        <v>Mercado Envíos</v>
      </c>
      <c r="L624" s="2" t="str">
        <f aca="false">IF(F624&gt;=Parámetros!$B$7,"Envío gratis (obligatorio en Mercado Libre)",Parámetros!$B$31)</f>
        <v>A cargo del comprador</v>
      </c>
      <c r="M624" s="10" t="str">
        <f aca="false">Parámetros!$B$32</f>
        <v>No acepto</v>
      </c>
      <c r="N624" s="10" t="str">
        <f aca="false">Parámetros!$B$33</f>
        <v>Sin garantía</v>
      </c>
      <c r="O624" s="2" t="s">
        <v>7607</v>
      </c>
      <c r="P624" s="2" t="s">
        <v>7608</v>
      </c>
      <c r="Q624" s="2" t="s">
        <v>7609</v>
      </c>
      <c r="R624" s="2"/>
      <c r="S624" s="2"/>
      <c r="T624" s="2" t="s">
        <v>7610</v>
      </c>
      <c r="U624" s="2" t="n">
        <v>3.5</v>
      </c>
      <c r="V624" s="2" t="s">
        <v>100</v>
      </c>
      <c r="W624" s="2" t="n">
        <v>1</v>
      </c>
      <c r="X624" s="2" t="s">
        <v>7611</v>
      </c>
      <c r="Y624" s="2"/>
      <c r="Z624" s="2" t="s">
        <v>341</v>
      </c>
      <c r="AA624" s="2"/>
      <c r="AB624" s="2"/>
      <c r="AC624" s="2"/>
      <c r="AD624" s="2"/>
      <c r="AE624" s="2"/>
      <c r="AF624" s="2"/>
      <c r="AG624" s="2" t="s">
        <v>7612</v>
      </c>
      <c r="AH624" s="2" t="s">
        <v>7613</v>
      </c>
      <c r="AI624" s="2" t="s">
        <v>7614</v>
      </c>
      <c r="AJ624" s="2"/>
      <c r="AK624" s="2"/>
      <c r="AL624" s="2"/>
      <c r="AM624" s="2"/>
      <c r="AN624" s="2" t="s">
        <v>87</v>
      </c>
      <c r="AO624" s="2" t="s">
        <v>7615</v>
      </c>
      <c r="AP624" s="2" t="s">
        <v>89</v>
      </c>
    </row>
    <row r="625" customFormat="false" ht="15" hidden="false" customHeight="false" outlineLevel="0" collapsed="false">
      <c r="A625" s="8" t="s">
        <v>7616</v>
      </c>
      <c r="B625" s="8" t="s">
        <v>7616</v>
      </c>
      <c r="C625" s="2" t="s">
        <v>7617</v>
      </c>
      <c r="D625" s="2" t="s">
        <v>4645</v>
      </c>
      <c r="E625" s="2" t="s">
        <v>4646</v>
      </c>
      <c r="F625" s="9" t="n">
        <f aca="false">Precios!R625</f>
        <v>292</v>
      </c>
      <c r="G625" s="2" t="n">
        <v>0</v>
      </c>
      <c r="H625" s="10" t="str">
        <f aca="false">Parámetros!$B$28</f>
        <v>Nuevo</v>
      </c>
      <c r="I625" s="10" t="str">
        <f aca="false">Parámetros!$B$29</f>
        <v>Clásica</v>
      </c>
      <c r="J625" s="11" t="s">
        <v>7618</v>
      </c>
      <c r="K625" s="10" t="str">
        <f aca="false">Parámetros!$B$30</f>
        <v>Mercado Envíos</v>
      </c>
      <c r="L625" s="2" t="str">
        <f aca="false">IF(F625&gt;=Parámetros!$B$7,"Envío gratis (obligatorio en Mercado Libre)",Parámetros!$B$31)</f>
        <v>A cargo del comprador</v>
      </c>
      <c r="M625" s="10" t="str">
        <f aca="false">Parámetros!$B$32</f>
        <v>No acepto</v>
      </c>
      <c r="N625" s="10" t="str">
        <f aca="false">Parámetros!$B$33</f>
        <v>Sin garantía</v>
      </c>
      <c r="O625" s="2"/>
      <c r="P625" s="2" t="s">
        <v>7619</v>
      </c>
      <c r="Q625" s="2"/>
      <c r="R625" s="2" t="s">
        <v>7620</v>
      </c>
      <c r="S625" s="2" t="s">
        <v>7621</v>
      </c>
      <c r="T625" s="2" t="s">
        <v>7622</v>
      </c>
      <c r="U625" s="2" t="n">
        <v>12</v>
      </c>
      <c r="V625" s="2" t="s">
        <v>171</v>
      </c>
      <c r="W625" s="2" t="n">
        <v>12</v>
      </c>
      <c r="X625" s="2"/>
      <c r="Y625" s="2"/>
      <c r="Z625" s="2"/>
      <c r="AA625" s="2" t="s">
        <v>7623</v>
      </c>
      <c r="AB625" s="2"/>
      <c r="AC625" s="2"/>
      <c r="AD625" s="2"/>
      <c r="AE625" s="2"/>
      <c r="AF625" s="2"/>
      <c r="AG625" s="2" t="s">
        <v>7624</v>
      </c>
      <c r="AH625" s="2" t="s">
        <v>7625</v>
      </c>
      <c r="AI625" s="2" t="s">
        <v>7626</v>
      </c>
      <c r="AJ625" s="2" t="s">
        <v>7627</v>
      </c>
      <c r="AK625" s="2"/>
      <c r="AL625" s="2"/>
      <c r="AM625" s="2"/>
      <c r="AN625" s="2" t="s">
        <v>175</v>
      </c>
      <c r="AO625" s="2" t="s">
        <v>7628</v>
      </c>
      <c r="AP625" s="2" t="s">
        <v>89</v>
      </c>
    </row>
    <row r="626" customFormat="false" ht="15" hidden="false" customHeight="false" outlineLevel="0" collapsed="false">
      <c r="A626" s="8" t="s">
        <v>7629</v>
      </c>
      <c r="B626" s="8" t="s">
        <v>7629</v>
      </c>
      <c r="C626" s="2" t="s">
        <v>7630</v>
      </c>
      <c r="D626" s="2" t="s">
        <v>144</v>
      </c>
      <c r="E626" s="2" t="s">
        <v>145</v>
      </c>
      <c r="F626" s="9" t="n">
        <f aca="false">Precios!R626</f>
        <v>698</v>
      </c>
      <c r="G626" s="2" t="n">
        <v>7</v>
      </c>
      <c r="H626" s="10" t="str">
        <f aca="false">Parámetros!$B$28</f>
        <v>Nuevo</v>
      </c>
      <c r="I626" s="10" t="str">
        <f aca="false">Parámetros!$B$29</f>
        <v>Clásica</v>
      </c>
      <c r="J626" s="11" t="s">
        <v>7631</v>
      </c>
      <c r="K626" s="10" t="str">
        <f aca="false">Parámetros!$B$30</f>
        <v>Mercado Envíos</v>
      </c>
      <c r="L626" s="2" t="str">
        <f aca="false">IF(F626&gt;=Parámetros!$B$7,"Envío gratis (obligatorio en Mercado Libre)",Parámetros!$B$31)</f>
        <v>Envío gratis (obligatorio en Mercado Libre)</v>
      </c>
      <c r="M626" s="10" t="str">
        <f aca="false">Parámetros!$B$32</f>
        <v>No acepto</v>
      </c>
      <c r="N626" s="10" t="str">
        <f aca="false">Parámetros!$B$33</f>
        <v>Sin garantía</v>
      </c>
      <c r="O626" s="2" t="s">
        <v>7632</v>
      </c>
      <c r="P626" s="2" t="s">
        <v>4480</v>
      </c>
      <c r="Q626" s="2" t="s">
        <v>336</v>
      </c>
      <c r="R626" s="2"/>
      <c r="S626" s="2" t="s">
        <v>7633</v>
      </c>
      <c r="T626" s="2" t="s">
        <v>7634</v>
      </c>
      <c r="U626" s="2" t="n">
        <v>210</v>
      </c>
      <c r="V626" s="2" t="s">
        <v>100</v>
      </c>
      <c r="W626" s="2" t="n">
        <v>1</v>
      </c>
      <c r="X626" s="2" t="s">
        <v>7635</v>
      </c>
      <c r="Y626" s="2"/>
      <c r="Z626" s="2" t="s">
        <v>136</v>
      </c>
      <c r="AA626" s="2"/>
      <c r="AB626" s="2"/>
      <c r="AC626" s="2" t="s">
        <v>7636</v>
      </c>
      <c r="AD626" s="2"/>
      <c r="AE626" s="2"/>
      <c r="AF626" s="2" t="s">
        <v>7637</v>
      </c>
      <c r="AG626" s="2" t="s">
        <v>7638</v>
      </c>
      <c r="AH626" s="2" t="s">
        <v>7639</v>
      </c>
      <c r="AI626" s="2" t="s">
        <v>7640</v>
      </c>
      <c r="AJ626" s="2" t="s">
        <v>7641</v>
      </c>
      <c r="AK626" s="2"/>
      <c r="AL626" s="2"/>
      <c r="AM626" s="2"/>
      <c r="AN626" s="2" t="s">
        <v>87</v>
      </c>
      <c r="AO626" s="2" t="s">
        <v>7642</v>
      </c>
      <c r="AP626" s="2" t="s">
        <v>89</v>
      </c>
    </row>
    <row r="627" customFormat="false" ht="15" hidden="false" customHeight="false" outlineLevel="0" collapsed="false">
      <c r="A627" s="8" t="s">
        <v>7643</v>
      </c>
      <c r="B627" s="8" t="s">
        <v>7643</v>
      </c>
      <c r="C627" s="2" t="s">
        <v>7644</v>
      </c>
      <c r="D627" s="2" t="s">
        <v>7645</v>
      </c>
      <c r="E627" s="2" t="s">
        <v>7646</v>
      </c>
      <c r="F627" s="9" t="n">
        <f aca="false">Precios!R627</f>
        <v>298</v>
      </c>
      <c r="G627" s="2" t="n">
        <v>445</v>
      </c>
      <c r="H627" s="10" t="str">
        <f aca="false">Parámetros!$B$28</f>
        <v>Nuevo</v>
      </c>
      <c r="I627" s="10" t="str">
        <f aca="false">Parámetros!$B$29</f>
        <v>Clásica</v>
      </c>
      <c r="J627" s="11" t="s">
        <v>7647</v>
      </c>
      <c r="K627" s="10" t="str">
        <f aca="false">Parámetros!$B$30</f>
        <v>Mercado Envíos</v>
      </c>
      <c r="L627" s="2" t="str">
        <f aca="false">IF(F627&gt;=Parámetros!$B$7,"Envío gratis (obligatorio en Mercado Libre)",Parámetros!$B$31)</f>
        <v>A cargo del comprador</v>
      </c>
      <c r="M627" s="10" t="str">
        <f aca="false">Parámetros!$B$32</f>
        <v>No acepto</v>
      </c>
      <c r="N627" s="10" t="str">
        <f aca="false">Parámetros!$B$33</f>
        <v>Sin garantía</v>
      </c>
      <c r="O627" s="2" t="s">
        <v>7648</v>
      </c>
      <c r="P627" s="2" t="s">
        <v>6231</v>
      </c>
      <c r="Q627" s="2" t="s">
        <v>5839</v>
      </c>
      <c r="R627" s="2" t="s">
        <v>7649</v>
      </c>
      <c r="S627" s="2" t="s">
        <v>475</v>
      </c>
      <c r="T627" s="2" t="s">
        <v>7650</v>
      </c>
      <c r="U627" s="2" t="n">
        <v>56.7</v>
      </c>
      <c r="V627" s="2" t="s">
        <v>100</v>
      </c>
      <c r="W627" s="2" t="n">
        <v>1</v>
      </c>
      <c r="X627" s="2"/>
      <c r="Y627" s="2"/>
      <c r="Z627" s="2"/>
      <c r="AA627" s="2"/>
      <c r="AB627" s="2"/>
      <c r="AC627" s="2"/>
      <c r="AD627" s="2"/>
      <c r="AE627" s="2"/>
      <c r="AF627" s="2"/>
      <c r="AG627" s="2" t="s">
        <v>7651</v>
      </c>
      <c r="AH627" s="2" t="s">
        <v>7652</v>
      </c>
      <c r="AI627" s="2"/>
      <c r="AJ627" s="2"/>
      <c r="AK627" s="2"/>
      <c r="AL627" s="2"/>
      <c r="AM627" s="2"/>
      <c r="AN627" s="2" t="s">
        <v>87</v>
      </c>
      <c r="AO627" s="2" t="s">
        <v>7653</v>
      </c>
      <c r="AP627" s="2" t="s">
        <v>89</v>
      </c>
    </row>
    <row r="628" customFormat="false" ht="15" hidden="false" customHeight="false" outlineLevel="0" collapsed="false">
      <c r="A628" s="8" t="s">
        <v>7654</v>
      </c>
      <c r="B628" s="8" t="s">
        <v>7654</v>
      </c>
      <c r="C628" s="2" t="s">
        <v>7655</v>
      </c>
      <c r="D628" s="2" t="s">
        <v>445</v>
      </c>
      <c r="E628" s="2" t="s">
        <v>446</v>
      </c>
      <c r="F628" s="9" t="n">
        <f aca="false">Precios!R628</f>
        <v>905</v>
      </c>
      <c r="G628" s="2" t="n">
        <v>23</v>
      </c>
      <c r="H628" s="10" t="str">
        <f aca="false">Parámetros!$B$28</f>
        <v>Nuevo</v>
      </c>
      <c r="I628" s="10" t="str">
        <f aca="false">Parámetros!$B$29</f>
        <v>Clásica</v>
      </c>
      <c r="J628" s="11" t="s">
        <v>7656</v>
      </c>
      <c r="K628" s="10" t="str">
        <f aca="false">Parámetros!$B$30</f>
        <v>Mercado Envíos</v>
      </c>
      <c r="L628" s="2" t="str">
        <f aca="false">IF(F628&gt;=Parámetros!$B$7,"Envío gratis (obligatorio en Mercado Libre)",Parámetros!$B$31)</f>
        <v>Envío gratis (obligatorio en Mercado Libre)</v>
      </c>
      <c r="M628" s="10" t="str">
        <f aca="false">Parámetros!$B$32</f>
        <v>No acepto</v>
      </c>
      <c r="N628" s="10" t="str">
        <f aca="false">Parámetros!$B$33</f>
        <v>Sin garantía</v>
      </c>
      <c r="O628" s="2" t="s">
        <v>7657</v>
      </c>
      <c r="P628" s="2" t="s">
        <v>7658</v>
      </c>
      <c r="Q628" s="2" t="s">
        <v>755</v>
      </c>
      <c r="R628" s="2" t="s">
        <v>7659</v>
      </c>
      <c r="S628" s="2"/>
      <c r="T628" s="2" t="s">
        <v>7660</v>
      </c>
      <c r="U628" s="2" t="n">
        <v>15</v>
      </c>
      <c r="V628" s="2" t="s">
        <v>133</v>
      </c>
      <c r="W628" s="2" t="n">
        <v>15</v>
      </c>
      <c r="X628" s="2" t="s">
        <v>5677</v>
      </c>
      <c r="Y628" s="2" t="s">
        <v>7661</v>
      </c>
      <c r="Z628" s="2" t="s">
        <v>136</v>
      </c>
      <c r="AA628" s="2"/>
      <c r="AB628" s="2"/>
      <c r="AC628" s="2"/>
      <c r="AD628" s="2"/>
      <c r="AE628" s="2"/>
      <c r="AF628" s="2" t="s">
        <v>7662</v>
      </c>
      <c r="AG628" s="2" t="s">
        <v>7663</v>
      </c>
      <c r="AH628" s="2" t="s">
        <v>7664</v>
      </c>
      <c r="AI628" s="2" t="s">
        <v>7665</v>
      </c>
      <c r="AJ628" s="2"/>
      <c r="AK628" s="2"/>
      <c r="AL628" s="2"/>
      <c r="AM628" s="2"/>
      <c r="AN628" s="2" t="s">
        <v>87</v>
      </c>
      <c r="AO628" s="2" t="s">
        <v>7666</v>
      </c>
      <c r="AP628" s="2" t="s">
        <v>89</v>
      </c>
    </row>
    <row r="629" customFormat="false" ht="15" hidden="false" customHeight="false" outlineLevel="0" collapsed="false">
      <c r="A629" s="8" t="s">
        <v>7667</v>
      </c>
      <c r="B629" s="8" t="s">
        <v>7667</v>
      </c>
      <c r="C629" s="2" t="s">
        <v>7668</v>
      </c>
      <c r="D629" s="2" t="s">
        <v>483</v>
      </c>
      <c r="E629" s="2" t="s">
        <v>484</v>
      </c>
      <c r="F629" s="9" t="n">
        <f aca="false">Precios!R629</f>
        <v>882.63</v>
      </c>
      <c r="G629" s="2" t="n">
        <v>3</v>
      </c>
      <c r="H629" s="10" t="str">
        <f aca="false">Parámetros!$B$28</f>
        <v>Nuevo</v>
      </c>
      <c r="I629" s="10" t="str">
        <f aca="false">Parámetros!$B$29</f>
        <v>Clásica</v>
      </c>
      <c r="J629" s="11" t="s">
        <v>7669</v>
      </c>
      <c r="K629" s="10" t="str">
        <f aca="false">Parámetros!$B$30</f>
        <v>Mercado Envíos</v>
      </c>
      <c r="L629" s="2" t="str">
        <f aca="false">IF(F629&gt;=Parámetros!$B$7,"Envío gratis (obligatorio en Mercado Libre)",Parámetros!$B$31)</f>
        <v>Envío gratis (obligatorio en Mercado Libre)</v>
      </c>
      <c r="M629" s="10" t="str">
        <f aca="false">Parámetros!$B$32</f>
        <v>No acepto</v>
      </c>
      <c r="N629" s="10" t="str">
        <f aca="false">Parámetros!$B$33</f>
        <v>Sin garantía</v>
      </c>
      <c r="O629" s="2" t="s">
        <v>7670</v>
      </c>
      <c r="P629" s="2" t="s">
        <v>4326</v>
      </c>
      <c r="Q629" s="2" t="s">
        <v>4325</v>
      </c>
      <c r="R629" s="2" t="s">
        <v>7341</v>
      </c>
      <c r="S629" s="2"/>
      <c r="T629" s="2" t="s">
        <v>7671</v>
      </c>
      <c r="U629" s="2" t="n">
        <v>10</v>
      </c>
      <c r="V629" s="2" t="s">
        <v>77</v>
      </c>
      <c r="W629" s="2" t="n">
        <v>1</v>
      </c>
      <c r="X629" s="2" t="s">
        <v>7672</v>
      </c>
      <c r="Y629" s="2"/>
      <c r="Z629" s="2" t="s">
        <v>494</v>
      </c>
      <c r="AA629" s="2"/>
      <c r="AB629" s="2"/>
      <c r="AC629" s="2"/>
      <c r="AD629" s="2"/>
      <c r="AE629" s="2"/>
      <c r="AF629" s="2"/>
      <c r="AG629" s="2" t="s">
        <v>7673</v>
      </c>
      <c r="AH629" s="2" t="s">
        <v>7674</v>
      </c>
      <c r="AI629" s="2" t="s">
        <v>7675</v>
      </c>
      <c r="AJ629" s="2"/>
      <c r="AK629" s="2"/>
      <c r="AL629" s="2"/>
      <c r="AM629" s="2"/>
      <c r="AN629" s="2" t="s">
        <v>87</v>
      </c>
      <c r="AO629" s="2" t="s">
        <v>7676</v>
      </c>
      <c r="AP629" s="2" t="s">
        <v>89</v>
      </c>
    </row>
    <row r="630" customFormat="false" ht="15" hidden="false" customHeight="false" outlineLevel="0" collapsed="false">
      <c r="A630" s="8" t="s">
        <v>7677</v>
      </c>
      <c r="B630" s="8" t="s">
        <v>7677</v>
      </c>
      <c r="C630" s="2" t="s">
        <v>7678</v>
      </c>
      <c r="D630" s="2" t="s">
        <v>483</v>
      </c>
      <c r="E630" s="2" t="s">
        <v>484</v>
      </c>
      <c r="F630" s="9" t="n">
        <f aca="false">Precios!R630</f>
        <v>214</v>
      </c>
      <c r="G630" s="2" t="n">
        <v>61</v>
      </c>
      <c r="H630" s="10" t="str">
        <f aca="false">Parámetros!$B$28</f>
        <v>Nuevo</v>
      </c>
      <c r="I630" s="10" t="str">
        <f aca="false">Parámetros!$B$29</f>
        <v>Clásica</v>
      </c>
      <c r="J630" s="11" t="s">
        <v>7679</v>
      </c>
      <c r="K630" s="10" t="str">
        <f aca="false">Parámetros!$B$30</f>
        <v>Mercado Envíos</v>
      </c>
      <c r="L630" s="2" t="str">
        <f aca="false">IF(F630&gt;=Parámetros!$B$7,"Envío gratis (obligatorio en Mercado Libre)",Parámetros!$B$31)</f>
        <v>A cargo del comprador</v>
      </c>
      <c r="M630" s="10" t="str">
        <f aca="false">Parámetros!$B$32</f>
        <v>No acepto</v>
      </c>
      <c r="N630" s="10" t="str">
        <f aca="false">Parámetros!$B$33</f>
        <v>Sin garantía</v>
      </c>
      <c r="O630" s="2" t="s">
        <v>7680</v>
      </c>
      <c r="P630" s="2" t="s">
        <v>7681</v>
      </c>
      <c r="Q630" s="2" t="s">
        <v>6630</v>
      </c>
      <c r="R630" s="2" t="s">
        <v>7682</v>
      </c>
      <c r="S630" s="2"/>
      <c r="T630" s="2" t="s">
        <v>7683</v>
      </c>
      <c r="U630" s="2" t="n">
        <v>10</v>
      </c>
      <c r="V630" s="2" t="s">
        <v>77</v>
      </c>
      <c r="W630" s="2" t="n">
        <v>1</v>
      </c>
      <c r="X630" s="2" t="s">
        <v>7684</v>
      </c>
      <c r="Y630" s="2" t="s">
        <v>7685</v>
      </c>
      <c r="Z630" s="2" t="s">
        <v>4062</v>
      </c>
      <c r="AA630" s="2"/>
      <c r="AB630" s="2"/>
      <c r="AC630" s="2"/>
      <c r="AD630" s="2"/>
      <c r="AE630" s="2"/>
      <c r="AF630" s="2" t="s">
        <v>7686</v>
      </c>
      <c r="AG630" s="2" t="s">
        <v>7687</v>
      </c>
      <c r="AH630" s="2" t="s">
        <v>7688</v>
      </c>
      <c r="AI630" s="2" t="s">
        <v>7689</v>
      </c>
      <c r="AJ630" s="2" t="s">
        <v>7690</v>
      </c>
      <c r="AK630" s="2"/>
      <c r="AL630" s="2"/>
      <c r="AM630" s="2"/>
      <c r="AN630" s="2" t="s">
        <v>87</v>
      </c>
      <c r="AO630" s="2" t="s">
        <v>7691</v>
      </c>
      <c r="AP630" s="2" t="s">
        <v>89</v>
      </c>
    </row>
    <row r="631" customFormat="false" ht="15" hidden="false" customHeight="false" outlineLevel="0" collapsed="false">
      <c r="A631" s="8" t="s">
        <v>7692</v>
      </c>
      <c r="B631" s="8" t="s">
        <v>7692</v>
      </c>
      <c r="C631" s="2" t="s">
        <v>7693</v>
      </c>
      <c r="D631" s="2" t="s">
        <v>7694</v>
      </c>
      <c r="E631" s="2" t="s">
        <v>7695</v>
      </c>
      <c r="F631" s="9" t="n">
        <f aca="false">Precios!R631</f>
        <v>189</v>
      </c>
      <c r="G631" s="2" t="n">
        <v>1583</v>
      </c>
      <c r="H631" s="10" t="str">
        <f aca="false">Parámetros!$B$28</f>
        <v>Nuevo</v>
      </c>
      <c r="I631" s="10" t="str">
        <f aca="false">Parámetros!$B$29</f>
        <v>Clásica</v>
      </c>
      <c r="J631" s="11" t="s">
        <v>7696</v>
      </c>
      <c r="K631" s="10" t="str">
        <f aca="false">Parámetros!$B$30</f>
        <v>Mercado Envíos</v>
      </c>
      <c r="L631" s="2" t="str">
        <f aca="false">IF(F631&gt;=Parámetros!$B$7,"Envío gratis (obligatorio en Mercado Libre)",Parámetros!$B$31)</f>
        <v>A cargo del comprador</v>
      </c>
      <c r="M631" s="10" t="str">
        <f aca="false">Parámetros!$B$32</f>
        <v>No acepto</v>
      </c>
      <c r="N631" s="10" t="str">
        <f aca="false">Parámetros!$B$33</f>
        <v>Sin garantía</v>
      </c>
      <c r="O631" s="2" t="s">
        <v>7697</v>
      </c>
      <c r="P631" s="2" t="s">
        <v>7698</v>
      </c>
      <c r="Q631" s="2"/>
      <c r="R631" s="2" t="s">
        <v>7699</v>
      </c>
      <c r="S631" s="2" t="s">
        <v>7700</v>
      </c>
      <c r="T631" s="2" t="s">
        <v>7701</v>
      </c>
      <c r="U631" s="2" t="n">
        <v>5</v>
      </c>
      <c r="V631" s="2" t="s">
        <v>171</v>
      </c>
      <c r="W631" s="2" t="n">
        <v>5</v>
      </c>
      <c r="X631" s="2"/>
      <c r="Y631" s="2"/>
      <c r="Z631" s="2"/>
      <c r="AA631" s="2"/>
      <c r="AB631" s="2"/>
      <c r="AC631" s="2"/>
      <c r="AD631" s="2"/>
      <c r="AE631" s="2"/>
      <c r="AF631" s="2"/>
      <c r="AG631" s="2" t="s">
        <v>7702</v>
      </c>
      <c r="AH631" s="2" t="s">
        <v>7703</v>
      </c>
      <c r="AI631" s="2" t="s">
        <v>7704</v>
      </c>
      <c r="AJ631" s="2"/>
      <c r="AK631" s="2"/>
      <c r="AL631" s="2"/>
      <c r="AM631" s="2"/>
      <c r="AN631" s="2" t="s">
        <v>175</v>
      </c>
      <c r="AO631" s="2" t="s">
        <v>7705</v>
      </c>
      <c r="AP631" s="2" t="s">
        <v>89</v>
      </c>
    </row>
    <row r="632" customFormat="false" ht="15" hidden="false" customHeight="false" outlineLevel="0" collapsed="false">
      <c r="A632" s="8" t="s">
        <v>7706</v>
      </c>
      <c r="B632" s="8" t="s">
        <v>7706</v>
      </c>
      <c r="C632" s="2" t="s">
        <v>7707</v>
      </c>
      <c r="D632" s="2" t="s">
        <v>350</v>
      </c>
      <c r="E632" s="2" t="s">
        <v>351</v>
      </c>
      <c r="F632" s="9" t="n">
        <f aca="false">Precios!R632</f>
        <v>481</v>
      </c>
      <c r="G632" s="2" t="n">
        <v>63</v>
      </c>
      <c r="H632" s="10" t="str">
        <f aca="false">Parámetros!$B$28</f>
        <v>Nuevo</v>
      </c>
      <c r="I632" s="10" t="str">
        <f aca="false">Parámetros!$B$29</f>
        <v>Clásica</v>
      </c>
      <c r="J632" s="11" t="s">
        <v>7708</v>
      </c>
      <c r="K632" s="10" t="str">
        <f aca="false">Parámetros!$B$30</f>
        <v>Mercado Envíos</v>
      </c>
      <c r="L632" s="2" t="str">
        <f aca="false">IF(F632&gt;=Parámetros!$B$7,"Envío gratis (obligatorio en Mercado Libre)",Parámetros!$B$31)</f>
        <v>Envío gratis (obligatorio en Mercado Libre)</v>
      </c>
      <c r="M632" s="10" t="str">
        <f aca="false">Parámetros!$B$32</f>
        <v>No acepto</v>
      </c>
      <c r="N632" s="10" t="str">
        <f aca="false">Parámetros!$B$33</f>
        <v>Sin garantía</v>
      </c>
      <c r="O632" s="2" t="s">
        <v>7709</v>
      </c>
      <c r="P632" s="2" t="s">
        <v>7710</v>
      </c>
      <c r="Q632" s="2" t="s">
        <v>6630</v>
      </c>
      <c r="R632" s="2"/>
      <c r="S632" s="2"/>
      <c r="T632" s="2" t="s">
        <v>7711</v>
      </c>
      <c r="U632" s="2"/>
      <c r="V632" s="2"/>
      <c r="W632" s="2" t="n">
        <v>3</v>
      </c>
      <c r="X632" s="2" t="s">
        <v>7712</v>
      </c>
      <c r="Y632" s="2"/>
      <c r="Z632" s="2" t="s">
        <v>760</v>
      </c>
      <c r="AA632" s="2"/>
      <c r="AB632" s="2"/>
      <c r="AC632" s="2"/>
      <c r="AD632" s="2"/>
      <c r="AE632" s="2"/>
      <c r="AF632" s="2" t="s">
        <v>7713</v>
      </c>
      <c r="AG632" s="2" t="s">
        <v>7714</v>
      </c>
      <c r="AH632" s="2" t="s">
        <v>7715</v>
      </c>
      <c r="AI632" s="2" t="s">
        <v>7716</v>
      </c>
      <c r="AJ632" s="2"/>
      <c r="AK632" s="2"/>
      <c r="AL632" s="2"/>
      <c r="AM632" s="2"/>
      <c r="AN632" s="2" t="s">
        <v>87</v>
      </c>
      <c r="AO632" s="2" t="s">
        <v>7717</v>
      </c>
      <c r="AP632" s="2" t="s">
        <v>89</v>
      </c>
    </row>
    <row r="633" customFormat="false" ht="15" hidden="false" customHeight="false" outlineLevel="0" collapsed="false">
      <c r="A633" s="8" t="s">
        <v>7718</v>
      </c>
      <c r="B633" s="8" t="s">
        <v>7718</v>
      </c>
      <c r="C633" s="2" t="s">
        <v>7719</v>
      </c>
      <c r="D633" s="2" t="s">
        <v>331</v>
      </c>
      <c r="E633" s="2" t="s">
        <v>332</v>
      </c>
      <c r="F633" s="9" t="n">
        <f aca="false">Precios!R633</f>
        <v>175</v>
      </c>
      <c r="G633" s="2" t="n">
        <v>318</v>
      </c>
      <c r="H633" s="10" t="str">
        <f aca="false">Parámetros!$B$28</f>
        <v>Nuevo</v>
      </c>
      <c r="I633" s="10" t="str">
        <f aca="false">Parámetros!$B$29</f>
        <v>Clásica</v>
      </c>
      <c r="J633" s="11" t="s">
        <v>7720</v>
      </c>
      <c r="K633" s="10" t="str">
        <f aca="false">Parámetros!$B$30</f>
        <v>Mercado Envíos</v>
      </c>
      <c r="L633" s="2" t="str">
        <f aca="false">IF(F633&gt;=Parámetros!$B$7,"Envío gratis (obligatorio en Mercado Libre)",Parámetros!$B$31)</f>
        <v>A cargo del comprador</v>
      </c>
      <c r="M633" s="10" t="str">
        <f aca="false">Parámetros!$B$32</f>
        <v>No acepto</v>
      </c>
      <c r="N633" s="10" t="str">
        <f aca="false">Parámetros!$B$33</f>
        <v>Sin garantía</v>
      </c>
      <c r="O633" s="2" t="s">
        <v>7721</v>
      </c>
      <c r="P633" s="2" t="s">
        <v>7722</v>
      </c>
      <c r="Q633" s="2" t="s">
        <v>949</v>
      </c>
      <c r="R633" s="2"/>
      <c r="S633" s="2"/>
      <c r="T633" s="2" t="s">
        <v>7723</v>
      </c>
      <c r="U633" s="2" t="n">
        <v>24</v>
      </c>
      <c r="V633" s="2" t="s">
        <v>220</v>
      </c>
      <c r="W633" s="2" t="n">
        <v>24</v>
      </c>
      <c r="X633" s="2" t="s">
        <v>7724</v>
      </c>
      <c r="Y633" s="2" t="s">
        <v>7725</v>
      </c>
      <c r="Z633" s="2" t="s">
        <v>136</v>
      </c>
      <c r="AA633" s="2" t="s">
        <v>547</v>
      </c>
      <c r="AB633" s="2"/>
      <c r="AC633" s="2"/>
      <c r="AD633" s="2"/>
      <c r="AE633" s="2"/>
      <c r="AF633" s="2" t="s">
        <v>7726</v>
      </c>
      <c r="AG633" s="2" t="s">
        <v>7727</v>
      </c>
      <c r="AH633" s="2" t="s">
        <v>7728</v>
      </c>
      <c r="AI633" s="2" t="s">
        <v>7729</v>
      </c>
      <c r="AJ633" s="2"/>
      <c r="AK633" s="2"/>
      <c r="AL633" s="2"/>
      <c r="AM633" s="2"/>
      <c r="AN633" s="2" t="s">
        <v>87</v>
      </c>
      <c r="AO633" s="2" t="s">
        <v>7730</v>
      </c>
      <c r="AP633" s="2" t="s">
        <v>89</v>
      </c>
    </row>
    <row r="634" customFormat="false" ht="15" hidden="false" customHeight="false" outlineLevel="0" collapsed="false">
      <c r="A634" s="8" t="s">
        <v>7731</v>
      </c>
      <c r="B634" s="8" t="s">
        <v>7731</v>
      </c>
      <c r="C634" s="2" t="s">
        <v>7732</v>
      </c>
      <c r="D634" s="2" t="s">
        <v>750</v>
      </c>
      <c r="E634" s="2" t="s">
        <v>751</v>
      </c>
      <c r="F634" s="9" t="n">
        <f aca="false">Precios!R634</f>
        <v>1460</v>
      </c>
      <c r="G634" s="2" t="n">
        <v>123</v>
      </c>
      <c r="H634" s="10" t="str">
        <f aca="false">Parámetros!$B$28</f>
        <v>Nuevo</v>
      </c>
      <c r="I634" s="10" t="str">
        <f aca="false">Parámetros!$B$29</f>
        <v>Clásica</v>
      </c>
      <c r="J634" s="11" t="s">
        <v>7733</v>
      </c>
      <c r="K634" s="10" t="str">
        <f aca="false">Parámetros!$B$30</f>
        <v>Mercado Envíos</v>
      </c>
      <c r="L634" s="2" t="str">
        <f aca="false">IF(F634&gt;=Parámetros!$B$7,"Envío gratis (obligatorio en Mercado Libre)",Parámetros!$B$31)</f>
        <v>Envío gratis (obligatorio en Mercado Libre)</v>
      </c>
      <c r="M634" s="10" t="str">
        <f aca="false">Parámetros!$B$32</f>
        <v>No acepto</v>
      </c>
      <c r="N634" s="10" t="str">
        <f aca="false">Parámetros!$B$33</f>
        <v>Sin garantía</v>
      </c>
      <c r="O634" s="2" t="s">
        <v>7734</v>
      </c>
      <c r="P634" s="2" t="s">
        <v>5176</v>
      </c>
      <c r="Q634" s="2" t="s">
        <v>1126</v>
      </c>
      <c r="R634" s="2" t="s">
        <v>7735</v>
      </c>
      <c r="S634" s="2"/>
      <c r="T634" s="2" t="s">
        <v>7736</v>
      </c>
      <c r="U634" s="2" t="n">
        <v>3</v>
      </c>
      <c r="V634" s="2" t="s">
        <v>77</v>
      </c>
      <c r="W634" s="2" t="n">
        <v>20</v>
      </c>
      <c r="X634" s="2" t="s">
        <v>2651</v>
      </c>
      <c r="Y634" s="2"/>
      <c r="Z634" s="2" t="s">
        <v>136</v>
      </c>
      <c r="AA634" s="2"/>
      <c r="AB634" s="2"/>
      <c r="AC634" s="2"/>
      <c r="AD634" s="2"/>
      <c r="AE634" s="2"/>
      <c r="AF634" s="2" t="s">
        <v>7737</v>
      </c>
      <c r="AG634" s="2" t="s">
        <v>7738</v>
      </c>
      <c r="AH634" s="2" t="s">
        <v>7739</v>
      </c>
      <c r="AI634" s="2"/>
      <c r="AJ634" s="2"/>
      <c r="AK634" s="2"/>
      <c r="AL634" s="2"/>
      <c r="AM634" s="2"/>
      <c r="AN634" s="2" t="s">
        <v>87</v>
      </c>
      <c r="AO634" s="2" t="s">
        <v>7740</v>
      </c>
      <c r="AP634" s="2" t="s">
        <v>89</v>
      </c>
    </row>
    <row r="635" customFormat="false" ht="15" hidden="false" customHeight="false" outlineLevel="0" collapsed="false">
      <c r="A635" s="8" t="s">
        <v>7741</v>
      </c>
      <c r="B635" s="8" t="s">
        <v>7741</v>
      </c>
      <c r="C635" s="2" t="s">
        <v>7742</v>
      </c>
      <c r="D635" s="2" t="s">
        <v>6709</v>
      </c>
      <c r="E635" s="2" t="s">
        <v>6710</v>
      </c>
      <c r="F635" s="9" t="n">
        <f aca="false">Precios!R635</f>
        <v>105</v>
      </c>
      <c r="G635" s="2" t="n">
        <v>216</v>
      </c>
      <c r="H635" s="10" t="str">
        <f aca="false">Parámetros!$B$28</f>
        <v>Nuevo</v>
      </c>
      <c r="I635" s="10" t="str">
        <f aca="false">Parámetros!$B$29</f>
        <v>Clásica</v>
      </c>
      <c r="J635" s="11" t="s">
        <v>7743</v>
      </c>
      <c r="K635" s="10" t="str">
        <f aca="false">Parámetros!$B$30</f>
        <v>Mercado Envíos</v>
      </c>
      <c r="L635" s="2" t="str">
        <f aca="false">IF(F635&gt;=Parámetros!$B$7,"Envío gratis (obligatorio en Mercado Libre)",Parámetros!$B$31)</f>
        <v>A cargo del comprador</v>
      </c>
      <c r="M635" s="10" t="str">
        <f aca="false">Parámetros!$B$32</f>
        <v>No acepto</v>
      </c>
      <c r="N635" s="10" t="str">
        <f aca="false">Parámetros!$B$33</f>
        <v>Sin garantía</v>
      </c>
      <c r="O635" s="2" t="s">
        <v>7744</v>
      </c>
      <c r="P635" s="2" t="s">
        <v>3370</v>
      </c>
      <c r="Q635" s="2" t="s">
        <v>617</v>
      </c>
      <c r="R635" s="2" t="s">
        <v>5229</v>
      </c>
      <c r="S635" s="2" t="s">
        <v>7745</v>
      </c>
      <c r="T635" s="2" t="s">
        <v>3457</v>
      </c>
      <c r="U635" s="2" t="n">
        <v>91</v>
      </c>
      <c r="V635" s="2" t="s">
        <v>100</v>
      </c>
      <c r="W635" s="2" t="n">
        <v>1</v>
      </c>
      <c r="X635" s="2"/>
      <c r="Y635" s="2"/>
      <c r="Z635" s="2"/>
      <c r="AA635" s="2"/>
      <c r="AB635" s="2"/>
      <c r="AC635" s="2"/>
      <c r="AD635" s="2"/>
      <c r="AE635" s="2"/>
      <c r="AF635" s="2"/>
      <c r="AG635" s="2" t="s">
        <v>7746</v>
      </c>
      <c r="AH635" s="2" t="s">
        <v>7747</v>
      </c>
      <c r="AI635" s="2" t="s">
        <v>7748</v>
      </c>
      <c r="AJ635" s="2"/>
      <c r="AK635" s="2"/>
      <c r="AL635" s="2"/>
      <c r="AM635" s="2"/>
      <c r="AN635" s="2" t="s">
        <v>175</v>
      </c>
      <c r="AO635" s="2" t="s">
        <v>7749</v>
      </c>
      <c r="AP635" s="2" t="s">
        <v>89</v>
      </c>
    </row>
    <row r="636" customFormat="false" ht="15" hidden="false" customHeight="false" outlineLevel="0" collapsed="false">
      <c r="A636" s="8" t="s">
        <v>7750</v>
      </c>
      <c r="B636" s="8" t="s">
        <v>7750</v>
      </c>
      <c r="C636" s="2" t="s">
        <v>7751</v>
      </c>
      <c r="D636" s="2" t="s">
        <v>144</v>
      </c>
      <c r="E636" s="2" t="s">
        <v>145</v>
      </c>
      <c r="F636" s="9" t="n">
        <f aca="false">Precios!R636</f>
        <v>631</v>
      </c>
      <c r="G636" s="2" t="n">
        <v>0</v>
      </c>
      <c r="H636" s="10" t="str">
        <f aca="false">Parámetros!$B$28</f>
        <v>Nuevo</v>
      </c>
      <c r="I636" s="10" t="str">
        <f aca="false">Parámetros!$B$29</f>
        <v>Clásica</v>
      </c>
      <c r="J636" s="11" t="s">
        <v>7752</v>
      </c>
      <c r="K636" s="10" t="str">
        <f aca="false">Parámetros!$B$30</f>
        <v>Mercado Envíos</v>
      </c>
      <c r="L636" s="2" t="str">
        <f aca="false">IF(F636&gt;=Parámetros!$B$7,"Envío gratis (obligatorio en Mercado Libre)",Parámetros!$B$31)</f>
        <v>Envío gratis (obligatorio en Mercado Libre)</v>
      </c>
      <c r="M636" s="10" t="str">
        <f aca="false">Parámetros!$B$32</f>
        <v>No acepto</v>
      </c>
      <c r="N636" s="10" t="str">
        <f aca="false">Parámetros!$B$33</f>
        <v>Sin garantía</v>
      </c>
      <c r="O636" s="2" t="s">
        <v>7753</v>
      </c>
      <c r="P636" s="2" t="s">
        <v>7754</v>
      </c>
      <c r="Q636" s="2" t="s">
        <v>7755</v>
      </c>
      <c r="R636" s="2"/>
      <c r="S636" s="2"/>
      <c r="T636" s="2" t="s">
        <v>7756</v>
      </c>
      <c r="U636" s="2" t="n">
        <v>28</v>
      </c>
      <c r="V636" s="2" t="s">
        <v>133</v>
      </c>
      <c r="W636" s="2" t="n">
        <v>28</v>
      </c>
      <c r="X636" s="2" t="s">
        <v>7757</v>
      </c>
      <c r="Y636" s="2" t="s">
        <v>7758</v>
      </c>
      <c r="Z636" s="2" t="s">
        <v>136</v>
      </c>
      <c r="AA636" s="2" t="s">
        <v>81</v>
      </c>
      <c r="AB636" s="2"/>
      <c r="AC636" s="2"/>
      <c r="AD636" s="2"/>
      <c r="AE636" s="2"/>
      <c r="AF636" s="2" t="s">
        <v>7759</v>
      </c>
      <c r="AG636" s="2" t="s">
        <v>7760</v>
      </c>
      <c r="AH636" s="2" t="s">
        <v>7761</v>
      </c>
      <c r="AI636" s="2" t="s">
        <v>7762</v>
      </c>
      <c r="AJ636" s="2"/>
      <c r="AK636" s="2"/>
      <c r="AL636" s="2"/>
      <c r="AM636" s="2"/>
      <c r="AN636" s="2" t="s">
        <v>87</v>
      </c>
      <c r="AO636" s="2" t="s">
        <v>7763</v>
      </c>
      <c r="AP636" s="2" t="s">
        <v>89</v>
      </c>
    </row>
    <row r="637" customFormat="false" ht="15" hidden="false" customHeight="false" outlineLevel="0" collapsed="false">
      <c r="A637" s="8" t="s">
        <v>7764</v>
      </c>
      <c r="B637" s="8" t="s">
        <v>7764</v>
      </c>
      <c r="C637" s="2" t="s">
        <v>7765</v>
      </c>
      <c r="D637" s="2" t="s">
        <v>162</v>
      </c>
      <c r="E637" s="2" t="s">
        <v>163</v>
      </c>
      <c r="F637" s="9" t="n">
        <f aca="false">Precios!R637</f>
        <v>799</v>
      </c>
      <c r="G637" s="2" t="n">
        <v>36</v>
      </c>
      <c r="H637" s="10" t="str">
        <f aca="false">Parámetros!$B$28</f>
        <v>Nuevo</v>
      </c>
      <c r="I637" s="10" t="str">
        <f aca="false">Parámetros!$B$29</f>
        <v>Clásica</v>
      </c>
      <c r="J637" s="11" t="s">
        <v>7766</v>
      </c>
      <c r="K637" s="10" t="str">
        <f aca="false">Parámetros!$B$30</f>
        <v>Mercado Envíos</v>
      </c>
      <c r="L637" s="2" t="str">
        <f aca="false">IF(F637&gt;=Parámetros!$B$7,"Envío gratis (obligatorio en Mercado Libre)",Parámetros!$B$31)</f>
        <v>Envío gratis (obligatorio en Mercado Libre)</v>
      </c>
      <c r="M637" s="10" t="str">
        <f aca="false">Parámetros!$B$32</f>
        <v>No acepto</v>
      </c>
      <c r="N637" s="10" t="str">
        <f aca="false">Parámetros!$B$33</f>
        <v>Sin garantía</v>
      </c>
      <c r="O637" s="2" t="s">
        <v>7767</v>
      </c>
      <c r="P637" s="2" t="s">
        <v>166</v>
      </c>
      <c r="Q637" s="2" t="s">
        <v>601</v>
      </c>
      <c r="R637" s="2" t="s">
        <v>7768</v>
      </c>
      <c r="S637" s="2" t="s">
        <v>7769</v>
      </c>
      <c r="T637" s="2" t="s">
        <v>7770</v>
      </c>
      <c r="U637" s="2" t="n">
        <v>30</v>
      </c>
      <c r="V637" s="2" t="s">
        <v>171</v>
      </c>
      <c r="W637" s="2" t="n">
        <v>30</v>
      </c>
      <c r="X637" s="2"/>
      <c r="Y637" s="2"/>
      <c r="Z637" s="2"/>
      <c r="AA637" s="2" t="s">
        <v>7771</v>
      </c>
      <c r="AB637" s="2" t="s">
        <v>7772</v>
      </c>
      <c r="AC637" s="2"/>
      <c r="AD637" s="2" t="s">
        <v>816</v>
      </c>
      <c r="AE637" s="2"/>
      <c r="AF637" s="2"/>
      <c r="AG637" s="2" t="s">
        <v>7773</v>
      </c>
      <c r="AH637" s="2" t="s">
        <v>7774</v>
      </c>
      <c r="AI637" s="2" t="s">
        <v>7775</v>
      </c>
      <c r="AJ637" s="2" t="s">
        <v>7776</v>
      </c>
      <c r="AK637" s="2" t="s">
        <v>7777</v>
      </c>
      <c r="AL637" s="2" t="s">
        <v>7778</v>
      </c>
      <c r="AM637" s="2"/>
      <c r="AN637" s="2" t="s">
        <v>175</v>
      </c>
      <c r="AO637" s="2" t="s">
        <v>7779</v>
      </c>
      <c r="AP637" s="2" t="s">
        <v>89</v>
      </c>
    </row>
    <row r="638" customFormat="false" ht="15" hidden="false" customHeight="false" outlineLevel="0" collapsed="false">
      <c r="A638" s="8" t="s">
        <v>7780</v>
      </c>
      <c r="B638" s="8" t="s">
        <v>7780</v>
      </c>
      <c r="C638" s="2" t="s">
        <v>7781</v>
      </c>
      <c r="D638" s="2" t="s">
        <v>750</v>
      </c>
      <c r="E638" s="2" t="s">
        <v>751</v>
      </c>
      <c r="F638" s="9" t="n">
        <f aca="false">Precios!R638</f>
        <v>194</v>
      </c>
      <c r="G638" s="2" t="n">
        <v>194</v>
      </c>
      <c r="H638" s="10" t="str">
        <f aca="false">Parámetros!$B$28</f>
        <v>Nuevo</v>
      </c>
      <c r="I638" s="10" t="str">
        <f aca="false">Parámetros!$B$29</f>
        <v>Clásica</v>
      </c>
      <c r="J638" s="11" t="s">
        <v>7782</v>
      </c>
      <c r="K638" s="10" t="str">
        <f aca="false">Parámetros!$B$30</f>
        <v>Mercado Envíos</v>
      </c>
      <c r="L638" s="2" t="str">
        <f aca="false">IF(F638&gt;=Parámetros!$B$7,"Envío gratis (obligatorio en Mercado Libre)",Parámetros!$B$31)</f>
        <v>A cargo del comprador</v>
      </c>
      <c r="M638" s="10" t="str">
        <f aca="false">Parámetros!$B$32</f>
        <v>No acepto</v>
      </c>
      <c r="N638" s="10" t="str">
        <f aca="false">Parámetros!$B$33</f>
        <v>Sin garantía</v>
      </c>
      <c r="O638" s="2" t="s">
        <v>7783</v>
      </c>
      <c r="P638" s="2" t="s">
        <v>7784</v>
      </c>
      <c r="Q638" s="2" t="s">
        <v>7785</v>
      </c>
      <c r="R638" s="2" t="s">
        <v>7786</v>
      </c>
      <c r="S638" s="2" t="s">
        <v>7787</v>
      </c>
      <c r="T638" s="2" t="s">
        <v>7788</v>
      </c>
      <c r="U638" s="2" t="n">
        <v>50</v>
      </c>
      <c r="V638" s="2" t="s">
        <v>77</v>
      </c>
      <c r="W638" s="2" t="n">
        <v>1</v>
      </c>
      <c r="X638" s="2" t="s">
        <v>7789</v>
      </c>
      <c r="Y638" s="2"/>
      <c r="Z638" s="2" t="s">
        <v>4114</v>
      </c>
      <c r="AA638" s="2" t="s">
        <v>7790</v>
      </c>
      <c r="AB638" s="2"/>
      <c r="AC638" s="2"/>
      <c r="AD638" s="2"/>
      <c r="AE638" s="2"/>
      <c r="AF638" s="2"/>
      <c r="AG638" s="2" t="s">
        <v>7791</v>
      </c>
      <c r="AH638" s="2" t="s">
        <v>7792</v>
      </c>
      <c r="AI638" s="2"/>
      <c r="AJ638" s="2"/>
      <c r="AK638" s="2"/>
      <c r="AL638" s="2"/>
      <c r="AM638" s="2"/>
      <c r="AN638" s="2" t="s">
        <v>87</v>
      </c>
      <c r="AO638" s="2" t="s">
        <v>7793</v>
      </c>
      <c r="AP638" s="2" t="s">
        <v>89</v>
      </c>
    </row>
    <row r="639" customFormat="false" ht="15" hidden="false" customHeight="false" outlineLevel="0" collapsed="false">
      <c r="A639" s="8" t="s">
        <v>7794</v>
      </c>
      <c r="B639" s="8" t="s">
        <v>7794</v>
      </c>
      <c r="C639" s="2" t="s">
        <v>7795</v>
      </c>
      <c r="D639" s="2" t="s">
        <v>1059</v>
      </c>
      <c r="E639" s="2" t="s">
        <v>1060</v>
      </c>
      <c r="F639" s="9" t="n">
        <f aca="false">Precios!R639</f>
        <v>632.54</v>
      </c>
      <c r="G639" s="2" t="n">
        <v>0</v>
      </c>
      <c r="H639" s="10" t="str">
        <f aca="false">Parámetros!$B$28</f>
        <v>Nuevo</v>
      </c>
      <c r="I639" s="10" t="str">
        <f aca="false">Parámetros!$B$29</f>
        <v>Clásica</v>
      </c>
      <c r="J639" s="11" t="s">
        <v>7796</v>
      </c>
      <c r="K639" s="10" t="str">
        <f aca="false">Parámetros!$B$30</f>
        <v>Mercado Envíos</v>
      </c>
      <c r="L639" s="2" t="str">
        <f aca="false">IF(F639&gt;=Parámetros!$B$7,"Envío gratis (obligatorio en Mercado Libre)",Parámetros!$B$31)</f>
        <v>Envío gratis (obligatorio en Mercado Libre)</v>
      </c>
      <c r="M639" s="10" t="str">
        <f aca="false">Parámetros!$B$32</f>
        <v>No acepto</v>
      </c>
      <c r="N639" s="10" t="str">
        <f aca="false">Parámetros!$B$33</f>
        <v>Sin garantía</v>
      </c>
      <c r="O639" s="2" t="s">
        <v>7797</v>
      </c>
      <c r="P639" s="2" t="s">
        <v>7798</v>
      </c>
      <c r="Q639" s="2" t="s">
        <v>7799</v>
      </c>
      <c r="R639" s="2"/>
      <c r="S639" s="2"/>
      <c r="T639" s="2" t="s">
        <v>7800</v>
      </c>
      <c r="U639" s="2" t="n">
        <v>30</v>
      </c>
      <c r="V639" s="2" t="s">
        <v>133</v>
      </c>
      <c r="W639" s="2" t="n">
        <v>30</v>
      </c>
      <c r="X639" s="2" t="s">
        <v>7801</v>
      </c>
      <c r="Y639" s="2" t="s">
        <v>7802</v>
      </c>
      <c r="Z639" s="2" t="s">
        <v>136</v>
      </c>
      <c r="AA639" s="2"/>
      <c r="AB639" s="2"/>
      <c r="AC639" s="2"/>
      <c r="AD639" s="2"/>
      <c r="AE639" s="2"/>
      <c r="AF639" s="2" t="s">
        <v>7803</v>
      </c>
      <c r="AG639" s="2" t="s">
        <v>7804</v>
      </c>
      <c r="AH639" s="2" t="s">
        <v>7805</v>
      </c>
      <c r="AI639" s="2" t="s">
        <v>7806</v>
      </c>
      <c r="AJ639" s="2" t="s">
        <v>7807</v>
      </c>
      <c r="AK639" s="2" t="s">
        <v>7808</v>
      </c>
      <c r="AL639" s="2"/>
      <c r="AM639" s="2"/>
      <c r="AN639" s="2" t="s">
        <v>87</v>
      </c>
      <c r="AO639" s="2" t="s">
        <v>7809</v>
      </c>
      <c r="AP639" s="2" t="s">
        <v>89</v>
      </c>
    </row>
    <row r="640" customFormat="false" ht="15" hidden="false" customHeight="false" outlineLevel="0" collapsed="false">
      <c r="A640" s="8" t="s">
        <v>7810</v>
      </c>
      <c r="B640" s="8" t="s">
        <v>7810</v>
      </c>
      <c r="C640" s="2" t="s">
        <v>7811</v>
      </c>
      <c r="D640" s="2" t="s">
        <v>5288</v>
      </c>
      <c r="E640" s="2" t="s">
        <v>5289</v>
      </c>
      <c r="F640" s="9" t="n">
        <f aca="false">Precios!R640</f>
        <v>389</v>
      </c>
      <c r="G640" s="2" t="n">
        <v>65</v>
      </c>
      <c r="H640" s="10" t="str">
        <f aca="false">Parámetros!$B$28</f>
        <v>Nuevo</v>
      </c>
      <c r="I640" s="10" t="str">
        <f aca="false">Parámetros!$B$29</f>
        <v>Clásica</v>
      </c>
      <c r="J640" s="11" t="s">
        <v>7812</v>
      </c>
      <c r="K640" s="10" t="str">
        <f aca="false">Parámetros!$B$30</f>
        <v>Mercado Envíos</v>
      </c>
      <c r="L640" s="2" t="str">
        <f aca="false">IF(F640&gt;=Parámetros!$B$7,"Envío gratis (obligatorio en Mercado Libre)",Parámetros!$B$31)</f>
        <v>Envío gratis (obligatorio en Mercado Libre)</v>
      </c>
      <c r="M640" s="10" t="str">
        <f aca="false">Parámetros!$B$32</f>
        <v>No acepto</v>
      </c>
      <c r="N640" s="10" t="str">
        <f aca="false">Parámetros!$B$33</f>
        <v>Sin garantía</v>
      </c>
      <c r="O640" s="2" t="s">
        <v>7813</v>
      </c>
      <c r="P640" s="2" t="s">
        <v>3370</v>
      </c>
      <c r="Q640" s="2" t="s">
        <v>617</v>
      </c>
      <c r="R640" s="2" t="s">
        <v>7814</v>
      </c>
      <c r="S640" s="2" t="s">
        <v>7815</v>
      </c>
      <c r="T640" s="2" t="s">
        <v>3695</v>
      </c>
      <c r="U640" s="2" t="n">
        <v>700</v>
      </c>
      <c r="V640" s="2" t="s">
        <v>77</v>
      </c>
      <c r="W640" s="2" t="n">
        <v>1</v>
      </c>
      <c r="X640" s="2"/>
      <c r="Y640" s="2"/>
      <c r="Z640" s="2"/>
      <c r="AA640" s="2"/>
      <c r="AB640" s="2"/>
      <c r="AC640" s="2"/>
      <c r="AD640" s="2"/>
      <c r="AE640" s="2" t="s">
        <v>2622</v>
      </c>
      <c r="AF640" s="2"/>
      <c r="AG640" s="2" t="s">
        <v>7816</v>
      </c>
      <c r="AH640" s="2" t="s">
        <v>7817</v>
      </c>
      <c r="AI640" s="2" t="s">
        <v>7818</v>
      </c>
      <c r="AJ640" s="2"/>
      <c r="AK640" s="2"/>
      <c r="AL640" s="2"/>
      <c r="AM640" s="2"/>
      <c r="AN640" s="2" t="s">
        <v>175</v>
      </c>
      <c r="AO640" s="2" t="s">
        <v>7819</v>
      </c>
      <c r="AP640" s="2" t="s">
        <v>89</v>
      </c>
    </row>
    <row r="641" customFormat="false" ht="15" hidden="false" customHeight="false" outlineLevel="0" collapsed="false">
      <c r="A641" s="8" t="s">
        <v>7820</v>
      </c>
      <c r="B641" s="8" t="s">
        <v>7820</v>
      </c>
      <c r="C641" s="2" t="s">
        <v>7821</v>
      </c>
      <c r="D641" s="2" t="s">
        <v>596</v>
      </c>
      <c r="E641" s="2" t="s">
        <v>597</v>
      </c>
      <c r="F641" s="9" t="n">
        <f aca="false">Precios!R641</f>
        <v>187</v>
      </c>
      <c r="G641" s="2" t="n">
        <v>41</v>
      </c>
      <c r="H641" s="10" t="str">
        <f aca="false">Parámetros!$B$28</f>
        <v>Nuevo</v>
      </c>
      <c r="I641" s="10" t="str">
        <f aca="false">Parámetros!$B$29</f>
        <v>Clásica</v>
      </c>
      <c r="J641" s="11" t="s">
        <v>7822</v>
      </c>
      <c r="K641" s="10" t="str">
        <f aca="false">Parámetros!$B$30</f>
        <v>Mercado Envíos</v>
      </c>
      <c r="L641" s="2" t="str">
        <f aca="false">IF(F641&gt;=Parámetros!$B$7,"Envío gratis (obligatorio en Mercado Libre)",Parámetros!$B$31)</f>
        <v>A cargo del comprador</v>
      </c>
      <c r="M641" s="10" t="str">
        <f aca="false">Parámetros!$B$32</f>
        <v>No acepto</v>
      </c>
      <c r="N641" s="10" t="str">
        <f aca="false">Parámetros!$B$33</f>
        <v>Sin garantía</v>
      </c>
      <c r="O641" s="2" t="s">
        <v>7823</v>
      </c>
      <c r="P641" s="2" t="s">
        <v>3671</v>
      </c>
      <c r="Q641" s="2" t="s">
        <v>3672</v>
      </c>
      <c r="R641" s="2" t="s">
        <v>7824</v>
      </c>
      <c r="S641" s="2" t="s">
        <v>7825</v>
      </c>
      <c r="T641" s="2" t="s">
        <v>7107</v>
      </c>
      <c r="U641" s="2" t="n">
        <v>10</v>
      </c>
      <c r="V641" s="2" t="s">
        <v>171</v>
      </c>
      <c r="W641" s="2" t="n">
        <v>10</v>
      </c>
      <c r="X641" s="2"/>
      <c r="Y641" s="2"/>
      <c r="Z641" s="2"/>
      <c r="AA641" s="2"/>
      <c r="AB641" s="2" t="s">
        <v>7826</v>
      </c>
      <c r="AC641" s="2"/>
      <c r="AD641" s="2" t="s">
        <v>103</v>
      </c>
      <c r="AE641" s="2"/>
      <c r="AF641" s="2"/>
      <c r="AG641" s="2" t="s">
        <v>7827</v>
      </c>
      <c r="AH641" s="2" t="s">
        <v>7828</v>
      </c>
      <c r="AI641" s="2" t="s">
        <v>7829</v>
      </c>
      <c r="AJ641" s="2"/>
      <c r="AK641" s="2"/>
      <c r="AL641" s="2"/>
      <c r="AM641" s="2"/>
      <c r="AN641" s="2" t="s">
        <v>175</v>
      </c>
      <c r="AO641" s="2" t="s">
        <v>7830</v>
      </c>
      <c r="AP641" s="2" t="s">
        <v>89</v>
      </c>
    </row>
    <row r="642" customFormat="false" ht="15" hidden="false" customHeight="false" outlineLevel="0" collapsed="false">
      <c r="A642" s="8" t="s">
        <v>7831</v>
      </c>
      <c r="B642" s="8" t="s">
        <v>7831</v>
      </c>
      <c r="C642" s="2" t="s">
        <v>7832</v>
      </c>
      <c r="D642" s="2" t="s">
        <v>144</v>
      </c>
      <c r="E642" s="2" t="s">
        <v>145</v>
      </c>
      <c r="F642" s="9" t="n">
        <f aca="false">Precios!R642</f>
        <v>1079</v>
      </c>
      <c r="G642" s="2" t="n">
        <v>36</v>
      </c>
      <c r="H642" s="10" t="str">
        <f aca="false">Parámetros!$B$28</f>
        <v>Nuevo</v>
      </c>
      <c r="I642" s="10" t="str">
        <f aca="false">Parámetros!$B$29</f>
        <v>Clásica</v>
      </c>
      <c r="J642" s="11" t="s">
        <v>7833</v>
      </c>
      <c r="K642" s="10" t="str">
        <f aca="false">Parámetros!$B$30</f>
        <v>Mercado Envíos</v>
      </c>
      <c r="L642" s="2" t="str">
        <f aca="false">IF(F642&gt;=Parámetros!$B$7,"Envío gratis (obligatorio en Mercado Libre)",Parámetros!$B$31)</f>
        <v>Envío gratis (obligatorio en Mercado Libre)</v>
      </c>
      <c r="M642" s="10" t="str">
        <f aca="false">Parámetros!$B$32</f>
        <v>No acepto</v>
      </c>
      <c r="N642" s="10" t="str">
        <f aca="false">Parámetros!$B$33</f>
        <v>Sin garantía</v>
      </c>
      <c r="O642" s="2" t="s">
        <v>7834</v>
      </c>
      <c r="P642" s="2" t="s">
        <v>7835</v>
      </c>
      <c r="Q642" s="2" t="s">
        <v>755</v>
      </c>
      <c r="R642" s="2"/>
      <c r="S642" s="2"/>
      <c r="T642" s="2" t="s">
        <v>7800</v>
      </c>
      <c r="U642" s="2" t="n">
        <v>30</v>
      </c>
      <c r="V642" s="2" t="s">
        <v>133</v>
      </c>
      <c r="W642" s="2" t="n">
        <v>30</v>
      </c>
      <c r="X642" s="2" t="s">
        <v>7836</v>
      </c>
      <c r="Y642" s="2" t="s">
        <v>7837</v>
      </c>
      <c r="Z642" s="2" t="s">
        <v>136</v>
      </c>
      <c r="AA642" s="2"/>
      <c r="AB642" s="2"/>
      <c r="AC642" s="2"/>
      <c r="AD642" s="2"/>
      <c r="AE642" s="2"/>
      <c r="AF642" s="2"/>
      <c r="AG642" s="2" t="s">
        <v>7838</v>
      </c>
      <c r="AH642" s="2" t="s">
        <v>7839</v>
      </c>
      <c r="AI642" s="2" t="s">
        <v>7840</v>
      </c>
      <c r="AJ642" s="2"/>
      <c r="AK642" s="2"/>
      <c r="AL642" s="2"/>
      <c r="AM642" s="2"/>
      <c r="AN642" s="2" t="s">
        <v>87</v>
      </c>
      <c r="AO642" s="2" t="s">
        <v>7841</v>
      </c>
      <c r="AP642" s="2" t="s">
        <v>89</v>
      </c>
    </row>
    <row r="643" customFormat="false" ht="15" hidden="false" customHeight="false" outlineLevel="0" collapsed="false">
      <c r="A643" s="8" t="s">
        <v>7842</v>
      </c>
      <c r="B643" s="8" t="s">
        <v>7842</v>
      </c>
      <c r="C643" s="2" t="s">
        <v>7843</v>
      </c>
      <c r="D643" s="2" t="s">
        <v>445</v>
      </c>
      <c r="E643" s="2" t="s">
        <v>446</v>
      </c>
      <c r="F643" s="9" t="n">
        <f aca="false">Precios!R643</f>
        <v>511</v>
      </c>
      <c r="G643" s="2" t="n">
        <v>8</v>
      </c>
      <c r="H643" s="10" t="str">
        <f aca="false">Parámetros!$B$28</f>
        <v>Nuevo</v>
      </c>
      <c r="I643" s="10" t="str">
        <f aca="false">Parámetros!$B$29</f>
        <v>Clásica</v>
      </c>
      <c r="J643" s="11" t="s">
        <v>7844</v>
      </c>
      <c r="K643" s="10" t="str">
        <f aca="false">Parámetros!$B$30</f>
        <v>Mercado Envíos</v>
      </c>
      <c r="L643" s="2" t="str">
        <f aca="false">IF(F643&gt;=Parámetros!$B$7,"Envío gratis (obligatorio en Mercado Libre)",Parámetros!$B$31)</f>
        <v>Envío gratis (obligatorio en Mercado Libre)</v>
      </c>
      <c r="M643" s="10" t="str">
        <f aca="false">Parámetros!$B$32</f>
        <v>No acepto</v>
      </c>
      <c r="N643" s="10" t="str">
        <f aca="false">Parámetros!$B$33</f>
        <v>Sin garantía</v>
      </c>
      <c r="O643" s="2" t="s">
        <v>7845</v>
      </c>
      <c r="P643" s="2" t="s">
        <v>1083</v>
      </c>
      <c r="Q643" s="2" t="s">
        <v>7846</v>
      </c>
      <c r="R643" s="2"/>
      <c r="S643" s="2"/>
      <c r="T643" s="2" t="s">
        <v>7847</v>
      </c>
      <c r="U643" s="2" t="n">
        <v>120</v>
      </c>
      <c r="V643" s="2" t="s">
        <v>77</v>
      </c>
      <c r="W643" s="2" t="n">
        <v>1</v>
      </c>
      <c r="X643" s="2" t="s">
        <v>7848</v>
      </c>
      <c r="Y643" s="2" t="s">
        <v>3650</v>
      </c>
      <c r="Z643" s="2" t="s">
        <v>136</v>
      </c>
      <c r="AA643" s="2"/>
      <c r="AB643" s="2"/>
      <c r="AC643" s="2"/>
      <c r="AD643" s="2"/>
      <c r="AE643" s="2"/>
      <c r="AF643" s="2" t="s">
        <v>7849</v>
      </c>
      <c r="AG643" s="2" t="s">
        <v>7850</v>
      </c>
      <c r="AH643" s="2" t="s">
        <v>7851</v>
      </c>
      <c r="AI643" s="2" t="s">
        <v>7852</v>
      </c>
      <c r="AJ643" s="2"/>
      <c r="AK643" s="2"/>
      <c r="AL643" s="2"/>
      <c r="AM643" s="2"/>
      <c r="AN643" s="2" t="s">
        <v>87</v>
      </c>
      <c r="AO643" s="2" t="s">
        <v>7853</v>
      </c>
      <c r="AP643" s="2" t="s">
        <v>89</v>
      </c>
    </row>
    <row r="644" customFormat="false" ht="15" hidden="false" customHeight="false" outlineLevel="0" collapsed="false">
      <c r="A644" s="8" t="s">
        <v>7854</v>
      </c>
      <c r="B644" s="8" t="s">
        <v>7854</v>
      </c>
      <c r="C644" s="2" t="s">
        <v>7855</v>
      </c>
      <c r="D644" s="2" t="s">
        <v>445</v>
      </c>
      <c r="E644" s="2" t="s">
        <v>446</v>
      </c>
      <c r="F644" s="9" t="n">
        <f aca="false">Precios!R644</f>
        <v>969</v>
      </c>
      <c r="G644" s="2" t="n">
        <v>59</v>
      </c>
      <c r="H644" s="10" t="str">
        <f aca="false">Parámetros!$B$28</f>
        <v>Nuevo</v>
      </c>
      <c r="I644" s="10" t="str">
        <f aca="false">Parámetros!$B$29</f>
        <v>Clásica</v>
      </c>
      <c r="J644" s="11" t="s">
        <v>7856</v>
      </c>
      <c r="K644" s="10" t="str">
        <f aca="false">Parámetros!$B$30</f>
        <v>Mercado Envíos</v>
      </c>
      <c r="L644" s="2" t="str">
        <f aca="false">IF(F644&gt;=Parámetros!$B$7,"Envío gratis (obligatorio en Mercado Libre)",Parámetros!$B$31)</f>
        <v>Envío gratis (obligatorio en Mercado Libre)</v>
      </c>
      <c r="M644" s="10" t="str">
        <f aca="false">Parámetros!$B$32</f>
        <v>No acepto</v>
      </c>
      <c r="N644" s="10" t="str">
        <f aca="false">Parámetros!$B$33</f>
        <v>Sin garantía</v>
      </c>
      <c r="O644" s="2" t="s">
        <v>7857</v>
      </c>
      <c r="P644" s="2" t="s">
        <v>7858</v>
      </c>
      <c r="Q644" s="2" t="s">
        <v>7846</v>
      </c>
      <c r="R644" s="2"/>
      <c r="S644" s="2"/>
      <c r="T644" s="2" t="s">
        <v>7859</v>
      </c>
      <c r="U644" s="2" t="n">
        <v>7</v>
      </c>
      <c r="V644" s="2" t="s">
        <v>133</v>
      </c>
      <c r="W644" s="2" t="n">
        <v>7</v>
      </c>
      <c r="X644" s="2" t="s">
        <v>7860</v>
      </c>
      <c r="Y644" s="2" t="s">
        <v>912</v>
      </c>
      <c r="Z644" s="2" t="s">
        <v>136</v>
      </c>
      <c r="AA644" s="2"/>
      <c r="AB644" s="2"/>
      <c r="AC644" s="2"/>
      <c r="AD644" s="2"/>
      <c r="AE644" s="2"/>
      <c r="AF644" s="2" t="s">
        <v>7861</v>
      </c>
      <c r="AG644" s="2" t="s">
        <v>7862</v>
      </c>
      <c r="AH644" s="2" t="s">
        <v>7863</v>
      </c>
      <c r="AI644" s="2"/>
      <c r="AJ644" s="2"/>
      <c r="AK644" s="2"/>
      <c r="AL644" s="2"/>
      <c r="AM644" s="2"/>
      <c r="AN644" s="2" t="s">
        <v>87</v>
      </c>
      <c r="AO644" s="2" t="s">
        <v>7864</v>
      </c>
      <c r="AP644" s="2" t="s">
        <v>89</v>
      </c>
    </row>
    <row r="645" customFormat="false" ht="15" hidden="false" customHeight="false" outlineLevel="0" collapsed="false">
      <c r="A645" s="8" t="s">
        <v>7865</v>
      </c>
      <c r="B645" s="8" t="s">
        <v>7865</v>
      </c>
      <c r="C645" s="2" t="s">
        <v>7866</v>
      </c>
      <c r="D645" s="2" t="s">
        <v>144</v>
      </c>
      <c r="E645" s="2" t="s">
        <v>145</v>
      </c>
      <c r="F645" s="9" t="n">
        <f aca="false">Precios!R645</f>
        <v>857.33</v>
      </c>
      <c r="G645" s="2" t="n">
        <v>5</v>
      </c>
      <c r="H645" s="10" t="str">
        <f aca="false">Parámetros!$B$28</f>
        <v>Nuevo</v>
      </c>
      <c r="I645" s="10" t="str">
        <f aca="false">Parámetros!$B$29</f>
        <v>Clásica</v>
      </c>
      <c r="J645" s="11" t="s">
        <v>7867</v>
      </c>
      <c r="K645" s="10" t="str">
        <f aca="false">Parámetros!$B$30</f>
        <v>Mercado Envíos</v>
      </c>
      <c r="L645" s="2" t="str">
        <f aca="false">IF(F645&gt;=Parámetros!$B$7,"Envío gratis (obligatorio en Mercado Libre)",Parámetros!$B$31)</f>
        <v>Envío gratis (obligatorio en Mercado Libre)</v>
      </c>
      <c r="M645" s="10" t="str">
        <f aca="false">Parámetros!$B$32</f>
        <v>No acepto</v>
      </c>
      <c r="N645" s="10" t="str">
        <f aca="false">Parámetros!$B$33</f>
        <v>Sin garantía</v>
      </c>
      <c r="O645" s="2" t="s">
        <v>7868</v>
      </c>
      <c r="P645" s="2" t="s">
        <v>7869</v>
      </c>
      <c r="Q645" s="2" t="s">
        <v>949</v>
      </c>
      <c r="R645" s="2" t="s">
        <v>7870</v>
      </c>
      <c r="S645" s="2"/>
      <c r="T645" s="2" t="s">
        <v>7871</v>
      </c>
      <c r="U645" s="2" t="n">
        <v>60</v>
      </c>
      <c r="V645" s="2" t="s">
        <v>133</v>
      </c>
      <c r="W645" s="2" t="n">
        <v>60</v>
      </c>
      <c r="X645" s="2" t="s">
        <v>7872</v>
      </c>
      <c r="Y645" s="2" t="s">
        <v>7873</v>
      </c>
      <c r="Z645" s="2" t="s">
        <v>136</v>
      </c>
      <c r="AA645" s="2"/>
      <c r="AB645" s="2"/>
      <c r="AC645" s="2"/>
      <c r="AD645" s="2"/>
      <c r="AE645" s="2"/>
      <c r="AF645" s="2"/>
      <c r="AG645" s="2" t="s">
        <v>7874</v>
      </c>
      <c r="AH645" s="2" t="s">
        <v>7875</v>
      </c>
      <c r="AI645" s="2" t="s">
        <v>7876</v>
      </c>
      <c r="AJ645" s="2"/>
      <c r="AK645" s="2"/>
      <c r="AL645" s="2"/>
      <c r="AM645" s="2"/>
      <c r="AN645" s="2" t="s">
        <v>87</v>
      </c>
      <c r="AO645" s="2" t="s">
        <v>7877</v>
      </c>
      <c r="AP645" s="2" t="s">
        <v>89</v>
      </c>
    </row>
    <row r="646" customFormat="false" ht="15" hidden="false" customHeight="false" outlineLevel="0" collapsed="false">
      <c r="A646" s="8" t="s">
        <v>7878</v>
      </c>
      <c r="B646" s="8" t="s">
        <v>7878</v>
      </c>
      <c r="C646" s="2" t="s">
        <v>7879</v>
      </c>
      <c r="D646" s="2" t="s">
        <v>1988</v>
      </c>
      <c r="E646" s="2" t="s">
        <v>1989</v>
      </c>
      <c r="F646" s="9" t="n">
        <f aca="false">Precios!R646</f>
        <v>608</v>
      </c>
      <c r="G646" s="2" t="n">
        <v>58</v>
      </c>
      <c r="H646" s="10" t="str">
        <f aca="false">Parámetros!$B$28</f>
        <v>Nuevo</v>
      </c>
      <c r="I646" s="10" t="str">
        <f aca="false">Parámetros!$B$29</f>
        <v>Clásica</v>
      </c>
      <c r="J646" s="11" t="s">
        <v>7880</v>
      </c>
      <c r="K646" s="10" t="str">
        <f aca="false">Parámetros!$B$30</f>
        <v>Mercado Envíos</v>
      </c>
      <c r="L646" s="2" t="str">
        <f aca="false">IF(F646&gt;=Parámetros!$B$7,"Envío gratis (obligatorio en Mercado Libre)",Parámetros!$B$31)</f>
        <v>Envío gratis (obligatorio en Mercado Libre)</v>
      </c>
      <c r="M646" s="10" t="str">
        <f aca="false">Parámetros!$B$32</f>
        <v>No acepto</v>
      </c>
      <c r="N646" s="10" t="str">
        <f aca="false">Parámetros!$B$33</f>
        <v>Sin garantía</v>
      </c>
      <c r="O646" s="2"/>
      <c r="P646" s="2" t="s">
        <v>847</v>
      </c>
      <c r="Q646" s="2"/>
      <c r="R646" s="2"/>
      <c r="S646" s="2" t="s">
        <v>7881</v>
      </c>
      <c r="T646" s="2" t="s">
        <v>7882</v>
      </c>
      <c r="U646" s="2" t="n">
        <v>250</v>
      </c>
      <c r="V646" s="2" t="s">
        <v>77</v>
      </c>
      <c r="W646" s="2" t="n">
        <v>36</v>
      </c>
      <c r="X646" s="2" t="s">
        <v>7483</v>
      </c>
      <c r="Y646" s="2" t="s">
        <v>4531</v>
      </c>
      <c r="Z646" s="2" t="s">
        <v>7484</v>
      </c>
      <c r="AA646" s="2"/>
      <c r="AB646" s="2"/>
      <c r="AC646" s="2"/>
      <c r="AD646" s="2"/>
      <c r="AE646" s="2"/>
      <c r="AF646" s="2"/>
      <c r="AG646" s="2" t="s">
        <v>7883</v>
      </c>
      <c r="AH646" s="2" t="s">
        <v>7884</v>
      </c>
      <c r="AI646" s="2"/>
      <c r="AJ646" s="2"/>
      <c r="AK646" s="2"/>
      <c r="AL646" s="2"/>
      <c r="AM646" s="2"/>
      <c r="AN646" s="2" t="s">
        <v>87</v>
      </c>
      <c r="AO646" s="2" t="s">
        <v>7885</v>
      </c>
      <c r="AP646" s="2" t="s">
        <v>89</v>
      </c>
    </row>
    <row r="647" customFormat="false" ht="15" hidden="false" customHeight="false" outlineLevel="0" collapsed="false">
      <c r="A647" s="8" t="s">
        <v>7886</v>
      </c>
      <c r="B647" s="8" t="s">
        <v>7886</v>
      </c>
      <c r="C647" s="2" t="s">
        <v>7887</v>
      </c>
      <c r="D647" s="2" t="s">
        <v>612</v>
      </c>
      <c r="E647" s="2" t="s">
        <v>613</v>
      </c>
      <c r="F647" s="9" t="n">
        <f aca="false">Precios!R647</f>
        <v>56</v>
      </c>
      <c r="G647" s="2" t="n">
        <v>366</v>
      </c>
      <c r="H647" s="10" t="str">
        <f aca="false">Parámetros!$B$28</f>
        <v>Nuevo</v>
      </c>
      <c r="I647" s="10" t="str">
        <f aca="false">Parámetros!$B$29</f>
        <v>Clásica</v>
      </c>
      <c r="J647" s="11" t="s">
        <v>7888</v>
      </c>
      <c r="K647" s="10" t="str">
        <f aca="false">Parámetros!$B$30</f>
        <v>Mercado Envíos</v>
      </c>
      <c r="L647" s="2" t="str">
        <f aca="false">IF(F647&gt;=Parámetros!$B$7,"Envío gratis (obligatorio en Mercado Libre)",Parámetros!$B$31)</f>
        <v>A cargo del comprador</v>
      </c>
      <c r="M647" s="10" t="str">
        <f aca="false">Parámetros!$B$32</f>
        <v>No acepto</v>
      </c>
      <c r="N647" s="10" t="str">
        <f aca="false">Parámetros!$B$33</f>
        <v>Sin garantía</v>
      </c>
      <c r="O647" s="2" t="s">
        <v>7889</v>
      </c>
      <c r="P647" s="2" t="s">
        <v>616</v>
      </c>
      <c r="Q647" s="2" t="s">
        <v>617</v>
      </c>
      <c r="R647" s="2" t="s">
        <v>7890</v>
      </c>
      <c r="S647" s="2" t="s">
        <v>7891</v>
      </c>
      <c r="T647" s="2" t="s">
        <v>6066</v>
      </c>
      <c r="U647" s="2" t="n">
        <v>50</v>
      </c>
      <c r="V647" s="2" t="s">
        <v>100</v>
      </c>
      <c r="W647" s="2" t="n">
        <v>1</v>
      </c>
      <c r="X647" s="2" t="s">
        <v>7892</v>
      </c>
      <c r="Y647" s="2" t="s">
        <v>7893</v>
      </c>
      <c r="Z647" s="2"/>
      <c r="AA647" s="2" t="s">
        <v>253</v>
      </c>
      <c r="AB647" s="2"/>
      <c r="AC647" s="2" t="s">
        <v>1461</v>
      </c>
      <c r="AD647" s="2"/>
      <c r="AE647" s="2"/>
      <c r="AF647" s="2"/>
      <c r="AG647" s="2" t="s">
        <v>7894</v>
      </c>
      <c r="AH647" s="2" t="s">
        <v>7895</v>
      </c>
      <c r="AI647" s="2"/>
      <c r="AJ647" s="2"/>
      <c r="AK647" s="2"/>
      <c r="AL647" s="2"/>
      <c r="AM647" s="2"/>
      <c r="AN647" s="2" t="s">
        <v>175</v>
      </c>
      <c r="AO647" s="2" t="s">
        <v>7896</v>
      </c>
      <c r="AP647" s="2" t="s">
        <v>89</v>
      </c>
    </row>
    <row r="648" customFormat="false" ht="15" hidden="false" customHeight="false" outlineLevel="0" collapsed="false">
      <c r="A648" s="8" t="s">
        <v>7897</v>
      </c>
      <c r="B648" s="8" t="s">
        <v>7897</v>
      </c>
      <c r="C648" s="2" t="s">
        <v>7898</v>
      </c>
      <c r="D648" s="2" t="s">
        <v>445</v>
      </c>
      <c r="E648" s="2" t="s">
        <v>446</v>
      </c>
      <c r="F648" s="9" t="n">
        <f aca="false">Precios!R648</f>
        <v>573</v>
      </c>
      <c r="G648" s="2" t="n">
        <v>0</v>
      </c>
      <c r="H648" s="10" t="str">
        <f aca="false">Parámetros!$B$28</f>
        <v>Nuevo</v>
      </c>
      <c r="I648" s="10" t="str">
        <f aca="false">Parámetros!$B$29</f>
        <v>Clásica</v>
      </c>
      <c r="J648" s="11" t="s">
        <v>7899</v>
      </c>
      <c r="K648" s="10" t="str">
        <f aca="false">Parámetros!$B$30</f>
        <v>Mercado Envíos</v>
      </c>
      <c r="L648" s="2" t="str">
        <f aca="false">IF(F648&gt;=Parámetros!$B$7,"Envío gratis (obligatorio en Mercado Libre)",Parámetros!$B$31)</f>
        <v>Envío gratis (obligatorio en Mercado Libre)</v>
      </c>
      <c r="M648" s="10" t="str">
        <f aca="false">Parámetros!$B$32</f>
        <v>No acepto</v>
      </c>
      <c r="N648" s="10" t="str">
        <f aca="false">Parámetros!$B$33</f>
        <v>Sin garantía</v>
      </c>
      <c r="O648" s="2" t="s">
        <v>7900</v>
      </c>
      <c r="P648" s="2" t="s">
        <v>7901</v>
      </c>
      <c r="Q648" s="2" t="s">
        <v>7902</v>
      </c>
      <c r="R648" s="2"/>
      <c r="S648" s="2"/>
      <c r="T648" s="2" t="s">
        <v>7903</v>
      </c>
      <c r="U648" s="2" t="n">
        <v>3</v>
      </c>
      <c r="V648" s="2" t="s">
        <v>100</v>
      </c>
      <c r="W648" s="2" t="n">
        <v>1</v>
      </c>
      <c r="X648" s="2" t="s">
        <v>7904</v>
      </c>
      <c r="Y648" s="2" t="s">
        <v>7905</v>
      </c>
      <c r="Z648" s="2" t="s">
        <v>136</v>
      </c>
      <c r="AA648" s="2" t="s">
        <v>81</v>
      </c>
      <c r="AB648" s="2"/>
      <c r="AC648" s="2"/>
      <c r="AD648" s="2"/>
      <c r="AE648" s="2"/>
      <c r="AF648" s="2"/>
      <c r="AG648" s="2" t="s">
        <v>7906</v>
      </c>
      <c r="AH648" s="2" t="s">
        <v>7907</v>
      </c>
      <c r="AI648" s="2" t="s">
        <v>7908</v>
      </c>
      <c r="AJ648" s="2"/>
      <c r="AK648" s="2"/>
      <c r="AL648" s="2"/>
      <c r="AM648" s="2"/>
      <c r="AN648" s="2" t="s">
        <v>87</v>
      </c>
      <c r="AO648" s="2" t="s">
        <v>7909</v>
      </c>
      <c r="AP648" s="2" t="s">
        <v>89</v>
      </c>
    </row>
    <row r="649" customFormat="false" ht="15" hidden="false" customHeight="false" outlineLevel="0" collapsed="false">
      <c r="A649" s="8" t="s">
        <v>7910</v>
      </c>
      <c r="B649" s="8" t="s">
        <v>7910</v>
      </c>
      <c r="C649" s="2" t="s">
        <v>7911</v>
      </c>
      <c r="D649" s="2" t="s">
        <v>1811</v>
      </c>
      <c r="E649" s="2" t="s">
        <v>1812</v>
      </c>
      <c r="F649" s="9" t="n">
        <f aca="false">Precios!R649</f>
        <v>89</v>
      </c>
      <c r="G649" s="2" t="n">
        <v>344</v>
      </c>
      <c r="H649" s="10" t="str">
        <f aca="false">Parámetros!$B$28</f>
        <v>Nuevo</v>
      </c>
      <c r="I649" s="10" t="str">
        <f aca="false">Parámetros!$B$29</f>
        <v>Clásica</v>
      </c>
      <c r="J649" s="11" t="s">
        <v>7912</v>
      </c>
      <c r="K649" s="10" t="str">
        <f aca="false">Parámetros!$B$30</f>
        <v>Mercado Envíos</v>
      </c>
      <c r="L649" s="2" t="str">
        <f aca="false">IF(F649&gt;=Parámetros!$B$7,"Envío gratis (obligatorio en Mercado Libre)",Parámetros!$B$31)</f>
        <v>A cargo del comprador</v>
      </c>
      <c r="M649" s="10" t="str">
        <f aca="false">Parámetros!$B$32</f>
        <v>No acepto</v>
      </c>
      <c r="N649" s="10" t="str">
        <f aca="false">Parámetros!$B$33</f>
        <v>Sin garantía</v>
      </c>
      <c r="O649" s="2" t="s">
        <v>7913</v>
      </c>
      <c r="P649" s="2" t="s">
        <v>7274</v>
      </c>
      <c r="Q649" s="2" t="s">
        <v>7274</v>
      </c>
      <c r="R649" s="2" t="s">
        <v>6849</v>
      </c>
      <c r="S649" s="2"/>
      <c r="T649" s="2" t="s">
        <v>7914</v>
      </c>
      <c r="U649" s="2" t="n">
        <v>60</v>
      </c>
      <c r="V649" s="2" t="s">
        <v>100</v>
      </c>
      <c r="W649" s="2" t="n">
        <v>1</v>
      </c>
      <c r="X649" s="2" t="s">
        <v>6850</v>
      </c>
      <c r="Y649" s="2" t="s">
        <v>7915</v>
      </c>
      <c r="Z649" s="2" t="s">
        <v>1819</v>
      </c>
      <c r="AA649" s="2"/>
      <c r="AB649" s="2"/>
      <c r="AC649" s="2"/>
      <c r="AD649" s="2"/>
      <c r="AE649" s="2"/>
      <c r="AF649" s="2"/>
      <c r="AG649" s="2" t="s">
        <v>7916</v>
      </c>
      <c r="AH649" s="2" t="s">
        <v>7917</v>
      </c>
      <c r="AI649" s="2" t="s">
        <v>7918</v>
      </c>
      <c r="AJ649" s="2"/>
      <c r="AK649" s="2"/>
      <c r="AL649" s="2"/>
      <c r="AM649" s="2"/>
      <c r="AN649" s="2" t="s">
        <v>87</v>
      </c>
      <c r="AO649" s="2" t="s">
        <v>7919</v>
      </c>
      <c r="AP649" s="2" t="s">
        <v>89</v>
      </c>
    </row>
    <row r="650" customFormat="false" ht="15" hidden="false" customHeight="false" outlineLevel="0" collapsed="false">
      <c r="A650" s="8" t="s">
        <v>7920</v>
      </c>
      <c r="B650" s="8" t="s">
        <v>7920</v>
      </c>
      <c r="C650" s="2" t="s">
        <v>7921</v>
      </c>
      <c r="D650" s="2" t="s">
        <v>303</v>
      </c>
      <c r="E650" s="2" t="s">
        <v>304</v>
      </c>
      <c r="F650" s="9" t="n">
        <f aca="false">Precios!R650</f>
        <v>479</v>
      </c>
      <c r="G650" s="2" t="n">
        <v>0</v>
      </c>
      <c r="H650" s="10" t="str">
        <f aca="false">Parámetros!$B$28</f>
        <v>Nuevo</v>
      </c>
      <c r="I650" s="10" t="str">
        <f aca="false">Parámetros!$B$29</f>
        <v>Clásica</v>
      </c>
      <c r="J650" s="11" t="s">
        <v>7922</v>
      </c>
      <c r="K650" s="10" t="str">
        <f aca="false">Parámetros!$B$30</f>
        <v>Mercado Envíos</v>
      </c>
      <c r="L650" s="2" t="str">
        <f aca="false">IF(F650&gt;=Parámetros!$B$7,"Envío gratis (obligatorio en Mercado Libre)",Parámetros!$B$31)</f>
        <v>Envío gratis (obligatorio en Mercado Libre)</v>
      </c>
      <c r="M650" s="10" t="str">
        <f aca="false">Parámetros!$B$32</f>
        <v>No acepto</v>
      </c>
      <c r="N650" s="10" t="str">
        <f aca="false">Parámetros!$B$33</f>
        <v>Sin garantía</v>
      </c>
      <c r="O650" s="2" t="s">
        <v>7923</v>
      </c>
      <c r="P650" s="2" t="s">
        <v>7924</v>
      </c>
      <c r="Q650" s="2"/>
      <c r="R650" s="2" t="s">
        <v>7088</v>
      </c>
      <c r="S650" s="2" t="s">
        <v>7925</v>
      </c>
      <c r="T650" s="2" t="s">
        <v>7926</v>
      </c>
      <c r="U650" s="2" t="n">
        <v>50</v>
      </c>
      <c r="V650" s="2" t="s">
        <v>77</v>
      </c>
      <c r="W650" s="2" t="n">
        <v>1</v>
      </c>
      <c r="X650" s="2" t="s">
        <v>7927</v>
      </c>
      <c r="Y650" s="2" t="s">
        <v>7928</v>
      </c>
      <c r="Z650" s="2" t="s">
        <v>136</v>
      </c>
      <c r="AA650" s="2" t="s">
        <v>7929</v>
      </c>
      <c r="AB650" s="2"/>
      <c r="AC650" s="2"/>
      <c r="AD650" s="2"/>
      <c r="AE650" s="2"/>
      <c r="AF650" s="2"/>
      <c r="AG650" s="2" t="s">
        <v>7930</v>
      </c>
      <c r="AH650" s="2" t="s">
        <v>7931</v>
      </c>
      <c r="AI650" s="2" t="s">
        <v>7932</v>
      </c>
      <c r="AJ650" s="2" t="s">
        <v>7933</v>
      </c>
      <c r="AK650" s="2"/>
      <c r="AL650" s="2"/>
      <c r="AM650" s="2"/>
      <c r="AN650" s="2" t="s">
        <v>87</v>
      </c>
      <c r="AO650" s="2" t="s">
        <v>7934</v>
      </c>
      <c r="AP650" s="2" t="s">
        <v>89</v>
      </c>
    </row>
    <row r="651" customFormat="false" ht="15" hidden="false" customHeight="false" outlineLevel="0" collapsed="false">
      <c r="A651" s="8" t="s">
        <v>7935</v>
      </c>
      <c r="B651" s="8" t="s">
        <v>7935</v>
      </c>
      <c r="C651" s="2" t="s">
        <v>7936</v>
      </c>
      <c r="D651" s="2" t="s">
        <v>5369</v>
      </c>
      <c r="E651" s="2" t="s">
        <v>5370</v>
      </c>
      <c r="F651" s="9" t="n">
        <f aca="false">Precios!R651</f>
        <v>598</v>
      </c>
      <c r="G651" s="2" t="n">
        <v>139</v>
      </c>
      <c r="H651" s="10" t="str">
        <f aca="false">Parámetros!$B$28</f>
        <v>Nuevo</v>
      </c>
      <c r="I651" s="10" t="str">
        <f aca="false">Parámetros!$B$29</f>
        <v>Clásica</v>
      </c>
      <c r="J651" s="11" t="s">
        <v>7937</v>
      </c>
      <c r="K651" s="10" t="str">
        <f aca="false">Parámetros!$B$30</f>
        <v>Mercado Envíos</v>
      </c>
      <c r="L651" s="2" t="str">
        <f aca="false">IF(F651&gt;=Parámetros!$B$7,"Envío gratis (obligatorio en Mercado Libre)",Parámetros!$B$31)</f>
        <v>Envío gratis (obligatorio en Mercado Libre)</v>
      </c>
      <c r="M651" s="10" t="str">
        <f aca="false">Parámetros!$B$32</f>
        <v>No acepto</v>
      </c>
      <c r="N651" s="10" t="str">
        <f aca="false">Parámetros!$B$33</f>
        <v>Sin garantía</v>
      </c>
      <c r="O651" s="2" t="s">
        <v>7938</v>
      </c>
      <c r="P651" s="2" t="s">
        <v>5373</v>
      </c>
      <c r="Q651" s="2" t="s">
        <v>7939</v>
      </c>
      <c r="R651" s="2" t="s">
        <v>5375</v>
      </c>
      <c r="S651" s="2" t="s">
        <v>7940</v>
      </c>
      <c r="T651" s="2" t="s">
        <v>5377</v>
      </c>
      <c r="U651" s="2" t="n">
        <v>3</v>
      </c>
      <c r="V651" s="2" t="s">
        <v>77</v>
      </c>
      <c r="W651" s="2" t="n">
        <v>100</v>
      </c>
      <c r="X651" s="2"/>
      <c r="Y651" s="2"/>
      <c r="Z651" s="2"/>
      <c r="AA651" s="2"/>
      <c r="AB651" s="2"/>
      <c r="AC651" s="2"/>
      <c r="AD651" s="2"/>
      <c r="AE651" s="2"/>
      <c r="AF651" s="2"/>
      <c r="AG651" s="2" t="s">
        <v>7941</v>
      </c>
      <c r="AH651" s="2" t="s">
        <v>7942</v>
      </c>
      <c r="AI651" s="2" t="s">
        <v>7943</v>
      </c>
      <c r="AJ651" s="2" t="s">
        <v>7944</v>
      </c>
      <c r="AK651" s="2"/>
      <c r="AL651" s="2"/>
      <c r="AM651" s="2"/>
      <c r="AN651" s="2" t="s">
        <v>87</v>
      </c>
      <c r="AO651" s="2" t="s">
        <v>7945</v>
      </c>
      <c r="AP651" s="2" t="s">
        <v>89</v>
      </c>
    </row>
    <row r="652" customFormat="false" ht="15" hidden="false" customHeight="false" outlineLevel="0" collapsed="false">
      <c r="A652" s="8" t="s">
        <v>7946</v>
      </c>
      <c r="B652" s="8" t="s">
        <v>7946</v>
      </c>
      <c r="C652" s="2" t="s">
        <v>7947</v>
      </c>
      <c r="D652" s="2" t="s">
        <v>240</v>
      </c>
      <c r="E652" s="2" t="s">
        <v>241</v>
      </c>
      <c r="F652" s="9" t="n">
        <f aca="false">Precios!R652</f>
        <v>142</v>
      </c>
      <c r="G652" s="2" t="n">
        <v>0</v>
      </c>
      <c r="H652" s="10" t="str">
        <f aca="false">Parámetros!$B$28</f>
        <v>Nuevo</v>
      </c>
      <c r="I652" s="10" t="str">
        <f aca="false">Parámetros!$B$29</f>
        <v>Clásica</v>
      </c>
      <c r="J652" s="11" t="s">
        <v>7948</v>
      </c>
      <c r="K652" s="10" t="str">
        <f aca="false">Parámetros!$B$30</f>
        <v>Mercado Envíos</v>
      </c>
      <c r="L652" s="2" t="str">
        <f aca="false">IF(F652&gt;=Parámetros!$B$7,"Envío gratis (obligatorio en Mercado Libre)",Parámetros!$B$31)</f>
        <v>A cargo del comprador</v>
      </c>
      <c r="M652" s="10" t="str">
        <f aca="false">Parámetros!$B$32</f>
        <v>No acepto</v>
      </c>
      <c r="N652" s="10" t="str">
        <f aca="false">Parámetros!$B$33</f>
        <v>Sin garantía</v>
      </c>
      <c r="O652" s="2" t="s">
        <v>7949</v>
      </c>
      <c r="P652" s="2" t="s">
        <v>7950</v>
      </c>
      <c r="Q652" s="2" t="s">
        <v>1641</v>
      </c>
      <c r="R652" s="2"/>
      <c r="S652" s="2"/>
      <c r="T652" s="2" t="s">
        <v>7951</v>
      </c>
      <c r="U652" s="2" t="n">
        <v>10</v>
      </c>
      <c r="V652" s="2" t="s">
        <v>133</v>
      </c>
      <c r="W652" s="2" t="n">
        <v>10</v>
      </c>
      <c r="X652" s="2" t="s">
        <v>589</v>
      </c>
      <c r="Y652" s="2" t="s">
        <v>7952</v>
      </c>
      <c r="Z652" s="2" t="s">
        <v>136</v>
      </c>
      <c r="AA652" s="2" t="s">
        <v>81</v>
      </c>
      <c r="AB652" s="2"/>
      <c r="AC652" s="2"/>
      <c r="AD652" s="2"/>
      <c r="AE652" s="2"/>
      <c r="AF652" s="2"/>
      <c r="AG652" s="2" t="s">
        <v>7953</v>
      </c>
      <c r="AH652" s="2" t="s">
        <v>7954</v>
      </c>
      <c r="AI652" s="2" t="s">
        <v>7955</v>
      </c>
      <c r="AJ652" s="2" t="s">
        <v>7956</v>
      </c>
      <c r="AK652" s="2"/>
      <c r="AL652" s="2"/>
      <c r="AM652" s="2"/>
      <c r="AN652" s="2" t="s">
        <v>87</v>
      </c>
      <c r="AO652" s="2" t="s">
        <v>7957</v>
      </c>
      <c r="AP652" s="2" t="s">
        <v>89</v>
      </c>
    </row>
    <row r="653" customFormat="false" ht="15" hidden="false" customHeight="false" outlineLevel="0" collapsed="false">
      <c r="A653" s="8" t="s">
        <v>7958</v>
      </c>
      <c r="B653" s="8" t="s">
        <v>7958</v>
      </c>
      <c r="C653" s="2" t="s">
        <v>7959</v>
      </c>
      <c r="D653" s="2" t="s">
        <v>750</v>
      </c>
      <c r="E653" s="2" t="s">
        <v>751</v>
      </c>
      <c r="F653" s="9" t="n">
        <f aca="false">Precios!R653</f>
        <v>2703.72</v>
      </c>
      <c r="G653" s="2" t="n">
        <v>52</v>
      </c>
      <c r="H653" s="10" t="str">
        <f aca="false">Parámetros!$B$28</f>
        <v>Nuevo</v>
      </c>
      <c r="I653" s="10" t="str">
        <f aca="false">Parámetros!$B$29</f>
        <v>Clásica</v>
      </c>
      <c r="J653" s="11" t="s">
        <v>7960</v>
      </c>
      <c r="K653" s="10" t="str">
        <f aca="false">Parámetros!$B$30</f>
        <v>Mercado Envíos</v>
      </c>
      <c r="L653" s="2" t="str">
        <f aca="false">IF(F653&gt;=Parámetros!$B$7,"Envío gratis (obligatorio en Mercado Libre)",Parámetros!$B$31)</f>
        <v>Envío gratis (obligatorio en Mercado Libre)</v>
      </c>
      <c r="M653" s="10" t="str">
        <f aca="false">Parámetros!$B$32</f>
        <v>No acepto</v>
      </c>
      <c r="N653" s="10" t="str">
        <f aca="false">Parámetros!$B$33</f>
        <v>Sin garantía</v>
      </c>
      <c r="O653" s="2" t="s">
        <v>7961</v>
      </c>
      <c r="P653" s="2" t="s">
        <v>335</v>
      </c>
      <c r="Q653" s="2" t="s">
        <v>336</v>
      </c>
      <c r="R653" s="2" t="s">
        <v>337</v>
      </c>
      <c r="S653" s="2" t="s">
        <v>7962</v>
      </c>
      <c r="T653" s="2" t="s">
        <v>7963</v>
      </c>
      <c r="U653" s="2" t="n">
        <v>0.5</v>
      </c>
      <c r="V653" s="2" t="s">
        <v>77</v>
      </c>
      <c r="W653" s="2" t="n">
        <v>12</v>
      </c>
      <c r="X653" s="2" t="s">
        <v>7964</v>
      </c>
      <c r="Y653" s="2"/>
      <c r="Z653" s="2" t="s">
        <v>5529</v>
      </c>
      <c r="AA653" s="2"/>
      <c r="AB653" s="2"/>
      <c r="AC653" s="2"/>
      <c r="AD653" s="2"/>
      <c r="AE653" s="2"/>
      <c r="AF653" s="2" t="s">
        <v>5530</v>
      </c>
      <c r="AG653" s="2" t="s">
        <v>7965</v>
      </c>
      <c r="AH653" s="2" t="s">
        <v>7966</v>
      </c>
      <c r="AI653" s="2" t="s">
        <v>7967</v>
      </c>
      <c r="AJ653" s="2"/>
      <c r="AK653" s="2"/>
      <c r="AL653" s="2"/>
      <c r="AM653" s="2"/>
      <c r="AN653" s="2" t="s">
        <v>87</v>
      </c>
      <c r="AO653" s="2" t="s">
        <v>7968</v>
      </c>
      <c r="AP653" s="2" t="s">
        <v>89</v>
      </c>
    </row>
    <row r="654" customFormat="false" ht="15" hidden="false" customHeight="false" outlineLevel="0" collapsed="false">
      <c r="A654" s="8" t="s">
        <v>7969</v>
      </c>
      <c r="B654" s="8" t="s">
        <v>7969</v>
      </c>
      <c r="C654" s="2" t="s">
        <v>7970</v>
      </c>
      <c r="D654" s="2" t="s">
        <v>303</v>
      </c>
      <c r="E654" s="2" t="s">
        <v>304</v>
      </c>
      <c r="F654" s="9" t="n">
        <f aca="false">Precios!R654</f>
        <v>409</v>
      </c>
      <c r="G654" s="2" t="n">
        <v>0</v>
      </c>
      <c r="H654" s="10" t="str">
        <f aca="false">Parámetros!$B$28</f>
        <v>Nuevo</v>
      </c>
      <c r="I654" s="10" t="str">
        <f aca="false">Parámetros!$B$29</f>
        <v>Clásica</v>
      </c>
      <c r="J654" s="11" t="s">
        <v>7971</v>
      </c>
      <c r="K654" s="10" t="str">
        <f aca="false">Parámetros!$B$30</f>
        <v>Mercado Envíos</v>
      </c>
      <c r="L654" s="2" t="str">
        <f aca="false">IF(F654&gt;=Parámetros!$B$7,"Envío gratis (obligatorio en Mercado Libre)",Parámetros!$B$31)</f>
        <v>Envío gratis (obligatorio en Mercado Libre)</v>
      </c>
      <c r="M654" s="10" t="str">
        <f aca="false">Parámetros!$B$32</f>
        <v>No acepto</v>
      </c>
      <c r="N654" s="10" t="str">
        <f aca="false">Parámetros!$B$33</f>
        <v>Sin garantía</v>
      </c>
      <c r="O654" s="2" t="s">
        <v>7972</v>
      </c>
      <c r="P654" s="2" t="s">
        <v>6976</v>
      </c>
      <c r="Q654" s="2" t="s">
        <v>541</v>
      </c>
      <c r="R654" s="2" t="s">
        <v>6977</v>
      </c>
      <c r="S654" s="2"/>
      <c r="T654" s="2" t="s">
        <v>1298</v>
      </c>
      <c r="U654" s="2" t="n">
        <v>60</v>
      </c>
      <c r="V654" s="2" t="s">
        <v>133</v>
      </c>
      <c r="W654" s="2" t="n">
        <v>1</v>
      </c>
      <c r="X654" s="2" t="s">
        <v>6978</v>
      </c>
      <c r="Y654" s="2" t="s">
        <v>7973</v>
      </c>
      <c r="Z654" s="2" t="s">
        <v>136</v>
      </c>
      <c r="AA654" s="2" t="s">
        <v>7974</v>
      </c>
      <c r="AB654" s="2"/>
      <c r="AC654" s="2"/>
      <c r="AD654" s="2"/>
      <c r="AE654" s="2"/>
      <c r="AF654" s="2"/>
      <c r="AG654" s="2" t="s">
        <v>7975</v>
      </c>
      <c r="AH654" s="2" t="s">
        <v>7976</v>
      </c>
      <c r="AI654" s="2" t="s">
        <v>7977</v>
      </c>
      <c r="AJ654" s="2" t="s">
        <v>7978</v>
      </c>
      <c r="AK654" s="2"/>
      <c r="AL654" s="2"/>
      <c r="AM654" s="2"/>
      <c r="AN654" s="2" t="s">
        <v>87</v>
      </c>
      <c r="AO654" s="2" t="s">
        <v>7979</v>
      </c>
      <c r="AP654" s="2" t="s">
        <v>89</v>
      </c>
    </row>
    <row r="655" customFormat="false" ht="15" hidden="false" customHeight="false" outlineLevel="0" collapsed="false">
      <c r="A655" s="8" t="s">
        <v>7980</v>
      </c>
      <c r="B655" s="8" t="s">
        <v>7980</v>
      </c>
      <c r="C655" s="2" t="s">
        <v>7981</v>
      </c>
      <c r="D655" s="2" t="s">
        <v>6132</v>
      </c>
      <c r="E655" s="2" t="s">
        <v>6133</v>
      </c>
      <c r="F655" s="9" t="n">
        <f aca="false">Precios!R655</f>
        <v>344</v>
      </c>
      <c r="G655" s="2" t="n">
        <v>82</v>
      </c>
      <c r="H655" s="10" t="str">
        <f aca="false">Parámetros!$B$28</f>
        <v>Nuevo</v>
      </c>
      <c r="I655" s="10" t="str">
        <f aca="false">Parámetros!$B$29</f>
        <v>Clásica</v>
      </c>
      <c r="J655" s="11" t="s">
        <v>7982</v>
      </c>
      <c r="K655" s="10" t="str">
        <f aca="false">Parámetros!$B$30</f>
        <v>Mercado Envíos</v>
      </c>
      <c r="L655" s="2" t="str">
        <f aca="false">IF(F655&gt;=Parámetros!$B$7,"Envío gratis (obligatorio en Mercado Libre)",Parámetros!$B$31)</f>
        <v>Envío gratis (obligatorio en Mercado Libre)</v>
      </c>
      <c r="M655" s="10" t="str">
        <f aca="false">Parámetros!$B$32</f>
        <v>No acepto</v>
      </c>
      <c r="N655" s="10" t="str">
        <f aca="false">Parámetros!$B$33</f>
        <v>Sin garantía</v>
      </c>
      <c r="O655" s="2" t="s">
        <v>7983</v>
      </c>
      <c r="P655" s="2" t="s">
        <v>6136</v>
      </c>
      <c r="Q655" s="2"/>
      <c r="R655" s="2" t="s">
        <v>7984</v>
      </c>
      <c r="S655" s="2" t="s">
        <v>7985</v>
      </c>
      <c r="T655" s="2" t="s">
        <v>7986</v>
      </c>
      <c r="U655" s="2" t="n">
        <v>60</v>
      </c>
      <c r="V655" s="2" t="s">
        <v>77</v>
      </c>
      <c r="W655" s="2" t="n">
        <v>1</v>
      </c>
      <c r="X655" s="2"/>
      <c r="Y655" s="2"/>
      <c r="Z655" s="2"/>
      <c r="AA655" s="2"/>
      <c r="AB655" s="2"/>
      <c r="AC655" s="2"/>
      <c r="AD655" s="2" t="s">
        <v>1101</v>
      </c>
      <c r="AE655" s="2" t="s">
        <v>7987</v>
      </c>
      <c r="AF655" s="2"/>
      <c r="AG655" s="2" t="s">
        <v>7988</v>
      </c>
      <c r="AH655" s="2" t="s">
        <v>7989</v>
      </c>
      <c r="AI655" s="2"/>
      <c r="AJ655" s="2"/>
      <c r="AK655" s="2"/>
      <c r="AL655" s="2"/>
      <c r="AM655" s="2"/>
      <c r="AN655" s="2" t="s">
        <v>175</v>
      </c>
      <c r="AO655" s="2" t="s">
        <v>7990</v>
      </c>
      <c r="AP655" s="2" t="s">
        <v>89</v>
      </c>
    </row>
    <row r="656" customFormat="false" ht="15" hidden="false" customHeight="false" outlineLevel="0" collapsed="false">
      <c r="A656" s="8" t="s">
        <v>7991</v>
      </c>
      <c r="B656" s="8" t="s">
        <v>7991</v>
      </c>
      <c r="C656" s="2" t="s">
        <v>7992</v>
      </c>
      <c r="D656" s="2" t="s">
        <v>6282</v>
      </c>
      <c r="E656" s="2" t="s">
        <v>6283</v>
      </c>
      <c r="F656" s="9" t="n">
        <f aca="false">Precios!R656</f>
        <v>69</v>
      </c>
      <c r="G656" s="2" t="n">
        <v>2399</v>
      </c>
      <c r="H656" s="10" t="str">
        <f aca="false">Parámetros!$B$28</f>
        <v>Nuevo</v>
      </c>
      <c r="I656" s="10" t="str">
        <f aca="false">Parámetros!$B$29</f>
        <v>Clásica</v>
      </c>
      <c r="J656" s="11" t="s">
        <v>7993</v>
      </c>
      <c r="K656" s="10" t="str">
        <f aca="false">Parámetros!$B$30</f>
        <v>Mercado Envíos</v>
      </c>
      <c r="L656" s="2" t="str">
        <f aca="false">IF(F656&gt;=Parámetros!$B$7,"Envío gratis (obligatorio en Mercado Libre)",Parámetros!$B$31)</f>
        <v>A cargo del comprador</v>
      </c>
      <c r="M656" s="10" t="str">
        <f aca="false">Parámetros!$B$32</f>
        <v>No acepto</v>
      </c>
      <c r="N656" s="10" t="str">
        <f aca="false">Parámetros!$B$33</f>
        <v>Sin garantía</v>
      </c>
      <c r="O656" s="2" t="s">
        <v>7994</v>
      </c>
      <c r="P656" s="2" t="s">
        <v>7995</v>
      </c>
      <c r="Q656" s="2"/>
      <c r="R656" s="2" t="s">
        <v>7996</v>
      </c>
      <c r="S656" s="2" t="s">
        <v>7997</v>
      </c>
      <c r="T656" s="2" t="s">
        <v>7998</v>
      </c>
      <c r="U656" s="2" t="n">
        <v>100</v>
      </c>
      <c r="V656" s="2" t="s">
        <v>7999</v>
      </c>
      <c r="W656" s="2" t="n">
        <v>100</v>
      </c>
      <c r="X656" s="2"/>
      <c r="Y656" s="2"/>
      <c r="Z656" s="2"/>
      <c r="AA656" s="2"/>
      <c r="AB656" s="2"/>
      <c r="AC656" s="2"/>
      <c r="AD656" s="2"/>
      <c r="AE656" s="2"/>
      <c r="AF656" s="2"/>
      <c r="AG656" s="2" t="s">
        <v>8000</v>
      </c>
      <c r="AH656" s="2" t="s">
        <v>8001</v>
      </c>
      <c r="AI656" s="2" t="s">
        <v>8002</v>
      </c>
      <c r="AJ656" s="2" t="s">
        <v>8003</v>
      </c>
      <c r="AK656" s="2"/>
      <c r="AL656" s="2"/>
      <c r="AM656" s="2"/>
      <c r="AN656" s="2" t="s">
        <v>175</v>
      </c>
      <c r="AO656" s="2" t="s">
        <v>8004</v>
      </c>
      <c r="AP656" s="2" t="s">
        <v>89</v>
      </c>
    </row>
    <row r="657" customFormat="false" ht="15" hidden="false" customHeight="false" outlineLevel="0" collapsed="false">
      <c r="A657" s="8" t="s">
        <v>8005</v>
      </c>
      <c r="B657" s="8" t="s">
        <v>8005</v>
      </c>
      <c r="C657" s="2" t="s">
        <v>8006</v>
      </c>
      <c r="D657" s="2" t="s">
        <v>240</v>
      </c>
      <c r="E657" s="2" t="s">
        <v>241</v>
      </c>
      <c r="F657" s="9" t="n">
        <f aca="false">Precios!R657</f>
        <v>194</v>
      </c>
      <c r="G657" s="2" t="n">
        <v>7</v>
      </c>
      <c r="H657" s="10" t="str">
        <f aca="false">Parámetros!$B$28</f>
        <v>Nuevo</v>
      </c>
      <c r="I657" s="10" t="str">
        <f aca="false">Parámetros!$B$29</f>
        <v>Clásica</v>
      </c>
      <c r="J657" s="11" t="s">
        <v>8007</v>
      </c>
      <c r="K657" s="10" t="str">
        <f aca="false">Parámetros!$B$30</f>
        <v>Mercado Envíos</v>
      </c>
      <c r="L657" s="2" t="str">
        <f aca="false">IF(F657&gt;=Parámetros!$B$7,"Envío gratis (obligatorio en Mercado Libre)",Parámetros!$B$31)</f>
        <v>A cargo del comprador</v>
      </c>
      <c r="M657" s="10" t="str">
        <f aca="false">Parámetros!$B$32</f>
        <v>No acepto</v>
      </c>
      <c r="N657" s="10" t="str">
        <f aca="false">Parámetros!$B$33</f>
        <v>Sin garantía</v>
      </c>
      <c r="O657" s="2" t="s">
        <v>8008</v>
      </c>
      <c r="P657" s="2" t="s">
        <v>8009</v>
      </c>
      <c r="Q657" s="2" t="s">
        <v>3066</v>
      </c>
      <c r="R657" s="2"/>
      <c r="S657" s="2"/>
      <c r="T657" s="2" t="s">
        <v>8010</v>
      </c>
      <c r="U657" s="2" t="n">
        <v>4</v>
      </c>
      <c r="V657" s="2" t="s">
        <v>133</v>
      </c>
      <c r="W657" s="2" t="n">
        <v>4</v>
      </c>
      <c r="X657" s="2" t="s">
        <v>8011</v>
      </c>
      <c r="Y657" s="2" t="s">
        <v>3545</v>
      </c>
      <c r="Z657" s="2" t="s">
        <v>8012</v>
      </c>
      <c r="AA657" s="2" t="s">
        <v>7165</v>
      </c>
      <c r="AB657" s="2"/>
      <c r="AC657" s="2"/>
      <c r="AD657" s="2"/>
      <c r="AE657" s="2"/>
      <c r="AF657" s="2"/>
      <c r="AG657" s="2" t="s">
        <v>8013</v>
      </c>
      <c r="AH657" s="2" t="s">
        <v>8014</v>
      </c>
      <c r="AI657" s="2" t="s">
        <v>8015</v>
      </c>
      <c r="AJ657" s="2" t="s">
        <v>8016</v>
      </c>
      <c r="AK657" s="2"/>
      <c r="AL657" s="2"/>
      <c r="AM657" s="2"/>
      <c r="AN657" s="2" t="s">
        <v>87</v>
      </c>
      <c r="AO657" s="2" t="s">
        <v>8017</v>
      </c>
      <c r="AP657" s="2" t="s">
        <v>89</v>
      </c>
    </row>
    <row r="658" customFormat="false" ht="15" hidden="false" customHeight="false" outlineLevel="0" collapsed="false">
      <c r="A658" s="8" t="s">
        <v>8018</v>
      </c>
      <c r="B658" s="8" t="s">
        <v>8018</v>
      </c>
      <c r="C658" s="2" t="s">
        <v>8019</v>
      </c>
      <c r="D658" s="2" t="s">
        <v>750</v>
      </c>
      <c r="E658" s="2" t="s">
        <v>751</v>
      </c>
      <c r="F658" s="9" t="n">
        <f aca="false">Precios!R658</f>
        <v>183</v>
      </c>
      <c r="G658" s="2" t="n">
        <v>665</v>
      </c>
      <c r="H658" s="10" t="str">
        <f aca="false">Parámetros!$B$28</f>
        <v>Nuevo</v>
      </c>
      <c r="I658" s="10" t="str">
        <f aca="false">Parámetros!$B$29</f>
        <v>Clásica</v>
      </c>
      <c r="J658" s="11" t="s">
        <v>8020</v>
      </c>
      <c r="K658" s="10" t="str">
        <f aca="false">Parámetros!$B$30</f>
        <v>Mercado Envíos</v>
      </c>
      <c r="L658" s="2" t="str">
        <f aca="false">IF(F658&gt;=Parámetros!$B$7,"Envío gratis (obligatorio en Mercado Libre)",Parámetros!$B$31)</f>
        <v>A cargo del comprador</v>
      </c>
      <c r="M658" s="10" t="str">
        <f aca="false">Parámetros!$B$32</f>
        <v>No acepto</v>
      </c>
      <c r="N658" s="10" t="str">
        <f aca="false">Parámetros!$B$33</f>
        <v>Sin garantía</v>
      </c>
      <c r="O658" s="2" t="s">
        <v>8021</v>
      </c>
      <c r="P658" s="2" t="s">
        <v>3291</v>
      </c>
      <c r="Q658" s="2" t="s">
        <v>910</v>
      </c>
      <c r="R658" s="2" t="s">
        <v>8022</v>
      </c>
      <c r="S658" s="2"/>
      <c r="T658" s="2" t="s">
        <v>8023</v>
      </c>
      <c r="U658" s="2" t="n">
        <v>150</v>
      </c>
      <c r="V658" s="2" t="s">
        <v>77</v>
      </c>
      <c r="W658" s="2" t="n">
        <v>1</v>
      </c>
      <c r="X658" s="2" t="s">
        <v>8024</v>
      </c>
      <c r="Y658" s="2" t="s">
        <v>8025</v>
      </c>
      <c r="Z658" s="2" t="s">
        <v>136</v>
      </c>
      <c r="AA658" s="2" t="s">
        <v>251</v>
      </c>
      <c r="AB658" s="2"/>
      <c r="AC658" s="2"/>
      <c r="AD658" s="2"/>
      <c r="AE658" s="2"/>
      <c r="AF658" s="2"/>
      <c r="AG658" s="2" t="s">
        <v>8026</v>
      </c>
      <c r="AH658" s="2" t="s">
        <v>8027</v>
      </c>
      <c r="AI658" s="2" t="s">
        <v>8028</v>
      </c>
      <c r="AJ658" s="2"/>
      <c r="AK658" s="2"/>
      <c r="AL658" s="2"/>
      <c r="AM658" s="2"/>
      <c r="AN658" s="2" t="s">
        <v>87</v>
      </c>
      <c r="AO658" s="2" t="s">
        <v>8029</v>
      </c>
      <c r="AP658" s="2" t="s">
        <v>89</v>
      </c>
    </row>
    <row r="659" customFormat="false" ht="15" hidden="false" customHeight="false" outlineLevel="0" collapsed="false">
      <c r="A659" s="8" t="s">
        <v>8030</v>
      </c>
      <c r="B659" s="8" t="s">
        <v>8030</v>
      </c>
      <c r="C659" s="2" t="s">
        <v>8031</v>
      </c>
      <c r="D659" s="2" t="s">
        <v>8032</v>
      </c>
      <c r="E659" s="2" t="s">
        <v>8033</v>
      </c>
      <c r="F659" s="9" t="n">
        <f aca="false">Precios!R659</f>
        <v>52</v>
      </c>
      <c r="G659" s="2" t="n">
        <v>149</v>
      </c>
      <c r="H659" s="10" t="str">
        <f aca="false">Parámetros!$B$28</f>
        <v>Nuevo</v>
      </c>
      <c r="I659" s="10" t="str">
        <f aca="false">Parámetros!$B$29</f>
        <v>Clásica</v>
      </c>
      <c r="J659" s="11" t="s">
        <v>8034</v>
      </c>
      <c r="K659" s="10" t="str">
        <f aca="false">Parámetros!$B$30</f>
        <v>Mercado Envíos</v>
      </c>
      <c r="L659" s="2" t="str">
        <f aca="false">IF(F659&gt;=Parámetros!$B$7,"Envío gratis (obligatorio en Mercado Libre)",Parámetros!$B$31)</f>
        <v>A cargo del comprador</v>
      </c>
      <c r="M659" s="10" t="str">
        <f aca="false">Parámetros!$B$32</f>
        <v>No acepto</v>
      </c>
      <c r="N659" s="10" t="str">
        <f aca="false">Parámetros!$B$33</f>
        <v>Sin garantía</v>
      </c>
      <c r="O659" s="2" t="s">
        <v>8035</v>
      </c>
      <c r="P659" s="2" t="s">
        <v>8036</v>
      </c>
      <c r="Q659" s="2"/>
      <c r="R659" s="2" t="s">
        <v>8037</v>
      </c>
      <c r="S659" s="2" t="s">
        <v>8038</v>
      </c>
      <c r="T659" s="2" t="s">
        <v>8039</v>
      </c>
      <c r="U659" s="2" t="n">
        <v>2</v>
      </c>
      <c r="V659" s="2" t="s">
        <v>8040</v>
      </c>
      <c r="W659" s="2" t="n">
        <v>1</v>
      </c>
      <c r="X659" s="2"/>
      <c r="Y659" s="2"/>
      <c r="Z659" s="2"/>
      <c r="AA659" s="2"/>
      <c r="AB659" s="2"/>
      <c r="AC659" s="2"/>
      <c r="AD659" s="2"/>
      <c r="AE659" s="2"/>
      <c r="AF659" s="2"/>
      <c r="AG659" s="2" t="s">
        <v>8041</v>
      </c>
      <c r="AH659" s="2" t="s">
        <v>8042</v>
      </c>
      <c r="AI659" s="2"/>
      <c r="AJ659" s="2"/>
      <c r="AK659" s="2"/>
      <c r="AL659" s="2"/>
      <c r="AM659" s="2"/>
      <c r="AN659" s="2" t="s">
        <v>175</v>
      </c>
      <c r="AO659" s="2" t="s">
        <v>8043</v>
      </c>
      <c r="AP659" s="2" t="s">
        <v>89</v>
      </c>
    </row>
    <row r="660" customFormat="false" ht="15" hidden="false" customHeight="false" outlineLevel="0" collapsed="false">
      <c r="A660" s="8" t="s">
        <v>8044</v>
      </c>
      <c r="B660" s="8" t="s">
        <v>8044</v>
      </c>
      <c r="C660" s="2" t="s">
        <v>8045</v>
      </c>
      <c r="D660" s="2" t="s">
        <v>612</v>
      </c>
      <c r="E660" s="2" t="s">
        <v>613</v>
      </c>
      <c r="F660" s="9" t="n">
        <f aca="false">Precios!R660</f>
        <v>94</v>
      </c>
      <c r="G660" s="2" t="n">
        <v>1815</v>
      </c>
      <c r="H660" s="10" t="str">
        <f aca="false">Parámetros!$B$28</f>
        <v>Nuevo</v>
      </c>
      <c r="I660" s="10" t="str">
        <f aca="false">Parámetros!$B$29</f>
        <v>Clásica</v>
      </c>
      <c r="J660" s="11" t="s">
        <v>8046</v>
      </c>
      <c r="K660" s="10" t="str">
        <f aca="false">Parámetros!$B$30</f>
        <v>Mercado Envíos</v>
      </c>
      <c r="L660" s="2" t="str">
        <f aca="false">IF(F660&gt;=Parámetros!$B$7,"Envío gratis (obligatorio en Mercado Libre)",Parámetros!$B$31)</f>
        <v>A cargo del comprador</v>
      </c>
      <c r="M660" s="10" t="str">
        <f aca="false">Parámetros!$B$32</f>
        <v>No acepto</v>
      </c>
      <c r="N660" s="10" t="str">
        <f aca="false">Parámetros!$B$33</f>
        <v>Sin garantía</v>
      </c>
      <c r="O660" s="2" t="s">
        <v>8047</v>
      </c>
      <c r="P660" s="2" t="s">
        <v>616</v>
      </c>
      <c r="Q660" s="2" t="s">
        <v>617</v>
      </c>
      <c r="R660" s="2" t="s">
        <v>4237</v>
      </c>
      <c r="S660" s="2" t="s">
        <v>8048</v>
      </c>
      <c r="T660" s="2" t="s">
        <v>3946</v>
      </c>
      <c r="U660" s="2" t="n">
        <v>150</v>
      </c>
      <c r="V660" s="2" t="s">
        <v>77</v>
      </c>
      <c r="W660" s="2" t="n">
        <v>1</v>
      </c>
      <c r="X660" s="2"/>
      <c r="Y660" s="2"/>
      <c r="Z660" s="2"/>
      <c r="AA660" s="2"/>
      <c r="AB660" s="2"/>
      <c r="AC660" s="2" t="s">
        <v>475</v>
      </c>
      <c r="AD660" s="2"/>
      <c r="AE660" s="2"/>
      <c r="AF660" s="2"/>
      <c r="AG660" s="2" t="s">
        <v>8049</v>
      </c>
      <c r="AH660" s="2" t="s">
        <v>8050</v>
      </c>
      <c r="AI660" s="2" t="s">
        <v>8051</v>
      </c>
      <c r="AJ660" s="2"/>
      <c r="AK660" s="2"/>
      <c r="AL660" s="2"/>
      <c r="AM660" s="2"/>
      <c r="AN660" s="2" t="s">
        <v>175</v>
      </c>
      <c r="AO660" s="2" t="s">
        <v>8052</v>
      </c>
      <c r="AP660" s="2" t="s">
        <v>89</v>
      </c>
    </row>
    <row r="661" customFormat="false" ht="15" hidden="false" customHeight="false" outlineLevel="0" collapsed="false">
      <c r="A661" s="8" t="s">
        <v>8053</v>
      </c>
      <c r="B661" s="8" t="s">
        <v>8053</v>
      </c>
      <c r="C661" s="2" t="s">
        <v>8054</v>
      </c>
      <c r="D661" s="2" t="s">
        <v>303</v>
      </c>
      <c r="E661" s="2" t="s">
        <v>304</v>
      </c>
      <c r="F661" s="9" t="n">
        <f aca="false">Precios!R661</f>
        <v>177</v>
      </c>
      <c r="G661" s="2" t="n">
        <v>0</v>
      </c>
      <c r="H661" s="10" t="str">
        <f aca="false">Parámetros!$B$28</f>
        <v>Nuevo</v>
      </c>
      <c r="I661" s="10" t="str">
        <f aca="false">Parámetros!$B$29</f>
        <v>Clásica</v>
      </c>
      <c r="J661" s="11" t="s">
        <v>8055</v>
      </c>
      <c r="K661" s="10" t="str">
        <f aca="false">Parámetros!$B$30</f>
        <v>Mercado Envíos</v>
      </c>
      <c r="L661" s="2" t="str">
        <f aca="false">IF(F661&gt;=Parámetros!$B$7,"Envío gratis (obligatorio en Mercado Libre)",Parámetros!$B$31)</f>
        <v>A cargo del comprador</v>
      </c>
      <c r="M661" s="10" t="str">
        <f aca="false">Parámetros!$B$32</f>
        <v>No acepto</v>
      </c>
      <c r="N661" s="10" t="str">
        <f aca="false">Parámetros!$B$33</f>
        <v>Sin garantía</v>
      </c>
      <c r="O661" s="2" t="s">
        <v>8056</v>
      </c>
      <c r="P661" s="2" t="s">
        <v>8057</v>
      </c>
      <c r="Q661" s="2"/>
      <c r="R661" s="2" t="s">
        <v>8058</v>
      </c>
      <c r="S661" s="2" t="s">
        <v>8059</v>
      </c>
      <c r="T661" s="2" t="s">
        <v>8060</v>
      </c>
      <c r="U661" s="2" t="n">
        <v>2</v>
      </c>
      <c r="V661" s="2" t="s">
        <v>133</v>
      </c>
      <c r="W661" s="2" t="n">
        <v>1</v>
      </c>
      <c r="X661" s="2" t="s">
        <v>8061</v>
      </c>
      <c r="Y661" s="2"/>
      <c r="Z661" s="2" t="s">
        <v>136</v>
      </c>
      <c r="AA661" s="2"/>
      <c r="AB661" s="2"/>
      <c r="AC661" s="2"/>
      <c r="AD661" s="2" t="s">
        <v>8062</v>
      </c>
      <c r="AE661" s="2"/>
      <c r="AF661" s="2"/>
      <c r="AG661" s="2" t="s">
        <v>8063</v>
      </c>
      <c r="AH661" s="2" t="s">
        <v>8064</v>
      </c>
      <c r="AI661" s="2"/>
      <c r="AJ661" s="2"/>
      <c r="AK661" s="2"/>
      <c r="AL661" s="2"/>
      <c r="AM661" s="2"/>
      <c r="AN661" s="2" t="s">
        <v>87</v>
      </c>
      <c r="AO661" s="2" t="s">
        <v>8065</v>
      </c>
      <c r="AP661" s="2" t="s">
        <v>89</v>
      </c>
    </row>
    <row r="662" customFormat="false" ht="15" hidden="false" customHeight="false" outlineLevel="0" collapsed="false">
      <c r="A662" s="8" t="s">
        <v>8066</v>
      </c>
      <c r="B662" s="8" t="s">
        <v>8066</v>
      </c>
      <c r="C662" s="2" t="s">
        <v>8067</v>
      </c>
      <c r="D662" s="2" t="s">
        <v>3440</v>
      </c>
      <c r="E662" s="2" t="s">
        <v>3441</v>
      </c>
      <c r="F662" s="9" t="n">
        <f aca="false">Precios!R662</f>
        <v>332</v>
      </c>
      <c r="G662" s="2" t="n">
        <v>439</v>
      </c>
      <c r="H662" s="10" t="str">
        <f aca="false">Parámetros!$B$28</f>
        <v>Nuevo</v>
      </c>
      <c r="I662" s="10" t="str">
        <f aca="false">Parámetros!$B$29</f>
        <v>Clásica</v>
      </c>
      <c r="J662" s="11" t="s">
        <v>8068</v>
      </c>
      <c r="K662" s="10" t="str">
        <f aca="false">Parámetros!$B$30</f>
        <v>Mercado Envíos</v>
      </c>
      <c r="L662" s="2" t="str">
        <f aca="false">IF(F662&gt;=Parámetros!$B$7,"Envío gratis (obligatorio en Mercado Libre)",Parámetros!$B$31)</f>
        <v>Envío gratis (obligatorio en Mercado Libre)</v>
      </c>
      <c r="M662" s="10" t="str">
        <f aca="false">Parámetros!$B$32</f>
        <v>No acepto</v>
      </c>
      <c r="N662" s="10" t="str">
        <f aca="false">Parámetros!$B$33</f>
        <v>Sin garantía</v>
      </c>
      <c r="O662" s="2" t="s">
        <v>8069</v>
      </c>
      <c r="P662" s="2" t="s">
        <v>6805</v>
      </c>
      <c r="Q662" s="2" t="s">
        <v>6195</v>
      </c>
      <c r="R662" s="2" t="s">
        <v>8070</v>
      </c>
      <c r="S662" s="2"/>
      <c r="T662" s="2" t="s">
        <v>2711</v>
      </c>
      <c r="U662" s="2" t="n">
        <v>213</v>
      </c>
      <c r="V662" s="2" t="s">
        <v>100</v>
      </c>
      <c r="W662" s="2" t="n">
        <v>1</v>
      </c>
      <c r="X662" s="2" t="s">
        <v>8071</v>
      </c>
      <c r="Y662" s="2"/>
      <c r="Z662" s="2"/>
      <c r="AA662" s="2" t="s">
        <v>1375</v>
      </c>
      <c r="AB662" s="2"/>
      <c r="AC662" s="2" t="s">
        <v>8072</v>
      </c>
      <c r="AD662" s="2"/>
      <c r="AE662" s="2"/>
      <c r="AF662" s="2"/>
      <c r="AG662" s="2" t="s">
        <v>8073</v>
      </c>
      <c r="AH662" s="2" t="s">
        <v>8074</v>
      </c>
      <c r="AI662" s="2" t="s">
        <v>8075</v>
      </c>
      <c r="AJ662" s="2"/>
      <c r="AK662" s="2"/>
      <c r="AL662" s="2"/>
      <c r="AM662" s="2"/>
      <c r="AN662" s="2" t="s">
        <v>175</v>
      </c>
      <c r="AO662" s="2" t="s">
        <v>8076</v>
      </c>
      <c r="AP662" s="2" t="s">
        <v>89</v>
      </c>
    </row>
    <row r="663" customFormat="false" ht="15" hidden="false" customHeight="false" outlineLevel="0" collapsed="false">
      <c r="A663" s="8" t="s">
        <v>8077</v>
      </c>
      <c r="B663" s="8" t="s">
        <v>8077</v>
      </c>
      <c r="C663" s="2" t="s">
        <v>8078</v>
      </c>
      <c r="D663" s="2" t="s">
        <v>1093</v>
      </c>
      <c r="E663" s="2" t="s">
        <v>1094</v>
      </c>
      <c r="F663" s="9" t="n">
        <f aca="false">Precios!R663</f>
        <v>266</v>
      </c>
      <c r="G663" s="2" t="n">
        <v>286</v>
      </c>
      <c r="H663" s="10" t="str">
        <f aca="false">Parámetros!$B$28</f>
        <v>Nuevo</v>
      </c>
      <c r="I663" s="10" t="str">
        <f aca="false">Parámetros!$B$29</f>
        <v>Clásica</v>
      </c>
      <c r="J663" s="11" t="s">
        <v>8079</v>
      </c>
      <c r="K663" s="10" t="str">
        <f aca="false">Parámetros!$B$30</f>
        <v>Mercado Envíos</v>
      </c>
      <c r="L663" s="2" t="str">
        <f aca="false">IF(F663&gt;=Parámetros!$B$7,"Envío gratis (obligatorio en Mercado Libre)",Parámetros!$B$31)</f>
        <v>A cargo del comprador</v>
      </c>
      <c r="M663" s="10" t="str">
        <f aca="false">Parámetros!$B$32</f>
        <v>No acepto</v>
      </c>
      <c r="N663" s="10" t="str">
        <f aca="false">Parámetros!$B$33</f>
        <v>Sin garantía</v>
      </c>
      <c r="O663" s="2"/>
      <c r="P663" s="2" t="s">
        <v>8080</v>
      </c>
      <c r="Q663" s="2" t="s">
        <v>8081</v>
      </c>
      <c r="R663" s="2"/>
      <c r="S663" s="2"/>
      <c r="T663" s="2" t="s">
        <v>8082</v>
      </c>
      <c r="U663" s="2" t="n">
        <v>1</v>
      </c>
      <c r="V663" s="2" t="s">
        <v>3968</v>
      </c>
      <c r="W663" s="2" t="n">
        <v>1</v>
      </c>
      <c r="X663" s="2" t="s">
        <v>8083</v>
      </c>
      <c r="Y663" s="2" t="s">
        <v>135</v>
      </c>
      <c r="Z663" s="2" t="s">
        <v>136</v>
      </c>
      <c r="AA663" s="2" t="s">
        <v>8084</v>
      </c>
      <c r="AB663" s="2"/>
      <c r="AC663" s="2"/>
      <c r="AD663" s="2" t="s">
        <v>1101</v>
      </c>
      <c r="AE663" s="2"/>
      <c r="AF663" s="2" t="s">
        <v>8085</v>
      </c>
      <c r="AG663" s="2" t="s">
        <v>8086</v>
      </c>
      <c r="AH663" s="2" t="s">
        <v>8087</v>
      </c>
      <c r="AI663" s="2" t="s">
        <v>8088</v>
      </c>
      <c r="AJ663" s="2" t="s">
        <v>8089</v>
      </c>
      <c r="AK663" s="2"/>
      <c r="AL663" s="2"/>
      <c r="AM663" s="2"/>
      <c r="AN663" s="2" t="s">
        <v>87</v>
      </c>
      <c r="AO663" s="2" t="s">
        <v>8090</v>
      </c>
      <c r="AP663" s="2" t="s">
        <v>89</v>
      </c>
    </row>
    <row r="664" customFormat="false" ht="15" hidden="false" customHeight="false" outlineLevel="0" collapsed="false">
      <c r="A664" s="8" t="s">
        <v>8091</v>
      </c>
      <c r="B664" s="8" t="s">
        <v>8091</v>
      </c>
      <c r="C664" s="2" t="s">
        <v>8092</v>
      </c>
      <c r="D664" s="2" t="s">
        <v>483</v>
      </c>
      <c r="E664" s="2" t="s">
        <v>484</v>
      </c>
      <c r="F664" s="9" t="n">
        <f aca="false">Precios!R664</f>
        <v>548.75</v>
      </c>
      <c r="G664" s="2" t="n">
        <v>30</v>
      </c>
      <c r="H664" s="10" t="str">
        <f aca="false">Parámetros!$B$28</f>
        <v>Nuevo</v>
      </c>
      <c r="I664" s="10" t="str">
        <f aca="false">Parámetros!$B$29</f>
        <v>Clásica</v>
      </c>
      <c r="J664" s="11" t="s">
        <v>8093</v>
      </c>
      <c r="K664" s="10" t="str">
        <f aca="false">Parámetros!$B$30</f>
        <v>Mercado Envíos</v>
      </c>
      <c r="L664" s="2" t="str">
        <f aca="false">IF(F664&gt;=Parámetros!$B$7,"Envío gratis (obligatorio en Mercado Libre)",Parámetros!$B$31)</f>
        <v>Envío gratis (obligatorio en Mercado Libre)</v>
      </c>
      <c r="M664" s="10" t="str">
        <f aca="false">Parámetros!$B$32</f>
        <v>No acepto</v>
      </c>
      <c r="N664" s="10" t="str">
        <f aca="false">Parámetros!$B$33</f>
        <v>Sin garantía</v>
      </c>
      <c r="O664" s="2" t="s">
        <v>8094</v>
      </c>
      <c r="P664" s="2" t="s">
        <v>8095</v>
      </c>
      <c r="Q664" s="2" t="s">
        <v>7514</v>
      </c>
      <c r="R664" s="2" t="s">
        <v>2314</v>
      </c>
      <c r="S664" s="2" t="s">
        <v>8096</v>
      </c>
      <c r="T664" s="2" t="s">
        <v>4175</v>
      </c>
      <c r="U664" s="2" t="n">
        <v>10</v>
      </c>
      <c r="V664" s="2" t="s">
        <v>77</v>
      </c>
      <c r="W664" s="2" t="n">
        <v>1</v>
      </c>
      <c r="X664" s="2" t="s">
        <v>8097</v>
      </c>
      <c r="Y664" s="2"/>
      <c r="Z664" s="2" t="s">
        <v>494</v>
      </c>
      <c r="AA664" s="2" t="s">
        <v>3210</v>
      </c>
      <c r="AB664" s="2"/>
      <c r="AC664" s="2"/>
      <c r="AD664" s="2"/>
      <c r="AE664" s="2"/>
      <c r="AF664" s="2"/>
      <c r="AG664" s="2" t="s">
        <v>8098</v>
      </c>
      <c r="AH664" s="2" t="s">
        <v>8099</v>
      </c>
      <c r="AI664" s="2" t="s">
        <v>8100</v>
      </c>
      <c r="AJ664" s="2" t="s">
        <v>8101</v>
      </c>
      <c r="AK664" s="2"/>
      <c r="AL664" s="2"/>
      <c r="AM664" s="2"/>
      <c r="AN664" s="2" t="s">
        <v>87</v>
      </c>
      <c r="AO664" s="2" t="s">
        <v>8102</v>
      </c>
      <c r="AP664" s="2" t="s">
        <v>89</v>
      </c>
    </row>
    <row r="665" customFormat="false" ht="15" hidden="false" customHeight="false" outlineLevel="0" collapsed="false">
      <c r="A665" s="8" t="s">
        <v>8103</v>
      </c>
      <c r="B665" s="8" t="s">
        <v>8103</v>
      </c>
      <c r="C665" s="2" t="s">
        <v>8104</v>
      </c>
      <c r="D665" s="2" t="s">
        <v>612</v>
      </c>
      <c r="E665" s="2" t="s">
        <v>613</v>
      </c>
      <c r="F665" s="9" t="n">
        <f aca="false">Precios!R665</f>
        <v>61.5</v>
      </c>
      <c r="G665" s="2" t="n">
        <v>3629</v>
      </c>
      <c r="H665" s="10" t="str">
        <f aca="false">Parámetros!$B$28</f>
        <v>Nuevo</v>
      </c>
      <c r="I665" s="10" t="str">
        <f aca="false">Parámetros!$B$29</f>
        <v>Clásica</v>
      </c>
      <c r="J665" s="11" t="s">
        <v>8105</v>
      </c>
      <c r="K665" s="10" t="str">
        <f aca="false">Parámetros!$B$30</f>
        <v>Mercado Envíos</v>
      </c>
      <c r="L665" s="2" t="str">
        <f aca="false">IF(F665&gt;=Parámetros!$B$7,"Envío gratis (obligatorio en Mercado Libre)",Parámetros!$B$31)</f>
        <v>A cargo del comprador</v>
      </c>
      <c r="M665" s="10" t="str">
        <f aca="false">Parámetros!$B$32</f>
        <v>No acepto</v>
      </c>
      <c r="N665" s="10" t="str">
        <f aca="false">Parámetros!$B$33</f>
        <v>Sin garantía</v>
      </c>
      <c r="O665" s="2" t="s">
        <v>8106</v>
      </c>
      <c r="P665" s="2" t="s">
        <v>616</v>
      </c>
      <c r="Q665" s="2" t="s">
        <v>617</v>
      </c>
      <c r="R665" s="2" t="s">
        <v>5115</v>
      </c>
      <c r="S665" s="2" t="s">
        <v>8107</v>
      </c>
      <c r="T665" s="2" t="s">
        <v>3946</v>
      </c>
      <c r="U665" s="2" t="n">
        <v>50</v>
      </c>
      <c r="V665" s="2" t="s">
        <v>77</v>
      </c>
      <c r="W665" s="2" t="n">
        <v>1</v>
      </c>
      <c r="X665" s="2"/>
      <c r="Y665" s="2"/>
      <c r="Z665" s="2"/>
      <c r="AA665" s="2"/>
      <c r="AB665" s="2"/>
      <c r="AC665" s="2"/>
      <c r="AD665" s="2"/>
      <c r="AE665" s="2"/>
      <c r="AF665" s="2"/>
      <c r="AG665" s="2" t="s">
        <v>8108</v>
      </c>
      <c r="AH665" s="2" t="s">
        <v>8109</v>
      </c>
      <c r="AI665" s="2" t="s">
        <v>8110</v>
      </c>
      <c r="AJ665" s="2"/>
      <c r="AK665" s="2"/>
      <c r="AL665" s="2"/>
      <c r="AM665" s="2"/>
      <c r="AN665" s="2" t="s">
        <v>175</v>
      </c>
      <c r="AO665" s="2" t="s">
        <v>8111</v>
      </c>
      <c r="AP665" s="2" t="s">
        <v>89</v>
      </c>
    </row>
    <row r="666" customFormat="false" ht="15" hidden="false" customHeight="false" outlineLevel="0" collapsed="false">
      <c r="A666" s="8" t="s">
        <v>8112</v>
      </c>
      <c r="B666" s="8" t="s">
        <v>8112</v>
      </c>
      <c r="C666" s="2" t="s">
        <v>8113</v>
      </c>
      <c r="D666" s="2" t="s">
        <v>6440</v>
      </c>
      <c r="E666" s="2" t="s">
        <v>6441</v>
      </c>
      <c r="F666" s="9" t="n">
        <f aca="false">Precios!R666</f>
        <v>266</v>
      </c>
      <c r="G666" s="2" t="n">
        <v>98</v>
      </c>
      <c r="H666" s="10" t="str">
        <f aca="false">Parámetros!$B$28</f>
        <v>Nuevo</v>
      </c>
      <c r="I666" s="10" t="str">
        <f aca="false">Parámetros!$B$29</f>
        <v>Clásica</v>
      </c>
      <c r="J666" s="11" t="s">
        <v>8114</v>
      </c>
      <c r="K666" s="10" t="str">
        <f aca="false">Parámetros!$B$30</f>
        <v>Mercado Envíos</v>
      </c>
      <c r="L666" s="2" t="str">
        <f aca="false">IF(F666&gt;=Parámetros!$B$7,"Envío gratis (obligatorio en Mercado Libre)",Parámetros!$B$31)</f>
        <v>A cargo del comprador</v>
      </c>
      <c r="M666" s="10" t="str">
        <f aca="false">Parámetros!$B$32</f>
        <v>No acepto</v>
      </c>
      <c r="N666" s="10" t="str">
        <f aca="false">Parámetros!$B$33</f>
        <v>Sin garantía</v>
      </c>
      <c r="O666" s="2"/>
      <c r="P666" s="2" t="s">
        <v>847</v>
      </c>
      <c r="Q666" s="2"/>
      <c r="R666" s="2"/>
      <c r="S666" s="2"/>
      <c r="T666" s="2" t="s">
        <v>8115</v>
      </c>
      <c r="U666" s="2" t="n">
        <v>18</v>
      </c>
      <c r="V666" s="2" t="s">
        <v>171</v>
      </c>
      <c r="W666" s="2" t="n">
        <v>18</v>
      </c>
      <c r="X666" s="2"/>
      <c r="Y666" s="2"/>
      <c r="Z666" s="2"/>
      <c r="AA666" s="2"/>
      <c r="AB666" s="2"/>
      <c r="AC666" s="2"/>
      <c r="AD666" s="2"/>
      <c r="AE666" s="2"/>
      <c r="AF666" s="2"/>
      <c r="AG666" s="2" t="s">
        <v>8116</v>
      </c>
      <c r="AH666" s="2" t="s">
        <v>8117</v>
      </c>
      <c r="AI666" s="2"/>
      <c r="AJ666" s="2"/>
      <c r="AK666" s="2"/>
      <c r="AL666" s="2"/>
      <c r="AM666" s="2"/>
      <c r="AN666" s="2" t="s">
        <v>87</v>
      </c>
      <c r="AO666" s="2" t="s">
        <v>8118</v>
      </c>
      <c r="AP666" s="2" t="s">
        <v>89</v>
      </c>
    </row>
    <row r="667" customFormat="false" ht="15" hidden="false" customHeight="false" outlineLevel="0" collapsed="false">
      <c r="A667" s="8" t="s">
        <v>8119</v>
      </c>
      <c r="B667" s="8" t="s">
        <v>8119</v>
      </c>
      <c r="C667" s="2" t="s">
        <v>8120</v>
      </c>
      <c r="D667" s="2" t="s">
        <v>872</v>
      </c>
      <c r="E667" s="2" t="s">
        <v>873</v>
      </c>
      <c r="F667" s="9" t="n">
        <f aca="false">Precios!R667</f>
        <v>119</v>
      </c>
      <c r="G667" s="2" t="n">
        <v>97</v>
      </c>
      <c r="H667" s="10" t="str">
        <f aca="false">Parámetros!$B$28</f>
        <v>Nuevo</v>
      </c>
      <c r="I667" s="10" t="str">
        <f aca="false">Parámetros!$B$29</f>
        <v>Clásica</v>
      </c>
      <c r="J667" s="11" t="s">
        <v>8121</v>
      </c>
      <c r="K667" s="10" t="str">
        <f aca="false">Parámetros!$B$30</f>
        <v>Mercado Envíos</v>
      </c>
      <c r="L667" s="2" t="str">
        <f aca="false">IF(F667&gt;=Parámetros!$B$7,"Envío gratis (obligatorio en Mercado Libre)",Parámetros!$B$31)</f>
        <v>A cargo del comprador</v>
      </c>
      <c r="M667" s="10" t="str">
        <f aca="false">Parámetros!$B$32</f>
        <v>No acepto</v>
      </c>
      <c r="N667" s="10" t="str">
        <f aca="false">Parámetros!$B$33</f>
        <v>Sin garantía</v>
      </c>
      <c r="O667" s="2" t="s">
        <v>8122</v>
      </c>
      <c r="P667" s="2" t="s">
        <v>230</v>
      </c>
      <c r="Q667" s="2" t="s">
        <v>601</v>
      </c>
      <c r="R667" s="2" t="s">
        <v>3836</v>
      </c>
      <c r="S667" s="2"/>
      <c r="T667" s="2" t="s">
        <v>8123</v>
      </c>
      <c r="U667" s="2" t="n">
        <v>198</v>
      </c>
      <c r="V667" s="2" t="s">
        <v>878</v>
      </c>
      <c r="W667" s="2" t="n">
        <v>198</v>
      </c>
      <c r="X667" s="2"/>
      <c r="Y667" s="2"/>
      <c r="Z667" s="2"/>
      <c r="AA667" s="2" t="s">
        <v>1375</v>
      </c>
      <c r="AB667" s="2"/>
      <c r="AC667" s="2"/>
      <c r="AD667" s="2"/>
      <c r="AE667" s="2"/>
      <c r="AF667" s="2"/>
      <c r="AG667" s="2" t="s">
        <v>8124</v>
      </c>
      <c r="AH667" s="2" t="s">
        <v>8125</v>
      </c>
      <c r="AI667" s="2"/>
      <c r="AJ667" s="2"/>
      <c r="AK667" s="2"/>
      <c r="AL667" s="2"/>
      <c r="AM667" s="2"/>
      <c r="AN667" s="2" t="s">
        <v>175</v>
      </c>
      <c r="AO667" s="2" t="s">
        <v>8126</v>
      </c>
      <c r="AP667" s="2" t="s">
        <v>89</v>
      </c>
    </row>
    <row r="668" customFormat="false" ht="15" hidden="false" customHeight="false" outlineLevel="0" collapsed="false">
      <c r="A668" s="8" t="s">
        <v>8127</v>
      </c>
      <c r="B668" s="8" t="s">
        <v>8127</v>
      </c>
      <c r="C668" s="2" t="s">
        <v>8128</v>
      </c>
      <c r="D668" s="2" t="s">
        <v>144</v>
      </c>
      <c r="E668" s="2" t="s">
        <v>145</v>
      </c>
      <c r="F668" s="9" t="n">
        <f aca="false">Precios!R668</f>
        <v>228</v>
      </c>
      <c r="G668" s="2" t="n">
        <v>0</v>
      </c>
      <c r="H668" s="10" t="str">
        <f aca="false">Parámetros!$B$28</f>
        <v>Nuevo</v>
      </c>
      <c r="I668" s="10" t="str">
        <f aca="false">Parámetros!$B$29</f>
        <v>Clásica</v>
      </c>
      <c r="J668" s="11" t="s">
        <v>8129</v>
      </c>
      <c r="K668" s="10" t="str">
        <f aca="false">Parámetros!$B$30</f>
        <v>Mercado Envíos</v>
      </c>
      <c r="L668" s="2" t="str">
        <f aca="false">IF(F668&gt;=Parámetros!$B$7,"Envío gratis (obligatorio en Mercado Libre)",Parámetros!$B$31)</f>
        <v>A cargo del comprador</v>
      </c>
      <c r="M668" s="10" t="str">
        <f aca="false">Parámetros!$B$32</f>
        <v>No acepto</v>
      </c>
      <c r="N668" s="10" t="str">
        <f aca="false">Parámetros!$B$33</f>
        <v>Sin garantía</v>
      </c>
      <c r="O668" s="2"/>
      <c r="P668" s="2" t="s">
        <v>825</v>
      </c>
      <c r="Q668" s="2" t="s">
        <v>755</v>
      </c>
      <c r="R668" s="2"/>
      <c r="S668" s="2"/>
      <c r="T668" s="2" t="s">
        <v>8130</v>
      </c>
      <c r="U668" s="2" t="n">
        <v>30</v>
      </c>
      <c r="V668" s="2" t="s">
        <v>133</v>
      </c>
      <c r="W668" s="2" t="n">
        <v>30</v>
      </c>
      <c r="X668" s="2" t="s">
        <v>8131</v>
      </c>
      <c r="Y668" s="2" t="s">
        <v>8132</v>
      </c>
      <c r="Z668" s="2" t="s">
        <v>136</v>
      </c>
      <c r="AA668" s="2"/>
      <c r="AB668" s="2"/>
      <c r="AC668" s="2"/>
      <c r="AD668" s="2"/>
      <c r="AE668" s="2"/>
      <c r="AF668" s="2"/>
      <c r="AG668" s="2" t="s">
        <v>8133</v>
      </c>
      <c r="AH668" s="2" t="s">
        <v>8134</v>
      </c>
      <c r="AI668" s="2"/>
      <c r="AJ668" s="2"/>
      <c r="AK668" s="2"/>
      <c r="AL668" s="2"/>
      <c r="AM668" s="2"/>
      <c r="AN668" s="2" t="s">
        <v>87</v>
      </c>
      <c r="AO668" s="2" t="s">
        <v>8135</v>
      </c>
      <c r="AP668" s="2" t="s">
        <v>89</v>
      </c>
    </row>
    <row r="669" customFormat="false" ht="15" hidden="false" customHeight="false" outlineLevel="0" collapsed="false">
      <c r="A669" s="8" t="s">
        <v>8136</v>
      </c>
      <c r="B669" s="8" t="s">
        <v>8136</v>
      </c>
      <c r="C669" s="2" t="s">
        <v>8137</v>
      </c>
      <c r="D669" s="2" t="s">
        <v>240</v>
      </c>
      <c r="E669" s="2" t="s">
        <v>241</v>
      </c>
      <c r="F669" s="9" t="n">
        <f aca="false">Precios!R669</f>
        <v>184</v>
      </c>
      <c r="G669" s="2" t="n">
        <v>110</v>
      </c>
      <c r="H669" s="10" t="str">
        <f aca="false">Parámetros!$B$28</f>
        <v>Nuevo</v>
      </c>
      <c r="I669" s="10" t="str">
        <f aca="false">Parámetros!$B$29</f>
        <v>Clásica</v>
      </c>
      <c r="J669" s="11" t="s">
        <v>8138</v>
      </c>
      <c r="K669" s="10" t="str">
        <f aca="false">Parámetros!$B$30</f>
        <v>Mercado Envíos</v>
      </c>
      <c r="L669" s="2" t="str">
        <f aca="false">IF(F669&gt;=Parámetros!$B$7,"Envío gratis (obligatorio en Mercado Libre)",Parámetros!$B$31)</f>
        <v>A cargo del comprador</v>
      </c>
      <c r="M669" s="10" t="str">
        <f aca="false">Parámetros!$B$32</f>
        <v>No acepto</v>
      </c>
      <c r="N669" s="10" t="str">
        <f aca="false">Parámetros!$B$33</f>
        <v>Sin garantía</v>
      </c>
      <c r="O669" s="2" t="s">
        <v>8139</v>
      </c>
      <c r="P669" s="2" t="s">
        <v>1344</v>
      </c>
      <c r="Q669" s="2" t="s">
        <v>8140</v>
      </c>
      <c r="R669" s="2" t="s">
        <v>8141</v>
      </c>
      <c r="S669" s="2"/>
      <c r="T669" s="2" t="s">
        <v>152</v>
      </c>
      <c r="U669" s="2" t="n">
        <v>10</v>
      </c>
      <c r="V669" s="2" t="s">
        <v>133</v>
      </c>
      <c r="W669" s="2" t="n">
        <v>10</v>
      </c>
      <c r="X669" s="2" t="s">
        <v>8142</v>
      </c>
      <c r="Y669" s="2" t="s">
        <v>8143</v>
      </c>
      <c r="Z669" s="2" t="s">
        <v>136</v>
      </c>
      <c r="AA669" s="2" t="s">
        <v>8144</v>
      </c>
      <c r="AB669" s="2"/>
      <c r="AC669" s="2"/>
      <c r="AD669" s="2" t="s">
        <v>566</v>
      </c>
      <c r="AE669" s="2"/>
      <c r="AF669" s="2"/>
      <c r="AG669" s="2" t="s">
        <v>8145</v>
      </c>
      <c r="AH669" s="2" t="s">
        <v>8146</v>
      </c>
      <c r="AI669" s="2" t="s">
        <v>8147</v>
      </c>
      <c r="AJ669" s="2"/>
      <c r="AK669" s="2"/>
      <c r="AL669" s="2"/>
      <c r="AM669" s="2"/>
      <c r="AN669" s="2" t="s">
        <v>87</v>
      </c>
      <c r="AO669" s="2" t="s">
        <v>8148</v>
      </c>
      <c r="AP669" s="2" t="s">
        <v>89</v>
      </c>
    </row>
    <row r="670" customFormat="false" ht="15" hidden="false" customHeight="false" outlineLevel="0" collapsed="false">
      <c r="A670" s="8" t="s">
        <v>8149</v>
      </c>
      <c r="B670" s="8" t="s">
        <v>8149</v>
      </c>
      <c r="C670" s="2" t="s">
        <v>8150</v>
      </c>
      <c r="D670" s="2" t="s">
        <v>144</v>
      </c>
      <c r="E670" s="2" t="s">
        <v>145</v>
      </c>
      <c r="F670" s="9" t="n">
        <f aca="false">Precios!R670</f>
        <v>425</v>
      </c>
      <c r="G670" s="2" t="n">
        <v>12</v>
      </c>
      <c r="H670" s="10" t="str">
        <f aca="false">Parámetros!$B$28</f>
        <v>Nuevo</v>
      </c>
      <c r="I670" s="10" t="str">
        <f aca="false">Parámetros!$B$29</f>
        <v>Clásica</v>
      </c>
      <c r="J670" s="11" t="s">
        <v>8151</v>
      </c>
      <c r="K670" s="10" t="str">
        <f aca="false">Parámetros!$B$30</f>
        <v>Mercado Envíos</v>
      </c>
      <c r="L670" s="2" t="str">
        <f aca="false">IF(F670&gt;=Parámetros!$B$7,"Envío gratis (obligatorio en Mercado Libre)",Parámetros!$B$31)</f>
        <v>Envío gratis (obligatorio en Mercado Libre)</v>
      </c>
      <c r="M670" s="10" t="str">
        <f aca="false">Parámetros!$B$32</f>
        <v>No acepto</v>
      </c>
      <c r="N670" s="10" t="str">
        <f aca="false">Parámetros!$B$33</f>
        <v>Sin garantía</v>
      </c>
      <c r="O670" s="2" t="s">
        <v>8152</v>
      </c>
      <c r="P670" s="2" t="s">
        <v>8153</v>
      </c>
      <c r="Q670" s="2" t="s">
        <v>8154</v>
      </c>
      <c r="R670" s="2"/>
      <c r="S670" s="2"/>
      <c r="T670" s="2" t="s">
        <v>219</v>
      </c>
      <c r="U670" s="2" t="n">
        <v>12</v>
      </c>
      <c r="V670" s="2" t="s">
        <v>220</v>
      </c>
      <c r="W670" s="2" t="n">
        <v>12</v>
      </c>
      <c r="X670" s="2" t="s">
        <v>8155</v>
      </c>
      <c r="Y670" s="2" t="s">
        <v>8156</v>
      </c>
      <c r="Z670" s="2" t="s">
        <v>136</v>
      </c>
      <c r="AA670" s="2" t="s">
        <v>8157</v>
      </c>
      <c r="AB670" s="2"/>
      <c r="AC670" s="2"/>
      <c r="AD670" s="2"/>
      <c r="AE670" s="2"/>
      <c r="AF670" s="2" t="s">
        <v>8158</v>
      </c>
      <c r="AG670" s="2" t="s">
        <v>8159</v>
      </c>
      <c r="AH670" s="2" t="s">
        <v>8160</v>
      </c>
      <c r="AI670" s="2" t="s">
        <v>8161</v>
      </c>
      <c r="AJ670" s="2" t="s">
        <v>8162</v>
      </c>
      <c r="AK670" s="2"/>
      <c r="AL670" s="2"/>
      <c r="AM670" s="2"/>
      <c r="AN670" s="2" t="s">
        <v>87</v>
      </c>
      <c r="AO670" s="2" t="s">
        <v>8163</v>
      </c>
      <c r="AP670" s="2" t="s">
        <v>89</v>
      </c>
    </row>
    <row r="671" customFormat="false" ht="15" hidden="false" customHeight="false" outlineLevel="0" collapsed="false">
      <c r="A671" s="8" t="s">
        <v>8164</v>
      </c>
      <c r="B671" s="8" t="s">
        <v>8164</v>
      </c>
      <c r="C671" s="2" t="s">
        <v>8165</v>
      </c>
      <c r="D671" s="2" t="s">
        <v>750</v>
      </c>
      <c r="E671" s="2" t="s">
        <v>751</v>
      </c>
      <c r="F671" s="9" t="n">
        <f aca="false">Precios!R671</f>
        <v>247</v>
      </c>
      <c r="G671" s="2" t="n">
        <v>299</v>
      </c>
      <c r="H671" s="10" t="str">
        <f aca="false">Parámetros!$B$28</f>
        <v>Nuevo</v>
      </c>
      <c r="I671" s="10" t="str">
        <f aca="false">Parámetros!$B$29</f>
        <v>Clásica</v>
      </c>
      <c r="J671" s="11" t="s">
        <v>8166</v>
      </c>
      <c r="K671" s="10" t="str">
        <f aca="false">Parámetros!$B$30</f>
        <v>Mercado Envíos</v>
      </c>
      <c r="L671" s="2" t="str">
        <f aca="false">IF(F671&gt;=Parámetros!$B$7,"Envío gratis (obligatorio en Mercado Libre)",Parámetros!$B$31)</f>
        <v>A cargo del comprador</v>
      </c>
      <c r="M671" s="10" t="str">
        <f aca="false">Parámetros!$B$32</f>
        <v>No acepto</v>
      </c>
      <c r="N671" s="10" t="str">
        <f aca="false">Parámetros!$B$33</f>
        <v>Sin garantía</v>
      </c>
      <c r="O671" s="2" t="s">
        <v>8167</v>
      </c>
      <c r="P671" s="2" t="s">
        <v>7784</v>
      </c>
      <c r="Q671" s="2" t="s">
        <v>7785</v>
      </c>
      <c r="R671" s="2" t="s">
        <v>7786</v>
      </c>
      <c r="S671" s="2"/>
      <c r="T671" s="2" t="s">
        <v>8168</v>
      </c>
      <c r="U671" s="2" t="n">
        <v>100</v>
      </c>
      <c r="V671" s="2" t="s">
        <v>77</v>
      </c>
      <c r="W671" s="2" t="n">
        <v>1</v>
      </c>
      <c r="X671" s="2" t="s">
        <v>8169</v>
      </c>
      <c r="Y671" s="2"/>
      <c r="Z671" s="2" t="s">
        <v>4114</v>
      </c>
      <c r="AA671" s="2" t="s">
        <v>1130</v>
      </c>
      <c r="AB671" s="2"/>
      <c r="AC671" s="2"/>
      <c r="AD671" s="2"/>
      <c r="AE671" s="2"/>
      <c r="AF671" s="2"/>
      <c r="AG671" s="2" t="s">
        <v>8170</v>
      </c>
      <c r="AH671" s="2" t="s">
        <v>8171</v>
      </c>
      <c r="AI671" s="2" t="s">
        <v>8172</v>
      </c>
      <c r="AJ671" s="2"/>
      <c r="AK671" s="2"/>
      <c r="AL671" s="2"/>
      <c r="AM671" s="2"/>
      <c r="AN671" s="2" t="s">
        <v>87</v>
      </c>
      <c r="AO671" s="2" t="s">
        <v>8173</v>
      </c>
      <c r="AP671" s="2" t="s">
        <v>89</v>
      </c>
    </row>
    <row r="672" customFormat="false" ht="15" hidden="false" customHeight="false" outlineLevel="0" collapsed="false">
      <c r="A672" s="8" t="s">
        <v>8174</v>
      </c>
      <c r="B672" s="8" t="s">
        <v>8174</v>
      </c>
      <c r="C672" s="2" t="s">
        <v>8175</v>
      </c>
      <c r="D672" s="2" t="s">
        <v>445</v>
      </c>
      <c r="E672" s="2" t="s">
        <v>446</v>
      </c>
      <c r="F672" s="9" t="n">
        <f aca="false">Precios!R672</f>
        <v>412</v>
      </c>
      <c r="G672" s="2" t="n">
        <v>215</v>
      </c>
      <c r="H672" s="10" t="str">
        <f aca="false">Parámetros!$B$28</f>
        <v>Nuevo</v>
      </c>
      <c r="I672" s="10" t="str">
        <f aca="false">Parámetros!$B$29</f>
        <v>Clásica</v>
      </c>
      <c r="J672" s="11" t="s">
        <v>8176</v>
      </c>
      <c r="K672" s="10" t="str">
        <f aca="false">Parámetros!$B$30</f>
        <v>Mercado Envíos</v>
      </c>
      <c r="L672" s="2" t="str">
        <f aca="false">IF(F672&gt;=Parámetros!$B$7,"Envío gratis (obligatorio en Mercado Libre)",Parámetros!$B$31)</f>
        <v>Envío gratis (obligatorio en Mercado Libre)</v>
      </c>
      <c r="M672" s="10" t="str">
        <f aca="false">Parámetros!$B$32</f>
        <v>No acepto</v>
      </c>
      <c r="N672" s="10" t="str">
        <f aca="false">Parámetros!$B$33</f>
        <v>Sin garantía</v>
      </c>
      <c r="O672" s="2" t="s">
        <v>8177</v>
      </c>
      <c r="P672" s="2" t="s">
        <v>1083</v>
      </c>
      <c r="Q672" s="2" t="s">
        <v>897</v>
      </c>
      <c r="R672" s="2" t="s">
        <v>7401</v>
      </c>
      <c r="S672" s="2"/>
      <c r="T672" s="2" t="s">
        <v>219</v>
      </c>
      <c r="U672" s="2" t="n">
        <v>6</v>
      </c>
      <c r="V672" s="2" t="s">
        <v>220</v>
      </c>
      <c r="W672" s="2" t="n">
        <v>6</v>
      </c>
      <c r="X672" s="2" t="s">
        <v>8178</v>
      </c>
      <c r="Y672" s="2" t="s">
        <v>451</v>
      </c>
      <c r="Z672" s="2" t="s">
        <v>136</v>
      </c>
      <c r="AA672" s="2"/>
      <c r="AB672" s="2"/>
      <c r="AC672" s="2"/>
      <c r="AD672" s="2"/>
      <c r="AE672" s="2"/>
      <c r="AF672" s="2" t="s">
        <v>8179</v>
      </c>
      <c r="AG672" s="2" t="s">
        <v>8180</v>
      </c>
      <c r="AH672" s="2" t="s">
        <v>8181</v>
      </c>
      <c r="AI672" s="2" t="s">
        <v>8182</v>
      </c>
      <c r="AJ672" s="2" t="s">
        <v>8183</v>
      </c>
      <c r="AK672" s="2"/>
      <c r="AL672" s="2"/>
      <c r="AM672" s="2"/>
      <c r="AN672" s="2" t="s">
        <v>87</v>
      </c>
      <c r="AO672" s="2" t="s">
        <v>8184</v>
      </c>
      <c r="AP672" s="2" t="s">
        <v>89</v>
      </c>
    </row>
    <row r="673" customFormat="false" ht="15" hidden="false" customHeight="false" outlineLevel="0" collapsed="false">
      <c r="A673" s="8" t="s">
        <v>8185</v>
      </c>
      <c r="B673" s="8" t="s">
        <v>8185</v>
      </c>
      <c r="C673" s="2" t="s">
        <v>8186</v>
      </c>
      <c r="D673" s="2" t="s">
        <v>350</v>
      </c>
      <c r="E673" s="2" t="s">
        <v>351</v>
      </c>
      <c r="F673" s="9" t="n">
        <f aca="false">Precios!R673</f>
        <v>125</v>
      </c>
      <c r="G673" s="2" t="n">
        <v>640</v>
      </c>
      <c r="H673" s="10" t="str">
        <f aca="false">Parámetros!$B$28</f>
        <v>Nuevo</v>
      </c>
      <c r="I673" s="10" t="str">
        <f aca="false">Parámetros!$B$29</f>
        <v>Clásica</v>
      </c>
      <c r="J673" s="11" t="s">
        <v>8187</v>
      </c>
      <c r="K673" s="10" t="str">
        <f aca="false">Parámetros!$B$30</f>
        <v>Mercado Envíos</v>
      </c>
      <c r="L673" s="2" t="str">
        <f aca="false">IF(F673&gt;=Parámetros!$B$7,"Envío gratis (obligatorio en Mercado Libre)",Parámetros!$B$31)</f>
        <v>A cargo del comprador</v>
      </c>
      <c r="M673" s="10" t="str">
        <f aca="false">Parámetros!$B$32</f>
        <v>No acepto</v>
      </c>
      <c r="N673" s="10" t="str">
        <f aca="false">Parámetros!$B$33</f>
        <v>Sin garantía</v>
      </c>
      <c r="O673" s="2" t="s">
        <v>8188</v>
      </c>
      <c r="P673" s="2" t="s">
        <v>8189</v>
      </c>
      <c r="Q673" s="2" t="s">
        <v>3013</v>
      </c>
      <c r="R673" s="2" t="s">
        <v>8190</v>
      </c>
      <c r="S673" s="2"/>
      <c r="T673" s="2" t="s">
        <v>8191</v>
      </c>
      <c r="U673" s="2" t="n">
        <v>60</v>
      </c>
      <c r="V673" s="2" t="s">
        <v>100</v>
      </c>
      <c r="W673" s="2" t="n">
        <v>1</v>
      </c>
      <c r="X673" s="2" t="s">
        <v>8192</v>
      </c>
      <c r="Y673" s="2" t="s">
        <v>8193</v>
      </c>
      <c r="Z673" s="2" t="s">
        <v>341</v>
      </c>
      <c r="AA673" s="2"/>
      <c r="AB673" s="2"/>
      <c r="AC673" s="2"/>
      <c r="AD673" s="2"/>
      <c r="AE673" s="2"/>
      <c r="AF673" s="2" t="s">
        <v>8194</v>
      </c>
      <c r="AG673" s="2" t="s">
        <v>8195</v>
      </c>
      <c r="AH673" s="2" t="s">
        <v>8196</v>
      </c>
      <c r="AI673" s="2"/>
      <c r="AJ673" s="2"/>
      <c r="AK673" s="2"/>
      <c r="AL673" s="2"/>
      <c r="AM673" s="2"/>
      <c r="AN673" s="2" t="s">
        <v>87</v>
      </c>
      <c r="AO673" s="2" t="s">
        <v>8197</v>
      </c>
      <c r="AP673" s="2" t="s">
        <v>89</v>
      </c>
    </row>
    <row r="674" customFormat="false" ht="15" hidden="false" customHeight="false" outlineLevel="0" collapsed="false">
      <c r="A674" s="8" t="s">
        <v>8198</v>
      </c>
      <c r="B674" s="8" t="s">
        <v>8198</v>
      </c>
      <c r="C674" s="2" t="s">
        <v>8199</v>
      </c>
      <c r="D674" s="2" t="s">
        <v>445</v>
      </c>
      <c r="E674" s="2" t="s">
        <v>446</v>
      </c>
      <c r="F674" s="9" t="n">
        <f aca="false">Precios!R674</f>
        <v>443</v>
      </c>
      <c r="G674" s="2" t="n">
        <v>13</v>
      </c>
      <c r="H674" s="10" t="str">
        <f aca="false">Parámetros!$B$28</f>
        <v>Nuevo</v>
      </c>
      <c r="I674" s="10" t="str">
        <f aca="false">Parámetros!$B$29</f>
        <v>Clásica</v>
      </c>
      <c r="J674" s="11" t="s">
        <v>8200</v>
      </c>
      <c r="K674" s="10" t="str">
        <f aca="false">Parámetros!$B$30</f>
        <v>Mercado Envíos</v>
      </c>
      <c r="L674" s="2" t="str">
        <f aca="false">IF(F674&gt;=Parámetros!$B$7,"Envío gratis (obligatorio en Mercado Libre)",Parámetros!$B$31)</f>
        <v>Envío gratis (obligatorio en Mercado Libre)</v>
      </c>
      <c r="M674" s="10" t="str">
        <f aca="false">Parámetros!$B$32</f>
        <v>No acepto</v>
      </c>
      <c r="N674" s="10" t="str">
        <f aca="false">Parámetros!$B$33</f>
        <v>Sin garantía</v>
      </c>
      <c r="O674" s="2" t="s">
        <v>8201</v>
      </c>
      <c r="P674" s="2" t="s">
        <v>8202</v>
      </c>
      <c r="Q674" s="2" t="s">
        <v>3066</v>
      </c>
      <c r="R674" s="2"/>
      <c r="S674" s="2"/>
      <c r="T674" s="2" t="s">
        <v>219</v>
      </c>
      <c r="U674" s="2" t="n">
        <v>10</v>
      </c>
      <c r="V674" s="2" t="s">
        <v>220</v>
      </c>
      <c r="W674" s="2" t="n">
        <v>10</v>
      </c>
      <c r="X674" s="2" t="s">
        <v>8203</v>
      </c>
      <c r="Y674" s="2" t="s">
        <v>8204</v>
      </c>
      <c r="Z674" s="2" t="s">
        <v>136</v>
      </c>
      <c r="AA674" s="2"/>
      <c r="AB674" s="2"/>
      <c r="AC674" s="2"/>
      <c r="AD674" s="2"/>
      <c r="AE674" s="2"/>
      <c r="AF674" s="2"/>
      <c r="AG674" s="2" t="s">
        <v>8205</v>
      </c>
      <c r="AH674" s="2" t="s">
        <v>8206</v>
      </c>
      <c r="AI674" s="2" t="s">
        <v>8207</v>
      </c>
      <c r="AJ674" s="2" t="s">
        <v>8208</v>
      </c>
      <c r="AK674" s="2"/>
      <c r="AL674" s="2"/>
      <c r="AM674" s="2"/>
      <c r="AN674" s="2" t="s">
        <v>87</v>
      </c>
      <c r="AO674" s="2" t="s">
        <v>8209</v>
      </c>
      <c r="AP674" s="2" t="s">
        <v>89</v>
      </c>
    </row>
    <row r="675" customFormat="false" ht="15" hidden="false" customHeight="false" outlineLevel="0" collapsed="false">
      <c r="A675" s="8" t="s">
        <v>8210</v>
      </c>
      <c r="B675" s="8" t="s">
        <v>8210</v>
      </c>
      <c r="C675" s="2" t="s">
        <v>8211</v>
      </c>
      <c r="D675" s="2" t="s">
        <v>445</v>
      </c>
      <c r="E675" s="2" t="s">
        <v>446</v>
      </c>
      <c r="F675" s="9" t="n">
        <f aca="false">Precios!R675</f>
        <v>426</v>
      </c>
      <c r="G675" s="2" t="n">
        <v>94</v>
      </c>
      <c r="H675" s="10" t="str">
        <f aca="false">Parámetros!$B$28</f>
        <v>Nuevo</v>
      </c>
      <c r="I675" s="10" t="str">
        <f aca="false">Parámetros!$B$29</f>
        <v>Clásica</v>
      </c>
      <c r="J675" s="11" t="s">
        <v>8212</v>
      </c>
      <c r="K675" s="10" t="str">
        <f aca="false">Parámetros!$B$30</f>
        <v>Mercado Envíos</v>
      </c>
      <c r="L675" s="2" t="str">
        <f aca="false">IF(F675&gt;=Parámetros!$B$7,"Envío gratis (obligatorio en Mercado Libre)",Parámetros!$B$31)</f>
        <v>Envío gratis (obligatorio en Mercado Libre)</v>
      </c>
      <c r="M675" s="10" t="str">
        <f aca="false">Parámetros!$B$32</f>
        <v>No acepto</v>
      </c>
      <c r="N675" s="10" t="str">
        <f aca="false">Parámetros!$B$33</f>
        <v>Sin garantía</v>
      </c>
      <c r="O675" s="2" t="s">
        <v>8213</v>
      </c>
      <c r="P675" s="2" t="s">
        <v>2278</v>
      </c>
      <c r="Q675" s="2" t="s">
        <v>897</v>
      </c>
      <c r="R675" s="2"/>
      <c r="S675" s="2"/>
      <c r="T675" s="2" t="s">
        <v>152</v>
      </c>
      <c r="U675" s="2" t="n">
        <v>12</v>
      </c>
      <c r="V675" s="2" t="s">
        <v>133</v>
      </c>
      <c r="W675" s="2" t="n">
        <v>12</v>
      </c>
      <c r="X675" s="2" t="s">
        <v>2280</v>
      </c>
      <c r="Y675" s="2" t="s">
        <v>1573</v>
      </c>
      <c r="Z675" s="2" t="s">
        <v>136</v>
      </c>
      <c r="AA675" s="2"/>
      <c r="AB675" s="2"/>
      <c r="AC675" s="2"/>
      <c r="AD675" s="2"/>
      <c r="AE675" s="2"/>
      <c r="AF675" s="2"/>
      <c r="AG675" s="2" t="s">
        <v>8214</v>
      </c>
      <c r="AH675" s="2" t="s">
        <v>8215</v>
      </c>
      <c r="AI675" s="2" t="s">
        <v>8216</v>
      </c>
      <c r="AJ675" s="2"/>
      <c r="AK675" s="2"/>
      <c r="AL675" s="2"/>
      <c r="AM675" s="2"/>
      <c r="AN675" s="2" t="s">
        <v>87</v>
      </c>
      <c r="AO675" s="2" t="s">
        <v>8217</v>
      </c>
      <c r="AP675" s="2" t="s">
        <v>89</v>
      </c>
    </row>
    <row r="676" customFormat="false" ht="15" hidden="false" customHeight="false" outlineLevel="0" collapsed="false">
      <c r="A676" s="8" t="s">
        <v>8218</v>
      </c>
      <c r="B676" s="8" t="s">
        <v>8218</v>
      </c>
      <c r="C676" s="2" t="s">
        <v>8219</v>
      </c>
      <c r="D676" s="2" t="s">
        <v>750</v>
      </c>
      <c r="E676" s="2" t="s">
        <v>751</v>
      </c>
      <c r="F676" s="9" t="n">
        <f aca="false">Precios!R676</f>
        <v>498</v>
      </c>
      <c r="G676" s="2" t="n">
        <v>22</v>
      </c>
      <c r="H676" s="10" t="str">
        <f aca="false">Parámetros!$B$28</f>
        <v>Nuevo</v>
      </c>
      <c r="I676" s="10" t="str">
        <f aca="false">Parámetros!$B$29</f>
        <v>Clásica</v>
      </c>
      <c r="J676" s="11" t="s">
        <v>8220</v>
      </c>
      <c r="K676" s="10" t="str">
        <f aca="false">Parámetros!$B$30</f>
        <v>Mercado Envíos</v>
      </c>
      <c r="L676" s="2" t="str">
        <f aca="false">IF(F676&gt;=Parámetros!$B$7,"Envío gratis (obligatorio en Mercado Libre)",Parámetros!$B$31)</f>
        <v>Envío gratis (obligatorio en Mercado Libre)</v>
      </c>
      <c r="M676" s="10" t="str">
        <f aca="false">Parámetros!$B$32</f>
        <v>No acepto</v>
      </c>
      <c r="N676" s="10" t="str">
        <f aca="false">Parámetros!$B$33</f>
        <v>Sin garantía</v>
      </c>
      <c r="O676" s="2" t="s">
        <v>8221</v>
      </c>
      <c r="P676" s="2" t="s">
        <v>8222</v>
      </c>
      <c r="Q676" s="2" t="s">
        <v>8223</v>
      </c>
      <c r="R676" s="2" t="s">
        <v>8224</v>
      </c>
      <c r="S676" s="2"/>
      <c r="T676" s="2" t="s">
        <v>4447</v>
      </c>
      <c r="U676" s="2" t="n">
        <v>20</v>
      </c>
      <c r="V676" s="2" t="s">
        <v>133</v>
      </c>
      <c r="W676" s="2" t="n">
        <v>20</v>
      </c>
      <c r="X676" s="2" t="s">
        <v>8225</v>
      </c>
      <c r="Y676" s="2" t="s">
        <v>4370</v>
      </c>
      <c r="Z676" s="2" t="s">
        <v>136</v>
      </c>
      <c r="AA676" s="2" t="s">
        <v>8226</v>
      </c>
      <c r="AB676" s="2"/>
      <c r="AC676" s="2"/>
      <c r="AD676" s="2"/>
      <c r="AE676" s="2"/>
      <c r="AF676" s="2" t="s">
        <v>8227</v>
      </c>
      <c r="AG676" s="2" t="s">
        <v>8228</v>
      </c>
      <c r="AH676" s="2" t="s">
        <v>8229</v>
      </c>
      <c r="AI676" s="2" t="s">
        <v>8230</v>
      </c>
      <c r="AJ676" s="2" t="s">
        <v>8231</v>
      </c>
      <c r="AK676" s="2"/>
      <c r="AL676" s="2"/>
      <c r="AM676" s="2"/>
      <c r="AN676" s="2" t="s">
        <v>87</v>
      </c>
      <c r="AO676" s="2" t="s">
        <v>8232</v>
      </c>
      <c r="AP676" s="2" t="s">
        <v>89</v>
      </c>
    </row>
    <row r="677" customFormat="false" ht="15" hidden="false" customHeight="false" outlineLevel="0" collapsed="false">
      <c r="A677" s="8" t="s">
        <v>8233</v>
      </c>
      <c r="B677" s="8" t="s">
        <v>8233</v>
      </c>
      <c r="C677" s="2" t="s">
        <v>8234</v>
      </c>
      <c r="D677" s="2" t="s">
        <v>303</v>
      </c>
      <c r="E677" s="2" t="s">
        <v>304</v>
      </c>
      <c r="F677" s="9" t="n">
        <f aca="false">Precios!R677</f>
        <v>233</v>
      </c>
      <c r="G677" s="2" t="n">
        <v>164</v>
      </c>
      <c r="H677" s="10" t="str">
        <f aca="false">Parámetros!$B$28</f>
        <v>Nuevo</v>
      </c>
      <c r="I677" s="10" t="str">
        <f aca="false">Parámetros!$B$29</f>
        <v>Clásica</v>
      </c>
      <c r="J677" s="11" t="s">
        <v>8235</v>
      </c>
      <c r="K677" s="10" t="str">
        <f aca="false">Parámetros!$B$30</f>
        <v>Mercado Envíos</v>
      </c>
      <c r="L677" s="2" t="str">
        <f aca="false">IF(F677&gt;=Parámetros!$B$7,"Envío gratis (obligatorio en Mercado Libre)",Parámetros!$B$31)</f>
        <v>A cargo del comprador</v>
      </c>
      <c r="M677" s="10" t="str">
        <f aca="false">Parámetros!$B$32</f>
        <v>No acepto</v>
      </c>
      <c r="N677" s="10" t="str">
        <f aca="false">Parámetros!$B$33</f>
        <v>Sin garantía</v>
      </c>
      <c r="O677" s="2" t="s">
        <v>8236</v>
      </c>
      <c r="P677" s="2" t="s">
        <v>6375</v>
      </c>
      <c r="Q677" s="2" t="s">
        <v>541</v>
      </c>
      <c r="R677" s="2" t="s">
        <v>8237</v>
      </c>
      <c r="S677" s="2"/>
      <c r="T677" s="2" t="s">
        <v>1298</v>
      </c>
      <c r="U677" s="2" t="n">
        <v>30</v>
      </c>
      <c r="V677" s="2" t="s">
        <v>133</v>
      </c>
      <c r="W677" s="2" t="n">
        <v>1</v>
      </c>
      <c r="X677" s="2" t="s">
        <v>8238</v>
      </c>
      <c r="Y677" s="2"/>
      <c r="Z677" s="2" t="s">
        <v>136</v>
      </c>
      <c r="AA677" s="2" t="s">
        <v>81</v>
      </c>
      <c r="AB677" s="2"/>
      <c r="AC677" s="2"/>
      <c r="AD677" s="2"/>
      <c r="AE677" s="2"/>
      <c r="AF677" s="2"/>
      <c r="AG677" s="2" t="s">
        <v>8239</v>
      </c>
      <c r="AH677" s="2" t="s">
        <v>8240</v>
      </c>
      <c r="AI677" s="2" t="s">
        <v>8241</v>
      </c>
      <c r="AJ677" s="2" t="s">
        <v>8242</v>
      </c>
      <c r="AK677" s="2"/>
      <c r="AL677" s="2"/>
      <c r="AM677" s="2"/>
      <c r="AN677" s="2" t="s">
        <v>87</v>
      </c>
      <c r="AO677" s="2" t="s">
        <v>8243</v>
      </c>
      <c r="AP677" s="2" t="s">
        <v>89</v>
      </c>
    </row>
    <row r="678" customFormat="false" ht="15" hidden="false" customHeight="false" outlineLevel="0" collapsed="false">
      <c r="A678" s="8" t="s">
        <v>8244</v>
      </c>
      <c r="B678" s="8" t="s">
        <v>8244</v>
      </c>
      <c r="C678" s="2" t="s">
        <v>8245</v>
      </c>
      <c r="D678" s="2" t="s">
        <v>1811</v>
      </c>
      <c r="E678" s="2" t="s">
        <v>1812</v>
      </c>
      <c r="F678" s="9" t="n">
        <f aca="false">Precios!R678</f>
        <v>75</v>
      </c>
      <c r="G678" s="2" t="n">
        <v>0</v>
      </c>
      <c r="H678" s="10" t="str">
        <f aca="false">Parámetros!$B$28</f>
        <v>Nuevo</v>
      </c>
      <c r="I678" s="10" t="str">
        <f aca="false">Parámetros!$B$29</f>
        <v>Clásica</v>
      </c>
      <c r="J678" s="11" t="s">
        <v>8246</v>
      </c>
      <c r="K678" s="10" t="str">
        <f aca="false">Parámetros!$B$30</f>
        <v>Mercado Envíos</v>
      </c>
      <c r="L678" s="2" t="str">
        <f aca="false">IF(F678&gt;=Parámetros!$B$7,"Envío gratis (obligatorio en Mercado Libre)",Parámetros!$B$31)</f>
        <v>A cargo del comprador</v>
      </c>
      <c r="M678" s="10" t="str">
        <f aca="false">Parámetros!$B$32</f>
        <v>No acepto</v>
      </c>
      <c r="N678" s="10" t="str">
        <f aca="false">Parámetros!$B$33</f>
        <v>Sin garantía</v>
      </c>
      <c r="O678" s="2"/>
      <c r="P678" s="2" t="s">
        <v>5437</v>
      </c>
      <c r="Q678" s="2"/>
      <c r="R678" s="2"/>
      <c r="S678" s="2"/>
      <c r="T678" s="2" t="s">
        <v>8247</v>
      </c>
      <c r="U678" s="2" t="n">
        <v>28</v>
      </c>
      <c r="V678" s="2" t="s">
        <v>100</v>
      </c>
      <c r="W678" s="2" t="n">
        <v>1</v>
      </c>
      <c r="X678" s="2" t="s">
        <v>8248</v>
      </c>
      <c r="Y678" s="2" t="s">
        <v>8249</v>
      </c>
      <c r="Z678" s="2" t="s">
        <v>1819</v>
      </c>
      <c r="AA678" s="2"/>
      <c r="AB678" s="2"/>
      <c r="AC678" s="2"/>
      <c r="AD678" s="2"/>
      <c r="AE678" s="2"/>
      <c r="AF678" s="2"/>
      <c r="AG678" s="2" t="s">
        <v>8250</v>
      </c>
      <c r="AH678" s="2" t="s">
        <v>8251</v>
      </c>
      <c r="AI678" s="2"/>
      <c r="AJ678" s="2"/>
      <c r="AK678" s="2"/>
      <c r="AL678" s="2"/>
      <c r="AM678" s="2"/>
      <c r="AN678" s="2" t="s">
        <v>87</v>
      </c>
      <c r="AO678" s="2" t="s">
        <v>8252</v>
      </c>
      <c r="AP678" s="2" t="s">
        <v>89</v>
      </c>
    </row>
    <row r="679" customFormat="false" ht="15" hidden="false" customHeight="false" outlineLevel="0" collapsed="false">
      <c r="A679" s="8" t="s">
        <v>8253</v>
      </c>
      <c r="B679" s="8" t="s">
        <v>8253</v>
      </c>
      <c r="C679" s="2" t="s">
        <v>8254</v>
      </c>
      <c r="D679" s="2" t="s">
        <v>144</v>
      </c>
      <c r="E679" s="2" t="s">
        <v>145</v>
      </c>
      <c r="F679" s="9" t="n">
        <f aca="false">Precios!R679</f>
        <v>141</v>
      </c>
      <c r="G679" s="2" t="n">
        <v>371</v>
      </c>
      <c r="H679" s="10" t="str">
        <f aca="false">Parámetros!$B$28</f>
        <v>Nuevo</v>
      </c>
      <c r="I679" s="10" t="str">
        <f aca="false">Parámetros!$B$29</f>
        <v>Clásica</v>
      </c>
      <c r="J679" s="11" t="s">
        <v>8255</v>
      </c>
      <c r="K679" s="10" t="str">
        <f aca="false">Parámetros!$B$30</f>
        <v>Mercado Envíos</v>
      </c>
      <c r="L679" s="2" t="str">
        <f aca="false">IF(F679&gt;=Parámetros!$B$7,"Envío gratis (obligatorio en Mercado Libre)",Parámetros!$B$31)</f>
        <v>A cargo del comprador</v>
      </c>
      <c r="M679" s="10" t="str">
        <f aca="false">Parámetros!$B$32</f>
        <v>No acepto</v>
      </c>
      <c r="N679" s="10" t="str">
        <f aca="false">Parámetros!$B$33</f>
        <v>Sin garantía</v>
      </c>
      <c r="O679" s="2" t="s">
        <v>8256</v>
      </c>
      <c r="P679" s="2" t="s">
        <v>1256</v>
      </c>
      <c r="Q679" s="2" t="s">
        <v>336</v>
      </c>
      <c r="R679" s="2" t="s">
        <v>1256</v>
      </c>
      <c r="S679" s="2" t="s">
        <v>8257</v>
      </c>
      <c r="T679" s="2" t="s">
        <v>8258</v>
      </c>
      <c r="U679" s="2" t="n">
        <v>118</v>
      </c>
      <c r="V679" s="2" t="s">
        <v>77</v>
      </c>
      <c r="W679" s="2" t="n">
        <v>1</v>
      </c>
      <c r="X679" s="2" t="s">
        <v>1259</v>
      </c>
      <c r="Y679" s="2" t="s">
        <v>8259</v>
      </c>
      <c r="Z679" s="2" t="s">
        <v>136</v>
      </c>
      <c r="AA679" s="2"/>
      <c r="AB679" s="2"/>
      <c r="AC679" s="2" t="s">
        <v>2856</v>
      </c>
      <c r="AD679" s="2"/>
      <c r="AE679" s="2"/>
      <c r="AF679" s="2" t="s">
        <v>8260</v>
      </c>
      <c r="AG679" s="2" t="s">
        <v>8261</v>
      </c>
      <c r="AH679" s="2" t="s">
        <v>8262</v>
      </c>
      <c r="AI679" s="2"/>
      <c r="AJ679" s="2"/>
      <c r="AK679" s="2"/>
      <c r="AL679" s="2"/>
      <c r="AM679" s="2"/>
      <c r="AN679" s="2" t="s">
        <v>87</v>
      </c>
      <c r="AO679" s="2" t="s">
        <v>8263</v>
      </c>
      <c r="AP679" s="2" t="s">
        <v>89</v>
      </c>
    </row>
    <row r="680" customFormat="false" ht="15" hidden="false" customHeight="false" outlineLevel="0" collapsed="false">
      <c r="A680" s="8" t="s">
        <v>8264</v>
      </c>
      <c r="B680" s="8" t="s">
        <v>8264</v>
      </c>
      <c r="C680" s="2" t="s">
        <v>8265</v>
      </c>
      <c r="D680" s="2" t="s">
        <v>1093</v>
      </c>
      <c r="E680" s="2" t="s">
        <v>1094</v>
      </c>
      <c r="F680" s="9" t="n">
        <f aca="false">Precios!R680</f>
        <v>238</v>
      </c>
      <c r="G680" s="2" t="n">
        <v>158</v>
      </c>
      <c r="H680" s="10" t="str">
        <f aca="false">Parámetros!$B$28</f>
        <v>Nuevo</v>
      </c>
      <c r="I680" s="10" t="str">
        <f aca="false">Parámetros!$B$29</f>
        <v>Clásica</v>
      </c>
      <c r="J680" s="11" t="s">
        <v>8266</v>
      </c>
      <c r="K680" s="10" t="str">
        <f aca="false">Parámetros!$B$30</f>
        <v>Mercado Envíos</v>
      </c>
      <c r="L680" s="2" t="str">
        <f aca="false">IF(F680&gt;=Parámetros!$B$7,"Envío gratis (obligatorio en Mercado Libre)",Parámetros!$B$31)</f>
        <v>A cargo del comprador</v>
      </c>
      <c r="M680" s="10" t="str">
        <f aca="false">Parámetros!$B$32</f>
        <v>No acepto</v>
      </c>
      <c r="N680" s="10" t="str">
        <f aca="false">Parámetros!$B$33</f>
        <v>Sin garantía</v>
      </c>
      <c r="O680" s="2" t="s">
        <v>8267</v>
      </c>
      <c r="P680" s="2" t="s">
        <v>1603</v>
      </c>
      <c r="Q680" s="2" t="s">
        <v>4518</v>
      </c>
      <c r="R680" s="2" t="s">
        <v>1604</v>
      </c>
      <c r="S680" s="2" t="s">
        <v>8268</v>
      </c>
      <c r="T680" s="2" t="s">
        <v>8269</v>
      </c>
      <c r="U680" s="2" t="n">
        <v>1</v>
      </c>
      <c r="V680" s="2" t="s">
        <v>8270</v>
      </c>
      <c r="W680" s="2" t="n">
        <v>1</v>
      </c>
      <c r="X680" s="2" t="s">
        <v>1607</v>
      </c>
      <c r="Y680" s="2" t="s">
        <v>451</v>
      </c>
      <c r="Z680" s="2" t="s">
        <v>1435</v>
      </c>
      <c r="AA680" s="2" t="s">
        <v>3575</v>
      </c>
      <c r="AB680" s="2"/>
      <c r="AC680" s="2"/>
      <c r="AD680" s="2" t="s">
        <v>566</v>
      </c>
      <c r="AE680" s="2"/>
      <c r="AF680" s="2"/>
      <c r="AG680" s="2" t="s">
        <v>8271</v>
      </c>
      <c r="AH680" s="2" t="s">
        <v>8272</v>
      </c>
      <c r="AI680" s="2"/>
      <c r="AJ680" s="2"/>
      <c r="AK680" s="2"/>
      <c r="AL680" s="2"/>
      <c r="AM680" s="2"/>
      <c r="AN680" s="2" t="s">
        <v>87</v>
      </c>
      <c r="AO680" s="2" t="s">
        <v>8273</v>
      </c>
      <c r="AP680" s="2" t="s">
        <v>89</v>
      </c>
    </row>
    <row r="681" customFormat="false" ht="15" hidden="false" customHeight="false" outlineLevel="0" collapsed="false">
      <c r="A681" s="8" t="s">
        <v>8274</v>
      </c>
      <c r="B681" s="8" t="s">
        <v>8274</v>
      </c>
      <c r="C681" s="2" t="s">
        <v>8275</v>
      </c>
      <c r="D681" s="2" t="s">
        <v>445</v>
      </c>
      <c r="E681" s="2" t="s">
        <v>446</v>
      </c>
      <c r="F681" s="9" t="n">
        <f aca="false">Precios!R681</f>
        <v>1371.81</v>
      </c>
      <c r="G681" s="2" t="n">
        <v>0</v>
      </c>
      <c r="H681" s="10" t="str">
        <f aca="false">Parámetros!$B$28</f>
        <v>Nuevo</v>
      </c>
      <c r="I681" s="10" t="str">
        <f aca="false">Parámetros!$B$29</f>
        <v>Clásica</v>
      </c>
      <c r="J681" s="11" t="s">
        <v>8276</v>
      </c>
      <c r="K681" s="10" t="str">
        <f aca="false">Parámetros!$B$30</f>
        <v>Mercado Envíos</v>
      </c>
      <c r="L681" s="2" t="str">
        <f aca="false">IF(F681&gt;=Parámetros!$B$7,"Envío gratis (obligatorio en Mercado Libre)",Parámetros!$B$31)</f>
        <v>Envío gratis (obligatorio en Mercado Libre)</v>
      </c>
      <c r="M681" s="10" t="str">
        <f aca="false">Parámetros!$B$32</f>
        <v>No acepto</v>
      </c>
      <c r="N681" s="10" t="str">
        <f aca="false">Parámetros!$B$33</f>
        <v>Sin garantía</v>
      </c>
      <c r="O681" s="2" t="s">
        <v>8277</v>
      </c>
      <c r="P681" s="2" t="s">
        <v>4866</v>
      </c>
      <c r="Q681" s="2" t="s">
        <v>4867</v>
      </c>
      <c r="R681" s="2" t="s">
        <v>4866</v>
      </c>
      <c r="S681" s="2"/>
      <c r="T681" s="2" t="s">
        <v>5556</v>
      </c>
      <c r="U681" s="2" t="n">
        <v>28</v>
      </c>
      <c r="V681" s="2" t="s">
        <v>133</v>
      </c>
      <c r="W681" s="2" t="n">
        <v>28</v>
      </c>
      <c r="X681" s="2" t="s">
        <v>3662</v>
      </c>
      <c r="Y681" s="2" t="s">
        <v>2101</v>
      </c>
      <c r="Z681" s="2" t="s">
        <v>136</v>
      </c>
      <c r="AA681" s="2" t="s">
        <v>2073</v>
      </c>
      <c r="AB681" s="2"/>
      <c r="AC681" s="2"/>
      <c r="AD681" s="2"/>
      <c r="AE681" s="2"/>
      <c r="AF681" s="2"/>
      <c r="AG681" s="2" t="s">
        <v>8278</v>
      </c>
      <c r="AH681" s="2" t="s">
        <v>8279</v>
      </c>
      <c r="AI681" s="2" t="s">
        <v>8280</v>
      </c>
      <c r="AJ681" s="2"/>
      <c r="AK681" s="2"/>
      <c r="AL681" s="2"/>
      <c r="AM681" s="2"/>
      <c r="AN681" s="2" t="s">
        <v>87</v>
      </c>
      <c r="AO681" s="2" t="s">
        <v>8281</v>
      </c>
      <c r="AP681" s="2" t="s">
        <v>89</v>
      </c>
    </row>
    <row r="682" customFormat="false" ht="15" hidden="false" customHeight="false" outlineLevel="0" collapsed="false">
      <c r="A682" s="8" t="s">
        <v>8282</v>
      </c>
      <c r="B682" s="8" t="s">
        <v>8282</v>
      </c>
      <c r="C682" s="2" t="s">
        <v>8283</v>
      </c>
      <c r="D682" s="2" t="s">
        <v>196</v>
      </c>
      <c r="E682" s="2" t="s">
        <v>197</v>
      </c>
      <c r="F682" s="9" t="n">
        <f aca="false">Precios!R682</f>
        <v>249</v>
      </c>
      <c r="G682" s="2" t="n">
        <v>244</v>
      </c>
      <c r="H682" s="10" t="str">
        <f aca="false">Parámetros!$B$28</f>
        <v>Nuevo</v>
      </c>
      <c r="I682" s="10" t="str">
        <f aca="false">Parámetros!$B$29</f>
        <v>Clásica</v>
      </c>
      <c r="J682" s="11" t="s">
        <v>8284</v>
      </c>
      <c r="K682" s="10" t="str">
        <f aca="false">Parámetros!$B$30</f>
        <v>Mercado Envíos</v>
      </c>
      <c r="L682" s="2" t="str">
        <f aca="false">IF(F682&gt;=Parámetros!$B$7,"Envío gratis (obligatorio en Mercado Libre)",Parámetros!$B$31)</f>
        <v>A cargo del comprador</v>
      </c>
      <c r="M682" s="10" t="str">
        <f aca="false">Parámetros!$B$32</f>
        <v>No acepto</v>
      </c>
      <c r="N682" s="10" t="str">
        <f aca="false">Parámetros!$B$33</f>
        <v>Sin garantía</v>
      </c>
      <c r="O682" s="2" t="s">
        <v>8285</v>
      </c>
      <c r="P682" s="2" t="s">
        <v>200</v>
      </c>
      <c r="Q682" s="2" t="s">
        <v>201</v>
      </c>
      <c r="R682" s="2" t="s">
        <v>8286</v>
      </c>
      <c r="S682" s="2"/>
      <c r="T682" s="2" t="s">
        <v>8287</v>
      </c>
      <c r="U682" s="2" t="n">
        <v>200</v>
      </c>
      <c r="V682" s="2" t="s">
        <v>8288</v>
      </c>
      <c r="W682" s="2" t="n">
        <v>200</v>
      </c>
      <c r="X682" s="2"/>
      <c r="Y682" s="2"/>
      <c r="Z682" s="2"/>
      <c r="AA682" s="2"/>
      <c r="AB682" s="2"/>
      <c r="AC682" s="2"/>
      <c r="AD682" s="2"/>
      <c r="AE682" s="2"/>
      <c r="AF682" s="2"/>
      <c r="AG682" s="2" t="s">
        <v>8289</v>
      </c>
      <c r="AH682" s="2" t="s">
        <v>8290</v>
      </c>
      <c r="AI682" s="2"/>
      <c r="AJ682" s="2"/>
      <c r="AK682" s="2"/>
      <c r="AL682" s="2"/>
      <c r="AM682" s="2"/>
      <c r="AN682" s="2" t="s">
        <v>87</v>
      </c>
      <c r="AO682" s="2" t="s">
        <v>8291</v>
      </c>
      <c r="AP682" s="2" t="s">
        <v>89</v>
      </c>
    </row>
    <row r="683" customFormat="false" ht="15" hidden="false" customHeight="false" outlineLevel="0" collapsed="false">
      <c r="A683" s="8" t="s">
        <v>8292</v>
      </c>
      <c r="B683" s="8" t="s">
        <v>8292</v>
      </c>
      <c r="C683" s="2" t="s">
        <v>8293</v>
      </c>
      <c r="D683" s="2" t="s">
        <v>6190</v>
      </c>
      <c r="E683" s="2" t="s">
        <v>6191</v>
      </c>
      <c r="F683" s="9" t="n">
        <f aca="false">Precios!R683</f>
        <v>146</v>
      </c>
      <c r="G683" s="2" t="n">
        <v>139</v>
      </c>
      <c r="H683" s="10" t="str">
        <f aca="false">Parámetros!$B$28</f>
        <v>Nuevo</v>
      </c>
      <c r="I683" s="10" t="str">
        <f aca="false">Parámetros!$B$29</f>
        <v>Clásica</v>
      </c>
      <c r="J683" s="11" t="s">
        <v>8294</v>
      </c>
      <c r="K683" s="10" t="str">
        <f aca="false">Parámetros!$B$30</f>
        <v>Mercado Envíos</v>
      </c>
      <c r="L683" s="2" t="str">
        <f aca="false">IF(F683&gt;=Parámetros!$B$7,"Envío gratis (obligatorio en Mercado Libre)",Parámetros!$B$31)</f>
        <v>A cargo del comprador</v>
      </c>
      <c r="M683" s="10" t="str">
        <f aca="false">Parámetros!$B$32</f>
        <v>No acepto</v>
      </c>
      <c r="N683" s="10" t="str">
        <f aca="false">Parámetros!$B$33</f>
        <v>Sin garantía</v>
      </c>
      <c r="O683" s="2" t="s">
        <v>8295</v>
      </c>
      <c r="P683" s="2" t="s">
        <v>6194</v>
      </c>
      <c r="Q683" s="2" t="s">
        <v>6195</v>
      </c>
      <c r="R683" s="2" t="s">
        <v>6196</v>
      </c>
      <c r="S683" s="2" t="s">
        <v>8296</v>
      </c>
      <c r="T683" s="2" t="s">
        <v>6006</v>
      </c>
      <c r="U683" s="2" t="n">
        <v>100</v>
      </c>
      <c r="V683" s="2" t="s">
        <v>100</v>
      </c>
      <c r="W683" s="2" t="n">
        <v>1</v>
      </c>
      <c r="X683" s="2"/>
      <c r="Y683" s="2"/>
      <c r="Z683" s="2"/>
      <c r="AA683" s="2"/>
      <c r="AB683" s="2"/>
      <c r="AC683" s="2"/>
      <c r="AD683" s="2"/>
      <c r="AE683" s="2"/>
      <c r="AF683" s="2"/>
      <c r="AG683" s="2" t="s">
        <v>8297</v>
      </c>
      <c r="AH683" s="2" t="s">
        <v>8298</v>
      </c>
      <c r="AI683" s="2" t="s">
        <v>8299</v>
      </c>
      <c r="AJ683" s="2"/>
      <c r="AK683" s="2"/>
      <c r="AL683" s="2"/>
      <c r="AM683" s="2"/>
      <c r="AN683" s="2" t="s">
        <v>175</v>
      </c>
      <c r="AO683" s="2" t="s">
        <v>8300</v>
      </c>
      <c r="AP683" s="2" t="s">
        <v>89</v>
      </c>
    </row>
    <row r="684" customFormat="false" ht="15" hidden="false" customHeight="false" outlineLevel="0" collapsed="false">
      <c r="A684" s="8" t="s">
        <v>8301</v>
      </c>
      <c r="B684" s="8" t="s">
        <v>8301</v>
      </c>
      <c r="C684" s="2" t="s">
        <v>8302</v>
      </c>
      <c r="D684" s="2" t="s">
        <v>331</v>
      </c>
      <c r="E684" s="2" t="s">
        <v>332</v>
      </c>
      <c r="F684" s="9" t="n">
        <f aca="false">Precios!R684</f>
        <v>340</v>
      </c>
      <c r="G684" s="2" t="n">
        <v>203</v>
      </c>
      <c r="H684" s="10" t="str">
        <f aca="false">Parámetros!$B$28</f>
        <v>Nuevo</v>
      </c>
      <c r="I684" s="10" t="str">
        <f aca="false">Parámetros!$B$29</f>
        <v>Clásica</v>
      </c>
      <c r="J684" s="11" t="s">
        <v>8303</v>
      </c>
      <c r="K684" s="10" t="str">
        <f aca="false">Parámetros!$B$30</f>
        <v>Mercado Envíos</v>
      </c>
      <c r="L684" s="2" t="str">
        <f aca="false">IF(F684&gt;=Parámetros!$B$7,"Envío gratis (obligatorio en Mercado Libre)",Parámetros!$B$31)</f>
        <v>Envío gratis (obligatorio en Mercado Libre)</v>
      </c>
      <c r="M684" s="10" t="str">
        <f aca="false">Parámetros!$B$32</f>
        <v>No acepto</v>
      </c>
      <c r="N684" s="10" t="str">
        <f aca="false">Parámetros!$B$33</f>
        <v>Sin garantía</v>
      </c>
      <c r="O684" s="2" t="s">
        <v>8304</v>
      </c>
      <c r="P684" s="2" t="s">
        <v>335</v>
      </c>
      <c r="Q684" s="2" t="s">
        <v>336</v>
      </c>
      <c r="R684" s="2" t="s">
        <v>2852</v>
      </c>
      <c r="S684" s="2" t="s">
        <v>8305</v>
      </c>
      <c r="T684" s="2" t="s">
        <v>8306</v>
      </c>
      <c r="U684" s="2" t="n">
        <v>240</v>
      </c>
      <c r="V684" s="2" t="s">
        <v>77</v>
      </c>
      <c r="W684" s="2" t="n">
        <v>1</v>
      </c>
      <c r="X684" s="2" t="s">
        <v>2854</v>
      </c>
      <c r="Y684" s="2" t="s">
        <v>8307</v>
      </c>
      <c r="Z684" s="2" t="s">
        <v>136</v>
      </c>
      <c r="AA684" s="2" t="s">
        <v>1792</v>
      </c>
      <c r="AB684" s="2"/>
      <c r="AC684" s="2" t="s">
        <v>2856</v>
      </c>
      <c r="AD684" s="2"/>
      <c r="AE684" s="2"/>
      <c r="AF684" s="2"/>
      <c r="AG684" s="2" t="s">
        <v>8308</v>
      </c>
      <c r="AH684" s="2" t="s">
        <v>8309</v>
      </c>
      <c r="AI684" s="2"/>
      <c r="AJ684" s="2"/>
      <c r="AK684" s="2"/>
      <c r="AL684" s="2"/>
      <c r="AM684" s="2"/>
      <c r="AN684" s="2" t="s">
        <v>87</v>
      </c>
      <c r="AO684" s="2" t="s">
        <v>8310</v>
      </c>
      <c r="AP684" s="2" t="s">
        <v>89</v>
      </c>
    </row>
    <row r="685" customFormat="false" ht="15" hidden="false" customHeight="false" outlineLevel="0" collapsed="false">
      <c r="A685" s="8" t="s">
        <v>8311</v>
      </c>
      <c r="B685" s="8" t="s">
        <v>8311</v>
      </c>
      <c r="C685" s="2" t="s">
        <v>8312</v>
      </c>
      <c r="D685" s="2" t="s">
        <v>445</v>
      </c>
      <c r="E685" s="2" t="s">
        <v>446</v>
      </c>
      <c r="F685" s="9" t="n">
        <f aca="false">Precios!R685</f>
        <v>894.5</v>
      </c>
      <c r="G685" s="2" t="n">
        <v>58</v>
      </c>
      <c r="H685" s="10" t="str">
        <f aca="false">Parámetros!$B$28</f>
        <v>Nuevo</v>
      </c>
      <c r="I685" s="10" t="str">
        <f aca="false">Parámetros!$B$29</f>
        <v>Clásica</v>
      </c>
      <c r="J685" s="11" t="s">
        <v>8313</v>
      </c>
      <c r="K685" s="10" t="str">
        <f aca="false">Parámetros!$B$30</f>
        <v>Mercado Envíos</v>
      </c>
      <c r="L685" s="2" t="str">
        <f aca="false">IF(F685&gt;=Parámetros!$B$7,"Envío gratis (obligatorio en Mercado Libre)",Parámetros!$B$31)</f>
        <v>Envío gratis (obligatorio en Mercado Libre)</v>
      </c>
      <c r="M685" s="10" t="str">
        <f aca="false">Parámetros!$B$32</f>
        <v>No acepto</v>
      </c>
      <c r="N685" s="10" t="str">
        <f aca="false">Parámetros!$B$33</f>
        <v>Sin garantía</v>
      </c>
      <c r="O685" s="2" t="s">
        <v>8314</v>
      </c>
      <c r="P685" s="2" t="s">
        <v>7858</v>
      </c>
      <c r="Q685" s="2" t="s">
        <v>897</v>
      </c>
      <c r="R685" s="2" t="s">
        <v>7858</v>
      </c>
      <c r="S685" s="2"/>
      <c r="T685" s="2" t="s">
        <v>7598</v>
      </c>
      <c r="U685" s="2" t="n">
        <v>7</v>
      </c>
      <c r="V685" s="2" t="s">
        <v>133</v>
      </c>
      <c r="W685" s="2" t="n">
        <v>7</v>
      </c>
      <c r="X685" s="2" t="s">
        <v>7599</v>
      </c>
      <c r="Y685" s="2" t="s">
        <v>2611</v>
      </c>
      <c r="Z685" s="2" t="s">
        <v>136</v>
      </c>
      <c r="AA685" s="2" t="s">
        <v>81</v>
      </c>
      <c r="AB685" s="2"/>
      <c r="AC685" s="2"/>
      <c r="AD685" s="2"/>
      <c r="AE685" s="2"/>
      <c r="AF685" s="2" t="s">
        <v>8315</v>
      </c>
      <c r="AG685" s="2" t="s">
        <v>8316</v>
      </c>
      <c r="AH685" s="2" t="s">
        <v>8317</v>
      </c>
      <c r="AI685" s="2" t="s">
        <v>8318</v>
      </c>
      <c r="AJ685" s="2"/>
      <c r="AK685" s="2"/>
      <c r="AL685" s="2"/>
      <c r="AM685" s="2"/>
      <c r="AN685" s="2" t="s">
        <v>87</v>
      </c>
      <c r="AO685" s="2" t="s">
        <v>8319</v>
      </c>
      <c r="AP685" s="2" t="s">
        <v>89</v>
      </c>
    </row>
    <row r="686" customFormat="false" ht="15" hidden="false" customHeight="false" outlineLevel="0" collapsed="false">
      <c r="A686" s="8" t="s">
        <v>8320</v>
      </c>
      <c r="B686" s="8" t="s">
        <v>8320</v>
      </c>
      <c r="C686" s="2" t="s">
        <v>8321</v>
      </c>
      <c r="D686" s="2" t="s">
        <v>331</v>
      </c>
      <c r="E686" s="2" t="s">
        <v>332</v>
      </c>
      <c r="F686" s="9" t="n">
        <f aca="false">Precios!R686</f>
        <v>64</v>
      </c>
      <c r="G686" s="2" t="n">
        <v>2317</v>
      </c>
      <c r="H686" s="10" t="str">
        <f aca="false">Parámetros!$B$28</f>
        <v>Nuevo</v>
      </c>
      <c r="I686" s="10" t="str">
        <f aca="false">Parámetros!$B$29</f>
        <v>Clásica</v>
      </c>
      <c r="J686" s="11" t="s">
        <v>8322</v>
      </c>
      <c r="K686" s="10" t="str">
        <f aca="false">Parámetros!$B$30</f>
        <v>Mercado Envíos</v>
      </c>
      <c r="L686" s="2" t="str">
        <f aca="false">IF(F686&gt;=Parámetros!$B$7,"Envío gratis (obligatorio en Mercado Libre)",Parámetros!$B$31)</f>
        <v>A cargo del comprador</v>
      </c>
      <c r="M686" s="10" t="str">
        <f aca="false">Parámetros!$B$32</f>
        <v>No acepto</v>
      </c>
      <c r="N686" s="10" t="str">
        <f aca="false">Parámetros!$B$33</f>
        <v>Sin garantía</v>
      </c>
      <c r="O686" s="2" t="s">
        <v>8323</v>
      </c>
      <c r="P686" s="2" t="s">
        <v>8324</v>
      </c>
      <c r="Q686" s="2" t="s">
        <v>8325</v>
      </c>
      <c r="R686" s="2" t="s">
        <v>8324</v>
      </c>
      <c r="S686" s="2"/>
      <c r="T686" s="2" t="s">
        <v>8326</v>
      </c>
      <c r="U686" s="2" t="n">
        <v>24</v>
      </c>
      <c r="V686" s="2" t="s">
        <v>220</v>
      </c>
      <c r="W686" s="2" t="n">
        <v>24</v>
      </c>
      <c r="X686" s="2" t="s">
        <v>2232</v>
      </c>
      <c r="Y686" s="2" t="s">
        <v>8327</v>
      </c>
      <c r="Z686" s="2" t="s">
        <v>136</v>
      </c>
      <c r="AA686" s="2" t="s">
        <v>547</v>
      </c>
      <c r="AB686" s="2"/>
      <c r="AC686" s="2"/>
      <c r="AD686" s="2"/>
      <c r="AE686" s="2"/>
      <c r="AF686" s="2"/>
      <c r="AG686" s="2" t="s">
        <v>8328</v>
      </c>
      <c r="AH686" s="2" t="s">
        <v>8329</v>
      </c>
      <c r="AI686" s="2" t="s">
        <v>8330</v>
      </c>
      <c r="AJ686" s="2"/>
      <c r="AK686" s="2"/>
      <c r="AL686" s="2"/>
      <c r="AM686" s="2"/>
      <c r="AN686" s="2" t="s">
        <v>87</v>
      </c>
      <c r="AO686" s="2" t="s">
        <v>8331</v>
      </c>
      <c r="AP686" s="2" t="s">
        <v>89</v>
      </c>
    </row>
    <row r="687" customFormat="false" ht="15" hidden="false" customHeight="false" outlineLevel="0" collapsed="false">
      <c r="A687" s="8" t="s">
        <v>8332</v>
      </c>
      <c r="B687" s="8" t="s">
        <v>8332</v>
      </c>
      <c r="C687" s="2" t="s">
        <v>8333</v>
      </c>
      <c r="D687" s="2" t="s">
        <v>5633</v>
      </c>
      <c r="E687" s="2" t="s">
        <v>5634</v>
      </c>
      <c r="F687" s="9" t="n">
        <f aca="false">Precios!R687</f>
        <v>63</v>
      </c>
      <c r="G687" s="2" t="n">
        <v>267</v>
      </c>
      <c r="H687" s="10" t="str">
        <f aca="false">Parámetros!$B$28</f>
        <v>Nuevo</v>
      </c>
      <c r="I687" s="10" t="str">
        <f aca="false">Parámetros!$B$29</f>
        <v>Clásica</v>
      </c>
      <c r="J687" s="11" t="s">
        <v>8334</v>
      </c>
      <c r="K687" s="10" t="str">
        <f aca="false">Parámetros!$B$30</f>
        <v>Mercado Envíos</v>
      </c>
      <c r="L687" s="2" t="str">
        <f aca="false">IF(F687&gt;=Parámetros!$B$7,"Envío gratis (obligatorio en Mercado Libre)",Parámetros!$B$31)</f>
        <v>A cargo del comprador</v>
      </c>
      <c r="M687" s="10" t="str">
        <f aca="false">Parámetros!$B$32</f>
        <v>No acepto</v>
      </c>
      <c r="N687" s="10" t="str">
        <f aca="false">Parámetros!$B$33</f>
        <v>Sin garantía</v>
      </c>
      <c r="O687" s="2" t="s">
        <v>8335</v>
      </c>
      <c r="P687" s="2" t="s">
        <v>3919</v>
      </c>
      <c r="Q687" s="2" t="s">
        <v>3919</v>
      </c>
      <c r="R687" s="2" t="s">
        <v>5637</v>
      </c>
      <c r="S687" s="2" t="s">
        <v>5638</v>
      </c>
      <c r="T687" s="2" t="s">
        <v>8336</v>
      </c>
      <c r="U687" s="2" t="n">
        <v>250</v>
      </c>
      <c r="V687" s="2" t="s">
        <v>77</v>
      </c>
      <c r="W687" s="2" t="n">
        <v>1</v>
      </c>
      <c r="X687" s="2" t="s">
        <v>5640</v>
      </c>
      <c r="Y687" s="2" t="s">
        <v>5790</v>
      </c>
      <c r="Z687" s="2" t="s">
        <v>4398</v>
      </c>
      <c r="AA687" s="2"/>
      <c r="AB687" s="2"/>
      <c r="AC687" s="2"/>
      <c r="AD687" s="2"/>
      <c r="AE687" s="2"/>
      <c r="AF687" s="2" t="s">
        <v>8337</v>
      </c>
      <c r="AG687" s="2" t="s">
        <v>5791</v>
      </c>
      <c r="AH687" s="2" t="s">
        <v>8338</v>
      </c>
      <c r="AI687" s="2" t="s">
        <v>8339</v>
      </c>
      <c r="AJ687" s="2"/>
      <c r="AK687" s="2"/>
      <c r="AL687" s="2"/>
      <c r="AM687" s="2"/>
      <c r="AN687" s="2" t="s">
        <v>87</v>
      </c>
      <c r="AO687" s="2" t="s">
        <v>8340</v>
      </c>
      <c r="AP687" s="2" t="s">
        <v>89</v>
      </c>
    </row>
    <row r="688" customFormat="false" ht="15" hidden="false" customHeight="false" outlineLevel="0" collapsed="false">
      <c r="A688" s="8" t="s">
        <v>8341</v>
      </c>
      <c r="B688" s="8" t="s">
        <v>8341</v>
      </c>
      <c r="C688" s="2" t="s">
        <v>8342</v>
      </c>
      <c r="D688" s="2" t="s">
        <v>6709</v>
      </c>
      <c r="E688" s="2" t="s">
        <v>6710</v>
      </c>
      <c r="F688" s="9" t="n">
        <f aca="false">Precios!R688</f>
        <v>96</v>
      </c>
      <c r="G688" s="2" t="n">
        <v>128</v>
      </c>
      <c r="H688" s="10" t="str">
        <f aca="false">Parámetros!$B$28</f>
        <v>Nuevo</v>
      </c>
      <c r="I688" s="10" t="str">
        <f aca="false">Parámetros!$B$29</f>
        <v>Clásica</v>
      </c>
      <c r="J688" s="11" t="s">
        <v>8343</v>
      </c>
      <c r="K688" s="10" t="str">
        <f aca="false">Parámetros!$B$30</f>
        <v>Mercado Envíos</v>
      </c>
      <c r="L688" s="2" t="str">
        <f aca="false">IF(F688&gt;=Parámetros!$B$7,"Envío gratis (obligatorio en Mercado Libre)",Parámetros!$B$31)</f>
        <v>A cargo del comprador</v>
      </c>
      <c r="M688" s="10" t="str">
        <f aca="false">Parámetros!$B$32</f>
        <v>No acepto</v>
      </c>
      <c r="N688" s="10" t="str">
        <f aca="false">Parámetros!$B$33</f>
        <v>Sin garantía</v>
      </c>
      <c r="O688" s="2" t="s">
        <v>8344</v>
      </c>
      <c r="P688" s="2" t="s">
        <v>7300</v>
      </c>
      <c r="Q688" s="2" t="s">
        <v>617</v>
      </c>
      <c r="R688" s="2" t="s">
        <v>475</v>
      </c>
      <c r="S688" s="2" t="s">
        <v>8345</v>
      </c>
      <c r="T688" s="2" t="s">
        <v>7303</v>
      </c>
      <c r="U688" s="2" t="n">
        <v>159</v>
      </c>
      <c r="V688" s="2" t="s">
        <v>77</v>
      </c>
      <c r="W688" s="2" t="n">
        <v>1</v>
      </c>
      <c r="X688" s="2"/>
      <c r="Y688" s="2"/>
      <c r="Z688" s="2"/>
      <c r="AA688" s="2"/>
      <c r="AB688" s="2"/>
      <c r="AC688" s="2"/>
      <c r="AD688" s="2" t="s">
        <v>1101</v>
      </c>
      <c r="AE688" s="2"/>
      <c r="AF688" s="2"/>
      <c r="AG688" s="2" t="s">
        <v>8346</v>
      </c>
      <c r="AH688" s="2" t="s">
        <v>8347</v>
      </c>
      <c r="AI688" s="2" t="s">
        <v>8348</v>
      </c>
      <c r="AJ688" s="2"/>
      <c r="AK688" s="2"/>
      <c r="AL688" s="2"/>
      <c r="AM688" s="2"/>
      <c r="AN688" s="2" t="s">
        <v>175</v>
      </c>
      <c r="AO688" s="2" t="s">
        <v>8349</v>
      </c>
      <c r="AP688" s="2" t="s">
        <v>89</v>
      </c>
    </row>
    <row r="689" customFormat="false" ht="15" hidden="false" customHeight="false" outlineLevel="0" collapsed="false">
      <c r="A689" s="8" t="s">
        <v>8350</v>
      </c>
      <c r="B689" s="8" t="s">
        <v>8350</v>
      </c>
      <c r="C689" s="2" t="s">
        <v>8351</v>
      </c>
      <c r="D689" s="2" t="s">
        <v>1093</v>
      </c>
      <c r="E689" s="2" t="s">
        <v>1094</v>
      </c>
      <c r="F689" s="9" t="n">
        <f aca="false">Precios!R689</f>
        <v>666</v>
      </c>
      <c r="G689" s="2" t="n">
        <v>20</v>
      </c>
      <c r="H689" s="10" t="str">
        <f aca="false">Parámetros!$B$28</f>
        <v>Nuevo</v>
      </c>
      <c r="I689" s="10" t="str">
        <f aca="false">Parámetros!$B$29</f>
        <v>Clásica</v>
      </c>
      <c r="J689" s="11" t="s">
        <v>8352</v>
      </c>
      <c r="K689" s="10" t="str">
        <f aca="false">Parámetros!$B$30</f>
        <v>Mercado Envíos</v>
      </c>
      <c r="L689" s="2" t="str">
        <f aca="false">IF(F689&gt;=Parámetros!$B$7,"Envío gratis (obligatorio en Mercado Libre)",Parámetros!$B$31)</f>
        <v>Envío gratis (obligatorio en Mercado Libre)</v>
      </c>
      <c r="M689" s="10" t="str">
        <f aca="false">Parámetros!$B$32</f>
        <v>No acepto</v>
      </c>
      <c r="N689" s="10" t="str">
        <f aca="false">Parámetros!$B$33</f>
        <v>Sin garantía</v>
      </c>
      <c r="O689" s="2" t="s">
        <v>8353</v>
      </c>
      <c r="P689" s="2" t="s">
        <v>8354</v>
      </c>
      <c r="Q689" s="2"/>
      <c r="R689" s="2" t="s">
        <v>8354</v>
      </c>
      <c r="S689" s="2"/>
      <c r="T689" s="2" t="s">
        <v>5452</v>
      </c>
      <c r="U689" s="2" t="n">
        <v>12</v>
      </c>
      <c r="V689" s="2" t="s">
        <v>220</v>
      </c>
      <c r="W689" s="2" t="n">
        <v>12</v>
      </c>
      <c r="X689" s="2" t="s">
        <v>8355</v>
      </c>
      <c r="Y689" s="2" t="s">
        <v>8356</v>
      </c>
      <c r="Z689" s="2" t="s">
        <v>136</v>
      </c>
      <c r="AA689" s="2"/>
      <c r="AB689" s="2"/>
      <c r="AC689" s="2"/>
      <c r="AD689" s="2" t="s">
        <v>566</v>
      </c>
      <c r="AE689" s="2"/>
      <c r="AF689" s="2" t="s">
        <v>8357</v>
      </c>
      <c r="AG689" s="2" t="s">
        <v>8358</v>
      </c>
      <c r="AH689" s="2" t="s">
        <v>8359</v>
      </c>
      <c r="AI689" s="2" t="s">
        <v>8360</v>
      </c>
      <c r="AJ689" s="2"/>
      <c r="AK689" s="2"/>
      <c r="AL689" s="2"/>
      <c r="AM689" s="2"/>
      <c r="AN689" s="2" t="s">
        <v>87</v>
      </c>
      <c r="AO689" s="2" t="s">
        <v>8361</v>
      </c>
      <c r="AP689" s="2" t="s">
        <v>89</v>
      </c>
    </row>
    <row r="690" customFormat="false" ht="15" hidden="false" customHeight="false" outlineLevel="0" collapsed="false">
      <c r="A690" s="8" t="s">
        <v>8362</v>
      </c>
      <c r="B690" s="8" t="s">
        <v>8362</v>
      </c>
      <c r="C690" s="2" t="s">
        <v>8363</v>
      </c>
      <c r="D690" s="2" t="s">
        <v>68</v>
      </c>
      <c r="E690" s="2" t="s">
        <v>69</v>
      </c>
      <c r="F690" s="9" t="n">
        <f aca="false">Precios!R690</f>
        <v>1008</v>
      </c>
      <c r="G690" s="2" t="n">
        <v>0</v>
      </c>
      <c r="H690" s="10" t="str">
        <f aca="false">Parámetros!$B$28</f>
        <v>Nuevo</v>
      </c>
      <c r="I690" s="10" t="str">
        <f aca="false">Parámetros!$B$29</f>
        <v>Clásica</v>
      </c>
      <c r="J690" s="11" t="s">
        <v>8364</v>
      </c>
      <c r="K690" s="10" t="str">
        <f aca="false">Parámetros!$B$30</f>
        <v>Mercado Envíos</v>
      </c>
      <c r="L690" s="2" t="str">
        <f aca="false">IF(F690&gt;=Parámetros!$B$7,"Envío gratis (obligatorio en Mercado Libre)",Parámetros!$B$31)</f>
        <v>Envío gratis (obligatorio en Mercado Libre)</v>
      </c>
      <c r="M690" s="10" t="str">
        <f aca="false">Parámetros!$B$32</f>
        <v>No acepto</v>
      </c>
      <c r="N690" s="10" t="str">
        <f aca="false">Parámetros!$B$33</f>
        <v>Sin garantía</v>
      </c>
      <c r="O690" s="2" t="s">
        <v>8365</v>
      </c>
      <c r="P690" s="2" t="s">
        <v>8366</v>
      </c>
      <c r="Q690" s="2" t="s">
        <v>8367</v>
      </c>
      <c r="R690" s="2" t="s">
        <v>8368</v>
      </c>
      <c r="S690" s="2" t="s">
        <v>1182</v>
      </c>
      <c r="T690" s="2" t="s">
        <v>8369</v>
      </c>
      <c r="U690" s="2" t="n">
        <v>20</v>
      </c>
      <c r="V690" s="2" t="s">
        <v>133</v>
      </c>
      <c r="W690" s="2" t="n">
        <v>20</v>
      </c>
      <c r="X690" s="2" t="s">
        <v>8370</v>
      </c>
      <c r="Y690" s="2" t="s">
        <v>4370</v>
      </c>
      <c r="Z690" s="2" t="s">
        <v>136</v>
      </c>
      <c r="AA690" s="2"/>
      <c r="AB690" s="2"/>
      <c r="AC690" s="2"/>
      <c r="AD690" s="2"/>
      <c r="AE690" s="2"/>
      <c r="AF690" s="2" t="s">
        <v>8371</v>
      </c>
      <c r="AG690" s="2" t="s">
        <v>8372</v>
      </c>
      <c r="AH690" s="2" t="s">
        <v>8373</v>
      </c>
      <c r="AI690" s="2" t="s">
        <v>8374</v>
      </c>
      <c r="AJ690" s="2" t="s">
        <v>8375</v>
      </c>
      <c r="AK690" s="2"/>
      <c r="AL690" s="2"/>
      <c r="AM690" s="2"/>
      <c r="AN690" s="2" t="s">
        <v>87</v>
      </c>
      <c r="AO690" s="2" t="s">
        <v>8376</v>
      </c>
      <c r="AP690" s="2" t="s">
        <v>89</v>
      </c>
    </row>
    <row r="691" customFormat="false" ht="15" hidden="false" customHeight="false" outlineLevel="0" collapsed="false">
      <c r="A691" s="8" t="s">
        <v>8377</v>
      </c>
      <c r="B691" s="8" t="s">
        <v>8377</v>
      </c>
      <c r="C691" s="2" t="s">
        <v>8378</v>
      </c>
      <c r="D691" s="2" t="s">
        <v>144</v>
      </c>
      <c r="E691" s="2" t="s">
        <v>145</v>
      </c>
      <c r="F691" s="9" t="n">
        <f aca="false">Precios!R691</f>
        <v>712.22</v>
      </c>
      <c r="G691" s="2" t="n">
        <v>25</v>
      </c>
      <c r="H691" s="10" t="str">
        <f aca="false">Parámetros!$B$28</f>
        <v>Nuevo</v>
      </c>
      <c r="I691" s="10" t="str">
        <f aca="false">Parámetros!$B$29</f>
        <v>Clásica</v>
      </c>
      <c r="J691" s="11" t="s">
        <v>8379</v>
      </c>
      <c r="K691" s="10" t="str">
        <f aca="false">Parámetros!$B$30</f>
        <v>Mercado Envíos</v>
      </c>
      <c r="L691" s="2" t="str">
        <f aca="false">IF(F691&gt;=Parámetros!$B$7,"Envío gratis (obligatorio en Mercado Libre)",Parámetros!$B$31)</f>
        <v>Envío gratis (obligatorio en Mercado Libre)</v>
      </c>
      <c r="M691" s="10" t="str">
        <f aca="false">Parámetros!$B$32</f>
        <v>No acepto</v>
      </c>
      <c r="N691" s="10" t="str">
        <f aca="false">Parámetros!$B$33</f>
        <v>Sin garantía</v>
      </c>
      <c r="O691" s="2" t="s">
        <v>8380</v>
      </c>
      <c r="P691" s="2" t="s">
        <v>8381</v>
      </c>
      <c r="Q691" s="2" t="s">
        <v>5085</v>
      </c>
      <c r="R691" s="2" t="s">
        <v>8382</v>
      </c>
      <c r="S691" s="2" t="s">
        <v>8383</v>
      </c>
      <c r="T691" s="2" t="s">
        <v>8384</v>
      </c>
      <c r="U691" s="2" t="n">
        <v>16</v>
      </c>
      <c r="V691" s="2" t="s">
        <v>220</v>
      </c>
      <c r="W691" s="2" t="n">
        <v>16</v>
      </c>
      <c r="X691" s="2" t="s">
        <v>8385</v>
      </c>
      <c r="Y691" s="2" t="s">
        <v>8386</v>
      </c>
      <c r="Z691" s="2" t="s">
        <v>136</v>
      </c>
      <c r="AA691" s="2"/>
      <c r="AB691" s="2"/>
      <c r="AC691" s="2"/>
      <c r="AD691" s="2"/>
      <c r="AE691" s="2"/>
      <c r="AF691" s="2"/>
      <c r="AG691" s="2" t="s">
        <v>8387</v>
      </c>
      <c r="AH691" s="2" t="s">
        <v>8388</v>
      </c>
      <c r="AI691" s="2" t="s">
        <v>8389</v>
      </c>
      <c r="AJ691" s="2"/>
      <c r="AK691" s="2"/>
      <c r="AL691" s="2"/>
      <c r="AM691" s="2"/>
      <c r="AN691" s="2" t="s">
        <v>87</v>
      </c>
      <c r="AO691" s="2" t="s">
        <v>8390</v>
      </c>
      <c r="AP691" s="2" t="s">
        <v>89</v>
      </c>
    </row>
    <row r="692" customFormat="false" ht="15" hidden="false" customHeight="false" outlineLevel="0" collapsed="false">
      <c r="A692" s="8" t="s">
        <v>8391</v>
      </c>
      <c r="B692" s="8" t="s">
        <v>8391</v>
      </c>
      <c r="C692" s="2" t="s">
        <v>8392</v>
      </c>
      <c r="D692" s="2" t="s">
        <v>6709</v>
      </c>
      <c r="E692" s="2" t="s">
        <v>6710</v>
      </c>
      <c r="F692" s="9" t="n">
        <f aca="false">Precios!R692</f>
        <v>96</v>
      </c>
      <c r="G692" s="2" t="n">
        <v>236</v>
      </c>
      <c r="H692" s="10" t="str">
        <f aca="false">Parámetros!$B$28</f>
        <v>Nuevo</v>
      </c>
      <c r="I692" s="10" t="str">
        <f aca="false">Parámetros!$B$29</f>
        <v>Clásica</v>
      </c>
      <c r="J692" s="11" t="s">
        <v>8393</v>
      </c>
      <c r="K692" s="10" t="str">
        <f aca="false">Parámetros!$B$30</f>
        <v>Mercado Envíos</v>
      </c>
      <c r="L692" s="2" t="str">
        <f aca="false">IF(F692&gt;=Parámetros!$B$7,"Envío gratis (obligatorio en Mercado Libre)",Parámetros!$B$31)</f>
        <v>A cargo del comprador</v>
      </c>
      <c r="M692" s="10" t="str">
        <f aca="false">Parámetros!$B$32</f>
        <v>No acepto</v>
      </c>
      <c r="N692" s="10" t="str">
        <f aca="false">Parámetros!$B$33</f>
        <v>Sin garantía</v>
      </c>
      <c r="O692" s="2" t="s">
        <v>8394</v>
      </c>
      <c r="P692" s="2" t="s">
        <v>7300</v>
      </c>
      <c r="Q692" s="2" t="s">
        <v>617</v>
      </c>
      <c r="R692" s="2" t="s">
        <v>475</v>
      </c>
      <c r="S692" s="2" t="s">
        <v>8395</v>
      </c>
      <c r="T692" s="2" t="s">
        <v>7303</v>
      </c>
      <c r="U692" s="2" t="n">
        <v>159</v>
      </c>
      <c r="V692" s="2" t="s">
        <v>77</v>
      </c>
      <c r="W692" s="2" t="n">
        <v>1</v>
      </c>
      <c r="X692" s="2"/>
      <c r="Y692" s="2"/>
      <c r="Z692" s="2"/>
      <c r="AA692" s="2"/>
      <c r="AB692" s="2"/>
      <c r="AC692" s="2"/>
      <c r="AD692" s="2" t="s">
        <v>1101</v>
      </c>
      <c r="AE692" s="2"/>
      <c r="AF692" s="2"/>
      <c r="AG692" s="2" t="s">
        <v>8346</v>
      </c>
      <c r="AH692" s="2" t="s">
        <v>8396</v>
      </c>
      <c r="AI692" s="2"/>
      <c r="AJ692" s="2"/>
      <c r="AK692" s="2"/>
      <c r="AL692" s="2"/>
      <c r="AM692" s="2"/>
      <c r="AN692" s="2" t="s">
        <v>175</v>
      </c>
      <c r="AO692" s="2" t="s">
        <v>8397</v>
      </c>
      <c r="AP692" s="2" t="s">
        <v>89</v>
      </c>
    </row>
    <row r="693" customFormat="false" ht="15" hidden="false" customHeight="false" outlineLevel="0" collapsed="false">
      <c r="A693" s="8" t="s">
        <v>8398</v>
      </c>
      <c r="B693" s="8" t="s">
        <v>8398</v>
      </c>
      <c r="C693" s="2" t="s">
        <v>8399</v>
      </c>
      <c r="D693" s="2" t="s">
        <v>144</v>
      </c>
      <c r="E693" s="2" t="s">
        <v>145</v>
      </c>
      <c r="F693" s="9" t="n">
        <f aca="false">Precios!R693</f>
        <v>129</v>
      </c>
      <c r="G693" s="2" t="n">
        <v>639</v>
      </c>
      <c r="H693" s="10" t="str">
        <f aca="false">Parámetros!$B$28</f>
        <v>Nuevo</v>
      </c>
      <c r="I693" s="10" t="str">
        <f aca="false">Parámetros!$B$29</f>
        <v>Clásica</v>
      </c>
      <c r="J693" s="11" t="s">
        <v>8400</v>
      </c>
      <c r="K693" s="10" t="str">
        <f aca="false">Parámetros!$B$30</f>
        <v>Mercado Envíos</v>
      </c>
      <c r="L693" s="2" t="str">
        <f aca="false">IF(F693&gt;=Parámetros!$B$7,"Envío gratis (obligatorio en Mercado Libre)",Parámetros!$B$31)</f>
        <v>A cargo del comprador</v>
      </c>
      <c r="M693" s="10" t="str">
        <f aca="false">Parámetros!$B$32</f>
        <v>No acepto</v>
      </c>
      <c r="N693" s="10" t="str">
        <f aca="false">Parámetros!$B$33</f>
        <v>Sin garantía</v>
      </c>
      <c r="O693" s="2" t="s">
        <v>8401</v>
      </c>
      <c r="P693" s="2" t="s">
        <v>1084</v>
      </c>
      <c r="Q693" s="2" t="s">
        <v>897</v>
      </c>
      <c r="R693" s="2" t="s">
        <v>8402</v>
      </c>
      <c r="S693" s="2" t="s">
        <v>1222</v>
      </c>
      <c r="T693" s="2" t="s">
        <v>8403</v>
      </c>
      <c r="U693" s="2" t="n">
        <v>20</v>
      </c>
      <c r="V693" s="2" t="s">
        <v>3559</v>
      </c>
      <c r="W693" s="2" t="n">
        <v>20</v>
      </c>
      <c r="X693" s="2" t="s">
        <v>8404</v>
      </c>
      <c r="Y693" s="2"/>
      <c r="Z693" s="2" t="s">
        <v>1834</v>
      </c>
      <c r="AA693" s="2" t="s">
        <v>81</v>
      </c>
      <c r="AB693" s="2"/>
      <c r="AC693" s="2"/>
      <c r="AD693" s="2"/>
      <c r="AE693" s="2"/>
      <c r="AF693" s="2"/>
      <c r="AG693" s="2" t="s">
        <v>8405</v>
      </c>
      <c r="AH693" s="2" t="s">
        <v>8406</v>
      </c>
      <c r="AI693" s="2" t="s">
        <v>8407</v>
      </c>
      <c r="AJ693" s="2" t="s">
        <v>8408</v>
      </c>
      <c r="AK693" s="2"/>
      <c r="AL693" s="2"/>
      <c r="AM693" s="2"/>
      <c r="AN693" s="2" t="s">
        <v>87</v>
      </c>
      <c r="AO693" s="2" t="s">
        <v>8409</v>
      </c>
      <c r="AP693" s="2" t="s">
        <v>89</v>
      </c>
    </row>
    <row r="694" customFormat="false" ht="15" hidden="false" customHeight="false" outlineLevel="0" collapsed="false">
      <c r="A694" s="8" t="s">
        <v>8410</v>
      </c>
      <c r="B694" s="8" t="s">
        <v>8410</v>
      </c>
      <c r="C694" s="2" t="s">
        <v>8411</v>
      </c>
      <c r="D694" s="2" t="s">
        <v>144</v>
      </c>
      <c r="E694" s="2" t="s">
        <v>145</v>
      </c>
      <c r="F694" s="9" t="n">
        <f aca="false">Precios!R694</f>
        <v>639</v>
      </c>
      <c r="G694" s="2" t="n">
        <v>60</v>
      </c>
      <c r="H694" s="10" t="str">
        <f aca="false">Parámetros!$B$28</f>
        <v>Nuevo</v>
      </c>
      <c r="I694" s="10" t="str">
        <f aca="false">Parámetros!$B$29</f>
        <v>Clásica</v>
      </c>
      <c r="J694" s="11" t="s">
        <v>8412</v>
      </c>
      <c r="K694" s="10" t="str">
        <f aca="false">Parámetros!$B$30</f>
        <v>Mercado Envíos</v>
      </c>
      <c r="L694" s="2" t="str">
        <f aca="false">IF(F694&gt;=Parámetros!$B$7,"Envío gratis (obligatorio en Mercado Libre)",Parámetros!$B$31)</f>
        <v>Envío gratis (obligatorio en Mercado Libre)</v>
      </c>
      <c r="M694" s="10" t="str">
        <f aca="false">Parámetros!$B$32</f>
        <v>No acepto</v>
      </c>
      <c r="N694" s="10" t="str">
        <f aca="false">Parámetros!$B$33</f>
        <v>Sin garantía</v>
      </c>
      <c r="O694" s="2" t="s">
        <v>8413</v>
      </c>
      <c r="P694" s="2" t="s">
        <v>8414</v>
      </c>
      <c r="Q694" s="2" t="s">
        <v>3115</v>
      </c>
      <c r="R694" s="2" t="s">
        <v>8414</v>
      </c>
      <c r="S694" s="2" t="s">
        <v>1257</v>
      </c>
      <c r="T694" s="2" t="s">
        <v>8415</v>
      </c>
      <c r="U694" s="2" t="n">
        <v>20</v>
      </c>
      <c r="V694" s="2" t="s">
        <v>133</v>
      </c>
      <c r="W694" s="2" t="n">
        <v>20</v>
      </c>
      <c r="X694" s="2" t="s">
        <v>8416</v>
      </c>
      <c r="Y694" s="2" t="s">
        <v>2101</v>
      </c>
      <c r="Z694" s="2" t="s">
        <v>136</v>
      </c>
      <c r="AA694" s="2"/>
      <c r="AB694" s="2"/>
      <c r="AC694" s="2"/>
      <c r="AD694" s="2"/>
      <c r="AE694" s="2"/>
      <c r="AF694" s="2" t="s">
        <v>8417</v>
      </c>
      <c r="AG694" s="2" t="s">
        <v>8418</v>
      </c>
      <c r="AH694" s="2" t="s">
        <v>8419</v>
      </c>
      <c r="AI694" s="2" t="s">
        <v>8420</v>
      </c>
      <c r="AJ694" s="2"/>
      <c r="AK694" s="2"/>
      <c r="AL694" s="2"/>
      <c r="AM694" s="2"/>
      <c r="AN694" s="2" t="s">
        <v>87</v>
      </c>
      <c r="AO694" s="2" t="s">
        <v>8421</v>
      </c>
      <c r="AP694" s="2" t="s">
        <v>89</v>
      </c>
    </row>
    <row r="695" customFormat="false" ht="15" hidden="false" customHeight="false" outlineLevel="0" collapsed="false">
      <c r="A695" s="8" t="s">
        <v>8422</v>
      </c>
      <c r="B695" s="8" t="s">
        <v>8422</v>
      </c>
      <c r="C695" s="2" t="s">
        <v>8423</v>
      </c>
      <c r="D695" s="2" t="s">
        <v>750</v>
      </c>
      <c r="E695" s="2" t="s">
        <v>751</v>
      </c>
      <c r="F695" s="9" t="n">
        <f aca="false">Precios!R695</f>
        <v>625.05</v>
      </c>
      <c r="G695" s="2" t="n">
        <v>0</v>
      </c>
      <c r="H695" s="10" t="str">
        <f aca="false">Parámetros!$B$28</f>
        <v>Nuevo</v>
      </c>
      <c r="I695" s="10" t="str">
        <f aca="false">Parámetros!$B$29</f>
        <v>Clásica</v>
      </c>
      <c r="J695" s="11" t="s">
        <v>8424</v>
      </c>
      <c r="K695" s="10" t="str">
        <f aca="false">Parámetros!$B$30</f>
        <v>Mercado Envíos</v>
      </c>
      <c r="L695" s="2" t="str">
        <f aca="false">IF(F695&gt;=Parámetros!$B$7,"Envío gratis (obligatorio en Mercado Libre)",Parámetros!$B$31)</f>
        <v>Envío gratis (obligatorio en Mercado Libre)</v>
      </c>
      <c r="M695" s="10" t="str">
        <f aca="false">Parámetros!$B$32</f>
        <v>No acepto</v>
      </c>
      <c r="N695" s="10" t="str">
        <f aca="false">Parámetros!$B$33</f>
        <v>Sin garantía</v>
      </c>
      <c r="O695" s="2" t="s">
        <v>8425</v>
      </c>
      <c r="P695" s="2" t="s">
        <v>8426</v>
      </c>
      <c r="Q695" s="2" t="s">
        <v>5085</v>
      </c>
      <c r="R695" s="2" t="s">
        <v>8426</v>
      </c>
      <c r="S695" s="2"/>
      <c r="T695" s="2" t="s">
        <v>8427</v>
      </c>
      <c r="U695" s="2" t="n">
        <v>20</v>
      </c>
      <c r="V695" s="2" t="s">
        <v>220</v>
      </c>
      <c r="W695" s="2" t="n">
        <v>20</v>
      </c>
      <c r="X695" s="2" t="s">
        <v>8428</v>
      </c>
      <c r="Y695" s="2" t="s">
        <v>1723</v>
      </c>
      <c r="Z695" s="2" t="s">
        <v>136</v>
      </c>
      <c r="AA695" s="2"/>
      <c r="AB695" s="2"/>
      <c r="AC695" s="2"/>
      <c r="AD695" s="2"/>
      <c r="AE695" s="2"/>
      <c r="AF695" s="2" t="s">
        <v>8429</v>
      </c>
      <c r="AG695" s="2" t="s">
        <v>8430</v>
      </c>
      <c r="AH695" s="2" t="s">
        <v>8431</v>
      </c>
      <c r="AI695" s="2" t="s">
        <v>8432</v>
      </c>
      <c r="AJ695" s="2"/>
      <c r="AK695" s="2"/>
      <c r="AL695" s="2"/>
      <c r="AM695" s="2"/>
      <c r="AN695" s="2" t="s">
        <v>87</v>
      </c>
      <c r="AO695" s="2" t="s">
        <v>8433</v>
      </c>
      <c r="AP695" s="2" t="s">
        <v>89</v>
      </c>
    </row>
    <row r="696" customFormat="false" ht="15" hidden="false" customHeight="false" outlineLevel="0" collapsed="false">
      <c r="A696" s="8" t="s">
        <v>8434</v>
      </c>
      <c r="B696" s="8" t="s">
        <v>8434</v>
      </c>
      <c r="C696" s="2" t="s">
        <v>8435</v>
      </c>
      <c r="D696" s="2" t="s">
        <v>350</v>
      </c>
      <c r="E696" s="2" t="s">
        <v>351</v>
      </c>
      <c r="F696" s="9" t="n">
        <f aca="false">Precios!R696</f>
        <v>96</v>
      </c>
      <c r="G696" s="2" t="n">
        <v>755</v>
      </c>
      <c r="H696" s="10" t="str">
        <f aca="false">Parámetros!$B$28</f>
        <v>Nuevo</v>
      </c>
      <c r="I696" s="10" t="str">
        <f aca="false">Parámetros!$B$29</f>
        <v>Clásica</v>
      </c>
      <c r="J696" s="11" t="s">
        <v>8436</v>
      </c>
      <c r="K696" s="10" t="str">
        <f aca="false">Parámetros!$B$30</f>
        <v>Mercado Envíos</v>
      </c>
      <c r="L696" s="2" t="str">
        <f aca="false">IF(F696&gt;=Parámetros!$B$7,"Envío gratis (obligatorio en Mercado Libre)",Parámetros!$B$31)</f>
        <v>A cargo del comprador</v>
      </c>
      <c r="M696" s="10" t="str">
        <f aca="false">Parámetros!$B$32</f>
        <v>No acepto</v>
      </c>
      <c r="N696" s="10" t="str">
        <f aca="false">Parámetros!$B$33</f>
        <v>Sin garantía</v>
      </c>
      <c r="O696" s="2" t="s">
        <v>8437</v>
      </c>
      <c r="P696" s="2" t="s">
        <v>8438</v>
      </c>
      <c r="Q696" s="2"/>
      <c r="R696" s="2" t="s">
        <v>8438</v>
      </c>
      <c r="S696" s="2" t="s">
        <v>8439</v>
      </c>
      <c r="T696" s="2" t="s">
        <v>3946</v>
      </c>
      <c r="U696" s="2" t="n">
        <v>45</v>
      </c>
      <c r="V696" s="2" t="s">
        <v>100</v>
      </c>
      <c r="W696" s="2" t="n">
        <v>1</v>
      </c>
      <c r="X696" s="2" t="s">
        <v>8440</v>
      </c>
      <c r="Y696" s="2"/>
      <c r="Z696" s="2" t="s">
        <v>341</v>
      </c>
      <c r="AA696" s="2"/>
      <c r="AB696" s="2"/>
      <c r="AC696" s="2"/>
      <c r="AD696" s="2"/>
      <c r="AE696" s="2"/>
      <c r="AF696" s="2"/>
      <c r="AG696" s="2" t="s">
        <v>8441</v>
      </c>
      <c r="AH696" s="2" t="s">
        <v>8442</v>
      </c>
      <c r="AI696" s="2" t="s">
        <v>8443</v>
      </c>
      <c r="AJ696" s="2" t="s">
        <v>8444</v>
      </c>
      <c r="AK696" s="2" t="s">
        <v>8445</v>
      </c>
      <c r="AL696" s="2"/>
      <c r="AM696" s="2"/>
      <c r="AN696" s="2" t="s">
        <v>87</v>
      </c>
      <c r="AO696" s="2" t="s">
        <v>8446</v>
      </c>
      <c r="AP696" s="2" t="s">
        <v>89</v>
      </c>
    </row>
    <row r="697" customFormat="false" ht="15" hidden="false" customHeight="false" outlineLevel="0" collapsed="false">
      <c r="A697" s="8" t="s">
        <v>8447</v>
      </c>
      <c r="B697" s="8" t="s">
        <v>8447</v>
      </c>
      <c r="C697" s="2" t="s">
        <v>8448</v>
      </c>
      <c r="D697" s="2" t="s">
        <v>144</v>
      </c>
      <c r="E697" s="2" t="s">
        <v>145</v>
      </c>
      <c r="F697" s="9" t="n">
        <f aca="false">Precios!R697</f>
        <v>1836.38</v>
      </c>
      <c r="G697" s="2" t="n">
        <v>38</v>
      </c>
      <c r="H697" s="10" t="str">
        <f aca="false">Parámetros!$B$28</f>
        <v>Nuevo</v>
      </c>
      <c r="I697" s="10" t="str">
        <f aca="false">Parámetros!$B$29</f>
        <v>Clásica</v>
      </c>
      <c r="J697" s="11" t="s">
        <v>8449</v>
      </c>
      <c r="K697" s="10" t="str">
        <f aca="false">Parámetros!$B$30</f>
        <v>Mercado Envíos</v>
      </c>
      <c r="L697" s="2" t="str">
        <f aca="false">IF(F697&gt;=Parámetros!$B$7,"Envío gratis (obligatorio en Mercado Libre)",Parámetros!$B$31)</f>
        <v>Envío gratis (obligatorio en Mercado Libre)</v>
      </c>
      <c r="M697" s="10" t="str">
        <f aca="false">Parámetros!$B$32</f>
        <v>No acepto</v>
      </c>
      <c r="N697" s="10" t="str">
        <f aca="false">Parámetros!$B$33</f>
        <v>Sin garantía</v>
      </c>
      <c r="O697" s="2" t="s">
        <v>8450</v>
      </c>
      <c r="P697" s="2" t="s">
        <v>8451</v>
      </c>
      <c r="Q697" s="2" t="s">
        <v>8452</v>
      </c>
      <c r="R697" s="2" t="s">
        <v>8451</v>
      </c>
      <c r="S697" s="2"/>
      <c r="T697" s="2" t="s">
        <v>6354</v>
      </c>
      <c r="U697" s="2" t="n">
        <v>28</v>
      </c>
      <c r="V697" s="2" t="s">
        <v>1736</v>
      </c>
      <c r="W697" s="2" t="n">
        <v>28</v>
      </c>
      <c r="X697" s="2" t="s">
        <v>8453</v>
      </c>
      <c r="Y697" s="2" t="s">
        <v>135</v>
      </c>
      <c r="Z697" s="2" t="s">
        <v>136</v>
      </c>
      <c r="AA697" s="2" t="s">
        <v>81</v>
      </c>
      <c r="AB697" s="2"/>
      <c r="AC697" s="2"/>
      <c r="AD697" s="2"/>
      <c r="AE697" s="2"/>
      <c r="AF697" s="2" t="s">
        <v>8454</v>
      </c>
      <c r="AG697" s="2" t="s">
        <v>8455</v>
      </c>
      <c r="AH697" s="2" t="s">
        <v>8456</v>
      </c>
      <c r="AI697" s="2" t="s">
        <v>8457</v>
      </c>
      <c r="AJ697" s="2" t="s">
        <v>8458</v>
      </c>
      <c r="AK697" s="2"/>
      <c r="AL697" s="2"/>
      <c r="AM697" s="2"/>
      <c r="AN697" s="2" t="s">
        <v>87</v>
      </c>
      <c r="AO697" s="2" t="s">
        <v>8459</v>
      </c>
      <c r="AP697" s="2" t="s">
        <v>89</v>
      </c>
    </row>
    <row r="698" customFormat="false" ht="15" hidden="false" customHeight="false" outlineLevel="0" collapsed="false">
      <c r="A698" s="8" t="s">
        <v>8460</v>
      </c>
      <c r="B698" s="8" t="s">
        <v>8460</v>
      </c>
      <c r="C698" s="2" t="s">
        <v>8461</v>
      </c>
      <c r="D698" s="2" t="s">
        <v>8462</v>
      </c>
      <c r="E698" s="2" t="s">
        <v>8463</v>
      </c>
      <c r="F698" s="9" t="n">
        <f aca="false">Precios!R698</f>
        <v>159</v>
      </c>
      <c r="G698" s="2" t="n">
        <v>82</v>
      </c>
      <c r="H698" s="10" t="str">
        <f aca="false">Parámetros!$B$28</f>
        <v>Nuevo</v>
      </c>
      <c r="I698" s="10" t="str">
        <f aca="false">Parámetros!$B$29</f>
        <v>Clásica</v>
      </c>
      <c r="J698" s="11" t="s">
        <v>8464</v>
      </c>
      <c r="K698" s="10" t="str">
        <f aca="false">Parámetros!$B$30</f>
        <v>Mercado Envíos</v>
      </c>
      <c r="L698" s="2" t="str">
        <f aca="false">IF(F698&gt;=Parámetros!$B$7,"Envío gratis (obligatorio en Mercado Libre)",Parámetros!$B$31)</f>
        <v>A cargo del comprador</v>
      </c>
      <c r="M698" s="10" t="str">
        <f aca="false">Parámetros!$B$32</f>
        <v>No acepto</v>
      </c>
      <c r="N698" s="10" t="str">
        <f aca="false">Parámetros!$B$33</f>
        <v>Sin garantía</v>
      </c>
      <c r="O698" s="2" t="s">
        <v>8465</v>
      </c>
      <c r="P698" s="2" t="s">
        <v>8466</v>
      </c>
      <c r="Q698" s="2" t="s">
        <v>167</v>
      </c>
      <c r="R698" s="2" t="s">
        <v>8467</v>
      </c>
      <c r="S698" s="2" t="s">
        <v>8468</v>
      </c>
      <c r="T698" s="2" t="s">
        <v>8469</v>
      </c>
      <c r="U698" s="2" t="n">
        <v>48</v>
      </c>
      <c r="V698" s="2" t="s">
        <v>171</v>
      </c>
      <c r="W698" s="2" t="n">
        <v>48</v>
      </c>
      <c r="X698" s="2"/>
      <c r="Y698" s="2"/>
      <c r="Z698" s="2"/>
      <c r="AA698" s="2"/>
      <c r="AB698" s="2"/>
      <c r="AC698" s="2"/>
      <c r="AD698" s="2"/>
      <c r="AE698" s="2"/>
      <c r="AF698" s="2"/>
      <c r="AG698" s="2" t="s">
        <v>8470</v>
      </c>
      <c r="AH698" s="2" t="s">
        <v>8471</v>
      </c>
      <c r="AI698" s="2" t="s">
        <v>8472</v>
      </c>
      <c r="AJ698" s="2" t="s">
        <v>8473</v>
      </c>
      <c r="AK698" s="2" t="s">
        <v>8474</v>
      </c>
      <c r="AL698" s="2" t="s">
        <v>8475</v>
      </c>
      <c r="AM698" s="2"/>
      <c r="AN698" s="2" t="s">
        <v>175</v>
      </c>
      <c r="AO698" s="2" t="s">
        <v>8476</v>
      </c>
      <c r="AP698" s="2" t="s">
        <v>89</v>
      </c>
    </row>
    <row r="699" customFormat="false" ht="15" hidden="false" customHeight="false" outlineLevel="0" collapsed="false">
      <c r="A699" s="8" t="s">
        <v>8477</v>
      </c>
      <c r="B699" s="8" t="s">
        <v>8477</v>
      </c>
      <c r="C699" s="2" t="s">
        <v>8478</v>
      </c>
      <c r="D699" s="2" t="s">
        <v>556</v>
      </c>
      <c r="E699" s="2" t="s">
        <v>557</v>
      </c>
      <c r="F699" s="9" t="n">
        <f aca="false">Precios!R699</f>
        <v>631</v>
      </c>
      <c r="G699" s="2" t="n">
        <v>20</v>
      </c>
      <c r="H699" s="10" t="str">
        <f aca="false">Parámetros!$B$28</f>
        <v>Nuevo</v>
      </c>
      <c r="I699" s="10" t="str">
        <f aca="false">Parámetros!$B$29</f>
        <v>Clásica</v>
      </c>
      <c r="J699" s="11" t="s">
        <v>8479</v>
      </c>
      <c r="K699" s="10" t="str">
        <f aca="false">Parámetros!$B$30</f>
        <v>Mercado Envíos</v>
      </c>
      <c r="L699" s="2" t="str">
        <f aca="false">IF(F699&gt;=Parámetros!$B$7,"Envío gratis (obligatorio en Mercado Libre)",Parámetros!$B$31)</f>
        <v>Envío gratis (obligatorio en Mercado Libre)</v>
      </c>
      <c r="M699" s="10" t="str">
        <f aca="false">Parámetros!$B$32</f>
        <v>No acepto</v>
      </c>
      <c r="N699" s="10" t="str">
        <f aca="false">Parámetros!$B$33</f>
        <v>Sin garantía</v>
      </c>
      <c r="O699" s="2" t="s">
        <v>8480</v>
      </c>
      <c r="P699" s="2" t="s">
        <v>1571</v>
      </c>
      <c r="Q699" s="2" t="s">
        <v>962</v>
      </c>
      <c r="R699" s="2"/>
      <c r="S699" s="2"/>
      <c r="T699" s="2" t="s">
        <v>8481</v>
      </c>
      <c r="U699" s="2" t="n">
        <v>30</v>
      </c>
      <c r="V699" s="2" t="s">
        <v>220</v>
      </c>
      <c r="W699" s="2" t="n">
        <v>30</v>
      </c>
      <c r="X699" s="2" t="s">
        <v>8482</v>
      </c>
      <c r="Y699" s="2" t="s">
        <v>6911</v>
      </c>
      <c r="Z699" s="2" t="s">
        <v>1574</v>
      </c>
      <c r="AA699" s="2"/>
      <c r="AB699" s="2"/>
      <c r="AC699" s="2"/>
      <c r="AD699" s="2"/>
      <c r="AE699" s="2"/>
      <c r="AF699" s="2" t="s">
        <v>8483</v>
      </c>
      <c r="AG699" s="2" t="s">
        <v>8484</v>
      </c>
      <c r="AH699" s="2" t="s">
        <v>8485</v>
      </c>
      <c r="AI699" s="2" t="s">
        <v>8486</v>
      </c>
      <c r="AJ699" s="2" t="s">
        <v>8487</v>
      </c>
      <c r="AK699" s="2"/>
      <c r="AL699" s="2"/>
      <c r="AM699" s="2"/>
      <c r="AN699" s="2" t="s">
        <v>87</v>
      </c>
      <c r="AO699" s="2" t="s">
        <v>8488</v>
      </c>
      <c r="AP699" s="2" t="s">
        <v>89</v>
      </c>
    </row>
    <row r="700" customFormat="false" ht="15" hidden="false" customHeight="false" outlineLevel="0" collapsed="false">
      <c r="A700" s="8" t="s">
        <v>8489</v>
      </c>
      <c r="B700" s="8" t="s">
        <v>8489</v>
      </c>
      <c r="C700" s="2" t="s">
        <v>8490</v>
      </c>
      <c r="D700" s="2" t="s">
        <v>8491</v>
      </c>
      <c r="E700" s="2" t="s">
        <v>8492</v>
      </c>
      <c r="F700" s="9" t="n">
        <f aca="false">Precios!R700</f>
        <v>813.45</v>
      </c>
      <c r="G700" s="2" t="n">
        <v>18</v>
      </c>
      <c r="H700" s="10" t="str">
        <f aca="false">Parámetros!$B$28</f>
        <v>Nuevo</v>
      </c>
      <c r="I700" s="10" t="str">
        <f aca="false">Parámetros!$B$29</f>
        <v>Clásica</v>
      </c>
      <c r="J700" s="11" t="s">
        <v>8493</v>
      </c>
      <c r="K700" s="10" t="str">
        <f aca="false">Parámetros!$B$30</f>
        <v>Mercado Envíos</v>
      </c>
      <c r="L700" s="2" t="str">
        <f aca="false">IF(F700&gt;=Parámetros!$B$7,"Envío gratis (obligatorio en Mercado Libre)",Parámetros!$B$31)</f>
        <v>Envío gratis (obligatorio en Mercado Libre)</v>
      </c>
      <c r="M700" s="10" t="str">
        <f aca="false">Parámetros!$B$32</f>
        <v>No acepto</v>
      </c>
      <c r="N700" s="10" t="str">
        <f aca="false">Parámetros!$B$33</f>
        <v>Sin garantía</v>
      </c>
      <c r="O700" s="2" t="s">
        <v>8494</v>
      </c>
      <c r="P700" s="2" t="s">
        <v>8495</v>
      </c>
      <c r="Q700" s="2" t="s">
        <v>8496</v>
      </c>
      <c r="R700" s="2" t="s">
        <v>8497</v>
      </c>
      <c r="S700" s="2" t="s">
        <v>8498</v>
      </c>
      <c r="T700" s="2" t="s">
        <v>8499</v>
      </c>
      <c r="U700" s="2"/>
      <c r="V700" s="2"/>
      <c r="W700" s="2" t="n">
        <v>1</v>
      </c>
      <c r="X700" s="2"/>
      <c r="Y700" s="2"/>
      <c r="Z700" s="2"/>
      <c r="AA700" s="2"/>
      <c r="AB700" s="2"/>
      <c r="AC700" s="2"/>
      <c r="AD700" s="2"/>
      <c r="AE700" s="2"/>
      <c r="AF700" s="2"/>
      <c r="AG700" s="2" t="s">
        <v>8500</v>
      </c>
      <c r="AH700" s="2" t="s">
        <v>8501</v>
      </c>
      <c r="AI700" s="2" t="s">
        <v>8502</v>
      </c>
      <c r="AJ700" s="2" t="s">
        <v>8503</v>
      </c>
      <c r="AK700" s="2"/>
      <c r="AL700" s="2"/>
      <c r="AM700" s="2"/>
      <c r="AN700" s="2" t="s">
        <v>87</v>
      </c>
      <c r="AO700" s="2" t="s">
        <v>8504</v>
      </c>
      <c r="AP700" s="2" t="s">
        <v>89</v>
      </c>
    </row>
    <row r="701" customFormat="false" ht="15" hidden="false" customHeight="false" outlineLevel="0" collapsed="false">
      <c r="A701" s="8" t="s">
        <v>8505</v>
      </c>
      <c r="B701" s="8" t="s">
        <v>8505</v>
      </c>
      <c r="C701" s="2" t="s">
        <v>8506</v>
      </c>
      <c r="D701" s="2" t="s">
        <v>750</v>
      </c>
      <c r="E701" s="2" t="s">
        <v>751</v>
      </c>
      <c r="F701" s="9" t="n">
        <f aca="false">Precios!R701</f>
        <v>227</v>
      </c>
      <c r="G701" s="2" t="n">
        <v>89</v>
      </c>
      <c r="H701" s="10" t="str">
        <f aca="false">Parámetros!$B$28</f>
        <v>Nuevo</v>
      </c>
      <c r="I701" s="10" t="str">
        <f aca="false">Parámetros!$B$29</f>
        <v>Clásica</v>
      </c>
      <c r="J701" s="11" t="s">
        <v>8507</v>
      </c>
      <c r="K701" s="10" t="str">
        <f aca="false">Parámetros!$B$30</f>
        <v>Mercado Envíos</v>
      </c>
      <c r="L701" s="2" t="str">
        <f aca="false">IF(F701&gt;=Parámetros!$B$7,"Envío gratis (obligatorio en Mercado Libre)",Parámetros!$B$31)</f>
        <v>A cargo del comprador</v>
      </c>
      <c r="M701" s="10" t="str">
        <f aca="false">Parámetros!$B$32</f>
        <v>No acepto</v>
      </c>
      <c r="N701" s="10" t="str">
        <f aca="false">Parámetros!$B$33</f>
        <v>Sin garantía</v>
      </c>
      <c r="O701" s="2" t="s">
        <v>8508</v>
      </c>
      <c r="P701" s="2" t="s">
        <v>5799</v>
      </c>
      <c r="Q701" s="2" t="s">
        <v>7234</v>
      </c>
      <c r="R701" s="2"/>
      <c r="S701" s="2"/>
      <c r="T701" s="2" t="s">
        <v>8509</v>
      </c>
      <c r="U701" s="2" t="n">
        <v>120</v>
      </c>
      <c r="V701" s="2" t="s">
        <v>77</v>
      </c>
      <c r="W701" s="2" t="n">
        <v>1</v>
      </c>
      <c r="X701" s="2" t="s">
        <v>8510</v>
      </c>
      <c r="Y701" s="2" t="s">
        <v>8511</v>
      </c>
      <c r="Z701" s="2" t="s">
        <v>136</v>
      </c>
      <c r="AA701" s="2" t="s">
        <v>3027</v>
      </c>
      <c r="AB701" s="2"/>
      <c r="AC701" s="2" t="s">
        <v>8512</v>
      </c>
      <c r="AD701" s="2"/>
      <c r="AE701" s="2"/>
      <c r="AF701" s="2" t="s">
        <v>8513</v>
      </c>
      <c r="AG701" s="2" t="s">
        <v>8514</v>
      </c>
      <c r="AH701" s="2" t="s">
        <v>8515</v>
      </c>
      <c r="AI701" s="2" t="s">
        <v>8516</v>
      </c>
      <c r="AJ701" s="2"/>
      <c r="AK701" s="2"/>
      <c r="AL701" s="2"/>
      <c r="AM701" s="2"/>
      <c r="AN701" s="2" t="s">
        <v>87</v>
      </c>
      <c r="AO701" s="2" t="s">
        <v>8517</v>
      </c>
      <c r="AP701" s="2" t="s">
        <v>89</v>
      </c>
    </row>
    <row r="702" customFormat="false" ht="15" hidden="false" customHeight="false" outlineLevel="0" collapsed="false">
      <c r="A702" s="8" t="s">
        <v>8518</v>
      </c>
      <c r="B702" s="8" t="s">
        <v>8518</v>
      </c>
      <c r="C702" s="2" t="s">
        <v>8519</v>
      </c>
      <c r="D702" s="2" t="s">
        <v>144</v>
      </c>
      <c r="E702" s="2" t="s">
        <v>145</v>
      </c>
      <c r="F702" s="9" t="n">
        <f aca="false">Precios!R702</f>
        <v>556</v>
      </c>
      <c r="G702" s="2" t="n">
        <v>0</v>
      </c>
      <c r="H702" s="10" t="str">
        <f aca="false">Parámetros!$B$28</f>
        <v>Nuevo</v>
      </c>
      <c r="I702" s="10" t="str">
        <f aca="false">Parámetros!$B$29</f>
        <v>Clásica</v>
      </c>
      <c r="J702" s="11" t="s">
        <v>8520</v>
      </c>
      <c r="K702" s="10" t="str">
        <f aca="false">Parámetros!$B$30</f>
        <v>Mercado Envíos</v>
      </c>
      <c r="L702" s="2" t="str">
        <f aca="false">IF(F702&gt;=Parámetros!$B$7,"Envío gratis (obligatorio en Mercado Libre)",Parámetros!$B$31)</f>
        <v>Envío gratis (obligatorio en Mercado Libre)</v>
      </c>
      <c r="M702" s="10" t="str">
        <f aca="false">Parámetros!$B$32</f>
        <v>No acepto</v>
      </c>
      <c r="N702" s="10" t="str">
        <f aca="false">Parámetros!$B$33</f>
        <v>Sin garantía</v>
      </c>
      <c r="O702" s="2"/>
      <c r="P702" s="2" t="s">
        <v>1733</v>
      </c>
      <c r="Q702" s="2" t="s">
        <v>1734</v>
      </c>
      <c r="R702" s="2" t="s">
        <v>8521</v>
      </c>
      <c r="S702" s="2"/>
      <c r="T702" s="2" t="s">
        <v>8522</v>
      </c>
      <c r="U702" s="2" t="n">
        <v>12</v>
      </c>
      <c r="V702" s="2" t="s">
        <v>1736</v>
      </c>
      <c r="W702" s="2" t="n">
        <v>12</v>
      </c>
      <c r="X702" s="2" t="s">
        <v>8523</v>
      </c>
      <c r="Y702" s="2" t="s">
        <v>8524</v>
      </c>
      <c r="Z702" s="2" t="s">
        <v>136</v>
      </c>
      <c r="AA702" s="2" t="s">
        <v>81</v>
      </c>
      <c r="AB702" s="2"/>
      <c r="AC702" s="2"/>
      <c r="AD702" s="2"/>
      <c r="AE702" s="2"/>
      <c r="AF702" s="2"/>
      <c r="AG702" s="2" t="s">
        <v>8525</v>
      </c>
      <c r="AH702" s="2" t="s">
        <v>8526</v>
      </c>
      <c r="AI702" s="2" t="s">
        <v>8527</v>
      </c>
      <c r="AJ702" s="2" t="s">
        <v>8528</v>
      </c>
      <c r="AK702" s="2"/>
      <c r="AL702" s="2"/>
      <c r="AM702" s="2"/>
      <c r="AN702" s="2" t="s">
        <v>87</v>
      </c>
      <c r="AO702" s="2" t="s">
        <v>8529</v>
      </c>
      <c r="AP702" s="2" t="s">
        <v>89</v>
      </c>
    </row>
    <row r="703" customFormat="false" ht="15" hidden="false" customHeight="false" outlineLevel="0" collapsed="false">
      <c r="A703" s="8" t="s">
        <v>8530</v>
      </c>
      <c r="B703" s="8" t="s">
        <v>8530</v>
      </c>
      <c r="C703" s="2" t="s">
        <v>8531</v>
      </c>
      <c r="D703" s="2" t="s">
        <v>6709</v>
      </c>
      <c r="E703" s="2" t="s">
        <v>6710</v>
      </c>
      <c r="F703" s="9" t="n">
        <f aca="false">Precios!R703</f>
        <v>212.52</v>
      </c>
      <c r="G703" s="2" t="n">
        <v>43</v>
      </c>
      <c r="H703" s="10" t="str">
        <f aca="false">Parámetros!$B$28</f>
        <v>Nuevo</v>
      </c>
      <c r="I703" s="10" t="str">
        <f aca="false">Parámetros!$B$29</f>
        <v>Clásica</v>
      </c>
      <c r="J703" s="11" t="s">
        <v>8532</v>
      </c>
      <c r="K703" s="10" t="str">
        <f aca="false">Parámetros!$B$30</f>
        <v>Mercado Envíos</v>
      </c>
      <c r="L703" s="2" t="str">
        <f aca="false">IF(F703&gt;=Parámetros!$B$7,"Envío gratis (obligatorio en Mercado Libre)",Parámetros!$B$31)</f>
        <v>A cargo del comprador</v>
      </c>
      <c r="M703" s="10" t="str">
        <f aca="false">Parámetros!$B$32</f>
        <v>No acepto</v>
      </c>
      <c r="N703" s="10" t="str">
        <f aca="false">Parámetros!$B$33</f>
        <v>Sin garantía</v>
      </c>
      <c r="O703" s="2" t="s">
        <v>8533</v>
      </c>
      <c r="P703" s="2" t="s">
        <v>6774</v>
      </c>
      <c r="Q703" s="2" t="s">
        <v>6195</v>
      </c>
      <c r="R703" s="2" t="s">
        <v>6775</v>
      </c>
      <c r="S703" s="2" t="s">
        <v>475</v>
      </c>
      <c r="T703" s="2" t="s">
        <v>3457</v>
      </c>
      <c r="U703" s="2" t="n">
        <v>153</v>
      </c>
      <c r="V703" s="2" t="s">
        <v>77</v>
      </c>
      <c r="W703" s="2" t="n">
        <v>1</v>
      </c>
      <c r="X703" s="2"/>
      <c r="Y703" s="2"/>
      <c r="Z703" s="2"/>
      <c r="AA703" s="2"/>
      <c r="AB703" s="2"/>
      <c r="AC703" s="2" t="s">
        <v>475</v>
      </c>
      <c r="AD703" s="2"/>
      <c r="AE703" s="2"/>
      <c r="AF703" s="2"/>
      <c r="AG703" s="2" t="s">
        <v>8534</v>
      </c>
      <c r="AH703" s="2" t="s">
        <v>8535</v>
      </c>
      <c r="AI703" s="2" t="s">
        <v>8536</v>
      </c>
      <c r="AJ703" s="2"/>
      <c r="AK703" s="2"/>
      <c r="AL703" s="2"/>
      <c r="AM703" s="2"/>
      <c r="AN703" s="2" t="s">
        <v>175</v>
      </c>
      <c r="AO703" s="2" t="s">
        <v>8537</v>
      </c>
      <c r="AP703" s="2" t="s">
        <v>89</v>
      </c>
    </row>
    <row r="704" customFormat="false" ht="15" hidden="false" customHeight="false" outlineLevel="0" collapsed="false">
      <c r="A704" s="8" t="s">
        <v>8538</v>
      </c>
      <c r="B704" s="8" t="s">
        <v>8538</v>
      </c>
      <c r="C704" s="2" t="s">
        <v>8539</v>
      </c>
      <c r="D704" s="2" t="s">
        <v>7457</v>
      </c>
      <c r="E704" s="2" t="s">
        <v>7458</v>
      </c>
      <c r="F704" s="9" t="n">
        <f aca="false">Precios!R704</f>
        <v>69</v>
      </c>
      <c r="G704" s="2" t="n">
        <v>707</v>
      </c>
      <c r="H704" s="10" t="str">
        <f aca="false">Parámetros!$B$28</f>
        <v>Nuevo</v>
      </c>
      <c r="I704" s="10" t="str">
        <f aca="false">Parámetros!$B$29</f>
        <v>Clásica</v>
      </c>
      <c r="J704" s="11" t="s">
        <v>8540</v>
      </c>
      <c r="K704" s="10" t="str">
        <f aca="false">Parámetros!$B$30</f>
        <v>Mercado Envíos</v>
      </c>
      <c r="L704" s="2" t="str">
        <f aca="false">IF(F704&gt;=Parámetros!$B$7,"Envío gratis (obligatorio en Mercado Libre)",Parámetros!$B$31)</f>
        <v>A cargo del comprador</v>
      </c>
      <c r="M704" s="10" t="str">
        <f aca="false">Parámetros!$B$32</f>
        <v>No acepto</v>
      </c>
      <c r="N704" s="10" t="str">
        <f aca="false">Parámetros!$B$33</f>
        <v>Sin garantía</v>
      </c>
      <c r="O704" s="2" t="s">
        <v>8541</v>
      </c>
      <c r="P704" s="2" t="s">
        <v>7461</v>
      </c>
      <c r="Q704" s="2" t="s">
        <v>601</v>
      </c>
      <c r="R704" s="2" t="s">
        <v>7462</v>
      </c>
      <c r="S704" s="2" t="s">
        <v>8542</v>
      </c>
      <c r="T704" s="2" t="s">
        <v>6572</v>
      </c>
      <c r="U704" s="2" t="n">
        <v>12</v>
      </c>
      <c r="V704" s="2" t="s">
        <v>8543</v>
      </c>
      <c r="W704" s="2" t="n">
        <v>12</v>
      </c>
      <c r="X704" s="2"/>
      <c r="Y704" s="2"/>
      <c r="Z704" s="2"/>
      <c r="AA704" s="2"/>
      <c r="AB704" s="2"/>
      <c r="AC704" s="2"/>
      <c r="AD704" s="2" t="s">
        <v>566</v>
      </c>
      <c r="AE704" s="2"/>
      <c r="AF704" s="2"/>
      <c r="AG704" s="2" t="s">
        <v>8544</v>
      </c>
      <c r="AH704" s="2" t="s">
        <v>8545</v>
      </c>
      <c r="AI704" s="2" t="s">
        <v>8546</v>
      </c>
      <c r="AJ704" s="2"/>
      <c r="AK704" s="2"/>
      <c r="AL704" s="2"/>
      <c r="AM704" s="2"/>
      <c r="AN704" s="2" t="s">
        <v>175</v>
      </c>
      <c r="AO704" s="2" t="s">
        <v>8547</v>
      </c>
      <c r="AP704" s="2" t="s">
        <v>89</v>
      </c>
    </row>
    <row r="705" customFormat="false" ht="15" hidden="false" customHeight="false" outlineLevel="0" collapsed="false">
      <c r="A705" s="8" t="s">
        <v>8548</v>
      </c>
      <c r="B705" s="8" t="s">
        <v>8548</v>
      </c>
      <c r="C705" s="2" t="s">
        <v>8549</v>
      </c>
      <c r="D705" s="2" t="s">
        <v>8550</v>
      </c>
      <c r="E705" s="2" t="s">
        <v>8551</v>
      </c>
      <c r="F705" s="9" t="n">
        <f aca="false">Precios!R705</f>
        <v>228</v>
      </c>
      <c r="G705" s="2" t="n">
        <v>35</v>
      </c>
      <c r="H705" s="10" t="str">
        <f aca="false">Parámetros!$B$28</f>
        <v>Nuevo</v>
      </c>
      <c r="I705" s="10" t="str">
        <f aca="false">Parámetros!$B$29</f>
        <v>Clásica</v>
      </c>
      <c r="J705" s="11" t="s">
        <v>8552</v>
      </c>
      <c r="K705" s="10" t="str">
        <f aca="false">Parámetros!$B$30</f>
        <v>Mercado Envíos</v>
      </c>
      <c r="L705" s="2" t="str">
        <f aca="false">IF(F705&gt;=Parámetros!$B$7,"Envío gratis (obligatorio en Mercado Libre)",Parámetros!$B$31)</f>
        <v>A cargo del comprador</v>
      </c>
      <c r="M705" s="10" t="str">
        <f aca="false">Parámetros!$B$32</f>
        <v>No acepto</v>
      </c>
      <c r="N705" s="10" t="str">
        <f aca="false">Parámetros!$B$33</f>
        <v>Sin garantía</v>
      </c>
      <c r="O705" s="2" t="s">
        <v>8553</v>
      </c>
      <c r="P705" s="2" t="s">
        <v>8554</v>
      </c>
      <c r="Q705" s="2" t="s">
        <v>8555</v>
      </c>
      <c r="R705" s="2" t="s">
        <v>8556</v>
      </c>
      <c r="S705" s="2" t="s">
        <v>8557</v>
      </c>
      <c r="T705" s="2" t="s">
        <v>8558</v>
      </c>
      <c r="U705" s="2" t="n">
        <v>14</v>
      </c>
      <c r="V705" s="2" t="s">
        <v>100</v>
      </c>
      <c r="W705" s="2" t="n">
        <v>1</v>
      </c>
      <c r="X705" s="2"/>
      <c r="Y705" s="2"/>
      <c r="Z705" s="2"/>
      <c r="AA705" s="2"/>
      <c r="AB705" s="2"/>
      <c r="AC705" s="2"/>
      <c r="AD705" s="2"/>
      <c r="AE705" s="2"/>
      <c r="AF705" s="2"/>
      <c r="AG705" s="2" t="s">
        <v>8559</v>
      </c>
      <c r="AH705" s="2" t="s">
        <v>8560</v>
      </c>
      <c r="AI705" s="2" t="s">
        <v>8561</v>
      </c>
      <c r="AJ705" s="2" t="s">
        <v>8562</v>
      </c>
      <c r="AK705" s="2" t="s">
        <v>8563</v>
      </c>
      <c r="AL705" s="2"/>
      <c r="AM705" s="2"/>
      <c r="AN705" s="2" t="s">
        <v>175</v>
      </c>
      <c r="AO705" s="2" t="s">
        <v>8564</v>
      </c>
      <c r="AP705" s="2" t="s">
        <v>89</v>
      </c>
    </row>
    <row r="706" customFormat="false" ht="15" hidden="false" customHeight="false" outlineLevel="0" collapsed="false">
      <c r="A706" s="8" t="s">
        <v>8565</v>
      </c>
      <c r="B706" s="8" t="s">
        <v>8565</v>
      </c>
      <c r="C706" s="2" t="s">
        <v>8566</v>
      </c>
      <c r="D706" s="2" t="s">
        <v>6709</v>
      </c>
      <c r="E706" s="2" t="s">
        <v>6710</v>
      </c>
      <c r="F706" s="9" t="n">
        <f aca="false">Precios!R706</f>
        <v>184.84</v>
      </c>
      <c r="G706" s="2" t="n">
        <v>64</v>
      </c>
      <c r="H706" s="10" t="str">
        <f aca="false">Parámetros!$B$28</f>
        <v>Nuevo</v>
      </c>
      <c r="I706" s="10" t="str">
        <f aca="false">Parámetros!$B$29</f>
        <v>Clásica</v>
      </c>
      <c r="J706" s="11" t="s">
        <v>8567</v>
      </c>
      <c r="K706" s="10" t="str">
        <f aca="false">Parámetros!$B$30</f>
        <v>Mercado Envíos</v>
      </c>
      <c r="L706" s="2" t="str">
        <f aca="false">IF(F706&gt;=Parámetros!$B$7,"Envío gratis (obligatorio en Mercado Libre)",Parámetros!$B$31)</f>
        <v>A cargo del comprador</v>
      </c>
      <c r="M706" s="10" t="str">
        <f aca="false">Parámetros!$B$32</f>
        <v>No acepto</v>
      </c>
      <c r="N706" s="10" t="str">
        <f aca="false">Parámetros!$B$33</f>
        <v>Sin garantía</v>
      </c>
      <c r="O706" s="2" t="s">
        <v>8568</v>
      </c>
      <c r="P706" s="2" t="s">
        <v>6713</v>
      </c>
      <c r="Q706" s="2" t="s">
        <v>6195</v>
      </c>
      <c r="R706" s="2" t="s">
        <v>8569</v>
      </c>
      <c r="S706" s="2" t="s">
        <v>8570</v>
      </c>
      <c r="T706" s="2" t="s">
        <v>3457</v>
      </c>
      <c r="U706" s="2" t="n">
        <v>150</v>
      </c>
      <c r="V706" s="2" t="s">
        <v>77</v>
      </c>
      <c r="W706" s="2" t="n">
        <v>1</v>
      </c>
      <c r="X706" s="2"/>
      <c r="Y706" s="2"/>
      <c r="Z706" s="2"/>
      <c r="AA706" s="2"/>
      <c r="AB706" s="2"/>
      <c r="AC706" s="2" t="s">
        <v>8571</v>
      </c>
      <c r="AD706" s="2" t="s">
        <v>1101</v>
      </c>
      <c r="AE706" s="2"/>
      <c r="AF706" s="2"/>
      <c r="AG706" s="2" t="s">
        <v>8572</v>
      </c>
      <c r="AH706" s="2" t="s">
        <v>8573</v>
      </c>
      <c r="AI706" s="2"/>
      <c r="AJ706" s="2"/>
      <c r="AK706" s="2"/>
      <c r="AL706" s="2"/>
      <c r="AM706" s="2"/>
      <c r="AN706" s="2" t="s">
        <v>175</v>
      </c>
      <c r="AO706" s="2" t="s">
        <v>8574</v>
      </c>
      <c r="AP706" s="2" t="s">
        <v>89</v>
      </c>
    </row>
    <row r="707" customFormat="false" ht="15" hidden="false" customHeight="false" outlineLevel="0" collapsed="false">
      <c r="A707" s="8" t="s">
        <v>8575</v>
      </c>
      <c r="B707" s="8" t="s">
        <v>8575</v>
      </c>
      <c r="C707" s="2" t="s">
        <v>8576</v>
      </c>
      <c r="D707" s="2" t="s">
        <v>240</v>
      </c>
      <c r="E707" s="2" t="s">
        <v>241</v>
      </c>
      <c r="F707" s="9" t="n">
        <f aca="false">Precios!R707</f>
        <v>229</v>
      </c>
      <c r="G707" s="2" t="n">
        <v>0</v>
      </c>
      <c r="H707" s="10" t="str">
        <f aca="false">Parámetros!$B$28</f>
        <v>Nuevo</v>
      </c>
      <c r="I707" s="10" t="str">
        <f aca="false">Parámetros!$B$29</f>
        <v>Clásica</v>
      </c>
      <c r="J707" s="11" t="s">
        <v>8577</v>
      </c>
      <c r="K707" s="10" t="str">
        <f aca="false">Parámetros!$B$30</f>
        <v>Mercado Envíos</v>
      </c>
      <c r="L707" s="2" t="str">
        <f aca="false">IF(F707&gt;=Parámetros!$B$7,"Envío gratis (obligatorio en Mercado Libre)",Parámetros!$B$31)</f>
        <v>A cargo del comprador</v>
      </c>
      <c r="M707" s="10" t="str">
        <f aca="false">Parámetros!$B$32</f>
        <v>No acepto</v>
      </c>
      <c r="N707" s="10" t="str">
        <f aca="false">Parámetros!$B$33</f>
        <v>Sin garantía</v>
      </c>
      <c r="O707" s="2" t="s">
        <v>8578</v>
      </c>
      <c r="P707" s="2" t="s">
        <v>8579</v>
      </c>
      <c r="Q707" s="2" t="s">
        <v>3066</v>
      </c>
      <c r="R707" s="2" t="s">
        <v>8580</v>
      </c>
      <c r="S707" s="2"/>
      <c r="T707" s="2" t="s">
        <v>8581</v>
      </c>
      <c r="U707" s="2" t="n">
        <v>16</v>
      </c>
      <c r="V707" s="2" t="s">
        <v>133</v>
      </c>
      <c r="W707" s="2" t="n">
        <v>16</v>
      </c>
      <c r="X707" s="2" t="s">
        <v>950</v>
      </c>
      <c r="Y707" s="2" t="s">
        <v>8582</v>
      </c>
      <c r="Z707" s="2" t="s">
        <v>136</v>
      </c>
      <c r="AA707" s="2" t="s">
        <v>1835</v>
      </c>
      <c r="AB707" s="2"/>
      <c r="AC707" s="2"/>
      <c r="AD707" s="2"/>
      <c r="AE707" s="2"/>
      <c r="AF707" s="2" t="s">
        <v>8583</v>
      </c>
      <c r="AG707" s="2" t="s">
        <v>8584</v>
      </c>
      <c r="AH707" s="2" t="s">
        <v>8585</v>
      </c>
      <c r="AI707" s="2" t="s">
        <v>8586</v>
      </c>
      <c r="AJ707" s="2" t="s">
        <v>8587</v>
      </c>
      <c r="AK707" s="2"/>
      <c r="AL707" s="2"/>
      <c r="AM707" s="2"/>
      <c r="AN707" s="2" t="s">
        <v>87</v>
      </c>
      <c r="AO707" s="2" t="s">
        <v>8588</v>
      </c>
      <c r="AP707" s="2" t="s">
        <v>89</v>
      </c>
    </row>
    <row r="708" customFormat="false" ht="15" hidden="false" customHeight="false" outlineLevel="0" collapsed="false">
      <c r="A708" s="8" t="s">
        <v>8589</v>
      </c>
      <c r="B708" s="8" t="s">
        <v>8589</v>
      </c>
      <c r="C708" s="2" t="s">
        <v>8590</v>
      </c>
      <c r="D708" s="2" t="s">
        <v>4258</v>
      </c>
      <c r="E708" s="2" t="s">
        <v>4259</v>
      </c>
      <c r="F708" s="9" t="n">
        <f aca="false">Precios!R708</f>
        <v>138</v>
      </c>
      <c r="G708" s="2" t="n">
        <v>311</v>
      </c>
      <c r="H708" s="10" t="str">
        <f aca="false">Parámetros!$B$28</f>
        <v>Nuevo</v>
      </c>
      <c r="I708" s="10" t="str">
        <f aca="false">Parámetros!$B$29</f>
        <v>Clásica</v>
      </c>
      <c r="J708" s="11" t="s">
        <v>8591</v>
      </c>
      <c r="K708" s="10" t="str">
        <f aca="false">Parámetros!$B$30</f>
        <v>Mercado Envíos</v>
      </c>
      <c r="L708" s="2" t="str">
        <f aca="false">IF(F708&gt;=Parámetros!$B$7,"Envío gratis (obligatorio en Mercado Libre)",Parámetros!$B$31)</f>
        <v>A cargo del comprador</v>
      </c>
      <c r="M708" s="10" t="str">
        <f aca="false">Parámetros!$B$32</f>
        <v>No acepto</v>
      </c>
      <c r="N708" s="10" t="str">
        <f aca="false">Parámetros!$B$33</f>
        <v>Sin garantía</v>
      </c>
      <c r="O708" s="2" t="s">
        <v>8592</v>
      </c>
      <c r="P708" s="2" t="s">
        <v>1603</v>
      </c>
      <c r="Q708" s="2" t="s">
        <v>4518</v>
      </c>
      <c r="R708" s="2" t="s">
        <v>1603</v>
      </c>
      <c r="S708" s="2" t="s">
        <v>8593</v>
      </c>
      <c r="T708" s="2" t="s">
        <v>5306</v>
      </c>
      <c r="U708" s="2" t="n">
        <v>30</v>
      </c>
      <c r="V708" s="2" t="s">
        <v>100</v>
      </c>
      <c r="W708" s="2" t="n">
        <v>1</v>
      </c>
      <c r="X708" s="2" t="s">
        <v>1607</v>
      </c>
      <c r="Y708" s="2" t="s">
        <v>8594</v>
      </c>
      <c r="Z708" s="2" t="s">
        <v>8595</v>
      </c>
      <c r="AA708" s="2"/>
      <c r="AB708" s="2"/>
      <c r="AC708" s="2"/>
      <c r="AD708" s="2"/>
      <c r="AE708" s="2"/>
      <c r="AF708" s="2"/>
      <c r="AG708" s="2" t="s">
        <v>8596</v>
      </c>
      <c r="AH708" s="2" t="s">
        <v>8597</v>
      </c>
      <c r="AI708" s="2" t="s">
        <v>8598</v>
      </c>
      <c r="AJ708" s="2"/>
      <c r="AK708" s="2"/>
      <c r="AL708" s="2"/>
      <c r="AM708" s="2"/>
      <c r="AN708" s="2" t="s">
        <v>87</v>
      </c>
      <c r="AO708" s="2" t="s">
        <v>8599</v>
      </c>
      <c r="AP708" s="2" t="s">
        <v>89</v>
      </c>
    </row>
    <row r="709" customFormat="false" ht="15" hidden="false" customHeight="false" outlineLevel="0" collapsed="false">
      <c r="A709" s="8" t="s">
        <v>8600</v>
      </c>
      <c r="B709" s="8" t="s">
        <v>8600</v>
      </c>
      <c r="C709" s="2" t="s">
        <v>8601</v>
      </c>
      <c r="D709" s="2" t="s">
        <v>1811</v>
      </c>
      <c r="E709" s="2" t="s">
        <v>1812</v>
      </c>
      <c r="F709" s="9" t="n">
        <f aca="false">Precios!R709</f>
        <v>58</v>
      </c>
      <c r="G709" s="2" t="n">
        <v>358</v>
      </c>
      <c r="H709" s="10" t="str">
        <f aca="false">Parámetros!$B$28</f>
        <v>Nuevo</v>
      </c>
      <c r="I709" s="10" t="str">
        <f aca="false">Parámetros!$B$29</f>
        <v>Clásica</v>
      </c>
      <c r="J709" s="11" t="s">
        <v>8602</v>
      </c>
      <c r="K709" s="10" t="str">
        <f aca="false">Parámetros!$B$30</f>
        <v>Mercado Envíos</v>
      </c>
      <c r="L709" s="2" t="str">
        <f aca="false">IF(F709&gt;=Parámetros!$B$7,"Envío gratis (obligatorio en Mercado Libre)",Parámetros!$B$31)</f>
        <v>A cargo del comprador</v>
      </c>
      <c r="M709" s="10" t="str">
        <f aca="false">Parámetros!$B$32</f>
        <v>No acepto</v>
      </c>
      <c r="N709" s="10" t="str">
        <f aca="false">Parámetros!$B$33</f>
        <v>Sin garantía</v>
      </c>
      <c r="O709" s="2"/>
      <c r="P709" s="2" t="s">
        <v>6848</v>
      </c>
      <c r="Q709" s="2" t="s">
        <v>8603</v>
      </c>
      <c r="R709" s="2" t="s">
        <v>6849</v>
      </c>
      <c r="S709" s="2"/>
      <c r="T709" s="2" t="s">
        <v>8604</v>
      </c>
      <c r="U709" s="2" t="n">
        <v>50</v>
      </c>
      <c r="V709" s="2" t="s">
        <v>100</v>
      </c>
      <c r="W709" s="2" t="n">
        <v>1</v>
      </c>
      <c r="X709" s="2" t="s">
        <v>6850</v>
      </c>
      <c r="Y709" s="2"/>
      <c r="Z709" s="2" t="s">
        <v>1819</v>
      </c>
      <c r="AA709" s="2"/>
      <c r="AB709" s="2"/>
      <c r="AC709" s="2"/>
      <c r="AD709" s="2"/>
      <c r="AE709" s="2"/>
      <c r="AF709" s="2"/>
      <c r="AG709" s="2" t="s">
        <v>8605</v>
      </c>
      <c r="AH709" s="2" t="s">
        <v>8606</v>
      </c>
      <c r="AI709" s="2"/>
      <c r="AJ709" s="2"/>
      <c r="AK709" s="2"/>
      <c r="AL709" s="2"/>
      <c r="AM709" s="2"/>
      <c r="AN709" s="2" t="s">
        <v>87</v>
      </c>
      <c r="AO709" s="2" t="s">
        <v>8607</v>
      </c>
      <c r="AP709" s="2" t="s">
        <v>89</v>
      </c>
    </row>
    <row r="710" customFormat="false" ht="15" hidden="false" customHeight="false" outlineLevel="0" collapsed="false">
      <c r="A710" s="8" t="s">
        <v>8608</v>
      </c>
      <c r="B710" s="8" t="s">
        <v>8608</v>
      </c>
      <c r="C710" s="2" t="s">
        <v>8609</v>
      </c>
      <c r="D710" s="2" t="s">
        <v>144</v>
      </c>
      <c r="E710" s="2" t="s">
        <v>145</v>
      </c>
      <c r="F710" s="9" t="n">
        <f aca="false">Precios!R710</f>
        <v>759</v>
      </c>
      <c r="G710" s="2" t="n">
        <v>47</v>
      </c>
      <c r="H710" s="10" t="str">
        <f aca="false">Parámetros!$B$28</f>
        <v>Nuevo</v>
      </c>
      <c r="I710" s="10" t="str">
        <f aca="false">Parámetros!$B$29</f>
        <v>Clásica</v>
      </c>
      <c r="J710" s="11" t="s">
        <v>8610</v>
      </c>
      <c r="K710" s="10" t="str">
        <f aca="false">Parámetros!$B$30</f>
        <v>Mercado Envíos</v>
      </c>
      <c r="L710" s="2" t="str">
        <f aca="false">IF(F710&gt;=Parámetros!$B$7,"Envío gratis (obligatorio en Mercado Libre)",Parámetros!$B$31)</f>
        <v>Envío gratis (obligatorio en Mercado Libre)</v>
      </c>
      <c r="M710" s="10" t="str">
        <f aca="false">Parámetros!$B$32</f>
        <v>No acepto</v>
      </c>
      <c r="N710" s="10" t="str">
        <f aca="false">Parámetros!$B$33</f>
        <v>Sin garantía</v>
      </c>
      <c r="O710" s="2" t="s">
        <v>8611</v>
      </c>
      <c r="P710" s="2" t="s">
        <v>1180</v>
      </c>
      <c r="Q710" s="2" t="s">
        <v>355</v>
      </c>
      <c r="R710" s="2" t="s">
        <v>1180</v>
      </c>
      <c r="S710" s="2"/>
      <c r="T710" s="2" t="s">
        <v>8612</v>
      </c>
      <c r="U710" s="2" t="n">
        <v>60</v>
      </c>
      <c r="V710" s="2" t="s">
        <v>133</v>
      </c>
      <c r="W710" s="2" t="n">
        <v>60</v>
      </c>
      <c r="X710" s="2" t="s">
        <v>2610</v>
      </c>
      <c r="Y710" s="2" t="s">
        <v>912</v>
      </c>
      <c r="Z710" s="2" t="s">
        <v>136</v>
      </c>
      <c r="AA710" s="2" t="s">
        <v>81</v>
      </c>
      <c r="AB710" s="2"/>
      <c r="AC710" s="2"/>
      <c r="AD710" s="2"/>
      <c r="AE710" s="2"/>
      <c r="AF710" s="2"/>
      <c r="AG710" s="2" t="s">
        <v>8613</v>
      </c>
      <c r="AH710" s="2" t="s">
        <v>8614</v>
      </c>
      <c r="AI710" s="2" t="s">
        <v>8615</v>
      </c>
      <c r="AJ710" s="2"/>
      <c r="AK710" s="2"/>
      <c r="AL710" s="2"/>
      <c r="AM710" s="2"/>
      <c r="AN710" s="2" t="s">
        <v>87</v>
      </c>
      <c r="AO710" s="2" t="s">
        <v>8616</v>
      </c>
      <c r="AP710" s="2" t="s">
        <v>89</v>
      </c>
    </row>
    <row r="711" customFormat="false" ht="15" hidden="false" customHeight="false" outlineLevel="0" collapsed="false">
      <c r="A711" s="8" t="s">
        <v>8617</v>
      </c>
      <c r="B711" s="8" t="s">
        <v>8617</v>
      </c>
      <c r="C711" s="2" t="s">
        <v>8618</v>
      </c>
      <c r="D711" s="2" t="s">
        <v>872</v>
      </c>
      <c r="E711" s="2" t="s">
        <v>873</v>
      </c>
      <c r="F711" s="9" t="n">
        <f aca="false">Precios!R711</f>
        <v>57</v>
      </c>
      <c r="G711" s="2" t="n">
        <v>888</v>
      </c>
      <c r="H711" s="10" t="str">
        <f aca="false">Parámetros!$B$28</f>
        <v>Nuevo</v>
      </c>
      <c r="I711" s="10" t="str">
        <f aca="false">Parámetros!$B$29</f>
        <v>Clásica</v>
      </c>
      <c r="J711" s="11" t="s">
        <v>8619</v>
      </c>
      <c r="K711" s="10" t="str">
        <f aca="false">Parámetros!$B$30</f>
        <v>Mercado Envíos</v>
      </c>
      <c r="L711" s="2" t="str">
        <f aca="false">IF(F711&gt;=Parámetros!$B$7,"Envío gratis (obligatorio en Mercado Libre)",Parámetros!$B$31)</f>
        <v>A cargo del comprador</v>
      </c>
      <c r="M711" s="10" t="str">
        <f aca="false">Parámetros!$B$32</f>
        <v>No acepto</v>
      </c>
      <c r="N711" s="10" t="str">
        <f aca="false">Parámetros!$B$33</f>
        <v>Sin garantía</v>
      </c>
      <c r="O711" s="2" t="s">
        <v>8620</v>
      </c>
      <c r="P711" s="2" t="s">
        <v>8621</v>
      </c>
      <c r="Q711" s="2" t="s">
        <v>167</v>
      </c>
      <c r="R711" s="2" t="s">
        <v>230</v>
      </c>
      <c r="S711" s="2" t="s">
        <v>8622</v>
      </c>
      <c r="T711" s="2" t="s">
        <v>3511</v>
      </c>
      <c r="U711" s="2" t="n">
        <v>90</v>
      </c>
      <c r="V711" s="2" t="s">
        <v>171</v>
      </c>
      <c r="W711" s="2" t="n">
        <v>90</v>
      </c>
      <c r="X711" s="2"/>
      <c r="Y711" s="2"/>
      <c r="Z711" s="2"/>
      <c r="AA711" s="2" t="s">
        <v>1375</v>
      </c>
      <c r="AB711" s="2"/>
      <c r="AC711" s="2" t="s">
        <v>8622</v>
      </c>
      <c r="AD711" s="2"/>
      <c r="AE711" s="2"/>
      <c r="AF711" s="2"/>
      <c r="AG711" s="2" t="s">
        <v>8623</v>
      </c>
      <c r="AH711" s="2" t="s">
        <v>8624</v>
      </c>
      <c r="AI711" s="2" t="s">
        <v>8625</v>
      </c>
      <c r="AJ711" s="2"/>
      <c r="AK711" s="2"/>
      <c r="AL711" s="2"/>
      <c r="AM711" s="2"/>
      <c r="AN711" s="2" t="s">
        <v>175</v>
      </c>
      <c r="AO711" s="2" t="s">
        <v>8626</v>
      </c>
      <c r="AP711" s="2" t="s">
        <v>89</v>
      </c>
    </row>
    <row r="712" customFormat="false" ht="15" hidden="false" customHeight="false" outlineLevel="0" collapsed="false">
      <c r="A712" s="8" t="s">
        <v>8627</v>
      </c>
      <c r="B712" s="8" t="s">
        <v>8627</v>
      </c>
      <c r="C712" s="2" t="s">
        <v>8628</v>
      </c>
      <c r="D712" s="2" t="s">
        <v>144</v>
      </c>
      <c r="E712" s="2" t="s">
        <v>145</v>
      </c>
      <c r="F712" s="9" t="n">
        <f aca="false">Precios!R712</f>
        <v>575.18</v>
      </c>
      <c r="G712" s="2" t="n">
        <v>0</v>
      </c>
      <c r="H712" s="10" t="str">
        <f aca="false">Parámetros!$B$28</f>
        <v>Nuevo</v>
      </c>
      <c r="I712" s="10" t="str">
        <f aca="false">Parámetros!$B$29</f>
        <v>Clásica</v>
      </c>
      <c r="J712" s="11" t="s">
        <v>8629</v>
      </c>
      <c r="K712" s="10" t="str">
        <f aca="false">Parámetros!$B$30</f>
        <v>Mercado Envíos</v>
      </c>
      <c r="L712" s="2" t="str">
        <f aca="false">IF(F712&gt;=Parámetros!$B$7,"Envío gratis (obligatorio en Mercado Libre)",Parámetros!$B$31)</f>
        <v>Envío gratis (obligatorio en Mercado Libre)</v>
      </c>
      <c r="M712" s="10" t="str">
        <f aca="false">Parámetros!$B$32</f>
        <v>No acepto</v>
      </c>
      <c r="N712" s="10" t="str">
        <f aca="false">Parámetros!$B$33</f>
        <v>Sin garantía</v>
      </c>
      <c r="O712" s="2" t="s">
        <v>8630</v>
      </c>
      <c r="P712" s="2" t="s">
        <v>8631</v>
      </c>
      <c r="Q712" s="2" t="s">
        <v>1098</v>
      </c>
      <c r="R712" s="2"/>
      <c r="S712" s="2"/>
      <c r="T712" s="2" t="s">
        <v>8632</v>
      </c>
      <c r="U712" s="2" t="n">
        <v>255</v>
      </c>
      <c r="V712" s="2" t="s">
        <v>100</v>
      </c>
      <c r="W712" s="2" t="n">
        <v>15</v>
      </c>
      <c r="X712" s="2" t="s">
        <v>8633</v>
      </c>
      <c r="Y712" s="2" t="s">
        <v>8634</v>
      </c>
      <c r="Z712" s="2" t="s">
        <v>136</v>
      </c>
      <c r="AA712" s="2"/>
      <c r="AB712" s="2"/>
      <c r="AC712" s="2"/>
      <c r="AD712" s="2"/>
      <c r="AE712" s="2"/>
      <c r="AF712" s="2" t="s">
        <v>8635</v>
      </c>
      <c r="AG712" s="2" t="s">
        <v>8636</v>
      </c>
      <c r="AH712" s="2" t="s">
        <v>8637</v>
      </c>
      <c r="AI712" s="2" t="s">
        <v>8638</v>
      </c>
      <c r="AJ712" s="2"/>
      <c r="AK712" s="2"/>
      <c r="AL712" s="2"/>
      <c r="AM712" s="2"/>
      <c r="AN712" s="2" t="s">
        <v>87</v>
      </c>
      <c r="AO712" s="2" t="s">
        <v>8639</v>
      </c>
      <c r="AP712" s="2" t="s">
        <v>89</v>
      </c>
    </row>
    <row r="713" customFormat="false" ht="15" hidden="false" customHeight="false" outlineLevel="0" collapsed="false">
      <c r="A713" s="8" t="s">
        <v>8640</v>
      </c>
      <c r="B713" s="8" t="s">
        <v>8640</v>
      </c>
      <c r="C713" s="2" t="s">
        <v>8641</v>
      </c>
      <c r="D713" s="2" t="s">
        <v>445</v>
      </c>
      <c r="E713" s="2" t="s">
        <v>446</v>
      </c>
      <c r="F713" s="9" t="n">
        <f aca="false">Precios!R713</f>
        <v>1599</v>
      </c>
      <c r="G713" s="2" t="n">
        <v>0</v>
      </c>
      <c r="H713" s="10" t="str">
        <f aca="false">Parámetros!$B$28</f>
        <v>Nuevo</v>
      </c>
      <c r="I713" s="10" t="str">
        <f aca="false">Parámetros!$B$29</f>
        <v>Clásica</v>
      </c>
      <c r="J713" s="11" t="s">
        <v>8642</v>
      </c>
      <c r="K713" s="10" t="str">
        <f aca="false">Parámetros!$B$30</f>
        <v>Mercado Envíos</v>
      </c>
      <c r="L713" s="2" t="str">
        <f aca="false">IF(F713&gt;=Parámetros!$B$7,"Envío gratis (obligatorio en Mercado Libre)",Parámetros!$B$31)</f>
        <v>Envío gratis (obligatorio en Mercado Libre)</v>
      </c>
      <c r="M713" s="10" t="str">
        <f aca="false">Parámetros!$B$32</f>
        <v>No acepto</v>
      </c>
      <c r="N713" s="10" t="str">
        <f aca="false">Parámetros!$B$33</f>
        <v>Sin garantía</v>
      </c>
      <c r="O713" s="2" t="s">
        <v>8643</v>
      </c>
      <c r="P713" s="2" t="s">
        <v>7494</v>
      </c>
      <c r="Q713" s="2" t="s">
        <v>1196</v>
      </c>
      <c r="R713" s="2" t="s">
        <v>7494</v>
      </c>
      <c r="S713" s="2"/>
      <c r="T713" s="2" t="s">
        <v>6420</v>
      </c>
      <c r="U713" s="2" t="n">
        <v>21</v>
      </c>
      <c r="V713" s="2" t="s">
        <v>133</v>
      </c>
      <c r="W713" s="2" t="n">
        <v>21</v>
      </c>
      <c r="X713" s="2" t="s">
        <v>8644</v>
      </c>
      <c r="Y713" s="2" t="s">
        <v>912</v>
      </c>
      <c r="Z713" s="2" t="s">
        <v>136</v>
      </c>
      <c r="AA713" s="2"/>
      <c r="AB713" s="2"/>
      <c r="AC713" s="2"/>
      <c r="AD713" s="2"/>
      <c r="AE713" s="2"/>
      <c r="AF713" s="2"/>
      <c r="AG713" s="2" t="s">
        <v>8645</v>
      </c>
      <c r="AH713" s="2" t="s">
        <v>8646</v>
      </c>
      <c r="AI713" s="2" t="s">
        <v>8647</v>
      </c>
      <c r="AJ713" s="2" t="s">
        <v>8648</v>
      </c>
      <c r="AK713" s="2"/>
      <c r="AL713" s="2"/>
      <c r="AM713" s="2"/>
      <c r="AN713" s="2" t="s">
        <v>87</v>
      </c>
      <c r="AO713" s="2" t="s">
        <v>8649</v>
      </c>
      <c r="AP713" s="2" t="s">
        <v>89</v>
      </c>
    </row>
    <row r="714" customFormat="false" ht="15" hidden="false" customHeight="false" outlineLevel="0" collapsed="false">
      <c r="A714" s="8" t="s">
        <v>8650</v>
      </c>
      <c r="B714" s="8" t="s">
        <v>8650</v>
      </c>
      <c r="C714" s="2" t="s">
        <v>8651</v>
      </c>
      <c r="D714" s="2" t="s">
        <v>5225</v>
      </c>
      <c r="E714" s="2" t="s">
        <v>5226</v>
      </c>
      <c r="F714" s="9" t="n">
        <f aca="false">Precios!R714</f>
        <v>130</v>
      </c>
      <c r="G714" s="2" t="n">
        <v>11</v>
      </c>
      <c r="H714" s="10" t="str">
        <f aca="false">Parámetros!$B$28</f>
        <v>Nuevo</v>
      </c>
      <c r="I714" s="10" t="str">
        <f aca="false">Parámetros!$B$29</f>
        <v>Clásica</v>
      </c>
      <c r="J714" s="11" t="s">
        <v>8652</v>
      </c>
      <c r="K714" s="10" t="str">
        <f aca="false">Parámetros!$B$30</f>
        <v>Mercado Envíos</v>
      </c>
      <c r="L714" s="2" t="str">
        <f aca="false">IF(F714&gt;=Parámetros!$B$7,"Envío gratis (obligatorio en Mercado Libre)",Parámetros!$B$31)</f>
        <v>A cargo del comprador</v>
      </c>
      <c r="M714" s="10" t="str">
        <f aca="false">Parámetros!$B$32</f>
        <v>No acepto</v>
      </c>
      <c r="N714" s="10" t="str">
        <f aca="false">Parámetros!$B$33</f>
        <v>Sin garantía</v>
      </c>
      <c r="O714" s="2"/>
      <c r="P714" s="2" t="s">
        <v>8653</v>
      </c>
      <c r="Q714" s="2" t="s">
        <v>6527</v>
      </c>
      <c r="R714" s="2" t="s">
        <v>8654</v>
      </c>
      <c r="S714" s="2" t="s">
        <v>8655</v>
      </c>
      <c r="T714" s="2" t="s">
        <v>8656</v>
      </c>
      <c r="U714" s="2" t="n">
        <v>500</v>
      </c>
      <c r="V714" s="2" t="s">
        <v>77</v>
      </c>
      <c r="W714" s="2" t="n">
        <v>2</v>
      </c>
      <c r="X714" s="2"/>
      <c r="Y714" s="2"/>
      <c r="Z714" s="2"/>
      <c r="AA714" s="2"/>
      <c r="AB714" s="2"/>
      <c r="AC714" s="2"/>
      <c r="AD714" s="2"/>
      <c r="AE714" s="2" t="s">
        <v>8657</v>
      </c>
      <c r="AF714" s="2"/>
      <c r="AG714" s="2" t="s">
        <v>8658</v>
      </c>
      <c r="AH714" s="2" t="s">
        <v>8659</v>
      </c>
      <c r="AI714" s="2" t="s">
        <v>8660</v>
      </c>
      <c r="AJ714" s="2"/>
      <c r="AK714" s="2"/>
      <c r="AL714" s="2"/>
      <c r="AM714" s="2"/>
      <c r="AN714" s="2" t="s">
        <v>175</v>
      </c>
      <c r="AO714" s="2" t="s">
        <v>8661</v>
      </c>
      <c r="AP714" s="2" t="s">
        <v>89</v>
      </c>
    </row>
    <row r="715" customFormat="false" ht="15" hidden="false" customHeight="false" outlineLevel="0" collapsed="false">
      <c r="A715" s="8" t="s">
        <v>8662</v>
      </c>
      <c r="B715" s="8" t="s">
        <v>8662</v>
      </c>
      <c r="C715" s="2" t="s">
        <v>8663</v>
      </c>
      <c r="D715" s="2" t="s">
        <v>6190</v>
      </c>
      <c r="E715" s="2" t="s">
        <v>6191</v>
      </c>
      <c r="F715" s="9" t="n">
        <f aca="false">Precios!R715</f>
        <v>196</v>
      </c>
      <c r="G715" s="2" t="n">
        <v>241</v>
      </c>
      <c r="H715" s="10" t="str">
        <f aca="false">Parámetros!$B$28</f>
        <v>Nuevo</v>
      </c>
      <c r="I715" s="10" t="str">
        <f aca="false">Parámetros!$B$29</f>
        <v>Clásica</v>
      </c>
      <c r="J715" s="11" t="s">
        <v>8664</v>
      </c>
      <c r="K715" s="10" t="str">
        <f aca="false">Parámetros!$B$30</f>
        <v>Mercado Envíos</v>
      </c>
      <c r="L715" s="2" t="str">
        <f aca="false">IF(F715&gt;=Parámetros!$B$7,"Envío gratis (obligatorio en Mercado Libre)",Parámetros!$B$31)</f>
        <v>A cargo del comprador</v>
      </c>
      <c r="M715" s="10" t="str">
        <f aca="false">Parámetros!$B$32</f>
        <v>No acepto</v>
      </c>
      <c r="N715" s="10" t="str">
        <f aca="false">Parámetros!$B$33</f>
        <v>Sin garantía</v>
      </c>
      <c r="O715" s="2" t="s">
        <v>8665</v>
      </c>
      <c r="P715" s="2" t="s">
        <v>6194</v>
      </c>
      <c r="Q715" s="2" t="s">
        <v>6195</v>
      </c>
      <c r="R715" s="2" t="s">
        <v>6196</v>
      </c>
      <c r="S715" s="2" t="s">
        <v>8666</v>
      </c>
      <c r="T715" s="2" t="s">
        <v>6006</v>
      </c>
      <c r="U715" s="2" t="n">
        <v>400</v>
      </c>
      <c r="V715" s="2" t="s">
        <v>100</v>
      </c>
      <c r="W715" s="2" t="n">
        <v>1</v>
      </c>
      <c r="X715" s="2"/>
      <c r="Y715" s="2"/>
      <c r="Z715" s="2"/>
      <c r="AA715" s="2"/>
      <c r="AB715" s="2"/>
      <c r="AC715" s="2"/>
      <c r="AD715" s="2" t="s">
        <v>566</v>
      </c>
      <c r="AE715" s="2" t="s">
        <v>8667</v>
      </c>
      <c r="AF715" s="2"/>
      <c r="AG715" s="2" t="s">
        <v>8668</v>
      </c>
      <c r="AH715" s="2" t="s">
        <v>8669</v>
      </c>
      <c r="AI715" s="2"/>
      <c r="AJ715" s="2"/>
      <c r="AK715" s="2"/>
      <c r="AL715" s="2"/>
      <c r="AM715" s="2"/>
      <c r="AN715" s="2" t="s">
        <v>175</v>
      </c>
      <c r="AO715" s="2" t="s">
        <v>8670</v>
      </c>
      <c r="AP715" s="2" t="s">
        <v>89</v>
      </c>
    </row>
    <row r="716" customFormat="false" ht="15" hidden="false" customHeight="false" outlineLevel="0" collapsed="false">
      <c r="A716" s="8" t="s">
        <v>8671</v>
      </c>
      <c r="B716" s="8" t="s">
        <v>8671</v>
      </c>
      <c r="C716" s="2" t="s">
        <v>8672</v>
      </c>
      <c r="D716" s="2" t="s">
        <v>1811</v>
      </c>
      <c r="E716" s="2" t="s">
        <v>1812</v>
      </c>
      <c r="F716" s="9" t="n">
        <f aca="false">Precios!R716</f>
        <v>248</v>
      </c>
      <c r="G716" s="2" t="n">
        <v>64</v>
      </c>
      <c r="H716" s="10" t="str">
        <f aca="false">Parámetros!$B$28</f>
        <v>Nuevo</v>
      </c>
      <c r="I716" s="10" t="str">
        <f aca="false">Parámetros!$B$29</f>
        <v>Clásica</v>
      </c>
      <c r="J716" s="11" t="s">
        <v>8673</v>
      </c>
      <c r="K716" s="10" t="str">
        <f aca="false">Parámetros!$B$30</f>
        <v>Mercado Envíos</v>
      </c>
      <c r="L716" s="2" t="str">
        <f aca="false">IF(F716&gt;=Parámetros!$B$7,"Envío gratis (obligatorio en Mercado Libre)",Parámetros!$B$31)</f>
        <v>A cargo del comprador</v>
      </c>
      <c r="M716" s="10" t="str">
        <f aca="false">Parámetros!$B$32</f>
        <v>No acepto</v>
      </c>
      <c r="N716" s="10" t="str">
        <f aca="false">Parámetros!$B$33</f>
        <v>Sin garantía</v>
      </c>
      <c r="O716" s="2" t="s">
        <v>8674</v>
      </c>
      <c r="P716" s="2" t="s">
        <v>8675</v>
      </c>
      <c r="Q716" s="2" t="s">
        <v>3520</v>
      </c>
      <c r="R716" s="2" t="s">
        <v>8675</v>
      </c>
      <c r="S716" s="2" t="s">
        <v>8676</v>
      </c>
      <c r="T716" s="2" t="s">
        <v>8677</v>
      </c>
      <c r="U716" s="2" t="n">
        <v>130</v>
      </c>
      <c r="V716" s="2" t="s">
        <v>77</v>
      </c>
      <c r="W716" s="2" t="n">
        <v>2</v>
      </c>
      <c r="X716" s="2" t="s">
        <v>8678</v>
      </c>
      <c r="Y716" s="2" t="s">
        <v>8679</v>
      </c>
      <c r="Z716" s="2" t="s">
        <v>8680</v>
      </c>
      <c r="AA716" s="2"/>
      <c r="AB716" s="2"/>
      <c r="AC716" s="2"/>
      <c r="AD716" s="2" t="s">
        <v>103</v>
      </c>
      <c r="AE716" s="2" t="s">
        <v>8681</v>
      </c>
      <c r="AF716" s="2"/>
      <c r="AG716" s="2" t="s">
        <v>8682</v>
      </c>
      <c r="AH716" s="2" t="s">
        <v>8683</v>
      </c>
      <c r="AI716" s="2" t="s">
        <v>8684</v>
      </c>
      <c r="AJ716" s="2" t="s">
        <v>8685</v>
      </c>
      <c r="AK716" s="2"/>
      <c r="AL716" s="2"/>
      <c r="AM716" s="2"/>
      <c r="AN716" s="2" t="s">
        <v>87</v>
      </c>
      <c r="AO716" s="2" t="s">
        <v>8686</v>
      </c>
      <c r="AP716" s="2" t="s">
        <v>89</v>
      </c>
    </row>
    <row r="717" customFormat="false" ht="15" hidden="false" customHeight="false" outlineLevel="0" collapsed="false">
      <c r="A717" s="8" t="s">
        <v>8687</v>
      </c>
      <c r="B717" s="8" t="s">
        <v>8687</v>
      </c>
      <c r="C717" s="2" t="s">
        <v>8688</v>
      </c>
      <c r="D717" s="2" t="s">
        <v>7694</v>
      </c>
      <c r="E717" s="2" t="s">
        <v>7695</v>
      </c>
      <c r="F717" s="9" t="n">
        <f aca="false">Precios!R717</f>
        <v>189</v>
      </c>
      <c r="G717" s="2" t="n">
        <v>1897</v>
      </c>
      <c r="H717" s="10" t="str">
        <f aca="false">Parámetros!$B$28</f>
        <v>Nuevo</v>
      </c>
      <c r="I717" s="10" t="str">
        <f aca="false">Parámetros!$B$29</f>
        <v>Clásica</v>
      </c>
      <c r="J717" s="11" t="s">
        <v>8689</v>
      </c>
      <c r="K717" s="10" t="str">
        <f aca="false">Parámetros!$B$30</f>
        <v>Mercado Envíos</v>
      </c>
      <c r="L717" s="2" t="str">
        <f aca="false">IF(F717&gt;=Parámetros!$B$7,"Envío gratis (obligatorio en Mercado Libre)",Parámetros!$B$31)</f>
        <v>A cargo del comprador</v>
      </c>
      <c r="M717" s="10" t="str">
        <f aca="false">Parámetros!$B$32</f>
        <v>No acepto</v>
      </c>
      <c r="N717" s="10" t="str">
        <f aca="false">Parámetros!$B$33</f>
        <v>Sin garantía</v>
      </c>
      <c r="O717" s="2" t="s">
        <v>8690</v>
      </c>
      <c r="P717" s="2" t="s">
        <v>7698</v>
      </c>
      <c r="Q717" s="2" t="s">
        <v>7698</v>
      </c>
      <c r="R717" s="2"/>
      <c r="S717" s="2" t="s">
        <v>8691</v>
      </c>
      <c r="T717" s="2" t="s">
        <v>8692</v>
      </c>
      <c r="U717" s="2" t="n">
        <v>5</v>
      </c>
      <c r="V717" s="2" t="s">
        <v>171</v>
      </c>
      <c r="W717" s="2" t="n">
        <v>5</v>
      </c>
      <c r="X717" s="2"/>
      <c r="Y717" s="2"/>
      <c r="Z717" s="2"/>
      <c r="AA717" s="2"/>
      <c r="AB717" s="2"/>
      <c r="AC717" s="2"/>
      <c r="AD717" s="2"/>
      <c r="AE717" s="2"/>
      <c r="AF717" s="2"/>
      <c r="AG717" s="2" t="s">
        <v>8693</v>
      </c>
      <c r="AH717" s="2" t="s">
        <v>8694</v>
      </c>
      <c r="AI717" s="2" t="s">
        <v>8695</v>
      </c>
      <c r="AJ717" s="2"/>
      <c r="AK717" s="2"/>
      <c r="AL717" s="2"/>
      <c r="AM717" s="2"/>
      <c r="AN717" s="2" t="s">
        <v>175</v>
      </c>
      <c r="AO717" s="2" t="s">
        <v>8696</v>
      </c>
      <c r="AP717" s="2" t="s">
        <v>89</v>
      </c>
    </row>
    <row r="718" customFormat="false" ht="15" hidden="false" customHeight="false" outlineLevel="0" collapsed="false">
      <c r="A718" s="8" t="s">
        <v>8697</v>
      </c>
      <c r="B718" s="8" t="s">
        <v>8697</v>
      </c>
      <c r="C718" s="2" t="s">
        <v>8698</v>
      </c>
      <c r="D718" s="2" t="s">
        <v>144</v>
      </c>
      <c r="E718" s="2" t="s">
        <v>145</v>
      </c>
      <c r="F718" s="9" t="n">
        <f aca="false">Precios!R718</f>
        <v>1248.98</v>
      </c>
      <c r="G718" s="2" t="n">
        <v>0</v>
      </c>
      <c r="H718" s="10" t="str">
        <f aca="false">Parámetros!$B$28</f>
        <v>Nuevo</v>
      </c>
      <c r="I718" s="10" t="str">
        <f aca="false">Parámetros!$B$29</f>
        <v>Clásica</v>
      </c>
      <c r="J718" s="11" t="s">
        <v>8699</v>
      </c>
      <c r="K718" s="10" t="str">
        <f aca="false">Parámetros!$B$30</f>
        <v>Mercado Envíos</v>
      </c>
      <c r="L718" s="2" t="str">
        <f aca="false">IF(F718&gt;=Parámetros!$B$7,"Envío gratis (obligatorio en Mercado Libre)",Parámetros!$B$31)</f>
        <v>Envío gratis (obligatorio en Mercado Libre)</v>
      </c>
      <c r="M718" s="10" t="str">
        <f aca="false">Parámetros!$B$32</f>
        <v>No acepto</v>
      </c>
      <c r="N718" s="10" t="str">
        <f aca="false">Parámetros!$B$33</f>
        <v>Sin garantía</v>
      </c>
      <c r="O718" s="2" t="s">
        <v>8700</v>
      </c>
      <c r="P718" s="2" t="s">
        <v>8701</v>
      </c>
      <c r="Q718" s="2" t="s">
        <v>8702</v>
      </c>
      <c r="R718" s="2"/>
      <c r="S718" s="2" t="s">
        <v>8703</v>
      </c>
      <c r="T718" s="2" t="s">
        <v>219</v>
      </c>
      <c r="U718" s="2" t="n">
        <v>45</v>
      </c>
      <c r="V718" s="2" t="s">
        <v>220</v>
      </c>
      <c r="W718" s="2" t="n">
        <v>45</v>
      </c>
      <c r="X718" s="2" t="s">
        <v>8704</v>
      </c>
      <c r="Y718" s="2" t="s">
        <v>8705</v>
      </c>
      <c r="Z718" s="2" t="s">
        <v>136</v>
      </c>
      <c r="AA718" s="2"/>
      <c r="AB718" s="2"/>
      <c r="AC718" s="2"/>
      <c r="AD718" s="2"/>
      <c r="AE718" s="2"/>
      <c r="AF718" s="2" t="s">
        <v>8706</v>
      </c>
      <c r="AG718" s="2" t="s">
        <v>8707</v>
      </c>
      <c r="AH718" s="2" t="s">
        <v>8708</v>
      </c>
      <c r="AI718" s="2" t="s">
        <v>8709</v>
      </c>
      <c r="AJ718" s="2"/>
      <c r="AK718" s="2"/>
      <c r="AL718" s="2"/>
      <c r="AM718" s="2"/>
      <c r="AN718" s="2" t="s">
        <v>87</v>
      </c>
      <c r="AO718" s="2" t="s">
        <v>8710</v>
      </c>
      <c r="AP718" s="2" t="s">
        <v>89</v>
      </c>
    </row>
    <row r="719" customFormat="false" ht="15" hidden="false" customHeight="false" outlineLevel="0" collapsed="false">
      <c r="A719" s="8" t="s">
        <v>8711</v>
      </c>
      <c r="B719" s="8" t="s">
        <v>8711</v>
      </c>
      <c r="C719" s="2" t="s">
        <v>8712</v>
      </c>
      <c r="D719" s="2" t="s">
        <v>6709</v>
      </c>
      <c r="E719" s="2" t="s">
        <v>6710</v>
      </c>
      <c r="F719" s="9" t="n">
        <f aca="false">Precios!R719</f>
        <v>90</v>
      </c>
      <c r="G719" s="2" t="n">
        <v>138</v>
      </c>
      <c r="H719" s="10" t="str">
        <f aca="false">Parámetros!$B$28</f>
        <v>Nuevo</v>
      </c>
      <c r="I719" s="10" t="str">
        <f aca="false">Parámetros!$B$29</f>
        <v>Clásica</v>
      </c>
      <c r="J719" s="11" t="s">
        <v>8713</v>
      </c>
      <c r="K719" s="10" t="str">
        <f aca="false">Parámetros!$B$30</f>
        <v>Mercado Envíos</v>
      </c>
      <c r="L719" s="2" t="str">
        <f aca="false">IF(F719&gt;=Parámetros!$B$7,"Envío gratis (obligatorio en Mercado Libre)",Parámetros!$B$31)</f>
        <v>A cargo del comprador</v>
      </c>
      <c r="M719" s="10" t="str">
        <f aca="false">Parámetros!$B$32</f>
        <v>No acepto</v>
      </c>
      <c r="N719" s="10" t="str">
        <f aca="false">Parámetros!$B$33</f>
        <v>Sin garantía</v>
      </c>
      <c r="O719" s="2" t="s">
        <v>8714</v>
      </c>
      <c r="P719" s="2" t="s">
        <v>8715</v>
      </c>
      <c r="Q719" s="2" t="s">
        <v>617</v>
      </c>
      <c r="R719" s="2" t="s">
        <v>8716</v>
      </c>
      <c r="S719" s="2" t="s">
        <v>8717</v>
      </c>
      <c r="T719" s="2" t="s">
        <v>8718</v>
      </c>
      <c r="U719" s="2" t="n">
        <v>85</v>
      </c>
      <c r="V719" s="2" t="s">
        <v>100</v>
      </c>
      <c r="W719" s="2" t="n">
        <v>1</v>
      </c>
      <c r="X719" s="2"/>
      <c r="Y719" s="2"/>
      <c r="Z719" s="2"/>
      <c r="AA719" s="2"/>
      <c r="AB719" s="2"/>
      <c r="AC719" s="2"/>
      <c r="AD719" s="2" t="s">
        <v>1101</v>
      </c>
      <c r="AE719" s="2"/>
      <c r="AF719" s="2"/>
      <c r="AG719" s="2" t="s">
        <v>8719</v>
      </c>
      <c r="AH719" s="2" t="s">
        <v>8720</v>
      </c>
      <c r="AI719" s="2"/>
      <c r="AJ719" s="2"/>
      <c r="AK719" s="2"/>
      <c r="AL719" s="2"/>
      <c r="AM719" s="2"/>
      <c r="AN719" s="2" t="s">
        <v>175</v>
      </c>
      <c r="AO719" s="2" t="s">
        <v>8721</v>
      </c>
      <c r="AP719" s="2" t="s">
        <v>89</v>
      </c>
    </row>
    <row r="720" customFormat="false" ht="15" hidden="false" customHeight="false" outlineLevel="0" collapsed="false">
      <c r="A720" s="8" t="s">
        <v>8722</v>
      </c>
      <c r="B720" s="8" t="s">
        <v>8722</v>
      </c>
      <c r="C720" s="2" t="s">
        <v>8723</v>
      </c>
      <c r="D720" s="2" t="s">
        <v>240</v>
      </c>
      <c r="E720" s="2" t="s">
        <v>241</v>
      </c>
      <c r="F720" s="9" t="n">
        <f aca="false">Precios!R720</f>
        <v>59</v>
      </c>
      <c r="G720" s="2" t="n">
        <v>1334</v>
      </c>
      <c r="H720" s="10" t="str">
        <f aca="false">Parámetros!$B$28</f>
        <v>Nuevo</v>
      </c>
      <c r="I720" s="10" t="str">
        <f aca="false">Parámetros!$B$29</f>
        <v>Clásica</v>
      </c>
      <c r="J720" s="11" t="s">
        <v>8724</v>
      </c>
      <c r="K720" s="10" t="str">
        <f aca="false">Parámetros!$B$30</f>
        <v>Mercado Envíos</v>
      </c>
      <c r="L720" s="2" t="str">
        <f aca="false">IF(F720&gt;=Parámetros!$B$7,"Envío gratis (obligatorio en Mercado Libre)",Parámetros!$B$31)</f>
        <v>A cargo del comprador</v>
      </c>
      <c r="M720" s="10" t="str">
        <f aca="false">Parámetros!$B$32</f>
        <v>No acepto</v>
      </c>
      <c r="N720" s="10" t="str">
        <f aca="false">Parámetros!$B$33</f>
        <v>Sin garantía</v>
      </c>
      <c r="O720" s="2" t="s">
        <v>8725</v>
      </c>
      <c r="P720" s="2" t="s">
        <v>8726</v>
      </c>
      <c r="Q720" s="2" t="s">
        <v>8727</v>
      </c>
      <c r="R720" s="2" t="s">
        <v>8728</v>
      </c>
      <c r="S720" s="2" t="s">
        <v>8729</v>
      </c>
      <c r="T720" s="2" t="s">
        <v>8730</v>
      </c>
      <c r="U720" s="2" t="n">
        <v>10</v>
      </c>
      <c r="V720" s="2" t="s">
        <v>220</v>
      </c>
      <c r="W720" s="2" t="n">
        <v>10</v>
      </c>
      <c r="X720" s="2" t="s">
        <v>249</v>
      </c>
      <c r="Y720" s="2" t="s">
        <v>4370</v>
      </c>
      <c r="Z720" s="2" t="s">
        <v>136</v>
      </c>
      <c r="AA720" s="2" t="s">
        <v>547</v>
      </c>
      <c r="AB720" s="2"/>
      <c r="AC720" s="2"/>
      <c r="AD720" s="2"/>
      <c r="AE720" s="2"/>
      <c r="AF720" s="2" t="s">
        <v>8731</v>
      </c>
      <c r="AG720" s="2" t="s">
        <v>8732</v>
      </c>
      <c r="AH720" s="2" t="s">
        <v>8733</v>
      </c>
      <c r="AI720" s="2"/>
      <c r="AJ720" s="2"/>
      <c r="AK720" s="2"/>
      <c r="AL720" s="2"/>
      <c r="AM720" s="2"/>
      <c r="AN720" s="2" t="s">
        <v>87</v>
      </c>
      <c r="AO720" s="2" t="s">
        <v>8734</v>
      </c>
      <c r="AP720" s="2" t="s">
        <v>89</v>
      </c>
    </row>
    <row r="721" customFormat="false" ht="15" hidden="false" customHeight="false" outlineLevel="0" collapsed="false">
      <c r="A721" s="8" t="s">
        <v>8735</v>
      </c>
      <c r="B721" s="8" t="s">
        <v>8735</v>
      </c>
      <c r="C721" s="2" t="s">
        <v>8736</v>
      </c>
      <c r="D721" s="2" t="s">
        <v>144</v>
      </c>
      <c r="E721" s="2" t="s">
        <v>145</v>
      </c>
      <c r="F721" s="9" t="n">
        <f aca="false">Precios!R721</f>
        <v>297</v>
      </c>
      <c r="G721" s="2" t="n">
        <v>34</v>
      </c>
      <c r="H721" s="10" t="str">
        <f aca="false">Parámetros!$B$28</f>
        <v>Nuevo</v>
      </c>
      <c r="I721" s="10" t="str">
        <f aca="false">Parámetros!$B$29</f>
        <v>Clásica</v>
      </c>
      <c r="J721" s="11" t="s">
        <v>8737</v>
      </c>
      <c r="K721" s="10" t="str">
        <f aca="false">Parámetros!$B$30</f>
        <v>Mercado Envíos</v>
      </c>
      <c r="L721" s="2" t="str">
        <f aca="false">IF(F721&gt;=Parámetros!$B$7,"Envío gratis (obligatorio en Mercado Libre)",Parámetros!$B$31)</f>
        <v>A cargo del comprador</v>
      </c>
      <c r="M721" s="10" t="str">
        <f aca="false">Parámetros!$B$32</f>
        <v>No acepto</v>
      </c>
      <c r="N721" s="10" t="str">
        <f aca="false">Parámetros!$B$33</f>
        <v>Sin garantía</v>
      </c>
      <c r="O721" s="2" t="s">
        <v>8738</v>
      </c>
      <c r="P721" s="2" t="s">
        <v>6740</v>
      </c>
      <c r="Q721" s="2" t="s">
        <v>8739</v>
      </c>
      <c r="R721" s="2"/>
      <c r="S721" s="2" t="s">
        <v>8740</v>
      </c>
      <c r="T721" s="2" t="s">
        <v>3558</v>
      </c>
      <c r="U721" s="2" t="n">
        <v>5</v>
      </c>
      <c r="V721" s="2" t="s">
        <v>3559</v>
      </c>
      <c r="W721" s="2" t="n">
        <v>5</v>
      </c>
      <c r="X721" s="2" t="s">
        <v>8741</v>
      </c>
      <c r="Y721" s="2" t="s">
        <v>8742</v>
      </c>
      <c r="Z721" s="2" t="s">
        <v>1834</v>
      </c>
      <c r="AA721" s="2"/>
      <c r="AB721" s="2"/>
      <c r="AC721" s="2"/>
      <c r="AD721" s="2"/>
      <c r="AE721" s="2"/>
      <c r="AF721" s="2" t="s">
        <v>8743</v>
      </c>
      <c r="AG721" s="2" t="s">
        <v>8744</v>
      </c>
      <c r="AH721" s="2" t="s">
        <v>8745</v>
      </c>
      <c r="AI721" s="2" t="s">
        <v>8746</v>
      </c>
      <c r="AJ721" s="2"/>
      <c r="AK721" s="2"/>
      <c r="AL721" s="2"/>
      <c r="AM721" s="2"/>
      <c r="AN721" s="2" t="s">
        <v>87</v>
      </c>
      <c r="AO721" s="2" t="s">
        <v>8747</v>
      </c>
      <c r="AP721" s="2" t="s">
        <v>89</v>
      </c>
    </row>
    <row r="722" customFormat="false" ht="15" hidden="false" customHeight="false" outlineLevel="0" collapsed="false">
      <c r="A722" s="8" t="s">
        <v>8748</v>
      </c>
      <c r="B722" s="8" t="s">
        <v>8748</v>
      </c>
      <c r="C722" s="2" t="s">
        <v>8749</v>
      </c>
      <c r="D722" s="2" t="s">
        <v>6709</v>
      </c>
      <c r="E722" s="2" t="s">
        <v>6710</v>
      </c>
      <c r="F722" s="9" t="n">
        <f aca="false">Precios!R722</f>
        <v>90</v>
      </c>
      <c r="G722" s="2" t="n">
        <v>100</v>
      </c>
      <c r="H722" s="10" t="str">
        <f aca="false">Parámetros!$B$28</f>
        <v>Nuevo</v>
      </c>
      <c r="I722" s="10" t="str">
        <f aca="false">Parámetros!$B$29</f>
        <v>Clásica</v>
      </c>
      <c r="J722" s="11" t="s">
        <v>8750</v>
      </c>
      <c r="K722" s="10" t="str">
        <f aca="false">Parámetros!$B$30</f>
        <v>Mercado Envíos</v>
      </c>
      <c r="L722" s="2" t="str">
        <f aca="false">IF(F722&gt;=Parámetros!$B$7,"Envío gratis (obligatorio en Mercado Libre)",Parámetros!$B$31)</f>
        <v>A cargo del comprador</v>
      </c>
      <c r="M722" s="10" t="str">
        <f aca="false">Parámetros!$B$32</f>
        <v>No acepto</v>
      </c>
      <c r="N722" s="10" t="str">
        <f aca="false">Parámetros!$B$33</f>
        <v>Sin garantía</v>
      </c>
      <c r="O722" s="2" t="s">
        <v>8751</v>
      </c>
      <c r="P722" s="2" t="s">
        <v>8715</v>
      </c>
      <c r="Q722" s="2" t="s">
        <v>617</v>
      </c>
      <c r="R722" s="2" t="s">
        <v>8716</v>
      </c>
      <c r="S722" s="2" t="s">
        <v>8752</v>
      </c>
      <c r="T722" s="2" t="s">
        <v>8718</v>
      </c>
      <c r="U722" s="2" t="n">
        <v>85</v>
      </c>
      <c r="V722" s="2" t="s">
        <v>100</v>
      </c>
      <c r="W722" s="2" t="n">
        <v>1</v>
      </c>
      <c r="X722" s="2"/>
      <c r="Y722" s="2"/>
      <c r="Z722" s="2"/>
      <c r="AA722" s="2"/>
      <c r="AB722" s="2"/>
      <c r="AC722" s="2" t="s">
        <v>8753</v>
      </c>
      <c r="AD722" s="2" t="s">
        <v>1101</v>
      </c>
      <c r="AE722" s="2"/>
      <c r="AF722" s="2" t="s">
        <v>8754</v>
      </c>
      <c r="AG722" s="2" t="s">
        <v>8719</v>
      </c>
      <c r="AH722" s="2" t="s">
        <v>8755</v>
      </c>
      <c r="AI722" s="2" t="s">
        <v>8756</v>
      </c>
      <c r="AJ722" s="2"/>
      <c r="AK722" s="2"/>
      <c r="AL722" s="2"/>
      <c r="AM722" s="2"/>
      <c r="AN722" s="2" t="s">
        <v>175</v>
      </c>
      <c r="AO722" s="2" t="s">
        <v>8757</v>
      </c>
      <c r="AP722" s="2" t="s">
        <v>89</v>
      </c>
    </row>
    <row r="723" customFormat="false" ht="15" hidden="false" customHeight="false" outlineLevel="0" collapsed="false">
      <c r="A723" s="8" t="s">
        <v>8758</v>
      </c>
      <c r="B723" s="8" t="s">
        <v>8758</v>
      </c>
      <c r="C723" s="2" t="s">
        <v>8759</v>
      </c>
      <c r="D723" s="2" t="s">
        <v>240</v>
      </c>
      <c r="E723" s="2" t="s">
        <v>241</v>
      </c>
      <c r="F723" s="9" t="n">
        <f aca="false">Precios!R723</f>
        <v>272</v>
      </c>
      <c r="G723" s="2" t="n">
        <v>41</v>
      </c>
      <c r="H723" s="10" t="str">
        <f aca="false">Parámetros!$B$28</f>
        <v>Nuevo</v>
      </c>
      <c r="I723" s="10" t="str">
        <f aca="false">Parámetros!$B$29</f>
        <v>Clásica</v>
      </c>
      <c r="J723" s="11" t="s">
        <v>8760</v>
      </c>
      <c r="K723" s="10" t="str">
        <f aca="false">Parámetros!$B$30</f>
        <v>Mercado Envíos</v>
      </c>
      <c r="L723" s="2" t="str">
        <f aca="false">IF(F723&gt;=Parámetros!$B$7,"Envío gratis (obligatorio en Mercado Libre)",Parámetros!$B$31)</f>
        <v>A cargo del comprador</v>
      </c>
      <c r="M723" s="10" t="str">
        <f aca="false">Parámetros!$B$32</f>
        <v>No acepto</v>
      </c>
      <c r="N723" s="10" t="str">
        <f aca="false">Parámetros!$B$33</f>
        <v>Sin garantía</v>
      </c>
      <c r="O723" s="2" t="s">
        <v>8761</v>
      </c>
      <c r="P723" s="2" t="s">
        <v>8762</v>
      </c>
      <c r="Q723" s="2" t="s">
        <v>949</v>
      </c>
      <c r="R723" s="2"/>
      <c r="S723" s="2" t="s">
        <v>8763</v>
      </c>
      <c r="T723" s="2" t="s">
        <v>8764</v>
      </c>
      <c r="U723" s="2" t="n">
        <v>20</v>
      </c>
      <c r="V723" s="2" t="s">
        <v>220</v>
      </c>
      <c r="W723" s="2" t="n">
        <v>20</v>
      </c>
      <c r="X723" s="2" t="s">
        <v>8011</v>
      </c>
      <c r="Y723" s="2" t="s">
        <v>2268</v>
      </c>
      <c r="Z723" s="2" t="s">
        <v>136</v>
      </c>
      <c r="AA723" s="2" t="s">
        <v>81</v>
      </c>
      <c r="AB723" s="2"/>
      <c r="AC723" s="2"/>
      <c r="AD723" s="2"/>
      <c r="AE723" s="2"/>
      <c r="AF723" s="2" t="s">
        <v>8765</v>
      </c>
      <c r="AG723" s="2" t="s">
        <v>8732</v>
      </c>
      <c r="AH723" s="2" t="s">
        <v>8766</v>
      </c>
      <c r="AI723" s="2" t="s">
        <v>8767</v>
      </c>
      <c r="AJ723" s="2"/>
      <c r="AK723" s="2"/>
      <c r="AL723" s="2"/>
      <c r="AM723" s="2"/>
      <c r="AN723" s="2" t="s">
        <v>87</v>
      </c>
      <c r="AO723" s="2" t="s">
        <v>8768</v>
      </c>
      <c r="AP723" s="2" t="s">
        <v>89</v>
      </c>
    </row>
    <row r="724" customFormat="false" ht="15" hidden="false" customHeight="false" outlineLevel="0" collapsed="false">
      <c r="A724" s="8" t="s">
        <v>8769</v>
      </c>
      <c r="B724" s="8" t="s">
        <v>8769</v>
      </c>
      <c r="C724" s="2" t="s">
        <v>8770</v>
      </c>
      <c r="D724" s="2" t="s">
        <v>1811</v>
      </c>
      <c r="E724" s="2" t="s">
        <v>1812</v>
      </c>
      <c r="F724" s="9" t="n">
        <f aca="false">Precios!R724</f>
        <v>415</v>
      </c>
      <c r="G724" s="2" t="n">
        <v>91</v>
      </c>
      <c r="H724" s="10" t="str">
        <f aca="false">Parámetros!$B$28</f>
        <v>Nuevo</v>
      </c>
      <c r="I724" s="10" t="str">
        <f aca="false">Parámetros!$B$29</f>
        <v>Clásica</v>
      </c>
      <c r="J724" s="11" t="s">
        <v>8771</v>
      </c>
      <c r="K724" s="10" t="str">
        <f aca="false">Parámetros!$B$30</f>
        <v>Mercado Envíos</v>
      </c>
      <c r="L724" s="2" t="str">
        <f aca="false">IF(F724&gt;=Parámetros!$B$7,"Envío gratis (obligatorio en Mercado Libre)",Parámetros!$B$31)</f>
        <v>Envío gratis (obligatorio en Mercado Libre)</v>
      </c>
      <c r="M724" s="10" t="str">
        <f aca="false">Parámetros!$B$32</f>
        <v>No acepto</v>
      </c>
      <c r="N724" s="10" t="str">
        <f aca="false">Parámetros!$B$33</f>
        <v>Sin garantía</v>
      </c>
      <c r="O724" s="2" t="s">
        <v>8772</v>
      </c>
      <c r="P724" s="2" t="s">
        <v>8773</v>
      </c>
      <c r="Q724" s="2" t="s">
        <v>3124</v>
      </c>
      <c r="R724" s="2"/>
      <c r="S724" s="2" t="s">
        <v>8774</v>
      </c>
      <c r="T724" s="2" t="s">
        <v>8775</v>
      </c>
      <c r="U724" s="2" t="n">
        <v>500</v>
      </c>
      <c r="V724" s="2" t="s">
        <v>100</v>
      </c>
      <c r="W724" s="2" t="n">
        <v>1</v>
      </c>
      <c r="X724" s="2" t="s">
        <v>8776</v>
      </c>
      <c r="Y724" s="2" t="s">
        <v>8777</v>
      </c>
      <c r="Z724" s="2" t="s">
        <v>341</v>
      </c>
      <c r="AA724" s="2" t="s">
        <v>8778</v>
      </c>
      <c r="AB724" s="2"/>
      <c r="AC724" s="2"/>
      <c r="AD724" s="2"/>
      <c r="AE724" s="2" t="s">
        <v>8779</v>
      </c>
      <c r="AF724" s="2"/>
      <c r="AG724" s="2" t="s">
        <v>8780</v>
      </c>
      <c r="AH724" s="2" t="s">
        <v>8781</v>
      </c>
      <c r="AI724" s="2" t="s">
        <v>8782</v>
      </c>
      <c r="AJ724" s="2"/>
      <c r="AK724" s="2"/>
      <c r="AL724" s="2"/>
      <c r="AM724" s="2"/>
      <c r="AN724" s="2" t="s">
        <v>87</v>
      </c>
      <c r="AO724" s="2" t="s">
        <v>8783</v>
      </c>
      <c r="AP724" s="2" t="s">
        <v>89</v>
      </c>
    </row>
    <row r="725" customFormat="false" ht="15" hidden="false" customHeight="false" outlineLevel="0" collapsed="false">
      <c r="A725" s="8" t="s">
        <v>8784</v>
      </c>
      <c r="B725" s="8" t="s">
        <v>8784</v>
      </c>
      <c r="C725" s="2" t="s">
        <v>8785</v>
      </c>
      <c r="D725" s="2" t="s">
        <v>556</v>
      </c>
      <c r="E725" s="2" t="s">
        <v>557</v>
      </c>
      <c r="F725" s="9" t="n">
        <f aca="false">Precios!R725</f>
        <v>128</v>
      </c>
      <c r="G725" s="2" t="n">
        <v>2859</v>
      </c>
      <c r="H725" s="10" t="str">
        <f aca="false">Parámetros!$B$28</f>
        <v>Nuevo</v>
      </c>
      <c r="I725" s="10" t="str">
        <f aca="false">Parámetros!$B$29</f>
        <v>Clásica</v>
      </c>
      <c r="J725" s="11" t="s">
        <v>8786</v>
      </c>
      <c r="K725" s="10" t="str">
        <f aca="false">Parámetros!$B$30</f>
        <v>Mercado Envíos</v>
      </c>
      <c r="L725" s="2" t="str">
        <f aca="false">IF(F725&gt;=Parámetros!$B$7,"Envío gratis (obligatorio en Mercado Libre)",Parámetros!$B$31)</f>
        <v>A cargo del comprador</v>
      </c>
      <c r="M725" s="10" t="str">
        <f aca="false">Parámetros!$B$32</f>
        <v>No acepto</v>
      </c>
      <c r="N725" s="10" t="str">
        <f aca="false">Parámetros!$B$33</f>
        <v>Sin garantía</v>
      </c>
      <c r="O725" s="2" t="s">
        <v>8787</v>
      </c>
      <c r="P725" s="2" t="s">
        <v>7352</v>
      </c>
      <c r="Q725" s="2" t="s">
        <v>8788</v>
      </c>
      <c r="R725" s="2"/>
      <c r="S725" s="2" t="s">
        <v>8789</v>
      </c>
      <c r="T725" s="2" t="s">
        <v>8790</v>
      </c>
      <c r="U725" s="2" t="n">
        <v>1</v>
      </c>
      <c r="V725" s="2" t="s">
        <v>133</v>
      </c>
      <c r="W725" s="2" t="n">
        <v>1</v>
      </c>
      <c r="X725" s="2" t="s">
        <v>564</v>
      </c>
      <c r="Y725" s="2" t="s">
        <v>565</v>
      </c>
      <c r="Z725" s="2" t="s">
        <v>136</v>
      </c>
      <c r="AA725" s="2"/>
      <c r="AB725" s="2"/>
      <c r="AC725" s="2"/>
      <c r="AD725" s="2" t="s">
        <v>566</v>
      </c>
      <c r="AE725" s="2"/>
      <c r="AF725" s="2" t="s">
        <v>8791</v>
      </c>
      <c r="AG725" s="2" t="s">
        <v>8792</v>
      </c>
      <c r="AH725" s="2" t="s">
        <v>8793</v>
      </c>
      <c r="AI725" s="2" t="s">
        <v>8794</v>
      </c>
      <c r="AJ725" s="2" t="s">
        <v>8795</v>
      </c>
      <c r="AK725" s="2"/>
      <c r="AL725" s="2"/>
      <c r="AM725" s="2"/>
      <c r="AN725" s="2" t="s">
        <v>87</v>
      </c>
      <c r="AO725" s="2" t="s">
        <v>8796</v>
      </c>
      <c r="AP725" s="2" t="s">
        <v>89</v>
      </c>
    </row>
    <row r="726" customFormat="false" ht="15" hidden="false" customHeight="false" outlineLevel="0" collapsed="false">
      <c r="A726" s="8" t="s">
        <v>8797</v>
      </c>
      <c r="B726" s="8" t="s">
        <v>8797</v>
      </c>
      <c r="C726" s="2" t="s">
        <v>8798</v>
      </c>
      <c r="D726" s="2" t="s">
        <v>1811</v>
      </c>
      <c r="E726" s="2" t="s">
        <v>1812</v>
      </c>
      <c r="F726" s="9" t="n">
        <f aca="false">Precios!R726</f>
        <v>577.16</v>
      </c>
      <c r="G726" s="2" t="n">
        <v>192</v>
      </c>
      <c r="H726" s="10" t="str">
        <f aca="false">Parámetros!$B$28</f>
        <v>Nuevo</v>
      </c>
      <c r="I726" s="10" t="str">
        <f aca="false">Parámetros!$B$29</f>
        <v>Clásica</v>
      </c>
      <c r="J726" s="11" t="s">
        <v>8799</v>
      </c>
      <c r="K726" s="10" t="str">
        <f aca="false">Parámetros!$B$30</f>
        <v>Mercado Envíos</v>
      </c>
      <c r="L726" s="2" t="str">
        <f aca="false">IF(F726&gt;=Parámetros!$B$7,"Envío gratis (obligatorio en Mercado Libre)",Parámetros!$B$31)</f>
        <v>Envío gratis (obligatorio en Mercado Libre)</v>
      </c>
      <c r="M726" s="10" t="str">
        <f aca="false">Parámetros!$B$32</f>
        <v>No acepto</v>
      </c>
      <c r="N726" s="10" t="str">
        <f aca="false">Parámetros!$B$33</f>
        <v>Sin garantía</v>
      </c>
      <c r="O726" s="2" t="s">
        <v>8800</v>
      </c>
      <c r="P726" s="2" t="s">
        <v>8801</v>
      </c>
      <c r="Q726" s="2" t="s">
        <v>4518</v>
      </c>
      <c r="R726" s="2"/>
      <c r="S726" s="2" t="s">
        <v>8802</v>
      </c>
      <c r="T726" s="2" t="s">
        <v>8803</v>
      </c>
      <c r="U726" s="2" t="n">
        <v>30</v>
      </c>
      <c r="V726" s="2" t="s">
        <v>100</v>
      </c>
      <c r="W726" s="2" t="n">
        <v>1</v>
      </c>
      <c r="X726" s="2" t="s">
        <v>8804</v>
      </c>
      <c r="Y726" s="2" t="s">
        <v>8805</v>
      </c>
      <c r="Z726" s="2" t="s">
        <v>341</v>
      </c>
      <c r="AA726" s="2"/>
      <c r="AB726" s="2"/>
      <c r="AC726" s="2"/>
      <c r="AD726" s="2"/>
      <c r="AE726" s="2"/>
      <c r="AF726" s="2" t="s">
        <v>8806</v>
      </c>
      <c r="AG726" s="2" t="s">
        <v>8807</v>
      </c>
      <c r="AH726" s="2" t="s">
        <v>8808</v>
      </c>
      <c r="AI726" s="2" t="s">
        <v>8809</v>
      </c>
      <c r="AJ726" s="2"/>
      <c r="AK726" s="2"/>
      <c r="AL726" s="2"/>
      <c r="AM726" s="2"/>
      <c r="AN726" s="2" t="s">
        <v>87</v>
      </c>
      <c r="AO726" s="2" t="s">
        <v>8810</v>
      </c>
      <c r="AP726" s="2" t="s">
        <v>89</v>
      </c>
    </row>
    <row r="727" customFormat="false" ht="15" hidden="false" customHeight="false" outlineLevel="0" collapsed="false">
      <c r="A727" s="8" t="s">
        <v>8811</v>
      </c>
      <c r="B727" s="8" t="s">
        <v>8811</v>
      </c>
      <c r="C727" s="2" t="s">
        <v>8812</v>
      </c>
      <c r="D727" s="2" t="s">
        <v>92</v>
      </c>
      <c r="E727" s="2" t="s">
        <v>93</v>
      </c>
      <c r="F727" s="9" t="n">
        <f aca="false">Precios!R727</f>
        <v>269</v>
      </c>
      <c r="G727" s="2" t="n">
        <v>7</v>
      </c>
      <c r="H727" s="10" t="str">
        <f aca="false">Parámetros!$B$28</f>
        <v>Nuevo</v>
      </c>
      <c r="I727" s="10" t="str">
        <f aca="false">Parámetros!$B$29</f>
        <v>Clásica</v>
      </c>
      <c r="J727" s="11" t="s">
        <v>8813</v>
      </c>
      <c r="K727" s="10" t="str">
        <f aca="false">Parámetros!$B$30</f>
        <v>Mercado Envíos</v>
      </c>
      <c r="L727" s="2" t="str">
        <f aca="false">IF(F727&gt;=Parámetros!$B$7,"Envío gratis (obligatorio en Mercado Libre)",Parámetros!$B$31)</f>
        <v>A cargo del comprador</v>
      </c>
      <c r="M727" s="10" t="str">
        <f aca="false">Parámetros!$B$32</f>
        <v>No acepto</v>
      </c>
      <c r="N727" s="10" t="str">
        <f aca="false">Parámetros!$B$33</f>
        <v>Sin garantía</v>
      </c>
      <c r="O727" s="2" t="s">
        <v>8814</v>
      </c>
      <c r="P727" s="2" t="s">
        <v>8815</v>
      </c>
      <c r="Q727" s="2" t="s">
        <v>8816</v>
      </c>
      <c r="R727" s="2" t="s">
        <v>8817</v>
      </c>
      <c r="S727" s="2" t="s">
        <v>8818</v>
      </c>
      <c r="T727" s="2" t="s">
        <v>8819</v>
      </c>
      <c r="U727" s="2" t="n">
        <v>800</v>
      </c>
      <c r="V727" s="2" t="s">
        <v>100</v>
      </c>
      <c r="W727" s="2" t="n">
        <v>1</v>
      </c>
      <c r="X727" s="2"/>
      <c r="Y727" s="2"/>
      <c r="Z727" s="2"/>
      <c r="AA727" s="2" t="s">
        <v>3738</v>
      </c>
      <c r="AB727" s="2"/>
      <c r="AC727" s="2"/>
      <c r="AD727" s="2"/>
      <c r="AE727" s="2"/>
      <c r="AF727" s="2"/>
      <c r="AG727" s="2" t="s">
        <v>8820</v>
      </c>
      <c r="AH727" s="2" t="s">
        <v>8821</v>
      </c>
      <c r="AI727" s="2" t="s">
        <v>8822</v>
      </c>
      <c r="AJ727" s="2" t="s">
        <v>8823</v>
      </c>
      <c r="AK727" s="2"/>
      <c r="AL727" s="2"/>
      <c r="AM727" s="2"/>
      <c r="AN727" s="2" t="s">
        <v>175</v>
      </c>
      <c r="AO727" s="2" t="s">
        <v>8824</v>
      </c>
      <c r="AP727" s="2" t="s">
        <v>89</v>
      </c>
    </row>
    <row r="728" customFormat="false" ht="15" hidden="false" customHeight="false" outlineLevel="0" collapsed="false">
      <c r="A728" s="8" t="s">
        <v>8825</v>
      </c>
      <c r="B728" s="8" t="s">
        <v>8825</v>
      </c>
      <c r="C728" s="2" t="s">
        <v>8826</v>
      </c>
      <c r="D728" s="2" t="s">
        <v>6227</v>
      </c>
      <c r="E728" s="2" t="s">
        <v>6228</v>
      </c>
      <c r="F728" s="9" t="n">
        <f aca="false">Precios!R728</f>
        <v>135</v>
      </c>
      <c r="G728" s="2" t="n">
        <v>585</v>
      </c>
      <c r="H728" s="10" t="str">
        <f aca="false">Parámetros!$B$28</f>
        <v>Nuevo</v>
      </c>
      <c r="I728" s="10" t="str">
        <f aca="false">Parámetros!$B$29</f>
        <v>Clásica</v>
      </c>
      <c r="J728" s="11" t="s">
        <v>8827</v>
      </c>
      <c r="K728" s="10" t="str">
        <f aca="false">Parámetros!$B$30</f>
        <v>Mercado Envíos</v>
      </c>
      <c r="L728" s="2" t="str">
        <f aca="false">IF(F728&gt;=Parámetros!$B$7,"Envío gratis (obligatorio en Mercado Libre)",Parámetros!$B$31)</f>
        <v>A cargo del comprador</v>
      </c>
      <c r="M728" s="10" t="str">
        <f aca="false">Parámetros!$B$32</f>
        <v>No acepto</v>
      </c>
      <c r="N728" s="10" t="str">
        <f aca="false">Parámetros!$B$33</f>
        <v>Sin garantía</v>
      </c>
      <c r="O728" s="2" t="s">
        <v>8828</v>
      </c>
      <c r="P728" s="2" t="s">
        <v>6231</v>
      </c>
      <c r="Q728" s="2" t="s">
        <v>1358</v>
      </c>
      <c r="R728" s="2" t="s">
        <v>8829</v>
      </c>
      <c r="S728" s="2" t="s">
        <v>8829</v>
      </c>
      <c r="T728" s="2" t="s">
        <v>8830</v>
      </c>
      <c r="U728" s="2" t="n">
        <v>3</v>
      </c>
      <c r="V728" s="2" t="s">
        <v>171</v>
      </c>
      <c r="W728" s="2" t="n">
        <v>3</v>
      </c>
      <c r="X728" s="2"/>
      <c r="Y728" s="2"/>
      <c r="Z728" s="2"/>
      <c r="AA728" s="2"/>
      <c r="AB728" s="2"/>
      <c r="AC728" s="2"/>
      <c r="AD728" s="2" t="s">
        <v>1101</v>
      </c>
      <c r="AE728" s="2"/>
      <c r="AF728" s="2" t="s">
        <v>8831</v>
      </c>
      <c r="AG728" s="2" t="s">
        <v>8832</v>
      </c>
      <c r="AH728" s="2" t="s">
        <v>8833</v>
      </c>
      <c r="AI728" s="2" t="s">
        <v>8834</v>
      </c>
      <c r="AJ728" s="2"/>
      <c r="AK728" s="2"/>
      <c r="AL728" s="2"/>
      <c r="AM728" s="2"/>
      <c r="AN728" s="2" t="s">
        <v>87</v>
      </c>
      <c r="AO728" s="2" t="s">
        <v>8835</v>
      </c>
      <c r="AP728" s="2" t="s">
        <v>89</v>
      </c>
    </row>
    <row r="729" customFormat="false" ht="15" hidden="false" customHeight="false" outlineLevel="0" collapsed="false">
      <c r="A729" s="8" t="s">
        <v>8836</v>
      </c>
      <c r="B729" s="8" t="s">
        <v>8836</v>
      </c>
      <c r="C729" s="2" t="s">
        <v>8837</v>
      </c>
      <c r="D729" s="2" t="s">
        <v>303</v>
      </c>
      <c r="E729" s="2" t="s">
        <v>304</v>
      </c>
      <c r="F729" s="9" t="n">
        <f aca="false">Precios!R729</f>
        <v>186</v>
      </c>
      <c r="G729" s="2" t="n">
        <v>226</v>
      </c>
      <c r="H729" s="10" t="str">
        <f aca="false">Parámetros!$B$28</f>
        <v>Nuevo</v>
      </c>
      <c r="I729" s="10" t="str">
        <f aca="false">Parámetros!$B$29</f>
        <v>Clásica</v>
      </c>
      <c r="J729" s="11" t="s">
        <v>8838</v>
      </c>
      <c r="K729" s="10" t="str">
        <f aca="false">Parámetros!$B$30</f>
        <v>Mercado Envíos</v>
      </c>
      <c r="L729" s="2" t="str">
        <f aca="false">IF(F729&gt;=Parámetros!$B$7,"Envío gratis (obligatorio en Mercado Libre)",Parámetros!$B$31)</f>
        <v>A cargo del comprador</v>
      </c>
      <c r="M729" s="10" t="str">
        <f aca="false">Parámetros!$B$32</f>
        <v>No acepto</v>
      </c>
      <c r="N729" s="10" t="str">
        <f aca="false">Parámetros!$B$33</f>
        <v>Sin garantía</v>
      </c>
      <c r="O729" s="2" t="s">
        <v>8839</v>
      </c>
      <c r="P729" s="2" t="s">
        <v>1470</v>
      </c>
      <c r="Q729" s="2" t="s">
        <v>1471</v>
      </c>
      <c r="R729" s="2" t="s">
        <v>4189</v>
      </c>
      <c r="S729" s="2" t="s">
        <v>8840</v>
      </c>
      <c r="T729" s="2" t="s">
        <v>1846</v>
      </c>
      <c r="U729" s="2" t="n">
        <v>237</v>
      </c>
      <c r="V729" s="2" t="s">
        <v>77</v>
      </c>
      <c r="W729" s="2" t="n">
        <v>1</v>
      </c>
      <c r="X729" s="2"/>
      <c r="Y729" s="2"/>
      <c r="Z729" s="2"/>
      <c r="AA729" s="2" t="s">
        <v>81</v>
      </c>
      <c r="AB729" s="2"/>
      <c r="AC729" s="2" t="s">
        <v>8841</v>
      </c>
      <c r="AD729" s="2"/>
      <c r="AE729" s="2"/>
      <c r="AF729" s="2"/>
      <c r="AG729" s="2" t="s">
        <v>8842</v>
      </c>
      <c r="AH729" s="2" t="s">
        <v>8843</v>
      </c>
      <c r="AI729" s="2"/>
      <c r="AJ729" s="2"/>
      <c r="AK729" s="2"/>
      <c r="AL729" s="2"/>
      <c r="AM729" s="2"/>
      <c r="AN729" s="2" t="s">
        <v>87</v>
      </c>
      <c r="AO729" s="2" t="s">
        <v>8844</v>
      </c>
      <c r="AP729" s="2" t="s">
        <v>89</v>
      </c>
    </row>
    <row r="730" customFormat="false" ht="15" hidden="false" customHeight="false" outlineLevel="0" collapsed="false">
      <c r="A730" s="8" t="s">
        <v>8845</v>
      </c>
      <c r="B730" s="8" t="s">
        <v>8845</v>
      </c>
      <c r="C730" s="2" t="s">
        <v>8846</v>
      </c>
      <c r="D730" s="2" t="s">
        <v>5225</v>
      </c>
      <c r="E730" s="2" t="s">
        <v>5226</v>
      </c>
      <c r="F730" s="9" t="n">
        <f aca="false">Precios!R730</f>
        <v>95</v>
      </c>
      <c r="G730" s="2" t="n">
        <v>416</v>
      </c>
      <c r="H730" s="10" t="str">
        <f aca="false">Parámetros!$B$28</f>
        <v>Nuevo</v>
      </c>
      <c r="I730" s="10" t="str">
        <f aca="false">Parámetros!$B$29</f>
        <v>Clásica</v>
      </c>
      <c r="J730" s="11" t="s">
        <v>8847</v>
      </c>
      <c r="K730" s="10" t="str">
        <f aca="false">Parámetros!$B$30</f>
        <v>Mercado Envíos</v>
      </c>
      <c r="L730" s="2" t="str">
        <f aca="false">IF(F730&gt;=Parámetros!$B$7,"Envío gratis (obligatorio en Mercado Libre)",Parámetros!$B$31)</f>
        <v>A cargo del comprador</v>
      </c>
      <c r="M730" s="10" t="str">
        <f aca="false">Parámetros!$B$32</f>
        <v>No acepto</v>
      </c>
      <c r="N730" s="10" t="str">
        <f aca="false">Parámetros!$B$33</f>
        <v>Sin garantía</v>
      </c>
      <c r="O730" s="2" t="s">
        <v>8848</v>
      </c>
      <c r="P730" s="2" t="s">
        <v>6526</v>
      </c>
      <c r="Q730" s="2" t="s">
        <v>6527</v>
      </c>
      <c r="R730" s="2" t="s">
        <v>6528</v>
      </c>
      <c r="S730" s="2" t="s">
        <v>8849</v>
      </c>
      <c r="T730" s="2" t="s">
        <v>8850</v>
      </c>
      <c r="U730" s="2" t="n">
        <v>100</v>
      </c>
      <c r="V730" s="2" t="s">
        <v>77</v>
      </c>
      <c r="W730" s="2" t="n">
        <v>1</v>
      </c>
      <c r="X730" s="2"/>
      <c r="Y730" s="2"/>
      <c r="Z730" s="2"/>
      <c r="AA730" s="2"/>
      <c r="AB730" s="2"/>
      <c r="AC730" s="2"/>
      <c r="AD730" s="2" t="s">
        <v>103</v>
      </c>
      <c r="AE730" s="2" t="s">
        <v>5442</v>
      </c>
      <c r="AF730" s="2"/>
      <c r="AG730" s="2" t="s">
        <v>8851</v>
      </c>
      <c r="AH730" s="2" t="s">
        <v>8852</v>
      </c>
      <c r="AI730" s="2" t="s">
        <v>8853</v>
      </c>
      <c r="AJ730" s="2"/>
      <c r="AK730" s="2"/>
      <c r="AL730" s="2"/>
      <c r="AM730" s="2"/>
      <c r="AN730" s="2" t="s">
        <v>175</v>
      </c>
      <c r="AO730" s="2" t="s">
        <v>8854</v>
      </c>
      <c r="AP730" s="2" t="s">
        <v>89</v>
      </c>
    </row>
    <row r="731" customFormat="false" ht="15" hidden="false" customHeight="false" outlineLevel="0" collapsed="false">
      <c r="A731" s="8" t="s">
        <v>8855</v>
      </c>
      <c r="B731" s="8" t="s">
        <v>8855</v>
      </c>
      <c r="C731" s="2" t="s">
        <v>8856</v>
      </c>
      <c r="D731" s="2" t="s">
        <v>144</v>
      </c>
      <c r="E731" s="2" t="s">
        <v>145</v>
      </c>
      <c r="F731" s="9" t="n">
        <f aca="false">Precios!R731</f>
        <v>1930</v>
      </c>
      <c r="G731" s="2" t="n">
        <v>0</v>
      </c>
      <c r="H731" s="10" t="str">
        <f aca="false">Parámetros!$B$28</f>
        <v>Nuevo</v>
      </c>
      <c r="I731" s="10" t="str">
        <f aca="false">Parámetros!$B$29</f>
        <v>Clásica</v>
      </c>
      <c r="J731" s="11" t="s">
        <v>8857</v>
      </c>
      <c r="K731" s="10" t="str">
        <f aca="false">Parámetros!$B$30</f>
        <v>Mercado Envíos</v>
      </c>
      <c r="L731" s="2" t="str">
        <f aca="false">IF(F731&gt;=Parámetros!$B$7,"Envío gratis (obligatorio en Mercado Libre)",Parámetros!$B$31)</f>
        <v>Envío gratis (obligatorio en Mercado Libre)</v>
      </c>
      <c r="M731" s="10" t="str">
        <f aca="false">Parámetros!$B$32</f>
        <v>No acepto</v>
      </c>
      <c r="N731" s="10" t="str">
        <f aca="false">Parámetros!$B$33</f>
        <v>Sin garantía</v>
      </c>
      <c r="O731" s="2" t="s">
        <v>8858</v>
      </c>
      <c r="P731" s="2" t="s">
        <v>148</v>
      </c>
      <c r="Q731" s="2" t="s">
        <v>149</v>
      </c>
      <c r="R731" s="2"/>
      <c r="S731" s="2" t="s">
        <v>8859</v>
      </c>
      <c r="T731" s="2" t="s">
        <v>924</v>
      </c>
      <c r="U731" s="2" t="n">
        <v>30</v>
      </c>
      <c r="V731" s="2" t="s">
        <v>133</v>
      </c>
      <c r="W731" s="2" t="n">
        <v>30</v>
      </c>
      <c r="X731" s="2" t="s">
        <v>8860</v>
      </c>
      <c r="Y731" s="2" t="s">
        <v>3054</v>
      </c>
      <c r="Z731" s="2" t="s">
        <v>136</v>
      </c>
      <c r="AA731" s="2" t="s">
        <v>8861</v>
      </c>
      <c r="AB731" s="2"/>
      <c r="AC731" s="2"/>
      <c r="AD731" s="2"/>
      <c r="AE731" s="2"/>
      <c r="AF731" s="2" t="s">
        <v>8862</v>
      </c>
      <c r="AG731" s="2" t="s">
        <v>8863</v>
      </c>
      <c r="AH731" s="2" t="s">
        <v>8864</v>
      </c>
      <c r="AI731" s="2" t="s">
        <v>8865</v>
      </c>
      <c r="AJ731" s="2"/>
      <c r="AK731" s="2"/>
      <c r="AL731" s="2"/>
      <c r="AM731" s="2"/>
      <c r="AN731" s="2" t="s">
        <v>87</v>
      </c>
      <c r="AO731" s="2" t="s">
        <v>8866</v>
      </c>
      <c r="AP731" s="2" t="s">
        <v>89</v>
      </c>
    </row>
    <row r="732" customFormat="false" ht="15" hidden="false" customHeight="false" outlineLevel="0" collapsed="false">
      <c r="A732" s="8" t="s">
        <v>8867</v>
      </c>
      <c r="B732" s="8" t="s">
        <v>8867</v>
      </c>
      <c r="C732" s="2" t="s">
        <v>8868</v>
      </c>
      <c r="D732" s="2" t="s">
        <v>6227</v>
      </c>
      <c r="E732" s="2" t="s">
        <v>6228</v>
      </c>
      <c r="F732" s="9" t="n">
        <f aca="false">Precios!R732</f>
        <v>114</v>
      </c>
      <c r="G732" s="2" t="n">
        <v>2063</v>
      </c>
      <c r="H732" s="10" t="str">
        <f aca="false">Parámetros!$B$28</f>
        <v>Nuevo</v>
      </c>
      <c r="I732" s="10" t="str">
        <f aca="false">Parámetros!$B$29</f>
        <v>Clásica</v>
      </c>
      <c r="J732" s="11" t="s">
        <v>8869</v>
      </c>
      <c r="K732" s="10" t="str">
        <f aca="false">Parámetros!$B$30</f>
        <v>Mercado Envíos</v>
      </c>
      <c r="L732" s="2" t="str">
        <f aca="false">IF(F732&gt;=Parámetros!$B$7,"Envío gratis (obligatorio en Mercado Libre)",Parámetros!$B$31)</f>
        <v>A cargo del comprador</v>
      </c>
      <c r="M732" s="10" t="str">
        <f aca="false">Parámetros!$B$32</f>
        <v>No acepto</v>
      </c>
      <c r="N732" s="10" t="str">
        <f aca="false">Parámetros!$B$33</f>
        <v>Sin garantía</v>
      </c>
      <c r="O732" s="2" t="s">
        <v>8870</v>
      </c>
      <c r="P732" s="2" t="s">
        <v>7352</v>
      </c>
      <c r="Q732" s="2" t="s">
        <v>8788</v>
      </c>
      <c r="R732" s="2" t="s">
        <v>4690</v>
      </c>
      <c r="S732" s="2" t="s">
        <v>7353</v>
      </c>
      <c r="T732" s="2" t="s">
        <v>8830</v>
      </c>
      <c r="U732" s="2" t="n">
        <v>3</v>
      </c>
      <c r="V732" s="2" t="s">
        <v>171</v>
      </c>
      <c r="W732" s="2" t="n">
        <v>3</v>
      </c>
      <c r="X732" s="2"/>
      <c r="Y732" s="2"/>
      <c r="Z732" s="2"/>
      <c r="AA732" s="2"/>
      <c r="AB732" s="2"/>
      <c r="AC732" s="2" t="s">
        <v>1845</v>
      </c>
      <c r="AD732" s="2" t="s">
        <v>1101</v>
      </c>
      <c r="AE732" s="2"/>
      <c r="AF732" s="2"/>
      <c r="AG732" s="2" t="s">
        <v>8871</v>
      </c>
      <c r="AH732" s="2" t="s">
        <v>8872</v>
      </c>
      <c r="AI732" s="2" t="s">
        <v>8873</v>
      </c>
      <c r="AJ732" s="2"/>
      <c r="AK732" s="2"/>
      <c r="AL732" s="2"/>
      <c r="AM732" s="2"/>
      <c r="AN732" s="2" t="s">
        <v>87</v>
      </c>
      <c r="AO732" s="2" t="s">
        <v>8874</v>
      </c>
      <c r="AP732" s="2" t="s">
        <v>89</v>
      </c>
    </row>
    <row r="733" customFormat="false" ht="15" hidden="false" customHeight="false" outlineLevel="0" collapsed="false">
      <c r="A733" s="8" t="s">
        <v>8875</v>
      </c>
      <c r="B733" s="8" t="s">
        <v>8875</v>
      </c>
      <c r="C733" s="2" t="s">
        <v>8876</v>
      </c>
      <c r="D733" s="2" t="s">
        <v>144</v>
      </c>
      <c r="E733" s="2" t="s">
        <v>145</v>
      </c>
      <c r="F733" s="9" t="n">
        <f aca="false">Precios!R733</f>
        <v>752</v>
      </c>
      <c r="G733" s="2" t="n">
        <v>19</v>
      </c>
      <c r="H733" s="10" t="str">
        <f aca="false">Parámetros!$B$28</f>
        <v>Nuevo</v>
      </c>
      <c r="I733" s="10" t="str">
        <f aca="false">Parámetros!$B$29</f>
        <v>Clásica</v>
      </c>
      <c r="J733" s="11" t="s">
        <v>8877</v>
      </c>
      <c r="K733" s="10" t="str">
        <f aca="false">Parámetros!$B$30</f>
        <v>Mercado Envíos</v>
      </c>
      <c r="L733" s="2" t="str">
        <f aca="false">IF(F733&gt;=Parámetros!$B$7,"Envío gratis (obligatorio en Mercado Libre)",Parámetros!$B$31)</f>
        <v>Envío gratis (obligatorio en Mercado Libre)</v>
      </c>
      <c r="M733" s="10" t="str">
        <f aca="false">Parámetros!$B$32</f>
        <v>No acepto</v>
      </c>
      <c r="N733" s="10" t="str">
        <f aca="false">Parámetros!$B$33</f>
        <v>Sin garantía</v>
      </c>
      <c r="O733" s="2" t="s">
        <v>8878</v>
      </c>
      <c r="P733" s="2" t="s">
        <v>6698</v>
      </c>
      <c r="Q733" s="2" t="s">
        <v>6699</v>
      </c>
      <c r="R733" s="2"/>
      <c r="S733" s="2" t="s">
        <v>8879</v>
      </c>
      <c r="T733" s="2" t="s">
        <v>219</v>
      </c>
      <c r="U733" s="2" t="n">
        <v>20</v>
      </c>
      <c r="V733" s="2" t="s">
        <v>220</v>
      </c>
      <c r="W733" s="2" t="n">
        <v>20</v>
      </c>
      <c r="X733" s="2" t="s">
        <v>8880</v>
      </c>
      <c r="Y733" s="2" t="s">
        <v>8881</v>
      </c>
      <c r="Z733" s="2" t="s">
        <v>136</v>
      </c>
      <c r="AA733" s="2" t="s">
        <v>81</v>
      </c>
      <c r="AB733" s="2"/>
      <c r="AC733" s="2"/>
      <c r="AD733" s="2"/>
      <c r="AE733" s="2"/>
      <c r="AF733" s="2" t="s">
        <v>6702</v>
      </c>
      <c r="AG733" s="2" t="s">
        <v>8882</v>
      </c>
      <c r="AH733" s="2" t="s">
        <v>8883</v>
      </c>
      <c r="AI733" s="2" t="s">
        <v>8884</v>
      </c>
      <c r="AJ733" s="2"/>
      <c r="AK733" s="2"/>
      <c r="AL733" s="2"/>
      <c r="AM733" s="2"/>
      <c r="AN733" s="2" t="s">
        <v>87</v>
      </c>
      <c r="AO733" s="2" t="s">
        <v>8885</v>
      </c>
      <c r="AP733" s="2" t="s">
        <v>89</v>
      </c>
    </row>
    <row r="734" customFormat="false" ht="15" hidden="false" customHeight="false" outlineLevel="0" collapsed="false">
      <c r="A734" s="8" t="s">
        <v>8886</v>
      </c>
      <c r="B734" s="8" t="s">
        <v>8886</v>
      </c>
      <c r="C734" s="2" t="s">
        <v>8887</v>
      </c>
      <c r="D734" s="2" t="s">
        <v>303</v>
      </c>
      <c r="E734" s="2" t="s">
        <v>304</v>
      </c>
      <c r="F734" s="9" t="n">
        <f aca="false">Precios!R734</f>
        <v>67</v>
      </c>
      <c r="G734" s="2" t="n">
        <v>1009</v>
      </c>
      <c r="H734" s="10" t="str">
        <f aca="false">Parámetros!$B$28</f>
        <v>Nuevo</v>
      </c>
      <c r="I734" s="10" t="str">
        <f aca="false">Parámetros!$B$29</f>
        <v>Clásica</v>
      </c>
      <c r="J734" s="11" t="s">
        <v>8888</v>
      </c>
      <c r="K734" s="10" t="str">
        <f aca="false">Parámetros!$B$30</f>
        <v>Mercado Envíos</v>
      </c>
      <c r="L734" s="2" t="str">
        <f aca="false">IF(F734&gt;=Parámetros!$B$7,"Envío gratis (obligatorio en Mercado Libre)",Parámetros!$B$31)</f>
        <v>A cargo del comprador</v>
      </c>
      <c r="M734" s="10" t="str">
        <f aca="false">Parámetros!$B$32</f>
        <v>No acepto</v>
      </c>
      <c r="N734" s="10" t="str">
        <f aca="false">Parámetros!$B$33</f>
        <v>Sin garantía</v>
      </c>
      <c r="O734" s="2" t="s">
        <v>8889</v>
      </c>
      <c r="P734" s="2" t="s">
        <v>2759</v>
      </c>
      <c r="Q734" s="2" t="s">
        <v>7217</v>
      </c>
      <c r="R734" s="2"/>
      <c r="S734" s="2" t="s">
        <v>8890</v>
      </c>
      <c r="T734" s="2" t="s">
        <v>152</v>
      </c>
      <c r="U734" s="2" t="n">
        <v>30</v>
      </c>
      <c r="V734" s="2" t="s">
        <v>133</v>
      </c>
      <c r="W734" s="2" t="n">
        <v>30</v>
      </c>
      <c r="X734" s="2" t="s">
        <v>925</v>
      </c>
      <c r="Y734" s="2" t="s">
        <v>8891</v>
      </c>
      <c r="Z734" s="2" t="s">
        <v>136</v>
      </c>
      <c r="AA734" s="2"/>
      <c r="AB734" s="2"/>
      <c r="AC734" s="2"/>
      <c r="AD734" s="2"/>
      <c r="AE734" s="2"/>
      <c r="AF734" s="2" t="s">
        <v>8892</v>
      </c>
      <c r="AG734" s="2" t="s">
        <v>8893</v>
      </c>
      <c r="AH734" s="2" t="s">
        <v>8894</v>
      </c>
      <c r="AI734" s="2" t="s">
        <v>8895</v>
      </c>
      <c r="AJ734" s="2" t="s">
        <v>8896</v>
      </c>
      <c r="AK734" s="2"/>
      <c r="AL734" s="2"/>
      <c r="AM734" s="2"/>
      <c r="AN734" s="2" t="s">
        <v>87</v>
      </c>
      <c r="AO734" s="2" t="s">
        <v>8897</v>
      </c>
      <c r="AP734" s="2" t="s">
        <v>89</v>
      </c>
    </row>
    <row r="735" customFormat="false" ht="15" hidden="false" customHeight="false" outlineLevel="0" collapsed="false">
      <c r="A735" s="8" t="s">
        <v>8898</v>
      </c>
      <c r="B735" s="8" t="s">
        <v>8898</v>
      </c>
      <c r="C735" s="2" t="s">
        <v>8899</v>
      </c>
      <c r="D735" s="2" t="s">
        <v>445</v>
      </c>
      <c r="E735" s="2" t="s">
        <v>446</v>
      </c>
      <c r="F735" s="9" t="n">
        <f aca="false">Precios!R735</f>
        <v>1344</v>
      </c>
      <c r="G735" s="2" t="n">
        <v>72</v>
      </c>
      <c r="H735" s="10" t="str">
        <f aca="false">Parámetros!$B$28</f>
        <v>Nuevo</v>
      </c>
      <c r="I735" s="10" t="str">
        <f aca="false">Parámetros!$B$29</f>
        <v>Clásica</v>
      </c>
      <c r="J735" s="11" t="s">
        <v>8900</v>
      </c>
      <c r="K735" s="10" t="str">
        <f aca="false">Parámetros!$B$30</f>
        <v>Mercado Envíos</v>
      </c>
      <c r="L735" s="2" t="str">
        <f aca="false">IF(F735&gt;=Parámetros!$B$7,"Envío gratis (obligatorio en Mercado Libre)",Parámetros!$B$31)</f>
        <v>Envío gratis (obligatorio en Mercado Libre)</v>
      </c>
      <c r="M735" s="10" t="str">
        <f aca="false">Parámetros!$B$32</f>
        <v>No acepto</v>
      </c>
      <c r="N735" s="10" t="str">
        <f aca="false">Parámetros!$B$33</f>
        <v>Sin garantía</v>
      </c>
      <c r="O735" s="2" t="s">
        <v>8901</v>
      </c>
      <c r="P735" s="2" t="s">
        <v>8902</v>
      </c>
      <c r="Q735" s="2" t="s">
        <v>355</v>
      </c>
      <c r="R735" s="2"/>
      <c r="S735" s="2" t="s">
        <v>8903</v>
      </c>
      <c r="T735" s="2" t="s">
        <v>219</v>
      </c>
      <c r="U735" s="2" t="n">
        <v>6</v>
      </c>
      <c r="V735" s="2" t="s">
        <v>220</v>
      </c>
      <c r="W735" s="2" t="n">
        <v>6</v>
      </c>
      <c r="X735" s="2" t="s">
        <v>2163</v>
      </c>
      <c r="Y735" s="2" t="s">
        <v>2164</v>
      </c>
      <c r="Z735" s="2" t="s">
        <v>136</v>
      </c>
      <c r="AA735" s="2" t="s">
        <v>547</v>
      </c>
      <c r="AB735" s="2"/>
      <c r="AC735" s="2"/>
      <c r="AD735" s="2"/>
      <c r="AE735" s="2"/>
      <c r="AF735" s="2" t="s">
        <v>8904</v>
      </c>
      <c r="AG735" s="2" t="s">
        <v>8905</v>
      </c>
      <c r="AH735" s="2" t="s">
        <v>8906</v>
      </c>
      <c r="AI735" s="2" t="s">
        <v>8907</v>
      </c>
      <c r="AJ735" s="2"/>
      <c r="AK735" s="2"/>
      <c r="AL735" s="2"/>
      <c r="AM735" s="2"/>
      <c r="AN735" s="2" t="s">
        <v>87</v>
      </c>
      <c r="AO735" s="2" t="s">
        <v>8908</v>
      </c>
      <c r="AP735" s="2" t="s">
        <v>89</v>
      </c>
    </row>
    <row r="736" customFormat="false" ht="15" hidden="false" customHeight="false" outlineLevel="0" collapsed="false">
      <c r="A736" s="8" t="s">
        <v>8909</v>
      </c>
      <c r="B736" s="8" t="s">
        <v>8909</v>
      </c>
      <c r="C736" s="2" t="s">
        <v>8910</v>
      </c>
      <c r="D736" s="2" t="s">
        <v>8911</v>
      </c>
      <c r="E736" s="2" t="s">
        <v>8912</v>
      </c>
      <c r="F736" s="9" t="n">
        <f aca="false">Precios!R736</f>
        <v>218</v>
      </c>
      <c r="G736" s="2" t="n">
        <v>100</v>
      </c>
      <c r="H736" s="10" t="str">
        <f aca="false">Parámetros!$B$28</f>
        <v>Nuevo</v>
      </c>
      <c r="I736" s="10" t="str">
        <f aca="false">Parámetros!$B$29</f>
        <v>Clásica</v>
      </c>
      <c r="J736" s="11" t="s">
        <v>8913</v>
      </c>
      <c r="K736" s="10" t="str">
        <f aca="false">Parámetros!$B$30</f>
        <v>Mercado Envíos</v>
      </c>
      <c r="L736" s="2" t="str">
        <f aca="false">IF(F736&gt;=Parámetros!$B$7,"Envío gratis (obligatorio en Mercado Libre)",Parámetros!$B$31)</f>
        <v>A cargo del comprador</v>
      </c>
      <c r="M736" s="10" t="str">
        <f aca="false">Parámetros!$B$32</f>
        <v>No acepto</v>
      </c>
      <c r="N736" s="10" t="str">
        <f aca="false">Parámetros!$B$33</f>
        <v>Sin garantía</v>
      </c>
      <c r="O736" s="2" t="s">
        <v>8914</v>
      </c>
      <c r="P736" s="2" t="s">
        <v>8915</v>
      </c>
      <c r="Q736" s="2" t="s">
        <v>8915</v>
      </c>
      <c r="R736" s="2" t="s">
        <v>8916</v>
      </c>
      <c r="S736" s="2" t="s">
        <v>8917</v>
      </c>
      <c r="T736" s="2" t="s">
        <v>8918</v>
      </c>
      <c r="U736" s="2" t="n">
        <v>12</v>
      </c>
      <c r="V736" s="2" t="s">
        <v>171</v>
      </c>
      <c r="W736" s="2" t="n">
        <v>12</v>
      </c>
      <c r="X736" s="2"/>
      <c r="Y736" s="2"/>
      <c r="Z736" s="2"/>
      <c r="AA736" s="2"/>
      <c r="AB736" s="2"/>
      <c r="AC736" s="2"/>
      <c r="AD736" s="2" t="s">
        <v>1101</v>
      </c>
      <c r="AE736" s="2" t="s">
        <v>5232</v>
      </c>
      <c r="AF736" s="2"/>
      <c r="AG736" s="2" t="s">
        <v>8919</v>
      </c>
      <c r="AH736" s="2" t="s">
        <v>8920</v>
      </c>
      <c r="AI736" s="2" t="s">
        <v>8921</v>
      </c>
      <c r="AJ736" s="2"/>
      <c r="AK736" s="2"/>
      <c r="AL736" s="2"/>
      <c r="AM736" s="2"/>
      <c r="AN736" s="2" t="s">
        <v>175</v>
      </c>
      <c r="AO736" s="2" t="s">
        <v>8922</v>
      </c>
      <c r="AP736" s="2" t="s">
        <v>89</v>
      </c>
    </row>
    <row r="737" customFormat="false" ht="15" hidden="false" customHeight="false" outlineLevel="0" collapsed="false">
      <c r="A737" s="8" t="s">
        <v>8923</v>
      </c>
      <c r="B737" s="8" t="s">
        <v>8923</v>
      </c>
      <c r="C737" s="2" t="s">
        <v>8924</v>
      </c>
      <c r="D737" s="2" t="s">
        <v>331</v>
      </c>
      <c r="E737" s="2" t="s">
        <v>332</v>
      </c>
      <c r="F737" s="9" t="n">
        <f aca="false">Precios!R737</f>
        <v>327</v>
      </c>
      <c r="G737" s="2" t="n">
        <v>374</v>
      </c>
      <c r="H737" s="10" t="str">
        <f aca="false">Parámetros!$B$28</f>
        <v>Nuevo</v>
      </c>
      <c r="I737" s="10" t="str">
        <f aca="false">Parámetros!$B$29</f>
        <v>Clásica</v>
      </c>
      <c r="J737" s="11" t="s">
        <v>8925</v>
      </c>
      <c r="K737" s="10" t="str">
        <f aca="false">Parámetros!$B$30</f>
        <v>Mercado Envíos</v>
      </c>
      <c r="L737" s="2" t="str">
        <f aca="false">IF(F737&gt;=Parámetros!$B$7,"Envío gratis (obligatorio en Mercado Libre)",Parámetros!$B$31)</f>
        <v>Envío gratis (obligatorio en Mercado Libre)</v>
      </c>
      <c r="M737" s="10" t="str">
        <f aca="false">Parámetros!$B$32</f>
        <v>No acepto</v>
      </c>
      <c r="N737" s="10" t="str">
        <f aca="false">Parámetros!$B$33</f>
        <v>Sin garantía</v>
      </c>
      <c r="O737" s="2" t="s">
        <v>8926</v>
      </c>
      <c r="P737" s="2" t="s">
        <v>1901</v>
      </c>
      <c r="Q737" s="2" t="s">
        <v>129</v>
      </c>
      <c r="R737" s="2" t="s">
        <v>8927</v>
      </c>
      <c r="S737" s="2" t="s">
        <v>8928</v>
      </c>
      <c r="T737" s="2" t="s">
        <v>4447</v>
      </c>
      <c r="U737" s="2" t="n">
        <v>60</v>
      </c>
      <c r="V737" s="2" t="s">
        <v>133</v>
      </c>
      <c r="W737" s="2" t="n">
        <v>60</v>
      </c>
      <c r="X737" s="2" t="s">
        <v>8929</v>
      </c>
      <c r="Y737" s="2" t="s">
        <v>8930</v>
      </c>
      <c r="Z737" s="2" t="s">
        <v>136</v>
      </c>
      <c r="AA737" s="2" t="s">
        <v>1835</v>
      </c>
      <c r="AB737" s="2"/>
      <c r="AC737" s="2"/>
      <c r="AD737" s="2"/>
      <c r="AE737" s="2"/>
      <c r="AF737" s="2" t="s">
        <v>8931</v>
      </c>
      <c r="AG737" s="2" t="s">
        <v>8932</v>
      </c>
      <c r="AH737" s="2" t="s">
        <v>8933</v>
      </c>
      <c r="AI737" s="2"/>
      <c r="AJ737" s="2"/>
      <c r="AK737" s="2"/>
      <c r="AL737" s="2"/>
      <c r="AM737" s="2"/>
      <c r="AN737" s="2" t="s">
        <v>87</v>
      </c>
      <c r="AO737" s="2" t="s">
        <v>8934</v>
      </c>
      <c r="AP737" s="2" t="s">
        <v>89</v>
      </c>
    </row>
    <row r="738" customFormat="false" ht="15" hidden="false" customHeight="false" outlineLevel="0" collapsed="false">
      <c r="A738" s="8" t="s">
        <v>8935</v>
      </c>
      <c r="B738" s="8" t="s">
        <v>8935</v>
      </c>
      <c r="C738" s="2" t="s">
        <v>8936</v>
      </c>
      <c r="D738" s="2" t="s">
        <v>240</v>
      </c>
      <c r="E738" s="2" t="s">
        <v>241</v>
      </c>
      <c r="F738" s="9" t="n">
        <f aca="false">Precios!R738</f>
        <v>189</v>
      </c>
      <c r="G738" s="2" t="n">
        <v>0</v>
      </c>
      <c r="H738" s="10" t="str">
        <f aca="false">Parámetros!$B$28</f>
        <v>Nuevo</v>
      </c>
      <c r="I738" s="10" t="str">
        <f aca="false">Parámetros!$B$29</f>
        <v>Clásica</v>
      </c>
      <c r="J738" s="11" t="s">
        <v>8937</v>
      </c>
      <c r="K738" s="10" t="str">
        <f aca="false">Parámetros!$B$30</f>
        <v>Mercado Envíos</v>
      </c>
      <c r="L738" s="2" t="str">
        <f aca="false">IF(F738&gt;=Parámetros!$B$7,"Envío gratis (obligatorio en Mercado Libre)",Parámetros!$B$31)</f>
        <v>A cargo del comprador</v>
      </c>
      <c r="M738" s="10" t="str">
        <f aca="false">Parámetros!$B$32</f>
        <v>No acepto</v>
      </c>
      <c r="N738" s="10" t="str">
        <f aca="false">Parámetros!$B$33</f>
        <v>Sin garantía</v>
      </c>
      <c r="O738" s="2" t="s">
        <v>8938</v>
      </c>
      <c r="P738" s="2" t="s">
        <v>8762</v>
      </c>
      <c r="Q738" s="2" t="s">
        <v>949</v>
      </c>
      <c r="R738" s="2" t="s">
        <v>8939</v>
      </c>
      <c r="S738" s="2" t="s">
        <v>8940</v>
      </c>
      <c r="T738" s="2" t="s">
        <v>8010</v>
      </c>
      <c r="U738" s="2" t="n">
        <v>4</v>
      </c>
      <c r="V738" s="2" t="s">
        <v>133</v>
      </c>
      <c r="W738" s="2" t="n">
        <v>4</v>
      </c>
      <c r="X738" s="2" t="s">
        <v>8011</v>
      </c>
      <c r="Y738" s="2" t="s">
        <v>3545</v>
      </c>
      <c r="Z738" s="2" t="s">
        <v>8012</v>
      </c>
      <c r="AA738" s="2" t="s">
        <v>81</v>
      </c>
      <c r="AB738" s="2"/>
      <c r="AC738" s="2"/>
      <c r="AD738" s="2"/>
      <c r="AE738" s="2"/>
      <c r="AF738" s="2" t="s">
        <v>8941</v>
      </c>
      <c r="AG738" s="2" t="s">
        <v>8732</v>
      </c>
      <c r="AH738" s="2" t="s">
        <v>8942</v>
      </c>
      <c r="AI738" s="2" t="s">
        <v>8943</v>
      </c>
      <c r="AJ738" s="2"/>
      <c r="AK738" s="2"/>
      <c r="AL738" s="2"/>
      <c r="AM738" s="2"/>
      <c r="AN738" s="2" t="s">
        <v>87</v>
      </c>
      <c r="AO738" s="2" t="s">
        <v>8944</v>
      </c>
      <c r="AP738" s="2" t="s">
        <v>89</v>
      </c>
    </row>
    <row r="739" customFormat="false" ht="15" hidden="false" customHeight="false" outlineLevel="0" collapsed="false">
      <c r="A739" s="8" t="s">
        <v>8945</v>
      </c>
      <c r="B739" s="8" t="s">
        <v>8945</v>
      </c>
      <c r="C739" s="2" t="s">
        <v>8946</v>
      </c>
      <c r="D739" s="2" t="s">
        <v>445</v>
      </c>
      <c r="E739" s="2" t="s">
        <v>446</v>
      </c>
      <c r="F739" s="9" t="n">
        <f aca="false">Precios!R739</f>
        <v>279</v>
      </c>
      <c r="G739" s="2" t="n">
        <v>57</v>
      </c>
      <c r="H739" s="10" t="str">
        <f aca="false">Parámetros!$B$28</f>
        <v>Nuevo</v>
      </c>
      <c r="I739" s="10" t="str">
        <f aca="false">Parámetros!$B$29</f>
        <v>Clásica</v>
      </c>
      <c r="J739" s="11" t="s">
        <v>8947</v>
      </c>
      <c r="K739" s="10" t="str">
        <f aca="false">Parámetros!$B$30</f>
        <v>Mercado Envíos</v>
      </c>
      <c r="L739" s="2" t="str">
        <f aca="false">IF(F739&gt;=Parámetros!$B$7,"Envío gratis (obligatorio en Mercado Libre)",Parámetros!$B$31)</f>
        <v>A cargo del comprador</v>
      </c>
      <c r="M739" s="10" t="str">
        <f aca="false">Parámetros!$B$32</f>
        <v>No acepto</v>
      </c>
      <c r="N739" s="10" t="str">
        <f aca="false">Parámetros!$B$33</f>
        <v>Sin garantía</v>
      </c>
      <c r="O739" s="2" t="s">
        <v>8948</v>
      </c>
      <c r="P739" s="2" t="s">
        <v>5889</v>
      </c>
      <c r="Q739" s="2" t="s">
        <v>2822</v>
      </c>
      <c r="R739" s="2"/>
      <c r="S739" s="2" t="s">
        <v>8949</v>
      </c>
      <c r="T739" s="2" t="s">
        <v>8950</v>
      </c>
      <c r="U739" s="2" t="n">
        <v>75</v>
      </c>
      <c r="V739" s="2" t="s">
        <v>77</v>
      </c>
      <c r="W739" s="2" t="n">
        <v>1</v>
      </c>
      <c r="X739" s="2" t="s">
        <v>4551</v>
      </c>
      <c r="Y739" s="2" t="s">
        <v>3650</v>
      </c>
      <c r="Z739" s="2" t="s">
        <v>136</v>
      </c>
      <c r="AA739" s="2" t="s">
        <v>1359</v>
      </c>
      <c r="AB739" s="2"/>
      <c r="AC739" s="2"/>
      <c r="AD739" s="2"/>
      <c r="AE739" s="2"/>
      <c r="AF739" s="2" t="s">
        <v>8951</v>
      </c>
      <c r="AG739" s="2" t="s">
        <v>8952</v>
      </c>
      <c r="AH739" s="2" t="s">
        <v>8953</v>
      </c>
      <c r="AI739" s="2" t="s">
        <v>8954</v>
      </c>
      <c r="AJ739" s="2"/>
      <c r="AK739" s="2"/>
      <c r="AL739" s="2"/>
      <c r="AM739" s="2"/>
      <c r="AN739" s="2" t="s">
        <v>87</v>
      </c>
      <c r="AO739" s="2" t="s">
        <v>8955</v>
      </c>
      <c r="AP739" s="2" t="s">
        <v>89</v>
      </c>
    </row>
    <row r="740" customFormat="false" ht="15" hidden="false" customHeight="false" outlineLevel="0" collapsed="false">
      <c r="A740" s="8" t="s">
        <v>8956</v>
      </c>
      <c r="B740" s="8" t="s">
        <v>8956</v>
      </c>
      <c r="C740" s="2" t="s">
        <v>8957</v>
      </c>
      <c r="D740" s="2" t="s">
        <v>556</v>
      </c>
      <c r="E740" s="2" t="s">
        <v>557</v>
      </c>
      <c r="F740" s="9" t="n">
        <f aca="false">Precios!R740</f>
        <v>648</v>
      </c>
      <c r="G740" s="2" t="n">
        <v>188</v>
      </c>
      <c r="H740" s="10" t="str">
        <f aca="false">Parámetros!$B$28</f>
        <v>Nuevo</v>
      </c>
      <c r="I740" s="10" t="str">
        <f aca="false">Parámetros!$B$29</f>
        <v>Clásica</v>
      </c>
      <c r="J740" s="11" t="s">
        <v>8958</v>
      </c>
      <c r="K740" s="10" t="str">
        <f aca="false">Parámetros!$B$30</f>
        <v>Mercado Envíos</v>
      </c>
      <c r="L740" s="2" t="str">
        <f aca="false">IF(F740&gt;=Parámetros!$B$7,"Envío gratis (obligatorio en Mercado Libre)",Parámetros!$B$31)</f>
        <v>Envío gratis (obligatorio en Mercado Libre)</v>
      </c>
      <c r="M740" s="10" t="str">
        <f aca="false">Parámetros!$B$32</f>
        <v>No acepto</v>
      </c>
      <c r="N740" s="10" t="str">
        <f aca="false">Parámetros!$B$33</f>
        <v>Sin garantía</v>
      </c>
      <c r="O740" s="2" t="s">
        <v>8959</v>
      </c>
      <c r="P740" s="2" t="s">
        <v>8960</v>
      </c>
      <c r="Q740" s="2" t="s">
        <v>8961</v>
      </c>
      <c r="R740" s="2"/>
      <c r="S740" s="2" t="s">
        <v>8962</v>
      </c>
      <c r="T740" s="2" t="s">
        <v>1903</v>
      </c>
      <c r="U740" s="2" t="n">
        <v>14</v>
      </c>
      <c r="V740" s="2" t="s">
        <v>220</v>
      </c>
      <c r="W740" s="2" t="n">
        <v>14</v>
      </c>
      <c r="X740" s="2" t="s">
        <v>8482</v>
      </c>
      <c r="Y740" s="2" t="s">
        <v>1573</v>
      </c>
      <c r="Z740" s="2" t="s">
        <v>1574</v>
      </c>
      <c r="AA740" s="2"/>
      <c r="AB740" s="2"/>
      <c r="AC740" s="2"/>
      <c r="AD740" s="2" t="s">
        <v>566</v>
      </c>
      <c r="AE740" s="2"/>
      <c r="AF740" s="2" t="s">
        <v>8963</v>
      </c>
      <c r="AG740" s="2" t="s">
        <v>8964</v>
      </c>
      <c r="AH740" s="2" t="s">
        <v>8965</v>
      </c>
      <c r="AI740" s="2" t="s">
        <v>8966</v>
      </c>
      <c r="AJ740" s="2"/>
      <c r="AK740" s="2"/>
      <c r="AL740" s="2"/>
      <c r="AM740" s="2"/>
      <c r="AN740" s="2" t="s">
        <v>87</v>
      </c>
      <c r="AO740" s="2" t="s">
        <v>8967</v>
      </c>
      <c r="AP740" s="2" t="s">
        <v>89</v>
      </c>
    </row>
    <row r="741" customFormat="false" ht="15" hidden="false" customHeight="false" outlineLevel="0" collapsed="false">
      <c r="A741" s="8" t="s">
        <v>8968</v>
      </c>
      <c r="B741" s="8" t="s">
        <v>8968</v>
      </c>
      <c r="C741" s="2" t="s">
        <v>8969</v>
      </c>
      <c r="D741" s="2" t="s">
        <v>445</v>
      </c>
      <c r="E741" s="2" t="s">
        <v>446</v>
      </c>
      <c r="F741" s="9" t="n">
        <f aca="false">Precios!R741</f>
        <v>702.8</v>
      </c>
      <c r="G741" s="2" t="n">
        <v>90</v>
      </c>
      <c r="H741" s="10" t="str">
        <f aca="false">Parámetros!$B$28</f>
        <v>Nuevo</v>
      </c>
      <c r="I741" s="10" t="str">
        <f aca="false">Parámetros!$B$29</f>
        <v>Clásica</v>
      </c>
      <c r="J741" s="11" t="s">
        <v>8970</v>
      </c>
      <c r="K741" s="10" t="str">
        <f aca="false">Parámetros!$B$30</f>
        <v>Mercado Envíos</v>
      </c>
      <c r="L741" s="2" t="str">
        <f aca="false">IF(F741&gt;=Parámetros!$B$7,"Envío gratis (obligatorio en Mercado Libre)",Parámetros!$B$31)</f>
        <v>Envío gratis (obligatorio en Mercado Libre)</v>
      </c>
      <c r="M741" s="10" t="str">
        <f aca="false">Parámetros!$B$32</f>
        <v>No acepto</v>
      </c>
      <c r="N741" s="10" t="str">
        <f aca="false">Parámetros!$B$33</f>
        <v>Sin garantía</v>
      </c>
      <c r="O741" s="2" t="s">
        <v>8971</v>
      </c>
      <c r="P741" s="2" t="s">
        <v>2278</v>
      </c>
      <c r="Q741" s="2" t="s">
        <v>897</v>
      </c>
      <c r="R741" s="2" t="s">
        <v>3991</v>
      </c>
      <c r="S741" s="2"/>
      <c r="T741" s="2" t="s">
        <v>5556</v>
      </c>
      <c r="U741" s="2" t="n">
        <v>28</v>
      </c>
      <c r="V741" s="2" t="s">
        <v>133</v>
      </c>
      <c r="W741" s="2" t="n">
        <v>28</v>
      </c>
      <c r="X741" s="2" t="s">
        <v>2280</v>
      </c>
      <c r="Y741" s="2" t="s">
        <v>8972</v>
      </c>
      <c r="Z741" s="2" t="s">
        <v>136</v>
      </c>
      <c r="AA741" s="2" t="s">
        <v>1835</v>
      </c>
      <c r="AB741" s="2"/>
      <c r="AC741" s="2"/>
      <c r="AD741" s="2"/>
      <c r="AE741" s="2"/>
      <c r="AF741" s="2" t="s">
        <v>8973</v>
      </c>
      <c r="AG741" s="2" t="s">
        <v>8974</v>
      </c>
      <c r="AH741" s="2" t="s">
        <v>8975</v>
      </c>
      <c r="AI741" s="2" t="s">
        <v>8976</v>
      </c>
      <c r="AJ741" s="2" t="s">
        <v>8977</v>
      </c>
      <c r="AK741" s="2"/>
      <c r="AL741" s="2"/>
      <c r="AM741" s="2"/>
      <c r="AN741" s="2" t="s">
        <v>87</v>
      </c>
      <c r="AO741" s="2" t="s">
        <v>8978</v>
      </c>
      <c r="AP741" s="2" t="s">
        <v>89</v>
      </c>
    </row>
    <row r="742" customFormat="false" ht="15" hidden="false" customHeight="false" outlineLevel="0" collapsed="false">
      <c r="A742" s="8" t="s">
        <v>8979</v>
      </c>
      <c r="B742" s="8" t="s">
        <v>8979</v>
      </c>
      <c r="C742" s="2" t="s">
        <v>8980</v>
      </c>
      <c r="D742" s="2" t="s">
        <v>612</v>
      </c>
      <c r="E742" s="2" t="s">
        <v>613</v>
      </c>
      <c r="F742" s="9" t="n">
        <f aca="false">Precios!R742</f>
        <v>91</v>
      </c>
      <c r="G742" s="2" t="n">
        <v>1308</v>
      </c>
      <c r="H742" s="10" t="str">
        <f aca="false">Parámetros!$B$28</f>
        <v>Nuevo</v>
      </c>
      <c r="I742" s="10" t="str">
        <f aca="false">Parámetros!$B$29</f>
        <v>Clásica</v>
      </c>
      <c r="J742" s="11" t="s">
        <v>8981</v>
      </c>
      <c r="K742" s="10" t="str">
        <f aca="false">Parámetros!$B$30</f>
        <v>Mercado Envíos</v>
      </c>
      <c r="L742" s="2" t="str">
        <f aca="false">IF(F742&gt;=Parámetros!$B$7,"Envío gratis (obligatorio en Mercado Libre)",Parámetros!$B$31)</f>
        <v>A cargo del comprador</v>
      </c>
      <c r="M742" s="10" t="str">
        <f aca="false">Parámetros!$B$32</f>
        <v>No acepto</v>
      </c>
      <c r="N742" s="10" t="str">
        <f aca="false">Parámetros!$B$33</f>
        <v>Sin garantía</v>
      </c>
      <c r="O742" s="2" t="s">
        <v>8982</v>
      </c>
      <c r="P742" s="2" t="s">
        <v>616</v>
      </c>
      <c r="Q742" s="2" t="s">
        <v>617</v>
      </c>
      <c r="R742" s="2" t="s">
        <v>4237</v>
      </c>
      <c r="S742" s="2" t="s">
        <v>8983</v>
      </c>
      <c r="T742" s="2" t="s">
        <v>3946</v>
      </c>
      <c r="U742" s="2" t="n">
        <v>90</v>
      </c>
      <c r="V742" s="2" t="s">
        <v>77</v>
      </c>
      <c r="W742" s="2" t="n">
        <v>1</v>
      </c>
      <c r="X742" s="2"/>
      <c r="Y742" s="2"/>
      <c r="Z742" s="2"/>
      <c r="AA742" s="2"/>
      <c r="AB742" s="2"/>
      <c r="AC742" s="2" t="s">
        <v>8984</v>
      </c>
      <c r="AD742" s="2"/>
      <c r="AE742" s="2"/>
      <c r="AF742" s="2"/>
      <c r="AG742" s="2" t="s">
        <v>8985</v>
      </c>
      <c r="AH742" s="2" t="s">
        <v>8986</v>
      </c>
      <c r="AI742" s="2" t="s">
        <v>8987</v>
      </c>
      <c r="AJ742" s="2" t="s">
        <v>8988</v>
      </c>
      <c r="AK742" s="2"/>
      <c r="AL742" s="2"/>
      <c r="AM742" s="2"/>
      <c r="AN742" s="2" t="s">
        <v>175</v>
      </c>
      <c r="AO742" s="2" t="s">
        <v>8989</v>
      </c>
      <c r="AP742" s="2" t="s">
        <v>89</v>
      </c>
    </row>
    <row r="743" customFormat="false" ht="15" hidden="false" customHeight="false" outlineLevel="0" collapsed="false">
      <c r="A743" s="8" t="s">
        <v>8990</v>
      </c>
      <c r="B743" s="8" t="s">
        <v>8990</v>
      </c>
      <c r="C743" s="2" t="s">
        <v>8991</v>
      </c>
      <c r="D743" s="2" t="s">
        <v>6709</v>
      </c>
      <c r="E743" s="2" t="s">
        <v>6710</v>
      </c>
      <c r="F743" s="9" t="n">
        <f aca="false">Precios!R743</f>
        <v>184.84</v>
      </c>
      <c r="G743" s="2" t="n">
        <v>79</v>
      </c>
      <c r="H743" s="10" t="str">
        <f aca="false">Parámetros!$B$28</f>
        <v>Nuevo</v>
      </c>
      <c r="I743" s="10" t="str">
        <f aca="false">Parámetros!$B$29</f>
        <v>Clásica</v>
      </c>
      <c r="J743" s="11" t="s">
        <v>8992</v>
      </c>
      <c r="K743" s="10" t="str">
        <f aca="false">Parámetros!$B$30</f>
        <v>Mercado Envíos</v>
      </c>
      <c r="L743" s="2" t="str">
        <f aca="false">IF(F743&gt;=Parámetros!$B$7,"Envío gratis (obligatorio en Mercado Libre)",Parámetros!$B$31)</f>
        <v>A cargo del comprador</v>
      </c>
      <c r="M743" s="10" t="str">
        <f aca="false">Parámetros!$B$32</f>
        <v>No acepto</v>
      </c>
      <c r="N743" s="10" t="str">
        <f aca="false">Parámetros!$B$33</f>
        <v>Sin garantía</v>
      </c>
      <c r="O743" s="2" t="s">
        <v>8993</v>
      </c>
      <c r="P743" s="2" t="s">
        <v>6713</v>
      </c>
      <c r="Q743" s="2" t="s">
        <v>6195</v>
      </c>
      <c r="R743" s="2" t="s">
        <v>8569</v>
      </c>
      <c r="S743" s="2" t="s">
        <v>8994</v>
      </c>
      <c r="T743" s="2" t="s">
        <v>3457</v>
      </c>
      <c r="U743" s="2" t="n">
        <v>150</v>
      </c>
      <c r="V743" s="2" t="s">
        <v>77</v>
      </c>
      <c r="W743" s="2" t="n">
        <v>1</v>
      </c>
      <c r="X743" s="2"/>
      <c r="Y743" s="2"/>
      <c r="Z743" s="2"/>
      <c r="AA743" s="2"/>
      <c r="AB743" s="2"/>
      <c r="AC743" s="2" t="s">
        <v>8995</v>
      </c>
      <c r="AD743" s="2" t="s">
        <v>1101</v>
      </c>
      <c r="AE743" s="2"/>
      <c r="AF743" s="2"/>
      <c r="AG743" s="2" t="s">
        <v>8996</v>
      </c>
      <c r="AH743" s="2" t="s">
        <v>8997</v>
      </c>
      <c r="AI743" s="2"/>
      <c r="AJ743" s="2"/>
      <c r="AK743" s="2"/>
      <c r="AL743" s="2"/>
      <c r="AM743" s="2"/>
      <c r="AN743" s="2" t="s">
        <v>175</v>
      </c>
      <c r="AO743" s="2" t="s">
        <v>8998</v>
      </c>
      <c r="AP743" s="2" t="s">
        <v>89</v>
      </c>
    </row>
    <row r="744" customFormat="false" ht="15" hidden="false" customHeight="false" outlineLevel="0" collapsed="false">
      <c r="A744" s="8" t="s">
        <v>8999</v>
      </c>
      <c r="B744" s="8" t="s">
        <v>8999</v>
      </c>
      <c r="C744" s="2" t="s">
        <v>9000</v>
      </c>
      <c r="D744" s="2" t="s">
        <v>1059</v>
      </c>
      <c r="E744" s="2" t="s">
        <v>1060</v>
      </c>
      <c r="F744" s="9" t="n">
        <f aca="false">Precios!R744</f>
        <v>853.66</v>
      </c>
      <c r="G744" s="2" t="n">
        <v>51</v>
      </c>
      <c r="H744" s="10" t="str">
        <f aca="false">Parámetros!$B$28</f>
        <v>Nuevo</v>
      </c>
      <c r="I744" s="10" t="str">
        <f aca="false">Parámetros!$B$29</f>
        <v>Clásica</v>
      </c>
      <c r="J744" s="11" t="s">
        <v>9001</v>
      </c>
      <c r="K744" s="10" t="str">
        <f aca="false">Parámetros!$B$30</f>
        <v>Mercado Envíos</v>
      </c>
      <c r="L744" s="2" t="str">
        <f aca="false">IF(F744&gt;=Parámetros!$B$7,"Envío gratis (obligatorio en Mercado Libre)",Parámetros!$B$31)</f>
        <v>Envío gratis (obligatorio en Mercado Libre)</v>
      </c>
      <c r="M744" s="10" t="str">
        <f aca="false">Parámetros!$B$32</f>
        <v>No acepto</v>
      </c>
      <c r="N744" s="10" t="str">
        <f aca="false">Parámetros!$B$33</f>
        <v>Sin garantía</v>
      </c>
      <c r="O744" s="2" t="s">
        <v>9002</v>
      </c>
      <c r="P744" s="2" t="s">
        <v>3065</v>
      </c>
      <c r="Q744" s="2" t="s">
        <v>3066</v>
      </c>
      <c r="R744" s="2" t="s">
        <v>9003</v>
      </c>
      <c r="S744" s="2"/>
      <c r="T744" s="2" t="s">
        <v>5415</v>
      </c>
      <c r="U744" s="2" t="n">
        <v>30</v>
      </c>
      <c r="V744" s="2" t="s">
        <v>133</v>
      </c>
      <c r="W744" s="2" t="n">
        <v>30</v>
      </c>
      <c r="X744" s="2" t="s">
        <v>9004</v>
      </c>
      <c r="Y744" s="2" t="s">
        <v>9005</v>
      </c>
      <c r="Z744" s="2" t="s">
        <v>136</v>
      </c>
      <c r="AA744" s="2" t="s">
        <v>81</v>
      </c>
      <c r="AB744" s="2"/>
      <c r="AC744" s="2"/>
      <c r="AD744" s="2"/>
      <c r="AE744" s="2"/>
      <c r="AF744" s="2" t="s">
        <v>9006</v>
      </c>
      <c r="AG744" s="2" t="s">
        <v>9007</v>
      </c>
      <c r="AH744" s="2" t="s">
        <v>9008</v>
      </c>
      <c r="AI744" s="2" t="s">
        <v>9009</v>
      </c>
      <c r="AJ744" s="2" t="s">
        <v>9010</v>
      </c>
      <c r="AK744" s="2" t="s">
        <v>9011</v>
      </c>
      <c r="AL744" s="2"/>
      <c r="AM744" s="2"/>
      <c r="AN744" s="2" t="s">
        <v>87</v>
      </c>
      <c r="AO744" s="2" t="s">
        <v>9012</v>
      </c>
      <c r="AP744" s="2" t="s">
        <v>89</v>
      </c>
    </row>
    <row r="745" customFormat="false" ht="15" hidden="false" customHeight="false" outlineLevel="0" collapsed="false">
      <c r="A745" s="8" t="s">
        <v>9013</v>
      </c>
      <c r="B745" s="8" t="s">
        <v>9013</v>
      </c>
      <c r="C745" s="2" t="s">
        <v>9014</v>
      </c>
      <c r="D745" s="2" t="s">
        <v>4258</v>
      </c>
      <c r="E745" s="2" t="s">
        <v>4259</v>
      </c>
      <c r="F745" s="9" t="n">
        <f aca="false">Precios!R745</f>
        <v>64</v>
      </c>
      <c r="G745" s="2" t="n">
        <v>877</v>
      </c>
      <c r="H745" s="10" t="str">
        <f aca="false">Parámetros!$B$28</f>
        <v>Nuevo</v>
      </c>
      <c r="I745" s="10" t="str">
        <f aca="false">Parámetros!$B$29</f>
        <v>Clásica</v>
      </c>
      <c r="J745" s="11" t="s">
        <v>9015</v>
      </c>
      <c r="K745" s="10" t="str">
        <f aca="false">Parámetros!$B$30</f>
        <v>Mercado Envíos</v>
      </c>
      <c r="L745" s="2" t="str">
        <f aca="false">IF(F745&gt;=Parámetros!$B$7,"Envío gratis (obligatorio en Mercado Libre)",Parámetros!$B$31)</f>
        <v>A cargo del comprador</v>
      </c>
      <c r="M745" s="10" t="str">
        <f aca="false">Parámetros!$B$32</f>
        <v>No acepto</v>
      </c>
      <c r="N745" s="10" t="str">
        <f aca="false">Parámetros!$B$33</f>
        <v>Sin garantía</v>
      </c>
      <c r="O745" s="2" t="s">
        <v>9016</v>
      </c>
      <c r="P745" s="2" t="s">
        <v>5303</v>
      </c>
      <c r="Q745" s="2" t="s">
        <v>9017</v>
      </c>
      <c r="R745" s="2"/>
      <c r="S745" s="2"/>
      <c r="T745" s="2" t="s">
        <v>5306</v>
      </c>
      <c r="U745" s="2" t="n">
        <v>25</v>
      </c>
      <c r="V745" s="2" t="s">
        <v>100</v>
      </c>
      <c r="W745" s="2" t="n">
        <v>1</v>
      </c>
      <c r="X745" s="2" t="s">
        <v>9018</v>
      </c>
      <c r="Y745" s="2" t="s">
        <v>9019</v>
      </c>
      <c r="Z745" s="2" t="s">
        <v>8595</v>
      </c>
      <c r="AA745" s="2"/>
      <c r="AB745" s="2"/>
      <c r="AC745" s="2"/>
      <c r="AD745" s="2"/>
      <c r="AE745" s="2"/>
      <c r="AF745" s="2" t="s">
        <v>5310</v>
      </c>
      <c r="AG745" s="2" t="s">
        <v>9020</v>
      </c>
      <c r="AH745" s="2" t="s">
        <v>9021</v>
      </c>
      <c r="AI745" s="2" t="s">
        <v>9022</v>
      </c>
      <c r="AJ745" s="2" t="s">
        <v>9023</v>
      </c>
      <c r="AK745" s="2"/>
      <c r="AL745" s="2"/>
      <c r="AM745" s="2"/>
      <c r="AN745" s="2" t="s">
        <v>87</v>
      </c>
      <c r="AO745" s="2" t="s">
        <v>9024</v>
      </c>
      <c r="AP745" s="2" t="s">
        <v>89</v>
      </c>
    </row>
    <row r="746" customFormat="false" ht="15" hidden="false" customHeight="false" outlineLevel="0" collapsed="false">
      <c r="A746" s="8" t="s">
        <v>9025</v>
      </c>
      <c r="B746" s="8" t="s">
        <v>9025</v>
      </c>
      <c r="C746" s="2" t="s">
        <v>9026</v>
      </c>
      <c r="D746" s="2" t="s">
        <v>5369</v>
      </c>
      <c r="E746" s="2" t="s">
        <v>5370</v>
      </c>
      <c r="F746" s="9" t="n">
        <f aca="false">Precios!R746</f>
        <v>89</v>
      </c>
      <c r="G746" s="2" t="n">
        <v>538</v>
      </c>
      <c r="H746" s="10" t="str">
        <f aca="false">Parámetros!$B$28</f>
        <v>Nuevo</v>
      </c>
      <c r="I746" s="10" t="str">
        <f aca="false">Parámetros!$B$29</f>
        <v>Clásica</v>
      </c>
      <c r="J746" s="11" t="s">
        <v>9027</v>
      </c>
      <c r="K746" s="10" t="str">
        <f aca="false">Parámetros!$B$30</f>
        <v>Mercado Envíos</v>
      </c>
      <c r="L746" s="2" t="str">
        <f aca="false">IF(F746&gt;=Parámetros!$B$7,"Envío gratis (obligatorio en Mercado Libre)",Parámetros!$B$31)</f>
        <v>A cargo del comprador</v>
      </c>
      <c r="M746" s="10" t="str">
        <f aca="false">Parámetros!$B$32</f>
        <v>No acepto</v>
      </c>
      <c r="N746" s="10" t="str">
        <f aca="false">Parámetros!$B$33</f>
        <v>Sin garantía</v>
      </c>
      <c r="O746" s="2"/>
      <c r="P746" s="2" t="s">
        <v>6366</v>
      </c>
      <c r="Q746" s="2" t="s">
        <v>6365</v>
      </c>
      <c r="R746" s="2" t="s">
        <v>6366</v>
      </c>
      <c r="S746" s="2" t="s">
        <v>9028</v>
      </c>
      <c r="T746" s="2" t="s">
        <v>9029</v>
      </c>
      <c r="U746" s="2" t="n">
        <v>10</v>
      </c>
      <c r="V746" s="2" t="s">
        <v>171</v>
      </c>
      <c r="W746" s="2" t="n">
        <v>10</v>
      </c>
      <c r="X746" s="2"/>
      <c r="Y746" s="2"/>
      <c r="Z746" s="2"/>
      <c r="AA746" s="2"/>
      <c r="AB746" s="2"/>
      <c r="AC746" s="2"/>
      <c r="AD746" s="2"/>
      <c r="AE746" s="2"/>
      <c r="AF746" s="2"/>
      <c r="AG746" s="2" t="s">
        <v>9030</v>
      </c>
      <c r="AH746" s="2" t="s">
        <v>9031</v>
      </c>
      <c r="AI746" s="2"/>
      <c r="AJ746" s="2"/>
      <c r="AK746" s="2"/>
      <c r="AL746" s="2"/>
      <c r="AM746" s="2"/>
      <c r="AN746" s="2" t="s">
        <v>87</v>
      </c>
      <c r="AO746" s="2" t="s">
        <v>9032</v>
      </c>
      <c r="AP746" s="2" t="s">
        <v>89</v>
      </c>
    </row>
    <row r="747" customFormat="false" ht="15" hidden="false" customHeight="false" outlineLevel="0" collapsed="false">
      <c r="A747" s="8" t="s">
        <v>9033</v>
      </c>
      <c r="B747" s="8" t="s">
        <v>9033</v>
      </c>
      <c r="C747" s="2" t="s">
        <v>9034</v>
      </c>
      <c r="D747" s="2" t="s">
        <v>144</v>
      </c>
      <c r="E747" s="2" t="s">
        <v>145</v>
      </c>
      <c r="F747" s="9" t="n">
        <f aca="false">Precios!R747</f>
        <v>679</v>
      </c>
      <c r="G747" s="2" t="n">
        <v>70</v>
      </c>
      <c r="H747" s="10" t="str">
        <f aca="false">Parámetros!$B$28</f>
        <v>Nuevo</v>
      </c>
      <c r="I747" s="10" t="str">
        <f aca="false">Parámetros!$B$29</f>
        <v>Clásica</v>
      </c>
      <c r="J747" s="11" t="s">
        <v>9035</v>
      </c>
      <c r="K747" s="10" t="str">
        <f aca="false">Parámetros!$B$30</f>
        <v>Mercado Envíos</v>
      </c>
      <c r="L747" s="2" t="str">
        <f aca="false">IF(F747&gt;=Parámetros!$B$7,"Envío gratis (obligatorio en Mercado Libre)",Parámetros!$B$31)</f>
        <v>Envío gratis (obligatorio en Mercado Libre)</v>
      </c>
      <c r="M747" s="10" t="str">
        <f aca="false">Parámetros!$B$32</f>
        <v>No acepto</v>
      </c>
      <c r="N747" s="10" t="str">
        <f aca="false">Parámetros!$B$33</f>
        <v>Sin garantía</v>
      </c>
      <c r="O747" s="2" t="s">
        <v>9036</v>
      </c>
      <c r="P747" s="2" t="s">
        <v>2947</v>
      </c>
      <c r="Q747" s="2" t="s">
        <v>355</v>
      </c>
      <c r="R747" s="2" t="s">
        <v>2947</v>
      </c>
      <c r="S747" s="2"/>
      <c r="T747" s="2" t="s">
        <v>8612</v>
      </c>
      <c r="U747" s="2" t="n">
        <v>60</v>
      </c>
      <c r="V747" s="2" t="s">
        <v>133</v>
      </c>
      <c r="W747" s="2" t="n">
        <v>60</v>
      </c>
      <c r="X747" s="2" t="s">
        <v>9037</v>
      </c>
      <c r="Y747" s="2" t="s">
        <v>9038</v>
      </c>
      <c r="Z747" s="2" t="s">
        <v>136</v>
      </c>
      <c r="AA747" s="2" t="s">
        <v>81</v>
      </c>
      <c r="AB747" s="2"/>
      <c r="AC747" s="2"/>
      <c r="AD747" s="2"/>
      <c r="AE747" s="2"/>
      <c r="AF747" s="2"/>
      <c r="AG747" s="2" t="s">
        <v>9039</v>
      </c>
      <c r="AH747" s="2" t="s">
        <v>9040</v>
      </c>
      <c r="AI747" s="2" t="s">
        <v>9041</v>
      </c>
      <c r="AJ747" s="2" t="s">
        <v>9042</v>
      </c>
      <c r="AK747" s="2"/>
      <c r="AL747" s="2"/>
      <c r="AM747" s="2"/>
      <c r="AN747" s="2" t="s">
        <v>87</v>
      </c>
      <c r="AO747" s="2" t="s">
        <v>9043</v>
      </c>
      <c r="AP747" s="2" t="s">
        <v>89</v>
      </c>
    </row>
    <row r="748" customFormat="false" ht="15" hidden="false" customHeight="false" outlineLevel="0" collapsed="false">
      <c r="A748" s="8" t="s">
        <v>9044</v>
      </c>
      <c r="B748" s="8" t="s">
        <v>9044</v>
      </c>
      <c r="C748" s="2" t="s">
        <v>9045</v>
      </c>
      <c r="D748" s="2" t="s">
        <v>144</v>
      </c>
      <c r="E748" s="2" t="s">
        <v>145</v>
      </c>
      <c r="F748" s="9" t="n">
        <f aca="false">Precios!R748</f>
        <v>588</v>
      </c>
      <c r="G748" s="2" t="n">
        <v>57</v>
      </c>
      <c r="H748" s="10" t="str">
        <f aca="false">Parámetros!$B$28</f>
        <v>Nuevo</v>
      </c>
      <c r="I748" s="10" t="str">
        <f aca="false">Parámetros!$B$29</f>
        <v>Clásica</v>
      </c>
      <c r="J748" s="11" t="s">
        <v>9046</v>
      </c>
      <c r="K748" s="10" t="str">
        <f aca="false">Parámetros!$B$30</f>
        <v>Mercado Envíos</v>
      </c>
      <c r="L748" s="2" t="str">
        <f aca="false">IF(F748&gt;=Parámetros!$B$7,"Envío gratis (obligatorio en Mercado Libre)",Parámetros!$B$31)</f>
        <v>Envío gratis (obligatorio en Mercado Libre)</v>
      </c>
      <c r="M748" s="10" t="str">
        <f aca="false">Parámetros!$B$32</f>
        <v>No acepto</v>
      </c>
      <c r="N748" s="10" t="str">
        <f aca="false">Parámetros!$B$33</f>
        <v>Sin garantía</v>
      </c>
      <c r="O748" s="2" t="s">
        <v>9047</v>
      </c>
      <c r="P748" s="2" t="s">
        <v>9048</v>
      </c>
      <c r="Q748" s="2" t="s">
        <v>9049</v>
      </c>
      <c r="R748" s="2" t="s">
        <v>9048</v>
      </c>
      <c r="S748" s="2"/>
      <c r="T748" s="2" t="s">
        <v>9050</v>
      </c>
      <c r="U748" s="2" t="n">
        <v>50</v>
      </c>
      <c r="V748" s="2" t="s">
        <v>220</v>
      </c>
      <c r="W748" s="2" t="n">
        <v>50</v>
      </c>
      <c r="X748" s="2" t="s">
        <v>9051</v>
      </c>
      <c r="Y748" s="2" t="s">
        <v>4564</v>
      </c>
      <c r="Z748" s="2" t="s">
        <v>136</v>
      </c>
      <c r="AA748" s="2"/>
      <c r="AB748" s="2"/>
      <c r="AC748" s="2"/>
      <c r="AD748" s="2"/>
      <c r="AE748" s="2"/>
      <c r="AF748" s="2"/>
      <c r="AG748" s="2" t="s">
        <v>9052</v>
      </c>
      <c r="AH748" s="2" t="s">
        <v>9053</v>
      </c>
      <c r="AI748" s="2"/>
      <c r="AJ748" s="2"/>
      <c r="AK748" s="2"/>
      <c r="AL748" s="2"/>
      <c r="AM748" s="2"/>
      <c r="AN748" s="2" t="s">
        <v>87</v>
      </c>
      <c r="AO748" s="2" t="s">
        <v>9054</v>
      </c>
      <c r="AP748" s="2" t="s">
        <v>89</v>
      </c>
    </row>
    <row r="749" customFormat="false" ht="15" hidden="false" customHeight="false" outlineLevel="0" collapsed="false">
      <c r="A749" s="8" t="s">
        <v>9055</v>
      </c>
      <c r="B749" s="8" t="s">
        <v>9055</v>
      </c>
      <c r="C749" s="2" t="s">
        <v>9056</v>
      </c>
      <c r="D749" s="2" t="s">
        <v>1059</v>
      </c>
      <c r="E749" s="2" t="s">
        <v>1060</v>
      </c>
      <c r="F749" s="9" t="n">
        <f aca="false">Precios!R749</f>
        <v>1582.23</v>
      </c>
      <c r="G749" s="2" t="n">
        <v>31</v>
      </c>
      <c r="H749" s="10" t="str">
        <f aca="false">Parámetros!$B$28</f>
        <v>Nuevo</v>
      </c>
      <c r="I749" s="10" t="str">
        <f aca="false">Parámetros!$B$29</f>
        <v>Clásica</v>
      </c>
      <c r="J749" s="11" t="s">
        <v>9057</v>
      </c>
      <c r="K749" s="10" t="str">
        <f aca="false">Parámetros!$B$30</f>
        <v>Mercado Envíos</v>
      </c>
      <c r="L749" s="2" t="str">
        <f aca="false">IF(F749&gt;=Parámetros!$B$7,"Envío gratis (obligatorio en Mercado Libre)",Parámetros!$B$31)</f>
        <v>Envío gratis (obligatorio en Mercado Libre)</v>
      </c>
      <c r="M749" s="10" t="str">
        <f aca="false">Parámetros!$B$32</f>
        <v>No acepto</v>
      </c>
      <c r="N749" s="10" t="str">
        <f aca="false">Parámetros!$B$33</f>
        <v>Sin garantía</v>
      </c>
      <c r="O749" s="2" t="s">
        <v>9058</v>
      </c>
      <c r="P749" s="2" t="s">
        <v>9059</v>
      </c>
      <c r="Q749" s="2" t="s">
        <v>755</v>
      </c>
      <c r="R749" s="2" t="s">
        <v>9059</v>
      </c>
      <c r="S749" s="2"/>
      <c r="T749" s="2" t="s">
        <v>5415</v>
      </c>
      <c r="U749" s="2" t="n">
        <v>30</v>
      </c>
      <c r="V749" s="2" t="s">
        <v>133</v>
      </c>
      <c r="W749" s="2" t="n">
        <v>30</v>
      </c>
      <c r="X749" s="2" t="s">
        <v>9060</v>
      </c>
      <c r="Y749" s="2" t="s">
        <v>2268</v>
      </c>
      <c r="Z749" s="2" t="s">
        <v>136</v>
      </c>
      <c r="AA749" s="2"/>
      <c r="AB749" s="2"/>
      <c r="AC749" s="2"/>
      <c r="AD749" s="2"/>
      <c r="AE749" s="2"/>
      <c r="AF749" s="2" t="s">
        <v>9061</v>
      </c>
      <c r="AG749" s="2" t="s">
        <v>9062</v>
      </c>
      <c r="AH749" s="2" t="s">
        <v>9063</v>
      </c>
      <c r="AI749" s="2" t="s">
        <v>9064</v>
      </c>
      <c r="AJ749" s="2"/>
      <c r="AK749" s="2"/>
      <c r="AL749" s="2"/>
      <c r="AM749" s="2"/>
      <c r="AN749" s="2" t="s">
        <v>87</v>
      </c>
      <c r="AO749" s="2" t="s">
        <v>9065</v>
      </c>
      <c r="AP749" s="2" t="s">
        <v>89</v>
      </c>
    </row>
    <row r="750" customFormat="false" ht="15" hidden="false" customHeight="false" outlineLevel="0" collapsed="false">
      <c r="A750" s="8" t="s">
        <v>9066</v>
      </c>
      <c r="B750" s="8" t="s">
        <v>9066</v>
      </c>
      <c r="C750" s="2" t="s">
        <v>9067</v>
      </c>
      <c r="D750" s="2" t="s">
        <v>5225</v>
      </c>
      <c r="E750" s="2" t="s">
        <v>5226</v>
      </c>
      <c r="F750" s="9" t="n">
        <f aca="false">Precios!R750</f>
        <v>125</v>
      </c>
      <c r="G750" s="2" t="n">
        <v>620</v>
      </c>
      <c r="H750" s="10" t="str">
        <f aca="false">Parámetros!$B$28</f>
        <v>Nuevo</v>
      </c>
      <c r="I750" s="10" t="str">
        <f aca="false">Parámetros!$B$29</f>
        <v>Clásica</v>
      </c>
      <c r="J750" s="11" t="s">
        <v>9068</v>
      </c>
      <c r="K750" s="10" t="str">
        <f aca="false">Parámetros!$B$30</f>
        <v>Mercado Envíos</v>
      </c>
      <c r="L750" s="2" t="str">
        <f aca="false">IF(F750&gt;=Parámetros!$B$7,"Envío gratis (obligatorio en Mercado Libre)",Parámetros!$B$31)</f>
        <v>A cargo del comprador</v>
      </c>
      <c r="M750" s="10" t="str">
        <f aca="false">Parámetros!$B$32</f>
        <v>No acepto</v>
      </c>
      <c r="N750" s="10" t="str">
        <f aca="false">Parámetros!$B$33</f>
        <v>Sin garantía</v>
      </c>
      <c r="O750" s="2" t="s">
        <v>9069</v>
      </c>
      <c r="P750" s="2" t="s">
        <v>8653</v>
      </c>
      <c r="Q750" s="2" t="s">
        <v>9070</v>
      </c>
      <c r="R750" s="2" t="s">
        <v>6528</v>
      </c>
      <c r="S750" s="2" t="s">
        <v>6006</v>
      </c>
      <c r="T750" s="2" t="s">
        <v>9071</v>
      </c>
      <c r="U750" s="2" t="n">
        <v>200</v>
      </c>
      <c r="V750" s="2" t="s">
        <v>77</v>
      </c>
      <c r="W750" s="2" t="n">
        <v>1</v>
      </c>
      <c r="X750" s="2"/>
      <c r="Y750" s="2"/>
      <c r="Z750" s="2"/>
      <c r="AA750" s="2"/>
      <c r="AB750" s="2"/>
      <c r="AC750" s="2"/>
      <c r="AD750" s="2"/>
      <c r="AE750" s="2" t="s">
        <v>5442</v>
      </c>
      <c r="AF750" s="2"/>
      <c r="AG750" s="2" t="s">
        <v>9072</v>
      </c>
      <c r="AH750" s="2" t="s">
        <v>9073</v>
      </c>
      <c r="AI750" s="2" t="s">
        <v>9074</v>
      </c>
      <c r="AJ750" s="2"/>
      <c r="AK750" s="2"/>
      <c r="AL750" s="2"/>
      <c r="AM750" s="2"/>
      <c r="AN750" s="2" t="s">
        <v>175</v>
      </c>
      <c r="AO750" s="2" t="s">
        <v>9075</v>
      </c>
      <c r="AP750" s="2" t="s">
        <v>89</v>
      </c>
    </row>
    <row r="751" customFormat="false" ht="15" hidden="false" customHeight="false" outlineLevel="0" collapsed="false">
      <c r="A751" s="8" t="s">
        <v>9076</v>
      </c>
      <c r="B751" s="8" t="s">
        <v>9076</v>
      </c>
      <c r="C751" s="2" t="s">
        <v>9077</v>
      </c>
      <c r="D751" s="2" t="s">
        <v>144</v>
      </c>
      <c r="E751" s="2" t="s">
        <v>145</v>
      </c>
      <c r="F751" s="9" t="n">
        <f aca="false">Precios!R751</f>
        <v>98</v>
      </c>
      <c r="G751" s="2" t="n">
        <v>1858</v>
      </c>
      <c r="H751" s="10" t="str">
        <f aca="false">Parámetros!$B$28</f>
        <v>Nuevo</v>
      </c>
      <c r="I751" s="10" t="str">
        <f aca="false">Parámetros!$B$29</f>
        <v>Clásica</v>
      </c>
      <c r="J751" s="11" t="s">
        <v>9078</v>
      </c>
      <c r="K751" s="10" t="str">
        <f aca="false">Parámetros!$B$30</f>
        <v>Mercado Envíos</v>
      </c>
      <c r="L751" s="2" t="str">
        <f aca="false">IF(F751&gt;=Parámetros!$B$7,"Envío gratis (obligatorio en Mercado Libre)",Parámetros!$B$31)</f>
        <v>A cargo del comprador</v>
      </c>
      <c r="M751" s="10" t="str">
        <f aca="false">Parámetros!$B$32</f>
        <v>No acepto</v>
      </c>
      <c r="N751" s="10" t="str">
        <f aca="false">Parámetros!$B$33</f>
        <v>Sin garantía</v>
      </c>
      <c r="O751" s="2" t="s">
        <v>9079</v>
      </c>
      <c r="P751" s="2" t="s">
        <v>9080</v>
      </c>
      <c r="Q751" s="2" t="s">
        <v>9081</v>
      </c>
      <c r="R751" s="2" t="s">
        <v>9082</v>
      </c>
      <c r="S751" s="2"/>
      <c r="T751" s="2" t="s">
        <v>9083</v>
      </c>
      <c r="U751" s="2" t="n">
        <v>10</v>
      </c>
      <c r="V751" s="2" t="s">
        <v>3326</v>
      </c>
      <c r="W751" s="2" t="n">
        <v>10</v>
      </c>
      <c r="X751" s="2" t="s">
        <v>9084</v>
      </c>
      <c r="Y751" s="2" t="s">
        <v>3209</v>
      </c>
      <c r="Z751" s="2" t="s">
        <v>136</v>
      </c>
      <c r="AA751" s="2"/>
      <c r="AB751" s="2"/>
      <c r="AC751" s="2"/>
      <c r="AD751" s="2"/>
      <c r="AE751" s="2"/>
      <c r="AF751" s="2"/>
      <c r="AG751" s="2" t="s">
        <v>9085</v>
      </c>
      <c r="AH751" s="2" t="s">
        <v>9086</v>
      </c>
      <c r="AI751" s="2" t="s">
        <v>9087</v>
      </c>
      <c r="AJ751" s="2" t="s">
        <v>9088</v>
      </c>
      <c r="AK751" s="2"/>
      <c r="AL751" s="2"/>
      <c r="AM751" s="2"/>
      <c r="AN751" s="2" t="s">
        <v>87</v>
      </c>
      <c r="AO751" s="2" t="s">
        <v>9089</v>
      </c>
      <c r="AP751" s="2" t="s">
        <v>89</v>
      </c>
    </row>
    <row r="752" customFormat="false" ht="15" hidden="false" customHeight="false" outlineLevel="0" collapsed="false">
      <c r="A752" s="8" t="s">
        <v>9090</v>
      </c>
      <c r="B752" s="8" t="s">
        <v>9090</v>
      </c>
      <c r="C752" s="2" t="s">
        <v>9091</v>
      </c>
      <c r="D752" s="2" t="s">
        <v>7457</v>
      </c>
      <c r="E752" s="2" t="s">
        <v>7458</v>
      </c>
      <c r="F752" s="9" t="n">
        <f aca="false">Precios!R752</f>
        <v>94</v>
      </c>
      <c r="G752" s="2" t="n">
        <v>3</v>
      </c>
      <c r="H752" s="10" t="str">
        <f aca="false">Parámetros!$B$28</f>
        <v>Nuevo</v>
      </c>
      <c r="I752" s="10" t="str">
        <f aca="false">Parámetros!$B$29</f>
        <v>Clásica</v>
      </c>
      <c r="J752" s="11" t="s">
        <v>9092</v>
      </c>
      <c r="K752" s="10" t="str">
        <f aca="false">Parámetros!$B$30</f>
        <v>Mercado Envíos</v>
      </c>
      <c r="L752" s="2" t="str">
        <f aca="false">IF(F752&gt;=Parámetros!$B$7,"Envío gratis (obligatorio en Mercado Libre)",Parámetros!$B$31)</f>
        <v>A cargo del comprador</v>
      </c>
      <c r="M752" s="10" t="str">
        <f aca="false">Parámetros!$B$32</f>
        <v>No acepto</v>
      </c>
      <c r="N752" s="10" t="str">
        <f aca="false">Parámetros!$B$33</f>
        <v>Sin garantía</v>
      </c>
      <c r="O752" s="2" t="s">
        <v>9093</v>
      </c>
      <c r="P752" s="2" t="s">
        <v>9094</v>
      </c>
      <c r="Q752" s="2" t="s">
        <v>336</v>
      </c>
      <c r="R752" s="2" t="s">
        <v>9095</v>
      </c>
      <c r="S752" s="2" t="s">
        <v>9096</v>
      </c>
      <c r="T752" s="2" t="s">
        <v>9097</v>
      </c>
      <c r="U752" s="2" t="n">
        <v>8</v>
      </c>
      <c r="V752" s="2" t="s">
        <v>171</v>
      </c>
      <c r="W752" s="2" t="n">
        <v>8</v>
      </c>
      <c r="X752" s="2"/>
      <c r="Y752" s="2"/>
      <c r="Z752" s="2"/>
      <c r="AA752" s="2"/>
      <c r="AB752" s="2"/>
      <c r="AC752" s="2"/>
      <c r="AD752" s="2" t="s">
        <v>566</v>
      </c>
      <c r="AE752" s="2"/>
      <c r="AF752" s="2"/>
      <c r="AG752" s="2" t="s">
        <v>9098</v>
      </c>
      <c r="AH752" s="2" t="s">
        <v>9099</v>
      </c>
      <c r="AI752" s="2"/>
      <c r="AJ752" s="2"/>
      <c r="AK752" s="2"/>
      <c r="AL752" s="2"/>
      <c r="AM752" s="2"/>
      <c r="AN752" s="2" t="s">
        <v>175</v>
      </c>
      <c r="AO752" s="2" t="s">
        <v>9100</v>
      </c>
      <c r="AP752" s="2" t="s">
        <v>89</v>
      </c>
    </row>
    <row r="753" customFormat="false" ht="15" hidden="false" customHeight="false" outlineLevel="0" collapsed="false">
      <c r="A753" s="8" t="s">
        <v>9101</v>
      </c>
      <c r="B753" s="8" t="s">
        <v>9101</v>
      </c>
      <c r="C753" s="2" t="s">
        <v>9102</v>
      </c>
      <c r="D753" s="2" t="s">
        <v>445</v>
      </c>
      <c r="E753" s="2" t="s">
        <v>446</v>
      </c>
      <c r="F753" s="9" t="n">
        <f aca="false">Precios!R753</f>
        <v>440</v>
      </c>
      <c r="G753" s="2" t="n">
        <v>238</v>
      </c>
      <c r="H753" s="10" t="str">
        <f aca="false">Parámetros!$B$28</f>
        <v>Nuevo</v>
      </c>
      <c r="I753" s="10" t="str">
        <f aca="false">Parámetros!$B$29</f>
        <v>Clásica</v>
      </c>
      <c r="J753" s="11" t="s">
        <v>9103</v>
      </c>
      <c r="K753" s="10" t="str">
        <f aca="false">Parámetros!$B$30</f>
        <v>Mercado Envíos</v>
      </c>
      <c r="L753" s="2" t="str">
        <f aca="false">IF(F753&gt;=Parámetros!$B$7,"Envío gratis (obligatorio en Mercado Libre)",Parámetros!$B$31)</f>
        <v>Envío gratis (obligatorio en Mercado Libre)</v>
      </c>
      <c r="M753" s="10" t="str">
        <f aca="false">Parámetros!$B$32</f>
        <v>No acepto</v>
      </c>
      <c r="N753" s="10" t="str">
        <f aca="false">Parámetros!$B$33</f>
        <v>Sin garantía</v>
      </c>
      <c r="O753" s="2" t="s">
        <v>9104</v>
      </c>
      <c r="P753" s="2" t="s">
        <v>896</v>
      </c>
      <c r="Q753" s="2" t="s">
        <v>897</v>
      </c>
      <c r="R753" s="2" t="s">
        <v>896</v>
      </c>
      <c r="S753" s="2"/>
      <c r="T753" s="2" t="s">
        <v>9105</v>
      </c>
      <c r="U753" s="2" t="n">
        <v>6</v>
      </c>
      <c r="V753" s="2" t="s">
        <v>220</v>
      </c>
      <c r="W753" s="2" t="n">
        <v>6</v>
      </c>
      <c r="X753" s="2" t="s">
        <v>9106</v>
      </c>
      <c r="Y753" s="2" t="s">
        <v>451</v>
      </c>
      <c r="Z753" s="2" t="s">
        <v>136</v>
      </c>
      <c r="AA753" s="2"/>
      <c r="AB753" s="2"/>
      <c r="AC753" s="2"/>
      <c r="AD753" s="2"/>
      <c r="AE753" s="2"/>
      <c r="AF753" s="2" t="s">
        <v>9107</v>
      </c>
      <c r="AG753" s="2" t="s">
        <v>9108</v>
      </c>
      <c r="AH753" s="2" t="s">
        <v>9109</v>
      </c>
      <c r="AI753" s="2"/>
      <c r="AJ753" s="2"/>
      <c r="AK753" s="2"/>
      <c r="AL753" s="2"/>
      <c r="AM753" s="2"/>
      <c r="AN753" s="2" t="s">
        <v>87</v>
      </c>
      <c r="AO753" s="2" t="s">
        <v>9110</v>
      </c>
      <c r="AP753" s="2" t="s">
        <v>89</v>
      </c>
    </row>
    <row r="754" customFormat="false" ht="15" hidden="false" customHeight="false" outlineLevel="0" collapsed="false">
      <c r="A754" s="8" t="s">
        <v>9111</v>
      </c>
      <c r="B754" s="8" t="s">
        <v>9111</v>
      </c>
      <c r="C754" s="2" t="s">
        <v>9112</v>
      </c>
      <c r="D754" s="2" t="s">
        <v>2351</v>
      </c>
      <c r="E754" s="2" t="s">
        <v>2352</v>
      </c>
      <c r="F754" s="9" t="n">
        <f aca="false">Precios!R754</f>
        <v>124</v>
      </c>
      <c r="G754" s="2" t="n">
        <v>512</v>
      </c>
      <c r="H754" s="10" t="str">
        <f aca="false">Parámetros!$B$28</f>
        <v>Nuevo</v>
      </c>
      <c r="I754" s="10" t="str">
        <f aca="false">Parámetros!$B$29</f>
        <v>Clásica</v>
      </c>
      <c r="J754" s="11" t="s">
        <v>9113</v>
      </c>
      <c r="K754" s="10" t="str">
        <f aca="false">Parámetros!$B$30</f>
        <v>Mercado Envíos</v>
      </c>
      <c r="L754" s="2" t="str">
        <f aca="false">IF(F754&gt;=Parámetros!$B$7,"Envío gratis (obligatorio en Mercado Libre)",Parámetros!$B$31)</f>
        <v>A cargo del comprador</v>
      </c>
      <c r="M754" s="10" t="str">
        <f aca="false">Parámetros!$B$32</f>
        <v>No acepto</v>
      </c>
      <c r="N754" s="10" t="str">
        <f aca="false">Parámetros!$B$33</f>
        <v>Sin garantía</v>
      </c>
      <c r="O754" s="2" t="s">
        <v>9114</v>
      </c>
      <c r="P754" s="2" t="s">
        <v>6674</v>
      </c>
      <c r="Q754" s="2"/>
      <c r="R754" s="2" t="s">
        <v>6675</v>
      </c>
      <c r="S754" s="2" t="s">
        <v>9115</v>
      </c>
      <c r="T754" s="2" t="s">
        <v>9116</v>
      </c>
      <c r="U754" s="2" t="n">
        <v>60</v>
      </c>
      <c r="V754" s="2" t="s">
        <v>100</v>
      </c>
      <c r="W754" s="2" t="n">
        <v>1</v>
      </c>
      <c r="X754" s="2"/>
      <c r="Y754" s="2"/>
      <c r="Z754" s="2"/>
      <c r="AA754" s="2"/>
      <c r="AB754" s="2"/>
      <c r="AC754" s="2"/>
      <c r="AD754" s="2"/>
      <c r="AE754" s="2" t="s">
        <v>2622</v>
      </c>
      <c r="AF754" s="2"/>
      <c r="AG754" s="2" t="s">
        <v>9117</v>
      </c>
      <c r="AH754" s="2" t="s">
        <v>9118</v>
      </c>
      <c r="AI754" s="2" t="s">
        <v>9119</v>
      </c>
      <c r="AJ754" s="2"/>
      <c r="AK754" s="2"/>
      <c r="AL754" s="2"/>
      <c r="AM754" s="2"/>
      <c r="AN754" s="2" t="s">
        <v>175</v>
      </c>
      <c r="AO754" s="2" t="s">
        <v>9120</v>
      </c>
      <c r="AP754" s="2" t="s">
        <v>89</v>
      </c>
    </row>
    <row r="755" customFormat="false" ht="15" hidden="false" customHeight="false" outlineLevel="0" collapsed="false">
      <c r="A755" s="8" t="s">
        <v>9121</v>
      </c>
      <c r="B755" s="8" t="s">
        <v>9121</v>
      </c>
      <c r="C755" s="2" t="s">
        <v>9122</v>
      </c>
      <c r="D755" s="2" t="s">
        <v>445</v>
      </c>
      <c r="E755" s="2" t="s">
        <v>446</v>
      </c>
      <c r="F755" s="9" t="n">
        <f aca="false">Precios!R755</f>
        <v>446</v>
      </c>
      <c r="G755" s="2" t="n">
        <v>61</v>
      </c>
      <c r="H755" s="10" t="str">
        <f aca="false">Parámetros!$B$28</f>
        <v>Nuevo</v>
      </c>
      <c r="I755" s="10" t="str">
        <f aca="false">Parámetros!$B$29</f>
        <v>Clásica</v>
      </c>
      <c r="J755" s="11" t="s">
        <v>9123</v>
      </c>
      <c r="K755" s="10" t="str">
        <f aca="false">Parámetros!$B$30</f>
        <v>Mercado Envíos</v>
      </c>
      <c r="L755" s="2" t="str">
        <f aca="false">IF(F755&gt;=Parámetros!$B$7,"Envío gratis (obligatorio en Mercado Libre)",Parámetros!$B$31)</f>
        <v>Envío gratis (obligatorio en Mercado Libre)</v>
      </c>
      <c r="M755" s="10" t="str">
        <f aca="false">Parámetros!$B$32</f>
        <v>No acepto</v>
      </c>
      <c r="N755" s="10" t="str">
        <f aca="false">Parámetros!$B$33</f>
        <v>Sin garantía</v>
      </c>
      <c r="O755" s="2" t="s">
        <v>9124</v>
      </c>
      <c r="P755" s="2" t="s">
        <v>9125</v>
      </c>
      <c r="Q755" s="2" t="s">
        <v>1016</v>
      </c>
      <c r="R755" s="2" t="s">
        <v>9125</v>
      </c>
      <c r="S755" s="2"/>
      <c r="T755" s="2" t="s">
        <v>9126</v>
      </c>
      <c r="U755" s="2" t="n">
        <v>14</v>
      </c>
      <c r="V755" s="2" t="s">
        <v>220</v>
      </c>
      <c r="W755" s="2" t="n">
        <v>14</v>
      </c>
      <c r="X755" s="2" t="s">
        <v>9127</v>
      </c>
      <c r="Y755" s="2" t="s">
        <v>135</v>
      </c>
      <c r="Z755" s="2" t="s">
        <v>136</v>
      </c>
      <c r="AA755" s="2"/>
      <c r="AB755" s="2"/>
      <c r="AC755" s="2"/>
      <c r="AD755" s="2"/>
      <c r="AE755" s="2"/>
      <c r="AF755" s="2"/>
      <c r="AG755" s="2" t="s">
        <v>9128</v>
      </c>
      <c r="AH755" s="2" t="s">
        <v>9129</v>
      </c>
      <c r="AI755" s="2" t="s">
        <v>9130</v>
      </c>
      <c r="AJ755" s="2"/>
      <c r="AK755" s="2"/>
      <c r="AL755" s="2"/>
      <c r="AM755" s="2"/>
      <c r="AN755" s="2" t="s">
        <v>87</v>
      </c>
      <c r="AO755" s="2" t="s">
        <v>9131</v>
      </c>
      <c r="AP755" s="2" t="s">
        <v>89</v>
      </c>
    </row>
    <row r="756" customFormat="false" ht="15" hidden="false" customHeight="false" outlineLevel="0" collapsed="false">
      <c r="A756" s="8" t="s">
        <v>9132</v>
      </c>
      <c r="B756" s="8" t="s">
        <v>9132</v>
      </c>
      <c r="C756" s="2" t="s">
        <v>9133</v>
      </c>
      <c r="D756" s="2" t="s">
        <v>556</v>
      </c>
      <c r="E756" s="2" t="s">
        <v>557</v>
      </c>
      <c r="F756" s="9" t="n">
        <f aca="false">Precios!R756</f>
        <v>624</v>
      </c>
      <c r="G756" s="2" t="n">
        <v>47</v>
      </c>
      <c r="H756" s="10" t="str">
        <f aca="false">Parámetros!$B$28</f>
        <v>Nuevo</v>
      </c>
      <c r="I756" s="10" t="str">
        <f aca="false">Parámetros!$B$29</f>
        <v>Clásica</v>
      </c>
      <c r="J756" s="11" t="s">
        <v>9134</v>
      </c>
      <c r="K756" s="10" t="str">
        <f aca="false">Parámetros!$B$30</f>
        <v>Mercado Envíos</v>
      </c>
      <c r="L756" s="2" t="str">
        <f aca="false">IF(F756&gt;=Parámetros!$B$7,"Envío gratis (obligatorio en Mercado Libre)",Parámetros!$B$31)</f>
        <v>Envío gratis (obligatorio en Mercado Libre)</v>
      </c>
      <c r="M756" s="10" t="str">
        <f aca="false">Parámetros!$B$32</f>
        <v>No acepto</v>
      </c>
      <c r="N756" s="10" t="str">
        <f aca="false">Parámetros!$B$33</f>
        <v>Sin garantía</v>
      </c>
      <c r="O756" s="2" t="s">
        <v>9135</v>
      </c>
      <c r="P756" s="2" t="s">
        <v>9136</v>
      </c>
      <c r="Q756" s="2" t="s">
        <v>5085</v>
      </c>
      <c r="R756" s="2" t="s">
        <v>9136</v>
      </c>
      <c r="S756" s="2"/>
      <c r="T756" s="2" t="s">
        <v>9137</v>
      </c>
      <c r="U756" s="2" t="n">
        <v>0.5</v>
      </c>
      <c r="V756" s="2" t="s">
        <v>77</v>
      </c>
      <c r="W756" s="2" t="n">
        <v>1</v>
      </c>
      <c r="X756" s="2" t="s">
        <v>9138</v>
      </c>
      <c r="Y756" s="2" t="s">
        <v>9139</v>
      </c>
      <c r="Z756" s="2" t="s">
        <v>80</v>
      </c>
      <c r="AA756" s="2"/>
      <c r="AB756" s="2"/>
      <c r="AC756" s="2"/>
      <c r="AD756" s="2"/>
      <c r="AE756" s="2"/>
      <c r="AF756" s="2" t="s">
        <v>9140</v>
      </c>
      <c r="AG756" s="2" t="s">
        <v>9141</v>
      </c>
      <c r="AH756" s="2" t="s">
        <v>9142</v>
      </c>
      <c r="AI756" s="2" t="s">
        <v>9143</v>
      </c>
      <c r="AJ756" s="2" t="s">
        <v>9144</v>
      </c>
      <c r="AK756" s="2"/>
      <c r="AL756" s="2"/>
      <c r="AM756" s="2"/>
      <c r="AN756" s="2" t="s">
        <v>87</v>
      </c>
      <c r="AO756" s="2" t="s">
        <v>9145</v>
      </c>
      <c r="AP756" s="2" t="s">
        <v>89</v>
      </c>
    </row>
    <row r="757" customFormat="false" ht="15" hidden="false" customHeight="false" outlineLevel="0" collapsed="false">
      <c r="A757" s="8" t="s">
        <v>9146</v>
      </c>
      <c r="B757" s="8" t="s">
        <v>9146</v>
      </c>
      <c r="C757" s="2" t="s">
        <v>9147</v>
      </c>
      <c r="D757" s="2" t="s">
        <v>303</v>
      </c>
      <c r="E757" s="2" t="s">
        <v>304</v>
      </c>
      <c r="F757" s="9" t="n">
        <f aca="false">Precios!R757</f>
        <v>491</v>
      </c>
      <c r="G757" s="2" t="n">
        <v>120</v>
      </c>
      <c r="H757" s="10" t="str">
        <f aca="false">Parámetros!$B$28</f>
        <v>Nuevo</v>
      </c>
      <c r="I757" s="10" t="str">
        <f aca="false">Parámetros!$B$29</f>
        <v>Clásica</v>
      </c>
      <c r="J757" s="11" t="s">
        <v>9148</v>
      </c>
      <c r="K757" s="10" t="str">
        <f aca="false">Parámetros!$B$30</f>
        <v>Mercado Envíos</v>
      </c>
      <c r="L757" s="2" t="str">
        <f aca="false">IF(F757&gt;=Parámetros!$B$7,"Envío gratis (obligatorio en Mercado Libre)",Parámetros!$B$31)</f>
        <v>Envío gratis (obligatorio en Mercado Libre)</v>
      </c>
      <c r="M757" s="10" t="str">
        <f aca="false">Parámetros!$B$32</f>
        <v>No acepto</v>
      </c>
      <c r="N757" s="10" t="str">
        <f aca="false">Parámetros!$B$33</f>
        <v>Sin garantía</v>
      </c>
      <c r="O757" s="2" t="s">
        <v>9149</v>
      </c>
      <c r="P757" s="2" t="s">
        <v>3586</v>
      </c>
      <c r="Q757" s="2" t="s">
        <v>4518</v>
      </c>
      <c r="R757" s="2" t="s">
        <v>9150</v>
      </c>
      <c r="S757" s="2"/>
      <c r="T757" s="2" t="s">
        <v>9151</v>
      </c>
      <c r="U757" s="2" t="n">
        <v>28</v>
      </c>
      <c r="V757" s="2" t="s">
        <v>220</v>
      </c>
      <c r="W757" s="2" t="n">
        <v>28</v>
      </c>
      <c r="X757" s="2"/>
      <c r="Y757" s="2"/>
      <c r="Z757" s="2" t="s">
        <v>136</v>
      </c>
      <c r="AA757" s="2"/>
      <c r="AB757" s="2"/>
      <c r="AC757" s="2"/>
      <c r="AD757" s="2"/>
      <c r="AE757" s="2"/>
      <c r="AF757" s="2"/>
      <c r="AG757" s="2" t="s">
        <v>9152</v>
      </c>
      <c r="AH757" s="2" t="s">
        <v>9153</v>
      </c>
      <c r="AI757" s="2" t="s">
        <v>9154</v>
      </c>
      <c r="AJ757" s="2"/>
      <c r="AK757" s="2"/>
      <c r="AL757" s="2"/>
      <c r="AM757" s="2"/>
      <c r="AN757" s="2" t="s">
        <v>87</v>
      </c>
      <c r="AO757" s="2" t="s">
        <v>9155</v>
      </c>
      <c r="AP757" s="2" t="s">
        <v>89</v>
      </c>
    </row>
    <row r="758" customFormat="false" ht="15" hidden="false" customHeight="false" outlineLevel="0" collapsed="false">
      <c r="A758" s="8" t="s">
        <v>9156</v>
      </c>
      <c r="B758" s="8" t="s">
        <v>9156</v>
      </c>
      <c r="C758" s="2" t="s">
        <v>9157</v>
      </c>
      <c r="D758" s="2" t="s">
        <v>6440</v>
      </c>
      <c r="E758" s="2" t="s">
        <v>6441</v>
      </c>
      <c r="F758" s="9" t="n">
        <f aca="false">Precios!R758</f>
        <v>281</v>
      </c>
      <c r="G758" s="2" t="n">
        <v>148</v>
      </c>
      <c r="H758" s="10" t="str">
        <f aca="false">Parámetros!$B$28</f>
        <v>Nuevo</v>
      </c>
      <c r="I758" s="10" t="str">
        <f aca="false">Parámetros!$B$29</f>
        <v>Clásica</v>
      </c>
      <c r="J758" s="11" t="s">
        <v>9158</v>
      </c>
      <c r="K758" s="10" t="str">
        <f aca="false">Parámetros!$B$30</f>
        <v>Mercado Envíos</v>
      </c>
      <c r="L758" s="2" t="str">
        <f aca="false">IF(F758&gt;=Parámetros!$B$7,"Envío gratis (obligatorio en Mercado Libre)",Parámetros!$B$31)</f>
        <v>A cargo del comprador</v>
      </c>
      <c r="M758" s="10" t="str">
        <f aca="false">Parámetros!$B$32</f>
        <v>No acepto</v>
      </c>
      <c r="N758" s="10" t="str">
        <f aca="false">Parámetros!$B$33</f>
        <v>Sin garantía</v>
      </c>
      <c r="O758" s="2"/>
      <c r="P758" s="2" t="s">
        <v>9159</v>
      </c>
      <c r="Q758" s="2" t="s">
        <v>9160</v>
      </c>
      <c r="R758" s="2" t="s">
        <v>9161</v>
      </c>
      <c r="S758" s="2" t="s">
        <v>9162</v>
      </c>
      <c r="T758" s="2" t="s">
        <v>9163</v>
      </c>
      <c r="U758" s="2" t="n">
        <v>12</v>
      </c>
      <c r="V758" s="2" t="s">
        <v>9164</v>
      </c>
      <c r="W758" s="2" t="n">
        <v>12</v>
      </c>
      <c r="X758" s="2"/>
      <c r="Y758" s="2"/>
      <c r="Z758" s="2"/>
      <c r="AA758" s="2"/>
      <c r="AB758" s="2"/>
      <c r="AC758" s="2"/>
      <c r="AD758" s="2"/>
      <c r="AE758" s="2"/>
      <c r="AF758" s="2"/>
      <c r="AG758" s="2" t="s">
        <v>9165</v>
      </c>
      <c r="AH758" s="2" t="s">
        <v>9166</v>
      </c>
      <c r="AI758" s="2"/>
      <c r="AJ758" s="2"/>
      <c r="AK758" s="2"/>
      <c r="AL758" s="2"/>
      <c r="AM758" s="2"/>
      <c r="AN758" s="2" t="s">
        <v>87</v>
      </c>
      <c r="AO758" s="2" t="s">
        <v>9167</v>
      </c>
      <c r="AP758" s="2" t="s">
        <v>89</v>
      </c>
    </row>
    <row r="759" customFormat="false" ht="15" hidden="false" customHeight="false" outlineLevel="0" collapsed="false">
      <c r="A759" s="8" t="s">
        <v>9168</v>
      </c>
      <c r="B759" s="8" t="s">
        <v>9168</v>
      </c>
      <c r="C759" s="2" t="s">
        <v>9169</v>
      </c>
      <c r="D759" s="2" t="s">
        <v>7457</v>
      </c>
      <c r="E759" s="2" t="s">
        <v>7458</v>
      </c>
      <c r="F759" s="9" t="n">
        <f aca="false">Precios!R759</f>
        <v>80</v>
      </c>
      <c r="G759" s="2" t="n">
        <v>11</v>
      </c>
      <c r="H759" s="10" t="str">
        <f aca="false">Parámetros!$B$28</f>
        <v>Nuevo</v>
      </c>
      <c r="I759" s="10" t="str">
        <f aca="false">Parámetros!$B$29</f>
        <v>Clásica</v>
      </c>
      <c r="J759" s="11" t="s">
        <v>9170</v>
      </c>
      <c r="K759" s="10" t="str">
        <f aca="false">Parámetros!$B$30</f>
        <v>Mercado Envíos</v>
      </c>
      <c r="L759" s="2" t="str">
        <f aca="false">IF(F759&gt;=Parámetros!$B$7,"Envío gratis (obligatorio en Mercado Libre)",Parámetros!$B$31)</f>
        <v>A cargo del comprador</v>
      </c>
      <c r="M759" s="10" t="str">
        <f aca="false">Parámetros!$B$32</f>
        <v>No acepto</v>
      </c>
      <c r="N759" s="10" t="str">
        <f aca="false">Parámetros!$B$33</f>
        <v>Sin garantía</v>
      </c>
      <c r="O759" s="2" t="s">
        <v>9171</v>
      </c>
      <c r="P759" s="2" t="s">
        <v>9172</v>
      </c>
      <c r="Q759" s="2" t="s">
        <v>3672</v>
      </c>
      <c r="R759" s="2" t="s">
        <v>9173</v>
      </c>
      <c r="S759" s="2" t="s">
        <v>9096</v>
      </c>
      <c r="T759" s="2" t="s">
        <v>9174</v>
      </c>
      <c r="U759" s="2" t="n">
        <v>10</v>
      </c>
      <c r="V759" s="2" t="s">
        <v>171</v>
      </c>
      <c r="W759" s="2" t="n">
        <v>10</v>
      </c>
      <c r="X759" s="2"/>
      <c r="Y759" s="2"/>
      <c r="Z759" s="2"/>
      <c r="AA759" s="2"/>
      <c r="AB759" s="2"/>
      <c r="AC759" s="2"/>
      <c r="AD759" s="2" t="s">
        <v>566</v>
      </c>
      <c r="AE759" s="2"/>
      <c r="AF759" s="2"/>
      <c r="AG759" s="2" t="s">
        <v>9175</v>
      </c>
      <c r="AH759" s="2" t="s">
        <v>9176</v>
      </c>
      <c r="AI759" s="2"/>
      <c r="AJ759" s="2"/>
      <c r="AK759" s="2"/>
      <c r="AL759" s="2"/>
      <c r="AM759" s="2"/>
      <c r="AN759" s="2" t="s">
        <v>175</v>
      </c>
      <c r="AO759" s="2" t="s">
        <v>9177</v>
      </c>
      <c r="AP759" s="2" t="s">
        <v>89</v>
      </c>
    </row>
    <row r="760" customFormat="false" ht="15" hidden="false" customHeight="false" outlineLevel="0" collapsed="false">
      <c r="A760" s="8" t="s">
        <v>9178</v>
      </c>
      <c r="B760" s="8" t="s">
        <v>9178</v>
      </c>
      <c r="C760" s="2" t="s">
        <v>9179</v>
      </c>
      <c r="D760" s="2" t="s">
        <v>1093</v>
      </c>
      <c r="E760" s="2" t="s">
        <v>1094</v>
      </c>
      <c r="F760" s="9" t="n">
        <f aca="false">Precios!R760</f>
        <v>609</v>
      </c>
      <c r="G760" s="2" t="n">
        <v>48</v>
      </c>
      <c r="H760" s="10" t="str">
        <f aca="false">Parámetros!$B$28</f>
        <v>Nuevo</v>
      </c>
      <c r="I760" s="10" t="str">
        <f aca="false">Parámetros!$B$29</f>
        <v>Clásica</v>
      </c>
      <c r="J760" s="11" t="s">
        <v>9180</v>
      </c>
      <c r="K760" s="10" t="str">
        <f aca="false">Parámetros!$B$30</f>
        <v>Mercado Envíos</v>
      </c>
      <c r="L760" s="2" t="str">
        <f aca="false">IF(F760&gt;=Parámetros!$B$7,"Envío gratis (obligatorio en Mercado Libre)",Parámetros!$B$31)</f>
        <v>Envío gratis (obligatorio en Mercado Libre)</v>
      </c>
      <c r="M760" s="10" t="str">
        <f aca="false">Parámetros!$B$32</f>
        <v>No acepto</v>
      </c>
      <c r="N760" s="10" t="str">
        <f aca="false">Parámetros!$B$33</f>
        <v>Sin garantía</v>
      </c>
      <c r="O760" s="2" t="s">
        <v>9181</v>
      </c>
      <c r="P760" s="2" t="s">
        <v>2122</v>
      </c>
      <c r="Q760" s="2" t="s">
        <v>3945</v>
      </c>
      <c r="R760" s="2" t="s">
        <v>2122</v>
      </c>
      <c r="S760" s="2"/>
      <c r="T760" s="2" t="s">
        <v>9182</v>
      </c>
      <c r="U760" s="2" t="n">
        <v>6</v>
      </c>
      <c r="V760" s="2" t="s">
        <v>1432</v>
      </c>
      <c r="W760" s="2" t="n">
        <v>6</v>
      </c>
      <c r="X760" s="2" t="s">
        <v>2127</v>
      </c>
      <c r="Y760" s="2" t="s">
        <v>4370</v>
      </c>
      <c r="Z760" s="2" t="s">
        <v>1435</v>
      </c>
      <c r="AA760" s="2"/>
      <c r="AB760" s="2"/>
      <c r="AC760" s="2"/>
      <c r="AD760" s="2"/>
      <c r="AE760" s="2"/>
      <c r="AF760" s="2" t="s">
        <v>9183</v>
      </c>
      <c r="AG760" s="2" t="s">
        <v>9184</v>
      </c>
      <c r="AH760" s="2" t="s">
        <v>9185</v>
      </c>
      <c r="AI760" s="2" t="s">
        <v>9186</v>
      </c>
      <c r="AJ760" s="2"/>
      <c r="AK760" s="2"/>
      <c r="AL760" s="2"/>
      <c r="AM760" s="2"/>
      <c r="AN760" s="2" t="s">
        <v>87</v>
      </c>
      <c r="AO760" s="2" t="s">
        <v>9187</v>
      </c>
      <c r="AP760" s="2" t="s">
        <v>89</v>
      </c>
    </row>
    <row r="761" customFormat="false" ht="15" hidden="false" customHeight="false" outlineLevel="0" collapsed="false">
      <c r="A761" s="8" t="s">
        <v>9188</v>
      </c>
      <c r="B761" s="8" t="s">
        <v>9188</v>
      </c>
      <c r="C761" s="2" t="s">
        <v>9189</v>
      </c>
      <c r="D761" s="2" t="s">
        <v>240</v>
      </c>
      <c r="E761" s="2" t="s">
        <v>241</v>
      </c>
      <c r="F761" s="9" t="n">
        <f aca="false">Precios!R761</f>
        <v>257.39</v>
      </c>
      <c r="G761" s="2" t="n">
        <v>167</v>
      </c>
      <c r="H761" s="10" t="str">
        <f aca="false">Parámetros!$B$28</f>
        <v>Nuevo</v>
      </c>
      <c r="I761" s="10" t="str">
        <f aca="false">Parámetros!$B$29</f>
        <v>Clásica</v>
      </c>
      <c r="J761" s="11" t="s">
        <v>9190</v>
      </c>
      <c r="K761" s="10" t="str">
        <f aca="false">Parámetros!$B$30</f>
        <v>Mercado Envíos</v>
      </c>
      <c r="L761" s="2" t="str">
        <f aca="false">IF(F761&gt;=Parámetros!$B$7,"Envío gratis (obligatorio en Mercado Libre)",Parámetros!$B$31)</f>
        <v>A cargo del comprador</v>
      </c>
      <c r="M761" s="10" t="str">
        <f aca="false">Parámetros!$B$32</f>
        <v>No acepto</v>
      </c>
      <c r="N761" s="10" t="str">
        <f aca="false">Parámetros!$B$33</f>
        <v>Sin garantía</v>
      </c>
      <c r="O761" s="2" t="s">
        <v>9191</v>
      </c>
      <c r="P761" s="2" t="s">
        <v>9192</v>
      </c>
      <c r="Q761" s="2" t="s">
        <v>9193</v>
      </c>
      <c r="R761" s="2" t="s">
        <v>9194</v>
      </c>
      <c r="S761" s="2" t="s">
        <v>8257</v>
      </c>
      <c r="T761" s="2" t="s">
        <v>9195</v>
      </c>
      <c r="U761" s="2" t="n">
        <v>120</v>
      </c>
      <c r="V761" s="2" t="s">
        <v>77</v>
      </c>
      <c r="W761" s="2" t="n">
        <v>1</v>
      </c>
      <c r="X761" s="2" t="s">
        <v>1361</v>
      </c>
      <c r="Y761" s="2" t="s">
        <v>1460</v>
      </c>
      <c r="Z761" s="2" t="s">
        <v>136</v>
      </c>
      <c r="AA761" s="2" t="s">
        <v>251</v>
      </c>
      <c r="AB761" s="2"/>
      <c r="AC761" s="2" t="s">
        <v>2856</v>
      </c>
      <c r="AD761" s="2"/>
      <c r="AE761" s="2"/>
      <c r="AF761" s="2" t="s">
        <v>9196</v>
      </c>
      <c r="AG761" s="2" t="s">
        <v>9197</v>
      </c>
      <c r="AH761" s="2" t="s">
        <v>9198</v>
      </c>
      <c r="AI761" s="2" t="s">
        <v>9199</v>
      </c>
      <c r="AJ761" s="2" t="s">
        <v>9200</v>
      </c>
      <c r="AK761" s="2"/>
      <c r="AL761" s="2"/>
      <c r="AM761" s="2"/>
      <c r="AN761" s="2" t="s">
        <v>87</v>
      </c>
      <c r="AO761" s="2" t="s">
        <v>9201</v>
      </c>
      <c r="AP761" s="2" t="s">
        <v>89</v>
      </c>
    </row>
    <row r="762" customFormat="false" ht="15" hidden="false" customHeight="false" outlineLevel="0" collapsed="false">
      <c r="A762" s="8" t="s">
        <v>9202</v>
      </c>
      <c r="B762" s="8" t="s">
        <v>9202</v>
      </c>
      <c r="C762" s="2" t="s">
        <v>9203</v>
      </c>
      <c r="D762" s="2" t="s">
        <v>1093</v>
      </c>
      <c r="E762" s="2" t="s">
        <v>1094</v>
      </c>
      <c r="F762" s="9" t="n">
        <f aca="false">Precios!R762</f>
        <v>789</v>
      </c>
      <c r="G762" s="2" t="n">
        <v>15</v>
      </c>
      <c r="H762" s="10" t="str">
        <f aca="false">Parámetros!$B$28</f>
        <v>Nuevo</v>
      </c>
      <c r="I762" s="10" t="str">
        <f aca="false">Parámetros!$B$29</f>
        <v>Clásica</v>
      </c>
      <c r="J762" s="11" t="s">
        <v>9204</v>
      </c>
      <c r="K762" s="10" t="str">
        <f aca="false">Parámetros!$B$30</f>
        <v>Mercado Envíos</v>
      </c>
      <c r="L762" s="2" t="str">
        <f aca="false">IF(F762&gt;=Parámetros!$B$7,"Envío gratis (obligatorio en Mercado Libre)",Parámetros!$B$31)</f>
        <v>Envío gratis (obligatorio en Mercado Libre)</v>
      </c>
      <c r="M762" s="10" t="str">
        <f aca="false">Parámetros!$B$32</f>
        <v>No acepto</v>
      </c>
      <c r="N762" s="10" t="str">
        <f aca="false">Parámetros!$B$33</f>
        <v>Sin garantía</v>
      </c>
      <c r="O762" s="2" t="s">
        <v>9205</v>
      </c>
      <c r="P762" s="2" t="s">
        <v>9206</v>
      </c>
      <c r="Q762" s="2" t="s">
        <v>3066</v>
      </c>
      <c r="R762" s="2" t="s">
        <v>9206</v>
      </c>
      <c r="S762" s="2"/>
      <c r="T762" s="2" t="s">
        <v>7329</v>
      </c>
      <c r="U762" s="2" t="n">
        <v>20</v>
      </c>
      <c r="V762" s="2" t="s">
        <v>133</v>
      </c>
      <c r="W762" s="2" t="n">
        <v>20</v>
      </c>
      <c r="X762" s="2" t="s">
        <v>9207</v>
      </c>
      <c r="Y762" s="2" t="s">
        <v>2268</v>
      </c>
      <c r="Z762" s="2" t="s">
        <v>136</v>
      </c>
      <c r="AA762" s="2"/>
      <c r="AB762" s="2"/>
      <c r="AC762" s="2"/>
      <c r="AD762" s="2"/>
      <c r="AE762" s="2"/>
      <c r="AF762" s="2"/>
      <c r="AG762" s="2" t="s">
        <v>9208</v>
      </c>
      <c r="AH762" s="2" t="s">
        <v>9209</v>
      </c>
      <c r="AI762" s="2" t="s">
        <v>9210</v>
      </c>
      <c r="AJ762" s="2"/>
      <c r="AK762" s="2"/>
      <c r="AL762" s="2"/>
      <c r="AM762" s="2"/>
      <c r="AN762" s="2" t="s">
        <v>87</v>
      </c>
      <c r="AO762" s="2" t="s">
        <v>9211</v>
      </c>
      <c r="AP762" s="2" t="s">
        <v>89</v>
      </c>
    </row>
    <row r="763" customFormat="false" ht="15" hidden="false" customHeight="false" outlineLevel="0" collapsed="false">
      <c r="A763" s="8" t="s">
        <v>9212</v>
      </c>
      <c r="B763" s="8" t="s">
        <v>9212</v>
      </c>
      <c r="C763" s="2" t="s">
        <v>9213</v>
      </c>
      <c r="D763" s="2" t="s">
        <v>1811</v>
      </c>
      <c r="E763" s="2" t="s">
        <v>1812</v>
      </c>
      <c r="F763" s="9" t="n">
        <f aca="false">Precios!R763</f>
        <v>1279</v>
      </c>
      <c r="G763" s="2" t="n">
        <v>10</v>
      </c>
      <c r="H763" s="10" t="str">
        <f aca="false">Parámetros!$B$28</f>
        <v>Nuevo</v>
      </c>
      <c r="I763" s="10" t="str">
        <f aca="false">Parámetros!$B$29</f>
        <v>Clásica</v>
      </c>
      <c r="J763" s="11" t="s">
        <v>9214</v>
      </c>
      <c r="K763" s="10" t="str">
        <f aca="false">Parámetros!$B$30</f>
        <v>Mercado Envíos</v>
      </c>
      <c r="L763" s="2" t="str">
        <f aca="false">IF(F763&gt;=Parámetros!$B$7,"Envío gratis (obligatorio en Mercado Libre)",Parámetros!$B$31)</f>
        <v>Envío gratis (obligatorio en Mercado Libre)</v>
      </c>
      <c r="M763" s="10" t="str">
        <f aca="false">Parámetros!$B$32</f>
        <v>No acepto</v>
      </c>
      <c r="N763" s="10" t="str">
        <f aca="false">Parámetros!$B$33</f>
        <v>Sin garantía</v>
      </c>
      <c r="O763" s="2" t="s">
        <v>9215</v>
      </c>
      <c r="P763" s="2" t="s">
        <v>9216</v>
      </c>
      <c r="Q763" s="2" t="s">
        <v>3066</v>
      </c>
      <c r="R763" s="2" t="s">
        <v>9217</v>
      </c>
      <c r="S763" s="2"/>
      <c r="T763" s="2" t="s">
        <v>9218</v>
      </c>
      <c r="U763" s="2" t="n">
        <v>3</v>
      </c>
      <c r="V763" s="2" t="s">
        <v>100</v>
      </c>
      <c r="W763" s="2" t="n">
        <v>1</v>
      </c>
      <c r="X763" s="2" t="s">
        <v>9219</v>
      </c>
      <c r="Y763" s="2" t="s">
        <v>2085</v>
      </c>
      <c r="Z763" s="2" t="s">
        <v>341</v>
      </c>
      <c r="AA763" s="2"/>
      <c r="AB763" s="2"/>
      <c r="AC763" s="2"/>
      <c r="AD763" s="2"/>
      <c r="AE763" s="2"/>
      <c r="AF763" s="2" t="s">
        <v>9220</v>
      </c>
      <c r="AG763" s="2" t="s">
        <v>9221</v>
      </c>
      <c r="AH763" s="2" t="s">
        <v>9222</v>
      </c>
      <c r="AI763" s="2" t="s">
        <v>9223</v>
      </c>
      <c r="AJ763" s="2" t="s">
        <v>9224</v>
      </c>
      <c r="AK763" s="2"/>
      <c r="AL763" s="2"/>
      <c r="AM763" s="2"/>
      <c r="AN763" s="2" t="s">
        <v>87</v>
      </c>
      <c r="AO763" s="2" t="s">
        <v>9225</v>
      </c>
      <c r="AP763" s="2" t="s">
        <v>89</v>
      </c>
    </row>
    <row r="764" customFormat="false" ht="15" hidden="false" customHeight="false" outlineLevel="0" collapsed="false">
      <c r="A764" s="8" t="s">
        <v>9226</v>
      </c>
      <c r="B764" s="8" t="s">
        <v>9226</v>
      </c>
      <c r="C764" s="2" t="s">
        <v>9227</v>
      </c>
      <c r="D764" s="2" t="s">
        <v>350</v>
      </c>
      <c r="E764" s="2" t="s">
        <v>351</v>
      </c>
      <c r="F764" s="9" t="n">
        <f aca="false">Precios!R764</f>
        <v>754.95</v>
      </c>
      <c r="G764" s="2" t="n">
        <v>7</v>
      </c>
      <c r="H764" s="10" t="str">
        <f aca="false">Parámetros!$B$28</f>
        <v>Nuevo</v>
      </c>
      <c r="I764" s="10" t="str">
        <f aca="false">Parámetros!$B$29</f>
        <v>Clásica</v>
      </c>
      <c r="J764" s="11" t="s">
        <v>9228</v>
      </c>
      <c r="K764" s="10" t="str">
        <f aca="false">Parámetros!$B$30</f>
        <v>Mercado Envíos</v>
      </c>
      <c r="L764" s="2" t="str">
        <f aca="false">IF(F764&gt;=Parámetros!$B$7,"Envío gratis (obligatorio en Mercado Libre)",Parámetros!$B$31)</f>
        <v>Envío gratis (obligatorio en Mercado Libre)</v>
      </c>
      <c r="M764" s="10" t="str">
        <f aca="false">Parámetros!$B$32</f>
        <v>No acepto</v>
      </c>
      <c r="N764" s="10" t="str">
        <f aca="false">Parámetros!$B$33</f>
        <v>Sin garantía</v>
      </c>
      <c r="O764" s="2" t="s">
        <v>9229</v>
      </c>
      <c r="P764" s="2" t="s">
        <v>2056</v>
      </c>
      <c r="Q764" s="2" t="s">
        <v>9230</v>
      </c>
      <c r="R764" s="2" t="s">
        <v>9231</v>
      </c>
      <c r="S764" s="2"/>
      <c r="T764" s="2" t="s">
        <v>7329</v>
      </c>
      <c r="U764" s="2" t="n">
        <v>20</v>
      </c>
      <c r="V764" s="2" t="s">
        <v>133</v>
      </c>
      <c r="W764" s="2" t="n">
        <v>20</v>
      </c>
      <c r="X764" s="2" t="s">
        <v>9232</v>
      </c>
      <c r="Y764" s="2" t="s">
        <v>9233</v>
      </c>
      <c r="Z764" s="2" t="s">
        <v>136</v>
      </c>
      <c r="AA764" s="2"/>
      <c r="AB764" s="2"/>
      <c r="AC764" s="2"/>
      <c r="AD764" s="2"/>
      <c r="AE764" s="2"/>
      <c r="AF764" s="2"/>
      <c r="AG764" s="2" t="s">
        <v>9234</v>
      </c>
      <c r="AH764" s="2" t="s">
        <v>9235</v>
      </c>
      <c r="AI764" s="2" t="s">
        <v>9236</v>
      </c>
      <c r="AJ764" s="2"/>
      <c r="AK764" s="2"/>
      <c r="AL764" s="2"/>
      <c r="AM764" s="2"/>
      <c r="AN764" s="2" t="s">
        <v>87</v>
      </c>
      <c r="AO764" s="2" t="s">
        <v>9237</v>
      </c>
      <c r="AP764" s="2" t="s">
        <v>89</v>
      </c>
    </row>
    <row r="765" customFormat="false" ht="15" hidden="false" customHeight="false" outlineLevel="0" collapsed="false">
      <c r="A765" s="8" t="s">
        <v>9238</v>
      </c>
      <c r="B765" s="8" t="s">
        <v>9238</v>
      </c>
      <c r="C765" s="2" t="s">
        <v>9239</v>
      </c>
      <c r="D765" s="2" t="s">
        <v>1059</v>
      </c>
      <c r="E765" s="2" t="s">
        <v>1060</v>
      </c>
      <c r="F765" s="9" t="n">
        <f aca="false">Precios!R765</f>
        <v>1598</v>
      </c>
      <c r="G765" s="2" t="n">
        <v>0</v>
      </c>
      <c r="H765" s="10" t="str">
        <f aca="false">Parámetros!$B$28</f>
        <v>Nuevo</v>
      </c>
      <c r="I765" s="10" t="str">
        <f aca="false">Parámetros!$B$29</f>
        <v>Clásica</v>
      </c>
      <c r="J765" s="11" t="s">
        <v>9240</v>
      </c>
      <c r="K765" s="10" t="str">
        <f aca="false">Parámetros!$B$30</f>
        <v>Mercado Envíos</v>
      </c>
      <c r="L765" s="2" t="str">
        <f aca="false">IF(F765&gt;=Parámetros!$B$7,"Envío gratis (obligatorio en Mercado Libre)",Parámetros!$B$31)</f>
        <v>Envío gratis (obligatorio en Mercado Libre)</v>
      </c>
      <c r="M765" s="10" t="str">
        <f aca="false">Parámetros!$B$32</f>
        <v>No acepto</v>
      </c>
      <c r="N765" s="10" t="str">
        <f aca="false">Parámetros!$B$33</f>
        <v>Sin garantía</v>
      </c>
      <c r="O765" s="2" t="s">
        <v>9241</v>
      </c>
      <c r="P765" s="2" t="s">
        <v>1855</v>
      </c>
      <c r="Q765" s="2" t="s">
        <v>9242</v>
      </c>
      <c r="R765" s="2" t="s">
        <v>9243</v>
      </c>
      <c r="S765" s="2"/>
      <c r="T765" s="2" t="s">
        <v>5415</v>
      </c>
      <c r="U765" s="2" t="n">
        <v>30</v>
      </c>
      <c r="V765" s="2" t="s">
        <v>133</v>
      </c>
      <c r="W765" s="2" t="n">
        <v>30</v>
      </c>
      <c r="X765" s="2" t="s">
        <v>9244</v>
      </c>
      <c r="Y765" s="2" t="s">
        <v>9245</v>
      </c>
      <c r="Z765" s="2" t="s">
        <v>136</v>
      </c>
      <c r="AA765" s="2"/>
      <c r="AB765" s="2"/>
      <c r="AC765" s="2"/>
      <c r="AD765" s="2"/>
      <c r="AE765" s="2"/>
      <c r="AF765" s="2" t="s">
        <v>9246</v>
      </c>
      <c r="AG765" s="2" t="s">
        <v>9247</v>
      </c>
      <c r="AH765" s="2" t="s">
        <v>9248</v>
      </c>
      <c r="AI765" s="2" t="s">
        <v>9249</v>
      </c>
      <c r="AJ765" s="2"/>
      <c r="AK765" s="2"/>
      <c r="AL765" s="2"/>
      <c r="AM765" s="2"/>
      <c r="AN765" s="2" t="s">
        <v>87</v>
      </c>
      <c r="AO765" s="2" t="s">
        <v>9250</v>
      </c>
      <c r="AP765" s="2" t="s">
        <v>89</v>
      </c>
    </row>
    <row r="766" customFormat="false" ht="15" hidden="false" customHeight="false" outlineLevel="0" collapsed="false">
      <c r="A766" s="8" t="s">
        <v>9251</v>
      </c>
      <c r="B766" s="8" t="s">
        <v>9251</v>
      </c>
      <c r="C766" s="2" t="s">
        <v>9252</v>
      </c>
      <c r="D766" s="2" t="s">
        <v>445</v>
      </c>
      <c r="E766" s="2" t="s">
        <v>446</v>
      </c>
      <c r="F766" s="9" t="n">
        <f aca="false">Precios!R766</f>
        <v>636</v>
      </c>
      <c r="G766" s="2" t="n">
        <v>101</v>
      </c>
      <c r="H766" s="10" t="str">
        <f aca="false">Parámetros!$B$28</f>
        <v>Nuevo</v>
      </c>
      <c r="I766" s="10" t="str">
        <f aca="false">Parámetros!$B$29</f>
        <v>Clásica</v>
      </c>
      <c r="J766" s="11" t="s">
        <v>9253</v>
      </c>
      <c r="K766" s="10" t="str">
        <f aca="false">Parámetros!$B$30</f>
        <v>Mercado Envíos</v>
      </c>
      <c r="L766" s="2" t="str">
        <f aca="false">IF(F766&gt;=Parámetros!$B$7,"Envío gratis (obligatorio en Mercado Libre)",Parámetros!$B$31)</f>
        <v>Envío gratis (obligatorio en Mercado Libre)</v>
      </c>
      <c r="M766" s="10" t="str">
        <f aca="false">Parámetros!$B$32</f>
        <v>No acepto</v>
      </c>
      <c r="N766" s="10" t="str">
        <f aca="false">Parámetros!$B$33</f>
        <v>Sin garantía</v>
      </c>
      <c r="O766" s="2" t="s">
        <v>9254</v>
      </c>
      <c r="P766" s="2" t="s">
        <v>3711</v>
      </c>
      <c r="Q766" s="2" t="s">
        <v>3919</v>
      </c>
      <c r="R766" s="2" t="s">
        <v>3711</v>
      </c>
      <c r="S766" s="2"/>
      <c r="T766" s="2" t="s">
        <v>9255</v>
      </c>
      <c r="U766" s="2" t="n">
        <v>100</v>
      </c>
      <c r="V766" s="2" t="s">
        <v>77</v>
      </c>
      <c r="W766" s="2" t="n">
        <v>1</v>
      </c>
      <c r="X766" s="2" t="s">
        <v>3712</v>
      </c>
      <c r="Y766" s="2" t="s">
        <v>3650</v>
      </c>
      <c r="Z766" s="2" t="s">
        <v>136</v>
      </c>
      <c r="AA766" s="2"/>
      <c r="AB766" s="2"/>
      <c r="AC766" s="2"/>
      <c r="AD766" s="2"/>
      <c r="AE766" s="2"/>
      <c r="AF766" s="2"/>
      <c r="AG766" s="2" t="s">
        <v>9256</v>
      </c>
      <c r="AH766" s="2" t="s">
        <v>9257</v>
      </c>
      <c r="AI766" s="2"/>
      <c r="AJ766" s="2"/>
      <c r="AK766" s="2"/>
      <c r="AL766" s="2"/>
      <c r="AM766" s="2"/>
      <c r="AN766" s="2" t="s">
        <v>87</v>
      </c>
      <c r="AO766" s="2" t="s">
        <v>9258</v>
      </c>
      <c r="AP766" s="2" t="s">
        <v>89</v>
      </c>
    </row>
    <row r="767" customFormat="false" ht="15" hidden="false" customHeight="false" outlineLevel="0" collapsed="false">
      <c r="A767" s="8" t="s">
        <v>9259</v>
      </c>
      <c r="B767" s="8" t="s">
        <v>9259</v>
      </c>
      <c r="C767" s="2" t="s">
        <v>9260</v>
      </c>
      <c r="D767" s="2" t="s">
        <v>68</v>
      </c>
      <c r="E767" s="2" t="s">
        <v>69</v>
      </c>
      <c r="F767" s="9" t="n">
        <f aca="false">Precios!R767</f>
        <v>507.86</v>
      </c>
      <c r="G767" s="2" t="n">
        <v>187</v>
      </c>
      <c r="H767" s="10" t="str">
        <f aca="false">Parámetros!$B$28</f>
        <v>Nuevo</v>
      </c>
      <c r="I767" s="10" t="str">
        <f aca="false">Parámetros!$B$29</f>
        <v>Clásica</v>
      </c>
      <c r="J767" s="11" t="s">
        <v>9261</v>
      </c>
      <c r="K767" s="10" t="str">
        <f aca="false">Parámetros!$B$30</f>
        <v>Mercado Envíos</v>
      </c>
      <c r="L767" s="2" t="str">
        <f aca="false">IF(F767&gt;=Parámetros!$B$7,"Envío gratis (obligatorio en Mercado Libre)",Parámetros!$B$31)</f>
        <v>Envío gratis (obligatorio en Mercado Libre)</v>
      </c>
      <c r="M767" s="10" t="str">
        <f aca="false">Parámetros!$B$32</f>
        <v>No acepto</v>
      </c>
      <c r="N767" s="10" t="str">
        <f aca="false">Parámetros!$B$33</f>
        <v>Sin garantía</v>
      </c>
      <c r="O767" s="2" t="s">
        <v>9262</v>
      </c>
      <c r="P767" s="2" t="s">
        <v>9263</v>
      </c>
      <c r="Q767" s="2" t="s">
        <v>336</v>
      </c>
      <c r="R767" s="2" t="s">
        <v>9264</v>
      </c>
      <c r="S767" s="2"/>
      <c r="T767" s="2" t="s">
        <v>5388</v>
      </c>
      <c r="U767" s="2" t="n">
        <v>30</v>
      </c>
      <c r="V767" s="2" t="s">
        <v>220</v>
      </c>
      <c r="W767" s="2" t="n">
        <v>30</v>
      </c>
      <c r="X767" s="2" t="s">
        <v>9265</v>
      </c>
      <c r="Y767" s="2" t="s">
        <v>3054</v>
      </c>
      <c r="Z767" s="2" t="s">
        <v>136</v>
      </c>
      <c r="AA767" s="2"/>
      <c r="AB767" s="2"/>
      <c r="AC767" s="2"/>
      <c r="AD767" s="2"/>
      <c r="AE767" s="2"/>
      <c r="AF767" s="2"/>
      <c r="AG767" s="2" t="s">
        <v>9266</v>
      </c>
      <c r="AH767" s="2" t="s">
        <v>9267</v>
      </c>
      <c r="AI767" s="2"/>
      <c r="AJ767" s="2"/>
      <c r="AK767" s="2"/>
      <c r="AL767" s="2"/>
      <c r="AM767" s="2"/>
      <c r="AN767" s="2" t="s">
        <v>87</v>
      </c>
      <c r="AO767" s="2" t="s">
        <v>9268</v>
      </c>
      <c r="AP767" s="2" t="s">
        <v>89</v>
      </c>
    </row>
    <row r="768" customFormat="false" ht="15" hidden="false" customHeight="false" outlineLevel="0" collapsed="false">
      <c r="A768" s="8" t="s">
        <v>9269</v>
      </c>
      <c r="B768" s="8" t="s">
        <v>9269</v>
      </c>
      <c r="C768" s="2" t="s">
        <v>9270</v>
      </c>
      <c r="D768" s="2" t="s">
        <v>750</v>
      </c>
      <c r="E768" s="2" t="s">
        <v>751</v>
      </c>
      <c r="F768" s="9" t="n">
        <f aca="false">Precios!R768</f>
        <v>534</v>
      </c>
      <c r="G768" s="2" t="n">
        <v>5</v>
      </c>
      <c r="H768" s="10" t="str">
        <f aca="false">Parámetros!$B$28</f>
        <v>Nuevo</v>
      </c>
      <c r="I768" s="10" t="str">
        <f aca="false">Parámetros!$B$29</f>
        <v>Clásica</v>
      </c>
      <c r="J768" s="11" t="s">
        <v>9271</v>
      </c>
      <c r="K768" s="10" t="str">
        <f aca="false">Parámetros!$B$30</f>
        <v>Mercado Envíos</v>
      </c>
      <c r="L768" s="2" t="str">
        <f aca="false">IF(F768&gt;=Parámetros!$B$7,"Envío gratis (obligatorio en Mercado Libre)",Parámetros!$B$31)</f>
        <v>Envío gratis (obligatorio en Mercado Libre)</v>
      </c>
      <c r="M768" s="10" t="str">
        <f aca="false">Parámetros!$B$32</f>
        <v>No acepto</v>
      </c>
      <c r="N768" s="10" t="str">
        <f aca="false">Parámetros!$B$33</f>
        <v>Sin garantía</v>
      </c>
      <c r="O768" s="2" t="s">
        <v>9272</v>
      </c>
      <c r="P768" s="2" t="s">
        <v>8426</v>
      </c>
      <c r="Q768" s="2" t="s">
        <v>1734</v>
      </c>
      <c r="R768" s="2" t="s">
        <v>8426</v>
      </c>
      <c r="S768" s="2"/>
      <c r="T768" s="2" t="s">
        <v>9273</v>
      </c>
      <c r="U768" s="2" t="n">
        <v>90</v>
      </c>
      <c r="V768" s="2" t="s">
        <v>77</v>
      </c>
      <c r="W768" s="2" t="n">
        <v>1</v>
      </c>
      <c r="X768" s="2" t="s">
        <v>8428</v>
      </c>
      <c r="Y768" s="2" t="s">
        <v>9274</v>
      </c>
      <c r="Z768" s="2" t="s">
        <v>136</v>
      </c>
      <c r="AA768" s="2"/>
      <c r="AB768" s="2"/>
      <c r="AC768" s="2"/>
      <c r="AD768" s="2"/>
      <c r="AE768" s="2"/>
      <c r="AF768" s="2"/>
      <c r="AG768" s="2" t="s">
        <v>9275</v>
      </c>
      <c r="AH768" s="2" t="s">
        <v>9276</v>
      </c>
      <c r="AI768" s="2" t="s">
        <v>9277</v>
      </c>
      <c r="AJ768" s="2"/>
      <c r="AK768" s="2"/>
      <c r="AL768" s="2"/>
      <c r="AM768" s="2"/>
      <c r="AN768" s="2" t="s">
        <v>87</v>
      </c>
      <c r="AO768" s="2" t="s">
        <v>9278</v>
      </c>
      <c r="AP768" s="2" t="s">
        <v>89</v>
      </c>
    </row>
    <row r="769" customFormat="false" ht="15" hidden="false" customHeight="false" outlineLevel="0" collapsed="false">
      <c r="A769" s="8" t="s">
        <v>9279</v>
      </c>
      <c r="B769" s="8" t="s">
        <v>9279</v>
      </c>
      <c r="C769" s="2" t="s">
        <v>9280</v>
      </c>
      <c r="D769" s="2" t="s">
        <v>240</v>
      </c>
      <c r="E769" s="2" t="s">
        <v>241</v>
      </c>
      <c r="F769" s="9" t="n">
        <f aca="false">Precios!R769</f>
        <v>405</v>
      </c>
      <c r="G769" s="2" t="n">
        <v>24</v>
      </c>
      <c r="H769" s="10" t="str">
        <f aca="false">Parámetros!$B$28</f>
        <v>Nuevo</v>
      </c>
      <c r="I769" s="10" t="str">
        <f aca="false">Parámetros!$B$29</f>
        <v>Clásica</v>
      </c>
      <c r="J769" s="11" t="s">
        <v>9281</v>
      </c>
      <c r="K769" s="10" t="str">
        <f aca="false">Parámetros!$B$30</f>
        <v>Mercado Envíos</v>
      </c>
      <c r="L769" s="2" t="str">
        <f aca="false">IF(F769&gt;=Parámetros!$B$7,"Envío gratis (obligatorio en Mercado Libre)",Parámetros!$B$31)</f>
        <v>Envío gratis (obligatorio en Mercado Libre)</v>
      </c>
      <c r="M769" s="10" t="str">
        <f aca="false">Parámetros!$B$32</f>
        <v>No acepto</v>
      </c>
      <c r="N769" s="10" t="str">
        <f aca="false">Parámetros!$B$33</f>
        <v>Sin garantía</v>
      </c>
      <c r="O769" s="2" t="s">
        <v>9282</v>
      </c>
      <c r="P769" s="2" t="s">
        <v>9283</v>
      </c>
      <c r="Q769" s="2" t="s">
        <v>129</v>
      </c>
      <c r="R769" s="2" t="s">
        <v>9283</v>
      </c>
      <c r="S769" s="2"/>
      <c r="T769" s="2" t="s">
        <v>9284</v>
      </c>
      <c r="U769" s="2" t="n">
        <v>100</v>
      </c>
      <c r="V769" s="2" t="s">
        <v>1736</v>
      </c>
      <c r="W769" s="2" t="n">
        <v>100</v>
      </c>
      <c r="X769" s="2" t="s">
        <v>9285</v>
      </c>
      <c r="Y769" s="2" t="s">
        <v>9286</v>
      </c>
      <c r="Z769" s="2" t="s">
        <v>136</v>
      </c>
      <c r="AA769" s="2"/>
      <c r="AB769" s="2"/>
      <c r="AC769" s="2"/>
      <c r="AD769" s="2"/>
      <c r="AE769" s="2"/>
      <c r="AF769" s="2" t="s">
        <v>9287</v>
      </c>
      <c r="AG769" s="2" t="s">
        <v>9288</v>
      </c>
      <c r="AH769" s="2" t="s">
        <v>9289</v>
      </c>
      <c r="AI769" s="2" t="s">
        <v>9290</v>
      </c>
      <c r="AJ769" s="2"/>
      <c r="AK769" s="2"/>
      <c r="AL769" s="2"/>
      <c r="AM769" s="2"/>
      <c r="AN769" s="2" t="s">
        <v>87</v>
      </c>
      <c r="AO769" s="2" t="s">
        <v>9291</v>
      </c>
      <c r="AP769" s="2" t="s">
        <v>89</v>
      </c>
    </row>
    <row r="770" customFormat="false" ht="15" hidden="false" customHeight="false" outlineLevel="0" collapsed="false">
      <c r="A770" s="8" t="s">
        <v>9292</v>
      </c>
      <c r="B770" s="8" t="s">
        <v>9292</v>
      </c>
      <c r="C770" s="2" t="s">
        <v>9293</v>
      </c>
      <c r="D770" s="2" t="s">
        <v>350</v>
      </c>
      <c r="E770" s="2" t="s">
        <v>351</v>
      </c>
      <c r="F770" s="9" t="n">
        <f aca="false">Precios!R770</f>
        <v>1008.18</v>
      </c>
      <c r="G770" s="2" t="n">
        <v>19</v>
      </c>
      <c r="H770" s="10" t="str">
        <f aca="false">Parámetros!$B$28</f>
        <v>Nuevo</v>
      </c>
      <c r="I770" s="10" t="str">
        <f aca="false">Parámetros!$B$29</f>
        <v>Clásica</v>
      </c>
      <c r="J770" s="11" t="s">
        <v>9294</v>
      </c>
      <c r="K770" s="10" t="str">
        <f aca="false">Parámetros!$B$30</f>
        <v>Mercado Envíos</v>
      </c>
      <c r="L770" s="2" t="str">
        <f aca="false">IF(F770&gt;=Parámetros!$B$7,"Envío gratis (obligatorio en Mercado Libre)",Parámetros!$B$31)</f>
        <v>Envío gratis (obligatorio en Mercado Libre)</v>
      </c>
      <c r="M770" s="10" t="str">
        <f aca="false">Parámetros!$B$32</f>
        <v>No acepto</v>
      </c>
      <c r="N770" s="10" t="str">
        <f aca="false">Parámetros!$B$33</f>
        <v>Sin garantía</v>
      </c>
      <c r="O770" s="2" t="s">
        <v>9295</v>
      </c>
      <c r="P770" s="2" t="s">
        <v>9296</v>
      </c>
      <c r="Q770" s="2" t="s">
        <v>3856</v>
      </c>
      <c r="R770" s="2" t="s">
        <v>9296</v>
      </c>
      <c r="S770" s="2"/>
      <c r="T770" s="2" t="s">
        <v>9297</v>
      </c>
      <c r="U770" s="2" t="n">
        <v>4</v>
      </c>
      <c r="V770" s="2" t="s">
        <v>1736</v>
      </c>
      <c r="W770" s="2" t="n">
        <v>4</v>
      </c>
      <c r="X770" s="2" t="s">
        <v>9298</v>
      </c>
      <c r="Y770" s="2" t="s">
        <v>9299</v>
      </c>
      <c r="Z770" s="2" t="s">
        <v>136</v>
      </c>
      <c r="AA770" s="2"/>
      <c r="AB770" s="2"/>
      <c r="AC770" s="2"/>
      <c r="AD770" s="2"/>
      <c r="AE770" s="2"/>
      <c r="AF770" s="2"/>
      <c r="AG770" s="2" t="s">
        <v>9300</v>
      </c>
      <c r="AH770" s="2" t="s">
        <v>9301</v>
      </c>
      <c r="AI770" s="2" t="s">
        <v>9302</v>
      </c>
      <c r="AJ770" s="2"/>
      <c r="AK770" s="2"/>
      <c r="AL770" s="2"/>
      <c r="AM770" s="2"/>
      <c r="AN770" s="2" t="s">
        <v>87</v>
      </c>
      <c r="AO770" s="2" t="s">
        <v>9303</v>
      </c>
      <c r="AP770" s="2" t="s">
        <v>89</v>
      </c>
    </row>
    <row r="771" customFormat="false" ht="15" hidden="false" customHeight="false" outlineLevel="0" collapsed="false">
      <c r="A771" s="8" t="s">
        <v>9304</v>
      </c>
      <c r="B771" s="8" t="s">
        <v>9304</v>
      </c>
      <c r="C771" s="2" t="s">
        <v>9305</v>
      </c>
      <c r="D771" s="2" t="s">
        <v>6709</v>
      </c>
      <c r="E771" s="2" t="s">
        <v>6710</v>
      </c>
      <c r="F771" s="9" t="n">
        <f aca="false">Precios!R771</f>
        <v>98</v>
      </c>
      <c r="G771" s="2" t="n">
        <v>63</v>
      </c>
      <c r="H771" s="10" t="str">
        <f aca="false">Parámetros!$B$28</f>
        <v>Nuevo</v>
      </c>
      <c r="I771" s="10" t="str">
        <f aca="false">Parámetros!$B$29</f>
        <v>Clásica</v>
      </c>
      <c r="J771" s="11" t="s">
        <v>9306</v>
      </c>
      <c r="K771" s="10" t="str">
        <f aca="false">Parámetros!$B$30</f>
        <v>Mercado Envíos</v>
      </c>
      <c r="L771" s="2" t="str">
        <f aca="false">IF(F771&gt;=Parámetros!$B$7,"Envío gratis (obligatorio en Mercado Libre)",Parámetros!$B$31)</f>
        <v>A cargo del comprador</v>
      </c>
      <c r="M771" s="10" t="str">
        <f aca="false">Parámetros!$B$32</f>
        <v>No acepto</v>
      </c>
      <c r="N771" s="10" t="str">
        <f aca="false">Parámetros!$B$33</f>
        <v>Sin garantía</v>
      </c>
      <c r="O771" s="2" t="s">
        <v>9307</v>
      </c>
      <c r="P771" s="2" t="s">
        <v>6774</v>
      </c>
      <c r="Q771" s="2" t="s">
        <v>6195</v>
      </c>
      <c r="R771" s="2" t="s">
        <v>6775</v>
      </c>
      <c r="S771" s="2" t="s">
        <v>9308</v>
      </c>
      <c r="T771" s="2" t="s">
        <v>9309</v>
      </c>
      <c r="U771" s="2" t="n">
        <v>153</v>
      </c>
      <c r="V771" s="2" t="s">
        <v>77</v>
      </c>
      <c r="W771" s="2" t="n">
        <v>1</v>
      </c>
      <c r="X771" s="2"/>
      <c r="Y771" s="2"/>
      <c r="Z771" s="2"/>
      <c r="AA771" s="2"/>
      <c r="AB771" s="2"/>
      <c r="AC771" s="2"/>
      <c r="AD771" s="2"/>
      <c r="AE771" s="2"/>
      <c r="AF771" s="2"/>
      <c r="AG771" s="2" t="s">
        <v>9310</v>
      </c>
      <c r="AH771" s="2" t="s">
        <v>9311</v>
      </c>
      <c r="AI771" s="2" t="s">
        <v>9312</v>
      </c>
      <c r="AJ771" s="2"/>
      <c r="AK771" s="2"/>
      <c r="AL771" s="2"/>
      <c r="AM771" s="2"/>
      <c r="AN771" s="2" t="s">
        <v>175</v>
      </c>
      <c r="AO771" s="2" t="s">
        <v>9313</v>
      </c>
      <c r="AP771" s="2" t="s">
        <v>89</v>
      </c>
    </row>
    <row r="772" customFormat="false" ht="15" hidden="false" customHeight="false" outlineLevel="0" collapsed="false">
      <c r="A772" s="8" t="s">
        <v>9314</v>
      </c>
      <c r="B772" s="8" t="s">
        <v>9314</v>
      </c>
      <c r="C772" s="2" t="s">
        <v>9315</v>
      </c>
      <c r="D772" s="2" t="s">
        <v>68</v>
      </c>
      <c r="E772" s="2" t="s">
        <v>69</v>
      </c>
      <c r="F772" s="9" t="n">
        <f aca="false">Precios!R772</f>
        <v>2404.15</v>
      </c>
      <c r="G772" s="2" t="n">
        <v>18</v>
      </c>
      <c r="H772" s="10" t="str">
        <f aca="false">Parámetros!$B$28</f>
        <v>Nuevo</v>
      </c>
      <c r="I772" s="10" t="str">
        <f aca="false">Parámetros!$B$29</f>
        <v>Clásica</v>
      </c>
      <c r="J772" s="11" t="s">
        <v>9316</v>
      </c>
      <c r="K772" s="10" t="str">
        <f aca="false">Parámetros!$B$30</f>
        <v>Mercado Envíos</v>
      </c>
      <c r="L772" s="2" t="str">
        <f aca="false">IF(F772&gt;=Parámetros!$B$7,"Envío gratis (obligatorio en Mercado Libre)",Parámetros!$B$31)</f>
        <v>Envío gratis (obligatorio en Mercado Libre)</v>
      </c>
      <c r="M772" s="10" t="str">
        <f aca="false">Parámetros!$B$32</f>
        <v>No acepto</v>
      </c>
      <c r="N772" s="10" t="str">
        <f aca="false">Parámetros!$B$33</f>
        <v>Sin garantía</v>
      </c>
      <c r="O772" s="2" t="s">
        <v>9317</v>
      </c>
      <c r="P772" s="2" t="s">
        <v>9318</v>
      </c>
      <c r="Q772" s="2" t="s">
        <v>1098</v>
      </c>
      <c r="R772" s="2" t="s">
        <v>9318</v>
      </c>
      <c r="S772" s="2"/>
      <c r="T772" s="2" t="s">
        <v>5415</v>
      </c>
      <c r="U772" s="2" t="n">
        <v>30</v>
      </c>
      <c r="V772" s="2" t="s">
        <v>133</v>
      </c>
      <c r="W772" s="2" t="n">
        <v>30</v>
      </c>
      <c r="X772" s="2" t="s">
        <v>9319</v>
      </c>
      <c r="Y772" s="2" t="s">
        <v>3545</v>
      </c>
      <c r="Z772" s="2" t="s">
        <v>136</v>
      </c>
      <c r="AA772" s="2"/>
      <c r="AB772" s="2"/>
      <c r="AC772" s="2"/>
      <c r="AD772" s="2"/>
      <c r="AE772" s="2"/>
      <c r="AF772" s="2"/>
      <c r="AG772" s="2" t="s">
        <v>9320</v>
      </c>
      <c r="AH772" s="2" t="s">
        <v>9321</v>
      </c>
      <c r="AI772" s="2"/>
      <c r="AJ772" s="2"/>
      <c r="AK772" s="2"/>
      <c r="AL772" s="2"/>
      <c r="AM772" s="2"/>
      <c r="AN772" s="2" t="s">
        <v>87</v>
      </c>
      <c r="AO772" s="2" t="s">
        <v>9322</v>
      </c>
      <c r="AP772" s="2" t="s">
        <v>89</v>
      </c>
    </row>
    <row r="773" customFormat="false" ht="15" hidden="false" customHeight="false" outlineLevel="0" collapsed="false">
      <c r="A773" s="8" t="s">
        <v>9323</v>
      </c>
      <c r="B773" s="8" t="s">
        <v>9323</v>
      </c>
      <c r="C773" s="2" t="s">
        <v>9324</v>
      </c>
      <c r="D773" s="2" t="s">
        <v>750</v>
      </c>
      <c r="E773" s="2" t="s">
        <v>751</v>
      </c>
      <c r="F773" s="9" t="n">
        <f aca="false">Precios!R773</f>
        <v>231</v>
      </c>
      <c r="G773" s="2" t="n">
        <v>0</v>
      </c>
      <c r="H773" s="10" t="str">
        <f aca="false">Parámetros!$B$28</f>
        <v>Nuevo</v>
      </c>
      <c r="I773" s="10" t="str">
        <f aca="false">Parámetros!$B$29</f>
        <v>Clásica</v>
      </c>
      <c r="J773" s="11" t="s">
        <v>9325</v>
      </c>
      <c r="K773" s="10" t="str">
        <f aca="false">Parámetros!$B$30</f>
        <v>Mercado Envíos</v>
      </c>
      <c r="L773" s="2" t="str">
        <f aca="false">IF(F773&gt;=Parámetros!$B$7,"Envío gratis (obligatorio en Mercado Libre)",Parámetros!$B$31)</f>
        <v>A cargo del comprador</v>
      </c>
      <c r="M773" s="10" t="str">
        <f aca="false">Parámetros!$B$32</f>
        <v>No acepto</v>
      </c>
      <c r="N773" s="10" t="str">
        <f aca="false">Parámetros!$B$33</f>
        <v>Sin garantía</v>
      </c>
      <c r="O773" s="2" t="s">
        <v>9326</v>
      </c>
      <c r="P773" s="2" t="s">
        <v>9327</v>
      </c>
      <c r="Q773" s="2" t="s">
        <v>7785</v>
      </c>
      <c r="R773" s="2" t="s">
        <v>5429</v>
      </c>
      <c r="S773" s="2" t="s">
        <v>9328</v>
      </c>
      <c r="T773" s="2" t="s">
        <v>7788</v>
      </c>
      <c r="U773" s="2" t="n">
        <v>50</v>
      </c>
      <c r="V773" s="2" t="s">
        <v>77</v>
      </c>
      <c r="W773" s="2" t="n">
        <v>1</v>
      </c>
      <c r="X773" s="2" t="s">
        <v>8169</v>
      </c>
      <c r="Y773" s="2"/>
      <c r="Z773" s="2" t="s">
        <v>4114</v>
      </c>
      <c r="AA773" s="2" t="s">
        <v>9329</v>
      </c>
      <c r="AB773" s="2"/>
      <c r="AC773" s="2"/>
      <c r="AD773" s="2"/>
      <c r="AE773" s="2"/>
      <c r="AF773" s="2"/>
      <c r="AG773" s="2" t="s">
        <v>9330</v>
      </c>
      <c r="AH773" s="2" t="s">
        <v>9331</v>
      </c>
      <c r="AI773" s="2"/>
      <c r="AJ773" s="2"/>
      <c r="AK773" s="2"/>
      <c r="AL773" s="2"/>
      <c r="AM773" s="2"/>
      <c r="AN773" s="2" t="s">
        <v>87</v>
      </c>
      <c r="AO773" s="2" t="s">
        <v>9332</v>
      </c>
      <c r="AP773" s="2" t="s">
        <v>89</v>
      </c>
    </row>
    <row r="774" customFormat="false" ht="15" hidden="false" customHeight="false" outlineLevel="0" collapsed="false">
      <c r="A774" s="8" t="s">
        <v>9333</v>
      </c>
      <c r="B774" s="8" t="s">
        <v>9333</v>
      </c>
      <c r="C774" s="2" t="s">
        <v>9334</v>
      </c>
      <c r="D774" s="2" t="s">
        <v>4645</v>
      </c>
      <c r="E774" s="2" t="s">
        <v>4646</v>
      </c>
      <c r="F774" s="9" t="n">
        <f aca="false">Precios!R774</f>
        <v>82</v>
      </c>
      <c r="G774" s="2" t="n">
        <v>144</v>
      </c>
      <c r="H774" s="10" t="str">
        <f aca="false">Parámetros!$B$28</f>
        <v>Nuevo</v>
      </c>
      <c r="I774" s="10" t="str">
        <f aca="false">Parámetros!$B$29</f>
        <v>Clásica</v>
      </c>
      <c r="J774" s="11" t="s">
        <v>9335</v>
      </c>
      <c r="K774" s="10" t="str">
        <f aca="false">Parámetros!$B$30</f>
        <v>Mercado Envíos</v>
      </c>
      <c r="L774" s="2" t="str">
        <f aca="false">IF(F774&gt;=Parámetros!$B$7,"Envío gratis (obligatorio en Mercado Libre)",Parámetros!$B$31)</f>
        <v>A cargo del comprador</v>
      </c>
      <c r="M774" s="10" t="str">
        <f aca="false">Parámetros!$B$32</f>
        <v>No acepto</v>
      </c>
      <c r="N774" s="10" t="str">
        <f aca="false">Parámetros!$B$33</f>
        <v>Sin garantía</v>
      </c>
      <c r="O774" s="2" t="s">
        <v>9336</v>
      </c>
      <c r="P774" s="2" t="s">
        <v>7619</v>
      </c>
      <c r="Q774" s="2"/>
      <c r="R774" s="2" t="s">
        <v>9337</v>
      </c>
      <c r="S774" s="2" t="s">
        <v>9338</v>
      </c>
      <c r="T774" s="2" t="s">
        <v>9339</v>
      </c>
      <c r="U774" s="2" t="n">
        <v>6</v>
      </c>
      <c r="V774" s="2" t="s">
        <v>171</v>
      </c>
      <c r="W774" s="2" t="n">
        <v>1</v>
      </c>
      <c r="X774" s="2"/>
      <c r="Y774" s="2"/>
      <c r="Z774" s="2"/>
      <c r="AA774" s="2"/>
      <c r="AB774" s="2"/>
      <c r="AC774" s="2"/>
      <c r="AD774" s="2"/>
      <c r="AE774" s="2"/>
      <c r="AF774" s="2"/>
      <c r="AG774" s="2" t="s">
        <v>9340</v>
      </c>
      <c r="AH774" s="2" t="s">
        <v>9341</v>
      </c>
      <c r="AI774" s="2" t="s">
        <v>9342</v>
      </c>
      <c r="AJ774" s="2"/>
      <c r="AK774" s="2"/>
      <c r="AL774" s="2"/>
      <c r="AM774" s="2"/>
      <c r="AN774" s="2" t="s">
        <v>175</v>
      </c>
      <c r="AO774" s="2" t="s">
        <v>9343</v>
      </c>
      <c r="AP774" s="2" t="s">
        <v>89</v>
      </c>
    </row>
    <row r="775" customFormat="false" ht="15" hidden="false" customHeight="false" outlineLevel="0" collapsed="false">
      <c r="A775" s="8" t="s">
        <v>9344</v>
      </c>
      <c r="B775" s="8" t="s">
        <v>9344</v>
      </c>
      <c r="C775" s="2" t="s">
        <v>9345</v>
      </c>
      <c r="D775" s="2" t="s">
        <v>1093</v>
      </c>
      <c r="E775" s="2" t="s">
        <v>1094</v>
      </c>
      <c r="F775" s="9" t="n">
        <f aca="false">Precios!R775</f>
        <v>601.24</v>
      </c>
      <c r="G775" s="2" t="n">
        <v>74</v>
      </c>
      <c r="H775" s="10" t="str">
        <f aca="false">Parámetros!$B$28</f>
        <v>Nuevo</v>
      </c>
      <c r="I775" s="10" t="str">
        <f aca="false">Parámetros!$B$29</f>
        <v>Clásica</v>
      </c>
      <c r="J775" s="11" t="s">
        <v>9346</v>
      </c>
      <c r="K775" s="10" t="str">
        <f aca="false">Parámetros!$B$30</f>
        <v>Mercado Envíos</v>
      </c>
      <c r="L775" s="2" t="str">
        <f aca="false">IF(F775&gt;=Parámetros!$B$7,"Envío gratis (obligatorio en Mercado Libre)",Parámetros!$B$31)</f>
        <v>Envío gratis (obligatorio en Mercado Libre)</v>
      </c>
      <c r="M775" s="10" t="str">
        <f aca="false">Parámetros!$B$32</f>
        <v>No acepto</v>
      </c>
      <c r="N775" s="10" t="str">
        <f aca="false">Parámetros!$B$33</f>
        <v>Sin garantía</v>
      </c>
      <c r="O775" s="2" t="s">
        <v>9347</v>
      </c>
      <c r="P775" s="2" t="s">
        <v>3114</v>
      </c>
      <c r="Q775" s="2" t="s">
        <v>73</v>
      </c>
      <c r="R775" s="2"/>
      <c r="S775" s="2"/>
      <c r="T775" s="2" t="s">
        <v>1431</v>
      </c>
      <c r="U775" s="2" t="n">
        <v>6</v>
      </c>
      <c r="V775" s="2" t="s">
        <v>1432</v>
      </c>
      <c r="W775" s="2" t="n">
        <v>6</v>
      </c>
      <c r="X775" s="2" t="s">
        <v>9348</v>
      </c>
      <c r="Y775" s="2" t="s">
        <v>9349</v>
      </c>
      <c r="Z775" s="2" t="s">
        <v>1435</v>
      </c>
      <c r="AA775" s="2"/>
      <c r="AB775" s="2"/>
      <c r="AC775" s="2"/>
      <c r="AD775" s="2"/>
      <c r="AE775" s="2"/>
      <c r="AF775" s="2"/>
      <c r="AG775" s="2" t="s">
        <v>9350</v>
      </c>
      <c r="AH775" s="2" t="s">
        <v>9351</v>
      </c>
      <c r="AI775" s="2" t="s">
        <v>9352</v>
      </c>
      <c r="AJ775" s="2"/>
      <c r="AK775" s="2"/>
      <c r="AL775" s="2"/>
      <c r="AM775" s="2"/>
      <c r="AN775" s="2" t="s">
        <v>87</v>
      </c>
      <c r="AO775" s="2" t="s">
        <v>9353</v>
      </c>
      <c r="AP775" s="2" t="s">
        <v>89</v>
      </c>
    </row>
    <row r="776" customFormat="false" ht="15" hidden="false" customHeight="false" outlineLevel="0" collapsed="false">
      <c r="A776" s="8" t="s">
        <v>9354</v>
      </c>
      <c r="B776" s="8" t="s">
        <v>9354</v>
      </c>
      <c r="C776" s="2" t="s">
        <v>9355</v>
      </c>
      <c r="D776" s="2" t="s">
        <v>1811</v>
      </c>
      <c r="E776" s="2" t="s">
        <v>1812</v>
      </c>
      <c r="F776" s="9" t="n">
        <f aca="false">Precios!R776</f>
        <v>223</v>
      </c>
      <c r="G776" s="2" t="n">
        <v>129</v>
      </c>
      <c r="H776" s="10" t="str">
        <f aca="false">Parámetros!$B$28</f>
        <v>Nuevo</v>
      </c>
      <c r="I776" s="10" t="str">
        <f aca="false">Parámetros!$B$29</f>
        <v>Clásica</v>
      </c>
      <c r="J776" s="11" t="s">
        <v>9356</v>
      </c>
      <c r="K776" s="10" t="str">
        <f aca="false">Parámetros!$B$30</f>
        <v>Mercado Envíos</v>
      </c>
      <c r="L776" s="2" t="str">
        <f aca="false">IF(F776&gt;=Parámetros!$B$7,"Envío gratis (obligatorio en Mercado Libre)",Parámetros!$B$31)</f>
        <v>A cargo del comprador</v>
      </c>
      <c r="M776" s="10" t="str">
        <f aca="false">Parámetros!$B$32</f>
        <v>No acepto</v>
      </c>
      <c r="N776" s="10" t="str">
        <f aca="false">Parámetros!$B$33</f>
        <v>Sin garantía</v>
      </c>
      <c r="O776" s="2" t="s">
        <v>9357</v>
      </c>
      <c r="P776" s="2" t="s">
        <v>9358</v>
      </c>
      <c r="Q776" s="2" t="s">
        <v>791</v>
      </c>
      <c r="R776" s="2" t="s">
        <v>2316</v>
      </c>
      <c r="S776" s="2"/>
      <c r="T776" s="2" t="s">
        <v>8803</v>
      </c>
      <c r="U776" s="2" t="n">
        <v>72</v>
      </c>
      <c r="V776" s="2" t="s">
        <v>100</v>
      </c>
      <c r="W776" s="2" t="n">
        <v>1</v>
      </c>
      <c r="X776" s="2" t="s">
        <v>9359</v>
      </c>
      <c r="Y776" s="2" t="s">
        <v>9360</v>
      </c>
      <c r="Z776" s="2" t="s">
        <v>341</v>
      </c>
      <c r="AA776" s="2"/>
      <c r="AB776" s="2"/>
      <c r="AC776" s="2"/>
      <c r="AD776" s="2"/>
      <c r="AE776" s="2"/>
      <c r="AF776" s="2"/>
      <c r="AG776" s="2" t="s">
        <v>9361</v>
      </c>
      <c r="AH776" s="2" t="s">
        <v>9362</v>
      </c>
      <c r="AI776" s="2" t="s">
        <v>9363</v>
      </c>
      <c r="AJ776" s="2"/>
      <c r="AK776" s="2"/>
      <c r="AL776" s="2"/>
      <c r="AM776" s="2"/>
      <c r="AN776" s="2" t="s">
        <v>87</v>
      </c>
      <c r="AO776" s="2" t="s">
        <v>9364</v>
      </c>
      <c r="AP776" s="2" t="s">
        <v>89</v>
      </c>
    </row>
    <row r="777" customFormat="false" ht="15" hidden="false" customHeight="false" outlineLevel="0" collapsed="false">
      <c r="A777" s="8" t="s">
        <v>9365</v>
      </c>
      <c r="B777" s="8" t="s">
        <v>9365</v>
      </c>
      <c r="C777" s="2" t="s">
        <v>9366</v>
      </c>
      <c r="D777" s="2" t="s">
        <v>750</v>
      </c>
      <c r="E777" s="2" t="s">
        <v>751</v>
      </c>
      <c r="F777" s="9" t="n">
        <f aca="false">Precios!R777</f>
        <v>469</v>
      </c>
      <c r="G777" s="2" t="n">
        <v>19</v>
      </c>
      <c r="H777" s="10" t="str">
        <f aca="false">Parámetros!$B$28</f>
        <v>Nuevo</v>
      </c>
      <c r="I777" s="10" t="str">
        <f aca="false">Parámetros!$B$29</f>
        <v>Clásica</v>
      </c>
      <c r="J777" s="11" t="s">
        <v>9367</v>
      </c>
      <c r="K777" s="10" t="str">
        <f aca="false">Parámetros!$B$30</f>
        <v>Mercado Envíos</v>
      </c>
      <c r="L777" s="2" t="str">
        <f aca="false">IF(F777&gt;=Parámetros!$B$7,"Envío gratis (obligatorio en Mercado Libre)",Parámetros!$B$31)</f>
        <v>Envío gratis (obligatorio en Mercado Libre)</v>
      </c>
      <c r="M777" s="10" t="str">
        <f aca="false">Parámetros!$B$32</f>
        <v>No acepto</v>
      </c>
      <c r="N777" s="10" t="str">
        <f aca="false">Parámetros!$B$33</f>
        <v>Sin garantía</v>
      </c>
      <c r="O777" s="2" t="s">
        <v>9368</v>
      </c>
      <c r="P777" s="2" t="s">
        <v>7413</v>
      </c>
      <c r="Q777" s="2" t="s">
        <v>910</v>
      </c>
      <c r="R777" s="2" t="s">
        <v>1359</v>
      </c>
      <c r="S777" s="2"/>
      <c r="T777" s="2" t="s">
        <v>248</v>
      </c>
      <c r="U777" s="2" t="n">
        <v>150</v>
      </c>
      <c r="V777" s="2" t="s">
        <v>77</v>
      </c>
      <c r="W777" s="2" t="n">
        <v>1</v>
      </c>
      <c r="X777" s="2" t="s">
        <v>9369</v>
      </c>
      <c r="Y777" s="2" t="s">
        <v>9370</v>
      </c>
      <c r="Z777" s="2" t="s">
        <v>136</v>
      </c>
      <c r="AA777" s="2" t="s">
        <v>9371</v>
      </c>
      <c r="AB777" s="2"/>
      <c r="AC777" s="2"/>
      <c r="AD777" s="2"/>
      <c r="AE777" s="2"/>
      <c r="AF777" s="2"/>
      <c r="AG777" s="2" t="s">
        <v>9372</v>
      </c>
      <c r="AH777" s="2" t="s">
        <v>9373</v>
      </c>
      <c r="AI777" s="2" t="s">
        <v>9374</v>
      </c>
      <c r="AJ777" s="2"/>
      <c r="AK777" s="2"/>
      <c r="AL777" s="2"/>
      <c r="AM777" s="2"/>
      <c r="AN777" s="2" t="s">
        <v>87</v>
      </c>
      <c r="AO777" s="2" t="s">
        <v>9375</v>
      </c>
      <c r="AP777" s="2" t="s">
        <v>89</v>
      </c>
    </row>
    <row r="778" customFormat="false" ht="15" hidden="false" customHeight="false" outlineLevel="0" collapsed="false">
      <c r="A778" s="8" t="s">
        <v>9376</v>
      </c>
      <c r="B778" s="8" t="s">
        <v>9376</v>
      </c>
      <c r="C778" s="2" t="s">
        <v>9377</v>
      </c>
      <c r="D778" s="2" t="s">
        <v>8491</v>
      </c>
      <c r="E778" s="2" t="s">
        <v>8492</v>
      </c>
      <c r="F778" s="9" t="n">
        <f aca="false">Precios!R778</f>
        <v>846</v>
      </c>
      <c r="G778" s="2" t="n">
        <v>15</v>
      </c>
      <c r="H778" s="10" t="str">
        <f aca="false">Parámetros!$B$28</f>
        <v>Nuevo</v>
      </c>
      <c r="I778" s="10" t="str">
        <f aca="false">Parámetros!$B$29</f>
        <v>Clásica</v>
      </c>
      <c r="J778" s="11" t="s">
        <v>9378</v>
      </c>
      <c r="K778" s="10" t="str">
        <f aca="false">Parámetros!$B$30</f>
        <v>Mercado Envíos</v>
      </c>
      <c r="L778" s="2" t="str">
        <f aca="false">IF(F778&gt;=Parámetros!$B$7,"Envío gratis (obligatorio en Mercado Libre)",Parámetros!$B$31)</f>
        <v>Envío gratis (obligatorio en Mercado Libre)</v>
      </c>
      <c r="M778" s="10" t="str">
        <f aca="false">Parámetros!$B$32</f>
        <v>No acepto</v>
      </c>
      <c r="N778" s="10" t="str">
        <f aca="false">Parámetros!$B$33</f>
        <v>Sin garantía</v>
      </c>
      <c r="O778" s="2" t="s">
        <v>9379</v>
      </c>
      <c r="P778" s="2" t="s">
        <v>9380</v>
      </c>
      <c r="Q778" s="2" t="s">
        <v>8496</v>
      </c>
      <c r="R778" s="2" t="s">
        <v>9381</v>
      </c>
      <c r="S778" s="2" t="s">
        <v>9382</v>
      </c>
      <c r="T778" s="2" t="s">
        <v>8497</v>
      </c>
      <c r="U778" s="2" t="n">
        <v>1</v>
      </c>
      <c r="V778" s="2" t="s">
        <v>9383</v>
      </c>
      <c r="W778" s="2" t="n">
        <v>1</v>
      </c>
      <c r="X778" s="2"/>
      <c r="Y778" s="2"/>
      <c r="Z778" s="2"/>
      <c r="AA778" s="2"/>
      <c r="AB778" s="2"/>
      <c r="AC778" s="2"/>
      <c r="AD778" s="2"/>
      <c r="AE778" s="2"/>
      <c r="AF778" s="2"/>
      <c r="AG778" s="2" t="s">
        <v>9384</v>
      </c>
      <c r="AH778" s="2" t="s">
        <v>9385</v>
      </c>
      <c r="AI778" s="2" t="s">
        <v>9386</v>
      </c>
      <c r="AJ778" s="2" t="s">
        <v>9387</v>
      </c>
      <c r="AK778" s="2" t="s">
        <v>9388</v>
      </c>
      <c r="AL778" s="2"/>
      <c r="AM778" s="2"/>
      <c r="AN778" s="2" t="s">
        <v>87</v>
      </c>
      <c r="AO778" s="2" t="s">
        <v>9389</v>
      </c>
      <c r="AP778" s="2" t="s">
        <v>89</v>
      </c>
    </row>
    <row r="779" customFormat="false" ht="15" hidden="false" customHeight="false" outlineLevel="0" collapsed="false">
      <c r="A779" s="8" t="s">
        <v>9390</v>
      </c>
      <c r="B779" s="8" t="s">
        <v>9390</v>
      </c>
      <c r="C779" s="2" t="s">
        <v>9391</v>
      </c>
      <c r="D779" s="2" t="s">
        <v>6190</v>
      </c>
      <c r="E779" s="2" t="s">
        <v>6191</v>
      </c>
      <c r="F779" s="9" t="n">
        <f aca="false">Precios!R779</f>
        <v>140</v>
      </c>
      <c r="G779" s="2" t="n">
        <v>204</v>
      </c>
      <c r="H779" s="10" t="str">
        <f aca="false">Parámetros!$B$28</f>
        <v>Nuevo</v>
      </c>
      <c r="I779" s="10" t="str">
        <f aca="false">Parámetros!$B$29</f>
        <v>Clásica</v>
      </c>
      <c r="J779" s="11" t="s">
        <v>9392</v>
      </c>
      <c r="K779" s="10" t="str">
        <f aca="false">Parámetros!$B$30</f>
        <v>Mercado Envíos</v>
      </c>
      <c r="L779" s="2" t="str">
        <f aca="false">IF(F779&gt;=Parámetros!$B$7,"Envío gratis (obligatorio en Mercado Libre)",Parámetros!$B$31)</f>
        <v>A cargo del comprador</v>
      </c>
      <c r="M779" s="10" t="str">
        <f aca="false">Parámetros!$B$32</f>
        <v>No acepto</v>
      </c>
      <c r="N779" s="10" t="str">
        <f aca="false">Parámetros!$B$33</f>
        <v>Sin garantía</v>
      </c>
      <c r="O779" s="2" t="s">
        <v>9393</v>
      </c>
      <c r="P779" s="2" t="s">
        <v>6194</v>
      </c>
      <c r="Q779" s="2" t="s">
        <v>6195</v>
      </c>
      <c r="R779" s="2" t="s">
        <v>9394</v>
      </c>
      <c r="S779" s="2" t="s">
        <v>9395</v>
      </c>
      <c r="T779" s="2" t="s">
        <v>2711</v>
      </c>
      <c r="U779" s="2" t="n">
        <v>400</v>
      </c>
      <c r="V779" s="2" t="s">
        <v>100</v>
      </c>
      <c r="W779" s="2" t="n">
        <v>1</v>
      </c>
      <c r="X779" s="2"/>
      <c r="Y779" s="2"/>
      <c r="Z779" s="2"/>
      <c r="AA779" s="2"/>
      <c r="AB779" s="2"/>
      <c r="AC779" s="2"/>
      <c r="AD779" s="2"/>
      <c r="AE779" s="2" t="s">
        <v>6807</v>
      </c>
      <c r="AF779" s="2"/>
      <c r="AG779" s="2" t="s">
        <v>9396</v>
      </c>
      <c r="AH779" s="2" t="s">
        <v>9397</v>
      </c>
      <c r="AI779" s="2" t="s">
        <v>9398</v>
      </c>
      <c r="AJ779" s="2"/>
      <c r="AK779" s="2"/>
      <c r="AL779" s="2"/>
      <c r="AM779" s="2"/>
      <c r="AN779" s="2" t="s">
        <v>175</v>
      </c>
      <c r="AO779" s="2" t="s">
        <v>9399</v>
      </c>
      <c r="AP779" s="2" t="s">
        <v>89</v>
      </c>
    </row>
    <row r="780" customFormat="false" ht="15" hidden="false" customHeight="false" outlineLevel="0" collapsed="false">
      <c r="A780" s="8" t="s">
        <v>9400</v>
      </c>
      <c r="B780" s="8" t="s">
        <v>9400</v>
      </c>
      <c r="C780" s="2" t="s">
        <v>9401</v>
      </c>
      <c r="D780" s="2" t="s">
        <v>6814</v>
      </c>
      <c r="E780" s="2" t="s">
        <v>6815</v>
      </c>
      <c r="F780" s="9" t="n">
        <f aca="false">Precios!R780</f>
        <v>620</v>
      </c>
      <c r="G780" s="2" t="n">
        <v>102</v>
      </c>
      <c r="H780" s="10" t="str">
        <f aca="false">Parámetros!$B$28</f>
        <v>Nuevo</v>
      </c>
      <c r="I780" s="10" t="str">
        <f aca="false">Parámetros!$B$29</f>
        <v>Clásica</v>
      </c>
      <c r="J780" s="11" t="s">
        <v>9402</v>
      </c>
      <c r="K780" s="10" t="str">
        <f aca="false">Parámetros!$B$30</f>
        <v>Mercado Envíos</v>
      </c>
      <c r="L780" s="2" t="str">
        <f aca="false">IF(F780&gt;=Parámetros!$B$7,"Envío gratis (obligatorio en Mercado Libre)",Parámetros!$B$31)</f>
        <v>Envío gratis (obligatorio en Mercado Libre)</v>
      </c>
      <c r="M780" s="10" t="str">
        <f aca="false">Parámetros!$B$32</f>
        <v>No acepto</v>
      </c>
      <c r="N780" s="10" t="str">
        <f aca="false">Parámetros!$B$33</f>
        <v>Sin garantía</v>
      </c>
      <c r="O780" s="2" t="s">
        <v>9403</v>
      </c>
      <c r="P780" s="2" t="s">
        <v>9404</v>
      </c>
      <c r="Q780" s="2"/>
      <c r="R780" s="2" t="s">
        <v>9405</v>
      </c>
      <c r="S780" s="2" t="s">
        <v>9406</v>
      </c>
      <c r="T780" s="2" t="s">
        <v>9407</v>
      </c>
      <c r="U780" s="2" t="n">
        <v>2.5</v>
      </c>
      <c r="V780" s="2" t="s">
        <v>100</v>
      </c>
      <c r="W780" s="2" t="n">
        <v>60</v>
      </c>
      <c r="X780" s="2"/>
      <c r="Y780" s="2"/>
      <c r="Z780" s="2"/>
      <c r="AA780" s="2"/>
      <c r="AB780" s="2"/>
      <c r="AC780" s="2"/>
      <c r="AD780" s="2"/>
      <c r="AE780" s="2"/>
      <c r="AF780" s="2"/>
      <c r="AG780" s="2" t="s">
        <v>9408</v>
      </c>
      <c r="AH780" s="2" t="s">
        <v>9409</v>
      </c>
      <c r="AI780" s="2" t="s">
        <v>9410</v>
      </c>
      <c r="AJ780" s="2"/>
      <c r="AK780" s="2"/>
      <c r="AL780" s="2"/>
      <c r="AM780" s="2"/>
      <c r="AN780" s="2" t="s">
        <v>175</v>
      </c>
      <c r="AO780" s="2" t="s">
        <v>9411</v>
      </c>
      <c r="AP780" s="2" t="s">
        <v>89</v>
      </c>
    </row>
    <row r="781" customFormat="false" ht="15" hidden="false" customHeight="false" outlineLevel="0" collapsed="false">
      <c r="A781" s="8" t="s">
        <v>9412</v>
      </c>
      <c r="B781" s="8" t="s">
        <v>9412</v>
      </c>
      <c r="C781" s="2" t="s">
        <v>9413</v>
      </c>
      <c r="D781" s="2" t="s">
        <v>68</v>
      </c>
      <c r="E781" s="2" t="s">
        <v>69</v>
      </c>
      <c r="F781" s="9" t="n">
        <f aca="false">Precios!R781</f>
        <v>185</v>
      </c>
      <c r="G781" s="2" t="n">
        <v>4203</v>
      </c>
      <c r="H781" s="10" t="str">
        <f aca="false">Parámetros!$B$28</f>
        <v>Nuevo</v>
      </c>
      <c r="I781" s="10" t="str">
        <f aca="false">Parámetros!$B$29</f>
        <v>Clásica</v>
      </c>
      <c r="J781" s="11" t="s">
        <v>9414</v>
      </c>
      <c r="K781" s="10" t="str">
        <f aca="false">Parámetros!$B$30</f>
        <v>Mercado Envíos</v>
      </c>
      <c r="L781" s="2" t="str">
        <f aca="false">IF(F781&gt;=Parámetros!$B$7,"Envío gratis (obligatorio en Mercado Libre)",Parámetros!$B$31)</f>
        <v>A cargo del comprador</v>
      </c>
      <c r="M781" s="10" t="str">
        <f aca="false">Parámetros!$B$32</f>
        <v>No acepto</v>
      </c>
      <c r="N781" s="10" t="str">
        <f aca="false">Parámetros!$B$33</f>
        <v>Sin garantía</v>
      </c>
      <c r="O781" s="2" t="s">
        <v>9415</v>
      </c>
      <c r="P781" s="2" t="s">
        <v>244</v>
      </c>
      <c r="Q781" s="2" t="s">
        <v>1830</v>
      </c>
      <c r="R781" s="2" t="s">
        <v>1359</v>
      </c>
      <c r="S781" s="2" t="s">
        <v>9416</v>
      </c>
      <c r="T781" s="2" t="s">
        <v>9417</v>
      </c>
      <c r="U781" s="2" t="n">
        <v>15</v>
      </c>
      <c r="V781" s="2" t="s">
        <v>77</v>
      </c>
      <c r="W781" s="2" t="n">
        <v>1</v>
      </c>
      <c r="X781" s="2" t="s">
        <v>249</v>
      </c>
      <c r="Y781" s="2" t="s">
        <v>1667</v>
      </c>
      <c r="Z781" s="2" t="s">
        <v>136</v>
      </c>
      <c r="AA781" s="2" t="s">
        <v>1668</v>
      </c>
      <c r="AB781" s="2"/>
      <c r="AC781" s="2" t="s">
        <v>1669</v>
      </c>
      <c r="AD781" s="2"/>
      <c r="AE781" s="2"/>
      <c r="AF781" s="2"/>
      <c r="AG781" s="2" t="s">
        <v>9418</v>
      </c>
      <c r="AH781" s="2" t="s">
        <v>9419</v>
      </c>
      <c r="AI781" s="2" t="s">
        <v>9420</v>
      </c>
      <c r="AJ781" s="2" t="s">
        <v>9421</v>
      </c>
      <c r="AK781" s="2"/>
      <c r="AL781" s="2"/>
      <c r="AM781" s="2"/>
      <c r="AN781" s="2" t="s">
        <v>87</v>
      </c>
      <c r="AO781" s="2" t="s">
        <v>9422</v>
      </c>
      <c r="AP781" s="2" t="s">
        <v>89</v>
      </c>
    </row>
    <row r="782" customFormat="false" ht="15" hidden="false" customHeight="false" outlineLevel="0" collapsed="false">
      <c r="A782" s="8" t="s">
        <v>9423</v>
      </c>
      <c r="B782" s="8" t="s">
        <v>9423</v>
      </c>
      <c r="C782" s="2" t="s">
        <v>9424</v>
      </c>
      <c r="D782" s="2" t="s">
        <v>68</v>
      </c>
      <c r="E782" s="2" t="s">
        <v>69</v>
      </c>
      <c r="F782" s="9" t="n">
        <f aca="false">Precios!R782</f>
        <v>198</v>
      </c>
      <c r="G782" s="2" t="n">
        <v>0</v>
      </c>
      <c r="H782" s="10" t="str">
        <f aca="false">Parámetros!$B$28</f>
        <v>Nuevo</v>
      </c>
      <c r="I782" s="10" t="str">
        <f aca="false">Parámetros!$B$29</f>
        <v>Clásica</v>
      </c>
      <c r="J782" s="11" t="s">
        <v>9425</v>
      </c>
      <c r="K782" s="10" t="str">
        <f aca="false">Parámetros!$B$30</f>
        <v>Mercado Envíos</v>
      </c>
      <c r="L782" s="2" t="str">
        <f aca="false">IF(F782&gt;=Parámetros!$B$7,"Envío gratis (obligatorio en Mercado Libre)",Parámetros!$B$31)</f>
        <v>A cargo del comprador</v>
      </c>
      <c r="M782" s="10" t="str">
        <f aca="false">Parámetros!$B$32</f>
        <v>No acepto</v>
      </c>
      <c r="N782" s="10" t="str">
        <f aca="false">Parámetros!$B$33</f>
        <v>Sin garantía</v>
      </c>
      <c r="O782" s="2" t="s">
        <v>9426</v>
      </c>
      <c r="P782" s="2" t="s">
        <v>948</v>
      </c>
      <c r="Q782" s="2" t="s">
        <v>949</v>
      </c>
      <c r="R782" s="2" t="s">
        <v>253</v>
      </c>
      <c r="S782" s="2"/>
      <c r="T782" s="2" t="s">
        <v>3558</v>
      </c>
      <c r="U782" s="2" t="n">
        <v>5</v>
      </c>
      <c r="V782" s="2" t="s">
        <v>3559</v>
      </c>
      <c r="W782" s="2" t="n">
        <v>5</v>
      </c>
      <c r="X782" s="2" t="s">
        <v>9427</v>
      </c>
      <c r="Y782" s="2" t="s">
        <v>9428</v>
      </c>
      <c r="Z782" s="2" t="s">
        <v>1834</v>
      </c>
      <c r="AA782" s="2" t="s">
        <v>9429</v>
      </c>
      <c r="AB782" s="2"/>
      <c r="AC782" s="2"/>
      <c r="AD782" s="2"/>
      <c r="AE782" s="2"/>
      <c r="AF782" s="2" t="s">
        <v>9430</v>
      </c>
      <c r="AG782" s="2" t="s">
        <v>9431</v>
      </c>
      <c r="AH782" s="2" t="s">
        <v>9432</v>
      </c>
      <c r="AI782" s="2" t="s">
        <v>9433</v>
      </c>
      <c r="AJ782" s="2"/>
      <c r="AK782" s="2"/>
      <c r="AL782" s="2"/>
      <c r="AM782" s="2"/>
      <c r="AN782" s="2" t="s">
        <v>87</v>
      </c>
      <c r="AO782" s="2" t="s">
        <v>9434</v>
      </c>
      <c r="AP782" s="2" t="s">
        <v>89</v>
      </c>
    </row>
    <row r="783" customFormat="false" ht="15" hidden="false" customHeight="false" outlineLevel="0" collapsed="false">
      <c r="A783" s="8" t="s">
        <v>9435</v>
      </c>
      <c r="B783" s="8" t="s">
        <v>9435</v>
      </c>
      <c r="C783" s="2" t="s">
        <v>9436</v>
      </c>
      <c r="D783" s="2" t="s">
        <v>445</v>
      </c>
      <c r="E783" s="2" t="s">
        <v>446</v>
      </c>
      <c r="F783" s="9" t="n">
        <f aca="false">Precios!R783</f>
        <v>427</v>
      </c>
      <c r="G783" s="2" t="n">
        <v>92</v>
      </c>
      <c r="H783" s="10" t="str">
        <f aca="false">Parámetros!$B$28</f>
        <v>Nuevo</v>
      </c>
      <c r="I783" s="10" t="str">
        <f aca="false">Parámetros!$B$29</f>
        <v>Clásica</v>
      </c>
      <c r="J783" s="11" t="s">
        <v>9437</v>
      </c>
      <c r="K783" s="10" t="str">
        <f aca="false">Parámetros!$B$30</f>
        <v>Mercado Envíos</v>
      </c>
      <c r="L783" s="2" t="str">
        <f aca="false">IF(F783&gt;=Parámetros!$B$7,"Envío gratis (obligatorio en Mercado Libre)",Parámetros!$B$31)</f>
        <v>Envío gratis (obligatorio en Mercado Libre)</v>
      </c>
      <c r="M783" s="10" t="str">
        <f aca="false">Parámetros!$B$32</f>
        <v>No acepto</v>
      </c>
      <c r="N783" s="10" t="str">
        <f aca="false">Parámetros!$B$33</f>
        <v>Sin garantía</v>
      </c>
      <c r="O783" s="2" t="s">
        <v>9438</v>
      </c>
      <c r="P783" s="2" t="s">
        <v>2426</v>
      </c>
      <c r="Q783" s="2" t="s">
        <v>2427</v>
      </c>
      <c r="R783" s="2" t="s">
        <v>2428</v>
      </c>
      <c r="S783" s="2"/>
      <c r="T783" s="2" t="s">
        <v>8950</v>
      </c>
      <c r="U783" s="2" t="n">
        <v>70</v>
      </c>
      <c r="V783" s="2" t="s">
        <v>77</v>
      </c>
      <c r="W783" s="2" t="n">
        <v>1</v>
      </c>
      <c r="X783" s="2" t="s">
        <v>9439</v>
      </c>
      <c r="Y783" s="2" t="s">
        <v>9440</v>
      </c>
      <c r="Z783" s="2" t="s">
        <v>136</v>
      </c>
      <c r="AA783" s="2"/>
      <c r="AB783" s="2"/>
      <c r="AC783" s="2"/>
      <c r="AD783" s="2"/>
      <c r="AE783" s="2"/>
      <c r="AF783" s="2"/>
      <c r="AG783" s="2" t="s">
        <v>9441</v>
      </c>
      <c r="AH783" s="2" t="s">
        <v>9442</v>
      </c>
      <c r="AI783" s="2" t="s">
        <v>9443</v>
      </c>
      <c r="AJ783" s="2"/>
      <c r="AK783" s="2"/>
      <c r="AL783" s="2"/>
      <c r="AM783" s="2"/>
      <c r="AN783" s="2" t="s">
        <v>87</v>
      </c>
      <c r="AO783" s="2" t="s">
        <v>9444</v>
      </c>
      <c r="AP783" s="2" t="s">
        <v>89</v>
      </c>
    </row>
    <row r="784" customFormat="false" ht="15" hidden="false" customHeight="false" outlineLevel="0" collapsed="false">
      <c r="A784" s="8" t="s">
        <v>9445</v>
      </c>
      <c r="B784" s="8" t="s">
        <v>9445</v>
      </c>
      <c r="C784" s="2" t="s">
        <v>9446</v>
      </c>
      <c r="D784" s="2" t="s">
        <v>1811</v>
      </c>
      <c r="E784" s="2" t="s">
        <v>1812</v>
      </c>
      <c r="F784" s="9" t="n">
        <f aca="false">Precios!R784</f>
        <v>77</v>
      </c>
      <c r="G784" s="2" t="n">
        <v>1233</v>
      </c>
      <c r="H784" s="10" t="str">
        <f aca="false">Parámetros!$B$28</f>
        <v>Nuevo</v>
      </c>
      <c r="I784" s="10" t="str">
        <f aca="false">Parámetros!$B$29</f>
        <v>Clásica</v>
      </c>
      <c r="J784" s="11" t="s">
        <v>9447</v>
      </c>
      <c r="K784" s="10" t="str">
        <f aca="false">Parámetros!$B$30</f>
        <v>Mercado Envíos</v>
      </c>
      <c r="L784" s="2" t="str">
        <f aca="false">IF(F784&gt;=Parámetros!$B$7,"Envío gratis (obligatorio en Mercado Libre)",Parámetros!$B$31)</f>
        <v>A cargo del comprador</v>
      </c>
      <c r="M784" s="10" t="str">
        <f aca="false">Parámetros!$B$32</f>
        <v>No acepto</v>
      </c>
      <c r="N784" s="10" t="str">
        <f aca="false">Parámetros!$B$33</f>
        <v>Sin garantía</v>
      </c>
      <c r="O784" s="2" t="s">
        <v>9448</v>
      </c>
      <c r="P784" s="2" t="s">
        <v>5437</v>
      </c>
      <c r="Q784" s="2" t="s">
        <v>9449</v>
      </c>
      <c r="R784" s="2"/>
      <c r="S784" s="2"/>
      <c r="T784" s="2" t="s">
        <v>339</v>
      </c>
      <c r="U784" s="2" t="n">
        <v>28</v>
      </c>
      <c r="V784" s="2" t="s">
        <v>100</v>
      </c>
      <c r="W784" s="2" t="n">
        <v>1</v>
      </c>
      <c r="X784" s="2" t="s">
        <v>9450</v>
      </c>
      <c r="Y784" s="2" t="s">
        <v>9451</v>
      </c>
      <c r="Z784" s="2" t="s">
        <v>341</v>
      </c>
      <c r="AA784" s="2"/>
      <c r="AB784" s="2"/>
      <c r="AC784" s="2"/>
      <c r="AD784" s="2"/>
      <c r="AE784" s="2"/>
      <c r="AF784" s="2"/>
      <c r="AG784" s="2" t="s">
        <v>9452</v>
      </c>
      <c r="AH784" s="2" t="s">
        <v>9453</v>
      </c>
      <c r="AI784" s="2" t="s">
        <v>9454</v>
      </c>
      <c r="AJ784" s="2" t="s">
        <v>9455</v>
      </c>
      <c r="AK784" s="2" t="s">
        <v>9456</v>
      </c>
      <c r="AL784" s="2"/>
      <c r="AM784" s="2"/>
      <c r="AN784" s="2" t="s">
        <v>87</v>
      </c>
      <c r="AO784" s="2" t="s">
        <v>9457</v>
      </c>
      <c r="AP784" s="2" t="s">
        <v>89</v>
      </c>
    </row>
    <row r="785" customFormat="false" ht="15" hidden="false" customHeight="false" outlineLevel="0" collapsed="false">
      <c r="A785" s="8" t="s">
        <v>9458</v>
      </c>
      <c r="B785" s="8" t="s">
        <v>9458</v>
      </c>
      <c r="C785" s="2" t="s">
        <v>9459</v>
      </c>
      <c r="D785" s="2" t="s">
        <v>4645</v>
      </c>
      <c r="E785" s="2" t="s">
        <v>4646</v>
      </c>
      <c r="F785" s="9" t="n">
        <f aca="false">Precios!R785</f>
        <v>71</v>
      </c>
      <c r="G785" s="2" t="n">
        <v>175</v>
      </c>
      <c r="H785" s="10" t="str">
        <f aca="false">Parámetros!$B$28</f>
        <v>Nuevo</v>
      </c>
      <c r="I785" s="10" t="str">
        <f aca="false">Parámetros!$B$29</f>
        <v>Clásica</v>
      </c>
      <c r="J785" s="11" t="s">
        <v>9460</v>
      </c>
      <c r="K785" s="10" t="str">
        <f aca="false">Parámetros!$B$30</f>
        <v>Mercado Envíos</v>
      </c>
      <c r="L785" s="2" t="str">
        <f aca="false">IF(F785&gt;=Parámetros!$B$7,"Envío gratis (obligatorio en Mercado Libre)",Parámetros!$B$31)</f>
        <v>A cargo del comprador</v>
      </c>
      <c r="M785" s="10" t="str">
        <f aca="false">Parámetros!$B$32</f>
        <v>No acepto</v>
      </c>
      <c r="N785" s="10" t="str">
        <f aca="false">Parámetros!$B$33</f>
        <v>Sin garantía</v>
      </c>
      <c r="O785" s="2" t="s">
        <v>9461</v>
      </c>
      <c r="P785" s="2" t="s">
        <v>1681</v>
      </c>
      <c r="Q785" s="2" t="s">
        <v>336</v>
      </c>
      <c r="R785" s="2" t="s">
        <v>9462</v>
      </c>
      <c r="S785" s="2" t="s">
        <v>9463</v>
      </c>
      <c r="T785" s="2" t="s">
        <v>9464</v>
      </c>
      <c r="U785" s="2" t="n">
        <v>1</v>
      </c>
      <c r="V785" s="2" t="s">
        <v>9383</v>
      </c>
      <c r="W785" s="2" t="n">
        <v>1</v>
      </c>
      <c r="X785" s="2"/>
      <c r="Y785" s="2"/>
      <c r="Z785" s="2"/>
      <c r="AA785" s="2"/>
      <c r="AB785" s="2"/>
      <c r="AC785" s="2"/>
      <c r="AD785" s="2"/>
      <c r="AE785" s="2"/>
      <c r="AF785" s="2"/>
      <c r="AG785" s="2" t="s">
        <v>9465</v>
      </c>
      <c r="AH785" s="2" t="s">
        <v>9466</v>
      </c>
      <c r="AI785" s="2" t="s">
        <v>9467</v>
      </c>
      <c r="AJ785" s="2"/>
      <c r="AK785" s="2"/>
      <c r="AL785" s="2"/>
      <c r="AM785" s="2"/>
      <c r="AN785" s="2" t="s">
        <v>175</v>
      </c>
      <c r="AO785" s="2" t="s">
        <v>9468</v>
      </c>
      <c r="AP785" s="2" t="s">
        <v>89</v>
      </c>
    </row>
    <row r="786" customFormat="false" ht="15" hidden="false" customHeight="false" outlineLevel="0" collapsed="false">
      <c r="A786" s="8" t="s">
        <v>9469</v>
      </c>
      <c r="B786" s="8" t="s">
        <v>9469</v>
      </c>
      <c r="C786" s="2" t="s">
        <v>9470</v>
      </c>
      <c r="D786" s="2" t="s">
        <v>144</v>
      </c>
      <c r="E786" s="2" t="s">
        <v>145</v>
      </c>
      <c r="F786" s="9" t="n">
        <f aca="false">Precios!R786</f>
        <v>673.19</v>
      </c>
      <c r="G786" s="2" t="n">
        <v>40</v>
      </c>
      <c r="H786" s="10" t="str">
        <f aca="false">Parámetros!$B$28</f>
        <v>Nuevo</v>
      </c>
      <c r="I786" s="10" t="str">
        <f aca="false">Parámetros!$B$29</f>
        <v>Clásica</v>
      </c>
      <c r="J786" s="11" t="s">
        <v>9471</v>
      </c>
      <c r="K786" s="10" t="str">
        <f aca="false">Parámetros!$B$30</f>
        <v>Mercado Envíos</v>
      </c>
      <c r="L786" s="2" t="str">
        <f aca="false">IF(F786&gt;=Parámetros!$B$7,"Envío gratis (obligatorio en Mercado Libre)",Parámetros!$B$31)</f>
        <v>Envío gratis (obligatorio en Mercado Libre)</v>
      </c>
      <c r="M786" s="10" t="str">
        <f aca="false">Parámetros!$B$32</f>
        <v>No acepto</v>
      </c>
      <c r="N786" s="10" t="str">
        <f aca="false">Parámetros!$B$33</f>
        <v>Sin garantía</v>
      </c>
      <c r="O786" s="2" t="s">
        <v>9472</v>
      </c>
      <c r="P786" s="2" t="s">
        <v>3990</v>
      </c>
      <c r="Q786" s="2" t="s">
        <v>897</v>
      </c>
      <c r="R786" s="2"/>
      <c r="S786" s="2"/>
      <c r="T786" s="2" t="s">
        <v>1112</v>
      </c>
      <c r="U786" s="2" t="n">
        <v>30</v>
      </c>
      <c r="V786" s="2" t="s">
        <v>1736</v>
      </c>
      <c r="W786" s="2" t="n">
        <v>30</v>
      </c>
      <c r="X786" s="2" t="s">
        <v>3994</v>
      </c>
      <c r="Y786" s="2" t="s">
        <v>9473</v>
      </c>
      <c r="Z786" s="2" t="s">
        <v>136</v>
      </c>
      <c r="AA786" s="2"/>
      <c r="AB786" s="2"/>
      <c r="AC786" s="2"/>
      <c r="AD786" s="2"/>
      <c r="AE786" s="2"/>
      <c r="AF786" s="2" t="s">
        <v>9474</v>
      </c>
      <c r="AG786" s="2" t="s">
        <v>9475</v>
      </c>
      <c r="AH786" s="2" t="s">
        <v>9476</v>
      </c>
      <c r="AI786" s="2" t="s">
        <v>9477</v>
      </c>
      <c r="AJ786" s="2"/>
      <c r="AK786" s="2"/>
      <c r="AL786" s="2"/>
      <c r="AM786" s="2"/>
      <c r="AN786" s="2" t="s">
        <v>87</v>
      </c>
      <c r="AO786" s="2" t="s">
        <v>9478</v>
      </c>
      <c r="AP786" s="2" t="s">
        <v>89</v>
      </c>
    </row>
    <row r="787" customFormat="false" ht="15" hidden="false" customHeight="false" outlineLevel="0" collapsed="false">
      <c r="A787" s="8" t="s">
        <v>9479</v>
      </c>
      <c r="B787" s="8" t="s">
        <v>9479</v>
      </c>
      <c r="C787" s="2" t="s">
        <v>9480</v>
      </c>
      <c r="D787" s="2" t="s">
        <v>144</v>
      </c>
      <c r="E787" s="2" t="s">
        <v>145</v>
      </c>
      <c r="F787" s="9" t="n">
        <f aca="false">Precios!R787</f>
        <v>521</v>
      </c>
      <c r="G787" s="2" t="n">
        <v>0</v>
      </c>
      <c r="H787" s="10" t="str">
        <f aca="false">Parámetros!$B$28</f>
        <v>Nuevo</v>
      </c>
      <c r="I787" s="10" t="str">
        <f aca="false">Parámetros!$B$29</f>
        <v>Clásica</v>
      </c>
      <c r="J787" s="11" t="s">
        <v>9481</v>
      </c>
      <c r="K787" s="10" t="str">
        <f aca="false">Parámetros!$B$30</f>
        <v>Mercado Envíos</v>
      </c>
      <c r="L787" s="2" t="str">
        <f aca="false">IF(F787&gt;=Parámetros!$B$7,"Envío gratis (obligatorio en Mercado Libre)",Parámetros!$B$31)</f>
        <v>Envío gratis (obligatorio en Mercado Libre)</v>
      </c>
      <c r="M787" s="10" t="str">
        <f aca="false">Parámetros!$B$32</f>
        <v>No acepto</v>
      </c>
      <c r="N787" s="10" t="str">
        <f aca="false">Parámetros!$B$33</f>
        <v>Sin garantía</v>
      </c>
      <c r="O787" s="2" t="s">
        <v>9482</v>
      </c>
      <c r="P787" s="2" t="s">
        <v>9483</v>
      </c>
      <c r="Q787" s="2" t="s">
        <v>9484</v>
      </c>
      <c r="R787" s="2"/>
      <c r="S787" s="2"/>
      <c r="T787" s="2" t="s">
        <v>219</v>
      </c>
      <c r="U787" s="2" t="n">
        <v>20</v>
      </c>
      <c r="V787" s="2" t="s">
        <v>220</v>
      </c>
      <c r="W787" s="2" t="n">
        <v>20</v>
      </c>
      <c r="X787" s="2" t="s">
        <v>9485</v>
      </c>
      <c r="Y787" s="2" t="s">
        <v>9486</v>
      </c>
      <c r="Z787" s="2" t="s">
        <v>136</v>
      </c>
      <c r="AA787" s="2"/>
      <c r="AB787" s="2"/>
      <c r="AC787" s="2"/>
      <c r="AD787" s="2"/>
      <c r="AE787" s="2"/>
      <c r="AF787" s="2"/>
      <c r="AG787" s="2" t="s">
        <v>9487</v>
      </c>
      <c r="AH787" s="2" t="s">
        <v>9488</v>
      </c>
      <c r="AI787" s="2" t="s">
        <v>9489</v>
      </c>
      <c r="AJ787" s="2"/>
      <c r="AK787" s="2"/>
      <c r="AL787" s="2"/>
      <c r="AM787" s="2"/>
      <c r="AN787" s="2" t="s">
        <v>87</v>
      </c>
      <c r="AO787" s="2" t="s">
        <v>9490</v>
      </c>
      <c r="AP787" s="2" t="s">
        <v>89</v>
      </c>
    </row>
    <row r="788" customFormat="false" ht="15" hidden="false" customHeight="false" outlineLevel="0" collapsed="false">
      <c r="A788" s="8" t="s">
        <v>9491</v>
      </c>
      <c r="B788" s="8" t="s">
        <v>9491</v>
      </c>
      <c r="C788" s="2" t="s">
        <v>9492</v>
      </c>
      <c r="D788" s="2" t="s">
        <v>303</v>
      </c>
      <c r="E788" s="2" t="s">
        <v>304</v>
      </c>
      <c r="F788" s="9" t="n">
        <f aca="false">Precios!R788</f>
        <v>242</v>
      </c>
      <c r="G788" s="2" t="n">
        <v>130</v>
      </c>
      <c r="H788" s="10" t="str">
        <f aca="false">Parámetros!$B$28</f>
        <v>Nuevo</v>
      </c>
      <c r="I788" s="10" t="str">
        <f aca="false">Parámetros!$B$29</f>
        <v>Clásica</v>
      </c>
      <c r="J788" s="11" t="s">
        <v>9493</v>
      </c>
      <c r="K788" s="10" t="str">
        <f aca="false">Parámetros!$B$30</f>
        <v>Mercado Envíos</v>
      </c>
      <c r="L788" s="2" t="str">
        <f aca="false">IF(F788&gt;=Parámetros!$B$7,"Envío gratis (obligatorio en Mercado Libre)",Parámetros!$B$31)</f>
        <v>A cargo del comprador</v>
      </c>
      <c r="M788" s="10" t="str">
        <f aca="false">Parámetros!$B$32</f>
        <v>No acepto</v>
      </c>
      <c r="N788" s="10" t="str">
        <f aca="false">Parámetros!$B$33</f>
        <v>Sin garantía</v>
      </c>
      <c r="O788" s="2" t="s">
        <v>9494</v>
      </c>
      <c r="P788" s="2" t="s">
        <v>6375</v>
      </c>
      <c r="Q788" s="2" t="s">
        <v>9495</v>
      </c>
      <c r="R788" s="2" t="s">
        <v>9496</v>
      </c>
      <c r="S788" s="2"/>
      <c r="T788" s="2" t="s">
        <v>9497</v>
      </c>
      <c r="U788" s="2" t="n">
        <v>30</v>
      </c>
      <c r="V788" s="2" t="s">
        <v>133</v>
      </c>
      <c r="W788" s="2" t="n">
        <v>30</v>
      </c>
      <c r="X788" s="2" t="s">
        <v>9498</v>
      </c>
      <c r="Y788" s="2"/>
      <c r="Z788" s="2" t="s">
        <v>136</v>
      </c>
      <c r="AA788" s="2" t="s">
        <v>9499</v>
      </c>
      <c r="AB788" s="2"/>
      <c r="AC788" s="2"/>
      <c r="AD788" s="2"/>
      <c r="AE788" s="2"/>
      <c r="AF788" s="2" t="s">
        <v>9500</v>
      </c>
      <c r="AG788" s="2" t="s">
        <v>9501</v>
      </c>
      <c r="AH788" s="2" t="s">
        <v>9502</v>
      </c>
      <c r="AI788" s="2" t="s">
        <v>9503</v>
      </c>
      <c r="AJ788" s="2"/>
      <c r="AK788" s="2"/>
      <c r="AL788" s="2"/>
      <c r="AM788" s="2"/>
      <c r="AN788" s="2" t="s">
        <v>87</v>
      </c>
      <c r="AO788" s="2" t="s">
        <v>9504</v>
      </c>
      <c r="AP788" s="2" t="s">
        <v>89</v>
      </c>
    </row>
    <row r="789" customFormat="false" ht="15" hidden="false" customHeight="false" outlineLevel="0" collapsed="false">
      <c r="A789" s="8" t="s">
        <v>9505</v>
      </c>
      <c r="B789" s="8" t="s">
        <v>9505</v>
      </c>
      <c r="C789" s="2" t="s">
        <v>9506</v>
      </c>
      <c r="D789" s="2" t="s">
        <v>6440</v>
      </c>
      <c r="E789" s="2" t="s">
        <v>6441</v>
      </c>
      <c r="F789" s="9" t="n">
        <f aca="false">Precios!R789</f>
        <v>278</v>
      </c>
      <c r="G789" s="2" t="n">
        <v>97</v>
      </c>
      <c r="H789" s="10" t="str">
        <f aca="false">Parámetros!$B$28</f>
        <v>Nuevo</v>
      </c>
      <c r="I789" s="10" t="str">
        <f aca="false">Parámetros!$B$29</f>
        <v>Clásica</v>
      </c>
      <c r="J789" s="11" t="s">
        <v>9507</v>
      </c>
      <c r="K789" s="10" t="str">
        <f aca="false">Parámetros!$B$30</f>
        <v>Mercado Envíos</v>
      </c>
      <c r="L789" s="2" t="str">
        <f aca="false">IF(F789&gt;=Parámetros!$B$7,"Envío gratis (obligatorio en Mercado Libre)",Parámetros!$B$31)</f>
        <v>A cargo del comprador</v>
      </c>
      <c r="M789" s="10" t="str">
        <f aca="false">Parámetros!$B$32</f>
        <v>No acepto</v>
      </c>
      <c r="N789" s="10" t="str">
        <f aca="false">Parámetros!$B$33</f>
        <v>Sin garantía</v>
      </c>
      <c r="O789" s="2"/>
      <c r="P789" s="2" t="s">
        <v>5242</v>
      </c>
      <c r="Q789" s="2" t="s">
        <v>5243</v>
      </c>
      <c r="R789" s="2" t="s">
        <v>5244</v>
      </c>
      <c r="S789" s="2" t="s">
        <v>9162</v>
      </c>
      <c r="T789" s="2" t="s">
        <v>9508</v>
      </c>
      <c r="U789" s="2" t="n">
        <v>5</v>
      </c>
      <c r="V789" s="2" t="s">
        <v>5247</v>
      </c>
      <c r="W789" s="2" t="n">
        <v>1</v>
      </c>
      <c r="X789" s="2"/>
      <c r="Y789" s="2"/>
      <c r="Z789" s="2"/>
      <c r="AA789" s="2"/>
      <c r="AB789" s="2"/>
      <c r="AC789" s="2"/>
      <c r="AD789" s="2"/>
      <c r="AE789" s="2"/>
      <c r="AF789" s="2"/>
      <c r="AG789" s="2" t="s">
        <v>9509</v>
      </c>
      <c r="AH789" s="2" t="s">
        <v>9510</v>
      </c>
      <c r="AI789" s="2"/>
      <c r="AJ789" s="2"/>
      <c r="AK789" s="2"/>
      <c r="AL789" s="2"/>
      <c r="AM789" s="2"/>
      <c r="AN789" s="2" t="s">
        <v>87</v>
      </c>
      <c r="AO789" s="2" t="s">
        <v>9511</v>
      </c>
      <c r="AP789" s="2" t="s">
        <v>89</v>
      </c>
    </row>
    <row r="790" customFormat="false" ht="15" hidden="false" customHeight="false" outlineLevel="0" collapsed="false">
      <c r="A790" s="8" t="s">
        <v>9512</v>
      </c>
      <c r="B790" s="8" t="s">
        <v>9512</v>
      </c>
      <c r="C790" s="2" t="s">
        <v>9513</v>
      </c>
      <c r="D790" s="2" t="s">
        <v>1811</v>
      </c>
      <c r="E790" s="2" t="s">
        <v>1812</v>
      </c>
      <c r="F790" s="9" t="n">
        <f aca="false">Precios!R790</f>
        <v>163</v>
      </c>
      <c r="G790" s="2" t="n">
        <v>0</v>
      </c>
      <c r="H790" s="10" t="str">
        <f aca="false">Parámetros!$B$28</f>
        <v>Nuevo</v>
      </c>
      <c r="I790" s="10" t="str">
        <f aca="false">Parámetros!$B$29</f>
        <v>Clásica</v>
      </c>
      <c r="J790" s="11" t="s">
        <v>9514</v>
      </c>
      <c r="K790" s="10" t="str">
        <f aca="false">Parámetros!$B$30</f>
        <v>Mercado Envíos</v>
      </c>
      <c r="L790" s="2" t="str">
        <f aca="false">IF(F790&gt;=Parámetros!$B$7,"Envío gratis (obligatorio en Mercado Libre)",Parámetros!$B$31)</f>
        <v>A cargo del comprador</v>
      </c>
      <c r="M790" s="10" t="str">
        <f aca="false">Parámetros!$B$32</f>
        <v>No acepto</v>
      </c>
      <c r="N790" s="10" t="str">
        <f aca="false">Parámetros!$B$33</f>
        <v>Sin garantía</v>
      </c>
      <c r="O790" s="2" t="s">
        <v>9515</v>
      </c>
      <c r="P790" s="2" t="s">
        <v>9516</v>
      </c>
      <c r="Q790" s="2" t="s">
        <v>1641</v>
      </c>
      <c r="R790" s="2"/>
      <c r="S790" s="2"/>
      <c r="T790" s="2" t="s">
        <v>1209</v>
      </c>
      <c r="U790" s="2" t="n">
        <v>30</v>
      </c>
      <c r="V790" s="2" t="s">
        <v>100</v>
      </c>
      <c r="W790" s="2" t="n">
        <v>1</v>
      </c>
      <c r="X790" s="2" t="s">
        <v>9517</v>
      </c>
      <c r="Y790" s="2" t="s">
        <v>8679</v>
      </c>
      <c r="Z790" s="2" t="s">
        <v>341</v>
      </c>
      <c r="AA790" s="2"/>
      <c r="AB790" s="2"/>
      <c r="AC790" s="2"/>
      <c r="AD790" s="2"/>
      <c r="AE790" s="2"/>
      <c r="AF790" s="2"/>
      <c r="AG790" s="2" t="s">
        <v>9518</v>
      </c>
      <c r="AH790" s="2" t="s">
        <v>9519</v>
      </c>
      <c r="AI790" s="2" t="s">
        <v>9520</v>
      </c>
      <c r="AJ790" s="2" t="s">
        <v>9521</v>
      </c>
      <c r="AK790" s="2"/>
      <c r="AL790" s="2"/>
      <c r="AM790" s="2"/>
      <c r="AN790" s="2" t="s">
        <v>87</v>
      </c>
      <c r="AO790" s="2" t="s">
        <v>9522</v>
      </c>
      <c r="AP790" s="2" t="s">
        <v>89</v>
      </c>
    </row>
    <row r="791" customFormat="false" ht="15" hidden="false" customHeight="false" outlineLevel="0" collapsed="false">
      <c r="A791" s="8" t="s">
        <v>9523</v>
      </c>
      <c r="B791" s="8" t="s">
        <v>9523</v>
      </c>
      <c r="C791" s="2" t="s">
        <v>9524</v>
      </c>
      <c r="D791" s="2" t="s">
        <v>6440</v>
      </c>
      <c r="E791" s="2" t="s">
        <v>6441</v>
      </c>
      <c r="F791" s="9" t="n">
        <f aca="false">Precios!R791</f>
        <v>673</v>
      </c>
      <c r="G791" s="2" t="n">
        <v>51</v>
      </c>
      <c r="H791" s="10" t="str">
        <f aca="false">Parámetros!$B$28</f>
        <v>Nuevo</v>
      </c>
      <c r="I791" s="10" t="str">
        <f aca="false">Parámetros!$B$29</f>
        <v>Clásica</v>
      </c>
      <c r="J791" s="11" t="s">
        <v>9525</v>
      </c>
      <c r="K791" s="10" t="str">
        <f aca="false">Parámetros!$B$30</f>
        <v>Mercado Envíos</v>
      </c>
      <c r="L791" s="2" t="str">
        <f aca="false">IF(F791&gt;=Parámetros!$B$7,"Envío gratis (obligatorio en Mercado Libre)",Parámetros!$B$31)</f>
        <v>Envío gratis (obligatorio en Mercado Libre)</v>
      </c>
      <c r="M791" s="10" t="str">
        <f aca="false">Parámetros!$B$32</f>
        <v>No acepto</v>
      </c>
      <c r="N791" s="10" t="str">
        <f aca="false">Parámetros!$B$33</f>
        <v>Sin garantía</v>
      </c>
      <c r="O791" s="2" t="s">
        <v>9526</v>
      </c>
      <c r="P791" s="2" t="s">
        <v>5243</v>
      </c>
      <c r="Q791" s="2" t="s">
        <v>9527</v>
      </c>
      <c r="R791" s="2" t="s">
        <v>9528</v>
      </c>
      <c r="S791" s="2"/>
      <c r="T791" s="2" t="s">
        <v>9529</v>
      </c>
      <c r="U791" s="2" t="n">
        <v>50</v>
      </c>
      <c r="V791" s="2" t="s">
        <v>171</v>
      </c>
      <c r="W791" s="2" t="n">
        <v>50</v>
      </c>
      <c r="X791" s="2"/>
      <c r="Y791" s="2"/>
      <c r="Z791" s="2"/>
      <c r="AA791" s="2"/>
      <c r="AB791" s="2"/>
      <c r="AC791" s="2"/>
      <c r="AD791" s="2"/>
      <c r="AE791" s="2"/>
      <c r="AF791" s="2"/>
      <c r="AG791" s="2" t="s">
        <v>9530</v>
      </c>
      <c r="AH791" s="2" t="s">
        <v>9531</v>
      </c>
      <c r="AI791" s="2" t="s">
        <v>9532</v>
      </c>
      <c r="AJ791" s="2" t="s">
        <v>9533</v>
      </c>
      <c r="AK791" s="2" t="s">
        <v>9534</v>
      </c>
      <c r="AL791" s="2"/>
      <c r="AM791" s="2"/>
      <c r="AN791" s="2" t="s">
        <v>87</v>
      </c>
      <c r="AO791" s="2" t="s">
        <v>9535</v>
      </c>
      <c r="AP791" s="2" t="s">
        <v>89</v>
      </c>
    </row>
    <row r="792" customFormat="false" ht="15" hidden="false" customHeight="false" outlineLevel="0" collapsed="false">
      <c r="A792" s="8" t="s">
        <v>9536</v>
      </c>
      <c r="B792" s="8" t="s">
        <v>9536</v>
      </c>
      <c r="C792" s="2" t="s">
        <v>9537</v>
      </c>
      <c r="D792" s="2" t="s">
        <v>750</v>
      </c>
      <c r="E792" s="2" t="s">
        <v>751</v>
      </c>
      <c r="F792" s="9" t="n">
        <f aca="false">Precios!R792</f>
        <v>83</v>
      </c>
      <c r="G792" s="2" t="n">
        <v>44</v>
      </c>
      <c r="H792" s="10" t="str">
        <f aca="false">Parámetros!$B$28</f>
        <v>Nuevo</v>
      </c>
      <c r="I792" s="10" t="str">
        <f aca="false">Parámetros!$B$29</f>
        <v>Clásica</v>
      </c>
      <c r="J792" s="11" t="s">
        <v>9538</v>
      </c>
      <c r="K792" s="10" t="str">
        <f aca="false">Parámetros!$B$30</f>
        <v>Mercado Envíos</v>
      </c>
      <c r="L792" s="2" t="str">
        <f aca="false">IF(F792&gt;=Parámetros!$B$7,"Envío gratis (obligatorio en Mercado Libre)",Parámetros!$B$31)</f>
        <v>A cargo del comprador</v>
      </c>
      <c r="M792" s="10" t="str">
        <f aca="false">Parámetros!$B$32</f>
        <v>No acepto</v>
      </c>
      <c r="N792" s="10" t="str">
        <f aca="false">Parámetros!$B$33</f>
        <v>Sin garantía</v>
      </c>
      <c r="O792" s="2"/>
      <c r="P792" s="2" t="s">
        <v>9539</v>
      </c>
      <c r="Q792" s="2" t="s">
        <v>1273</v>
      </c>
      <c r="R792" s="2"/>
      <c r="S792" s="2"/>
      <c r="T792" s="2" t="s">
        <v>152</v>
      </c>
      <c r="U792" s="2" t="n">
        <v>12</v>
      </c>
      <c r="V792" s="2" t="s">
        <v>133</v>
      </c>
      <c r="W792" s="2" t="n">
        <v>12</v>
      </c>
      <c r="X792" s="2" t="s">
        <v>9540</v>
      </c>
      <c r="Y792" s="2"/>
      <c r="Z792" s="2" t="s">
        <v>136</v>
      </c>
      <c r="AA792" s="2"/>
      <c r="AB792" s="2"/>
      <c r="AC792" s="2"/>
      <c r="AD792" s="2"/>
      <c r="AE792" s="2"/>
      <c r="AF792" s="2"/>
      <c r="AG792" s="2" t="s">
        <v>9541</v>
      </c>
      <c r="AH792" s="2" t="s">
        <v>9542</v>
      </c>
      <c r="AI792" s="2"/>
      <c r="AJ792" s="2"/>
      <c r="AK792" s="2"/>
      <c r="AL792" s="2"/>
      <c r="AM792" s="2"/>
      <c r="AN792" s="2" t="s">
        <v>87</v>
      </c>
      <c r="AO792" s="2" t="s">
        <v>9543</v>
      </c>
      <c r="AP792" s="2" t="s">
        <v>89</v>
      </c>
    </row>
    <row r="793" customFormat="false" ht="15" hidden="false" customHeight="false" outlineLevel="0" collapsed="false">
      <c r="A793" s="8" t="s">
        <v>9544</v>
      </c>
      <c r="B793" s="8" t="s">
        <v>9544</v>
      </c>
      <c r="C793" s="2" t="s">
        <v>9545</v>
      </c>
      <c r="D793" s="2" t="s">
        <v>612</v>
      </c>
      <c r="E793" s="2" t="s">
        <v>613</v>
      </c>
      <c r="F793" s="9" t="n">
        <f aca="false">Precios!R793</f>
        <v>178</v>
      </c>
      <c r="G793" s="2" t="n">
        <v>1397</v>
      </c>
      <c r="H793" s="10" t="str">
        <f aca="false">Parámetros!$B$28</f>
        <v>Nuevo</v>
      </c>
      <c r="I793" s="10" t="str">
        <f aca="false">Parámetros!$B$29</f>
        <v>Clásica</v>
      </c>
      <c r="J793" s="11" t="s">
        <v>9546</v>
      </c>
      <c r="K793" s="10" t="str">
        <f aca="false">Parámetros!$B$30</f>
        <v>Mercado Envíos</v>
      </c>
      <c r="L793" s="2" t="str">
        <f aca="false">IF(F793&gt;=Parámetros!$B$7,"Envío gratis (obligatorio en Mercado Libre)",Parámetros!$B$31)</f>
        <v>A cargo del comprador</v>
      </c>
      <c r="M793" s="10" t="str">
        <f aca="false">Parámetros!$B$32</f>
        <v>No acepto</v>
      </c>
      <c r="N793" s="10" t="str">
        <f aca="false">Parámetros!$B$33</f>
        <v>Sin garantía</v>
      </c>
      <c r="O793" s="2" t="s">
        <v>9547</v>
      </c>
      <c r="P793" s="2" t="s">
        <v>616</v>
      </c>
      <c r="Q793" s="2" t="s">
        <v>617</v>
      </c>
      <c r="R793" s="2" t="s">
        <v>9548</v>
      </c>
      <c r="S793" s="2" t="s">
        <v>9549</v>
      </c>
      <c r="T793" s="2" t="s">
        <v>3946</v>
      </c>
      <c r="U793" s="2" t="n">
        <v>150</v>
      </c>
      <c r="V793" s="2" t="s">
        <v>77</v>
      </c>
      <c r="W793" s="2" t="n">
        <v>1</v>
      </c>
      <c r="X793" s="2"/>
      <c r="Y793" s="2"/>
      <c r="Z793" s="2"/>
      <c r="AA793" s="2"/>
      <c r="AB793" s="2"/>
      <c r="AC793" s="2" t="s">
        <v>2384</v>
      </c>
      <c r="AD793" s="2"/>
      <c r="AE793" s="2"/>
      <c r="AF793" s="2"/>
      <c r="AG793" s="2" t="s">
        <v>9550</v>
      </c>
      <c r="AH793" s="2" t="s">
        <v>9551</v>
      </c>
      <c r="AI793" s="2" t="s">
        <v>9552</v>
      </c>
      <c r="AJ793" s="2"/>
      <c r="AK793" s="2"/>
      <c r="AL793" s="2"/>
      <c r="AM793" s="2"/>
      <c r="AN793" s="2" t="s">
        <v>175</v>
      </c>
      <c r="AO793" s="2" t="s">
        <v>9553</v>
      </c>
      <c r="AP793" s="2" t="s">
        <v>89</v>
      </c>
    </row>
    <row r="794" customFormat="false" ht="15" hidden="false" customHeight="false" outlineLevel="0" collapsed="false">
      <c r="A794" s="8" t="s">
        <v>9554</v>
      </c>
      <c r="B794" s="8" t="s">
        <v>9554</v>
      </c>
      <c r="C794" s="2" t="s">
        <v>9555</v>
      </c>
      <c r="D794" s="2" t="s">
        <v>5225</v>
      </c>
      <c r="E794" s="2" t="s">
        <v>5226</v>
      </c>
      <c r="F794" s="9" t="n">
        <f aca="false">Precios!R794</f>
        <v>87</v>
      </c>
      <c r="G794" s="2" t="n">
        <v>0</v>
      </c>
      <c r="H794" s="10" t="str">
        <f aca="false">Parámetros!$B$28</f>
        <v>Nuevo</v>
      </c>
      <c r="I794" s="10" t="str">
        <f aca="false">Parámetros!$B$29</f>
        <v>Clásica</v>
      </c>
      <c r="J794" s="11" t="s">
        <v>9556</v>
      </c>
      <c r="K794" s="10" t="str">
        <f aca="false">Parámetros!$B$30</f>
        <v>Mercado Envíos</v>
      </c>
      <c r="L794" s="2" t="str">
        <f aca="false">IF(F794&gt;=Parámetros!$B$7,"Envío gratis (obligatorio en Mercado Libre)",Parámetros!$B$31)</f>
        <v>A cargo del comprador</v>
      </c>
      <c r="M794" s="10" t="str">
        <f aca="false">Parámetros!$B$32</f>
        <v>No acepto</v>
      </c>
      <c r="N794" s="10" t="str">
        <f aca="false">Parámetros!$B$33</f>
        <v>Sin garantía</v>
      </c>
      <c r="O794" s="2" t="s">
        <v>9557</v>
      </c>
      <c r="P794" s="2" t="s">
        <v>6805</v>
      </c>
      <c r="Q794" s="2" t="s">
        <v>6195</v>
      </c>
      <c r="R794" s="2" t="s">
        <v>475</v>
      </c>
      <c r="S794" s="2" t="s">
        <v>9558</v>
      </c>
      <c r="T794" s="2" t="s">
        <v>9559</v>
      </c>
      <c r="U794" s="2" t="n">
        <v>85</v>
      </c>
      <c r="V794" s="2" t="s">
        <v>100</v>
      </c>
      <c r="W794" s="2" t="n">
        <v>1</v>
      </c>
      <c r="X794" s="2" t="s">
        <v>8071</v>
      </c>
      <c r="Y794" s="2"/>
      <c r="Z794" s="2"/>
      <c r="AA794" s="2"/>
      <c r="AB794" s="2"/>
      <c r="AC794" s="2"/>
      <c r="AD794" s="2"/>
      <c r="AE794" s="2" t="s">
        <v>6807</v>
      </c>
      <c r="AF794" s="2"/>
      <c r="AG794" s="2" t="s">
        <v>9560</v>
      </c>
      <c r="AH794" s="2" t="s">
        <v>9561</v>
      </c>
      <c r="AI794" s="2"/>
      <c r="AJ794" s="2"/>
      <c r="AK794" s="2"/>
      <c r="AL794" s="2"/>
      <c r="AM794" s="2"/>
      <c r="AN794" s="2" t="s">
        <v>175</v>
      </c>
      <c r="AO794" s="2" t="s">
        <v>9562</v>
      </c>
      <c r="AP794" s="2" t="s">
        <v>89</v>
      </c>
    </row>
    <row r="795" customFormat="false" ht="15" hidden="false" customHeight="false" outlineLevel="0" collapsed="false">
      <c r="A795" s="8" t="s">
        <v>9563</v>
      </c>
      <c r="B795" s="8" t="s">
        <v>9563</v>
      </c>
      <c r="C795" s="2" t="s">
        <v>9564</v>
      </c>
      <c r="D795" s="2" t="s">
        <v>1811</v>
      </c>
      <c r="E795" s="2" t="s">
        <v>1812</v>
      </c>
      <c r="F795" s="9" t="n">
        <f aca="false">Precios!R795</f>
        <v>62</v>
      </c>
      <c r="G795" s="2" t="n">
        <v>0</v>
      </c>
      <c r="H795" s="10" t="str">
        <f aca="false">Parámetros!$B$28</f>
        <v>Nuevo</v>
      </c>
      <c r="I795" s="10" t="str">
        <f aca="false">Parámetros!$B$29</f>
        <v>Clásica</v>
      </c>
      <c r="J795" s="11" t="s">
        <v>9565</v>
      </c>
      <c r="K795" s="10" t="str">
        <f aca="false">Parámetros!$B$30</f>
        <v>Mercado Envíos</v>
      </c>
      <c r="L795" s="2" t="str">
        <f aca="false">IF(F795&gt;=Parámetros!$B$7,"Envío gratis (obligatorio en Mercado Libre)",Parámetros!$B$31)</f>
        <v>A cargo del comprador</v>
      </c>
      <c r="M795" s="10" t="str">
        <f aca="false">Parámetros!$B$32</f>
        <v>No acepto</v>
      </c>
      <c r="N795" s="10" t="str">
        <f aca="false">Parámetros!$B$33</f>
        <v>Sin garantía</v>
      </c>
      <c r="O795" s="2"/>
      <c r="P795" s="2" t="s">
        <v>5437</v>
      </c>
      <c r="Q795" s="2" t="s">
        <v>9449</v>
      </c>
      <c r="R795" s="2"/>
      <c r="S795" s="2"/>
      <c r="T795" s="2" t="s">
        <v>339</v>
      </c>
      <c r="U795" s="2" t="n">
        <v>16</v>
      </c>
      <c r="V795" s="2" t="s">
        <v>100</v>
      </c>
      <c r="W795" s="2"/>
      <c r="X795" s="2" t="s">
        <v>9450</v>
      </c>
      <c r="Y795" s="2" t="s">
        <v>9451</v>
      </c>
      <c r="Z795" s="2" t="s">
        <v>341</v>
      </c>
      <c r="AA795" s="2"/>
      <c r="AB795" s="2"/>
      <c r="AC795" s="2"/>
      <c r="AD795" s="2"/>
      <c r="AE795" s="2"/>
      <c r="AF795" s="2"/>
      <c r="AG795" s="2" t="s">
        <v>9566</v>
      </c>
      <c r="AH795" s="2" t="s">
        <v>9567</v>
      </c>
      <c r="AI795" s="2"/>
      <c r="AJ795" s="2"/>
      <c r="AK795" s="2"/>
      <c r="AL795" s="2"/>
      <c r="AM795" s="2"/>
      <c r="AN795" s="2" t="s">
        <v>87</v>
      </c>
      <c r="AO795" s="2" t="s">
        <v>9568</v>
      </c>
      <c r="AP795" s="2" t="s">
        <v>89</v>
      </c>
    </row>
    <row r="796" customFormat="false" ht="15" hidden="false" customHeight="false" outlineLevel="0" collapsed="false">
      <c r="A796" s="8" t="s">
        <v>9569</v>
      </c>
      <c r="B796" s="8" t="s">
        <v>9569</v>
      </c>
      <c r="C796" s="2" t="s">
        <v>9570</v>
      </c>
      <c r="D796" s="2" t="s">
        <v>843</v>
      </c>
      <c r="E796" s="2" t="s">
        <v>844</v>
      </c>
      <c r="F796" s="9" t="n">
        <f aca="false">Precios!R796</f>
        <v>195</v>
      </c>
      <c r="G796" s="2" t="n">
        <v>109</v>
      </c>
      <c r="H796" s="10" t="str">
        <f aca="false">Parámetros!$B$28</f>
        <v>Nuevo</v>
      </c>
      <c r="I796" s="10" t="str">
        <f aca="false">Parámetros!$B$29</f>
        <v>Clásica</v>
      </c>
      <c r="J796" s="11" t="s">
        <v>9571</v>
      </c>
      <c r="K796" s="10" t="str">
        <f aca="false">Parámetros!$B$30</f>
        <v>Mercado Envíos</v>
      </c>
      <c r="L796" s="2" t="str">
        <f aca="false">IF(F796&gt;=Parámetros!$B$7,"Envío gratis (obligatorio en Mercado Libre)",Parámetros!$B$31)</f>
        <v>A cargo del comprador</v>
      </c>
      <c r="M796" s="10" t="str">
        <f aca="false">Parámetros!$B$32</f>
        <v>No acepto</v>
      </c>
      <c r="N796" s="10" t="str">
        <f aca="false">Parámetros!$B$33</f>
        <v>Sin garantía</v>
      </c>
      <c r="O796" s="2" t="s">
        <v>9572</v>
      </c>
      <c r="P796" s="2" t="s">
        <v>9573</v>
      </c>
      <c r="Q796" s="2"/>
      <c r="R796" s="2"/>
      <c r="S796" s="2"/>
      <c r="T796" s="2" t="s">
        <v>9574</v>
      </c>
      <c r="U796" s="2" t="n">
        <v>10</v>
      </c>
      <c r="V796" s="2" t="s">
        <v>171</v>
      </c>
      <c r="W796" s="2" t="n">
        <v>10</v>
      </c>
      <c r="X796" s="2"/>
      <c r="Y796" s="2"/>
      <c r="Z796" s="2"/>
      <c r="AA796" s="2"/>
      <c r="AB796" s="2"/>
      <c r="AC796" s="2"/>
      <c r="AD796" s="2"/>
      <c r="AE796" s="2"/>
      <c r="AF796" s="2"/>
      <c r="AG796" s="2" t="s">
        <v>9575</v>
      </c>
      <c r="AH796" s="2" t="s">
        <v>9576</v>
      </c>
      <c r="AI796" s="2"/>
      <c r="AJ796" s="2"/>
      <c r="AK796" s="2"/>
      <c r="AL796" s="2"/>
      <c r="AM796" s="2"/>
      <c r="AN796" s="2" t="s">
        <v>175</v>
      </c>
      <c r="AO796" s="2" t="s">
        <v>9577</v>
      </c>
      <c r="AP796" s="2" t="s">
        <v>89</v>
      </c>
    </row>
    <row r="797" customFormat="false" ht="15" hidden="false" customHeight="false" outlineLevel="0" collapsed="false">
      <c r="A797" s="8" t="s">
        <v>9578</v>
      </c>
      <c r="B797" s="8" t="s">
        <v>9578</v>
      </c>
      <c r="C797" s="2" t="s">
        <v>9579</v>
      </c>
      <c r="D797" s="2" t="s">
        <v>8550</v>
      </c>
      <c r="E797" s="2" t="s">
        <v>8551</v>
      </c>
      <c r="F797" s="9" t="n">
        <f aca="false">Precios!R797</f>
        <v>248</v>
      </c>
      <c r="G797" s="2" t="n">
        <v>91</v>
      </c>
      <c r="H797" s="10" t="str">
        <f aca="false">Parámetros!$B$28</f>
        <v>Nuevo</v>
      </c>
      <c r="I797" s="10" t="str">
        <f aca="false">Parámetros!$B$29</f>
        <v>Clásica</v>
      </c>
      <c r="J797" s="11" t="s">
        <v>9580</v>
      </c>
      <c r="K797" s="10" t="str">
        <f aca="false">Parámetros!$B$30</f>
        <v>Mercado Envíos</v>
      </c>
      <c r="L797" s="2" t="str">
        <f aca="false">IF(F797&gt;=Parámetros!$B$7,"Envío gratis (obligatorio en Mercado Libre)",Parámetros!$B$31)</f>
        <v>A cargo del comprador</v>
      </c>
      <c r="M797" s="10" t="str">
        <f aca="false">Parámetros!$B$32</f>
        <v>No acepto</v>
      </c>
      <c r="N797" s="10" t="str">
        <f aca="false">Parámetros!$B$33</f>
        <v>Sin garantía</v>
      </c>
      <c r="O797" s="2" t="s">
        <v>9581</v>
      </c>
      <c r="P797" s="2" t="s">
        <v>8554</v>
      </c>
      <c r="Q797" s="2" t="s">
        <v>8555</v>
      </c>
      <c r="R797" s="2" t="s">
        <v>9582</v>
      </c>
      <c r="S797" s="2" t="s">
        <v>9583</v>
      </c>
      <c r="T797" s="2" t="s">
        <v>8558</v>
      </c>
      <c r="U797" s="2" t="n">
        <v>20</v>
      </c>
      <c r="V797" s="2" t="s">
        <v>100</v>
      </c>
      <c r="W797" s="2" t="n">
        <v>1</v>
      </c>
      <c r="X797" s="2"/>
      <c r="Y797" s="2"/>
      <c r="Z797" s="2"/>
      <c r="AA797" s="2" t="s">
        <v>2043</v>
      </c>
      <c r="AB797" s="2"/>
      <c r="AC797" s="2"/>
      <c r="AD797" s="2"/>
      <c r="AE797" s="2" t="s">
        <v>9584</v>
      </c>
      <c r="AF797" s="2"/>
      <c r="AG797" s="2" t="s">
        <v>9585</v>
      </c>
      <c r="AH797" s="2" t="s">
        <v>9586</v>
      </c>
      <c r="AI797" s="2"/>
      <c r="AJ797" s="2"/>
      <c r="AK797" s="2"/>
      <c r="AL797" s="2"/>
      <c r="AM797" s="2"/>
      <c r="AN797" s="2" t="s">
        <v>175</v>
      </c>
      <c r="AO797" s="2" t="s">
        <v>9587</v>
      </c>
      <c r="AP797" s="2" t="s">
        <v>89</v>
      </c>
    </row>
    <row r="798" customFormat="false" ht="15" hidden="false" customHeight="false" outlineLevel="0" collapsed="false">
      <c r="A798" s="8" t="s">
        <v>9588</v>
      </c>
      <c r="B798" s="8" t="s">
        <v>9588</v>
      </c>
      <c r="C798" s="2" t="s">
        <v>9589</v>
      </c>
      <c r="D798" s="2" t="s">
        <v>6190</v>
      </c>
      <c r="E798" s="2" t="s">
        <v>6191</v>
      </c>
      <c r="F798" s="9" t="n">
        <f aca="false">Precios!R798</f>
        <v>217</v>
      </c>
      <c r="G798" s="2" t="n">
        <v>225</v>
      </c>
      <c r="H798" s="10" t="str">
        <f aca="false">Parámetros!$B$28</f>
        <v>Nuevo</v>
      </c>
      <c r="I798" s="10" t="str">
        <f aca="false">Parámetros!$B$29</f>
        <v>Clásica</v>
      </c>
      <c r="J798" s="11" t="s">
        <v>9590</v>
      </c>
      <c r="K798" s="10" t="str">
        <f aca="false">Parámetros!$B$30</f>
        <v>Mercado Envíos</v>
      </c>
      <c r="L798" s="2" t="str">
        <f aca="false">IF(F798&gt;=Parámetros!$B$7,"Envío gratis (obligatorio en Mercado Libre)",Parámetros!$B$31)</f>
        <v>A cargo del comprador</v>
      </c>
      <c r="M798" s="10" t="str">
        <f aca="false">Parámetros!$B$32</f>
        <v>No acepto</v>
      </c>
      <c r="N798" s="10" t="str">
        <f aca="false">Parámetros!$B$33</f>
        <v>Sin garantía</v>
      </c>
      <c r="O798" s="2" t="s">
        <v>9591</v>
      </c>
      <c r="P798" s="2" t="s">
        <v>6194</v>
      </c>
      <c r="Q798" s="2" t="s">
        <v>6195</v>
      </c>
      <c r="R798" s="2" t="s">
        <v>6196</v>
      </c>
      <c r="S798" s="2" t="s">
        <v>9592</v>
      </c>
      <c r="T798" s="2" t="s">
        <v>6006</v>
      </c>
      <c r="U798" s="2" t="n">
        <v>200</v>
      </c>
      <c r="V798" s="2" t="s">
        <v>100</v>
      </c>
      <c r="W798" s="2" t="n">
        <v>1</v>
      </c>
      <c r="X798" s="2"/>
      <c r="Y798" s="2"/>
      <c r="Z798" s="2"/>
      <c r="AA798" s="2"/>
      <c r="AB798" s="2"/>
      <c r="AC798" s="2"/>
      <c r="AD798" s="2"/>
      <c r="AE798" s="2" t="s">
        <v>9593</v>
      </c>
      <c r="AF798" s="2"/>
      <c r="AG798" s="2" t="s">
        <v>9594</v>
      </c>
      <c r="AH798" s="2" t="s">
        <v>9595</v>
      </c>
      <c r="AI798" s="2" t="s">
        <v>9596</v>
      </c>
      <c r="AJ798" s="2"/>
      <c r="AK798" s="2"/>
      <c r="AL798" s="2"/>
      <c r="AM798" s="2"/>
      <c r="AN798" s="2" t="s">
        <v>175</v>
      </c>
      <c r="AO798" s="2" t="s">
        <v>9597</v>
      </c>
      <c r="AP798" s="2" t="s">
        <v>89</v>
      </c>
    </row>
    <row r="799" customFormat="false" ht="15" hidden="false" customHeight="false" outlineLevel="0" collapsed="false">
      <c r="A799" s="8" t="s">
        <v>9598</v>
      </c>
      <c r="B799" s="8" t="s">
        <v>9598</v>
      </c>
      <c r="C799" s="2" t="s">
        <v>9599</v>
      </c>
      <c r="D799" s="2" t="s">
        <v>2351</v>
      </c>
      <c r="E799" s="2" t="s">
        <v>2352</v>
      </c>
      <c r="F799" s="9" t="n">
        <f aca="false">Precios!R799</f>
        <v>97.9</v>
      </c>
      <c r="G799" s="2" t="n">
        <v>143</v>
      </c>
      <c r="H799" s="10" t="str">
        <f aca="false">Parámetros!$B$28</f>
        <v>Nuevo</v>
      </c>
      <c r="I799" s="10" t="str">
        <f aca="false">Parámetros!$B$29</f>
        <v>Clásica</v>
      </c>
      <c r="J799" s="11" t="s">
        <v>9600</v>
      </c>
      <c r="K799" s="10" t="str">
        <f aca="false">Parámetros!$B$30</f>
        <v>Mercado Envíos</v>
      </c>
      <c r="L799" s="2" t="str">
        <f aca="false">IF(F799&gt;=Parámetros!$B$7,"Envío gratis (obligatorio en Mercado Libre)",Parámetros!$B$31)</f>
        <v>A cargo del comprador</v>
      </c>
      <c r="M799" s="10" t="str">
        <f aca="false">Parámetros!$B$32</f>
        <v>No acepto</v>
      </c>
      <c r="N799" s="10" t="str">
        <f aca="false">Parámetros!$B$33</f>
        <v>Sin garantía</v>
      </c>
      <c r="O799" s="2" t="s">
        <v>9601</v>
      </c>
      <c r="P799" s="2" t="s">
        <v>6818</v>
      </c>
      <c r="Q799" s="2"/>
      <c r="R799" s="2" t="s">
        <v>9602</v>
      </c>
      <c r="S799" s="2" t="s">
        <v>9603</v>
      </c>
      <c r="T799" s="2" t="s">
        <v>9604</v>
      </c>
      <c r="U799" s="2" t="n">
        <v>250</v>
      </c>
      <c r="V799" s="2" t="s">
        <v>77</v>
      </c>
      <c r="W799" s="2" t="n">
        <v>1</v>
      </c>
      <c r="X799" s="2"/>
      <c r="Y799" s="2"/>
      <c r="Z799" s="2"/>
      <c r="AA799" s="2"/>
      <c r="AB799" s="2"/>
      <c r="AC799" s="2"/>
      <c r="AD799" s="2"/>
      <c r="AE799" s="2"/>
      <c r="AF799" s="2"/>
      <c r="AG799" s="2" t="s">
        <v>9605</v>
      </c>
      <c r="AH799" s="2" t="s">
        <v>9606</v>
      </c>
      <c r="AI799" s="2" t="s">
        <v>9607</v>
      </c>
      <c r="AJ799" s="2"/>
      <c r="AK799" s="2"/>
      <c r="AL799" s="2"/>
      <c r="AM799" s="2"/>
      <c r="AN799" s="2" t="s">
        <v>175</v>
      </c>
      <c r="AO799" s="2" t="s">
        <v>9608</v>
      </c>
      <c r="AP799" s="2" t="s">
        <v>89</v>
      </c>
    </row>
    <row r="800" customFormat="false" ht="15" hidden="false" customHeight="false" outlineLevel="0" collapsed="false">
      <c r="A800" s="8" t="s">
        <v>9609</v>
      </c>
      <c r="B800" s="8" t="s">
        <v>9609</v>
      </c>
      <c r="C800" s="2" t="s">
        <v>9610</v>
      </c>
      <c r="D800" s="2" t="s">
        <v>3410</v>
      </c>
      <c r="E800" s="2" t="s">
        <v>3411</v>
      </c>
      <c r="F800" s="9" t="n">
        <f aca="false">Precios!R800</f>
        <v>217</v>
      </c>
      <c r="G800" s="2" t="n">
        <v>77</v>
      </c>
      <c r="H800" s="10" t="str">
        <f aca="false">Parámetros!$B$28</f>
        <v>Nuevo</v>
      </c>
      <c r="I800" s="10" t="str">
        <f aca="false">Parámetros!$B$29</f>
        <v>Clásica</v>
      </c>
      <c r="J800" s="11" t="s">
        <v>9611</v>
      </c>
      <c r="K800" s="10" t="str">
        <f aca="false">Parámetros!$B$30</f>
        <v>Mercado Envíos</v>
      </c>
      <c r="L800" s="2" t="str">
        <f aca="false">IF(F800&gt;=Parámetros!$B$7,"Envío gratis (obligatorio en Mercado Libre)",Parámetros!$B$31)</f>
        <v>A cargo del comprador</v>
      </c>
      <c r="M800" s="10" t="str">
        <f aca="false">Parámetros!$B$32</f>
        <v>No acepto</v>
      </c>
      <c r="N800" s="10" t="str">
        <f aca="false">Parámetros!$B$33</f>
        <v>Sin garantía</v>
      </c>
      <c r="O800" s="2" t="s">
        <v>9612</v>
      </c>
      <c r="P800" s="2" t="s">
        <v>4839</v>
      </c>
      <c r="Q800" s="2" t="s">
        <v>3066</v>
      </c>
      <c r="R800" s="2"/>
      <c r="S800" s="2"/>
      <c r="T800" s="2" t="s">
        <v>5415</v>
      </c>
      <c r="U800" s="2" t="n">
        <v>30</v>
      </c>
      <c r="V800" s="2" t="s">
        <v>133</v>
      </c>
      <c r="W800" s="2" t="n">
        <v>30</v>
      </c>
      <c r="X800" s="2" t="s">
        <v>9613</v>
      </c>
      <c r="Y800" s="2" t="s">
        <v>451</v>
      </c>
      <c r="Z800" s="2" t="s">
        <v>136</v>
      </c>
      <c r="AA800" s="2"/>
      <c r="AB800" s="2"/>
      <c r="AC800" s="2"/>
      <c r="AD800" s="2"/>
      <c r="AE800" s="2"/>
      <c r="AF800" s="2" t="s">
        <v>9614</v>
      </c>
      <c r="AG800" s="2" t="s">
        <v>9615</v>
      </c>
      <c r="AH800" s="2" t="s">
        <v>9616</v>
      </c>
      <c r="AI800" s="2" t="s">
        <v>9617</v>
      </c>
      <c r="AJ800" s="2" t="s">
        <v>9618</v>
      </c>
      <c r="AK800" s="2"/>
      <c r="AL800" s="2"/>
      <c r="AM800" s="2"/>
      <c r="AN800" s="2" t="s">
        <v>87</v>
      </c>
      <c r="AO800" s="2" t="s">
        <v>9619</v>
      </c>
      <c r="AP800" s="2" t="s">
        <v>89</v>
      </c>
    </row>
    <row r="801" customFormat="false" ht="15" hidden="false" customHeight="false" outlineLevel="0" collapsed="false">
      <c r="A801" s="8" t="s">
        <v>9620</v>
      </c>
      <c r="B801" s="8" t="s">
        <v>9620</v>
      </c>
      <c r="C801" s="2" t="s">
        <v>9621</v>
      </c>
      <c r="D801" s="2" t="s">
        <v>445</v>
      </c>
      <c r="E801" s="2" t="s">
        <v>446</v>
      </c>
      <c r="F801" s="9" t="n">
        <f aca="false">Precios!R801</f>
        <v>894</v>
      </c>
      <c r="G801" s="2" t="n">
        <v>52</v>
      </c>
      <c r="H801" s="10" t="str">
        <f aca="false">Parámetros!$B$28</f>
        <v>Nuevo</v>
      </c>
      <c r="I801" s="10" t="str">
        <f aca="false">Parámetros!$B$29</f>
        <v>Clásica</v>
      </c>
      <c r="J801" s="11" t="s">
        <v>9622</v>
      </c>
      <c r="K801" s="10" t="str">
        <f aca="false">Parámetros!$B$30</f>
        <v>Mercado Envíos</v>
      </c>
      <c r="L801" s="2" t="str">
        <f aca="false">IF(F801&gt;=Parámetros!$B$7,"Envío gratis (obligatorio en Mercado Libre)",Parámetros!$B$31)</f>
        <v>Envío gratis (obligatorio en Mercado Libre)</v>
      </c>
      <c r="M801" s="10" t="str">
        <f aca="false">Parámetros!$B$32</f>
        <v>No acepto</v>
      </c>
      <c r="N801" s="10" t="str">
        <f aca="false">Parámetros!$B$33</f>
        <v>Sin garantía</v>
      </c>
      <c r="O801" s="2" t="s">
        <v>9623</v>
      </c>
      <c r="P801" s="2" t="s">
        <v>2161</v>
      </c>
      <c r="Q801" s="2" t="s">
        <v>897</v>
      </c>
      <c r="R801" s="2"/>
      <c r="S801" s="2"/>
      <c r="T801" s="2" t="s">
        <v>9624</v>
      </c>
      <c r="U801" s="2" t="n">
        <v>50</v>
      </c>
      <c r="V801" s="2" t="s">
        <v>77</v>
      </c>
      <c r="W801" s="2" t="n">
        <v>1</v>
      </c>
      <c r="X801" s="2" t="s">
        <v>2163</v>
      </c>
      <c r="Y801" s="2" t="s">
        <v>9625</v>
      </c>
      <c r="Z801" s="2" t="s">
        <v>136</v>
      </c>
      <c r="AA801" s="2"/>
      <c r="AB801" s="2"/>
      <c r="AC801" s="2"/>
      <c r="AD801" s="2"/>
      <c r="AE801" s="2"/>
      <c r="AF801" s="2" t="s">
        <v>9626</v>
      </c>
      <c r="AG801" s="2" t="s">
        <v>9627</v>
      </c>
      <c r="AH801" s="2" t="s">
        <v>9628</v>
      </c>
      <c r="AI801" s="2" t="s">
        <v>9629</v>
      </c>
      <c r="AJ801" s="2"/>
      <c r="AK801" s="2"/>
      <c r="AL801" s="2"/>
      <c r="AM801" s="2"/>
      <c r="AN801" s="2" t="s">
        <v>87</v>
      </c>
      <c r="AO801" s="2" t="s">
        <v>9630</v>
      </c>
      <c r="AP801" s="2" t="s">
        <v>89</v>
      </c>
    </row>
    <row r="802" customFormat="false" ht="15" hidden="false" customHeight="false" outlineLevel="0" collapsed="false">
      <c r="A802" s="8" t="s">
        <v>9631</v>
      </c>
      <c r="B802" s="8" t="s">
        <v>9631</v>
      </c>
      <c r="C802" s="2" t="s">
        <v>9632</v>
      </c>
      <c r="D802" s="2" t="s">
        <v>445</v>
      </c>
      <c r="E802" s="2" t="s">
        <v>446</v>
      </c>
      <c r="F802" s="9" t="n">
        <f aca="false">Precios!R802</f>
        <v>823</v>
      </c>
      <c r="G802" s="2" t="n">
        <v>48</v>
      </c>
      <c r="H802" s="10" t="str">
        <f aca="false">Parámetros!$B$28</f>
        <v>Nuevo</v>
      </c>
      <c r="I802" s="10" t="str">
        <f aca="false">Parámetros!$B$29</f>
        <v>Clásica</v>
      </c>
      <c r="J802" s="11" t="s">
        <v>9633</v>
      </c>
      <c r="K802" s="10" t="str">
        <f aca="false">Parámetros!$B$30</f>
        <v>Mercado Envíos</v>
      </c>
      <c r="L802" s="2" t="str">
        <f aca="false">IF(F802&gt;=Parámetros!$B$7,"Envío gratis (obligatorio en Mercado Libre)",Parámetros!$B$31)</f>
        <v>Envío gratis (obligatorio en Mercado Libre)</v>
      </c>
      <c r="M802" s="10" t="str">
        <f aca="false">Parámetros!$B$32</f>
        <v>No acepto</v>
      </c>
      <c r="N802" s="10" t="str">
        <f aca="false">Parámetros!$B$33</f>
        <v>Sin garantía</v>
      </c>
      <c r="O802" s="2"/>
      <c r="P802" s="2" t="s">
        <v>1083</v>
      </c>
      <c r="Q802" s="2" t="s">
        <v>897</v>
      </c>
      <c r="R802" s="2" t="s">
        <v>7401</v>
      </c>
      <c r="S802" s="2"/>
      <c r="T802" s="2" t="s">
        <v>8326</v>
      </c>
      <c r="U802" s="2" t="n">
        <v>24</v>
      </c>
      <c r="V802" s="2" t="s">
        <v>220</v>
      </c>
      <c r="W802" s="2" t="n">
        <v>24</v>
      </c>
      <c r="X802" s="2" t="s">
        <v>1086</v>
      </c>
      <c r="Y802" s="2" t="s">
        <v>451</v>
      </c>
      <c r="Z802" s="2" t="s">
        <v>136</v>
      </c>
      <c r="AA802" s="2"/>
      <c r="AB802" s="2"/>
      <c r="AC802" s="2"/>
      <c r="AD802" s="2"/>
      <c r="AE802" s="2"/>
      <c r="AF802" s="2" t="s">
        <v>9634</v>
      </c>
      <c r="AG802" s="2" t="s">
        <v>9635</v>
      </c>
      <c r="AH802" s="2" t="s">
        <v>9636</v>
      </c>
      <c r="AI802" s="2"/>
      <c r="AJ802" s="2"/>
      <c r="AK802" s="2"/>
      <c r="AL802" s="2"/>
      <c r="AM802" s="2"/>
      <c r="AN802" s="2" t="s">
        <v>87</v>
      </c>
      <c r="AO802" s="2" t="s">
        <v>9637</v>
      </c>
      <c r="AP802" s="2" t="s">
        <v>89</v>
      </c>
    </row>
    <row r="803" customFormat="false" ht="15" hidden="false" customHeight="false" outlineLevel="0" collapsed="false">
      <c r="A803" s="8" t="s">
        <v>9638</v>
      </c>
      <c r="B803" s="8" t="s">
        <v>9638</v>
      </c>
      <c r="C803" s="2" t="s">
        <v>9639</v>
      </c>
      <c r="D803" s="2" t="s">
        <v>240</v>
      </c>
      <c r="E803" s="2" t="s">
        <v>241</v>
      </c>
      <c r="F803" s="9" t="n">
        <f aca="false">Precios!R803</f>
        <v>160</v>
      </c>
      <c r="G803" s="2" t="n">
        <v>16</v>
      </c>
      <c r="H803" s="10" t="str">
        <f aca="false">Parámetros!$B$28</f>
        <v>Nuevo</v>
      </c>
      <c r="I803" s="10" t="str">
        <f aca="false">Parámetros!$B$29</f>
        <v>Clásica</v>
      </c>
      <c r="J803" s="11" t="s">
        <v>9640</v>
      </c>
      <c r="K803" s="10" t="str">
        <f aca="false">Parámetros!$B$30</f>
        <v>Mercado Envíos</v>
      </c>
      <c r="L803" s="2" t="str">
        <f aca="false">IF(F803&gt;=Parámetros!$B$7,"Envío gratis (obligatorio en Mercado Libre)",Parámetros!$B$31)</f>
        <v>A cargo del comprador</v>
      </c>
      <c r="M803" s="10" t="str">
        <f aca="false">Parámetros!$B$32</f>
        <v>No acepto</v>
      </c>
      <c r="N803" s="10" t="str">
        <f aca="false">Parámetros!$B$33</f>
        <v>Sin garantía</v>
      </c>
      <c r="O803" s="2" t="s">
        <v>9641</v>
      </c>
      <c r="P803" s="2" t="s">
        <v>8762</v>
      </c>
      <c r="Q803" s="2" t="s">
        <v>949</v>
      </c>
      <c r="R803" s="2"/>
      <c r="S803" s="2"/>
      <c r="T803" s="2" t="s">
        <v>9642</v>
      </c>
      <c r="U803" s="2" t="n">
        <v>10</v>
      </c>
      <c r="V803" s="2" t="s">
        <v>220</v>
      </c>
      <c r="W803" s="2" t="n">
        <v>10</v>
      </c>
      <c r="X803" s="2" t="s">
        <v>8011</v>
      </c>
      <c r="Y803" s="2" t="s">
        <v>2268</v>
      </c>
      <c r="Z803" s="2" t="s">
        <v>136</v>
      </c>
      <c r="AA803" s="2"/>
      <c r="AB803" s="2"/>
      <c r="AC803" s="2"/>
      <c r="AD803" s="2"/>
      <c r="AE803" s="2"/>
      <c r="AF803" s="2" t="s">
        <v>9643</v>
      </c>
      <c r="AG803" s="2" t="s">
        <v>9644</v>
      </c>
      <c r="AH803" s="2" t="s">
        <v>9645</v>
      </c>
      <c r="AI803" s="2" t="s">
        <v>9646</v>
      </c>
      <c r="AJ803" s="2"/>
      <c r="AK803" s="2"/>
      <c r="AL803" s="2"/>
      <c r="AM803" s="2"/>
      <c r="AN803" s="2" t="s">
        <v>87</v>
      </c>
      <c r="AO803" s="2" t="s">
        <v>9647</v>
      </c>
      <c r="AP803" s="2" t="s">
        <v>89</v>
      </c>
    </row>
    <row r="804" customFormat="false" ht="15" hidden="false" customHeight="false" outlineLevel="0" collapsed="false">
      <c r="A804" s="8" t="s">
        <v>9648</v>
      </c>
      <c r="B804" s="8" t="s">
        <v>9648</v>
      </c>
      <c r="C804" s="2" t="s">
        <v>9649</v>
      </c>
      <c r="D804" s="2" t="s">
        <v>612</v>
      </c>
      <c r="E804" s="2" t="s">
        <v>613</v>
      </c>
      <c r="F804" s="9" t="n">
        <f aca="false">Precios!R804</f>
        <v>146.55</v>
      </c>
      <c r="G804" s="2" t="n">
        <v>44</v>
      </c>
      <c r="H804" s="10" t="str">
        <f aca="false">Parámetros!$B$28</f>
        <v>Nuevo</v>
      </c>
      <c r="I804" s="10" t="str">
        <f aca="false">Parámetros!$B$29</f>
        <v>Clásica</v>
      </c>
      <c r="J804" s="11" t="s">
        <v>9650</v>
      </c>
      <c r="K804" s="10" t="str">
        <f aca="false">Parámetros!$B$30</f>
        <v>Mercado Envíos</v>
      </c>
      <c r="L804" s="2" t="str">
        <f aca="false">IF(F804&gt;=Parámetros!$B$7,"Envío gratis (obligatorio en Mercado Libre)",Parámetros!$B$31)</f>
        <v>A cargo del comprador</v>
      </c>
      <c r="M804" s="10" t="str">
        <f aca="false">Parámetros!$B$32</f>
        <v>No acepto</v>
      </c>
      <c r="N804" s="10" t="str">
        <f aca="false">Parámetros!$B$33</f>
        <v>Sin garantía</v>
      </c>
      <c r="O804" s="2" t="s">
        <v>9651</v>
      </c>
      <c r="P804" s="2" t="s">
        <v>9652</v>
      </c>
      <c r="Q804" s="2" t="s">
        <v>617</v>
      </c>
      <c r="R804" s="2" t="s">
        <v>9653</v>
      </c>
      <c r="S804" s="2" t="s">
        <v>9654</v>
      </c>
      <c r="T804" s="2" t="s">
        <v>3946</v>
      </c>
      <c r="U804" s="2" t="n">
        <v>100</v>
      </c>
      <c r="V804" s="2" t="s">
        <v>77</v>
      </c>
      <c r="W804" s="2" t="n">
        <v>1</v>
      </c>
      <c r="X804" s="2"/>
      <c r="Y804" s="2"/>
      <c r="Z804" s="2"/>
      <c r="AA804" s="2"/>
      <c r="AB804" s="2"/>
      <c r="AC804" s="2"/>
      <c r="AD804" s="2"/>
      <c r="AE804" s="2"/>
      <c r="AF804" s="2"/>
      <c r="AG804" s="2" t="s">
        <v>9655</v>
      </c>
      <c r="AH804" s="2" t="s">
        <v>9656</v>
      </c>
      <c r="AI804" s="2"/>
      <c r="AJ804" s="2"/>
      <c r="AK804" s="2"/>
      <c r="AL804" s="2"/>
      <c r="AM804" s="2"/>
      <c r="AN804" s="2" t="s">
        <v>175</v>
      </c>
      <c r="AO804" s="2" t="s">
        <v>9657</v>
      </c>
      <c r="AP804" s="2" t="s">
        <v>89</v>
      </c>
    </row>
    <row r="805" customFormat="false" ht="15" hidden="false" customHeight="false" outlineLevel="0" collapsed="false">
      <c r="A805" s="8" t="s">
        <v>9658</v>
      </c>
      <c r="B805" s="8" t="s">
        <v>9658</v>
      </c>
      <c r="C805" s="2" t="s">
        <v>9659</v>
      </c>
      <c r="D805" s="2" t="s">
        <v>196</v>
      </c>
      <c r="E805" s="2" t="s">
        <v>197</v>
      </c>
      <c r="F805" s="9" t="n">
        <f aca="false">Precios!R805</f>
        <v>476</v>
      </c>
      <c r="G805" s="2" t="n">
        <v>294</v>
      </c>
      <c r="H805" s="10" t="str">
        <f aca="false">Parámetros!$B$28</f>
        <v>Nuevo</v>
      </c>
      <c r="I805" s="10" t="str">
        <f aca="false">Parámetros!$B$29</f>
        <v>Clásica</v>
      </c>
      <c r="J805" s="11" t="s">
        <v>9660</v>
      </c>
      <c r="K805" s="10" t="str">
        <f aca="false">Parámetros!$B$30</f>
        <v>Mercado Envíos</v>
      </c>
      <c r="L805" s="2" t="str">
        <f aca="false">IF(F805&gt;=Parámetros!$B$7,"Envío gratis (obligatorio en Mercado Libre)",Parámetros!$B$31)</f>
        <v>Envío gratis (obligatorio en Mercado Libre)</v>
      </c>
      <c r="M805" s="10" t="str">
        <f aca="false">Parámetros!$B$32</f>
        <v>No acepto</v>
      </c>
      <c r="N805" s="10" t="str">
        <f aca="false">Parámetros!$B$33</f>
        <v>Sin garantía</v>
      </c>
      <c r="O805" s="2" t="s">
        <v>9661</v>
      </c>
      <c r="P805" s="2" t="s">
        <v>9662</v>
      </c>
      <c r="Q805" s="2" t="s">
        <v>9663</v>
      </c>
      <c r="R805" s="2" t="s">
        <v>2314</v>
      </c>
      <c r="S805" s="2"/>
      <c r="T805" s="2" t="s">
        <v>9664</v>
      </c>
      <c r="U805" s="2" t="n">
        <v>50</v>
      </c>
      <c r="V805" s="2" t="s">
        <v>205</v>
      </c>
      <c r="W805" s="2" t="n">
        <v>50</v>
      </c>
      <c r="X805" s="2"/>
      <c r="Y805" s="2"/>
      <c r="Z805" s="2"/>
      <c r="AA805" s="2"/>
      <c r="AB805" s="2"/>
      <c r="AC805" s="2"/>
      <c r="AD805" s="2"/>
      <c r="AE805" s="2"/>
      <c r="AF805" s="2"/>
      <c r="AG805" s="2" t="s">
        <v>9665</v>
      </c>
      <c r="AH805" s="2" t="s">
        <v>9666</v>
      </c>
      <c r="AI805" s="2" t="s">
        <v>9667</v>
      </c>
      <c r="AJ805" s="2"/>
      <c r="AK805" s="2"/>
      <c r="AL805" s="2"/>
      <c r="AM805" s="2"/>
      <c r="AN805" s="2" t="s">
        <v>87</v>
      </c>
      <c r="AO805" s="2" t="s">
        <v>9668</v>
      </c>
      <c r="AP805" s="2" t="s">
        <v>89</v>
      </c>
    </row>
    <row r="806" customFormat="false" ht="15" hidden="false" customHeight="false" outlineLevel="0" collapsed="false">
      <c r="A806" s="8" t="s">
        <v>9669</v>
      </c>
      <c r="B806" s="8" t="s">
        <v>9669</v>
      </c>
      <c r="C806" s="2" t="s">
        <v>9670</v>
      </c>
      <c r="D806" s="2" t="s">
        <v>1811</v>
      </c>
      <c r="E806" s="2" t="s">
        <v>1812</v>
      </c>
      <c r="F806" s="9" t="n">
        <f aca="false">Precios!R806</f>
        <v>119</v>
      </c>
      <c r="G806" s="2" t="n">
        <v>1</v>
      </c>
      <c r="H806" s="10" t="str">
        <f aca="false">Parámetros!$B$28</f>
        <v>Nuevo</v>
      </c>
      <c r="I806" s="10" t="str">
        <f aca="false">Parámetros!$B$29</f>
        <v>Clásica</v>
      </c>
      <c r="J806" s="11" t="s">
        <v>9671</v>
      </c>
      <c r="K806" s="10" t="str">
        <f aca="false">Parámetros!$B$30</f>
        <v>Mercado Envíos</v>
      </c>
      <c r="L806" s="2" t="str">
        <f aca="false">IF(F806&gt;=Parámetros!$B$7,"Envío gratis (obligatorio en Mercado Libre)",Parámetros!$B$31)</f>
        <v>A cargo del comprador</v>
      </c>
      <c r="M806" s="10" t="str">
        <f aca="false">Parámetros!$B$32</f>
        <v>No acepto</v>
      </c>
      <c r="N806" s="10" t="str">
        <f aca="false">Parámetros!$B$33</f>
        <v>Sin garantía</v>
      </c>
      <c r="O806" s="2" t="s">
        <v>9672</v>
      </c>
      <c r="P806" s="2" t="s">
        <v>5099</v>
      </c>
      <c r="Q806" s="2" t="s">
        <v>3066</v>
      </c>
      <c r="R806" s="2" t="s">
        <v>9673</v>
      </c>
      <c r="S806" s="2" t="s">
        <v>9162</v>
      </c>
      <c r="T806" s="2" t="s">
        <v>9674</v>
      </c>
      <c r="U806" s="2" t="n">
        <v>2</v>
      </c>
      <c r="V806" s="2" t="s">
        <v>100</v>
      </c>
      <c r="W806" s="2" t="n">
        <v>1</v>
      </c>
      <c r="X806" s="2" t="s">
        <v>5103</v>
      </c>
      <c r="Y806" s="2" t="s">
        <v>2085</v>
      </c>
      <c r="Z806" s="2" t="s">
        <v>341</v>
      </c>
      <c r="AA806" s="2"/>
      <c r="AB806" s="2"/>
      <c r="AC806" s="2"/>
      <c r="AD806" s="2"/>
      <c r="AE806" s="2"/>
      <c r="AF806" s="2" t="s">
        <v>9675</v>
      </c>
      <c r="AG806" s="2" t="s">
        <v>9676</v>
      </c>
      <c r="AH806" s="2" t="s">
        <v>9677</v>
      </c>
      <c r="AI806" s="2" t="s">
        <v>9678</v>
      </c>
      <c r="AJ806" s="2" t="s">
        <v>9679</v>
      </c>
      <c r="AK806" s="2"/>
      <c r="AL806" s="2"/>
      <c r="AM806" s="2"/>
      <c r="AN806" s="2" t="s">
        <v>87</v>
      </c>
      <c r="AO806" s="2" t="s">
        <v>9680</v>
      </c>
      <c r="AP806" s="2" t="s">
        <v>89</v>
      </c>
    </row>
    <row r="807" customFormat="false" ht="15" hidden="false" customHeight="false" outlineLevel="0" collapsed="false">
      <c r="A807" s="8" t="s">
        <v>9681</v>
      </c>
      <c r="B807" s="8" t="s">
        <v>9681</v>
      </c>
      <c r="C807" s="2" t="s">
        <v>9682</v>
      </c>
      <c r="D807" s="2" t="s">
        <v>68</v>
      </c>
      <c r="E807" s="2" t="s">
        <v>69</v>
      </c>
      <c r="F807" s="9" t="n">
        <f aca="false">Precios!R807</f>
        <v>181.16</v>
      </c>
      <c r="G807" s="2" t="n">
        <v>308</v>
      </c>
      <c r="H807" s="10" t="str">
        <f aca="false">Parámetros!$B$28</f>
        <v>Nuevo</v>
      </c>
      <c r="I807" s="10" t="str">
        <f aca="false">Parámetros!$B$29</f>
        <v>Clásica</v>
      </c>
      <c r="J807" s="11" t="s">
        <v>9683</v>
      </c>
      <c r="K807" s="10" t="str">
        <f aca="false">Parámetros!$B$30</f>
        <v>Mercado Envíos</v>
      </c>
      <c r="L807" s="2" t="str">
        <f aca="false">IF(F807&gt;=Parámetros!$B$7,"Envío gratis (obligatorio en Mercado Libre)",Parámetros!$B$31)</f>
        <v>A cargo del comprador</v>
      </c>
      <c r="M807" s="10" t="str">
        <f aca="false">Parámetros!$B$32</f>
        <v>No acepto</v>
      </c>
      <c r="N807" s="10" t="str">
        <f aca="false">Parámetros!$B$33</f>
        <v>Sin garantía</v>
      </c>
      <c r="O807" s="2" t="s">
        <v>9684</v>
      </c>
      <c r="P807" s="2" t="s">
        <v>9264</v>
      </c>
      <c r="Q807" s="2" t="s">
        <v>336</v>
      </c>
      <c r="R807" s="2"/>
      <c r="S807" s="2"/>
      <c r="T807" s="2" t="s">
        <v>6507</v>
      </c>
      <c r="U807" s="2" t="n">
        <v>10</v>
      </c>
      <c r="V807" s="2" t="s">
        <v>220</v>
      </c>
      <c r="W807" s="2" t="n">
        <v>10</v>
      </c>
      <c r="X807" s="2" t="s">
        <v>9265</v>
      </c>
      <c r="Y807" s="2" t="s">
        <v>3054</v>
      </c>
      <c r="Z807" s="2" t="s">
        <v>136</v>
      </c>
      <c r="AA807" s="2"/>
      <c r="AB807" s="2"/>
      <c r="AC807" s="2"/>
      <c r="AD807" s="2"/>
      <c r="AE807" s="2"/>
      <c r="AF807" s="2"/>
      <c r="AG807" s="2" t="s">
        <v>9685</v>
      </c>
      <c r="AH807" s="2" t="s">
        <v>9686</v>
      </c>
      <c r="AI807" s="2" t="s">
        <v>9687</v>
      </c>
      <c r="AJ807" s="2"/>
      <c r="AK807" s="2"/>
      <c r="AL807" s="2"/>
      <c r="AM807" s="2"/>
      <c r="AN807" s="2" t="s">
        <v>87</v>
      </c>
      <c r="AO807" s="2" t="s">
        <v>9688</v>
      </c>
      <c r="AP807" s="2" t="s">
        <v>89</v>
      </c>
    </row>
    <row r="808" customFormat="false" ht="15" hidden="false" customHeight="false" outlineLevel="0" collapsed="false">
      <c r="A808" s="8" t="s">
        <v>9689</v>
      </c>
      <c r="B808" s="8" t="s">
        <v>9689</v>
      </c>
      <c r="C808" s="2" t="s">
        <v>9690</v>
      </c>
      <c r="D808" s="2" t="s">
        <v>2351</v>
      </c>
      <c r="E808" s="2" t="s">
        <v>2352</v>
      </c>
      <c r="F808" s="9" t="n">
        <f aca="false">Precios!R808</f>
        <v>207.23</v>
      </c>
      <c r="G808" s="2" t="n">
        <v>182</v>
      </c>
      <c r="H808" s="10" t="str">
        <f aca="false">Parámetros!$B$28</f>
        <v>Nuevo</v>
      </c>
      <c r="I808" s="10" t="str">
        <f aca="false">Parámetros!$B$29</f>
        <v>Clásica</v>
      </c>
      <c r="J808" s="11" t="s">
        <v>9691</v>
      </c>
      <c r="K808" s="10" t="str">
        <f aca="false">Parámetros!$B$30</f>
        <v>Mercado Envíos</v>
      </c>
      <c r="L808" s="2" t="str">
        <f aca="false">IF(F808&gt;=Parámetros!$B$7,"Envío gratis (obligatorio en Mercado Libre)",Parámetros!$B$31)</f>
        <v>A cargo del comprador</v>
      </c>
      <c r="M808" s="10" t="str">
        <f aca="false">Parámetros!$B$32</f>
        <v>No acepto</v>
      </c>
      <c r="N808" s="10" t="str">
        <f aca="false">Parámetros!$B$33</f>
        <v>Sin garantía</v>
      </c>
      <c r="O808" s="2" t="s">
        <v>9692</v>
      </c>
      <c r="P808" s="2" t="s">
        <v>9693</v>
      </c>
      <c r="Q808" s="2" t="s">
        <v>617</v>
      </c>
      <c r="R808" s="2" t="s">
        <v>3455</v>
      </c>
      <c r="S808" s="2" t="s">
        <v>9694</v>
      </c>
      <c r="T808" s="2" t="s">
        <v>9695</v>
      </c>
      <c r="U808" s="2" t="n">
        <v>200</v>
      </c>
      <c r="V808" s="2" t="s">
        <v>100</v>
      </c>
      <c r="W808" s="2" t="n">
        <v>1</v>
      </c>
      <c r="X808" s="2"/>
      <c r="Y808" s="2"/>
      <c r="Z808" s="2"/>
      <c r="AA808" s="2"/>
      <c r="AB808" s="2"/>
      <c r="AC808" s="2"/>
      <c r="AD808" s="2"/>
      <c r="AE808" s="2" t="s">
        <v>5324</v>
      </c>
      <c r="AF808" s="2"/>
      <c r="AG808" s="2" t="s">
        <v>9696</v>
      </c>
      <c r="AH808" s="2" t="s">
        <v>9697</v>
      </c>
      <c r="AI808" s="2"/>
      <c r="AJ808" s="2"/>
      <c r="AK808" s="2"/>
      <c r="AL808" s="2"/>
      <c r="AM808" s="2"/>
      <c r="AN808" s="2" t="s">
        <v>175</v>
      </c>
      <c r="AO808" s="2" t="s">
        <v>9698</v>
      </c>
      <c r="AP808" s="2" t="s">
        <v>89</v>
      </c>
    </row>
    <row r="809" customFormat="false" ht="15" hidden="false" customHeight="false" outlineLevel="0" collapsed="false">
      <c r="A809" s="8" t="s">
        <v>9699</v>
      </c>
      <c r="B809" s="8" t="s">
        <v>9699</v>
      </c>
      <c r="C809" s="2" t="s">
        <v>9700</v>
      </c>
      <c r="D809" s="2" t="s">
        <v>6132</v>
      </c>
      <c r="E809" s="2" t="s">
        <v>6133</v>
      </c>
      <c r="F809" s="9" t="n">
        <f aca="false">Precios!R809</f>
        <v>341</v>
      </c>
      <c r="G809" s="2" t="n">
        <v>15</v>
      </c>
      <c r="H809" s="10" t="str">
        <f aca="false">Parámetros!$B$28</f>
        <v>Nuevo</v>
      </c>
      <c r="I809" s="10" t="str">
        <f aca="false">Parámetros!$B$29</f>
        <v>Clásica</v>
      </c>
      <c r="J809" s="11" t="s">
        <v>9701</v>
      </c>
      <c r="K809" s="10" t="str">
        <f aca="false">Parámetros!$B$30</f>
        <v>Mercado Envíos</v>
      </c>
      <c r="L809" s="2" t="str">
        <f aca="false">IF(F809&gt;=Parámetros!$B$7,"Envío gratis (obligatorio en Mercado Libre)",Parámetros!$B$31)</f>
        <v>Envío gratis (obligatorio en Mercado Libre)</v>
      </c>
      <c r="M809" s="10" t="str">
        <f aca="false">Parámetros!$B$32</f>
        <v>No acepto</v>
      </c>
      <c r="N809" s="10" t="str">
        <f aca="false">Parámetros!$B$33</f>
        <v>Sin garantía</v>
      </c>
      <c r="O809" s="2" t="s">
        <v>9702</v>
      </c>
      <c r="P809" s="2" t="s">
        <v>6136</v>
      </c>
      <c r="Q809" s="2" t="s">
        <v>9703</v>
      </c>
      <c r="R809" s="2" t="s">
        <v>7984</v>
      </c>
      <c r="S809" s="2" t="s">
        <v>9704</v>
      </c>
      <c r="T809" s="2" t="s">
        <v>9705</v>
      </c>
      <c r="U809" s="2" t="n">
        <v>60</v>
      </c>
      <c r="V809" s="2" t="s">
        <v>77</v>
      </c>
      <c r="W809" s="2" t="n">
        <v>1</v>
      </c>
      <c r="X809" s="2"/>
      <c r="Y809" s="2"/>
      <c r="Z809" s="2"/>
      <c r="AA809" s="2"/>
      <c r="AB809" s="2"/>
      <c r="AC809" s="2"/>
      <c r="AD809" s="2" t="s">
        <v>1101</v>
      </c>
      <c r="AE809" s="2" t="s">
        <v>7987</v>
      </c>
      <c r="AF809" s="2"/>
      <c r="AG809" s="2" t="s">
        <v>9706</v>
      </c>
      <c r="AH809" s="2" t="s">
        <v>9707</v>
      </c>
      <c r="AI809" s="2" t="s">
        <v>9708</v>
      </c>
      <c r="AJ809" s="2"/>
      <c r="AK809" s="2"/>
      <c r="AL809" s="2"/>
      <c r="AM809" s="2"/>
      <c r="AN809" s="2" t="s">
        <v>175</v>
      </c>
      <c r="AO809" s="2" t="s">
        <v>9709</v>
      </c>
      <c r="AP809" s="2" t="s">
        <v>89</v>
      </c>
    </row>
    <row r="810" customFormat="false" ht="15" hidden="false" customHeight="false" outlineLevel="0" collapsed="false">
      <c r="A810" s="8" t="s">
        <v>9710</v>
      </c>
      <c r="B810" s="8" t="s">
        <v>9710</v>
      </c>
      <c r="C810" s="2" t="s">
        <v>9711</v>
      </c>
      <c r="D810" s="2" t="s">
        <v>144</v>
      </c>
      <c r="E810" s="2" t="s">
        <v>145</v>
      </c>
      <c r="F810" s="9" t="n">
        <f aca="false">Precios!R810</f>
        <v>1976.65</v>
      </c>
      <c r="G810" s="2" t="n">
        <v>0</v>
      </c>
      <c r="H810" s="10" t="str">
        <f aca="false">Parámetros!$B$28</f>
        <v>Nuevo</v>
      </c>
      <c r="I810" s="10" t="str">
        <f aca="false">Parámetros!$B$29</f>
        <v>Clásica</v>
      </c>
      <c r="J810" s="11" t="s">
        <v>9712</v>
      </c>
      <c r="K810" s="10" t="str">
        <f aca="false">Parámetros!$B$30</f>
        <v>Mercado Envíos</v>
      </c>
      <c r="L810" s="2" t="str">
        <f aca="false">IF(F810&gt;=Parámetros!$B$7,"Envío gratis (obligatorio en Mercado Libre)",Parámetros!$B$31)</f>
        <v>Envío gratis (obligatorio en Mercado Libre)</v>
      </c>
      <c r="M810" s="10" t="str">
        <f aca="false">Parámetros!$B$32</f>
        <v>No acepto</v>
      </c>
      <c r="N810" s="10" t="str">
        <f aca="false">Parámetros!$B$33</f>
        <v>Sin garantía</v>
      </c>
      <c r="O810" s="2" t="s">
        <v>9713</v>
      </c>
      <c r="P810" s="2" t="s">
        <v>9714</v>
      </c>
      <c r="Q810" s="2" t="s">
        <v>8452</v>
      </c>
      <c r="R810" s="2"/>
      <c r="S810" s="2"/>
      <c r="T810" s="2" t="s">
        <v>9715</v>
      </c>
      <c r="U810" s="2" t="n">
        <v>56</v>
      </c>
      <c r="V810" s="2" t="s">
        <v>133</v>
      </c>
      <c r="W810" s="2" t="n">
        <v>56</v>
      </c>
      <c r="X810" s="2" t="s">
        <v>9716</v>
      </c>
      <c r="Y810" s="2" t="s">
        <v>5265</v>
      </c>
      <c r="Z810" s="2" t="s">
        <v>136</v>
      </c>
      <c r="AA810" s="2"/>
      <c r="AB810" s="2"/>
      <c r="AC810" s="2"/>
      <c r="AD810" s="2"/>
      <c r="AE810" s="2"/>
      <c r="AF810" s="2" t="s">
        <v>9717</v>
      </c>
      <c r="AG810" s="2" t="s">
        <v>9718</v>
      </c>
      <c r="AH810" s="2" t="s">
        <v>9719</v>
      </c>
      <c r="AI810" s="2" t="s">
        <v>9720</v>
      </c>
      <c r="AJ810" s="2"/>
      <c r="AK810" s="2"/>
      <c r="AL810" s="2"/>
      <c r="AM810" s="2"/>
      <c r="AN810" s="2" t="s">
        <v>87</v>
      </c>
      <c r="AO810" s="2" t="s">
        <v>9721</v>
      </c>
      <c r="AP810" s="2" t="s">
        <v>89</v>
      </c>
    </row>
    <row r="811" customFormat="false" ht="15" hidden="false" customHeight="false" outlineLevel="0" collapsed="false">
      <c r="A811" s="8" t="s">
        <v>9722</v>
      </c>
      <c r="B811" s="8" t="s">
        <v>9722</v>
      </c>
      <c r="C811" s="2" t="s">
        <v>9723</v>
      </c>
      <c r="D811" s="2" t="s">
        <v>5225</v>
      </c>
      <c r="E811" s="2" t="s">
        <v>5226</v>
      </c>
      <c r="F811" s="9" t="n">
        <f aca="false">Precios!R811</f>
        <v>187</v>
      </c>
      <c r="G811" s="2" t="n">
        <v>3</v>
      </c>
      <c r="H811" s="10" t="str">
        <f aca="false">Parámetros!$B$28</f>
        <v>Nuevo</v>
      </c>
      <c r="I811" s="10" t="str">
        <f aca="false">Parámetros!$B$29</f>
        <v>Clásica</v>
      </c>
      <c r="J811" s="11" t="s">
        <v>9724</v>
      </c>
      <c r="K811" s="10" t="str">
        <f aca="false">Parámetros!$B$30</f>
        <v>Mercado Envíos</v>
      </c>
      <c r="L811" s="2" t="str">
        <f aca="false">IF(F811&gt;=Parámetros!$B$7,"Envío gratis (obligatorio en Mercado Libre)",Parámetros!$B$31)</f>
        <v>A cargo del comprador</v>
      </c>
      <c r="M811" s="10" t="str">
        <f aca="false">Parámetros!$B$32</f>
        <v>No acepto</v>
      </c>
      <c r="N811" s="10" t="str">
        <f aca="false">Parámetros!$B$33</f>
        <v>Sin garantía</v>
      </c>
      <c r="O811" s="2" t="s">
        <v>9725</v>
      </c>
      <c r="P811" s="2" t="s">
        <v>6526</v>
      </c>
      <c r="Q811" s="2" t="s">
        <v>6527</v>
      </c>
      <c r="R811" s="2" t="s">
        <v>9726</v>
      </c>
      <c r="S811" s="2"/>
      <c r="T811" s="2" t="s">
        <v>6006</v>
      </c>
      <c r="U811" s="2" t="n">
        <v>500</v>
      </c>
      <c r="V811" s="2" t="s">
        <v>77</v>
      </c>
      <c r="W811" s="2" t="n">
        <v>1</v>
      </c>
      <c r="X811" s="2"/>
      <c r="Y811" s="2"/>
      <c r="Z811" s="2"/>
      <c r="AA811" s="2"/>
      <c r="AB811" s="2"/>
      <c r="AC811" s="2"/>
      <c r="AD811" s="2"/>
      <c r="AE811" s="2" t="s">
        <v>5442</v>
      </c>
      <c r="AF811" s="2"/>
      <c r="AG811" s="2" t="s">
        <v>9727</v>
      </c>
      <c r="AH811" s="2" t="s">
        <v>9728</v>
      </c>
      <c r="AI811" s="2" t="s">
        <v>9729</v>
      </c>
      <c r="AJ811" s="2"/>
      <c r="AK811" s="2"/>
      <c r="AL811" s="2"/>
      <c r="AM811" s="2"/>
      <c r="AN811" s="2" t="s">
        <v>175</v>
      </c>
      <c r="AO811" s="2" t="s">
        <v>9730</v>
      </c>
      <c r="AP811" s="2" t="s">
        <v>89</v>
      </c>
    </row>
    <row r="812" customFormat="false" ht="15" hidden="false" customHeight="false" outlineLevel="0" collapsed="false">
      <c r="A812" s="8" t="s">
        <v>9731</v>
      </c>
      <c r="B812" s="8" t="s">
        <v>9731</v>
      </c>
      <c r="C812" s="2" t="s">
        <v>9732</v>
      </c>
      <c r="D812" s="2" t="s">
        <v>303</v>
      </c>
      <c r="E812" s="2" t="s">
        <v>304</v>
      </c>
      <c r="F812" s="9" t="n">
        <f aca="false">Precios!R812</f>
        <v>261</v>
      </c>
      <c r="G812" s="2" t="n">
        <v>232</v>
      </c>
      <c r="H812" s="10" t="str">
        <f aca="false">Parámetros!$B$28</f>
        <v>Nuevo</v>
      </c>
      <c r="I812" s="10" t="str">
        <f aca="false">Parámetros!$B$29</f>
        <v>Clásica</v>
      </c>
      <c r="J812" s="11" t="s">
        <v>9733</v>
      </c>
      <c r="K812" s="10" t="str">
        <f aca="false">Parámetros!$B$30</f>
        <v>Mercado Envíos</v>
      </c>
      <c r="L812" s="2" t="str">
        <f aca="false">IF(F812&gt;=Parámetros!$B$7,"Envío gratis (obligatorio en Mercado Libre)",Parámetros!$B$31)</f>
        <v>A cargo del comprador</v>
      </c>
      <c r="M812" s="10" t="str">
        <f aca="false">Parámetros!$B$32</f>
        <v>No acepto</v>
      </c>
      <c r="N812" s="10" t="str">
        <f aca="false">Parámetros!$B$33</f>
        <v>Sin garantía</v>
      </c>
      <c r="O812" s="2" t="s">
        <v>9734</v>
      </c>
      <c r="P812" s="2" t="s">
        <v>7115</v>
      </c>
      <c r="Q812" s="2" t="s">
        <v>910</v>
      </c>
      <c r="R812" s="2" t="s">
        <v>9735</v>
      </c>
      <c r="S812" s="2" t="s">
        <v>9736</v>
      </c>
      <c r="T812" s="2" t="s">
        <v>1459</v>
      </c>
      <c r="U812" s="2" t="n">
        <v>100</v>
      </c>
      <c r="V812" s="2" t="s">
        <v>77</v>
      </c>
      <c r="W812" s="2" t="n">
        <v>1</v>
      </c>
      <c r="X812" s="2"/>
      <c r="Y812" s="2"/>
      <c r="Z812" s="2"/>
      <c r="AA812" s="2" t="s">
        <v>9737</v>
      </c>
      <c r="AB812" s="2"/>
      <c r="AC812" s="2" t="s">
        <v>252</v>
      </c>
      <c r="AD812" s="2"/>
      <c r="AE812" s="2"/>
      <c r="AF812" s="2"/>
      <c r="AG812" s="2" t="s">
        <v>9738</v>
      </c>
      <c r="AH812" s="2" t="s">
        <v>9739</v>
      </c>
      <c r="AI812" s="2" t="s">
        <v>9740</v>
      </c>
      <c r="AJ812" s="2"/>
      <c r="AK812" s="2"/>
      <c r="AL812" s="2"/>
      <c r="AM812" s="2"/>
      <c r="AN812" s="2" t="s">
        <v>87</v>
      </c>
      <c r="AO812" s="2" t="s">
        <v>9741</v>
      </c>
      <c r="AP812" s="2" t="s">
        <v>89</v>
      </c>
    </row>
    <row r="813" customFormat="false" ht="15" hidden="false" customHeight="false" outlineLevel="0" collapsed="false">
      <c r="A813" s="8" t="s">
        <v>9742</v>
      </c>
      <c r="B813" s="8" t="s">
        <v>9742</v>
      </c>
      <c r="C813" s="2" t="s">
        <v>9743</v>
      </c>
      <c r="D813" s="2" t="s">
        <v>2351</v>
      </c>
      <c r="E813" s="2" t="s">
        <v>2352</v>
      </c>
      <c r="F813" s="9" t="n">
        <f aca="false">Precios!R813</f>
        <v>74</v>
      </c>
      <c r="G813" s="2" t="n">
        <v>410</v>
      </c>
      <c r="H813" s="10" t="str">
        <f aca="false">Parámetros!$B$28</f>
        <v>Nuevo</v>
      </c>
      <c r="I813" s="10" t="str">
        <f aca="false">Parámetros!$B$29</f>
        <v>Clásica</v>
      </c>
      <c r="J813" s="11" t="s">
        <v>9744</v>
      </c>
      <c r="K813" s="10" t="str">
        <f aca="false">Parámetros!$B$30</f>
        <v>Mercado Envíos</v>
      </c>
      <c r="L813" s="2" t="str">
        <f aca="false">IF(F813&gt;=Parámetros!$B$7,"Envío gratis (obligatorio en Mercado Libre)",Parámetros!$B$31)</f>
        <v>A cargo del comprador</v>
      </c>
      <c r="M813" s="10" t="str">
        <f aca="false">Parámetros!$B$32</f>
        <v>No acepto</v>
      </c>
      <c r="N813" s="10" t="str">
        <f aca="false">Parámetros!$B$33</f>
        <v>Sin garantía</v>
      </c>
      <c r="O813" s="2" t="s">
        <v>9745</v>
      </c>
      <c r="P813" s="2" t="s">
        <v>6674</v>
      </c>
      <c r="Q813" s="2"/>
      <c r="R813" s="2" t="s">
        <v>6675</v>
      </c>
      <c r="S813" s="2" t="s">
        <v>9746</v>
      </c>
      <c r="T813" s="2" t="s">
        <v>6006</v>
      </c>
      <c r="U813" s="2" t="n">
        <v>60</v>
      </c>
      <c r="V813" s="2" t="s">
        <v>100</v>
      </c>
      <c r="W813" s="2" t="n">
        <v>1</v>
      </c>
      <c r="X813" s="2"/>
      <c r="Y813" s="2"/>
      <c r="Z813" s="2"/>
      <c r="AA813" s="2"/>
      <c r="AB813" s="2"/>
      <c r="AC813" s="2"/>
      <c r="AD813" s="2" t="s">
        <v>1101</v>
      </c>
      <c r="AE813" s="2" t="s">
        <v>9747</v>
      </c>
      <c r="AF813" s="2"/>
      <c r="AG813" s="2" t="s">
        <v>9748</v>
      </c>
      <c r="AH813" s="2" t="s">
        <v>9749</v>
      </c>
      <c r="AI813" s="2" t="s">
        <v>9750</v>
      </c>
      <c r="AJ813" s="2"/>
      <c r="AK813" s="2"/>
      <c r="AL813" s="2"/>
      <c r="AM813" s="2"/>
      <c r="AN813" s="2" t="s">
        <v>175</v>
      </c>
      <c r="AO813" s="2" t="s">
        <v>9751</v>
      </c>
      <c r="AP813" s="2" t="s">
        <v>89</v>
      </c>
    </row>
    <row r="814" customFormat="false" ht="15" hidden="false" customHeight="false" outlineLevel="0" collapsed="false">
      <c r="A814" s="8" t="s">
        <v>9752</v>
      </c>
      <c r="B814" s="8" t="s">
        <v>9752</v>
      </c>
      <c r="C814" s="2" t="s">
        <v>9753</v>
      </c>
      <c r="D814" s="2" t="s">
        <v>144</v>
      </c>
      <c r="E814" s="2" t="s">
        <v>145</v>
      </c>
      <c r="F814" s="9" t="n">
        <f aca="false">Precios!R814</f>
        <v>97.01</v>
      </c>
      <c r="G814" s="2" t="n">
        <v>386</v>
      </c>
      <c r="H814" s="10" t="str">
        <f aca="false">Parámetros!$B$28</f>
        <v>Nuevo</v>
      </c>
      <c r="I814" s="10" t="str">
        <f aca="false">Parámetros!$B$29</f>
        <v>Clásica</v>
      </c>
      <c r="J814" s="11" t="s">
        <v>9754</v>
      </c>
      <c r="K814" s="10" t="str">
        <f aca="false">Parámetros!$B$30</f>
        <v>Mercado Envíos</v>
      </c>
      <c r="L814" s="2" t="str">
        <f aca="false">IF(F814&gt;=Parámetros!$B$7,"Envío gratis (obligatorio en Mercado Libre)",Parámetros!$B$31)</f>
        <v>A cargo del comprador</v>
      </c>
      <c r="M814" s="10" t="str">
        <f aca="false">Parámetros!$B$32</f>
        <v>No acepto</v>
      </c>
      <c r="N814" s="10" t="str">
        <f aca="false">Parámetros!$B$33</f>
        <v>Sin garantía</v>
      </c>
      <c r="O814" s="2" t="s">
        <v>9755</v>
      </c>
      <c r="P814" s="2" t="s">
        <v>1256</v>
      </c>
      <c r="Q814" s="2" t="s">
        <v>336</v>
      </c>
      <c r="R814" s="2"/>
      <c r="S814" s="2"/>
      <c r="T814" s="2" t="s">
        <v>9756</v>
      </c>
      <c r="U814" s="2" t="n">
        <v>12</v>
      </c>
      <c r="V814" s="2" t="s">
        <v>133</v>
      </c>
      <c r="W814" s="2" t="n">
        <v>12</v>
      </c>
      <c r="X814" s="2" t="s">
        <v>1259</v>
      </c>
      <c r="Y814" s="2" t="s">
        <v>4285</v>
      </c>
      <c r="Z814" s="2" t="s">
        <v>136</v>
      </c>
      <c r="AA814" s="2"/>
      <c r="AB814" s="2"/>
      <c r="AC814" s="2" t="s">
        <v>475</v>
      </c>
      <c r="AD814" s="2"/>
      <c r="AE814" s="2"/>
      <c r="AF814" s="2"/>
      <c r="AG814" s="2" t="s">
        <v>9757</v>
      </c>
      <c r="AH814" s="2" t="s">
        <v>9758</v>
      </c>
      <c r="AI814" s="2" t="s">
        <v>9759</v>
      </c>
      <c r="AJ814" s="2"/>
      <c r="AK814" s="2"/>
      <c r="AL814" s="2"/>
      <c r="AM814" s="2"/>
      <c r="AN814" s="2" t="s">
        <v>87</v>
      </c>
      <c r="AO814" s="2" t="s">
        <v>9760</v>
      </c>
      <c r="AP814" s="2" t="s">
        <v>89</v>
      </c>
    </row>
    <row r="815" customFormat="false" ht="15" hidden="false" customHeight="false" outlineLevel="0" collapsed="false">
      <c r="A815" s="8" t="s">
        <v>9761</v>
      </c>
      <c r="B815" s="8" t="s">
        <v>9761</v>
      </c>
      <c r="C815" s="2" t="s">
        <v>9762</v>
      </c>
      <c r="D815" s="2" t="s">
        <v>445</v>
      </c>
      <c r="E815" s="2" t="s">
        <v>446</v>
      </c>
      <c r="F815" s="9" t="n">
        <f aca="false">Precios!R815</f>
        <v>1293.2</v>
      </c>
      <c r="G815" s="2" t="n">
        <v>48</v>
      </c>
      <c r="H815" s="10" t="str">
        <f aca="false">Parámetros!$B$28</f>
        <v>Nuevo</v>
      </c>
      <c r="I815" s="10" t="str">
        <f aca="false">Parámetros!$B$29</f>
        <v>Clásica</v>
      </c>
      <c r="J815" s="11" t="s">
        <v>9763</v>
      </c>
      <c r="K815" s="10" t="str">
        <f aca="false">Parámetros!$B$30</f>
        <v>Mercado Envíos</v>
      </c>
      <c r="L815" s="2" t="str">
        <f aca="false">IF(F815&gt;=Parámetros!$B$7,"Envío gratis (obligatorio en Mercado Libre)",Parámetros!$B$31)</f>
        <v>Envío gratis (obligatorio en Mercado Libre)</v>
      </c>
      <c r="M815" s="10" t="str">
        <f aca="false">Parámetros!$B$32</f>
        <v>No acepto</v>
      </c>
      <c r="N815" s="10" t="str">
        <f aca="false">Parámetros!$B$33</f>
        <v>Sin garantía</v>
      </c>
      <c r="O815" s="2" t="s">
        <v>9764</v>
      </c>
      <c r="P815" s="2" t="s">
        <v>9765</v>
      </c>
      <c r="Q815" s="2" t="s">
        <v>897</v>
      </c>
      <c r="R815" s="2"/>
      <c r="S815" s="2"/>
      <c r="T815" s="2" t="s">
        <v>6507</v>
      </c>
      <c r="U815" s="2" t="n">
        <v>10</v>
      </c>
      <c r="V815" s="2" t="s">
        <v>220</v>
      </c>
      <c r="W815" s="2" t="n">
        <v>10</v>
      </c>
      <c r="X815" s="2" t="s">
        <v>9766</v>
      </c>
      <c r="Y815" s="2" t="s">
        <v>2164</v>
      </c>
      <c r="Z815" s="2" t="s">
        <v>136</v>
      </c>
      <c r="AA815" s="2"/>
      <c r="AB815" s="2"/>
      <c r="AC815" s="2"/>
      <c r="AD815" s="2"/>
      <c r="AE815" s="2"/>
      <c r="AF815" s="2" t="s">
        <v>9767</v>
      </c>
      <c r="AG815" s="2" t="s">
        <v>9768</v>
      </c>
      <c r="AH815" s="2" t="s">
        <v>9769</v>
      </c>
      <c r="AI815" s="2" t="s">
        <v>9770</v>
      </c>
      <c r="AJ815" s="2"/>
      <c r="AK815" s="2"/>
      <c r="AL815" s="2"/>
      <c r="AM815" s="2"/>
      <c r="AN815" s="2" t="s">
        <v>87</v>
      </c>
      <c r="AO815" s="2" t="s">
        <v>9771</v>
      </c>
      <c r="AP815" s="2" t="s">
        <v>89</v>
      </c>
    </row>
    <row r="816" customFormat="false" ht="15" hidden="false" customHeight="false" outlineLevel="0" collapsed="false">
      <c r="A816" s="8" t="s">
        <v>9772</v>
      </c>
      <c r="B816" s="8" t="s">
        <v>9772</v>
      </c>
      <c r="C816" s="2" t="s">
        <v>9773</v>
      </c>
      <c r="D816" s="2" t="s">
        <v>6709</v>
      </c>
      <c r="E816" s="2" t="s">
        <v>6710</v>
      </c>
      <c r="F816" s="9" t="n">
        <f aca="false">Precios!R816</f>
        <v>211.01</v>
      </c>
      <c r="G816" s="2" t="n">
        <v>123</v>
      </c>
      <c r="H816" s="10" t="str">
        <f aca="false">Parámetros!$B$28</f>
        <v>Nuevo</v>
      </c>
      <c r="I816" s="10" t="str">
        <f aca="false">Parámetros!$B$29</f>
        <v>Clásica</v>
      </c>
      <c r="J816" s="11" t="s">
        <v>9774</v>
      </c>
      <c r="K816" s="10" t="str">
        <f aca="false">Parámetros!$B$30</f>
        <v>Mercado Envíos</v>
      </c>
      <c r="L816" s="2" t="str">
        <f aca="false">IF(F816&gt;=Parámetros!$B$7,"Envío gratis (obligatorio en Mercado Libre)",Parámetros!$B$31)</f>
        <v>A cargo del comprador</v>
      </c>
      <c r="M816" s="10" t="str">
        <f aca="false">Parámetros!$B$32</f>
        <v>No acepto</v>
      </c>
      <c r="N816" s="10" t="str">
        <f aca="false">Parámetros!$B$33</f>
        <v>Sin garantía</v>
      </c>
      <c r="O816" s="2" t="s">
        <v>9775</v>
      </c>
      <c r="P816" s="2" t="s">
        <v>6713</v>
      </c>
      <c r="Q816" s="2" t="s">
        <v>6195</v>
      </c>
      <c r="R816" s="2" t="s">
        <v>9776</v>
      </c>
      <c r="S816" s="2"/>
      <c r="T816" s="2" t="s">
        <v>3457</v>
      </c>
      <c r="U816" s="2" t="n">
        <v>150</v>
      </c>
      <c r="V816" s="2" t="s">
        <v>77</v>
      </c>
      <c r="W816" s="2" t="n">
        <v>1</v>
      </c>
      <c r="X816" s="2"/>
      <c r="Y816" s="2"/>
      <c r="Z816" s="2"/>
      <c r="AA816" s="2"/>
      <c r="AB816" s="2"/>
      <c r="AC816" s="2" t="s">
        <v>9777</v>
      </c>
      <c r="AD816" s="2" t="s">
        <v>1101</v>
      </c>
      <c r="AE816" s="2"/>
      <c r="AF816" s="2"/>
      <c r="AG816" s="2" t="s">
        <v>9778</v>
      </c>
      <c r="AH816" s="2" t="s">
        <v>9779</v>
      </c>
      <c r="AI816" s="2" t="s">
        <v>9780</v>
      </c>
      <c r="AJ816" s="2"/>
      <c r="AK816" s="2"/>
      <c r="AL816" s="2"/>
      <c r="AM816" s="2"/>
      <c r="AN816" s="2" t="s">
        <v>175</v>
      </c>
      <c r="AO816" s="2" t="s">
        <v>9781</v>
      </c>
      <c r="AP816" s="2" t="s">
        <v>89</v>
      </c>
    </row>
    <row r="817" customFormat="false" ht="15" hidden="false" customHeight="false" outlineLevel="0" collapsed="false">
      <c r="A817" s="8" t="s">
        <v>9782</v>
      </c>
      <c r="B817" s="8" t="s">
        <v>9782</v>
      </c>
      <c r="C817" s="2" t="s">
        <v>9783</v>
      </c>
      <c r="D817" s="2" t="s">
        <v>9784</v>
      </c>
      <c r="E817" s="2" t="s">
        <v>9785</v>
      </c>
      <c r="F817" s="9" t="n">
        <f aca="false">Precios!R817</f>
        <v>110</v>
      </c>
      <c r="G817" s="2" t="n">
        <v>489</v>
      </c>
      <c r="H817" s="10" t="str">
        <f aca="false">Parámetros!$B$28</f>
        <v>Nuevo</v>
      </c>
      <c r="I817" s="10" t="str">
        <f aca="false">Parámetros!$B$29</f>
        <v>Clásica</v>
      </c>
      <c r="J817" s="11" t="s">
        <v>9786</v>
      </c>
      <c r="K817" s="10" t="str">
        <f aca="false">Parámetros!$B$30</f>
        <v>Mercado Envíos</v>
      </c>
      <c r="L817" s="2" t="str">
        <f aca="false">IF(F817&gt;=Parámetros!$B$7,"Envío gratis (obligatorio en Mercado Libre)",Parámetros!$B$31)</f>
        <v>A cargo del comprador</v>
      </c>
      <c r="M817" s="10" t="str">
        <f aca="false">Parámetros!$B$32</f>
        <v>No acepto</v>
      </c>
      <c r="N817" s="10" t="str">
        <f aca="false">Parámetros!$B$33</f>
        <v>Sin garantía</v>
      </c>
      <c r="O817" s="2" t="s">
        <v>9787</v>
      </c>
      <c r="P817" s="2" t="s">
        <v>1681</v>
      </c>
      <c r="Q817" s="2" t="s">
        <v>336</v>
      </c>
      <c r="R817" s="2" t="s">
        <v>9788</v>
      </c>
      <c r="S817" s="2" t="s">
        <v>9789</v>
      </c>
      <c r="T817" s="2" t="s">
        <v>9790</v>
      </c>
      <c r="U817" s="2" t="n">
        <v>50</v>
      </c>
      <c r="V817" s="2" t="s">
        <v>5247</v>
      </c>
      <c r="W817" s="2" t="n">
        <v>1</v>
      </c>
      <c r="X817" s="2"/>
      <c r="Y817" s="2"/>
      <c r="Z817" s="2"/>
      <c r="AA817" s="2"/>
      <c r="AB817" s="2"/>
      <c r="AC817" s="2" t="s">
        <v>2384</v>
      </c>
      <c r="AD817" s="2"/>
      <c r="AE817" s="2"/>
      <c r="AF817" s="2"/>
      <c r="AG817" s="2" t="s">
        <v>9791</v>
      </c>
      <c r="AH817" s="2" t="s">
        <v>9792</v>
      </c>
      <c r="AI817" s="2"/>
      <c r="AJ817" s="2"/>
      <c r="AK817" s="2"/>
      <c r="AL817" s="2"/>
      <c r="AM817" s="2"/>
      <c r="AN817" s="2" t="s">
        <v>175</v>
      </c>
      <c r="AO817" s="2" t="s">
        <v>9793</v>
      </c>
      <c r="AP817" s="2" t="s">
        <v>89</v>
      </c>
    </row>
    <row r="818" customFormat="false" ht="15" hidden="false" customHeight="false" outlineLevel="0" collapsed="false">
      <c r="A818" s="8" t="s">
        <v>9794</v>
      </c>
      <c r="B818" s="8" t="s">
        <v>9794</v>
      </c>
      <c r="C818" s="2" t="s">
        <v>9795</v>
      </c>
      <c r="D818" s="2" t="s">
        <v>445</v>
      </c>
      <c r="E818" s="2" t="s">
        <v>446</v>
      </c>
      <c r="F818" s="9" t="n">
        <f aca="false">Precios!R818</f>
        <v>548</v>
      </c>
      <c r="G818" s="2" t="n">
        <v>51</v>
      </c>
      <c r="H818" s="10" t="str">
        <f aca="false">Parámetros!$B$28</f>
        <v>Nuevo</v>
      </c>
      <c r="I818" s="10" t="str">
        <f aca="false">Parámetros!$B$29</f>
        <v>Clásica</v>
      </c>
      <c r="J818" s="11" t="s">
        <v>9796</v>
      </c>
      <c r="K818" s="10" t="str">
        <f aca="false">Parámetros!$B$30</f>
        <v>Mercado Envíos</v>
      </c>
      <c r="L818" s="2" t="str">
        <f aca="false">IF(F818&gt;=Parámetros!$B$7,"Envío gratis (obligatorio en Mercado Libre)",Parámetros!$B$31)</f>
        <v>Envío gratis (obligatorio en Mercado Libre)</v>
      </c>
      <c r="M818" s="10" t="str">
        <f aca="false">Parámetros!$B$32</f>
        <v>No acepto</v>
      </c>
      <c r="N818" s="10" t="str">
        <f aca="false">Parámetros!$B$33</f>
        <v>Sin garantía</v>
      </c>
      <c r="O818" s="2" t="s">
        <v>9797</v>
      </c>
      <c r="P818" s="2" t="s">
        <v>4594</v>
      </c>
      <c r="Q818" s="2" t="s">
        <v>1016</v>
      </c>
      <c r="R818" s="2"/>
      <c r="S818" s="2"/>
      <c r="T818" s="2" t="s">
        <v>9798</v>
      </c>
      <c r="U818" s="2" t="n">
        <v>22.5</v>
      </c>
      <c r="V818" s="2" t="s">
        <v>77</v>
      </c>
      <c r="W818" s="2" t="n">
        <v>1</v>
      </c>
      <c r="X818" s="2" t="s">
        <v>4595</v>
      </c>
      <c r="Y818" s="2" t="s">
        <v>9799</v>
      </c>
      <c r="Z818" s="2" t="s">
        <v>136</v>
      </c>
      <c r="AA818" s="2"/>
      <c r="AB818" s="2"/>
      <c r="AC818" s="2"/>
      <c r="AD818" s="2"/>
      <c r="AE818" s="2"/>
      <c r="AF818" s="2" t="s">
        <v>9800</v>
      </c>
      <c r="AG818" s="2" t="s">
        <v>9801</v>
      </c>
      <c r="AH818" s="2" t="s">
        <v>9802</v>
      </c>
      <c r="AI818" s="2" t="s">
        <v>9803</v>
      </c>
      <c r="AJ818" s="2"/>
      <c r="AK818" s="2"/>
      <c r="AL818" s="2"/>
      <c r="AM818" s="2"/>
      <c r="AN818" s="2" t="s">
        <v>87</v>
      </c>
      <c r="AO818" s="2" t="s">
        <v>9804</v>
      </c>
      <c r="AP818" s="2" t="s">
        <v>89</v>
      </c>
    </row>
    <row r="819" customFormat="false" ht="15" hidden="false" customHeight="false" outlineLevel="0" collapsed="false">
      <c r="A819" s="8" t="s">
        <v>9805</v>
      </c>
      <c r="B819" s="8" t="s">
        <v>9805</v>
      </c>
      <c r="C819" s="2" t="s">
        <v>9806</v>
      </c>
      <c r="D819" s="2" t="s">
        <v>9807</v>
      </c>
      <c r="E819" s="2" t="s">
        <v>9808</v>
      </c>
      <c r="F819" s="9" t="n">
        <f aca="false">Precios!R819</f>
        <v>281</v>
      </c>
      <c r="G819" s="2" t="n">
        <v>10</v>
      </c>
      <c r="H819" s="10" t="str">
        <f aca="false">Parámetros!$B$28</f>
        <v>Nuevo</v>
      </c>
      <c r="I819" s="10" t="str">
        <f aca="false">Parámetros!$B$29</f>
        <v>Clásica</v>
      </c>
      <c r="J819" s="11" t="s">
        <v>9809</v>
      </c>
      <c r="K819" s="10" t="str">
        <f aca="false">Parámetros!$B$30</f>
        <v>Mercado Envíos</v>
      </c>
      <c r="L819" s="2" t="str">
        <f aca="false">IF(F819&gt;=Parámetros!$B$7,"Envío gratis (obligatorio en Mercado Libre)",Parámetros!$B$31)</f>
        <v>A cargo del comprador</v>
      </c>
      <c r="M819" s="10" t="str">
        <f aca="false">Parámetros!$B$32</f>
        <v>No acepto</v>
      </c>
      <c r="N819" s="10" t="str">
        <f aca="false">Parámetros!$B$33</f>
        <v>Sin garantía</v>
      </c>
      <c r="O819" s="2" t="s">
        <v>9810</v>
      </c>
      <c r="P819" s="2" t="s">
        <v>9811</v>
      </c>
      <c r="Q819" s="2" t="s">
        <v>9812</v>
      </c>
      <c r="R819" s="2"/>
      <c r="S819" s="2"/>
      <c r="T819" s="2" t="s">
        <v>9813</v>
      </c>
      <c r="U819" s="2"/>
      <c r="V819" s="2"/>
      <c r="W819" s="2" t="n">
        <v>1</v>
      </c>
      <c r="X819" s="2"/>
      <c r="Y819" s="2"/>
      <c r="Z819" s="2"/>
      <c r="AA819" s="2" t="s">
        <v>1792</v>
      </c>
      <c r="AB819" s="2"/>
      <c r="AC819" s="2"/>
      <c r="AD819" s="2"/>
      <c r="AE819" s="2"/>
      <c r="AF819" s="2"/>
      <c r="AG819" s="2" t="s">
        <v>9814</v>
      </c>
      <c r="AH819" s="2" t="s">
        <v>9815</v>
      </c>
      <c r="AI819" s="2" t="s">
        <v>9816</v>
      </c>
      <c r="AJ819" s="2"/>
      <c r="AK819" s="2"/>
      <c r="AL819" s="2"/>
      <c r="AM819" s="2"/>
      <c r="AN819" s="2" t="s">
        <v>87</v>
      </c>
      <c r="AO819" s="2" t="s">
        <v>9817</v>
      </c>
      <c r="AP819" s="2" t="s">
        <v>89</v>
      </c>
    </row>
    <row r="820" customFormat="false" ht="15" hidden="false" customHeight="false" outlineLevel="0" collapsed="false">
      <c r="A820" s="8" t="s">
        <v>9818</v>
      </c>
      <c r="B820" s="8" t="s">
        <v>9818</v>
      </c>
      <c r="C820" s="2" t="s">
        <v>9819</v>
      </c>
      <c r="D820" s="2" t="s">
        <v>7694</v>
      </c>
      <c r="E820" s="2" t="s">
        <v>7695</v>
      </c>
      <c r="F820" s="9" t="n">
        <f aca="false">Precios!R820</f>
        <v>251</v>
      </c>
      <c r="G820" s="2" t="n">
        <v>115</v>
      </c>
      <c r="H820" s="10" t="str">
        <f aca="false">Parámetros!$B$28</f>
        <v>Nuevo</v>
      </c>
      <c r="I820" s="10" t="str">
        <f aca="false">Parámetros!$B$29</f>
        <v>Clásica</v>
      </c>
      <c r="J820" s="11" t="s">
        <v>9820</v>
      </c>
      <c r="K820" s="10" t="str">
        <f aca="false">Parámetros!$B$30</f>
        <v>Mercado Envíos</v>
      </c>
      <c r="L820" s="2" t="str">
        <f aca="false">IF(F820&gt;=Parámetros!$B$7,"Envío gratis (obligatorio en Mercado Libre)",Parámetros!$B$31)</f>
        <v>A cargo del comprador</v>
      </c>
      <c r="M820" s="10" t="str">
        <f aca="false">Parámetros!$B$32</f>
        <v>No acepto</v>
      </c>
      <c r="N820" s="10" t="str">
        <f aca="false">Parámetros!$B$33</f>
        <v>Sin garantía</v>
      </c>
      <c r="O820" s="2" t="s">
        <v>9821</v>
      </c>
      <c r="P820" s="2" t="s">
        <v>7698</v>
      </c>
      <c r="Q820" s="2"/>
      <c r="R820" s="2"/>
      <c r="S820" s="2"/>
      <c r="T820" s="2" t="s">
        <v>9822</v>
      </c>
      <c r="U820" s="2" t="n">
        <v>6</v>
      </c>
      <c r="V820" s="2" t="s">
        <v>171</v>
      </c>
      <c r="W820" s="2" t="n">
        <v>6</v>
      </c>
      <c r="X820" s="2"/>
      <c r="Y820" s="2"/>
      <c r="Z820" s="2"/>
      <c r="AA820" s="2"/>
      <c r="AB820" s="2"/>
      <c r="AC820" s="2"/>
      <c r="AD820" s="2"/>
      <c r="AE820" s="2"/>
      <c r="AF820" s="2"/>
      <c r="AG820" s="2" t="s">
        <v>9823</v>
      </c>
      <c r="AH820" s="2" t="s">
        <v>9824</v>
      </c>
      <c r="AI820" s="2"/>
      <c r="AJ820" s="2"/>
      <c r="AK820" s="2"/>
      <c r="AL820" s="2"/>
      <c r="AM820" s="2"/>
      <c r="AN820" s="2" t="s">
        <v>175</v>
      </c>
      <c r="AO820" s="2" t="s">
        <v>9825</v>
      </c>
      <c r="AP820" s="2" t="s">
        <v>89</v>
      </c>
    </row>
    <row r="821" customFormat="false" ht="15" hidden="false" customHeight="false" outlineLevel="0" collapsed="false">
      <c r="A821" s="8" t="s">
        <v>9826</v>
      </c>
      <c r="B821" s="8" t="s">
        <v>9826</v>
      </c>
      <c r="C821" s="2" t="s">
        <v>9827</v>
      </c>
      <c r="D821" s="2" t="s">
        <v>144</v>
      </c>
      <c r="E821" s="2" t="s">
        <v>145</v>
      </c>
      <c r="F821" s="9" t="n">
        <f aca="false">Precios!R821</f>
        <v>122</v>
      </c>
      <c r="G821" s="2" t="n">
        <v>855</v>
      </c>
      <c r="H821" s="10" t="str">
        <f aca="false">Parámetros!$B$28</f>
        <v>Nuevo</v>
      </c>
      <c r="I821" s="10" t="str">
        <f aca="false">Parámetros!$B$29</f>
        <v>Clásica</v>
      </c>
      <c r="J821" s="11" t="s">
        <v>9828</v>
      </c>
      <c r="K821" s="10" t="str">
        <f aca="false">Parámetros!$B$30</f>
        <v>Mercado Envíos</v>
      </c>
      <c r="L821" s="2" t="str">
        <f aca="false">IF(F821&gt;=Parámetros!$B$7,"Envío gratis (obligatorio en Mercado Libre)",Parámetros!$B$31)</f>
        <v>A cargo del comprador</v>
      </c>
      <c r="M821" s="10" t="str">
        <f aca="false">Parámetros!$B$32</f>
        <v>No acepto</v>
      </c>
      <c r="N821" s="10" t="str">
        <f aca="false">Parámetros!$B$33</f>
        <v>Sin garantía</v>
      </c>
      <c r="O821" s="2" t="s">
        <v>9829</v>
      </c>
      <c r="P821" s="2" t="s">
        <v>9830</v>
      </c>
      <c r="Q821" s="2" t="s">
        <v>5744</v>
      </c>
      <c r="R821" s="2"/>
      <c r="S821" s="2"/>
      <c r="T821" s="2" t="s">
        <v>8612</v>
      </c>
      <c r="U821" s="2" t="n">
        <v>60</v>
      </c>
      <c r="V821" s="2" t="s">
        <v>133</v>
      </c>
      <c r="W821" s="2" t="n">
        <v>60</v>
      </c>
      <c r="X821" s="2" t="s">
        <v>9831</v>
      </c>
      <c r="Y821" s="2" t="s">
        <v>2948</v>
      </c>
      <c r="Z821" s="2" t="s">
        <v>136</v>
      </c>
      <c r="AA821" s="2"/>
      <c r="AB821" s="2"/>
      <c r="AC821" s="2"/>
      <c r="AD821" s="2"/>
      <c r="AE821" s="2"/>
      <c r="AF821" s="2" t="s">
        <v>9832</v>
      </c>
      <c r="AG821" s="2" t="s">
        <v>9833</v>
      </c>
      <c r="AH821" s="2" t="s">
        <v>9834</v>
      </c>
      <c r="AI821" s="2" t="s">
        <v>9835</v>
      </c>
      <c r="AJ821" s="2"/>
      <c r="AK821" s="2"/>
      <c r="AL821" s="2"/>
      <c r="AM821" s="2"/>
      <c r="AN821" s="2" t="s">
        <v>87</v>
      </c>
      <c r="AO821" s="2" t="s">
        <v>9836</v>
      </c>
      <c r="AP821" s="2" t="s">
        <v>89</v>
      </c>
    </row>
    <row r="822" customFormat="false" ht="15" hidden="false" customHeight="false" outlineLevel="0" collapsed="false">
      <c r="A822" s="8" t="s">
        <v>9837</v>
      </c>
      <c r="B822" s="8" t="s">
        <v>9837</v>
      </c>
      <c r="C822" s="2" t="s">
        <v>9838</v>
      </c>
      <c r="D822" s="2" t="s">
        <v>350</v>
      </c>
      <c r="E822" s="2" t="s">
        <v>351</v>
      </c>
      <c r="F822" s="9" t="n">
        <f aca="false">Precios!R822</f>
        <v>1180.41</v>
      </c>
      <c r="G822" s="2" t="n">
        <v>120</v>
      </c>
      <c r="H822" s="10" t="str">
        <f aca="false">Parámetros!$B$28</f>
        <v>Nuevo</v>
      </c>
      <c r="I822" s="10" t="str">
        <f aca="false">Parámetros!$B$29</f>
        <v>Clásica</v>
      </c>
      <c r="J822" s="11" t="s">
        <v>9839</v>
      </c>
      <c r="K822" s="10" t="str">
        <f aca="false">Parámetros!$B$30</f>
        <v>Mercado Envíos</v>
      </c>
      <c r="L822" s="2" t="str">
        <f aca="false">IF(F822&gt;=Parámetros!$B$7,"Envío gratis (obligatorio en Mercado Libre)",Parámetros!$B$31)</f>
        <v>Envío gratis (obligatorio en Mercado Libre)</v>
      </c>
      <c r="M822" s="10" t="str">
        <f aca="false">Parámetros!$B$32</f>
        <v>No acepto</v>
      </c>
      <c r="N822" s="10" t="str">
        <f aca="false">Parámetros!$B$33</f>
        <v>Sin garantía</v>
      </c>
      <c r="O822" s="2" t="s">
        <v>9840</v>
      </c>
      <c r="P822" s="2" t="s">
        <v>9841</v>
      </c>
      <c r="Q822" s="2" t="s">
        <v>1098</v>
      </c>
      <c r="R822" s="2"/>
      <c r="S822" s="2"/>
      <c r="T822" s="2" t="s">
        <v>5415</v>
      </c>
      <c r="U822" s="2" t="n">
        <v>30</v>
      </c>
      <c r="V822" s="2" t="s">
        <v>133</v>
      </c>
      <c r="W822" s="2" t="n">
        <v>30</v>
      </c>
      <c r="X822" s="2" t="s">
        <v>9842</v>
      </c>
      <c r="Y822" s="2" t="s">
        <v>9843</v>
      </c>
      <c r="Z822" s="2" t="s">
        <v>136</v>
      </c>
      <c r="AA822" s="2"/>
      <c r="AB822" s="2"/>
      <c r="AC822" s="2"/>
      <c r="AD822" s="2"/>
      <c r="AE822" s="2"/>
      <c r="AF822" s="2"/>
      <c r="AG822" s="2" t="s">
        <v>9844</v>
      </c>
      <c r="AH822" s="2" t="s">
        <v>9845</v>
      </c>
      <c r="AI822" s="2" t="s">
        <v>9846</v>
      </c>
      <c r="AJ822" s="2"/>
      <c r="AK822" s="2"/>
      <c r="AL822" s="2"/>
      <c r="AM822" s="2"/>
      <c r="AN822" s="2" t="s">
        <v>87</v>
      </c>
      <c r="AO822" s="2" t="s">
        <v>9847</v>
      </c>
      <c r="AP822" s="2" t="s">
        <v>89</v>
      </c>
    </row>
    <row r="823" customFormat="false" ht="15" hidden="false" customHeight="false" outlineLevel="0" collapsed="false">
      <c r="A823" s="8" t="s">
        <v>9848</v>
      </c>
      <c r="B823" s="8" t="s">
        <v>9848</v>
      </c>
      <c r="C823" s="2" t="s">
        <v>9849</v>
      </c>
      <c r="D823" s="2" t="s">
        <v>6190</v>
      </c>
      <c r="E823" s="2" t="s">
        <v>6191</v>
      </c>
      <c r="F823" s="9" t="n">
        <f aca="false">Precios!R823</f>
        <v>116</v>
      </c>
      <c r="G823" s="2" t="n">
        <v>12</v>
      </c>
      <c r="H823" s="10" t="str">
        <f aca="false">Parámetros!$B$28</f>
        <v>Nuevo</v>
      </c>
      <c r="I823" s="10" t="str">
        <f aca="false">Parámetros!$B$29</f>
        <v>Clásica</v>
      </c>
      <c r="J823" s="11" t="s">
        <v>9850</v>
      </c>
      <c r="K823" s="10" t="str">
        <f aca="false">Parámetros!$B$30</f>
        <v>Mercado Envíos</v>
      </c>
      <c r="L823" s="2" t="str">
        <f aca="false">IF(F823&gt;=Parámetros!$B$7,"Envío gratis (obligatorio en Mercado Libre)",Parámetros!$B$31)</f>
        <v>A cargo del comprador</v>
      </c>
      <c r="M823" s="10" t="str">
        <f aca="false">Parámetros!$B$32</f>
        <v>No acepto</v>
      </c>
      <c r="N823" s="10" t="str">
        <f aca="false">Parámetros!$B$33</f>
        <v>Sin garantía</v>
      </c>
      <c r="O823" s="2" t="s">
        <v>9851</v>
      </c>
      <c r="P823" s="2" t="s">
        <v>5437</v>
      </c>
      <c r="Q823" s="2"/>
      <c r="R823" s="2" t="s">
        <v>9852</v>
      </c>
      <c r="S823" s="2" t="s">
        <v>9853</v>
      </c>
      <c r="T823" s="2" t="s">
        <v>9854</v>
      </c>
      <c r="U823" s="2" t="n">
        <v>100</v>
      </c>
      <c r="V823" s="2" t="s">
        <v>100</v>
      </c>
      <c r="W823" s="2" t="n">
        <v>1</v>
      </c>
      <c r="X823" s="2"/>
      <c r="Y823" s="2"/>
      <c r="Z823" s="2"/>
      <c r="AA823" s="2"/>
      <c r="AB823" s="2"/>
      <c r="AC823" s="2"/>
      <c r="AD823" s="2"/>
      <c r="AE823" s="2" t="s">
        <v>5442</v>
      </c>
      <c r="AF823" s="2"/>
      <c r="AG823" s="2" t="s">
        <v>9855</v>
      </c>
      <c r="AH823" s="2" t="s">
        <v>9856</v>
      </c>
      <c r="AI823" s="2" t="s">
        <v>9857</v>
      </c>
      <c r="AJ823" s="2" t="s">
        <v>9858</v>
      </c>
      <c r="AK823" s="2"/>
      <c r="AL823" s="2"/>
      <c r="AM823" s="2"/>
      <c r="AN823" s="2" t="s">
        <v>175</v>
      </c>
      <c r="AO823" s="2" t="s">
        <v>9859</v>
      </c>
      <c r="AP823" s="2" t="s">
        <v>89</v>
      </c>
    </row>
    <row r="824" customFormat="false" ht="15" hidden="false" customHeight="false" outlineLevel="0" collapsed="false">
      <c r="A824" s="8" t="s">
        <v>9860</v>
      </c>
      <c r="B824" s="8" t="s">
        <v>9860</v>
      </c>
      <c r="C824" s="2" t="s">
        <v>9861</v>
      </c>
      <c r="D824" s="2" t="s">
        <v>350</v>
      </c>
      <c r="E824" s="2" t="s">
        <v>351</v>
      </c>
      <c r="F824" s="9" t="n">
        <f aca="false">Precios!R824</f>
        <v>368</v>
      </c>
      <c r="G824" s="2" t="n">
        <v>123</v>
      </c>
      <c r="H824" s="10" t="str">
        <f aca="false">Parámetros!$B$28</f>
        <v>Nuevo</v>
      </c>
      <c r="I824" s="10" t="str">
        <f aca="false">Parámetros!$B$29</f>
        <v>Clásica</v>
      </c>
      <c r="J824" s="11" t="s">
        <v>9862</v>
      </c>
      <c r="K824" s="10" t="str">
        <f aca="false">Parámetros!$B$30</f>
        <v>Mercado Envíos</v>
      </c>
      <c r="L824" s="2" t="str">
        <f aca="false">IF(F824&gt;=Parámetros!$B$7,"Envío gratis (obligatorio en Mercado Libre)",Parámetros!$B$31)</f>
        <v>Envío gratis (obligatorio en Mercado Libre)</v>
      </c>
      <c r="M824" s="10" t="str">
        <f aca="false">Parámetros!$B$32</f>
        <v>No acepto</v>
      </c>
      <c r="N824" s="10" t="str">
        <f aca="false">Parámetros!$B$33</f>
        <v>Sin garantía</v>
      </c>
      <c r="O824" s="2" t="s">
        <v>9863</v>
      </c>
      <c r="P824" s="2" t="s">
        <v>354</v>
      </c>
      <c r="Q824" s="2" t="s">
        <v>355</v>
      </c>
      <c r="R824" s="2" t="s">
        <v>9864</v>
      </c>
      <c r="S824" s="2" t="s">
        <v>1183</v>
      </c>
      <c r="T824" s="2" t="s">
        <v>7414</v>
      </c>
      <c r="U824" s="2" t="n">
        <v>10</v>
      </c>
      <c r="V824" s="2" t="s">
        <v>133</v>
      </c>
      <c r="W824" s="2" t="n">
        <v>10</v>
      </c>
      <c r="X824" s="2" t="s">
        <v>9865</v>
      </c>
      <c r="Y824" s="2" t="s">
        <v>9866</v>
      </c>
      <c r="Z824" s="2" t="s">
        <v>136</v>
      </c>
      <c r="AA824" s="2" t="s">
        <v>1835</v>
      </c>
      <c r="AB824" s="2"/>
      <c r="AC824" s="2"/>
      <c r="AD824" s="2"/>
      <c r="AE824" s="2"/>
      <c r="AF824" s="2"/>
      <c r="AG824" s="2" t="s">
        <v>9867</v>
      </c>
      <c r="AH824" s="2" t="s">
        <v>9868</v>
      </c>
      <c r="AI824" s="2" t="s">
        <v>9869</v>
      </c>
      <c r="AJ824" s="2"/>
      <c r="AK824" s="2"/>
      <c r="AL824" s="2"/>
      <c r="AM824" s="2"/>
      <c r="AN824" s="2" t="s">
        <v>87</v>
      </c>
      <c r="AO824" s="2" t="s">
        <v>9870</v>
      </c>
      <c r="AP824" s="2" t="s">
        <v>89</v>
      </c>
    </row>
    <row r="825" customFormat="false" ht="15" hidden="false" customHeight="false" outlineLevel="0" collapsed="false">
      <c r="A825" s="8" t="s">
        <v>9871</v>
      </c>
      <c r="B825" s="8" t="s">
        <v>9871</v>
      </c>
      <c r="C825" s="2" t="s">
        <v>9872</v>
      </c>
      <c r="D825" s="2" t="s">
        <v>2629</v>
      </c>
      <c r="E825" s="2" t="s">
        <v>2630</v>
      </c>
      <c r="F825" s="9" t="n">
        <f aca="false">Precios!R825</f>
        <v>240</v>
      </c>
      <c r="G825" s="2" t="n">
        <v>0</v>
      </c>
      <c r="H825" s="10" t="str">
        <f aca="false">Parámetros!$B$28</f>
        <v>Nuevo</v>
      </c>
      <c r="I825" s="10" t="str">
        <f aca="false">Parámetros!$B$29</f>
        <v>Clásica</v>
      </c>
      <c r="J825" s="11" t="s">
        <v>9873</v>
      </c>
      <c r="K825" s="10" t="str">
        <f aca="false">Parámetros!$B$30</f>
        <v>Mercado Envíos</v>
      </c>
      <c r="L825" s="2" t="str">
        <f aca="false">IF(F825&gt;=Parámetros!$B$7,"Envío gratis (obligatorio en Mercado Libre)",Parámetros!$B$31)</f>
        <v>A cargo del comprador</v>
      </c>
      <c r="M825" s="10" t="str">
        <f aca="false">Parámetros!$B$32</f>
        <v>No acepto</v>
      </c>
      <c r="N825" s="10" t="str">
        <f aca="false">Parámetros!$B$33</f>
        <v>Sin garantía</v>
      </c>
      <c r="O825" s="2"/>
      <c r="P825" s="2" t="s">
        <v>9874</v>
      </c>
      <c r="Q825" s="2" t="s">
        <v>791</v>
      </c>
      <c r="R825" s="2" t="s">
        <v>3305</v>
      </c>
      <c r="S825" s="2"/>
      <c r="T825" s="2" t="s">
        <v>6401</v>
      </c>
      <c r="U825" s="2" t="n">
        <v>120</v>
      </c>
      <c r="V825" s="2" t="s">
        <v>77</v>
      </c>
      <c r="W825" s="2" t="n">
        <v>1</v>
      </c>
      <c r="X825" s="2" t="s">
        <v>9875</v>
      </c>
      <c r="Y825" s="2"/>
      <c r="Z825" s="2" t="s">
        <v>3309</v>
      </c>
      <c r="AA825" s="2"/>
      <c r="AB825" s="2"/>
      <c r="AC825" s="2"/>
      <c r="AD825" s="2"/>
      <c r="AE825" s="2"/>
      <c r="AF825" s="2"/>
      <c r="AG825" s="2" t="s">
        <v>9876</v>
      </c>
      <c r="AH825" s="2" t="s">
        <v>9877</v>
      </c>
      <c r="AI825" s="2"/>
      <c r="AJ825" s="2"/>
      <c r="AK825" s="2"/>
      <c r="AL825" s="2"/>
      <c r="AM825" s="2"/>
      <c r="AN825" s="2" t="s">
        <v>87</v>
      </c>
      <c r="AO825" s="2" t="s">
        <v>9878</v>
      </c>
      <c r="AP825" s="2" t="s">
        <v>89</v>
      </c>
    </row>
    <row r="826" customFormat="false" ht="15" hidden="false" customHeight="false" outlineLevel="0" collapsed="false">
      <c r="A826" s="8" t="s">
        <v>9879</v>
      </c>
      <c r="B826" s="8" t="s">
        <v>9879</v>
      </c>
      <c r="C826" s="2" t="s">
        <v>9880</v>
      </c>
      <c r="D826" s="2" t="s">
        <v>9881</v>
      </c>
      <c r="E826" s="2" t="s">
        <v>9882</v>
      </c>
      <c r="F826" s="9" t="n">
        <f aca="false">Precios!R826</f>
        <v>119</v>
      </c>
      <c r="G826" s="2" t="n">
        <v>130</v>
      </c>
      <c r="H826" s="10" t="str">
        <f aca="false">Parámetros!$B$28</f>
        <v>Nuevo</v>
      </c>
      <c r="I826" s="10" t="str">
        <f aca="false">Parámetros!$B$29</f>
        <v>Clásica</v>
      </c>
      <c r="J826" s="11" t="s">
        <v>9883</v>
      </c>
      <c r="K826" s="10" t="str">
        <f aca="false">Parámetros!$B$30</f>
        <v>Mercado Envíos</v>
      </c>
      <c r="L826" s="2" t="str">
        <f aca="false">IF(F826&gt;=Parámetros!$B$7,"Envío gratis (obligatorio en Mercado Libre)",Parámetros!$B$31)</f>
        <v>A cargo del comprador</v>
      </c>
      <c r="M826" s="10" t="str">
        <f aca="false">Parámetros!$B$32</f>
        <v>No acepto</v>
      </c>
      <c r="N826" s="10" t="str">
        <f aca="false">Parámetros!$B$33</f>
        <v>Sin garantía</v>
      </c>
      <c r="O826" s="2" t="s">
        <v>9884</v>
      </c>
      <c r="P826" s="2" t="s">
        <v>8036</v>
      </c>
      <c r="Q826" s="2"/>
      <c r="R826" s="2" t="s">
        <v>8037</v>
      </c>
      <c r="S826" s="2"/>
      <c r="T826" s="2" t="s">
        <v>9885</v>
      </c>
      <c r="U826" s="2" t="n">
        <v>2</v>
      </c>
      <c r="V826" s="2" t="s">
        <v>171</v>
      </c>
      <c r="W826" s="2" t="n">
        <v>2</v>
      </c>
      <c r="X826" s="2"/>
      <c r="Y826" s="2"/>
      <c r="Z826" s="2"/>
      <c r="AA826" s="2" t="s">
        <v>9886</v>
      </c>
      <c r="AB826" s="2"/>
      <c r="AC826" s="2"/>
      <c r="AD826" s="2"/>
      <c r="AE826" s="2"/>
      <c r="AF826" s="2"/>
      <c r="AG826" s="2" t="s">
        <v>9887</v>
      </c>
      <c r="AH826" s="2" t="s">
        <v>9888</v>
      </c>
      <c r="AI826" s="2" t="s">
        <v>9889</v>
      </c>
      <c r="AJ826" s="2" t="s">
        <v>9890</v>
      </c>
      <c r="AK826" s="2" t="s">
        <v>9891</v>
      </c>
      <c r="AL826" s="2"/>
      <c r="AM826" s="2"/>
      <c r="AN826" s="2" t="s">
        <v>175</v>
      </c>
      <c r="AO826" s="2" t="s">
        <v>9892</v>
      </c>
      <c r="AP826" s="2" t="s">
        <v>89</v>
      </c>
    </row>
    <row r="827" customFormat="false" ht="15" hidden="false" customHeight="false" outlineLevel="0" collapsed="false">
      <c r="A827" s="8" t="s">
        <v>9893</v>
      </c>
      <c r="B827" s="8" t="s">
        <v>9893</v>
      </c>
      <c r="C827" s="2" t="s">
        <v>9894</v>
      </c>
      <c r="D827" s="2" t="s">
        <v>1677</v>
      </c>
      <c r="E827" s="2" t="s">
        <v>1678</v>
      </c>
      <c r="F827" s="9" t="n">
        <f aca="false">Precios!R827</f>
        <v>132</v>
      </c>
      <c r="G827" s="2" t="n">
        <v>0</v>
      </c>
      <c r="H827" s="10" t="str">
        <f aca="false">Parámetros!$B$28</f>
        <v>Nuevo</v>
      </c>
      <c r="I827" s="10" t="str">
        <f aca="false">Parámetros!$B$29</f>
        <v>Clásica</v>
      </c>
      <c r="J827" s="11" t="s">
        <v>9895</v>
      </c>
      <c r="K827" s="10" t="str">
        <f aca="false">Parámetros!$B$30</f>
        <v>Mercado Envíos</v>
      </c>
      <c r="L827" s="2" t="str">
        <f aca="false">IF(F827&gt;=Parámetros!$B$7,"Envío gratis (obligatorio en Mercado Libre)",Parámetros!$B$31)</f>
        <v>A cargo del comprador</v>
      </c>
      <c r="M827" s="10" t="str">
        <f aca="false">Parámetros!$B$32</f>
        <v>No acepto</v>
      </c>
      <c r="N827" s="10" t="str">
        <f aca="false">Parámetros!$B$33</f>
        <v>Sin garantía</v>
      </c>
      <c r="O827" s="2" t="s">
        <v>9896</v>
      </c>
      <c r="P827" s="2" t="s">
        <v>9897</v>
      </c>
      <c r="Q827" s="2"/>
      <c r="R827" s="2" t="s">
        <v>9898</v>
      </c>
      <c r="S827" s="2" t="s">
        <v>9899</v>
      </c>
      <c r="T827" s="2" t="s">
        <v>9900</v>
      </c>
      <c r="U827" s="2" t="n">
        <v>500</v>
      </c>
      <c r="V827" s="2" t="s">
        <v>77</v>
      </c>
      <c r="W827" s="2" t="n">
        <v>1</v>
      </c>
      <c r="X827" s="2" t="s">
        <v>9901</v>
      </c>
      <c r="Y827" s="2"/>
      <c r="Z827" s="2"/>
      <c r="AA827" s="2"/>
      <c r="AB827" s="2"/>
      <c r="AC827" s="2" t="s">
        <v>9902</v>
      </c>
      <c r="AD827" s="2"/>
      <c r="AE827" s="2"/>
      <c r="AF827" s="2"/>
      <c r="AG827" s="2" t="s">
        <v>9903</v>
      </c>
      <c r="AH827" s="2" t="s">
        <v>9904</v>
      </c>
      <c r="AI827" s="2" t="s">
        <v>9905</v>
      </c>
      <c r="AJ827" s="2" t="s">
        <v>9906</v>
      </c>
      <c r="AK827" s="2"/>
      <c r="AL827" s="2"/>
      <c r="AM827" s="2"/>
      <c r="AN827" s="2" t="s">
        <v>175</v>
      </c>
      <c r="AO827" s="2" t="s">
        <v>9907</v>
      </c>
      <c r="AP827" s="2" t="s">
        <v>89</v>
      </c>
    </row>
    <row r="828" customFormat="false" ht="15" hidden="false" customHeight="false" outlineLevel="0" collapsed="false">
      <c r="A828" s="8" t="s">
        <v>9908</v>
      </c>
      <c r="B828" s="8" t="s">
        <v>9908</v>
      </c>
      <c r="C828" s="2" t="s">
        <v>9909</v>
      </c>
      <c r="D828" s="2" t="s">
        <v>240</v>
      </c>
      <c r="E828" s="2" t="s">
        <v>241</v>
      </c>
      <c r="F828" s="9" t="n">
        <f aca="false">Precios!R828</f>
        <v>84</v>
      </c>
      <c r="G828" s="2" t="n">
        <v>0</v>
      </c>
      <c r="H828" s="10" t="str">
        <f aca="false">Parámetros!$B$28</f>
        <v>Nuevo</v>
      </c>
      <c r="I828" s="10" t="str">
        <f aca="false">Parámetros!$B$29</f>
        <v>Clásica</v>
      </c>
      <c r="J828" s="11" t="s">
        <v>9910</v>
      </c>
      <c r="K828" s="10" t="str">
        <f aca="false">Parámetros!$B$30</f>
        <v>Mercado Envíos</v>
      </c>
      <c r="L828" s="2" t="str">
        <f aca="false">IF(F828&gt;=Parámetros!$B$7,"Envío gratis (obligatorio en Mercado Libre)",Parámetros!$B$31)</f>
        <v>A cargo del comprador</v>
      </c>
      <c r="M828" s="10" t="str">
        <f aca="false">Parámetros!$B$32</f>
        <v>No acepto</v>
      </c>
      <c r="N828" s="10" t="str">
        <f aca="false">Parámetros!$B$33</f>
        <v>Sin garantía</v>
      </c>
      <c r="O828" s="2" t="s">
        <v>9911</v>
      </c>
      <c r="P828" s="2" t="s">
        <v>9912</v>
      </c>
      <c r="Q828" s="2" t="s">
        <v>9913</v>
      </c>
      <c r="R828" s="2"/>
      <c r="S828" s="2"/>
      <c r="T828" s="2" t="s">
        <v>8581</v>
      </c>
      <c r="U828" s="2" t="n">
        <v>16</v>
      </c>
      <c r="V828" s="2" t="s">
        <v>133</v>
      </c>
      <c r="W828" s="2" t="n">
        <v>16</v>
      </c>
      <c r="X828" s="2" t="s">
        <v>9914</v>
      </c>
      <c r="Y828" s="2" t="s">
        <v>9915</v>
      </c>
      <c r="Z828" s="2" t="s">
        <v>136</v>
      </c>
      <c r="AA828" s="2"/>
      <c r="AB828" s="2"/>
      <c r="AC828" s="2"/>
      <c r="AD828" s="2"/>
      <c r="AE828" s="2"/>
      <c r="AF828" s="2"/>
      <c r="AG828" s="2" t="s">
        <v>9916</v>
      </c>
      <c r="AH828" s="2" t="s">
        <v>9917</v>
      </c>
      <c r="AI828" s="2" t="s">
        <v>9918</v>
      </c>
      <c r="AJ828" s="2" t="s">
        <v>9919</v>
      </c>
      <c r="AK828" s="2"/>
      <c r="AL828" s="2"/>
      <c r="AM828" s="2"/>
      <c r="AN828" s="2" t="s">
        <v>87</v>
      </c>
      <c r="AO828" s="2" t="s">
        <v>9920</v>
      </c>
      <c r="AP828" s="2" t="s">
        <v>89</v>
      </c>
    </row>
    <row r="829" customFormat="false" ht="15" hidden="false" customHeight="false" outlineLevel="0" collapsed="false">
      <c r="A829" s="8" t="s">
        <v>9921</v>
      </c>
      <c r="B829" s="8" t="s">
        <v>9921</v>
      </c>
      <c r="C829" s="2" t="s">
        <v>9922</v>
      </c>
      <c r="D829" s="2" t="s">
        <v>750</v>
      </c>
      <c r="E829" s="2" t="s">
        <v>751</v>
      </c>
      <c r="F829" s="9" t="n">
        <f aca="false">Precios!R829</f>
        <v>539.54</v>
      </c>
      <c r="G829" s="2" t="n">
        <v>0</v>
      </c>
      <c r="H829" s="10" t="str">
        <f aca="false">Parámetros!$B$28</f>
        <v>Nuevo</v>
      </c>
      <c r="I829" s="10" t="str">
        <f aca="false">Parámetros!$B$29</f>
        <v>Clásica</v>
      </c>
      <c r="J829" s="11" t="s">
        <v>9923</v>
      </c>
      <c r="K829" s="10" t="str">
        <f aca="false">Parámetros!$B$30</f>
        <v>Mercado Envíos</v>
      </c>
      <c r="L829" s="2" t="str">
        <f aca="false">IF(F829&gt;=Parámetros!$B$7,"Envío gratis (obligatorio en Mercado Libre)",Parámetros!$B$31)</f>
        <v>Envío gratis (obligatorio en Mercado Libre)</v>
      </c>
      <c r="M829" s="10" t="str">
        <f aca="false">Parámetros!$B$32</f>
        <v>No acepto</v>
      </c>
      <c r="N829" s="10" t="str">
        <f aca="false">Parámetros!$B$33</f>
        <v>Sin garantía</v>
      </c>
      <c r="O829" s="2" t="s">
        <v>9924</v>
      </c>
      <c r="P829" s="2" t="s">
        <v>9925</v>
      </c>
      <c r="Q829" s="2" t="s">
        <v>1084</v>
      </c>
      <c r="R829" s="2" t="s">
        <v>7401</v>
      </c>
      <c r="S829" s="2"/>
      <c r="T829" s="2" t="s">
        <v>9926</v>
      </c>
      <c r="U829" s="2" t="n">
        <v>60</v>
      </c>
      <c r="V829" s="2" t="s">
        <v>77</v>
      </c>
      <c r="W829" s="2" t="n">
        <v>1</v>
      </c>
      <c r="X829" s="2" t="s">
        <v>9927</v>
      </c>
      <c r="Y829" s="2" t="s">
        <v>9928</v>
      </c>
      <c r="Z829" s="2" t="s">
        <v>136</v>
      </c>
      <c r="AA829" s="2"/>
      <c r="AB829" s="2"/>
      <c r="AC829" s="2"/>
      <c r="AD829" s="2"/>
      <c r="AE829" s="2"/>
      <c r="AF829" s="2" t="s">
        <v>9929</v>
      </c>
      <c r="AG829" s="2" t="s">
        <v>9930</v>
      </c>
      <c r="AH829" s="2" t="s">
        <v>9931</v>
      </c>
      <c r="AI829" s="2"/>
      <c r="AJ829" s="2"/>
      <c r="AK829" s="2"/>
      <c r="AL829" s="2"/>
      <c r="AM829" s="2"/>
      <c r="AN829" s="2" t="s">
        <v>87</v>
      </c>
      <c r="AO829" s="2" t="s">
        <v>9932</v>
      </c>
      <c r="AP829" s="2" t="s">
        <v>89</v>
      </c>
    </row>
    <row r="830" customFormat="false" ht="15" hidden="false" customHeight="false" outlineLevel="0" collapsed="false">
      <c r="A830" s="8" t="s">
        <v>9933</v>
      </c>
      <c r="B830" s="8" t="s">
        <v>9933</v>
      </c>
      <c r="C830" s="2" t="s">
        <v>9934</v>
      </c>
      <c r="D830" s="2" t="s">
        <v>144</v>
      </c>
      <c r="E830" s="2" t="s">
        <v>145</v>
      </c>
      <c r="F830" s="9" t="n">
        <f aca="false">Precios!R830</f>
        <v>298</v>
      </c>
      <c r="G830" s="2" t="n">
        <v>207</v>
      </c>
      <c r="H830" s="10" t="str">
        <f aca="false">Parámetros!$B$28</f>
        <v>Nuevo</v>
      </c>
      <c r="I830" s="10" t="str">
        <f aca="false">Parámetros!$B$29</f>
        <v>Clásica</v>
      </c>
      <c r="J830" s="11" t="s">
        <v>9935</v>
      </c>
      <c r="K830" s="10" t="str">
        <f aca="false">Parámetros!$B$30</f>
        <v>Mercado Envíos</v>
      </c>
      <c r="L830" s="2" t="str">
        <f aca="false">IF(F830&gt;=Parámetros!$B$7,"Envío gratis (obligatorio en Mercado Libre)",Parámetros!$B$31)</f>
        <v>A cargo del comprador</v>
      </c>
      <c r="M830" s="10" t="str">
        <f aca="false">Parámetros!$B$32</f>
        <v>No acepto</v>
      </c>
      <c r="N830" s="10" t="str">
        <f aca="false">Parámetros!$B$33</f>
        <v>Sin garantía</v>
      </c>
      <c r="O830" s="2" t="s">
        <v>9936</v>
      </c>
      <c r="P830" s="2" t="s">
        <v>9937</v>
      </c>
      <c r="Q830" s="2" t="s">
        <v>450</v>
      </c>
      <c r="R830" s="2"/>
      <c r="S830" s="2"/>
      <c r="T830" s="2" t="s">
        <v>9938</v>
      </c>
      <c r="U830" s="2" t="n">
        <v>25</v>
      </c>
      <c r="V830" s="2" t="s">
        <v>133</v>
      </c>
      <c r="W830" s="2" t="n">
        <v>25</v>
      </c>
      <c r="X830" s="2" t="s">
        <v>9939</v>
      </c>
      <c r="Y830" s="2" t="s">
        <v>9940</v>
      </c>
      <c r="Z830" s="2" t="s">
        <v>136</v>
      </c>
      <c r="AA830" s="2"/>
      <c r="AB830" s="2"/>
      <c r="AC830" s="2"/>
      <c r="AD830" s="2"/>
      <c r="AE830" s="2"/>
      <c r="AF830" s="2"/>
      <c r="AG830" s="2" t="s">
        <v>7166</v>
      </c>
      <c r="AH830" s="2" t="s">
        <v>9941</v>
      </c>
      <c r="AI830" s="2" t="s">
        <v>9942</v>
      </c>
      <c r="AJ830" s="2"/>
      <c r="AK830" s="2"/>
      <c r="AL830" s="2"/>
      <c r="AM830" s="2"/>
      <c r="AN830" s="2" t="s">
        <v>87</v>
      </c>
      <c r="AO830" s="2" t="s">
        <v>9943</v>
      </c>
      <c r="AP830" s="2" t="s">
        <v>89</v>
      </c>
    </row>
    <row r="831" customFormat="false" ht="15" hidden="false" customHeight="false" outlineLevel="0" collapsed="false">
      <c r="A831" s="8" t="s">
        <v>9944</v>
      </c>
      <c r="B831" s="8" t="s">
        <v>9944</v>
      </c>
      <c r="C831" s="2" t="s">
        <v>9945</v>
      </c>
      <c r="D831" s="2" t="s">
        <v>6709</v>
      </c>
      <c r="E831" s="2" t="s">
        <v>6710</v>
      </c>
      <c r="F831" s="9" t="n">
        <f aca="false">Precios!R831</f>
        <v>90</v>
      </c>
      <c r="G831" s="2" t="n">
        <v>48</v>
      </c>
      <c r="H831" s="10" t="str">
        <f aca="false">Parámetros!$B$28</f>
        <v>Nuevo</v>
      </c>
      <c r="I831" s="10" t="str">
        <f aca="false">Parámetros!$B$29</f>
        <v>Clásica</v>
      </c>
      <c r="J831" s="11" t="s">
        <v>9946</v>
      </c>
      <c r="K831" s="10" t="str">
        <f aca="false">Parámetros!$B$30</f>
        <v>Mercado Envíos</v>
      </c>
      <c r="L831" s="2" t="str">
        <f aca="false">IF(F831&gt;=Parámetros!$B$7,"Envío gratis (obligatorio en Mercado Libre)",Parámetros!$B$31)</f>
        <v>A cargo del comprador</v>
      </c>
      <c r="M831" s="10" t="str">
        <f aca="false">Parámetros!$B$32</f>
        <v>No acepto</v>
      </c>
      <c r="N831" s="10" t="str">
        <f aca="false">Parámetros!$B$33</f>
        <v>Sin garantía</v>
      </c>
      <c r="O831" s="2" t="s">
        <v>9947</v>
      </c>
      <c r="P831" s="2" t="s">
        <v>8715</v>
      </c>
      <c r="Q831" s="2" t="s">
        <v>617</v>
      </c>
      <c r="R831" s="2" t="s">
        <v>9948</v>
      </c>
      <c r="S831" s="2" t="s">
        <v>9949</v>
      </c>
      <c r="T831" s="2" t="s">
        <v>9950</v>
      </c>
      <c r="U831" s="2" t="n">
        <v>85</v>
      </c>
      <c r="V831" s="2" t="s">
        <v>100</v>
      </c>
      <c r="W831" s="2" t="n">
        <v>1</v>
      </c>
      <c r="X831" s="2"/>
      <c r="Y831" s="2"/>
      <c r="Z831" s="2"/>
      <c r="AA831" s="2"/>
      <c r="AB831" s="2"/>
      <c r="AC831" s="2"/>
      <c r="AD831" s="2" t="s">
        <v>1101</v>
      </c>
      <c r="AE831" s="2"/>
      <c r="AF831" s="2"/>
      <c r="AG831" s="2" t="s">
        <v>9951</v>
      </c>
      <c r="AH831" s="2" t="s">
        <v>9952</v>
      </c>
      <c r="AI831" s="2"/>
      <c r="AJ831" s="2"/>
      <c r="AK831" s="2"/>
      <c r="AL831" s="2"/>
      <c r="AM831" s="2"/>
      <c r="AN831" s="2" t="s">
        <v>175</v>
      </c>
      <c r="AO831" s="2" t="s">
        <v>9953</v>
      </c>
      <c r="AP831" s="2" t="s">
        <v>89</v>
      </c>
    </row>
    <row r="832" customFormat="false" ht="15" hidden="false" customHeight="false" outlineLevel="0" collapsed="false">
      <c r="A832" s="8" t="s">
        <v>9954</v>
      </c>
      <c r="B832" s="8" t="s">
        <v>9954</v>
      </c>
      <c r="C832" s="2" t="s">
        <v>9955</v>
      </c>
      <c r="D832" s="2" t="s">
        <v>144</v>
      </c>
      <c r="E832" s="2" t="s">
        <v>145</v>
      </c>
      <c r="F832" s="9" t="n">
        <f aca="false">Precios!R832</f>
        <v>1898.37</v>
      </c>
      <c r="G832" s="2" t="n">
        <v>0</v>
      </c>
      <c r="H832" s="10" t="str">
        <f aca="false">Parámetros!$B$28</f>
        <v>Nuevo</v>
      </c>
      <c r="I832" s="10" t="str">
        <f aca="false">Parámetros!$B$29</f>
        <v>Clásica</v>
      </c>
      <c r="J832" s="11" t="s">
        <v>9956</v>
      </c>
      <c r="K832" s="10" t="str">
        <f aca="false">Parámetros!$B$30</f>
        <v>Mercado Envíos</v>
      </c>
      <c r="L832" s="2" t="str">
        <f aca="false">IF(F832&gt;=Parámetros!$B$7,"Envío gratis (obligatorio en Mercado Libre)",Parámetros!$B$31)</f>
        <v>Envío gratis (obligatorio en Mercado Libre)</v>
      </c>
      <c r="M832" s="10" t="str">
        <f aca="false">Parámetros!$B$32</f>
        <v>No acepto</v>
      </c>
      <c r="N832" s="10" t="str">
        <f aca="false">Parámetros!$B$33</f>
        <v>Sin garantía</v>
      </c>
      <c r="O832" s="2" t="s">
        <v>9957</v>
      </c>
      <c r="P832" s="2" t="s">
        <v>9958</v>
      </c>
      <c r="Q832" s="2" t="s">
        <v>8452</v>
      </c>
      <c r="R832" s="2"/>
      <c r="S832" s="2"/>
      <c r="T832" s="2" t="s">
        <v>9959</v>
      </c>
      <c r="U832" s="2" t="n">
        <v>56</v>
      </c>
      <c r="V832" s="2" t="s">
        <v>1736</v>
      </c>
      <c r="W832" s="2" t="n">
        <v>56</v>
      </c>
      <c r="X832" s="2" t="s">
        <v>9960</v>
      </c>
      <c r="Y832" s="2" t="s">
        <v>9961</v>
      </c>
      <c r="Z832" s="2" t="s">
        <v>136</v>
      </c>
      <c r="AA832" s="2" t="s">
        <v>81</v>
      </c>
      <c r="AB832" s="2"/>
      <c r="AC832" s="2"/>
      <c r="AD832" s="2"/>
      <c r="AE832" s="2"/>
      <c r="AF832" s="2" t="s">
        <v>9962</v>
      </c>
      <c r="AG832" s="2" t="s">
        <v>9963</v>
      </c>
      <c r="AH832" s="2" t="s">
        <v>9964</v>
      </c>
      <c r="AI832" s="2" t="s">
        <v>9965</v>
      </c>
      <c r="AJ832" s="2" t="s">
        <v>9966</v>
      </c>
      <c r="AK832" s="2" t="s">
        <v>9967</v>
      </c>
      <c r="AL832" s="2"/>
      <c r="AM832" s="2"/>
      <c r="AN832" s="2" t="s">
        <v>87</v>
      </c>
      <c r="AO832" s="2" t="s">
        <v>9968</v>
      </c>
      <c r="AP832" s="2" t="s">
        <v>89</v>
      </c>
    </row>
    <row r="833" customFormat="false" ht="15" hidden="false" customHeight="false" outlineLevel="0" collapsed="false">
      <c r="A833" s="8" t="s">
        <v>9969</v>
      </c>
      <c r="B833" s="8" t="s">
        <v>9969</v>
      </c>
      <c r="C833" s="2" t="s">
        <v>9970</v>
      </c>
      <c r="D833" s="2" t="s">
        <v>144</v>
      </c>
      <c r="E833" s="2" t="s">
        <v>145</v>
      </c>
      <c r="F833" s="9" t="n">
        <f aca="false">Precios!R833</f>
        <v>177</v>
      </c>
      <c r="G833" s="2" t="n">
        <v>94</v>
      </c>
      <c r="H833" s="10" t="str">
        <f aca="false">Parámetros!$B$28</f>
        <v>Nuevo</v>
      </c>
      <c r="I833" s="10" t="str">
        <f aca="false">Parámetros!$B$29</f>
        <v>Clásica</v>
      </c>
      <c r="J833" s="11" t="s">
        <v>9971</v>
      </c>
      <c r="K833" s="10" t="str">
        <f aca="false">Parámetros!$B$30</f>
        <v>Mercado Envíos</v>
      </c>
      <c r="L833" s="2" t="str">
        <f aca="false">IF(F833&gt;=Parámetros!$B$7,"Envío gratis (obligatorio en Mercado Libre)",Parámetros!$B$31)</f>
        <v>A cargo del comprador</v>
      </c>
      <c r="M833" s="10" t="str">
        <f aca="false">Parámetros!$B$32</f>
        <v>No acepto</v>
      </c>
      <c r="N833" s="10" t="str">
        <f aca="false">Parámetros!$B$33</f>
        <v>Sin garantía</v>
      </c>
      <c r="O833" s="2" t="s">
        <v>9972</v>
      </c>
      <c r="P833" s="2" t="s">
        <v>4480</v>
      </c>
      <c r="Q833" s="2"/>
      <c r="R833" s="2" t="s">
        <v>9973</v>
      </c>
      <c r="S833" s="2" t="s">
        <v>5514</v>
      </c>
      <c r="T833" s="2" t="s">
        <v>9974</v>
      </c>
      <c r="U833" s="2" t="n">
        <v>5.8</v>
      </c>
      <c r="V833" s="2" t="s">
        <v>100</v>
      </c>
      <c r="W833" s="2" t="n">
        <v>10</v>
      </c>
      <c r="X833" s="2" t="s">
        <v>7635</v>
      </c>
      <c r="Y833" s="2" t="s">
        <v>9975</v>
      </c>
      <c r="Z833" s="2" t="s">
        <v>136</v>
      </c>
      <c r="AA833" s="2"/>
      <c r="AB833" s="2"/>
      <c r="AC833" s="2" t="s">
        <v>3187</v>
      </c>
      <c r="AD833" s="2"/>
      <c r="AE833" s="2"/>
      <c r="AF833" s="2"/>
      <c r="AG833" s="2" t="s">
        <v>9976</v>
      </c>
      <c r="AH833" s="2" t="s">
        <v>9977</v>
      </c>
      <c r="AI833" s="2" t="s">
        <v>9978</v>
      </c>
      <c r="AJ833" s="2" t="s">
        <v>9979</v>
      </c>
      <c r="AK833" s="2"/>
      <c r="AL833" s="2"/>
      <c r="AM833" s="2"/>
      <c r="AN833" s="2" t="s">
        <v>87</v>
      </c>
      <c r="AO833" s="2" t="s">
        <v>9980</v>
      </c>
      <c r="AP833" s="2" t="s">
        <v>89</v>
      </c>
    </row>
    <row r="834" customFormat="false" ht="15" hidden="false" customHeight="false" outlineLevel="0" collapsed="false">
      <c r="A834" s="8" t="s">
        <v>9981</v>
      </c>
      <c r="B834" s="8" t="s">
        <v>9981</v>
      </c>
      <c r="C834" s="2" t="s">
        <v>9982</v>
      </c>
      <c r="D834" s="2" t="s">
        <v>9983</v>
      </c>
      <c r="E834" s="2" t="s">
        <v>9984</v>
      </c>
      <c r="F834" s="9" t="n">
        <f aca="false">Precios!R834</f>
        <v>389</v>
      </c>
      <c r="G834" s="2" t="n">
        <v>390</v>
      </c>
      <c r="H834" s="10" t="str">
        <f aca="false">Parámetros!$B$28</f>
        <v>Nuevo</v>
      </c>
      <c r="I834" s="10" t="str">
        <f aca="false">Parámetros!$B$29</f>
        <v>Clásica</v>
      </c>
      <c r="J834" s="11" t="s">
        <v>9985</v>
      </c>
      <c r="K834" s="10" t="str">
        <f aca="false">Parámetros!$B$30</f>
        <v>Mercado Envíos</v>
      </c>
      <c r="L834" s="2" t="str">
        <f aca="false">IF(F834&gt;=Parámetros!$B$7,"Envío gratis (obligatorio en Mercado Libre)",Parámetros!$B$31)</f>
        <v>Envío gratis (obligatorio en Mercado Libre)</v>
      </c>
      <c r="M834" s="10" t="str">
        <f aca="false">Parámetros!$B$32</f>
        <v>No acepto</v>
      </c>
      <c r="N834" s="10" t="str">
        <f aca="false">Parámetros!$B$33</f>
        <v>Sin garantía</v>
      </c>
      <c r="O834" s="2" t="s">
        <v>9986</v>
      </c>
      <c r="P834" s="2" t="s">
        <v>3444</v>
      </c>
      <c r="Q834" s="2"/>
      <c r="R834" s="2" t="s">
        <v>3445</v>
      </c>
      <c r="S834" s="2" t="s">
        <v>9987</v>
      </c>
      <c r="T834" s="2" t="s">
        <v>9988</v>
      </c>
      <c r="U834" s="2" t="n">
        <v>200</v>
      </c>
      <c r="V834" s="2" t="s">
        <v>77</v>
      </c>
      <c r="W834" s="2" t="n">
        <v>1</v>
      </c>
      <c r="X834" s="2"/>
      <c r="Y834" s="2"/>
      <c r="Z834" s="2"/>
      <c r="AA834" s="2" t="s">
        <v>5429</v>
      </c>
      <c r="AB834" s="2"/>
      <c r="AC834" s="2"/>
      <c r="AD834" s="2" t="s">
        <v>5429</v>
      </c>
      <c r="AE834" s="2"/>
      <c r="AF834" s="2"/>
      <c r="AG834" s="2" t="s">
        <v>9989</v>
      </c>
      <c r="AH834" s="2" t="s">
        <v>9990</v>
      </c>
      <c r="AI834" s="2"/>
      <c r="AJ834" s="2"/>
      <c r="AK834" s="2"/>
      <c r="AL834" s="2"/>
      <c r="AM834" s="2"/>
      <c r="AN834" s="2" t="s">
        <v>175</v>
      </c>
      <c r="AO834" s="2" t="s">
        <v>9991</v>
      </c>
      <c r="AP834" s="2" t="s">
        <v>89</v>
      </c>
    </row>
    <row r="835" customFormat="false" ht="15" hidden="false" customHeight="false" outlineLevel="0" collapsed="false">
      <c r="A835" s="8" t="s">
        <v>9992</v>
      </c>
      <c r="B835" s="8" t="s">
        <v>9992</v>
      </c>
      <c r="C835" s="2" t="s">
        <v>9993</v>
      </c>
      <c r="D835" s="2" t="s">
        <v>8550</v>
      </c>
      <c r="E835" s="2" t="s">
        <v>8551</v>
      </c>
      <c r="F835" s="9" t="n">
        <f aca="false">Precios!R835</f>
        <v>172.25</v>
      </c>
      <c r="G835" s="2" t="n">
        <v>98</v>
      </c>
      <c r="H835" s="10" t="str">
        <f aca="false">Parámetros!$B$28</f>
        <v>Nuevo</v>
      </c>
      <c r="I835" s="10" t="str">
        <f aca="false">Parámetros!$B$29</f>
        <v>Clásica</v>
      </c>
      <c r="J835" s="11" t="s">
        <v>9994</v>
      </c>
      <c r="K835" s="10" t="str">
        <f aca="false">Parámetros!$B$30</f>
        <v>Mercado Envíos</v>
      </c>
      <c r="L835" s="2" t="str">
        <f aca="false">IF(F835&gt;=Parámetros!$B$7,"Envío gratis (obligatorio en Mercado Libre)",Parámetros!$B$31)</f>
        <v>A cargo del comprador</v>
      </c>
      <c r="M835" s="10" t="str">
        <f aca="false">Parámetros!$B$32</f>
        <v>No acepto</v>
      </c>
      <c r="N835" s="10" t="str">
        <f aca="false">Parámetros!$B$33</f>
        <v>Sin garantía</v>
      </c>
      <c r="O835" s="2" t="s">
        <v>9995</v>
      </c>
      <c r="P835" s="2" t="s">
        <v>6493</v>
      </c>
      <c r="Q835" s="2"/>
      <c r="R835" s="2" t="s">
        <v>9996</v>
      </c>
      <c r="S835" s="2" t="s">
        <v>9997</v>
      </c>
      <c r="T835" s="2" t="s">
        <v>6496</v>
      </c>
      <c r="U835" s="2" t="n">
        <v>400</v>
      </c>
      <c r="V835" s="2" t="s">
        <v>77</v>
      </c>
      <c r="W835" s="2" t="n">
        <v>1</v>
      </c>
      <c r="X835" s="2"/>
      <c r="Y835" s="2"/>
      <c r="Z835" s="2"/>
      <c r="AA835" s="2"/>
      <c r="AB835" s="2"/>
      <c r="AC835" s="2"/>
      <c r="AD835" s="2"/>
      <c r="AE835" s="2"/>
      <c r="AF835" s="2"/>
      <c r="AG835" s="2" t="s">
        <v>9998</v>
      </c>
      <c r="AH835" s="2" t="s">
        <v>9999</v>
      </c>
      <c r="AI835" s="2" t="s">
        <v>10000</v>
      </c>
      <c r="AJ835" s="2"/>
      <c r="AK835" s="2"/>
      <c r="AL835" s="2"/>
      <c r="AM835" s="2"/>
      <c r="AN835" s="2" t="s">
        <v>175</v>
      </c>
      <c r="AO835" s="2" t="s">
        <v>10001</v>
      </c>
      <c r="AP835" s="2" t="s">
        <v>89</v>
      </c>
    </row>
    <row r="836" customFormat="false" ht="15" hidden="false" customHeight="false" outlineLevel="0" collapsed="false">
      <c r="A836" s="8" t="s">
        <v>10002</v>
      </c>
      <c r="B836" s="8" t="s">
        <v>10002</v>
      </c>
      <c r="C836" s="2" t="s">
        <v>10003</v>
      </c>
      <c r="D836" s="2" t="s">
        <v>483</v>
      </c>
      <c r="E836" s="2" t="s">
        <v>484</v>
      </c>
      <c r="F836" s="9" t="n">
        <f aca="false">Precios!R836</f>
        <v>864</v>
      </c>
      <c r="G836" s="2" t="n">
        <v>0</v>
      </c>
      <c r="H836" s="10" t="str">
        <f aca="false">Parámetros!$B$28</f>
        <v>Nuevo</v>
      </c>
      <c r="I836" s="10" t="str">
        <f aca="false">Parámetros!$B$29</f>
        <v>Clásica</v>
      </c>
      <c r="J836" s="11" t="s">
        <v>10004</v>
      </c>
      <c r="K836" s="10" t="str">
        <f aca="false">Parámetros!$B$30</f>
        <v>Mercado Envíos</v>
      </c>
      <c r="L836" s="2" t="str">
        <f aca="false">IF(F836&gt;=Parámetros!$B$7,"Envío gratis (obligatorio en Mercado Libre)",Parámetros!$B$31)</f>
        <v>Envío gratis (obligatorio en Mercado Libre)</v>
      </c>
      <c r="M836" s="10" t="str">
        <f aca="false">Parámetros!$B$32</f>
        <v>No acepto</v>
      </c>
      <c r="N836" s="10" t="str">
        <f aca="false">Parámetros!$B$33</f>
        <v>Sin garantía</v>
      </c>
      <c r="O836" s="2" t="s">
        <v>10005</v>
      </c>
      <c r="P836" s="2" t="s">
        <v>10006</v>
      </c>
      <c r="Q836" s="2" t="s">
        <v>488</v>
      </c>
      <c r="R836" s="2" t="s">
        <v>1915</v>
      </c>
      <c r="S836" s="2"/>
      <c r="T836" s="2" t="s">
        <v>10007</v>
      </c>
      <c r="U836" s="2" t="n">
        <v>3</v>
      </c>
      <c r="V836" s="2" t="s">
        <v>77</v>
      </c>
      <c r="W836" s="2" t="n">
        <v>1</v>
      </c>
      <c r="X836" s="2" t="s">
        <v>3279</v>
      </c>
      <c r="Y836" s="2" t="s">
        <v>10008</v>
      </c>
      <c r="Z836" s="2" t="s">
        <v>494</v>
      </c>
      <c r="AA836" s="2"/>
      <c r="AB836" s="2"/>
      <c r="AC836" s="2"/>
      <c r="AD836" s="2"/>
      <c r="AE836" s="2"/>
      <c r="AF836" s="2" t="s">
        <v>10009</v>
      </c>
      <c r="AG836" s="2" t="s">
        <v>10010</v>
      </c>
      <c r="AH836" s="2" t="s">
        <v>10011</v>
      </c>
      <c r="AI836" s="2" t="s">
        <v>10012</v>
      </c>
      <c r="AJ836" s="2" t="s">
        <v>10013</v>
      </c>
      <c r="AK836" s="2"/>
      <c r="AL836" s="2"/>
      <c r="AM836" s="2"/>
      <c r="AN836" s="2" t="s">
        <v>87</v>
      </c>
      <c r="AO836" s="2" t="s">
        <v>10014</v>
      </c>
      <c r="AP836" s="2" t="s">
        <v>89</v>
      </c>
    </row>
    <row r="837" customFormat="false" ht="15" hidden="false" customHeight="false" outlineLevel="0" collapsed="false">
      <c r="A837" s="8" t="s">
        <v>10015</v>
      </c>
      <c r="B837" s="8" t="s">
        <v>10015</v>
      </c>
      <c r="C837" s="2" t="s">
        <v>10016</v>
      </c>
      <c r="D837" s="2" t="s">
        <v>2351</v>
      </c>
      <c r="E837" s="2" t="s">
        <v>2352</v>
      </c>
      <c r="F837" s="9" t="n">
        <f aca="false">Precios!R837</f>
        <v>146.25</v>
      </c>
      <c r="G837" s="2" t="n">
        <v>571</v>
      </c>
      <c r="H837" s="10" t="str">
        <f aca="false">Parámetros!$B$28</f>
        <v>Nuevo</v>
      </c>
      <c r="I837" s="10" t="str">
        <f aca="false">Parámetros!$B$29</f>
        <v>Clásica</v>
      </c>
      <c r="J837" s="11" t="s">
        <v>10017</v>
      </c>
      <c r="K837" s="10" t="str">
        <f aca="false">Parámetros!$B$30</f>
        <v>Mercado Envíos</v>
      </c>
      <c r="L837" s="2" t="str">
        <f aca="false">IF(F837&gt;=Parámetros!$B$7,"Envío gratis (obligatorio en Mercado Libre)",Parámetros!$B$31)</f>
        <v>A cargo del comprador</v>
      </c>
      <c r="M837" s="10" t="str">
        <f aca="false">Parámetros!$B$32</f>
        <v>No acepto</v>
      </c>
      <c r="N837" s="10" t="str">
        <f aca="false">Parámetros!$B$33</f>
        <v>Sin garantía</v>
      </c>
      <c r="O837" s="2" t="s">
        <v>10018</v>
      </c>
      <c r="P837" s="2" t="s">
        <v>6674</v>
      </c>
      <c r="Q837" s="2"/>
      <c r="R837" s="2" t="s">
        <v>6675</v>
      </c>
      <c r="S837" s="2" t="s">
        <v>10019</v>
      </c>
      <c r="T837" s="2" t="s">
        <v>9116</v>
      </c>
      <c r="U837" s="2" t="n">
        <v>60</v>
      </c>
      <c r="V837" s="2" t="s">
        <v>100</v>
      </c>
      <c r="W837" s="2" t="n">
        <v>1</v>
      </c>
      <c r="X837" s="2"/>
      <c r="Y837" s="2"/>
      <c r="Z837" s="2"/>
      <c r="AA837" s="2"/>
      <c r="AB837" s="2"/>
      <c r="AC837" s="2"/>
      <c r="AD837" s="2"/>
      <c r="AE837" s="2" t="s">
        <v>2622</v>
      </c>
      <c r="AF837" s="2"/>
      <c r="AG837" s="2" t="s">
        <v>10020</v>
      </c>
      <c r="AH837" s="2" t="s">
        <v>10021</v>
      </c>
      <c r="AI837" s="2"/>
      <c r="AJ837" s="2"/>
      <c r="AK837" s="2"/>
      <c r="AL837" s="2"/>
      <c r="AM837" s="2"/>
      <c r="AN837" s="2" t="s">
        <v>175</v>
      </c>
      <c r="AO837" s="2" t="s">
        <v>10022</v>
      </c>
      <c r="AP837" s="2" t="s">
        <v>89</v>
      </c>
    </row>
    <row r="838" customFormat="false" ht="15" hidden="false" customHeight="false" outlineLevel="0" collapsed="false">
      <c r="A838" s="8" t="s">
        <v>10023</v>
      </c>
      <c r="B838" s="8" t="s">
        <v>10023</v>
      </c>
      <c r="C838" s="2" t="s">
        <v>10024</v>
      </c>
      <c r="D838" s="2" t="s">
        <v>303</v>
      </c>
      <c r="E838" s="2" t="s">
        <v>304</v>
      </c>
      <c r="F838" s="9" t="n">
        <f aca="false">Precios!R838</f>
        <v>216</v>
      </c>
      <c r="G838" s="2" t="n">
        <v>378</v>
      </c>
      <c r="H838" s="10" t="str">
        <f aca="false">Parámetros!$B$28</f>
        <v>Nuevo</v>
      </c>
      <c r="I838" s="10" t="str">
        <f aca="false">Parámetros!$B$29</f>
        <v>Clásica</v>
      </c>
      <c r="J838" s="11" t="s">
        <v>10025</v>
      </c>
      <c r="K838" s="10" t="str">
        <f aca="false">Parámetros!$B$30</f>
        <v>Mercado Envíos</v>
      </c>
      <c r="L838" s="2" t="str">
        <f aca="false">IF(F838&gt;=Parámetros!$B$7,"Envío gratis (obligatorio en Mercado Libre)",Parámetros!$B$31)</f>
        <v>A cargo del comprador</v>
      </c>
      <c r="M838" s="10" t="str">
        <f aca="false">Parámetros!$B$32</f>
        <v>No acepto</v>
      </c>
      <c r="N838" s="10" t="str">
        <f aca="false">Parámetros!$B$33</f>
        <v>Sin garantía</v>
      </c>
      <c r="O838" s="2" t="s">
        <v>10026</v>
      </c>
      <c r="P838" s="2" t="s">
        <v>10027</v>
      </c>
      <c r="Q838" s="2" t="s">
        <v>129</v>
      </c>
      <c r="R838" s="2" t="s">
        <v>10028</v>
      </c>
      <c r="S838" s="2" t="s">
        <v>10029</v>
      </c>
      <c r="T838" s="2" t="s">
        <v>10030</v>
      </c>
      <c r="U838" s="2" t="n">
        <v>10</v>
      </c>
      <c r="V838" s="2" t="s">
        <v>1736</v>
      </c>
      <c r="W838" s="2" t="n">
        <v>10</v>
      </c>
      <c r="X838" s="2" t="s">
        <v>10031</v>
      </c>
      <c r="Y838" s="2" t="s">
        <v>10032</v>
      </c>
      <c r="Z838" s="2" t="s">
        <v>136</v>
      </c>
      <c r="AA838" s="2" t="s">
        <v>81</v>
      </c>
      <c r="AB838" s="2"/>
      <c r="AC838" s="2"/>
      <c r="AD838" s="2"/>
      <c r="AE838" s="2"/>
      <c r="AF838" s="2"/>
      <c r="AG838" s="2" t="s">
        <v>10033</v>
      </c>
      <c r="AH838" s="2" t="s">
        <v>10034</v>
      </c>
      <c r="AI838" s="2" t="s">
        <v>10035</v>
      </c>
      <c r="AJ838" s="2"/>
      <c r="AK838" s="2"/>
      <c r="AL838" s="2"/>
      <c r="AM838" s="2"/>
      <c r="AN838" s="2" t="s">
        <v>87</v>
      </c>
      <c r="AO838" s="2" t="s">
        <v>10036</v>
      </c>
      <c r="AP838" s="2" t="s">
        <v>89</v>
      </c>
    </row>
    <row r="839" customFormat="false" ht="15" hidden="false" customHeight="false" outlineLevel="0" collapsed="false">
      <c r="A839" s="8" t="s">
        <v>10037</v>
      </c>
      <c r="B839" s="8" t="s">
        <v>10037</v>
      </c>
      <c r="C839" s="2" t="s">
        <v>10038</v>
      </c>
      <c r="D839" s="2" t="s">
        <v>303</v>
      </c>
      <c r="E839" s="2" t="s">
        <v>304</v>
      </c>
      <c r="F839" s="9" t="n">
        <f aca="false">Precios!R839</f>
        <v>379</v>
      </c>
      <c r="G839" s="2" t="n">
        <v>58</v>
      </c>
      <c r="H839" s="10" t="str">
        <f aca="false">Parámetros!$B$28</f>
        <v>Nuevo</v>
      </c>
      <c r="I839" s="10" t="str">
        <f aca="false">Parámetros!$B$29</f>
        <v>Clásica</v>
      </c>
      <c r="J839" s="11" t="s">
        <v>10039</v>
      </c>
      <c r="K839" s="10" t="str">
        <f aca="false">Parámetros!$B$30</f>
        <v>Mercado Envíos</v>
      </c>
      <c r="L839" s="2" t="str">
        <f aca="false">IF(F839&gt;=Parámetros!$B$7,"Envío gratis (obligatorio en Mercado Libre)",Parámetros!$B$31)</f>
        <v>Envío gratis (obligatorio en Mercado Libre)</v>
      </c>
      <c r="M839" s="10" t="str">
        <f aca="false">Parámetros!$B$32</f>
        <v>No acepto</v>
      </c>
      <c r="N839" s="10" t="str">
        <f aca="false">Parámetros!$B$33</f>
        <v>Sin garantía</v>
      </c>
      <c r="O839" s="2" t="s">
        <v>10040</v>
      </c>
      <c r="P839" s="2" t="s">
        <v>10041</v>
      </c>
      <c r="Q839" s="2" t="s">
        <v>10042</v>
      </c>
      <c r="R839" s="2" t="s">
        <v>10043</v>
      </c>
      <c r="S839" s="2"/>
      <c r="T839" s="2" t="s">
        <v>5388</v>
      </c>
      <c r="U839" s="2" t="n">
        <v>30</v>
      </c>
      <c r="V839" s="2" t="s">
        <v>220</v>
      </c>
      <c r="W839" s="2" t="n">
        <v>30</v>
      </c>
      <c r="X839" s="2" t="s">
        <v>10044</v>
      </c>
      <c r="Y839" s="2"/>
      <c r="Z839" s="2" t="s">
        <v>136</v>
      </c>
      <c r="AA839" s="2" t="s">
        <v>10045</v>
      </c>
      <c r="AB839" s="2"/>
      <c r="AC839" s="2"/>
      <c r="AD839" s="2" t="s">
        <v>566</v>
      </c>
      <c r="AE839" s="2"/>
      <c r="AF839" s="2"/>
      <c r="AG839" s="2" t="s">
        <v>10046</v>
      </c>
      <c r="AH839" s="2" t="s">
        <v>10047</v>
      </c>
      <c r="AI839" s="2" t="s">
        <v>10048</v>
      </c>
      <c r="AJ839" s="2" t="s">
        <v>10049</v>
      </c>
      <c r="AK839" s="2"/>
      <c r="AL839" s="2"/>
      <c r="AM839" s="2"/>
      <c r="AN839" s="2" t="s">
        <v>87</v>
      </c>
      <c r="AO839" s="2" t="s">
        <v>10050</v>
      </c>
      <c r="AP839" s="2" t="s">
        <v>89</v>
      </c>
    </row>
    <row r="840" customFormat="false" ht="15" hidden="false" customHeight="false" outlineLevel="0" collapsed="false">
      <c r="A840" s="8" t="s">
        <v>10051</v>
      </c>
      <c r="B840" s="8" t="s">
        <v>10051</v>
      </c>
      <c r="C840" s="2" t="s">
        <v>10052</v>
      </c>
      <c r="D840" s="2" t="s">
        <v>10053</v>
      </c>
      <c r="E840" s="2" t="s">
        <v>10054</v>
      </c>
      <c r="F840" s="9" t="n">
        <f aca="false">Precios!R840</f>
        <v>131</v>
      </c>
      <c r="G840" s="2" t="n">
        <v>32</v>
      </c>
      <c r="H840" s="10" t="str">
        <f aca="false">Parámetros!$B$28</f>
        <v>Nuevo</v>
      </c>
      <c r="I840" s="10" t="str">
        <f aca="false">Parámetros!$B$29</f>
        <v>Clásica</v>
      </c>
      <c r="J840" s="11" t="s">
        <v>10055</v>
      </c>
      <c r="K840" s="10" t="str">
        <f aca="false">Parámetros!$B$30</f>
        <v>Mercado Envíos</v>
      </c>
      <c r="L840" s="2" t="str">
        <f aca="false">IF(F840&gt;=Parámetros!$B$7,"Envío gratis (obligatorio en Mercado Libre)",Parámetros!$B$31)</f>
        <v>A cargo del comprador</v>
      </c>
      <c r="M840" s="10" t="str">
        <f aca="false">Parámetros!$B$32</f>
        <v>No acepto</v>
      </c>
      <c r="N840" s="10" t="str">
        <f aca="false">Parámetros!$B$33</f>
        <v>Sin garantía</v>
      </c>
      <c r="O840" s="2" t="s">
        <v>10056</v>
      </c>
      <c r="P840" s="2" t="s">
        <v>10057</v>
      </c>
      <c r="Q840" s="2" t="s">
        <v>10058</v>
      </c>
      <c r="R840" s="2" t="s">
        <v>10059</v>
      </c>
      <c r="S840" s="2" t="s">
        <v>5700</v>
      </c>
      <c r="T840" s="2" t="s">
        <v>10060</v>
      </c>
      <c r="U840" s="2" t="n">
        <v>350</v>
      </c>
      <c r="V840" s="2" t="s">
        <v>77</v>
      </c>
      <c r="W840" s="2" t="n">
        <v>1</v>
      </c>
      <c r="X840" s="2"/>
      <c r="Y840" s="2"/>
      <c r="Z840" s="2"/>
      <c r="AA840" s="2"/>
      <c r="AB840" s="2"/>
      <c r="AC840" s="2" t="s">
        <v>5700</v>
      </c>
      <c r="AD840" s="2"/>
      <c r="AE840" s="2" t="s">
        <v>10061</v>
      </c>
      <c r="AF840" s="2"/>
      <c r="AG840" s="2" t="s">
        <v>10062</v>
      </c>
      <c r="AH840" s="2" t="s">
        <v>10063</v>
      </c>
      <c r="AI840" s="2" t="s">
        <v>10064</v>
      </c>
      <c r="AJ840" s="2"/>
      <c r="AK840" s="2"/>
      <c r="AL840" s="2"/>
      <c r="AM840" s="2"/>
      <c r="AN840" s="2" t="s">
        <v>175</v>
      </c>
      <c r="AO840" s="2" t="s">
        <v>10065</v>
      </c>
      <c r="AP840" s="2" t="s">
        <v>89</v>
      </c>
    </row>
    <row r="841" customFormat="false" ht="15" hidden="false" customHeight="false" outlineLevel="0" collapsed="false">
      <c r="A841" s="8" t="s">
        <v>10066</v>
      </c>
      <c r="B841" s="8" t="s">
        <v>10066</v>
      </c>
      <c r="C841" s="2" t="s">
        <v>10067</v>
      </c>
      <c r="D841" s="2" t="s">
        <v>2351</v>
      </c>
      <c r="E841" s="2" t="s">
        <v>2352</v>
      </c>
      <c r="F841" s="9" t="n">
        <f aca="false">Precios!R841</f>
        <v>74</v>
      </c>
      <c r="G841" s="2" t="n">
        <v>432</v>
      </c>
      <c r="H841" s="10" t="str">
        <f aca="false">Parámetros!$B$28</f>
        <v>Nuevo</v>
      </c>
      <c r="I841" s="10" t="str">
        <f aca="false">Parámetros!$B$29</f>
        <v>Clásica</v>
      </c>
      <c r="J841" s="11" t="s">
        <v>10068</v>
      </c>
      <c r="K841" s="10" t="str">
        <f aca="false">Parámetros!$B$30</f>
        <v>Mercado Envíos</v>
      </c>
      <c r="L841" s="2" t="str">
        <f aca="false">IF(F841&gt;=Parámetros!$B$7,"Envío gratis (obligatorio en Mercado Libre)",Parámetros!$B$31)</f>
        <v>A cargo del comprador</v>
      </c>
      <c r="M841" s="10" t="str">
        <f aca="false">Parámetros!$B$32</f>
        <v>No acepto</v>
      </c>
      <c r="N841" s="10" t="str">
        <f aca="false">Parámetros!$B$33</f>
        <v>Sin garantía</v>
      </c>
      <c r="O841" s="2" t="s">
        <v>10069</v>
      </c>
      <c r="P841" s="2" t="s">
        <v>6674</v>
      </c>
      <c r="Q841" s="2"/>
      <c r="R841" s="2" t="s">
        <v>6675</v>
      </c>
      <c r="S841" s="2" t="s">
        <v>8345</v>
      </c>
      <c r="T841" s="2" t="s">
        <v>9116</v>
      </c>
      <c r="U841" s="2" t="n">
        <v>60</v>
      </c>
      <c r="V841" s="2" t="s">
        <v>100</v>
      </c>
      <c r="W841" s="2" t="n">
        <v>1</v>
      </c>
      <c r="X841" s="2"/>
      <c r="Y841" s="2"/>
      <c r="Z841" s="2"/>
      <c r="AA841" s="2"/>
      <c r="AB841" s="2"/>
      <c r="AC841" s="2"/>
      <c r="AD841" s="2" t="s">
        <v>1101</v>
      </c>
      <c r="AE841" s="2" t="s">
        <v>10070</v>
      </c>
      <c r="AF841" s="2"/>
      <c r="AG841" s="2" t="s">
        <v>10071</v>
      </c>
      <c r="AH841" s="2" t="s">
        <v>10072</v>
      </c>
      <c r="AI841" s="2" t="s">
        <v>10073</v>
      </c>
      <c r="AJ841" s="2"/>
      <c r="AK841" s="2"/>
      <c r="AL841" s="2"/>
      <c r="AM841" s="2"/>
      <c r="AN841" s="2" t="s">
        <v>175</v>
      </c>
      <c r="AO841" s="2" t="s">
        <v>10074</v>
      </c>
      <c r="AP841" s="2" t="s">
        <v>89</v>
      </c>
    </row>
    <row r="842" customFormat="false" ht="15" hidden="false" customHeight="false" outlineLevel="0" collapsed="false">
      <c r="A842" s="8" t="s">
        <v>10075</v>
      </c>
      <c r="B842" s="8" t="s">
        <v>10075</v>
      </c>
      <c r="C842" s="2" t="s">
        <v>10076</v>
      </c>
      <c r="D842" s="2" t="s">
        <v>1059</v>
      </c>
      <c r="E842" s="2" t="s">
        <v>1060</v>
      </c>
      <c r="F842" s="9" t="n">
        <f aca="false">Precios!R842</f>
        <v>556</v>
      </c>
      <c r="G842" s="2" t="n">
        <v>18</v>
      </c>
      <c r="H842" s="10" t="str">
        <f aca="false">Parámetros!$B$28</f>
        <v>Nuevo</v>
      </c>
      <c r="I842" s="10" t="str">
        <f aca="false">Parámetros!$B$29</f>
        <v>Clásica</v>
      </c>
      <c r="J842" s="11" t="s">
        <v>10077</v>
      </c>
      <c r="K842" s="10" t="str">
        <f aca="false">Parámetros!$B$30</f>
        <v>Mercado Envíos</v>
      </c>
      <c r="L842" s="2" t="str">
        <f aca="false">IF(F842&gt;=Parámetros!$B$7,"Envío gratis (obligatorio en Mercado Libre)",Parámetros!$B$31)</f>
        <v>Envío gratis (obligatorio en Mercado Libre)</v>
      </c>
      <c r="M842" s="10" t="str">
        <f aca="false">Parámetros!$B$32</f>
        <v>No acepto</v>
      </c>
      <c r="N842" s="10" t="str">
        <f aca="false">Parámetros!$B$33</f>
        <v>Sin garantía</v>
      </c>
      <c r="O842" s="2" t="s">
        <v>10078</v>
      </c>
      <c r="P842" s="2" t="s">
        <v>10079</v>
      </c>
      <c r="Q842" s="2" t="s">
        <v>1296</v>
      </c>
      <c r="R842" s="2"/>
      <c r="S842" s="2"/>
      <c r="T842" s="2" t="s">
        <v>7329</v>
      </c>
      <c r="U842" s="2" t="n">
        <v>20</v>
      </c>
      <c r="V842" s="2" t="s">
        <v>133</v>
      </c>
      <c r="W842" s="2" t="n">
        <v>20</v>
      </c>
      <c r="X842" s="2" t="s">
        <v>10080</v>
      </c>
      <c r="Y842" s="2" t="s">
        <v>8972</v>
      </c>
      <c r="Z842" s="2" t="s">
        <v>136</v>
      </c>
      <c r="AA842" s="2" t="s">
        <v>81</v>
      </c>
      <c r="AB842" s="2"/>
      <c r="AC842" s="2"/>
      <c r="AD842" s="2"/>
      <c r="AE842" s="2"/>
      <c r="AF842" s="2" t="s">
        <v>10081</v>
      </c>
      <c r="AG842" s="2" t="s">
        <v>10082</v>
      </c>
      <c r="AH842" s="2" t="s">
        <v>10083</v>
      </c>
      <c r="AI842" s="2" t="s">
        <v>10084</v>
      </c>
      <c r="AJ842" s="2"/>
      <c r="AK842" s="2"/>
      <c r="AL842" s="2"/>
      <c r="AM842" s="2"/>
      <c r="AN842" s="2" t="s">
        <v>87</v>
      </c>
      <c r="AO842" s="2" t="s">
        <v>10085</v>
      </c>
      <c r="AP842" s="2" t="s">
        <v>89</v>
      </c>
    </row>
    <row r="843" customFormat="false" ht="15" hidden="false" customHeight="false" outlineLevel="0" collapsed="false">
      <c r="A843" s="8" t="s">
        <v>10086</v>
      </c>
      <c r="B843" s="8" t="s">
        <v>10086</v>
      </c>
      <c r="C843" s="2" t="s">
        <v>10087</v>
      </c>
      <c r="D843" s="2" t="s">
        <v>750</v>
      </c>
      <c r="E843" s="2" t="s">
        <v>751</v>
      </c>
      <c r="F843" s="9" t="n">
        <f aca="false">Precios!R843</f>
        <v>224</v>
      </c>
      <c r="G843" s="2" t="n">
        <v>176</v>
      </c>
      <c r="H843" s="10" t="str">
        <f aca="false">Parámetros!$B$28</f>
        <v>Nuevo</v>
      </c>
      <c r="I843" s="10" t="str">
        <f aca="false">Parámetros!$B$29</f>
        <v>Clásica</v>
      </c>
      <c r="J843" s="11" t="s">
        <v>10088</v>
      </c>
      <c r="K843" s="10" t="str">
        <f aca="false">Parámetros!$B$30</f>
        <v>Mercado Envíos</v>
      </c>
      <c r="L843" s="2" t="str">
        <f aca="false">IF(F843&gt;=Parámetros!$B$7,"Envío gratis (obligatorio en Mercado Libre)",Parámetros!$B$31)</f>
        <v>A cargo del comprador</v>
      </c>
      <c r="M843" s="10" t="str">
        <f aca="false">Parámetros!$B$32</f>
        <v>No acepto</v>
      </c>
      <c r="N843" s="10" t="str">
        <f aca="false">Parámetros!$B$33</f>
        <v>Sin garantía</v>
      </c>
      <c r="O843" s="2" t="s">
        <v>10089</v>
      </c>
      <c r="P843" s="2" t="s">
        <v>5799</v>
      </c>
      <c r="Q843" s="2" t="s">
        <v>1016</v>
      </c>
      <c r="R843" s="2"/>
      <c r="S843" s="2"/>
      <c r="T843" s="2" t="s">
        <v>7315</v>
      </c>
      <c r="U843" s="2" t="n">
        <v>15</v>
      </c>
      <c r="V843" s="2" t="s">
        <v>133</v>
      </c>
      <c r="W843" s="2" t="n">
        <v>15</v>
      </c>
      <c r="X843" s="2" t="s">
        <v>8510</v>
      </c>
      <c r="Y843" s="2" t="s">
        <v>10090</v>
      </c>
      <c r="Z843" s="2" t="s">
        <v>136</v>
      </c>
      <c r="AA843" s="2"/>
      <c r="AB843" s="2"/>
      <c r="AC843" s="2"/>
      <c r="AD843" s="2"/>
      <c r="AE843" s="2"/>
      <c r="AF843" s="2"/>
      <c r="AG843" s="2" t="s">
        <v>10091</v>
      </c>
      <c r="AH843" s="2" t="s">
        <v>10092</v>
      </c>
      <c r="AI843" s="2" t="s">
        <v>10093</v>
      </c>
      <c r="AJ843" s="2"/>
      <c r="AK843" s="2"/>
      <c r="AL843" s="2"/>
      <c r="AM843" s="2"/>
      <c r="AN843" s="2" t="s">
        <v>87</v>
      </c>
      <c r="AO843" s="2" t="s">
        <v>10094</v>
      </c>
      <c r="AP843" s="2" t="s">
        <v>89</v>
      </c>
    </row>
    <row r="844" customFormat="false" ht="15" hidden="false" customHeight="false" outlineLevel="0" collapsed="false">
      <c r="A844" s="8" t="s">
        <v>10095</v>
      </c>
      <c r="B844" s="8" t="s">
        <v>10095</v>
      </c>
      <c r="C844" s="2" t="s">
        <v>10096</v>
      </c>
      <c r="D844" s="2" t="s">
        <v>6190</v>
      </c>
      <c r="E844" s="2" t="s">
        <v>6191</v>
      </c>
      <c r="F844" s="9" t="n">
        <f aca="false">Precios!R844</f>
        <v>116</v>
      </c>
      <c r="G844" s="2" t="n">
        <v>0</v>
      </c>
      <c r="H844" s="10" t="str">
        <f aca="false">Parámetros!$B$28</f>
        <v>Nuevo</v>
      </c>
      <c r="I844" s="10" t="str">
        <f aca="false">Parámetros!$B$29</f>
        <v>Clásica</v>
      </c>
      <c r="J844" s="11" t="s">
        <v>10097</v>
      </c>
      <c r="K844" s="10" t="str">
        <f aca="false">Parámetros!$B$30</f>
        <v>Mercado Envíos</v>
      </c>
      <c r="L844" s="2" t="str">
        <f aca="false">IF(F844&gt;=Parámetros!$B$7,"Envío gratis (obligatorio en Mercado Libre)",Parámetros!$B$31)</f>
        <v>A cargo del comprador</v>
      </c>
      <c r="M844" s="10" t="str">
        <f aca="false">Parámetros!$B$32</f>
        <v>No acepto</v>
      </c>
      <c r="N844" s="10" t="str">
        <f aca="false">Parámetros!$B$33</f>
        <v>Sin garantía</v>
      </c>
      <c r="O844" s="2" t="s">
        <v>10098</v>
      </c>
      <c r="P844" s="2" t="s">
        <v>5437</v>
      </c>
      <c r="Q844" s="2"/>
      <c r="R844" s="2" t="s">
        <v>9852</v>
      </c>
      <c r="S844" s="2" t="s">
        <v>10099</v>
      </c>
      <c r="T844" s="2" t="s">
        <v>9854</v>
      </c>
      <c r="U844" s="2" t="n">
        <v>100</v>
      </c>
      <c r="V844" s="2" t="s">
        <v>100</v>
      </c>
      <c r="W844" s="2" t="n">
        <v>1</v>
      </c>
      <c r="X844" s="2"/>
      <c r="Y844" s="2"/>
      <c r="Z844" s="2"/>
      <c r="AA844" s="2"/>
      <c r="AB844" s="2"/>
      <c r="AC844" s="2"/>
      <c r="AD844" s="2"/>
      <c r="AE844" s="2"/>
      <c r="AF844" s="2"/>
      <c r="AG844" s="2" t="s">
        <v>10100</v>
      </c>
      <c r="AH844" s="2" t="s">
        <v>10101</v>
      </c>
      <c r="AI844" s="2" t="s">
        <v>10102</v>
      </c>
      <c r="AJ844" s="2" t="s">
        <v>10103</v>
      </c>
      <c r="AK844" s="2"/>
      <c r="AL844" s="2"/>
      <c r="AM844" s="2"/>
      <c r="AN844" s="2" t="s">
        <v>175</v>
      </c>
      <c r="AO844" s="2" t="s">
        <v>10104</v>
      </c>
      <c r="AP844" s="2" t="s">
        <v>89</v>
      </c>
    </row>
    <row r="845" customFormat="false" ht="15" hidden="false" customHeight="false" outlineLevel="0" collapsed="false">
      <c r="A845" s="8" t="s">
        <v>10105</v>
      </c>
      <c r="B845" s="8" t="s">
        <v>10105</v>
      </c>
      <c r="C845" s="2" t="s">
        <v>10106</v>
      </c>
      <c r="D845" s="2" t="s">
        <v>5225</v>
      </c>
      <c r="E845" s="2" t="s">
        <v>5226</v>
      </c>
      <c r="F845" s="9" t="n">
        <f aca="false">Precios!R845</f>
        <v>211</v>
      </c>
      <c r="G845" s="2" t="n">
        <v>77</v>
      </c>
      <c r="H845" s="10" t="str">
        <f aca="false">Parámetros!$B$28</f>
        <v>Nuevo</v>
      </c>
      <c r="I845" s="10" t="str">
        <f aca="false">Parámetros!$B$29</f>
        <v>Clásica</v>
      </c>
      <c r="J845" s="11" t="s">
        <v>10107</v>
      </c>
      <c r="K845" s="10" t="str">
        <f aca="false">Parámetros!$B$30</f>
        <v>Mercado Envíos</v>
      </c>
      <c r="L845" s="2" t="str">
        <f aca="false">IF(F845&gt;=Parámetros!$B$7,"Envío gratis (obligatorio en Mercado Libre)",Parámetros!$B$31)</f>
        <v>A cargo del comprador</v>
      </c>
      <c r="M845" s="10" t="str">
        <f aca="false">Parámetros!$B$32</f>
        <v>No acepto</v>
      </c>
      <c r="N845" s="10" t="str">
        <f aca="false">Parámetros!$B$33</f>
        <v>Sin garantía</v>
      </c>
      <c r="O845" s="2"/>
      <c r="P845" s="2" t="s">
        <v>6526</v>
      </c>
      <c r="Q845" s="2" t="s">
        <v>6527</v>
      </c>
      <c r="R845" s="2" t="s">
        <v>6528</v>
      </c>
      <c r="S845" s="2" t="s">
        <v>10108</v>
      </c>
      <c r="T845" s="2" t="s">
        <v>10109</v>
      </c>
      <c r="U845" s="2" t="n">
        <v>450</v>
      </c>
      <c r="V845" s="2" t="s">
        <v>77</v>
      </c>
      <c r="W845" s="2" t="n">
        <v>2</v>
      </c>
      <c r="X845" s="2"/>
      <c r="Y845" s="2"/>
      <c r="Z845" s="2"/>
      <c r="AA845" s="2"/>
      <c r="AB845" s="2"/>
      <c r="AC845" s="2"/>
      <c r="AD845" s="2"/>
      <c r="AE845" s="2" t="s">
        <v>5442</v>
      </c>
      <c r="AF845" s="2"/>
      <c r="AG845" s="2" t="s">
        <v>10110</v>
      </c>
      <c r="AH845" s="2" t="s">
        <v>10111</v>
      </c>
      <c r="AI845" s="2"/>
      <c r="AJ845" s="2"/>
      <c r="AK845" s="2"/>
      <c r="AL845" s="2"/>
      <c r="AM845" s="2"/>
      <c r="AN845" s="2" t="s">
        <v>175</v>
      </c>
      <c r="AO845" s="2" t="s">
        <v>10112</v>
      </c>
      <c r="AP845" s="2" t="s">
        <v>89</v>
      </c>
    </row>
    <row r="846" customFormat="false" ht="15" hidden="false" customHeight="false" outlineLevel="0" collapsed="false">
      <c r="A846" s="8" t="s">
        <v>10113</v>
      </c>
      <c r="B846" s="8" t="s">
        <v>10113</v>
      </c>
      <c r="C846" s="2" t="s">
        <v>10114</v>
      </c>
      <c r="D846" s="2" t="s">
        <v>144</v>
      </c>
      <c r="E846" s="2" t="s">
        <v>145</v>
      </c>
      <c r="F846" s="9" t="n">
        <f aca="false">Precios!R846</f>
        <v>298</v>
      </c>
      <c r="G846" s="2" t="n">
        <v>42</v>
      </c>
      <c r="H846" s="10" t="str">
        <f aca="false">Parámetros!$B$28</f>
        <v>Nuevo</v>
      </c>
      <c r="I846" s="10" t="str">
        <f aca="false">Parámetros!$B$29</f>
        <v>Clásica</v>
      </c>
      <c r="J846" s="11" t="s">
        <v>10115</v>
      </c>
      <c r="K846" s="10" t="str">
        <f aca="false">Parámetros!$B$30</f>
        <v>Mercado Envíos</v>
      </c>
      <c r="L846" s="2" t="str">
        <f aca="false">IF(F846&gt;=Parámetros!$B$7,"Envío gratis (obligatorio en Mercado Libre)",Parámetros!$B$31)</f>
        <v>A cargo del comprador</v>
      </c>
      <c r="M846" s="10" t="str">
        <f aca="false">Parámetros!$B$32</f>
        <v>No acepto</v>
      </c>
      <c r="N846" s="10" t="str">
        <f aca="false">Parámetros!$B$33</f>
        <v>Sin garantía</v>
      </c>
      <c r="O846" s="2" t="s">
        <v>10116</v>
      </c>
      <c r="P846" s="2" t="s">
        <v>10117</v>
      </c>
      <c r="Q846" s="2" t="s">
        <v>3919</v>
      </c>
      <c r="R846" s="2"/>
      <c r="S846" s="2"/>
      <c r="T846" s="2" t="s">
        <v>10118</v>
      </c>
      <c r="U846" s="2" t="n">
        <v>30</v>
      </c>
      <c r="V846" s="2" t="s">
        <v>133</v>
      </c>
      <c r="W846" s="2" t="n">
        <v>30</v>
      </c>
      <c r="X846" s="2" t="s">
        <v>10119</v>
      </c>
      <c r="Y846" s="2" t="s">
        <v>4449</v>
      </c>
      <c r="Z846" s="2" t="s">
        <v>136</v>
      </c>
      <c r="AA846" s="2" t="s">
        <v>81</v>
      </c>
      <c r="AB846" s="2"/>
      <c r="AC846" s="2"/>
      <c r="AD846" s="2"/>
      <c r="AE846" s="2"/>
      <c r="AF846" s="2"/>
      <c r="AG846" s="2" t="s">
        <v>10120</v>
      </c>
      <c r="AH846" s="2" t="s">
        <v>10121</v>
      </c>
      <c r="AI846" s="2" t="s">
        <v>10122</v>
      </c>
      <c r="AJ846" s="2"/>
      <c r="AK846" s="2"/>
      <c r="AL846" s="2"/>
      <c r="AM846" s="2"/>
      <c r="AN846" s="2" t="s">
        <v>87</v>
      </c>
      <c r="AO846" s="2" t="s">
        <v>10123</v>
      </c>
      <c r="AP846" s="2" t="s">
        <v>89</v>
      </c>
    </row>
    <row r="847" customFormat="false" ht="15" hidden="false" customHeight="false" outlineLevel="0" collapsed="false">
      <c r="A847" s="8" t="s">
        <v>10124</v>
      </c>
      <c r="B847" s="8" t="s">
        <v>10124</v>
      </c>
      <c r="C847" s="2" t="s">
        <v>10125</v>
      </c>
      <c r="D847" s="2" t="s">
        <v>750</v>
      </c>
      <c r="E847" s="2" t="s">
        <v>751</v>
      </c>
      <c r="F847" s="9" t="n">
        <f aca="false">Precios!R847</f>
        <v>384.11</v>
      </c>
      <c r="G847" s="2" t="n">
        <v>44</v>
      </c>
      <c r="H847" s="10" t="str">
        <f aca="false">Parámetros!$B$28</f>
        <v>Nuevo</v>
      </c>
      <c r="I847" s="10" t="str">
        <f aca="false">Parámetros!$B$29</f>
        <v>Clásica</v>
      </c>
      <c r="J847" s="11" t="s">
        <v>10126</v>
      </c>
      <c r="K847" s="10" t="str">
        <f aca="false">Parámetros!$B$30</f>
        <v>Mercado Envíos</v>
      </c>
      <c r="L847" s="2" t="str">
        <f aca="false">IF(F847&gt;=Parámetros!$B$7,"Envío gratis (obligatorio en Mercado Libre)",Parámetros!$B$31)</f>
        <v>Envío gratis (obligatorio en Mercado Libre)</v>
      </c>
      <c r="M847" s="10" t="str">
        <f aca="false">Parámetros!$B$32</f>
        <v>No acepto</v>
      </c>
      <c r="N847" s="10" t="str">
        <f aca="false">Parámetros!$B$33</f>
        <v>Sin garantía</v>
      </c>
      <c r="O847" s="2" t="s">
        <v>10127</v>
      </c>
      <c r="P847" s="2" t="s">
        <v>6119</v>
      </c>
      <c r="Q847" s="2" t="s">
        <v>949</v>
      </c>
      <c r="R847" s="2" t="s">
        <v>246</v>
      </c>
      <c r="S847" s="2" t="s">
        <v>10128</v>
      </c>
      <c r="T847" s="2" t="s">
        <v>10129</v>
      </c>
      <c r="U847" s="2" t="n">
        <v>200</v>
      </c>
      <c r="V847" s="2" t="s">
        <v>77</v>
      </c>
      <c r="W847" s="2" t="n">
        <v>1</v>
      </c>
      <c r="X847" s="2" t="s">
        <v>6122</v>
      </c>
      <c r="Y847" s="2" t="s">
        <v>10130</v>
      </c>
      <c r="Z847" s="2" t="s">
        <v>136</v>
      </c>
      <c r="AA847" s="2" t="s">
        <v>253</v>
      </c>
      <c r="AB847" s="2"/>
      <c r="AC847" s="2" t="s">
        <v>6120</v>
      </c>
      <c r="AD847" s="2"/>
      <c r="AE847" s="2"/>
      <c r="AF847" s="2" t="s">
        <v>10131</v>
      </c>
      <c r="AG847" s="2" t="s">
        <v>10132</v>
      </c>
      <c r="AH847" s="2" t="s">
        <v>10133</v>
      </c>
      <c r="AI847" s="2" t="s">
        <v>10134</v>
      </c>
      <c r="AJ847" s="2" t="s">
        <v>10135</v>
      </c>
      <c r="AK847" s="2"/>
      <c r="AL847" s="2"/>
      <c r="AM847" s="2"/>
      <c r="AN847" s="2" t="s">
        <v>87</v>
      </c>
      <c r="AO847" s="2" t="s">
        <v>10136</v>
      </c>
      <c r="AP847" s="2" t="s">
        <v>89</v>
      </c>
    </row>
    <row r="848" customFormat="false" ht="15" hidden="false" customHeight="false" outlineLevel="0" collapsed="false">
      <c r="A848" s="8" t="s">
        <v>10137</v>
      </c>
      <c r="B848" s="8" t="s">
        <v>10137</v>
      </c>
      <c r="C848" s="2" t="s">
        <v>10138</v>
      </c>
      <c r="D848" s="2" t="s">
        <v>1396</v>
      </c>
      <c r="E848" s="2" t="s">
        <v>1397</v>
      </c>
      <c r="F848" s="9" t="n">
        <f aca="false">Precios!R848</f>
        <v>54</v>
      </c>
      <c r="G848" s="2" t="n">
        <v>8874</v>
      </c>
      <c r="H848" s="10" t="str">
        <f aca="false">Parámetros!$B$28</f>
        <v>Nuevo</v>
      </c>
      <c r="I848" s="10" t="str">
        <f aca="false">Parámetros!$B$29</f>
        <v>Clásica</v>
      </c>
      <c r="J848" s="11" t="s">
        <v>10139</v>
      </c>
      <c r="K848" s="10" t="str">
        <f aca="false">Parámetros!$B$30</f>
        <v>Mercado Envíos</v>
      </c>
      <c r="L848" s="2" t="str">
        <f aca="false">IF(F848&gt;=Parámetros!$B$7,"Envío gratis (obligatorio en Mercado Libre)",Parámetros!$B$31)</f>
        <v>A cargo del comprador</v>
      </c>
      <c r="M848" s="10" t="str">
        <f aca="false">Parámetros!$B$32</f>
        <v>No acepto</v>
      </c>
      <c r="N848" s="10" t="str">
        <f aca="false">Parámetros!$B$33</f>
        <v>Sin garantía</v>
      </c>
      <c r="O848" s="2" t="s">
        <v>10140</v>
      </c>
      <c r="P848" s="2" t="s">
        <v>10141</v>
      </c>
      <c r="Q848" s="2" t="s">
        <v>10142</v>
      </c>
      <c r="R848" s="2"/>
      <c r="S848" s="2"/>
      <c r="T848" s="2" t="s">
        <v>10143</v>
      </c>
      <c r="U848" s="2" t="n">
        <v>1</v>
      </c>
      <c r="V848" s="2" t="s">
        <v>9383</v>
      </c>
      <c r="W848" s="2" t="n">
        <v>1</v>
      </c>
      <c r="X848" s="2"/>
      <c r="Y848" s="2"/>
      <c r="Z848" s="2"/>
      <c r="AA848" s="2"/>
      <c r="AB848" s="2"/>
      <c r="AC848" s="2"/>
      <c r="AD848" s="2"/>
      <c r="AE848" s="2"/>
      <c r="AF848" s="2"/>
      <c r="AG848" s="2" t="s">
        <v>10144</v>
      </c>
      <c r="AH848" s="2" t="s">
        <v>10145</v>
      </c>
      <c r="AI848" s="2"/>
      <c r="AJ848" s="2"/>
      <c r="AK848" s="2"/>
      <c r="AL848" s="2"/>
      <c r="AM848" s="2"/>
      <c r="AN848" s="2" t="s">
        <v>87</v>
      </c>
      <c r="AO848" s="2" t="s">
        <v>10146</v>
      </c>
      <c r="AP848" s="2" t="s">
        <v>89</v>
      </c>
    </row>
    <row r="849" customFormat="false" ht="15" hidden="false" customHeight="false" outlineLevel="0" collapsed="false">
      <c r="A849" s="8" t="s">
        <v>10147</v>
      </c>
      <c r="B849" s="8" t="s">
        <v>10147</v>
      </c>
      <c r="C849" s="2" t="s">
        <v>10148</v>
      </c>
      <c r="D849" s="2" t="s">
        <v>6162</v>
      </c>
      <c r="E849" s="2" t="s">
        <v>6163</v>
      </c>
      <c r="F849" s="9" t="n">
        <f aca="false">Precios!R849</f>
        <v>114</v>
      </c>
      <c r="G849" s="2" t="n">
        <v>537</v>
      </c>
      <c r="H849" s="10" t="str">
        <f aca="false">Parámetros!$B$28</f>
        <v>Nuevo</v>
      </c>
      <c r="I849" s="10" t="str">
        <f aca="false">Parámetros!$B$29</f>
        <v>Clásica</v>
      </c>
      <c r="J849" s="11" t="s">
        <v>10149</v>
      </c>
      <c r="K849" s="10" t="str">
        <f aca="false">Parámetros!$B$30</f>
        <v>Mercado Envíos</v>
      </c>
      <c r="L849" s="2" t="str">
        <f aca="false">IF(F849&gt;=Parámetros!$B$7,"Envío gratis (obligatorio en Mercado Libre)",Parámetros!$B$31)</f>
        <v>A cargo del comprador</v>
      </c>
      <c r="M849" s="10" t="str">
        <f aca="false">Parámetros!$B$32</f>
        <v>No acepto</v>
      </c>
      <c r="N849" s="10" t="str">
        <f aca="false">Parámetros!$B$33</f>
        <v>Sin garantía</v>
      </c>
      <c r="O849" s="2" t="s">
        <v>10150</v>
      </c>
      <c r="P849" s="2" t="s">
        <v>3444</v>
      </c>
      <c r="Q849" s="2"/>
      <c r="R849" s="2" t="s">
        <v>3445</v>
      </c>
      <c r="S849" s="2" t="s">
        <v>10151</v>
      </c>
      <c r="T849" s="2" t="s">
        <v>10152</v>
      </c>
      <c r="U849" s="2" t="n">
        <v>200</v>
      </c>
      <c r="V849" s="2" t="s">
        <v>100</v>
      </c>
      <c r="W849" s="2" t="n">
        <v>1</v>
      </c>
      <c r="X849" s="2"/>
      <c r="Y849" s="2"/>
      <c r="Z849" s="2"/>
      <c r="AA849" s="2" t="s">
        <v>5429</v>
      </c>
      <c r="AB849" s="2"/>
      <c r="AC849" s="2"/>
      <c r="AD849" s="2"/>
      <c r="AE849" s="2"/>
      <c r="AF849" s="2"/>
      <c r="AG849" s="2" t="s">
        <v>10153</v>
      </c>
      <c r="AH849" s="2" t="s">
        <v>10154</v>
      </c>
      <c r="AI849" s="2"/>
      <c r="AJ849" s="2"/>
      <c r="AK849" s="2"/>
      <c r="AL849" s="2"/>
      <c r="AM849" s="2"/>
      <c r="AN849" s="2" t="s">
        <v>175</v>
      </c>
      <c r="AO849" s="2" t="s">
        <v>10155</v>
      </c>
      <c r="AP849" s="2" t="s">
        <v>89</v>
      </c>
    </row>
    <row r="850" customFormat="false" ht="15" hidden="false" customHeight="false" outlineLevel="0" collapsed="false">
      <c r="A850" s="8" t="s">
        <v>10156</v>
      </c>
      <c r="B850" s="8" t="s">
        <v>10156</v>
      </c>
      <c r="C850" s="2" t="s">
        <v>10157</v>
      </c>
      <c r="D850" s="2" t="s">
        <v>6709</v>
      </c>
      <c r="E850" s="2" t="s">
        <v>6710</v>
      </c>
      <c r="F850" s="9" t="n">
        <f aca="false">Precios!R850</f>
        <v>94</v>
      </c>
      <c r="G850" s="2" t="n">
        <v>43</v>
      </c>
      <c r="H850" s="10" t="str">
        <f aca="false">Parámetros!$B$28</f>
        <v>Nuevo</v>
      </c>
      <c r="I850" s="10" t="str">
        <f aca="false">Parámetros!$B$29</f>
        <v>Clásica</v>
      </c>
      <c r="J850" s="11" t="s">
        <v>10158</v>
      </c>
      <c r="K850" s="10" t="str">
        <f aca="false">Parámetros!$B$30</f>
        <v>Mercado Envíos</v>
      </c>
      <c r="L850" s="2" t="str">
        <f aca="false">IF(F850&gt;=Parámetros!$B$7,"Envío gratis (obligatorio en Mercado Libre)",Parámetros!$B$31)</f>
        <v>A cargo del comprador</v>
      </c>
      <c r="M850" s="10" t="str">
        <f aca="false">Parámetros!$B$32</f>
        <v>No acepto</v>
      </c>
      <c r="N850" s="10" t="str">
        <f aca="false">Parámetros!$B$33</f>
        <v>Sin garantía</v>
      </c>
      <c r="O850" s="2" t="s">
        <v>10159</v>
      </c>
      <c r="P850" s="2" t="s">
        <v>3370</v>
      </c>
      <c r="Q850" s="2" t="s">
        <v>617</v>
      </c>
      <c r="R850" s="2" t="s">
        <v>10160</v>
      </c>
      <c r="S850" s="2" t="s">
        <v>10161</v>
      </c>
      <c r="T850" s="2" t="s">
        <v>10162</v>
      </c>
      <c r="U850" s="2" t="n">
        <v>65</v>
      </c>
      <c r="V850" s="2" t="s">
        <v>77</v>
      </c>
      <c r="W850" s="2" t="n">
        <v>1</v>
      </c>
      <c r="X850" s="2"/>
      <c r="Y850" s="2"/>
      <c r="Z850" s="2"/>
      <c r="AA850" s="2"/>
      <c r="AB850" s="2"/>
      <c r="AC850" s="2"/>
      <c r="AD850" s="2" t="s">
        <v>103</v>
      </c>
      <c r="AE850" s="2"/>
      <c r="AF850" s="2"/>
      <c r="AG850" s="2" t="s">
        <v>10163</v>
      </c>
      <c r="AH850" s="2" t="s">
        <v>10164</v>
      </c>
      <c r="AI850" s="2" t="s">
        <v>10165</v>
      </c>
      <c r="AJ850" s="2"/>
      <c r="AK850" s="2"/>
      <c r="AL850" s="2"/>
      <c r="AM850" s="2"/>
      <c r="AN850" s="2" t="s">
        <v>175</v>
      </c>
      <c r="AO850" s="2" t="s">
        <v>10166</v>
      </c>
      <c r="AP850" s="2" t="s">
        <v>89</v>
      </c>
    </row>
    <row r="851" customFormat="false" ht="15" hidden="false" customHeight="false" outlineLevel="0" collapsed="false">
      <c r="A851" s="8" t="s">
        <v>10167</v>
      </c>
      <c r="B851" s="8" t="s">
        <v>10167</v>
      </c>
      <c r="C851" s="2" t="s">
        <v>10168</v>
      </c>
      <c r="D851" s="2" t="s">
        <v>144</v>
      </c>
      <c r="E851" s="2" t="s">
        <v>145</v>
      </c>
      <c r="F851" s="9" t="n">
        <f aca="false">Precios!R851</f>
        <v>1359.4</v>
      </c>
      <c r="G851" s="2" t="n">
        <v>0</v>
      </c>
      <c r="H851" s="10" t="str">
        <f aca="false">Parámetros!$B$28</f>
        <v>Nuevo</v>
      </c>
      <c r="I851" s="10" t="str">
        <f aca="false">Parámetros!$B$29</f>
        <v>Clásica</v>
      </c>
      <c r="J851" s="11" t="s">
        <v>10169</v>
      </c>
      <c r="K851" s="10" t="str">
        <f aca="false">Parámetros!$B$30</f>
        <v>Mercado Envíos</v>
      </c>
      <c r="L851" s="2" t="str">
        <f aca="false">IF(F851&gt;=Parámetros!$B$7,"Envío gratis (obligatorio en Mercado Libre)",Parámetros!$B$31)</f>
        <v>Envío gratis (obligatorio en Mercado Libre)</v>
      </c>
      <c r="M851" s="10" t="str">
        <f aca="false">Parámetros!$B$32</f>
        <v>No acepto</v>
      </c>
      <c r="N851" s="10" t="str">
        <f aca="false">Parámetros!$B$33</f>
        <v>Sin garantía</v>
      </c>
      <c r="O851" s="2" t="s">
        <v>10170</v>
      </c>
      <c r="P851" s="2" t="s">
        <v>1180</v>
      </c>
      <c r="Q851" s="2" t="s">
        <v>355</v>
      </c>
      <c r="R851" s="2"/>
      <c r="S851" s="2"/>
      <c r="T851" s="2" t="s">
        <v>5415</v>
      </c>
      <c r="U851" s="2" t="n">
        <v>30</v>
      </c>
      <c r="V851" s="2" t="s">
        <v>133</v>
      </c>
      <c r="W851" s="2" t="n">
        <v>30</v>
      </c>
      <c r="X851" s="2" t="s">
        <v>10171</v>
      </c>
      <c r="Y851" s="2" t="s">
        <v>10172</v>
      </c>
      <c r="Z851" s="2" t="s">
        <v>136</v>
      </c>
      <c r="AA851" s="2"/>
      <c r="AB851" s="2"/>
      <c r="AC851" s="2"/>
      <c r="AD851" s="2"/>
      <c r="AE851" s="2"/>
      <c r="AF851" s="2"/>
      <c r="AG851" s="2" t="s">
        <v>10173</v>
      </c>
      <c r="AH851" s="2" t="s">
        <v>10174</v>
      </c>
      <c r="AI851" s="2" t="s">
        <v>10175</v>
      </c>
      <c r="AJ851" s="2" t="s">
        <v>10176</v>
      </c>
      <c r="AK851" s="2"/>
      <c r="AL851" s="2"/>
      <c r="AM851" s="2"/>
      <c r="AN851" s="2" t="s">
        <v>87</v>
      </c>
      <c r="AO851" s="2" t="s">
        <v>10177</v>
      </c>
      <c r="AP851" s="2" t="s">
        <v>89</v>
      </c>
    </row>
    <row r="852" customFormat="false" ht="15" hidden="false" customHeight="false" outlineLevel="0" collapsed="false">
      <c r="A852" s="8" t="s">
        <v>10178</v>
      </c>
      <c r="B852" s="8" t="s">
        <v>10178</v>
      </c>
      <c r="C852" s="2" t="s">
        <v>10179</v>
      </c>
      <c r="D852" s="2" t="s">
        <v>6162</v>
      </c>
      <c r="E852" s="2" t="s">
        <v>6163</v>
      </c>
      <c r="F852" s="9" t="n">
        <f aca="false">Precios!R852</f>
        <v>160</v>
      </c>
      <c r="G852" s="2" t="n">
        <v>220</v>
      </c>
      <c r="H852" s="10" t="str">
        <f aca="false">Parámetros!$B$28</f>
        <v>Nuevo</v>
      </c>
      <c r="I852" s="10" t="str">
        <f aca="false">Parámetros!$B$29</f>
        <v>Clásica</v>
      </c>
      <c r="J852" s="11" t="s">
        <v>10180</v>
      </c>
      <c r="K852" s="10" t="str">
        <f aca="false">Parámetros!$B$30</f>
        <v>Mercado Envíos</v>
      </c>
      <c r="L852" s="2" t="str">
        <f aca="false">IF(F852&gt;=Parámetros!$B$7,"Envío gratis (obligatorio en Mercado Libre)",Parámetros!$B$31)</f>
        <v>A cargo del comprador</v>
      </c>
      <c r="M852" s="10" t="str">
        <f aca="false">Parámetros!$B$32</f>
        <v>No acepto</v>
      </c>
      <c r="N852" s="10" t="str">
        <f aca="false">Parámetros!$B$33</f>
        <v>Sin garantía</v>
      </c>
      <c r="O852" s="2" t="s">
        <v>10181</v>
      </c>
      <c r="P852" s="2" t="s">
        <v>3444</v>
      </c>
      <c r="Q852" s="2"/>
      <c r="R852" s="2" t="s">
        <v>3445</v>
      </c>
      <c r="S852" s="2" t="s">
        <v>10182</v>
      </c>
      <c r="T852" s="2" t="s">
        <v>10183</v>
      </c>
      <c r="U852" s="2" t="n">
        <v>400</v>
      </c>
      <c r="V852" s="2" t="s">
        <v>100</v>
      </c>
      <c r="W852" s="2" t="n">
        <v>1</v>
      </c>
      <c r="X852" s="2"/>
      <c r="Y852" s="2"/>
      <c r="Z852" s="2"/>
      <c r="AA852" s="2" t="s">
        <v>5429</v>
      </c>
      <c r="AB852" s="2"/>
      <c r="AC852" s="2"/>
      <c r="AD852" s="2"/>
      <c r="AE852" s="2"/>
      <c r="AF852" s="2"/>
      <c r="AG852" s="2" t="s">
        <v>10153</v>
      </c>
      <c r="AH852" s="2" t="s">
        <v>10184</v>
      </c>
      <c r="AI852" s="2" t="s">
        <v>10185</v>
      </c>
      <c r="AJ852" s="2" t="s">
        <v>10186</v>
      </c>
      <c r="AK852" s="2"/>
      <c r="AL852" s="2"/>
      <c r="AM852" s="2"/>
      <c r="AN852" s="2" t="s">
        <v>175</v>
      </c>
      <c r="AO852" s="2" t="s">
        <v>10187</v>
      </c>
      <c r="AP852" s="2" t="s">
        <v>89</v>
      </c>
    </row>
    <row r="853" customFormat="false" ht="15" hidden="false" customHeight="false" outlineLevel="0" collapsed="false">
      <c r="A853" s="8" t="s">
        <v>10188</v>
      </c>
      <c r="B853" s="8" t="s">
        <v>10188</v>
      </c>
      <c r="C853" s="2" t="s">
        <v>10189</v>
      </c>
      <c r="D853" s="2" t="s">
        <v>350</v>
      </c>
      <c r="E853" s="2" t="s">
        <v>351</v>
      </c>
      <c r="F853" s="9" t="n">
        <f aca="false">Precios!R853</f>
        <v>598</v>
      </c>
      <c r="G853" s="2" t="n">
        <v>1</v>
      </c>
      <c r="H853" s="10" t="str">
        <f aca="false">Parámetros!$B$28</f>
        <v>Nuevo</v>
      </c>
      <c r="I853" s="10" t="str">
        <f aca="false">Parámetros!$B$29</f>
        <v>Clásica</v>
      </c>
      <c r="J853" s="11" t="s">
        <v>10190</v>
      </c>
      <c r="K853" s="10" t="str">
        <f aca="false">Parámetros!$B$30</f>
        <v>Mercado Envíos</v>
      </c>
      <c r="L853" s="2" t="str">
        <f aca="false">IF(F853&gt;=Parámetros!$B$7,"Envío gratis (obligatorio en Mercado Libre)",Parámetros!$B$31)</f>
        <v>Envío gratis (obligatorio en Mercado Libre)</v>
      </c>
      <c r="M853" s="10" t="str">
        <f aca="false">Parámetros!$B$32</f>
        <v>No acepto</v>
      </c>
      <c r="N853" s="10" t="str">
        <f aca="false">Parámetros!$B$33</f>
        <v>Sin garantía</v>
      </c>
      <c r="O853" s="2" t="s">
        <v>10191</v>
      </c>
      <c r="P853" s="2" t="s">
        <v>10192</v>
      </c>
      <c r="Q853" s="2" t="s">
        <v>10193</v>
      </c>
      <c r="R853" s="2"/>
      <c r="S853" s="2"/>
      <c r="T853" s="2" t="s">
        <v>5388</v>
      </c>
      <c r="U853" s="2" t="n">
        <v>30</v>
      </c>
      <c r="V853" s="2" t="s">
        <v>220</v>
      </c>
      <c r="W853" s="2" t="n">
        <v>30</v>
      </c>
      <c r="X853" s="2" t="s">
        <v>10194</v>
      </c>
      <c r="Y853" s="2" t="s">
        <v>10195</v>
      </c>
      <c r="Z853" s="2" t="s">
        <v>136</v>
      </c>
      <c r="AA853" s="2"/>
      <c r="AB853" s="2"/>
      <c r="AC853" s="2"/>
      <c r="AD853" s="2"/>
      <c r="AE853" s="2"/>
      <c r="AF853" s="2"/>
      <c r="AG853" s="2" t="s">
        <v>10196</v>
      </c>
      <c r="AH853" s="2" t="s">
        <v>10197</v>
      </c>
      <c r="AI853" s="2" t="s">
        <v>10198</v>
      </c>
      <c r="AJ853" s="2"/>
      <c r="AK853" s="2"/>
      <c r="AL853" s="2"/>
      <c r="AM853" s="2"/>
      <c r="AN853" s="2" t="s">
        <v>87</v>
      </c>
      <c r="AO853" s="2" t="s">
        <v>10199</v>
      </c>
      <c r="AP853" s="2" t="s">
        <v>89</v>
      </c>
    </row>
    <row r="854" customFormat="false" ht="15" hidden="false" customHeight="false" outlineLevel="0" collapsed="false">
      <c r="A854" s="8" t="s">
        <v>10200</v>
      </c>
      <c r="B854" s="8" t="s">
        <v>10200</v>
      </c>
      <c r="C854" s="2" t="s">
        <v>10201</v>
      </c>
      <c r="D854" s="2" t="s">
        <v>6709</v>
      </c>
      <c r="E854" s="2" t="s">
        <v>6710</v>
      </c>
      <c r="F854" s="9" t="n">
        <f aca="false">Precios!R854</f>
        <v>80</v>
      </c>
      <c r="G854" s="2" t="n">
        <v>277</v>
      </c>
      <c r="H854" s="10" t="str">
        <f aca="false">Parámetros!$B$28</f>
        <v>Nuevo</v>
      </c>
      <c r="I854" s="10" t="str">
        <f aca="false">Parámetros!$B$29</f>
        <v>Clásica</v>
      </c>
      <c r="J854" s="11" t="s">
        <v>10202</v>
      </c>
      <c r="K854" s="10" t="str">
        <f aca="false">Parámetros!$B$30</f>
        <v>Mercado Envíos</v>
      </c>
      <c r="L854" s="2" t="str">
        <f aca="false">IF(F854&gt;=Parámetros!$B$7,"Envío gratis (obligatorio en Mercado Libre)",Parámetros!$B$31)</f>
        <v>A cargo del comprador</v>
      </c>
      <c r="M854" s="10" t="str">
        <f aca="false">Parámetros!$B$32</f>
        <v>No acepto</v>
      </c>
      <c r="N854" s="10" t="str">
        <f aca="false">Parámetros!$B$33</f>
        <v>Sin garantía</v>
      </c>
      <c r="O854" s="2" t="s">
        <v>10203</v>
      </c>
      <c r="P854" s="2" t="s">
        <v>6713</v>
      </c>
      <c r="Q854" s="2" t="s">
        <v>6195</v>
      </c>
      <c r="R854" s="2" t="s">
        <v>10204</v>
      </c>
      <c r="S854" s="2" t="s">
        <v>10205</v>
      </c>
      <c r="T854" s="2" t="s">
        <v>3457</v>
      </c>
      <c r="U854" s="2" t="n">
        <v>150</v>
      </c>
      <c r="V854" s="2" t="s">
        <v>77</v>
      </c>
      <c r="W854" s="2" t="n">
        <v>1</v>
      </c>
      <c r="X854" s="2"/>
      <c r="Y854" s="2"/>
      <c r="Z854" s="2"/>
      <c r="AA854" s="2"/>
      <c r="AB854" s="2"/>
      <c r="AC854" s="2" t="s">
        <v>10206</v>
      </c>
      <c r="AD854" s="2" t="s">
        <v>1101</v>
      </c>
      <c r="AE854" s="2"/>
      <c r="AF854" s="2"/>
      <c r="AG854" s="2" t="s">
        <v>10207</v>
      </c>
      <c r="AH854" s="2" t="s">
        <v>10208</v>
      </c>
      <c r="AI854" s="2"/>
      <c r="AJ854" s="2"/>
      <c r="AK854" s="2"/>
      <c r="AL854" s="2"/>
      <c r="AM854" s="2"/>
      <c r="AN854" s="2" t="s">
        <v>175</v>
      </c>
      <c r="AO854" s="2" t="s">
        <v>10209</v>
      </c>
      <c r="AP854" s="2" t="s">
        <v>89</v>
      </c>
    </row>
    <row r="855" customFormat="false" ht="15" hidden="false" customHeight="false" outlineLevel="0" collapsed="false">
      <c r="A855" s="8" t="s">
        <v>10210</v>
      </c>
      <c r="B855" s="8" t="s">
        <v>10210</v>
      </c>
      <c r="C855" s="2" t="s">
        <v>10211</v>
      </c>
      <c r="D855" s="2" t="s">
        <v>144</v>
      </c>
      <c r="E855" s="2" t="s">
        <v>145</v>
      </c>
      <c r="F855" s="9" t="n">
        <f aca="false">Precios!R855</f>
        <v>159</v>
      </c>
      <c r="G855" s="2" t="n">
        <v>148</v>
      </c>
      <c r="H855" s="10" t="str">
        <f aca="false">Parámetros!$B$28</f>
        <v>Nuevo</v>
      </c>
      <c r="I855" s="10" t="str">
        <f aca="false">Parámetros!$B$29</f>
        <v>Clásica</v>
      </c>
      <c r="J855" s="11" t="s">
        <v>10212</v>
      </c>
      <c r="K855" s="10" t="str">
        <f aca="false">Parámetros!$B$30</f>
        <v>Mercado Envíos</v>
      </c>
      <c r="L855" s="2" t="str">
        <f aca="false">IF(F855&gt;=Parámetros!$B$7,"Envío gratis (obligatorio en Mercado Libre)",Parámetros!$B$31)</f>
        <v>A cargo del comprador</v>
      </c>
      <c r="M855" s="10" t="str">
        <f aca="false">Parámetros!$B$32</f>
        <v>No acepto</v>
      </c>
      <c r="N855" s="10" t="str">
        <f aca="false">Parámetros!$B$33</f>
        <v>Sin garantía</v>
      </c>
      <c r="O855" s="2" t="s">
        <v>10213</v>
      </c>
      <c r="P855" s="2" t="s">
        <v>1256</v>
      </c>
      <c r="Q855" s="2" t="s">
        <v>336</v>
      </c>
      <c r="R855" s="2"/>
      <c r="S855" s="2" t="s">
        <v>10214</v>
      </c>
      <c r="T855" s="2" t="s">
        <v>10215</v>
      </c>
      <c r="U855" s="2" t="n">
        <v>24</v>
      </c>
      <c r="V855" s="2" t="s">
        <v>133</v>
      </c>
      <c r="W855" s="2" t="n">
        <v>24</v>
      </c>
      <c r="X855" s="2" t="s">
        <v>1259</v>
      </c>
      <c r="Y855" s="2" t="s">
        <v>10216</v>
      </c>
      <c r="Z855" s="2" t="s">
        <v>136</v>
      </c>
      <c r="AA855" s="2"/>
      <c r="AB855" s="2"/>
      <c r="AC855" s="2" t="s">
        <v>2856</v>
      </c>
      <c r="AD855" s="2"/>
      <c r="AE855" s="2"/>
      <c r="AF855" s="2"/>
      <c r="AG855" s="2" t="s">
        <v>10217</v>
      </c>
      <c r="AH855" s="2" t="s">
        <v>10218</v>
      </c>
      <c r="AI855" s="2" t="s">
        <v>10219</v>
      </c>
      <c r="AJ855" s="2" t="s">
        <v>10220</v>
      </c>
      <c r="AK855" s="2"/>
      <c r="AL855" s="2"/>
      <c r="AM855" s="2"/>
      <c r="AN855" s="2" t="s">
        <v>87</v>
      </c>
      <c r="AO855" s="2" t="s">
        <v>10221</v>
      </c>
      <c r="AP855" s="2" t="s">
        <v>89</v>
      </c>
    </row>
    <row r="856" customFormat="false" ht="15" hidden="false" customHeight="false" outlineLevel="0" collapsed="false">
      <c r="A856" s="8" t="s">
        <v>10222</v>
      </c>
      <c r="B856" s="8" t="s">
        <v>10222</v>
      </c>
      <c r="C856" s="2" t="s">
        <v>10223</v>
      </c>
      <c r="D856" s="2" t="s">
        <v>10224</v>
      </c>
      <c r="E856" s="2" t="s">
        <v>10225</v>
      </c>
      <c r="F856" s="9" t="n">
        <f aca="false">Precios!R856</f>
        <v>109</v>
      </c>
      <c r="G856" s="2" t="n">
        <v>86</v>
      </c>
      <c r="H856" s="10" t="str">
        <f aca="false">Parámetros!$B$28</f>
        <v>Nuevo</v>
      </c>
      <c r="I856" s="10" t="str">
        <f aca="false">Parámetros!$B$29</f>
        <v>Clásica</v>
      </c>
      <c r="J856" s="11" t="s">
        <v>10226</v>
      </c>
      <c r="K856" s="10" t="str">
        <f aca="false">Parámetros!$B$30</f>
        <v>Mercado Envíos</v>
      </c>
      <c r="L856" s="2" t="str">
        <f aca="false">IF(F856&gt;=Parámetros!$B$7,"Envío gratis (obligatorio en Mercado Libre)",Parámetros!$B$31)</f>
        <v>A cargo del comprador</v>
      </c>
      <c r="M856" s="10" t="str">
        <f aca="false">Parámetros!$B$32</f>
        <v>No acepto</v>
      </c>
      <c r="N856" s="10" t="str">
        <f aca="false">Parámetros!$B$33</f>
        <v>Sin garantía</v>
      </c>
      <c r="O856" s="2" t="s">
        <v>10227</v>
      </c>
      <c r="P856" s="2" t="s">
        <v>4959</v>
      </c>
      <c r="Q856" s="2"/>
      <c r="R856" s="2" t="s">
        <v>5201</v>
      </c>
      <c r="S856" s="2" t="s">
        <v>3393</v>
      </c>
      <c r="T856" s="2" t="s">
        <v>10228</v>
      </c>
      <c r="U856" s="2" t="n">
        <v>250</v>
      </c>
      <c r="V856" s="2" t="s">
        <v>77</v>
      </c>
      <c r="W856" s="2" t="n">
        <v>1</v>
      </c>
      <c r="X856" s="2"/>
      <c r="Y856" s="2"/>
      <c r="Z856" s="2"/>
      <c r="AA856" s="2" t="s">
        <v>5429</v>
      </c>
      <c r="AB856" s="2"/>
      <c r="AC856" s="2" t="s">
        <v>3393</v>
      </c>
      <c r="AD856" s="2"/>
      <c r="AE856" s="2" t="s">
        <v>10229</v>
      </c>
      <c r="AF856" s="2"/>
      <c r="AG856" s="2" t="s">
        <v>10230</v>
      </c>
      <c r="AH856" s="2" t="s">
        <v>10231</v>
      </c>
      <c r="AI856" s="2"/>
      <c r="AJ856" s="2"/>
      <c r="AK856" s="2"/>
      <c r="AL856" s="2"/>
      <c r="AM856" s="2"/>
      <c r="AN856" s="2" t="s">
        <v>175</v>
      </c>
      <c r="AO856" s="2" t="s">
        <v>10232</v>
      </c>
      <c r="AP856" s="2" t="s">
        <v>89</v>
      </c>
    </row>
    <row r="857" customFormat="false" ht="15" hidden="false" customHeight="false" outlineLevel="0" collapsed="false">
      <c r="A857" s="8" t="s">
        <v>10233</v>
      </c>
      <c r="B857" s="8" t="s">
        <v>10233</v>
      </c>
      <c r="C857" s="2" t="s">
        <v>10234</v>
      </c>
      <c r="D857" s="2" t="s">
        <v>5225</v>
      </c>
      <c r="E857" s="2" t="s">
        <v>5226</v>
      </c>
      <c r="F857" s="9" t="n">
        <f aca="false">Precios!R857</f>
        <v>67.31</v>
      </c>
      <c r="G857" s="2" t="n">
        <v>521</v>
      </c>
      <c r="H857" s="10" t="str">
        <f aca="false">Parámetros!$B$28</f>
        <v>Nuevo</v>
      </c>
      <c r="I857" s="10" t="str">
        <f aca="false">Parámetros!$B$29</f>
        <v>Clásica</v>
      </c>
      <c r="J857" s="11" t="s">
        <v>10235</v>
      </c>
      <c r="K857" s="10" t="str">
        <f aca="false">Parámetros!$B$30</f>
        <v>Mercado Envíos</v>
      </c>
      <c r="L857" s="2" t="str">
        <f aca="false">IF(F857&gt;=Parámetros!$B$7,"Envío gratis (obligatorio en Mercado Libre)",Parámetros!$B$31)</f>
        <v>A cargo del comprador</v>
      </c>
      <c r="M857" s="10" t="str">
        <f aca="false">Parámetros!$B$32</f>
        <v>No acepto</v>
      </c>
      <c r="N857" s="10" t="str">
        <f aca="false">Parámetros!$B$33</f>
        <v>Sin garantía</v>
      </c>
      <c r="O857" s="2" t="s">
        <v>10236</v>
      </c>
      <c r="P857" s="2" t="s">
        <v>6526</v>
      </c>
      <c r="Q857" s="2" t="s">
        <v>6527</v>
      </c>
      <c r="R857" s="2" t="s">
        <v>8654</v>
      </c>
      <c r="S857" s="2" t="s">
        <v>8655</v>
      </c>
      <c r="T857" s="2" t="s">
        <v>10237</v>
      </c>
      <c r="U857" s="2" t="n">
        <v>100</v>
      </c>
      <c r="V857" s="2" t="s">
        <v>77</v>
      </c>
      <c r="W857" s="2" t="n">
        <v>1</v>
      </c>
      <c r="X857" s="2"/>
      <c r="Y857" s="2"/>
      <c r="Z857" s="2"/>
      <c r="AA857" s="2"/>
      <c r="AB857" s="2"/>
      <c r="AC857" s="2"/>
      <c r="AD857" s="2"/>
      <c r="AE857" s="2" t="s">
        <v>10238</v>
      </c>
      <c r="AF857" s="2"/>
      <c r="AG857" s="2" t="s">
        <v>10239</v>
      </c>
      <c r="AH857" s="2" t="s">
        <v>10240</v>
      </c>
      <c r="AI857" s="2" t="s">
        <v>10241</v>
      </c>
      <c r="AJ857" s="2"/>
      <c r="AK857" s="2"/>
      <c r="AL857" s="2"/>
      <c r="AM857" s="2"/>
      <c r="AN857" s="2" t="s">
        <v>175</v>
      </c>
      <c r="AO857" s="2" t="s">
        <v>10242</v>
      </c>
      <c r="AP857" s="2" t="s">
        <v>89</v>
      </c>
    </row>
    <row r="858" customFormat="false" ht="15" hidden="false" customHeight="false" outlineLevel="0" collapsed="false">
      <c r="A858" s="8" t="s">
        <v>10243</v>
      </c>
      <c r="B858" s="8" t="s">
        <v>10243</v>
      </c>
      <c r="C858" s="2" t="s">
        <v>10244</v>
      </c>
      <c r="D858" s="2" t="s">
        <v>144</v>
      </c>
      <c r="E858" s="2" t="s">
        <v>145</v>
      </c>
      <c r="F858" s="9" t="n">
        <f aca="false">Precios!R858</f>
        <v>1585</v>
      </c>
      <c r="G858" s="2" t="n">
        <v>3</v>
      </c>
      <c r="H858" s="10" t="str">
        <f aca="false">Parámetros!$B$28</f>
        <v>Nuevo</v>
      </c>
      <c r="I858" s="10" t="str">
        <f aca="false">Parámetros!$B$29</f>
        <v>Clásica</v>
      </c>
      <c r="J858" s="11" t="s">
        <v>10245</v>
      </c>
      <c r="K858" s="10" t="str">
        <f aca="false">Parámetros!$B$30</f>
        <v>Mercado Envíos</v>
      </c>
      <c r="L858" s="2" t="str">
        <f aca="false">IF(F858&gt;=Parámetros!$B$7,"Envío gratis (obligatorio en Mercado Libre)",Parámetros!$B$31)</f>
        <v>Envío gratis (obligatorio en Mercado Libre)</v>
      </c>
      <c r="M858" s="10" t="str">
        <f aca="false">Parámetros!$B$32</f>
        <v>No acepto</v>
      </c>
      <c r="N858" s="10" t="str">
        <f aca="false">Parámetros!$B$33</f>
        <v>Sin garantía</v>
      </c>
      <c r="O858" s="2" t="s">
        <v>10246</v>
      </c>
      <c r="P858" s="2" t="s">
        <v>10247</v>
      </c>
      <c r="Q858" s="2" t="s">
        <v>10248</v>
      </c>
      <c r="R858" s="2"/>
      <c r="S858" s="2" t="s">
        <v>10249</v>
      </c>
      <c r="T858" s="2" t="s">
        <v>10250</v>
      </c>
      <c r="U858" s="2" t="n">
        <v>7</v>
      </c>
      <c r="V858" s="2" t="s">
        <v>10251</v>
      </c>
      <c r="W858" s="2" t="n">
        <v>7</v>
      </c>
      <c r="X858" s="2" t="s">
        <v>10252</v>
      </c>
      <c r="Y858" s="2" t="s">
        <v>10253</v>
      </c>
      <c r="Z858" s="2" t="s">
        <v>136</v>
      </c>
      <c r="AA858" s="2"/>
      <c r="AB858" s="2"/>
      <c r="AC858" s="2"/>
      <c r="AD858" s="2"/>
      <c r="AE858" s="2"/>
      <c r="AF858" s="2"/>
      <c r="AG858" s="2" t="s">
        <v>10254</v>
      </c>
      <c r="AH858" s="2" t="s">
        <v>10255</v>
      </c>
      <c r="AI858" s="2" t="s">
        <v>10256</v>
      </c>
      <c r="AJ858" s="2"/>
      <c r="AK858" s="2"/>
      <c r="AL858" s="2"/>
      <c r="AM858" s="2"/>
      <c r="AN858" s="2" t="s">
        <v>87</v>
      </c>
      <c r="AO858" s="2" t="s">
        <v>10257</v>
      </c>
      <c r="AP858" s="2" t="s">
        <v>89</v>
      </c>
    </row>
    <row r="859" customFormat="false" ht="15" hidden="false" customHeight="false" outlineLevel="0" collapsed="false">
      <c r="A859" s="8" t="s">
        <v>10258</v>
      </c>
      <c r="B859" s="8" t="s">
        <v>10258</v>
      </c>
      <c r="C859" s="2" t="s">
        <v>10259</v>
      </c>
      <c r="D859" s="2" t="s">
        <v>196</v>
      </c>
      <c r="E859" s="2" t="s">
        <v>197</v>
      </c>
      <c r="F859" s="9" t="n">
        <f aca="false">Precios!R859</f>
        <v>408</v>
      </c>
      <c r="G859" s="2" t="n">
        <v>27</v>
      </c>
      <c r="H859" s="10" t="str">
        <f aca="false">Parámetros!$B$28</f>
        <v>Nuevo</v>
      </c>
      <c r="I859" s="10" t="str">
        <f aca="false">Parámetros!$B$29</f>
        <v>Clásica</v>
      </c>
      <c r="J859" s="11" t="s">
        <v>10260</v>
      </c>
      <c r="K859" s="10" t="str">
        <f aca="false">Parámetros!$B$30</f>
        <v>Mercado Envíos</v>
      </c>
      <c r="L859" s="2" t="str">
        <f aca="false">IF(F859&gt;=Parámetros!$B$7,"Envío gratis (obligatorio en Mercado Libre)",Parámetros!$B$31)</f>
        <v>Envío gratis (obligatorio en Mercado Libre)</v>
      </c>
      <c r="M859" s="10" t="str">
        <f aca="false">Parámetros!$B$32</f>
        <v>No acepto</v>
      </c>
      <c r="N859" s="10" t="str">
        <f aca="false">Parámetros!$B$33</f>
        <v>Sin garantía</v>
      </c>
      <c r="O859" s="2"/>
      <c r="P859" s="2" t="s">
        <v>10261</v>
      </c>
      <c r="Q859" s="2" t="s">
        <v>1471</v>
      </c>
      <c r="R859" s="2" t="s">
        <v>10262</v>
      </c>
      <c r="S859" s="2"/>
      <c r="T859" s="2" t="s">
        <v>10263</v>
      </c>
      <c r="U859" s="2" t="n">
        <v>50</v>
      </c>
      <c r="V859" s="2" t="s">
        <v>205</v>
      </c>
      <c r="W859" s="2" t="n">
        <v>50</v>
      </c>
      <c r="X859" s="2"/>
      <c r="Y859" s="2"/>
      <c r="Z859" s="2"/>
      <c r="AA859" s="2"/>
      <c r="AB859" s="2"/>
      <c r="AC859" s="2"/>
      <c r="AD859" s="2"/>
      <c r="AE859" s="2"/>
      <c r="AF859" s="2" t="s">
        <v>10264</v>
      </c>
      <c r="AG859" s="2" t="s">
        <v>10265</v>
      </c>
      <c r="AH859" s="2" t="s">
        <v>10266</v>
      </c>
      <c r="AI859" s="2" t="s">
        <v>10267</v>
      </c>
      <c r="AJ859" s="2"/>
      <c r="AK859" s="2"/>
      <c r="AL859" s="2"/>
      <c r="AM859" s="2"/>
      <c r="AN859" s="2" t="s">
        <v>87</v>
      </c>
      <c r="AO859" s="2" t="s">
        <v>10268</v>
      </c>
      <c r="AP859" s="2" t="s">
        <v>89</v>
      </c>
    </row>
    <row r="860" customFormat="false" ht="15" hidden="false" customHeight="false" outlineLevel="0" collapsed="false">
      <c r="A860" s="8" t="s">
        <v>10269</v>
      </c>
      <c r="B860" s="8" t="s">
        <v>10269</v>
      </c>
      <c r="C860" s="2" t="s">
        <v>10270</v>
      </c>
      <c r="D860" s="2" t="s">
        <v>4258</v>
      </c>
      <c r="E860" s="2" t="s">
        <v>4259</v>
      </c>
      <c r="F860" s="9" t="n">
        <f aca="false">Precios!R860</f>
        <v>172</v>
      </c>
      <c r="G860" s="2" t="n">
        <v>67</v>
      </c>
      <c r="H860" s="10" t="str">
        <f aca="false">Parámetros!$B$28</f>
        <v>Nuevo</v>
      </c>
      <c r="I860" s="10" t="str">
        <f aca="false">Parámetros!$B$29</f>
        <v>Clásica</v>
      </c>
      <c r="J860" s="11" t="s">
        <v>10271</v>
      </c>
      <c r="K860" s="10" t="str">
        <f aca="false">Parámetros!$B$30</f>
        <v>Mercado Envíos</v>
      </c>
      <c r="L860" s="2" t="str">
        <f aca="false">IF(F860&gt;=Parámetros!$B$7,"Envío gratis (obligatorio en Mercado Libre)",Parámetros!$B$31)</f>
        <v>A cargo del comprador</v>
      </c>
      <c r="M860" s="10" t="str">
        <f aca="false">Parámetros!$B$32</f>
        <v>No acepto</v>
      </c>
      <c r="N860" s="10" t="str">
        <f aca="false">Parámetros!$B$33</f>
        <v>Sin garantía</v>
      </c>
      <c r="O860" s="2" t="s">
        <v>10272</v>
      </c>
      <c r="P860" s="2" t="s">
        <v>10273</v>
      </c>
      <c r="Q860" s="2" t="s">
        <v>1641</v>
      </c>
      <c r="R860" s="2" t="s">
        <v>10274</v>
      </c>
      <c r="S860" s="2"/>
      <c r="T860" s="2" t="s">
        <v>10275</v>
      </c>
      <c r="U860" s="2" t="n">
        <v>3</v>
      </c>
      <c r="V860" s="2" t="s">
        <v>1432</v>
      </c>
      <c r="W860" s="2" t="n">
        <v>3</v>
      </c>
      <c r="X860" s="2" t="s">
        <v>1607</v>
      </c>
      <c r="Y860" s="2" t="s">
        <v>4521</v>
      </c>
      <c r="Z860" s="2" t="s">
        <v>1435</v>
      </c>
      <c r="AA860" s="2"/>
      <c r="AB860" s="2"/>
      <c r="AC860" s="2"/>
      <c r="AD860" s="2"/>
      <c r="AE860" s="2"/>
      <c r="AF860" s="2"/>
      <c r="AG860" s="2" t="s">
        <v>10276</v>
      </c>
      <c r="AH860" s="2" t="s">
        <v>10277</v>
      </c>
      <c r="AI860" s="2" t="s">
        <v>10278</v>
      </c>
      <c r="AJ860" s="2"/>
      <c r="AK860" s="2"/>
      <c r="AL860" s="2"/>
      <c r="AM860" s="2"/>
      <c r="AN860" s="2" t="s">
        <v>87</v>
      </c>
      <c r="AO860" s="2" t="s">
        <v>10279</v>
      </c>
      <c r="AP860" s="2" t="s">
        <v>89</v>
      </c>
    </row>
    <row r="861" customFormat="false" ht="15" hidden="false" customHeight="false" outlineLevel="0" collapsed="false">
      <c r="A861" s="8" t="s">
        <v>10280</v>
      </c>
      <c r="B861" s="8" t="s">
        <v>10280</v>
      </c>
      <c r="C861" s="2" t="s">
        <v>10281</v>
      </c>
      <c r="D861" s="2" t="s">
        <v>144</v>
      </c>
      <c r="E861" s="2" t="s">
        <v>145</v>
      </c>
      <c r="F861" s="9" t="n">
        <f aca="false">Precios!R861</f>
        <v>248</v>
      </c>
      <c r="G861" s="2" t="n">
        <v>343</v>
      </c>
      <c r="H861" s="10" t="str">
        <f aca="false">Parámetros!$B$28</f>
        <v>Nuevo</v>
      </c>
      <c r="I861" s="10" t="str">
        <f aca="false">Parámetros!$B$29</f>
        <v>Clásica</v>
      </c>
      <c r="J861" s="11" t="s">
        <v>10282</v>
      </c>
      <c r="K861" s="10" t="str">
        <f aca="false">Parámetros!$B$30</f>
        <v>Mercado Envíos</v>
      </c>
      <c r="L861" s="2" t="str">
        <f aca="false">IF(F861&gt;=Parámetros!$B$7,"Envío gratis (obligatorio en Mercado Libre)",Parámetros!$B$31)</f>
        <v>A cargo del comprador</v>
      </c>
      <c r="M861" s="10" t="str">
        <f aca="false">Parámetros!$B$32</f>
        <v>No acepto</v>
      </c>
      <c r="N861" s="10" t="str">
        <f aca="false">Parámetros!$B$33</f>
        <v>Sin garantía</v>
      </c>
      <c r="O861" s="2" t="s">
        <v>10283</v>
      </c>
      <c r="P861" s="2" t="s">
        <v>2585</v>
      </c>
      <c r="Q861" s="2" t="s">
        <v>3359</v>
      </c>
      <c r="R861" s="2"/>
      <c r="S861" s="2" t="s">
        <v>10284</v>
      </c>
      <c r="T861" s="2" t="s">
        <v>10285</v>
      </c>
      <c r="U861" s="2" t="n">
        <v>120</v>
      </c>
      <c r="V861" s="2" t="s">
        <v>77</v>
      </c>
      <c r="W861" s="2" t="n">
        <v>1</v>
      </c>
      <c r="X861" s="2" t="s">
        <v>2586</v>
      </c>
      <c r="Y861" s="2" t="s">
        <v>10286</v>
      </c>
      <c r="Z861" s="2" t="s">
        <v>136</v>
      </c>
      <c r="AA861" s="2" t="s">
        <v>251</v>
      </c>
      <c r="AB861" s="2"/>
      <c r="AC861" s="2"/>
      <c r="AD861" s="2"/>
      <c r="AE861" s="2"/>
      <c r="AF861" s="2" t="s">
        <v>10287</v>
      </c>
      <c r="AG861" s="2" t="s">
        <v>10288</v>
      </c>
      <c r="AH861" s="2" t="s">
        <v>10289</v>
      </c>
      <c r="AI861" s="2" t="s">
        <v>10290</v>
      </c>
      <c r="AJ861" s="2"/>
      <c r="AK861" s="2"/>
      <c r="AL861" s="2"/>
      <c r="AM861" s="2"/>
      <c r="AN861" s="2" t="s">
        <v>87</v>
      </c>
      <c r="AO861" s="2" t="s">
        <v>10291</v>
      </c>
      <c r="AP861" s="2" t="s">
        <v>89</v>
      </c>
    </row>
    <row r="862" customFormat="false" ht="15" hidden="false" customHeight="false" outlineLevel="0" collapsed="false">
      <c r="A862" s="8" t="s">
        <v>10292</v>
      </c>
      <c r="B862" s="8" t="s">
        <v>10292</v>
      </c>
      <c r="C862" s="2" t="s">
        <v>10293</v>
      </c>
      <c r="D862" s="2" t="s">
        <v>350</v>
      </c>
      <c r="E862" s="2" t="s">
        <v>351</v>
      </c>
      <c r="F862" s="9" t="n">
        <f aca="false">Precios!R862</f>
        <v>198</v>
      </c>
      <c r="G862" s="2" t="n">
        <v>1</v>
      </c>
      <c r="H862" s="10" t="str">
        <f aca="false">Parámetros!$B$28</f>
        <v>Nuevo</v>
      </c>
      <c r="I862" s="10" t="str">
        <f aca="false">Parámetros!$B$29</f>
        <v>Clásica</v>
      </c>
      <c r="J862" s="11" t="s">
        <v>10294</v>
      </c>
      <c r="K862" s="10" t="str">
        <f aca="false">Parámetros!$B$30</f>
        <v>Mercado Envíos</v>
      </c>
      <c r="L862" s="2" t="str">
        <f aca="false">IF(F862&gt;=Parámetros!$B$7,"Envío gratis (obligatorio en Mercado Libre)",Parámetros!$B$31)</f>
        <v>A cargo del comprador</v>
      </c>
      <c r="M862" s="10" t="str">
        <f aca="false">Parámetros!$B$32</f>
        <v>No acepto</v>
      </c>
      <c r="N862" s="10" t="str">
        <f aca="false">Parámetros!$B$33</f>
        <v>Sin garantía</v>
      </c>
      <c r="O862" s="2" t="s">
        <v>10295</v>
      </c>
      <c r="P862" s="2" t="s">
        <v>10296</v>
      </c>
      <c r="Q862" s="2" t="s">
        <v>1641</v>
      </c>
      <c r="R862" s="2"/>
      <c r="S862" s="2" t="s">
        <v>10297</v>
      </c>
      <c r="T862" s="2" t="s">
        <v>10298</v>
      </c>
      <c r="U862" s="2" t="n">
        <v>35</v>
      </c>
      <c r="V862" s="2" t="s">
        <v>100</v>
      </c>
      <c r="W862" s="2" t="n">
        <v>1</v>
      </c>
      <c r="X862" s="2" t="s">
        <v>10299</v>
      </c>
      <c r="Y862" s="2"/>
      <c r="Z862" s="2" t="s">
        <v>341</v>
      </c>
      <c r="AA862" s="2"/>
      <c r="AB862" s="2"/>
      <c r="AC862" s="2"/>
      <c r="AD862" s="2"/>
      <c r="AE862" s="2"/>
      <c r="AF862" s="2"/>
      <c r="AG862" s="2" t="s">
        <v>10300</v>
      </c>
      <c r="AH862" s="2" t="s">
        <v>10301</v>
      </c>
      <c r="AI862" s="2" t="s">
        <v>10302</v>
      </c>
      <c r="AJ862" s="2" t="s">
        <v>10303</v>
      </c>
      <c r="AK862" s="2"/>
      <c r="AL862" s="2"/>
      <c r="AM862" s="2"/>
      <c r="AN862" s="2" t="s">
        <v>87</v>
      </c>
      <c r="AO862" s="2" t="s">
        <v>10304</v>
      </c>
      <c r="AP862" s="2" t="s">
        <v>89</v>
      </c>
    </row>
    <row r="863" customFormat="false" ht="15" hidden="false" customHeight="false" outlineLevel="0" collapsed="false">
      <c r="A863" s="8" t="s">
        <v>10305</v>
      </c>
      <c r="B863" s="8" t="s">
        <v>10305</v>
      </c>
      <c r="C863" s="2" t="s">
        <v>10306</v>
      </c>
      <c r="D863" s="2" t="s">
        <v>350</v>
      </c>
      <c r="E863" s="2" t="s">
        <v>351</v>
      </c>
      <c r="F863" s="9" t="n">
        <f aca="false">Precios!R863</f>
        <v>184</v>
      </c>
      <c r="G863" s="2" t="n">
        <v>144</v>
      </c>
      <c r="H863" s="10" t="str">
        <f aca="false">Parámetros!$B$28</f>
        <v>Nuevo</v>
      </c>
      <c r="I863" s="10" t="str">
        <f aca="false">Parámetros!$B$29</f>
        <v>Clásica</v>
      </c>
      <c r="J863" s="11" t="s">
        <v>10307</v>
      </c>
      <c r="K863" s="10" t="str">
        <f aca="false">Parámetros!$B$30</f>
        <v>Mercado Envíos</v>
      </c>
      <c r="L863" s="2" t="str">
        <f aca="false">IF(F863&gt;=Parámetros!$B$7,"Envío gratis (obligatorio en Mercado Libre)",Parámetros!$B$31)</f>
        <v>A cargo del comprador</v>
      </c>
      <c r="M863" s="10" t="str">
        <f aca="false">Parámetros!$B$32</f>
        <v>No acepto</v>
      </c>
      <c r="N863" s="10" t="str">
        <f aca="false">Parámetros!$B$33</f>
        <v>Sin garantía</v>
      </c>
      <c r="O863" s="2" t="s">
        <v>10308</v>
      </c>
      <c r="P863" s="2" t="s">
        <v>587</v>
      </c>
      <c r="Q863" s="2" t="s">
        <v>4518</v>
      </c>
      <c r="R863" s="2"/>
      <c r="S863" s="2" t="s">
        <v>10309</v>
      </c>
      <c r="T863" s="2" t="s">
        <v>5489</v>
      </c>
      <c r="U863" s="2" t="n">
        <v>40</v>
      </c>
      <c r="V863" s="2" t="s">
        <v>100</v>
      </c>
      <c r="W863" s="2" t="n">
        <v>1</v>
      </c>
      <c r="X863" s="2" t="s">
        <v>589</v>
      </c>
      <c r="Y863" s="2" t="s">
        <v>10310</v>
      </c>
      <c r="Z863" s="2" t="s">
        <v>341</v>
      </c>
      <c r="AA863" s="2"/>
      <c r="AB863" s="2"/>
      <c r="AC863" s="2"/>
      <c r="AD863" s="2"/>
      <c r="AE863" s="2"/>
      <c r="AF863" s="2"/>
      <c r="AG863" s="2" t="s">
        <v>10311</v>
      </c>
      <c r="AH863" s="2" t="s">
        <v>10312</v>
      </c>
      <c r="AI863" s="2" t="s">
        <v>10313</v>
      </c>
      <c r="AJ863" s="2"/>
      <c r="AK863" s="2"/>
      <c r="AL863" s="2"/>
      <c r="AM863" s="2"/>
      <c r="AN863" s="2" t="s">
        <v>87</v>
      </c>
      <c r="AO863" s="2" t="s">
        <v>10314</v>
      </c>
      <c r="AP863" s="2" t="s">
        <v>89</v>
      </c>
    </row>
    <row r="864" customFormat="false" ht="15" hidden="false" customHeight="false" outlineLevel="0" collapsed="false">
      <c r="A864" s="8" t="s">
        <v>10315</v>
      </c>
      <c r="B864" s="8" t="s">
        <v>10315</v>
      </c>
      <c r="C864" s="2" t="s">
        <v>10316</v>
      </c>
      <c r="D864" s="2" t="s">
        <v>483</v>
      </c>
      <c r="E864" s="2" t="s">
        <v>484</v>
      </c>
      <c r="F864" s="9" t="n">
        <f aca="false">Precios!R864</f>
        <v>566</v>
      </c>
      <c r="G864" s="2" t="n">
        <v>37</v>
      </c>
      <c r="H864" s="10" t="str">
        <f aca="false">Parámetros!$B$28</f>
        <v>Nuevo</v>
      </c>
      <c r="I864" s="10" t="str">
        <f aca="false">Parámetros!$B$29</f>
        <v>Clásica</v>
      </c>
      <c r="J864" s="11" t="s">
        <v>10317</v>
      </c>
      <c r="K864" s="10" t="str">
        <f aca="false">Parámetros!$B$30</f>
        <v>Mercado Envíos</v>
      </c>
      <c r="L864" s="2" t="str">
        <f aca="false">IF(F864&gt;=Parámetros!$B$7,"Envío gratis (obligatorio en Mercado Libre)",Parámetros!$B$31)</f>
        <v>Envío gratis (obligatorio en Mercado Libre)</v>
      </c>
      <c r="M864" s="10" t="str">
        <f aca="false">Parámetros!$B$32</f>
        <v>No acepto</v>
      </c>
      <c r="N864" s="10" t="str">
        <f aca="false">Parámetros!$B$33</f>
        <v>Sin garantía</v>
      </c>
      <c r="O864" s="2" t="s">
        <v>10318</v>
      </c>
      <c r="P864" s="2" t="s">
        <v>10319</v>
      </c>
      <c r="Q864" s="2" t="s">
        <v>321</v>
      </c>
      <c r="R864" s="2"/>
      <c r="S864" s="2"/>
      <c r="T864" s="2" t="s">
        <v>10320</v>
      </c>
      <c r="U864" s="2" t="n">
        <v>5</v>
      </c>
      <c r="V864" s="2" t="s">
        <v>77</v>
      </c>
      <c r="W864" s="2" t="n">
        <v>1</v>
      </c>
      <c r="X864" s="2" t="s">
        <v>4679</v>
      </c>
      <c r="Y864" s="2" t="s">
        <v>4680</v>
      </c>
      <c r="Z864" s="2" t="s">
        <v>494</v>
      </c>
      <c r="AA864" s="2"/>
      <c r="AB864" s="2"/>
      <c r="AC864" s="2"/>
      <c r="AD864" s="2"/>
      <c r="AE864" s="2"/>
      <c r="AF864" s="2"/>
      <c r="AG864" s="2" t="s">
        <v>10321</v>
      </c>
      <c r="AH864" s="2" t="s">
        <v>10322</v>
      </c>
      <c r="AI864" s="2"/>
      <c r="AJ864" s="2"/>
      <c r="AK864" s="2"/>
      <c r="AL864" s="2"/>
      <c r="AM864" s="2"/>
      <c r="AN864" s="2" t="s">
        <v>87</v>
      </c>
      <c r="AO864" s="2" t="s">
        <v>10323</v>
      </c>
      <c r="AP864" s="2" t="s">
        <v>89</v>
      </c>
    </row>
    <row r="865" customFormat="false" ht="15" hidden="false" customHeight="false" outlineLevel="0" collapsed="false">
      <c r="A865" s="8" t="s">
        <v>10324</v>
      </c>
      <c r="B865" s="8" t="s">
        <v>10324</v>
      </c>
      <c r="C865" s="2" t="s">
        <v>10325</v>
      </c>
      <c r="D865" s="2" t="s">
        <v>5369</v>
      </c>
      <c r="E865" s="2" t="s">
        <v>5370</v>
      </c>
      <c r="F865" s="9" t="n">
        <f aca="false">Precios!R865</f>
        <v>387</v>
      </c>
      <c r="G865" s="2" t="n">
        <v>205</v>
      </c>
      <c r="H865" s="10" t="str">
        <f aca="false">Parámetros!$B$28</f>
        <v>Nuevo</v>
      </c>
      <c r="I865" s="10" t="str">
        <f aca="false">Parámetros!$B$29</f>
        <v>Clásica</v>
      </c>
      <c r="J865" s="11" t="s">
        <v>10326</v>
      </c>
      <c r="K865" s="10" t="str">
        <f aca="false">Parámetros!$B$30</f>
        <v>Mercado Envíos</v>
      </c>
      <c r="L865" s="2" t="str">
        <f aca="false">IF(F865&gt;=Parámetros!$B$7,"Envío gratis (obligatorio en Mercado Libre)",Parámetros!$B$31)</f>
        <v>Envío gratis (obligatorio en Mercado Libre)</v>
      </c>
      <c r="M865" s="10" t="str">
        <f aca="false">Parámetros!$B$32</f>
        <v>No acepto</v>
      </c>
      <c r="N865" s="10" t="str">
        <f aca="false">Parámetros!$B$33</f>
        <v>Sin garantía</v>
      </c>
      <c r="O865" s="2" t="s">
        <v>10327</v>
      </c>
      <c r="P865" s="2" t="s">
        <v>5373</v>
      </c>
      <c r="Q865" s="2" t="s">
        <v>5374</v>
      </c>
      <c r="R865" s="2" t="s">
        <v>5375</v>
      </c>
      <c r="S865" s="2" t="s">
        <v>10328</v>
      </c>
      <c r="T865" s="2" t="s">
        <v>5377</v>
      </c>
      <c r="U865" s="2" t="n">
        <v>100</v>
      </c>
      <c r="V865" s="2" t="s">
        <v>171</v>
      </c>
      <c r="W865" s="2" t="n">
        <v>100</v>
      </c>
      <c r="X865" s="2"/>
      <c r="Y865" s="2"/>
      <c r="Z865" s="2"/>
      <c r="AA865" s="2"/>
      <c r="AB865" s="2"/>
      <c r="AC865" s="2"/>
      <c r="AD865" s="2"/>
      <c r="AE865" s="2"/>
      <c r="AF865" s="2"/>
      <c r="AG865" s="2" t="s">
        <v>10329</v>
      </c>
      <c r="AH865" s="2" t="s">
        <v>10330</v>
      </c>
      <c r="AI865" s="2"/>
      <c r="AJ865" s="2"/>
      <c r="AK865" s="2"/>
      <c r="AL865" s="2"/>
      <c r="AM865" s="2"/>
      <c r="AN865" s="2" t="s">
        <v>87</v>
      </c>
      <c r="AO865" s="2" t="s">
        <v>10331</v>
      </c>
      <c r="AP865" s="2" t="s">
        <v>89</v>
      </c>
    </row>
    <row r="866" customFormat="false" ht="15" hidden="false" customHeight="false" outlineLevel="0" collapsed="false">
      <c r="A866" s="8" t="s">
        <v>10332</v>
      </c>
      <c r="B866" s="8" t="s">
        <v>10332</v>
      </c>
      <c r="C866" s="2" t="s">
        <v>10333</v>
      </c>
      <c r="D866" s="2" t="s">
        <v>144</v>
      </c>
      <c r="E866" s="2" t="s">
        <v>145</v>
      </c>
      <c r="F866" s="9" t="n">
        <f aca="false">Precios!R866</f>
        <v>80</v>
      </c>
      <c r="G866" s="2" t="n">
        <v>0</v>
      </c>
      <c r="H866" s="10" t="str">
        <f aca="false">Parámetros!$B$28</f>
        <v>Nuevo</v>
      </c>
      <c r="I866" s="10" t="str">
        <f aca="false">Parámetros!$B$29</f>
        <v>Clásica</v>
      </c>
      <c r="J866" s="11" t="s">
        <v>10334</v>
      </c>
      <c r="K866" s="10" t="str">
        <f aca="false">Parámetros!$B$30</f>
        <v>Mercado Envíos</v>
      </c>
      <c r="L866" s="2" t="str">
        <f aca="false">IF(F866&gt;=Parámetros!$B$7,"Envío gratis (obligatorio en Mercado Libre)",Parámetros!$B$31)</f>
        <v>A cargo del comprador</v>
      </c>
      <c r="M866" s="10" t="str">
        <f aca="false">Parámetros!$B$32</f>
        <v>No acepto</v>
      </c>
      <c r="N866" s="10" t="str">
        <f aca="false">Parámetros!$B$33</f>
        <v>Sin garantía</v>
      </c>
      <c r="O866" s="2" t="s">
        <v>10335</v>
      </c>
      <c r="P866" s="2" t="s">
        <v>6942</v>
      </c>
      <c r="Q866" s="2" t="s">
        <v>2822</v>
      </c>
      <c r="R866" s="2"/>
      <c r="S866" s="2" t="s">
        <v>6820</v>
      </c>
      <c r="T866" s="2" t="s">
        <v>10336</v>
      </c>
      <c r="U866" s="2" t="n">
        <v>24</v>
      </c>
      <c r="V866" s="2" t="s">
        <v>133</v>
      </c>
      <c r="W866" s="2" t="n">
        <v>3</v>
      </c>
      <c r="X866" s="2" t="s">
        <v>6943</v>
      </c>
      <c r="Y866" s="2" t="s">
        <v>6944</v>
      </c>
      <c r="Z866" s="2" t="s">
        <v>136</v>
      </c>
      <c r="AA866" s="2"/>
      <c r="AB866" s="2"/>
      <c r="AC866" s="2" t="s">
        <v>9406</v>
      </c>
      <c r="AD866" s="2"/>
      <c r="AE866" s="2"/>
      <c r="AF866" s="2"/>
      <c r="AG866" s="2" t="s">
        <v>10337</v>
      </c>
      <c r="AH866" s="2" t="s">
        <v>10338</v>
      </c>
      <c r="AI866" s="2" t="s">
        <v>10339</v>
      </c>
      <c r="AJ866" s="2"/>
      <c r="AK866" s="2"/>
      <c r="AL866" s="2"/>
      <c r="AM866" s="2"/>
      <c r="AN866" s="2" t="s">
        <v>87</v>
      </c>
      <c r="AO866" s="2" t="s">
        <v>10340</v>
      </c>
      <c r="AP866" s="2" t="s">
        <v>89</v>
      </c>
    </row>
    <row r="867" customFormat="false" ht="15" hidden="false" customHeight="false" outlineLevel="0" collapsed="false">
      <c r="A867" s="8" t="s">
        <v>10341</v>
      </c>
      <c r="B867" s="8" t="s">
        <v>10341</v>
      </c>
      <c r="C867" s="2" t="s">
        <v>10342</v>
      </c>
      <c r="D867" s="2" t="s">
        <v>124</v>
      </c>
      <c r="E867" s="2" t="s">
        <v>125</v>
      </c>
      <c r="F867" s="9" t="n">
        <f aca="false">Precios!R867</f>
        <v>964</v>
      </c>
      <c r="G867" s="2" t="n">
        <v>18</v>
      </c>
      <c r="H867" s="10" t="str">
        <f aca="false">Parámetros!$B$28</f>
        <v>Nuevo</v>
      </c>
      <c r="I867" s="10" t="str">
        <f aca="false">Parámetros!$B$29</f>
        <v>Clásica</v>
      </c>
      <c r="J867" s="11" t="s">
        <v>10343</v>
      </c>
      <c r="K867" s="10" t="str">
        <f aca="false">Parámetros!$B$30</f>
        <v>Mercado Envíos</v>
      </c>
      <c r="L867" s="2" t="str">
        <f aca="false">IF(F867&gt;=Parámetros!$B$7,"Envío gratis (obligatorio en Mercado Libre)",Parámetros!$B$31)</f>
        <v>Envío gratis (obligatorio en Mercado Libre)</v>
      </c>
      <c r="M867" s="10" t="str">
        <f aca="false">Parámetros!$B$32</f>
        <v>No acepto</v>
      </c>
      <c r="N867" s="10" t="str">
        <f aca="false">Parámetros!$B$33</f>
        <v>Sin garantía</v>
      </c>
      <c r="O867" s="2" t="s">
        <v>10344</v>
      </c>
      <c r="P867" s="2" t="s">
        <v>6353</v>
      </c>
      <c r="Q867" s="2" t="s">
        <v>129</v>
      </c>
      <c r="R867" s="2"/>
      <c r="S867" s="2"/>
      <c r="T867" s="2" t="s">
        <v>6354</v>
      </c>
      <c r="U867" s="2" t="n">
        <v>28</v>
      </c>
      <c r="V867" s="2" t="s">
        <v>1736</v>
      </c>
      <c r="W867" s="2" t="n">
        <v>28</v>
      </c>
      <c r="X867" s="2" t="s">
        <v>6355</v>
      </c>
      <c r="Y867" s="2" t="s">
        <v>10345</v>
      </c>
      <c r="Z867" s="2" t="s">
        <v>136</v>
      </c>
      <c r="AA867" s="2"/>
      <c r="AB867" s="2"/>
      <c r="AC867" s="2"/>
      <c r="AD867" s="2"/>
      <c r="AE867" s="2"/>
      <c r="AF867" s="2" t="s">
        <v>6357</v>
      </c>
      <c r="AG867" s="2" t="s">
        <v>10346</v>
      </c>
      <c r="AH867" s="2" t="s">
        <v>10347</v>
      </c>
      <c r="AI867" s="2" t="s">
        <v>10348</v>
      </c>
      <c r="AJ867" s="2"/>
      <c r="AK867" s="2"/>
      <c r="AL867" s="2"/>
      <c r="AM867" s="2"/>
      <c r="AN867" s="2" t="s">
        <v>87</v>
      </c>
      <c r="AO867" s="2" t="s">
        <v>10349</v>
      </c>
      <c r="AP867" s="2" t="s">
        <v>89</v>
      </c>
    </row>
    <row r="868" customFormat="false" ht="15" hidden="false" customHeight="false" outlineLevel="0" collapsed="false">
      <c r="A868" s="8" t="s">
        <v>10350</v>
      </c>
      <c r="B868" s="8" t="s">
        <v>10350</v>
      </c>
      <c r="C868" s="2" t="s">
        <v>10351</v>
      </c>
      <c r="D868" s="2" t="s">
        <v>6190</v>
      </c>
      <c r="E868" s="2" t="s">
        <v>6191</v>
      </c>
      <c r="F868" s="9" t="n">
        <f aca="false">Precios!R868</f>
        <v>113</v>
      </c>
      <c r="G868" s="2" t="n">
        <v>358</v>
      </c>
      <c r="H868" s="10" t="str">
        <f aca="false">Parámetros!$B$28</f>
        <v>Nuevo</v>
      </c>
      <c r="I868" s="10" t="str">
        <f aca="false">Parámetros!$B$29</f>
        <v>Clásica</v>
      </c>
      <c r="J868" s="11" t="s">
        <v>10352</v>
      </c>
      <c r="K868" s="10" t="str">
        <f aca="false">Parámetros!$B$30</f>
        <v>Mercado Envíos</v>
      </c>
      <c r="L868" s="2" t="str">
        <f aca="false">IF(F868&gt;=Parámetros!$B$7,"Envío gratis (obligatorio en Mercado Libre)",Parámetros!$B$31)</f>
        <v>A cargo del comprador</v>
      </c>
      <c r="M868" s="10" t="str">
        <f aca="false">Parámetros!$B$32</f>
        <v>No acepto</v>
      </c>
      <c r="N868" s="10" t="str">
        <f aca="false">Parámetros!$B$33</f>
        <v>Sin garantía</v>
      </c>
      <c r="O868" s="2" t="s">
        <v>10353</v>
      </c>
      <c r="P868" s="2" t="s">
        <v>6194</v>
      </c>
      <c r="Q868" s="2" t="s">
        <v>6195</v>
      </c>
      <c r="R868" s="2" t="s">
        <v>10354</v>
      </c>
      <c r="S868" s="2" t="s">
        <v>10355</v>
      </c>
      <c r="T868" s="2" t="s">
        <v>10356</v>
      </c>
      <c r="U868" s="2" t="n">
        <v>100</v>
      </c>
      <c r="V868" s="2" t="s">
        <v>100</v>
      </c>
      <c r="W868" s="2" t="n">
        <v>1</v>
      </c>
      <c r="X868" s="2"/>
      <c r="Y868" s="2"/>
      <c r="Z868" s="2"/>
      <c r="AA868" s="2"/>
      <c r="AB868" s="2"/>
      <c r="AC868" s="2"/>
      <c r="AD868" s="2"/>
      <c r="AE868" s="2"/>
      <c r="AF868" s="2"/>
      <c r="AG868" s="2" t="s">
        <v>10357</v>
      </c>
      <c r="AH868" s="2" t="s">
        <v>10358</v>
      </c>
      <c r="AI868" s="2"/>
      <c r="AJ868" s="2"/>
      <c r="AK868" s="2"/>
      <c r="AL868" s="2"/>
      <c r="AM868" s="2"/>
      <c r="AN868" s="2" t="s">
        <v>175</v>
      </c>
      <c r="AO868" s="2" t="s">
        <v>10359</v>
      </c>
      <c r="AP868" s="2" t="s">
        <v>89</v>
      </c>
    </row>
    <row r="869" customFormat="false" ht="15" hidden="false" customHeight="false" outlineLevel="0" collapsed="false">
      <c r="A869" s="8" t="s">
        <v>10360</v>
      </c>
      <c r="B869" s="8" t="s">
        <v>10360</v>
      </c>
      <c r="C869" s="2" t="s">
        <v>10361</v>
      </c>
      <c r="D869" s="2" t="s">
        <v>483</v>
      </c>
      <c r="E869" s="2" t="s">
        <v>484</v>
      </c>
      <c r="F869" s="9" t="n">
        <f aca="false">Precios!R869</f>
        <v>598</v>
      </c>
      <c r="G869" s="2" t="n">
        <v>17</v>
      </c>
      <c r="H869" s="10" t="str">
        <f aca="false">Parámetros!$B$28</f>
        <v>Nuevo</v>
      </c>
      <c r="I869" s="10" t="str">
        <f aca="false">Parámetros!$B$29</f>
        <v>Clásica</v>
      </c>
      <c r="J869" s="11" t="s">
        <v>10362</v>
      </c>
      <c r="K869" s="10" t="str">
        <f aca="false">Parámetros!$B$30</f>
        <v>Mercado Envíos</v>
      </c>
      <c r="L869" s="2" t="str">
        <f aca="false">IF(F869&gt;=Parámetros!$B$7,"Envío gratis (obligatorio en Mercado Libre)",Parámetros!$B$31)</f>
        <v>Envío gratis (obligatorio en Mercado Libre)</v>
      </c>
      <c r="M869" s="10" t="str">
        <f aca="false">Parámetros!$B$32</f>
        <v>No acepto</v>
      </c>
      <c r="N869" s="10" t="str">
        <f aca="false">Parámetros!$B$33</f>
        <v>Sin garantía</v>
      </c>
      <c r="O869" s="2" t="s">
        <v>10363</v>
      </c>
      <c r="P869" s="2" t="s">
        <v>8095</v>
      </c>
      <c r="Q869" s="2" t="s">
        <v>7514</v>
      </c>
      <c r="R869" s="2" t="s">
        <v>10364</v>
      </c>
      <c r="S869" s="2" t="s">
        <v>10365</v>
      </c>
      <c r="T869" s="2" t="s">
        <v>10366</v>
      </c>
      <c r="U869" s="2" t="n">
        <v>10</v>
      </c>
      <c r="V869" s="2" t="s">
        <v>77</v>
      </c>
      <c r="W869" s="2" t="n">
        <v>1</v>
      </c>
      <c r="X869" s="2" t="s">
        <v>10367</v>
      </c>
      <c r="Y869" s="2"/>
      <c r="Z869" s="2" t="s">
        <v>494</v>
      </c>
      <c r="AA869" s="2"/>
      <c r="AB869" s="2"/>
      <c r="AC869" s="2"/>
      <c r="AD869" s="2"/>
      <c r="AE869" s="2"/>
      <c r="AF869" s="2"/>
      <c r="AG869" s="2" t="s">
        <v>10368</v>
      </c>
      <c r="AH869" s="2" t="s">
        <v>10369</v>
      </c>
      <c r="AI869" s="2" t="s">
        <v>10370</v>
      </c>
      <c r="AJ869" s="2"/>
      <c r="AK869" s="2"/>
      <c r="AL869" s="2"/>
      <c r="AM869" s="2"/>
      <c r="AN869" s="2" t="s">
        <v>87</v>
      </c>
      <c r="AO869" s="2" t="s">
        <v>10371</v>
      </c>
      <c r="AP869" s="2" t="s">
        <v>89</v>
      </c>
    </row>
    <row r="870" customFormat="false" ht="15" hidden="false" customHeight="false" outlineLevel="0" collapsed="false">
      <c r="A870" s="8" t="s">
        <v>10372</v>
      </c>
      <c r="B870" s="8" t="s">
        <v>10372</v>
      </c>
      <c r="C870" s="2" t="s">
        <v>10373</v>
      </c>
      <c r="D870" s="2" t="s">
        <v>1396</v>
      </c>
      <c r="E870" s="2" t="s">
        <v>1397</v>
      </c>
      <c r="F870" s="9" t="n">
        <f aca="false">Precios!R870</f>
        <v>121.76</v>
      </c>
      <c r="G870" s="2" t="n">
        <v>1192</v>
      </c>
      <c r="H870" s="10" t="str">
        <f aca="false">Parámetros!$B$28</f>
        <v>Nuevo</v>
      </c>
      <c r="I870" s="10" t="str">
        <f aca="false">Parámetros!$B$29</f>
        <v>Clásica</v>
      </c>
      <c r="J870" s="11" t="s">
        <v>10374</v>
      </c>
      <c r="K870" s="10" t="str">
        <f aca="false">Parámetros!$B$30</f>
        <v>Mercado Envíos</v>
      </c>
      <c r="L870" s="2" t="str">
        <f aca="false">IF(F870&gt;=Parámetros!$B$7,"Envío gratis (obligatorio en Mercado Libre)",Parámetros!$B$31)</f>
        <v>A cargo del comprador</v>
      </c>
      <c r="M870" s="10" t="str">
        <f aca="false">Parámetros!$B$32</f>
        <v>No acepto</v>
      </c>
      <c r="N870" s="10" t="str">
        <f aca="false">Parámetros!$B$33</f>
        <v>Sin garantía</v>
      </c>
      <c r="O870" s="2" t="s">
        <v>10375</v>
      </c>
      <c r="P870" s="2" t="s">
        <v>5942</v>
      </c>
      <c r="Q870" s="2" t="s">
        <v>4726</v>
      </c>
      <c r="R870" s="2" t="s">
        <v>10376</v>
      </c>
      <c r="S870" s="2"/>
      <c r="T870" s="2" t="s">
        <v>10377</v>
      </c>
      <c r="U870" s="2" t="n">
        <v>1</v>
      </c>
      <c r="V870" s="2" t="s">
        <v>9383</v>
      </c>
      <c r="W870" s="2" t="n">
        <v>1</v>
      </c>
      <c r="X870" s="2"/>
      <c r="Y870" s="2"/>
      <c r="Z870" s="2"/>
      <c r="AA870" s="2"/>
      <c r="AB870" s="2"/>
      <c r="AC870" s="2"/>
      <c r="AD870" s="2"/>
      <c r="AE870" s="2"/>
      <c r="AF870" s="2" t="s">
        <v>10378</v>
      </c>
      <c r="AG870" s="2" t="s">
        <v>10379</v>
      </c>
      <c r="AH870" s="2" t="s">
        <v>10380</v>
      </c>
      <c r="AI870" s="2" t="s">
        <v>10381</v>
      </c>
      <c r="AJ870" s="2" t="s">
        <v>10382</v>
      </c>
      <c r="AK870" s="2"/>
      <c r="AL870" s="2"/>
      <c r="AM870" s="2"/>
      <c r="AN870" s="2" t="s">
        <v>87</v>
      </c>
      <c r="AO870" s="2" t="s">
        <v>10383</v>
      </c>
      <c r="AP870" s="2" t="s">
        <v>89</v>
      </c>
    </row>
    <row r="871" customFormat="false" ht="15" hidden="false" customHeight="false" outlineLevel="0" collapsed="false">
      <c r="A871" s="8" t="s">
        <v>10384</v>
      </c>
      <c r="B871" s="8" t="s">
        <v>10384</v>
      </c>
      <c r="C871" s="2" t="s">
        <v>10385</v>
      </c>
      <c r="D871" s="2" t="s">
        <v>483</v>
      </c>
      <c r="E871" s="2" t="s">
        <v>484</v>
      </c>
      <c r="F871" s="9" t="n">
        <f aca="false">Precios!R871</f>
        <v>718.74</v>
      </c>
      <c r="G871" s="2" t="n">
        <v>22</v>
      </c>
      <c r="H871" s="10" t="str">
        <f aca="false">Parámetros!$B$28</f>
        <v>Nuevo</v>
      </c>
      <c r="I871" s="10" t="str">
        <f aca="false">Parámetros!$B$29</f>
        <v>Clásica</v>
      </c>
      <c r="J871" s="11" t="s">
        <v>10386</v>
      </c>
      <c r="K871" s="10" t="str">
        <f aca="false">Parámetros!$B$30</f>
        <v>Mercado Envíos</v>
      </c>
      <c r="L871" s="2" t="str">
        <f aca="false">IF(F871&gt;=Parámetros!$B$7,"Envío gratis (obligatorio en Mercado Libre)",Parámetros!$B$31)</f>
        <v>Envío gratis (obligatorio en Mercado Libre)</v>
      </c>
      <c r="M871" s="10" t="str">
        <f aca="false">Parámetros!$B$32</f>
        <v>No acepto</v>
      </c>
      <c r="N871" s="10" t="str">
        <f aca="false">Parámetros!$B$33</f>
        <v>Sin garantía</v>
      </c>
      <c r="O871" s="2" t="s">
        <v>10387</v>
      </c>
      <c r="P871" s="2" t="s">
        <v>10388</v>
      </c>
      <c r="Q871" s="2" t="s">
        <v>488</v>
      </c>
      <c r="R871" s="2"/>
      <c r="S871" s="2"/>
      <c r="T871" s="2" t="s">
        <v>10320</v>
      </c>
      <c r="U871" s="2" t="n">
        <v>5</v>
      </c>
      <c r="V871" s="2" t="s">
        <v>77</v>
      </c>
      <c r="W871" s="2" t="n">
        <v>1</v>
      </c>
      <c r="X871" s="2" t="s">
        <v>6053</v>
      </c>
      <c r="Y871" s="2" t="s">
        <v>10389</v>
      </c>
      <c r="Z871" s="2" t="s">
        <v>494</v>
      </c>
      <c r="AA871" s="2"/>
      <c r="AB871" s="2"/>
      <c r="AC871" s="2"/>
      <c r="AD871" s="2"/>
      <c r="AE871" s="2"/>
      <c r="AF871" s="2"/>
      <c r="AG871" s="2" t="s">
        <v>10390</v>
      </c>
      <c r="AH871" s="2" t="s">
        <v>10391</v>
      </c>
      <c r="AI871" s="2" t="s">
        <v>10392</v>
      </c>
      <c r="AJ871" s="2"/>
      <c r="AK871" s="2"/>
      <c r="AL871" s="2"/>
      <c r="AM871" s="2"/>
      <c r="AN871" s="2" t="s">
        <v>87</v>
      </c>
      <c r="AO871" s="2" t="s">
        <v>10393</v>
      </c>
      <c r="AP871" s="2" t="s">
        <v>89</v>
      </c>
    </row>
    <row r="872" customFormat="false" ht="15" hidden="false" customHeight="false" outlineLevel="0" collapsed="false">
      <c r="A872" s="8" t="s">
        <v>10394</v>
      </c>
      <c r="B872" s="8" t="s">
        <v>10394</v>
      </c>
      <c r="C872" s="2" t="s">
        <v>10395</v>
      </c>
      <c r="D872" s="2" t="s">
        <v>6440</v>
      </c>
      <c r="E872" s="2" t="s">
        <v>6441</v>
      </c>
      <c r="F872" s="9" t="n">
        <f aca="false">Precios!R872</f>
        <v>442</v>
      </c>
      <c r="G872" s="2" t="n">
        <v>109</v>
      </c>
      <c r="H872" s="10" t="str">
        <f aca="false">Parámetros!$B$28</f>
        <v>Nuevo</v>
      </c>
      <c r="I872" s="10" t="str">
        <f aca="false">Parámetros!$B$29</f>
        <v>Clásica</v>
      </c>
      <c r="J872" s="11" t="s">
        <v>10396</v>
      </c>
      <c r="K872" s="10" t="str">
        <f aca="false">Parámetros!$B$30</f>
        <v>Mercado Envíos</v>
      </c>
      <c r="L872" s="2" t="str">
        <f aca="false">IF(F872&gt;=Parámetros!$B$7,"Envío gratis (obligatorio en Mercado Libre)",Parámetros!$B$31)</f>
        <v>Envío gratis (obligatorio en Mercado Libre)</v>
      </c>
      <c r="M872" s="10" t="str">
        <f aca="false">Parámetros!$B$32</f>
        <v>No acepto</v>
      </c>
      <c r="N872" s="10" t="str">
        <f aca="false">Parámetros!$B$33</f>
        <v>Sin garantía</v>
      </c>
      <c r="O872" s="2"/>
      <c r="P872" s="2" t="s">
        <v>5242</v>
      </c>
      <c r="Q872" s="2" t="s">
        <v>5243</v>
      </c>
      <c r="R872" s="2" t="s">
        <v>10397</v>
      </c>
      <c r="S872" s="2" t="s">
        <v>5993</v>
      </c>
      <c r="T872" s="2" t="s">
        <v>9508</v>
      </c>
      <c r="U872" s="2" t="n">
        <v>9.1</v>
      </c>
      <c r="V872" s="2" t="s">
        <v>5247</v>
      </c>
      <c r="W872" s="2" t="n">
        <v>1</v>
      </c>
      <c r="X872" s="2"/>
      <c r="Y872" s="2"/>
      <c r="Z872" s="2"/>
      <c r="AA872" s="2"/>
      <c r="AB872" s="2"/>
      <c r="AC872" s="2"/>
      <c r="AD872" s="2"/>
      <c r="AE872" s="2"/>
      <c r="AF872" s="2"/>
      <c r="AG872" s="2" t="s">
        <v>10398</v>
      </c>
      <c r="AH872" s="2" t="s">
        <v>10399</v>
      </c>
      <c r="AI872" s="2"/>
      <c r="AJ872" s="2"/>
      <c r="AK872" s="2"/>
      <c r="AL872" s="2"/>
      <c r="AM872" s="2"/>
      <c r="AN872" s="2" t="s">
        <v>87</v>
      </c>
      <c r="AO872" s="2" t="s">
        <v>10400</v>
      </c>
      <c r="AP872" s="2" t="s">
        <v>89</v>
      </c>
    </row>
    <row r="873" customFormat="false" ht="15" hidden="false" customHeight="false" outlineLevel="0" collapsed="false">
      <c r="A873" s="8" t="s">
        <v>10401</v>
      </c>
      <c r="B873" s="8" t="s">
        <v>10401</v>
      </c>
      <c r="C873" s="2" t="s">
        <v>10402</v>
      </c>
      <c r="D873" s="2" t="s">
        <v>331</v>
      </c>
      <c r="E873" s="2" t="s">
        <v>332</v>
      </c>
      <c r="F873" s="9" t="n">
        <f aca="false">Precios!R873</f>
        <v>329.1</v>
      </c>
      <c r="G873" s="2" t="n">
        <v>334</v>
      </c>
      <c r="H873" s="10" t="str">
        <f aca="false">Parámetros!$B$28</f>
        <v>Nuevo</v>
      </c>
      <c r="I873" s="10" t="str">
        <f aca="false">Parámetros!$B$29</f>
        <v>Clásica</v>
      </c>
      <c r="J873" s="11" t="s">
        <v>10403</v>
      </c>
      <c r="K873" s="10" t="str">
        <f aca="false">Parámetros!$B$30</f>
        <v>Mercado Envíos</v>
      </c>
      <c r="L873" s="2" t="str">
        <f aca="false">IF(F873&gt;=Parámetros!$B$7,"Envío gratis (obligatorio en Mercado Libre)",Parámetros!$B$31)</f>
        <v>Envío gratis (obligatorio en Mercado Libre)</v>
      </c>
      <c r="M873" s="10" t="str">
        <f aca="false">Parámetros!$B$32</f>
        <v>No acepto</v>
      </c>
      <c r="N873" s="10" t="str">
        <f aca="false">Parámetros!$B$33</f>
        <v>Sin garantía</v>
      </c>
      <c r="O873" s="2" t="s">
        <v>10404</v>
      </c>
      <c r="P873" s="2" t="s">
        <v>10405</v>
      </c>
      <c r="Q873" s="2" t="s">
        <v>3520</v>
      </c>
      <c r="R873" s="2" t="s">
        <v>10406</v>
      </c>
      <c r="S873" s="2" t="s">
        <v>10407</v>
      </c>
      <c r="T873" s="2" t="s">
        <v>6342</v>
      </c>
      <c r="U873" s="2" t="n">
        <v>24</v>
      </c>
      <c r="V873" s="2" t="s">
        <v>133</v>
      </c>
      <c r="W873" s="2" t="n">
        <v>1</v>
      </c>
      <c r="X873" s="2" t="s">
        <v>10408</v>
      </c>
      <c r="Y873" s="2" t="s">
        <v>10409</v>
      </c>
      <c r="Z873" s="2" t="s">
        <v>136</v>
      </c>
      <c r="AA873" s="2"/>
      <c r="AB873" s="2"/>
      <c r="AC873" s="2"/>
      <c r="AD873" s="2"/>
      <c r="AE873" s="2"/>
      <c r="AF873" s="2" t="s">
        <v>10410</v>
      </c>
      <c r="AG873" s="2" t="s">
        <v>10411</v>
      </c>
      <c r="AH873" s="2" t="s">
        <v>10412</v>
      </c>
      <c r="AI873" s="2"/>
      <c r="AJ873" s="2"/>
      <c r="AK873" s="2"/>
      <c r="AL873" s="2"/>
      <c r="AM873" s="2"/>
      <c r="AN873" s="2" t="s">
        <v>87</v>
      </c>
      <c r="AO873" s="2" t="s">
        <v>10413</v>
      </c>
      <c r="AP873" s="2" t="s">
        <v>89</v>
      </c>
    </row>
    <row r="874" customFormat="false" ht="15" hidden="false" customHeight="false" outlineLevel="0" collapsed="false">
      <c r="A874" s="8" t="s">
        <v>10414</v>
      </c>
      <c r="B874" s="8" t="s">
        <v>10414</v>
      </c>
      <c r="C874" s="2" t="s">
        <v>10415</v>
      </c>
      <c r="D874" s="2" t="s">
        <v>9807</v>
      </c>
      <c r="E874" s="2" t="s">
        <v>9808</v>
      </c>
      <c r="F874" s="9" t="n">
        <f aca="false">Precios!R874</f>
        <v>344</v>
      </c>
      <c r="G874" s="2" t="n">
        <v>45</v>
      </c>
      <c r="H874" s="10" t="str">
        <f aca="false">Parámetros!$B$28</f>
        <v>Nuevo</v>
      </c>
      <c r="I874" s="10" t="str">
        <f aca="false">Parámetros!$B$29</f>
        <v>Clásica</v>
      </c>
      <c r="J874" s="11" t="s">
        <v>10416</v>
      </c>
      <c r="K874" s="10" t="str">
        <f aca="false">Parámetros!$B$30</f>
        <v>Mercado Envíos</v>
      </c>
      <c r="L874" s="2" t="str">
        <f aca="false">IF(F874&gt;=Parámetros!$B$7,"Envío gratis (obligatorio en Mercado Libre)",Parámetros!$B$31)</f>
        <v>Envío gratis (obligatorio en Mercado Libre)</v>
      </c>
      <c r="M874" s="10" t="str">
        <f aca="false">Parámetros!$B$32</f>
        <v>No acepto</v>
      </c>
      <c r="N874" s="10" t="str">
        <f aca="false">Parámetros!$B$33</f>
        <v>Sin garantía</v>
      </c>
      <c r="O874" s="2" t="s">
        <v>10417</v>
      </c>
      <c r="P874" s="2" t="s">
        <v>9812</v>
      </c>
      <c r="Q874" s="2" t="s">
        <v>10418</v>
      </c>
      <c r="R874" s="2" t="s">
        <v>10419</v>
      </c>
      <c r="S874" s="2" t="s">
        <v>10420</v>
      </c>
      <c r="T874" s="2" t="s">
        <v>10421</v>
      </c>
      <c r="U874" s="2" t="n">
        <v>1</v>
      </c>
      <c r="V874" s="2" t="s">
        <v>9383</v>
      </c>
      <c r="W874" s="2" t="n">
        <v>1</v>
      </c>
      <c r="X874" s="2"/>
      <c r="Y874" s="2"/>
      <c r="Z874" s="2"/>
      <c r="AA874" s="2"/>
      <c r="AB874" s="2"/>
      <c r="AC874" s="2"/>
      <c r="AD874" s="2"/>
      <c r="AE874" s="2"/>
      <c r="AF874" s="2"/>
      <c r="AG874" s="2" t="s">
        <v>10422</v>
      </c>
      <c r="AH874" s="2" t="s">
        <v>10423</v>
      </c>
      <c r="AI874" s="2" t="s">
        <v>10424</v>
      </c>
      <c r="AJ874" s="2"/>
      <c r="AK874" s="2"/>
      <c r="AL874" s="2"/>
      <c r="AM874" s="2"/>
      <c r="AN874" s="2" t="s">
        <v>87</v>
      </c>
      <c r="AO874" s="2" t="s">
        <v>10425</v>
      </c>
      <c r="AP874" s="2" t="s">
        <v>89</v>
      </c>
    </row>
    <row r="875" customFormat="false" ht="15" hidden="false" customHeight="false" outlineLevel="0" collapsed="false">
      <c r="A875" s="8" t="s">
        <v>10426</v>
      </c>
      <c r="B875" s="8" t="s">
        <v>10426</v>
      </c>
      <c r="C875" s="2" t="s">
        <v>10427</v>
      </c>
      <c r="D875" s="2" t="s">
        <v>1811</v>
      </c>
      <c r="E875" s="2" t="s">
        <v>1812</v>
      </c>
      <c r="F875" s="9" t="n">
        <f aca="false">Precios!R875</f>
        <v>427</v>
      </c>
      <c r="G875" s="2" t="n">
        <v>0</v>
      </c>
      <c r="H875" s="10" t="str">
        <f aca="false">Parámetros!$B$28</f>
        <v>Nuevo</v>
      </c>
      <c r="I875" s="10" t="str">
        <f aca="false">Parámetros!$B$29</f>
        <v>Clásica</v>
      </c>
      <c r="J875" s="11" t="s">
        <v>10428</v>
      </c>
      <c r="K875" s="10" t="str">
        <f aca="false">Parámetros!$B$30</f>
        <v>Mercado Envíos</v>
      </c>
      <c r="L875" s="2" t="str">
        <f aca="false">IF(F875&gt;=Parámetros!$B$7,"Envío gratis (obligatorio en Mercado Libre)",Parámetros!$B$31)</f>
        <v>Envío gratis (obligatorio en Mercado Libre)</v>
      </c>
      <c r="M875" s="10" t="str">
        <f aca="false">Parámetros!$B$32</f>
        <v>No acepto</v>
      </c>
      <c r="N875" s="10" t="str">
        <f aca="false">Parámetros!$B$33</f>
        <v>Sin garantía</v>
      </c>
      <c r="O875" s="2" t="s">
        <v>10429</v>
      </c>
      <c r="P875" s="2" t="s">
        <v>2122</v>
      </c>
      <c r="Q875" s="2" t="s">
        <v>3945</v>
      </c>
      <c r="R875" s="2" t="s">
        <v>2124</v>
      </c>
      <c r="S875" s="2"/>
      <c r="T875" s="2" t="s">
        <v>10430</v>
      </c>
      <c r="U875" s="2" t="n">
        <v>12</v>
      </c>
      <c r="V875" s="2" t="s">
        <v>100</v>
      </c>
      <c r="W875" s="2" t="n">
        <v>3</v>
      </c>
      <c r="X875" s="2" t="s">
        <v>2127</v>
      </c>
      <c r="Y875" s="2" t="s">
        <v>2128</v>
      </c>
      <c r="Z875" s="2" t="s">
        <v>5479</v>
      </c>
      <c r="AA875" s="2"/>
      <c r="AB875" s="2"/>
      <c r="AC875" s="2"/>
      <c r="AD875" s="2"/>
      <c r="AE875" s="2"/>
      <c r="AF875" s="2" t="s">
        <v>10431</v>
      </c>
      <c r="AG875" s="2" t="s">
        <v>10432</v>
      </c>
      <c r="AH875" s="2" t="s">
        <v>10433</v>
      </c>
      <c r="AI875" s="2" t="s">
        <v>10434</v>
      </c>
      <c r="AJ875" s="2"/>
      <c r="AK875" s="2"/>
      <c r="AL875" s="2"/>
      <c r="AM875" s="2"/>
      <c r="AN875" s="2" t="s">
        <v>87</v>
      </c>
      <c r="AO875" s="2" t="s">
        <v>10435</v>
      </c>
      <c r="AP875" s="2" t="s">
        <v>89</v>
      </c>
    </row>
    <row r="876" customFormat="false" ht="15" hidden="false" customHeight="false" outlineLevel="0" collapsed="false">
      <c r="A876" s="8" t="s">
        <v>10436</v>
      </c>
      <c r="B876" s="8" t="s">
        <v>10436</v>
      </c>
      <c r="C876" s="2" t="s">
        <v>10437</v>
      </c>
      <c r="D876" s="2" t="s">
        <v>483</v>
      </c>
      <c r="E876" s="2" t="s">
        <v>484</v>
      </c>
      <c r="F876" s="9" t="n">
        <f aca="false">Precios!R876</f>
        <v>169</v>
      </c>
      <c r="G876" s="2" t="n">
        <v>9</v>
      </c>
      <c r="H876" s="10" t="str">
        <f aca="false">Parámetros!$B$28</f>
        <v>Nuevo</v>
      </c>
      <c r="I876" s="10" t="str">
        <f aca="false">Parámetros!$B$29</f>
        <v>Clásica</v>
      </c>
      <c r="J876" s="11" t="s">
        <v>10438</v>
      </c>
      <c r="K876" s="10" t="str">
        <f aca="false">Parámetros!$B$30</f>
        <v>Mercado Envíos</v>
      </c>
      <c r="L876" s="2" t="str">
        <f aca="false">IF(F876&gt;=Parámetros!$B$7,"Envío gratis (obligatorio en Mercado Libre)",Parámetros!$B$31)</f>
        <v>A cargo del comprador</v>
      </c>
      <c r="M876" s="10" t="str">
        <f aca="false">Parámetros!$B$32</f>
        <v>No acepto</v>
      </c>
      <c r="N876" s="10" t="str">
        <f aca="false">Parámetros!$B$33</f>
        <v>Sin garantía</v>
      </c>
      <c r="O876" s="2" t="s">
        <v>10439</v>
      </c>
      <c r="P876" s="2" t="s">
        <v>3036</v>
      </c>
      <c r="Q876" s="2" t="s">
        <v>10193</v>
      </c>
      <c r="R876" s="2" t="s">
        <v>1558</v>
      </c>
      <c r="S876" s="2"/>
      <c r="T876" s="2" t="s">
        <v>4175</v>
      </c>
      <c r="U876" s="2" t="n">
        <v>5</v>
      </c>
      <c r="V876" s="2" t="s">
        <v>77</v>
      </c>
      <c r="W876" s="2" t="n">
        <v>1</v>
      </c>
      <c r="X876" s="2" t="s">
        <v>10440</v>
      </c>
      <c r="Y876" s="2" t="s">
        <v>10441</v>
      </c>
      <c r="Z876" s="2" t="s">
        <v>494</v>
      </c>
      <c r="AA876" s="2"/>
      <c r="AB876" s="2"/>
      <c r="AC876" s="2"/>
      <c r="AD876" s="2"/>
      <c r="AE876" s="2"/>
      <c r="AF876" s="2"/>
      <c r="AG876" s="2" t="s">
        <v>10442</v>
      </c>
      <c r="AH876" s="2" t="s">
        <v>10443</v>
      </c>
      <c r="AI876" s="2" t="s">
        <v>10444</v>
      </c>
      <c r="AJ876" s="2"/>
      <c r="AK876" s="2"/>
      <c r="AL876" s="2"/>
      <c r="AM876" s="2"/>
      <c r="AN876" s="2" t="s">
        <v>87</v>
      </c>
      <c r="AO876" s="2" t="s">
        <v>10445</v>
      </c>
      <c r="AP876" s="2" t="s">
        <v>89</v>
      </c>
    </row>
    <row r="877" customFormat="false" ht="15" hidden="false" customHeight="false" outlineLevel="0" collapsed="false">
      <c r="A877" s="8" t="s">
        <v>10446</v>
      </c>
      <c r="B877" s="8" t="s">
        <v>10446</v>
      </c>
      <c r="C877" s="2" t="s">
        <v>10447</v>
      </c>
      <c r="D877" s="2" t="s">
        <v>6709</v>
      </c>
      <c r="E877" s="2" t="s">
        <v>6710</v>
      </c>
      <c r="F877" s="9" t="n">
        <f aca="false">Precios!R877</f>
        <v>207.77</v>
      </c>
      <c r="G877" s="2" t="n">
        <v>124</v>
      </c>
      <c r="H877" s="10" t="str">
        <f aca="false">Parámetros!$B$28</f>
        <v>Nuevo</v>
      </c>
      <c r="I877" s="10" t="str">
        <f aca="false">Parámetros!$B$29</f>
        <v>Clásica</v>
      </c>
      <c r="J877" s="11" t="s">
        <v>10448</v>
      </c>
      <c r="K877" s="10" t="str">
        <f aca="false">Parámetros!$B$30</f>
        <v>Mercado Envíos</v>
      </c>
      <c r="L877" s="2" t="str">
        <f aca="false">IF(F877&gt;=Parámetros!$B$7,"Envío gratis (obligatorio en Mercado Libre)",Parámetros!$B$31)</f>
        <v>A cargo del comprador</v>
      </c>
      <c r="M877" s="10" t="str">
        <f aca="false">Parámetros!$B$32</f>
        <v>No acepto</v>
      </c>
      <c r="N877" s="10" t="str">
        <f aca="false">Parámetros!$B$33</f>
        <v>Sin garantía</v>
      </c>
      <c r="O877" s="2" t="s">
        <v>10449</v>
      </c>
      <c r="P877" s="2" t="s">
        <v>7472</v>
      </c>
      <c r="Q877" s="2" t="s">
        <v>617</v>
      </c>
      <c r="R877" s="2" t="s">
        <v>7473</v>
      </c>
      <c r="S877" s="2" t="s">
        <v>10450</v>
      </c>
      <c r="T877" s="2" t="s">
        <v>8558</v>
      </c>
      <c r="U877" s="2" t="n">
        <v>45</v>
      </c>
      <c r="V877" s="2" t="s">
        <v>100</v>
      </c>
      <c r="W877" s="2" t="n">
        <v>1</v>
      </c>
      <c r="X877" s="2"/>
      <c r="Y877" s="2"/>
      <c r="Z877" s="2"/>
      <c r="AA877" s="2"/>
      <c r="AB877" s="2"/>
      <c r="AC877" s="2" t="s">
        <v>10450</v>
      </c>
      <c r="AD877" s="2" t="s">
        <v>566</v>
      </c>
      <c r="AE877" s="2"/>
      <c r="AF877" s="2"/>
      <c r="AG877" s="2" t="s">
        <v>10451</v>
      </c>
      <c r="AH877" s="2" t="s">
        <v>10452</v>
      </c>
      <c r="AI877" s="2" t="s">
        <v>10453</v>
      </c>
      <c r="AJ877" s="2"/>
      <c r="AK877" s="2"/>
      <c r="AL877" s="2"/>
      <c r="AM877" s="2"/>
      <c r="AN877" s="2" t="s">
        <v>175</v>
      </c>
      <c r="AO877" s="2" t="s">
        <v>10454</v>
      </c>
      <c r="AP877" s="2" t="s">
        <v>89</v>
      </c>
    </row>
    <row r="878" customFormat="false" ht="15" hidden="false" customHeight="false" outlineLevel="0" collapsed="false">
      <c r="A878" s="8" t="s">
        <v>10455</v>
      </c>
      <c r="B878" s="8" t="s">
        <v>10455</v>
      </c>
      <c r="C878" s="2" t="s">
        <v>10456</v>
      </c>
      <c r="D878" s="2" t="s">
        <v>1811</v>
      </c>
      <c r="E878" s="2" t="s">
        <v>1812</v>
      </c>
      <c r="F878" s="9" t="n">
        <f aca="false">Precios!R878</f>
        <v>615</v>
      </c>
      <c r="G878" s="2" t="n">
        <v>117</v>
      </c>
      <c r="H878" s="10" t="str">
        <f aca="false">Parámetros!$B$28</f>
        <v>Nuevo</v>
      </c>
      <c r="I878" s="10" t="str">
        <f aca="false">Parámetros!$B$29</f>
        <v>Clásica</v>
      </c>
      <c r="J878" s="11" t="s">
        <v>10457</v>
      </c>
      <c r="K878" s="10" t="str">
        <f aca="false">Parámetros!$B$30</f>
        <v>Mercado Envíos</v>
      </c>
      <c r="L878" s="2" t="str">
        <f aca="false">IF(F878&gt;=Parámetros!$B$7,"Envío gratis (obligatorio en Mercado Libre)",Parámetros!$B$31)</f>
        <v>Envío gratis (obligatorio en Mercado Libre)</v>
      </c>
      <c r="M878" s="10" t="str">
        <f aca="false">Parámetros!$B$32</f>
        <v>No acepto</v>
      </c>
      <c r="N878" s="10" t="str">
        <f aca="false">Parámetros!$B$33</f>
        <v>Sin garantía</v>
      </c>
      <c r="O878" s="2" t="s">
        <v>10458</v>
      </c>
      <c r="P878" s="2" t="s">
        <v>7588</v>
      </c>
      <c r="Q878" s="2" t="s">
        <v>10459</v>
      </c>
      <c r="R878" s="2" t="s">
        <v>10460</v>
      </c>
      <c r="S878" s="2" t="s">
        <v>10461</v>
      </c>
      <c r="T878" s="2" t="s">
        <v>2711</v>
      </c>
      <c r="U878" s="2" t="n">
        <v>225</v>
      </c>
      <c r="V878" s="2" t="s">
        <v>77</v>
      </c>
      <c r="W878" s="2" t="n">
        <v>1</v>
      </c>
      <c r="X878" s="2" t="s">
        <v>10462</v>
      </c>
      <c r="Y878" s="2"/>
      <c r="Z878" s="2" t="s">
        <v>341</v>
      </c>
      <c r="AA878" s="2"/>
      <c r="AB878" s="2"/>
      <c r="AC878" s="2"/>
      <c r="AD878" s="2"/>
      <c r="AE878" s="2"/>
      <c r="AF878" s="2"/>
      <c r="AG878" s="2" t="s">
        <v>10463</v>
      </c>
      <c r="AH878" s="2" t="s">
        <v>10464</v>
      </c>
      <c r="AI878" s="2" t="s">
        <v>10465</v>
      </c>
      <c r="AJ878" s="2"/>
      <c r="AK878" s="2"/>
      <c r="AL878" s="2"/>
      <c r="AM878" s="2"/>
      <c r="AN878" s="2" t="s">
        <v>87</v>
      </c>
      <c r="AO878" s="2" t="s">
        <v>10466</v>
      </c>
      <c r="AP878" s="2" t="s">
        <v>89</v>
      </c>
    </row>
    <row r="879" customFormat="false" ht="15" hidden="false" customHeight="false" outlineLevel="0" collapsed="false">
      <c r="A879" s="8" t="s">
        <v>10467</v>
      </c>
      <c r="B879" s="8" t="s">
        <v>10467</v>
      </c>
      <c r="C879" s="2" t="s">
        <v>10468</v>
      </c>
      <c r="D879" s="2" t="s">
        <v>240</v>
      </c>
      <c r="E879" s="2" t="s">
        <v>241</v>
      </c>
      <c r="F879" s="9" t="n">
        <f aca="false">Precios!R879</f>
        <v>75</v>
      </c>
      <c r="G879" s="2" t="n">
        <v>507</v>
      </c>
      <c r="H879" s="10" t="str">
        <f aca="false">Parámetros!$B$28</f>
        <v>Nuevo</v>
      </c>
      <c r="I879" s="10" t="str">
        <f aca="false">Parámetros!$B$29</f>
        <v>Clásica</v>
      </c>
      <c r="J879" s="11" t="s">
        <v>10469</v>
      </c>
      <c r="K879" s="10" t="str">
        <f aca="false">Parámetros!$B$30</f>
        <v>Mercado Envíos</v>
      </c>
      <c r="L879" s="2" t="str">
        <f aca="false">IF(F879&gt;=Parámetros!$B$7,"Envío gratis (obligatorio en Mercado Libre)",Parámetros!$B$31)</f>
        <v>A cargo del comprador</v>
      </c>
      <c r="M879" s="10" t="str">
        <f aca="false">Parámetros!$B$32</f>
        <v>No acepto</v>
      </c>
      <c r="N879" s="10" t="str">
        <f aca="false">Parámetros!$B$33</f>
        <v>Sin garantía</v>
      </c>
      <c r="O879" s="2" t="s">
        <v>10470</v>
      </c>
      <c r="P879" s="2" t="s">
        <v>128</v>
      </c>
      <c r="Q879" s="2" t="s">
        <v>4518</v>
      </c>
      <c r="R879" s="2" t="s">
        <v>8224</v>
      </c>
      <c r="S879" s="2"/>
      <c r="T879" s="2" t="s">
        <v>7448</v>
      </c>
      <c r="U879" s="2" t="n">
        <v>12</v>
      </c>
      <c r="V879" s="2" t="s">
        <v>133</v>
      </c>
      <c r="W879" s="2" t="n">
        <v>1</v>
      </c>
      <c r="X879" s="2" t="s">
        <v>134</v>
      </c>
      <c r="Y879" s="2" t="s">
        <v>912</v>
      </c>
      <c r="Z879" s="2" t="s">
        <v>136</v>
      </c>
      <c r="AA879" s="2"/>
      <c r="AB879" s="2"/>
      <c r="AC879" s="2"/>
      <c r="AD879" s="2"/>
      <c r="AE879" s="2"/>
      <c r="AF879" s="2"/>
      <c r="AG879" s="2" t="s">
        <v>10471</v>
      </c>
      <c r="AH879" s="2" t="s">
        <v>10472</v>
      </c>
      <c r="AI879" s="2" t="s">
        <v>10473</v>
      </c>
      <c r="AJ879" s="2"/>
      <c r="AK879" s="2"/>
      <c r="AL879" s="2"/>
      <c r="AM879" s="2"/>
      <c r="AN879" s="2" t="s">
        <v>87</v>
      </c>
      <c r="AO879" s="2" t="s">
        <v>10474</v>
      </c>
      <c r="AP879" s="2" t="s">
        <v>89</v>
      </c>
    </row>
    <row r="880" customFormat="false" ht="15" hidden="false" customHeight="false" outlineLevel="0" collapsed="false">
      <c r="A880" s="8" t="s">
        <v>10475</v>
      </c>
      <c r="B880" s="8" t="s">
        <v>10475</v>
      </c>
      <c r="C880" s="2" t="s">
        <v>10476</v>
      </c>
      <c r="D880" s="2" t="s">
        <v>2629</v>
      </c>
      <c r="E880" s="2" t="s">
        <v>2630</v>
      </c>
      <c r="F880" s="9" t="n">
        <f aca="false">Precios!R880</f>
        <v>234</v>
      </c>
      <c r="G880" s="2" t="n">
        <v>191</v>
      </c>
      <c r="H880" s="10" t="str">
        <f aca="false">Parámetros!$B$28</f>
        <v>Nuevo</v>
      </c>
      <c r="I880" s="10" t="str">
        <f aca="false">Parámetros!$B$29</f>
        <v>Clásica</v>
      </c>
      <c r="J880" s="11" t="s">
        <v>10477</v>
      </c>
      <c r="K880" s="10" t="str">
        <f aca="false">Parámetros!$B$30</f>
        <v>Mercado Envíos</v>
      </c>
      <c r="L880" s="2" t="str">
        <f aca="false">IF(F880&gt;=Parámetros!$B$7,"Envío gratis (obligatorio en Mercado Libre)",Parámetros!$B$31)</f>
        <v>A cargo del comprador</v>
      </c>
      <c r="M880" s="10" t="str">
        <f aca="false">Parámetros!$B$32</f>
        <v>No acepto</v>
      </c>
      <c r="N880" s="10" t="str">
        <f aca="false">Parámetros!$B$33</f>
        <v>Sin garantía</v>
      </c>
      <c r="O880" s="2" t="s">
        <v>10478</v>
      </c>
      <c r="P880" s="2" t="s">
        <v>5874</v>
      </c>
      <c r="Q880" s="2" t="s">
        <v>5839</v>
      </c>
      <c r="R880" s="2" t="s">
        <v>10479</v>
      </c>
      <c r="S880" s="2" t="s">
        <v>10480</v>
      </c>
      <c r="T880" s="2" t="s">
        <v>10481</v>
      </c>
      <c r="U880" s="2" t="n">
        <v>24</v>
      </c>
      <c r="V880" s="2" t="s">
        <v>2636</v>
      </c>
      <c r="W880" s="2" t="n">
        <v>1</v>
      </c>
      <c r="X880" s="2" t="s">
        <v>5877</v>
      </c>
      <c r="Y880" s="2" t="s">
        <v>10482</v>
      </c>
      <c r="Z880" s="2" t="s">
        <v>136</v>
      </c>
      <c r="AA880" s="2"/>
      <c r="AB880" s="2"/>
      <c r="AC880" s="2" t="s">
        <v>10480</v>
      </c>
      <c r="AD880" s="2"/>
      <c r="AE880" s="2"/>
      <c r="AF880" s="2"/>
      <c r="AG880" s="2" t="s">
        <v>10483</v>
      </c>
      <c r="AH880" s="2" t="s">
        <v>10484</v>
      </c>
      <c r="AI880" s="2"/>
      <c r="AJ880" s="2"/>
      <c r="AK880" s="2"/>
      <c r="AL880" s="2"/>
      <c r="AM880" s="2"/>
      <c r="AN880" s="2" t="s">
        <v>87</v>
      </c>
      <c r="AO880" s="2" t="s">
        <v>10485</v>
      </c>
      <c r="AP880" s="2" t="s">
        <v>89</v>
      </c>
    </row>
    <row r="881" customFormat="false" ht="15" hidden="false" customHeight="false" outlineLevel="0" collapsed="false">
      <c r="A881" s="8" t="s">
        <v>10486</v>
      </c>
      <c r="B881" s="8" t="s">
        <v>10486</v>
      </c>
      <c r="C881" s="2" t="s">
        <v>10487</v>
      </c>
      <c r="D881" s="2" t="s">
        <v>240</v>
      </c>
      <c r="E881" s="2" t="s">
        <v>241</v>
      </c>
      <c r="F881" s="9" t="n">
        <f aca="false">Precios!R881</f>
        <v>677.77</v>
      </c>
      <c r="G881" s="2" t="n">
        <v>20</v>
      </c>
      <c r="H881" s="10" t="str">
        <f aca="false">Parámetros!$B$28</f>
        <v>Nuevo</v>
      </c>
      <c r="I881" s="10" t="str">
        <f aca="false">Parámetros!$B$29</f>
        <v>Clásica</v>
      </c>
      <c r="J881" s="11" t="s">
        <v>10488</v>
      </c>
      <c r="K881" s="10" t="str">
        <f aca="false">Parámetros!$B$30</f>
        <v>Mercado Envíos</v>
      </c>
      <c r="L881" s="2" t="str">
        <f aca="false">IF(F881&gt;=Parámetros!$B$7,"Envío gratis (obligatorio en Mercado Libre)",Parámetros!$B$31)</f>
        <v>Envío gratis (obligatorio en Mercado Libre)</v>
      </c>
      <c r="M881" s="10" t="str">
        <f aca="false">Parámetros!$B$32</f>
        <v>No acepto</v>
      </c>
      <c r="N881" s="10" t="str">
        <f aca="false">Parámetros!$B$33</f>
        <v>Sin garantía</v>
      </c>
      <c r="O881" s="2" t="s">
        <v>10489</v>
      </c>
      <c r="P881" s="2" t="s">
        <v>10490</v>
      </c>
      <c r="Q881" s="2" t="s">
        <v>993</v>
      </c>
      <c r="R881" s="2"/>
      <c r="S881" s="2"/>
      <c r="T881" s="2" t="s">
        <v>8326</v>
      </c>
      <c r="U881" s="2" t="n">
        <v>24</v>
      </c>
      <c r="V881" s="2" t="s">
        <v>220</v>
      </c>
      <c r="W881" s="2" t="n">
        <v>1</v>
      </c>
      <c r="X881" s="2" t="s">
        <v>10491</v>
      </c>
      <c r="Y881" s="2" t="s">
        <v>10492</v>
      </c>
      <c r="Z881" s="2" t="s">
        <v>136</v>
      </c>
      <c r="AA881" s="2"/>
      <c r="AB881" s="2"/>
      <c r="AC881" s="2"/>
      <c r="AD881" s="2"/>
      <c r="AE881" s="2"/>
      <c r="AF881" s="2"/>
      <c r="AG881" s="2" t="s">
        <v>10493</v>
      </c>
      <c r="AH881" s="2" t="s">
        <v>10494</v>
      </c>
      <c r="AI881" s="2" t="s">
        <v>10495</v>
      </c>
      <c r="AJ881" s="2"/>
      <c r="AK881" s="2"/>
      <c r="AL881" s="2"/>
      <c r="AM881" s="2"/>
      <c r="AN881" s="2" t="s">
        <v>87</v>
      </c>
      <c r="AO881" s="2" t="s">
        <v>10496</v>
      </c>
      <c r="AP881" s="2" t="s">
        <v>89</v>
      </c>
    </row>
    <row r="882" customFormat="false" ht="15" hidden="false" customHeight="false" outlineLevel="0" collapsed="false">
      <c r="A882" s="8" t="s">
        <v>10497</v>
      </c>
      <c r="B882" s="8" t="s">
        <v>10497</v>
      </c>
      <c r="C882" s="2" t="s">
        <v>10498</v>
      </c>
      <c r="D882" s="2" t="s">
        <v>92</v>
      </c>
      <c r="E882" s="2" t="s">
        <v>93</v>
      </c>
      <c r="F882" s="9" t="n">
        <f aca="false">Precios!R882</f>
        <v>627</v>
      </c>
      <c r="G882" s="2" t="n">
        <v>0</v>
      </c>
      <c r="H882" s="10" t="str">
        <f aca="false">Parámetros!$B$28</f>
        <v>Nuevo</v>
      </c>
      <c r="I882" s="10" t="str">
        <f aca="false">Parámetros!$B$29</f>
        <v>Clásica</v>
      </c>
      <c r="J882" s="11" t="s">
        <v>10499</v>
      </c>
      <c r="K882" s="10" t="str">
        <f aca="false">Parámetros!$B$30</f>
        <v>Mercado Envíos</v>
      </c>
      <c r="L882" s="2" t="str">
        <f aca="false">IF(F882&gt;=Parámetros!$B$7,"Envío gratis (obligatorio en Mercado Libre)",Parámetros!$B$31)</f>
        <v>Envío gratis (obligatorio en Mercado Libre)</v>
      </c>
      <c r="M882" s="10" t="str">
        <f aca="false">Parámetros!$B$32</f>
        <v>No acepto</v>
      </c>
      <c r="N882" s="10" t="str">
        <f aca="false">Parámetros!$B$33</f>
        <v>Sin garantía</v>
      </c>
      <c r="O882" s="2" t="s">
        <v>10500</v>
      </c>
      <c r="P882" s="2" t="s">
        <v>10501</v>
      </c>
      <c r="Q882" s="2" t="s">
        <v>3520</v>
      </c>
      <c r="R882" s="2" t="s">
        <v>10502</v>
      </c>
      <c r="S882" s="2" t="s">
        <v>10503</v>
      </c>
      <c r="T882" s="2" t="s">
        <v>6530</v>
      </c>
      <c r="U882" s="2" t="n">
        <v>400</v>
      </c>
      <c r="V882" s="2" t="s">
        <v>100</v>
      </c>
      <c r="W882" s="2" t="n">
        <v>1</v>
      </c>
      <c r="X882" s="2"/>
      <c r="Y882" s="2"/>
      <c r="Z882" s="2"/>
      <c r="AA882" s="2" t="s">
        <v>1362</v>
      </c>
      <c r="AB882" s="2"/>
      <c r="AC882" s="2"/>
      <c r="AD882" s="2"/>
      <c r="AE882" s="2"/>
      <c r="AF882" s="2"/>
      <c r="AG882" s="2" t="s">
        <v>10504</v>
      </c>
      <c r="AH882" s="2" t="s">
        <v>10505</v>
      </c>
      <c r="AI882" s="2" t="s">
        <v>10506</v>
      </c>
      <c r="AJ882" s="2"/>
      <c r="AK882" s="2"/>
      <c r="AL882" s="2"/>
      <c r="AM882" s="2"/>
      <c r="AN882" s="2" t="s">
        <v>87</v>
      </c>
      <c r="AO882" s="2" t="s">
        <v>10507</v>
      </c>
      <c r="AP882" s="2" t="s">
        <v>89</v>
      </c>
    </row>
    <row r="883" customFormat="false" ht="15" hidden="false" customHeight="false" outlineLevel="0" collapsed="false">
      <c r="A883" s="8" t="s">
        <v>10508</v>
      </c>
      <c r="B883" s="8" t="s">
        <v>10508</v>
      </c>
      <c r="C883" s="2" t="s">
        <v>10509</v>
      </c>
      <c r="D883" s="2" t="s">
        <v>750</v>
      </c>
      <c r="E883" s="2" t="s">
        <v>751</v>
      </c>
      <c r="F883" s="9" t="n">
        <f aca="false">Precios!R883</f>
        <v>234.03</v>
      </c>
      <c r="G883" s="2" t="n">
        <v>51</v>
      </c>
      <c r="H883" s="10" t="str">
        <f aca="false">Parámetros!$B$28</f>
        <v>Nuevo</v>
      </c>
      <c r="I883" s="10" t="str">
        <f aca="false">Parámetros!$B$29</f>
        <v>Clásica</v>
      </c>
      <c r="J883" s="11" t="s">
        <v>10510</v>
      </c>
      <c r="K883" s="10" t="str">
        <f aca="false">Parámetros!$B$30</f>
        <v>Mercado Envíos</v>
      </c>
      <c r="L883" s="2" t="str">
        <f aca="false">IF(F883&gt;=Parámetros!$B$7,"Envío gratis (obligatorio en Mercado Libre)",Parámetros!$B$31)</f>
        <v>A cargo del comprador</v>
      </c>
      <c r="M883" s="10" t="str">
        <f aca="false">Parámetros!$B$32</f>
        <v>No acepto</v>
      </c>
      <c r="N883" s="10" t="str">
        <f aca="false">Parámetros!$B$33</f>
        <v>Sin garantía</v>
      </c>
      <c r="O883" s="2" t="s">
        <v>10511</v>
      </c>
      <c r="P883" s="2" t="s">
        <v>335</v>
      </c>
      <c r="Q883" s="2" t="s">
        <v>336</v>
      </c>
      <c r="R883" s="2" t="s">
        <v>10512</v>
      </c>
      <c r="S883" s="2" t="s">
        <v>10513</v>
      </c>
      <c r="T883" s="2" t="s">
        <v>10514</v>
      </c>
      <c r="U883" s="2" t="n">
        <v>120</v>
      </c>
      <c r="V883" s="2" t="s">
        <v>77</v>
      </c>
      <c r="W883" s="2" t="n">
        <v>1</v>
      </c>
      <c r="X883" s="2" t="s">
        <v>10515</v>
      </c>
      <c r="Y883" s="2"/>
      <c r="Z883" s="2" t="s">
        <v>136</v>
      </c>
      <c r="AA883" s="2" t="s">
        <v>81</v>
      </c>
      <c r="AB883" s="2"/>
      <c r="AC883" s="2" t="s">
        <v>10516</v>
      </c>
      <c r="AD883" s="2"/>
      <c r="AE883" s="2"/>
      <c r="AF883" s="2" t="s">
        <v>10517</v>
      </c>
      <c r="AG883" s="2" t="s">
        <v>10518</v>
      </c>
      <c r="AH883" s="2" t="s">
        <v>10519</v>
      </c>
      <c r="AI883" s="2"/>
      <c r="AJ883" s="2"/>
      <c r="AK883" s="2"/>
      <c r="AL883" s="2"/>
      <c r="AM883" s="2"/>
      <c r="AN883" s="2" t="s">
        <v>87</v>
      </c>
      <c r="AO883" s="2" t="s">
        <v>10520</v>
      </c>
      <c r="AP883" s="2" t="s">
        <v>89</v>
      </c>
    </row>
    <row r="884" customFormat="false" ht="15" hidden="false" customHeight="false" outlineLevel="0" collapsed="false">
      <c r="A884" s="8" t="s">
        <v>10521</v>
      </c>
      <c r="B884" s="8" t="s">
        <v>10521</v>
      </c>
      <c r="C884" s="2" t="s">
        <v>10522</v>
      </c>
      <c r="D884" s="2" t="s">
        <v>6282</v>
      </c>
      <c r="E884" s="2" t="s">
        <v>6283</v>
      </c>
      <c r="F884" s="9" t="n">
        <f aca="false">Precios!R884</f>
        <v>129</v>
      </c>
      <c r="G884" s="2" t="n">
        <v>8</v>
      </c>
      <c r="H884" s="10" t="str">
        <f aca="false">Parámetros!$B$28</f>
        <v>Nuevo</v>
      </c>
      <c r="I884" s="10" t="str">
        <f aca="false">Parámetros!$B$29</f>
        <v>Clásica</v>
      </c>
      <c r="J884" s="11" t="s">
        <v>10523</v>
      </c>
      <c r="K884" s="10" t="str">
        <f aca="false">Parámetros!$B$30</f>
        <v>Mercado Envíos</v>
      </c>
      <c r="L884" s="2" t="str">
        <f aca="false">IF(F884&gt;=Parámetros!$B$7,"Envío gratis (obligatorio en Mercado Libre)",Parámetros!$B$31)</f>
        <v>A cargo del comprador</v>
      </c>
      <c r="M884" s="10" t="str">
        <f aca="false">Parámetros!$B$32</f>
        <v>No acepto</v>
      </c>
      <c r="N884" s="10" t="str">
        <f aca="false">Parámetros!$B$33</f>
        <v>Sin garantía</v>
      </c>
      <c r="O884" s="2" t="s">
        <v>10524</v>
      </c>
      <c r="P884" s="2" t="s">
        <v>6194</v>
      </c>
      <c r="Q884" s="2" t="s">
        <v>6195</v>
      </c>
      <c r="R884" s="2" t="s">
        <v>10525</v>
      </c>
      <c r="S884" s="2" t="s">
        <v>10526</v>
      </c>
      <c r="T884" s="2" t="s">
        <v>2711</v>
      </c>
      <c r="U884" s="2" t="n">
        <v>200</v>
      </c>
      <c r="V884" s="2" t="s">
        <v>77</v>
      </c>
      <c r="W884" s="2" t="n">
        <v>1</v>
      </c>
      <c r="X884" s="2"/>
      <c r="Y884" s="2"/>
      <c r="Z884" s="2"/>
      <c r="AA884" s="2"/>
      <c r="AB884" s="2"/>
      <c r="AC884" s="2"/>
      <c r="AD884" s="2"/>
      <c r="AE884" s="2" t="s">
        <v>5442</v>
      </c>
      <c r="AF884" s="2"/>
      <c r="AG884" s="2" t="s">
        <v>10527</v>
      </c>
      <c r="AH884" s="2" t="s">
        <v>10528</v>
      </c>
      <c r="AI884" s="2"/>
      <c r="AJ884" s="2"/>
      <c r="AK884" s="2"/>
      <c r="AL884" s="2"/>
      <c r="AM884" s="2"/>
      <c r="AN884" s="2" t="s">
        <v>175</v>
      </c>
      <c r="AO884" s="2" t="s">
        <v>10529</v>
      </c>
      <c r="AP884" s="2" t="s">
        <v>89</v>
      </c>
    </row>
    <row r="885" customFormat="false" ht="15" hidden="false" customHeight="false" outlineLevel="0" collapsed="false">
      <c r="A885" s="8" t="s">
        <v>10530</v>
      </c>
      <c r="B885" s="8" t="s">
        <v>10530</v>
      </c>
      <c r="C885" s="2" t="s">
        <v>10531</v>
      </c>
      <c r="D885" s="2" t="s">
        <v>750</v>
      </c>
      <c r="E885" s="2" t="s">
        <v>751</v>
      </c>
      <c r="F885" s="9" t="n">
        <f aca="false">Precios!R885</f>
        <v>195</v>
      </c>
      <c r="G885" s="2" t="n">
        <v>0</v>
      </c>
      <c r="H885" s="10" t="str">
        <f aca="false">Parámetros!$B$28</f>
        <v>Nuevo</v>
      </c>
      <c r="I885" s="10" t="str">
        <f aca="false">Parámetros!$B$29</f>
        <v>Clásica</v>
      </c>
      <c r="J885" s="11" t="s">
        <v>10532</v>
      </c>
      <c r="K885" s="10" t="str">
        <f aca="false">Parámetros!$B$30</f>
        <v>Mercado Envíos</v>
      </c>
      <c r="L885" s="2" t="str">
        <f aca="false">IF(F885&gt;=Parámetros!$B$7,"Envío gratis (obligatorio en Mercado Libre)",Parámetros!$B$31)</f>
        <v>A cargo del comprador</v>
      </c>
      <c r="M885" s="10" t="str">
        <f aca="false">Parámetros!$B$32</f>
        <v>No acepto</v>
      </c>
      <c r="N885" s="10" t="str">
        <f aca="false">Parámetros!$B$33</f>
        <v>Sin garantía</v>
      </c>
      <c r="O885" s="2" t="s">
        <v>10533</v>
      </c>
      <c r="P885" s="2" t="s">
        <v>10534</v>
      </c>
      <c r="Q885" s="2" t="s">
        <v>10193</v>
      </c>
      <c r="R885" s="2" t="s">
        <v>1222</v>
      </c>
      <c r="S885" s="2" t="s">
        <v>8168</v>
      </c>
      <c r="T885" s="2" t="s">
        <v>10535</v>
      </c>
      <c r="U885" s="2" t="n">
        <v>15</v>
      </c>
      <c r="V885" s="2" t="s">
        <v>77</v>
      </c>
      <c r="W885" s="2" t="n">
        <v>1</v>
      </c>
      <c r="X885" s="2" t="s">
        <v>10536</v>
      </c>
      <c r="Y885" s="2" t="s">
        <v>1620</v>
      </c>
      <c r="Z885" s="2" t="s">
        <v>4114</v>
      </c>
      <c r="AA885" s="2" t="s">
        <v>81</v>
      </c>
      <c r="AB885" s="2"/>
      <c r="AC885" s="2"/>
      <c r="AD885" s="2"/>
      <c r="AE885" s="2"/>
      <c r="AF885" s="2"/>
      <c r="AG885" s="2" t="s">
        <v>10537</v>
      </c>
      <c r="AH885" s="2" t="s">
        <v>10538</v>
      </c>
      <c r="AI885" s="2" t="s">
        <v>10539</v>
      </c>
      <c r="AJ885" s="2"/>
      <c r="AK885" s="2"/>
      <c r="AL885" s="2"/>
      <c r="AM885" s="2"/>
      <c r="AN885" s="2" t="s">
        <v>87</v>
      </c>
      <c r="AO885" s="2" t="s">
        <v>10540</v>
      </c>
      <c r="AP885" s="2" t="s">
        <v>89</v>
      </c>
    </row>
    <row r="886" customFormat="false" ht="15" hidden="false" customHeight="false" outlineLevel="0" collapsed="false">
      <c r="A886" s="8" t="s">
        <v>10541</v>
      </c>
      <c r="B886" s="8" t="s">
        <v>10541</v>
      </c>
      <c r="C886" s="2" t="s">
        <v>10542</v>
      </c>
      <c r="D886" s="2" t="s">
        <v>4715</v>
      </c>
      <c r="E886" s="2" t="s">
        <v>4716</v>
      </c>
      <c r="F886" s="9" t="n">
        <f aca="false">Precios!R886</f>
        <v>77</v>
      </c>
      <c r="G886" s="2" t="n">
        <v>544</v>
      </c>
      <c r="H886" s="10" t="str">
        <f aca="false">Parámetros!$B$28</f>
        <v>Nuevo</v>
      </c>
      <c r="I886" s="10" t="str">
        <f aca="false">Parámetros!$B$29</f>
        <v>Clásica</v>
      </c>
      <c r="J886" s="11" t="s">
        <v>10543</v>
      </c>
      <c r="K886" s="10" t="str">
        <f aca="false">Parámetros!$B$30</f>
        <v>Mercado Envíos</v>
      </c>
      <c r="L886" s="2" t="str">
        <f aca="false">IF(F886&gt;=Parámetros!$B$7,"Envío gratis (obligatorio en Mercado Libre)",Parámetros!$B$31)</f>
        <v>A cargo del comprador</v>
      </c>
      <c r="M886" s="10" t="str">
        <f aca="false">Parámetros!$B$32</f>
        <v>No acepto</v>
      </c>
      <c r="N886" s="10" t="str">
        <f aca="false">Parámetros!$B$33</f>
        <v>Sin garantía</v>
      </c>
      <c r="O886" s="2" t="s">
        <v>10544</v>
      </c>
      <c r="P886" s="2" t="s">
        <v>10545</v>
      </c>
      <c r="Q886" s="2" t="s">
        <v>601</v>
      </c>
      <c r="R886" s="2" t="s">
        <v>10546</v>
      </c>
      <c r="S886" s="2" t="s">
        <v>10547</v>
      </c>
      <c r="T886" s="2" t="s">
        <v>5428</v>
      </c>
      <c r="U886" s="2" t="n">
        <v>42</v>
      </c>
      <c r="V886" s="2" t="s">
        <v>171</v>
      </c>
      <c r="W886" s="2" t="n">
        <v>1</v>
      </c>
      <c r="X886" s="2"/>
      <c r="Y886" s="2"/>
      <c r="Z886" s="2"/>
      <c r="AA886" s="2"/>
      <c r="AB886" s="2"/>
      <c r="AC886" s="2"/>
      <c r="AD886" s="2"/>
      <c r="AE886" s="2"/>
      <c r="AF886" s="2"/>
      <c r="AG886" s="2" t="s">
        <v>10548</v>
      </c>
      <c r="AH886" s="2" t="s">
        <v>10549</v>
      </c>
      <c r="AI886" s="2" t="s">
        <v>10550</v>
      </c>
      <c r="AJ886" s="2" t="s">
        <v>10551</v>
      </c>
      <c r="AK886" s="2"/>
      <c r="AL886" s="2"/>
      <c r="AM886" s="2"/>
      <c r="AN886" s="2" t="s">
        <v>175</v>
      </c>
      <c r="AO886" s="2" t="s">
        <v>10552</v>
      </c>
      <c r="AP886" s="2" t="s">
        <v>89</v>
      </c>
    </row>
    <row r="887" customFormat="false" ht="15" hidden="false" customHeight="false" outlineLevel="0" collapsed="false">
      <c r="A887" s="8" t="s">
        <v>10553</v>
      </c>
      <c r="B887" s="8" t="s">
        <v>10553</v>
      </c>
      <c r="C887" s="2" t="s">
        <v>10554</v>
      </c>
      <c r="D887" s="2" t="s">
        <v>350</v>
      </c>
      <c r="E887" s="2" t="s">
        <v>351</v>
      </c>
      <c r="F887" s="9" t="n">
        <f aca="false">Precios!R887</f>
        <v>864.26</v>
      </c>
      <c r="G887" s="2" t="n">
        <v>0</v>
      </c>
      <c r="H887" s="10" t="str">
        <f aca="false">Parámetros!$B$28</f>
        <v>Nuevo</v>
      </c>
      <c r="I887" s="10" t="str">
        <f aca="false">Parámetros!$B$29</f>
        <v>Clásica</v>
      </c>
      <c r="J887" s="11" t="s">
        <v>10555</v>
      </c>
      <c r="K887" s="10" t="str">
        <f aca="false">Parámetros!$B$30</f>
        <v>Mercado Envíos</v>
      </c>
      <c r="L887" s="2" t="str">
        <f aca="false">IF(F887&gt;=Parámetros!$B$7,"Envío gratis (obligatorio en Mercado Libre)",Parámetros!$B$31)</f>
        <v>Envío gratis (obligatorio en Mercado Libre)</v>
      </c>
      <c r="M887" s="10" t="str">
        <f aca="false">Parámetros!$B$32</f>
        <v>No acepto</v>
      </c>
      <c r="N887" s="10" t="str">
        <f aca="false">Parámetros!$B$33</f>
        <v>Sin garantía</v>
      </c>
      <c r="O887" s="2" t="s">
        <v>10556</v>
      </c>
      <c r="P887" s="2" t="s">
        <v>10557</v>
      </c>
      <c r="Q887" s="2" t="s">
        <v>2007</v>
      </c>
      <c r="R887" s="2" t="s">
        <v>7401</v>
      </c>
      <c r="S887" s="2"/>
      <c r="T887" s="2" t="s">
        <v>6507</v>
      </c>
      <c r="U887" s="2" t="n">
        <v>10</v>
      </c>
      <c r="V887" s="2" t="s">
        <v>220</v>
      </c>
      <c r="W887" s="2" t="n">
        <v>1</v>
      </c>
      <c r="X887" s="2" t="s">
        <v>10558</v>
      </c>
      <c r="Y887" s="2" t="s">
        <v>10559</v>
      </c>
      <c r="Z887" s="2" t="s">
        <v>136</v>
      </c>
      <c r="AA887" s="2"/>
      <c r="AB887" s="2"/>
      <c r="AC887" s="2"/>
      <c r="AD887" s="2"/>
      <c r="AE887" s="2"/>
      <c r="AF887" s="2"/>
      <c r="AG887" s="2" t="s">
        <v>10560</v>
      </c>
      <c r="AH887" s="2" t="s">
        <v>10561</v>
      </c>
      <c r="AI887" s="2" t="s">
        <v>10562</v>
      </c>
      <c r="AJ887" s="2"/>
      <c r="AK887" s="2"/>
      <c r="AL887" s="2"/>
      <c r="AM887" s="2"/>
      <c r="AN887" s="2" t="s">
        <v>87</v>
      </c>
      <c r="AO887" s="2" t="s">
        <v>10563</v>
      </c>
      <c r="AP887" s="2" t="s">
        <v>89</v>
      </c>
    </row>
    <row r="888" customFormat="false" ht="15" hidden="false" customHeight="false" outlineLevel="0" collapsed="false">
      <c r="A888" s="8" t="s">
        <v>10564</v>
      </c>
      <c r="B888" s="8" t="s">
        <v>10564</v>
      </c>
      <c r="C888" s="2" t="s">
        <v>10565</v>
      </c>
      <c r="D888" s="2" t="s">
        <v>10566</v>
      </c>
      <c r="E888" s="2" t="s">
        <v>10567</v>
      </c>
      <c r="F888" s="9" t="n">
        <f aca="false">Precios!R888</f>
        <v>121</v>
      </c>
      <c r="G888" s="2" t="n">
        <v>12</v>
      </c>
      <c r="H888" s="10" t="str">
        <f aca="false">Parámetros!$B$28</f>
        <v>Nuevo</v>
      </c>
      <c r="I888" s="10" t="str">
        <f aca="false">Parámetros!$B$29</f>
        <v>Clásica</v>
      </c>
      <c r="J888" s="11" t="s">
        <v>10568</v>
      </c>
      <c r="K888" s="10" t="str">
        <f aca="false">Parámetros!$B$30</f>
        <v>Mercado Envíos</v>
      </c>
      <c r="L888" s="2" t="str">
        <f aca="false">IF(F888&gt;=Parámetros!$B$7,"Envío gratis (obligatorio en Mercado Libre)",Parámetros!$B$31)</f>
        <v>A cargo del comprador</v>
      </c>
      <c r="M888" s="10" t="str">
        <f aca="false">Parámetros!$B$32</f>
        <v>No acepto</v>
      </c>
      <c r="N888" s="10" t="str">
        <f aca="false">Parámetros!$B$33</f>
        <v>Sin garantía</v>
      </c>
      <c r="O888" s="2" t="s">
        <v>10569</v>
      </c>
      <c r="P888" s="2" t="s">
        <v>7995</v>
      </c>
      <c r="Q888" s="2"/>
      <c r="R888" s="2" t="s">
        <v>10570</v>
      </c>
      <c r="S888" s="2" t="s">
        <v>10571</v>
      </c>
      <c r="T888" s="2" t="s">
        <v>10572</v>
      </c>
      <c r="U888" s="2" t="n">
        <v>1</v>
      </c>
      <c r="V888" s="2" t="s">
        <v>1994</v>
      </c>
      <c r="W888" s="2" t="n">
        <v>1</v>
      </c>
      <c r="X888" s="2"/>
      <c r="Y888" s="2"/>
      <c r="Z888" s="2"/>
      <c r="AA888" s="2"/>
      <c r="AB888" s="2"/>
      <c r="AC888" s="2" t="s">
        <v>10573</v>
      </c>
      <c r="AD888" s="2"/>
      <c r="AE888" s="2"/>
      <c r="AF888" s="2"/>
      <c r="AG888" s="2" t="s">
        <v>10574</v>
      </c>
      <c r="AH888" s="2" t="s">
        <v>10575</v>
      </c>
      <c r="AI888" s="2"/>
      <c r="AJ888" s="2"/>
      <c r="AK888" s="2"/>
      <c r="AL888" s="2"/>
      <c r="AM888" s="2"/>
      <c r="AN888" s="2" t="s">
        <v>175</v>
      </c>
      <c r="AO888" s="2" t="s">
        <v>10576</v>
      </c>
      <c r="AP888" s="2" t="s">
        <v>89</v>
      </c>
    </row>
    <row r="889" customFormat="false" ht="15" hidden="false" customHeight="false" outlineLevel="0" collapsed="false">
      <c r="A889" s="8" t="s">
        <v>10577</v>
      </c>
      <c r="B889" s="8" t="s">
        <v>10577</v>
      </c>
      <c r="C889" s="2" t="s">
        <v>10578</v>
      </c>
      <c r="D889" s="2" t="s">
        <v>750</v>
      </c>
      <c r="E889" s="2" t="s">
        <v>751</v>
      </c>
      <c r="F889" s="9" t="n">
        <f aca="false">Precios!R889</f>
        <v>235</v>
      </c>
      <c r="G889" s="2" t="n">
        <v>78</v>
      </c>
      <c r="H889" s="10" t="str">
        <f aca="false">Parámetros!$B$28</f>
        <v>Nuevo</v>
      </c>
      <c r="I889" s="10" t="str">
        <f aca="false">Parámetros!$B$29</f>
        <v>Clásica</v>
      </c>
      <c r="J889" s="11" t="s">
        <v>10579</v>
      </c>
      <c r="K889" s="10" t="str">
        <f aca="false">Parámetros!$B$30</f>
        <v>Mercado Envíos</v>
      </c>
      <c r="L889" s="2" t="str">
        <f aca="false">IF(F889&gt;=Parámetros!$B$7,"Envío gratis (obligatorio en Mercado Libre)",Parámetros!$B$31)</f>
        <v>A cargo del comprador</v>
      </c>
      <c r="M889" s="10" t="str">
        <f aca="false">Parámetros!$B$32</f>
        <v>No acepto</v>
      </c>
      <c r="N889" s="10" t="str">
        <f aca="false">Parámetros!$B$33</f>
        <v>Sin garantía</v>
      </c>
      <c r="O889" s="2" t="s">
        <v>10580</v>
      </c>
      <c r="P889" s="2" t="s">
        <v>6119</v>
      </c>
      <c r="Q889" s="2" t="s">
        <v>949</v>
      </c>
      <c r="R889" s="2" t="s">
        <v>246</v>
      </c>
      <c r="S889" s="2" t="s">
        <v>7250</v>
      </c>
      <c r="T889" s="2" t="s">
        <v>10581</v>
      </c>
      <c r="U889" s="2" t="n">
        <v>120</v>
      </c>
      <c r="V889" s="2" t="s">
        <v>77</v>
      </c>
      <c r="W889" s="2" t="n">
        <v>1</v>
      </c>
      <c r="X889" s="2" t="s">
        <v>10582</v>
      </c>
      <c r="Y889" s="2" t="s">
        <v>10583</v>
      </c>
      <c r="Z889" s="2" t="s">
        <v>136</v>
      </c>
      <c r="AA889" s="2" t="s">
        <v>246</v>
      </c>
      <c r="AB889" s="2"/>
      <c r="AC889" s="2" t="s">
        <v>1461</v>
      </c>
      <c r="AD889" s="2"/>
      <c r="AE889" s="2"/>
      <c r="AF889" s="2"/>
      <c r="AG889" s="2" t="s">
        <v>10584</v>
      </c>
      <c r="AH889" s="2" t="s">
        <v>10585</v>
      </c>
      <c r="AI889" s="2" t="s">
        <v>10586</v>
      </c>
      <c r="AJ889" s="2"/>
      <c r="AK889" s="2"/>
      <c r="AL889" s="2"/>
      <c r="AM889" s="2"/>
      <c r="AN889" s="2" t="s">
        <v>87</v>
      </c>
      <c r="AO889" s="2" t="s">
        <v>10587</v>
      </c>
      <c r="AP889" s="2" t="s">
        <v>89</v>
      </c>
    </row>
    <row r="890" customFormat="false" ht="15" hidden="false" customHeight="false" outlineLevel="0" collapsed="false">
      <c r="A890" s="8" t="s">
        <v>10588</v>
      </c>
      <c r="B890" s="8" t="s">
        <v>10588</v>
      </c>
      <c r="C890" s="2" t="s">
        <v>10589</v>
      </c>
      <c r="D890" s="2" t="s">
        <v>7457</v>
      </c>
      <c r="E890" s="2" t="s">
        <v>7458</v>
      </c>
      <c r="F890" s="9" t="n">
        <f aca="false">Precios!R890</f>
        <v>80</v>
      </c>
      <c r="G890" s="2" t="n">
        <v>2</v>
      </c>
      <c r="H890" s="10" t="str">
        <f aca="false">Parámetros!$B$28</f>
        <v>Nuevo</v>
      </c>
      <c r="I890" s="10" t="str">
        <f aca="false">Parámetros!$B$29</f>
        <v>Clásica</v>
      </c>
      <c r="J890" s="11" t="s">
        <v>10590</v>
      </c>
      <c r="K890" s="10" t="str">
        <f aca="false">Parámetros!$B$30</f>
        <v>Mercado Envíos</v>
      </c>
      <c r="L890" s="2" t="str">
        <f aca="false">IF(F890&gt;=Parámetros!$B$7,"Envío gratis (obligatorio en Mercado Libre)",Parámetros!$B$31)</f>
        <v>A cargo del comprador</v>
      </c>
      <c r="M890" s="10" t="str">
        <f aca="false">Parámetros!$B$32</f>
        <v>No acepto</v>
      </c>
      <c r="N890" s="10" t="str">
        <f aca="false">Parámetros!$B$33</f>
        <v>Sin garantía</v>
      </c>
      <c r="O890" s="2" t="s">
        <v>10591</v>
      </c>
      <c r="P890" s="2" t="s">
        <v>9172</v>
      </c>
      <c r="Q890" s="2"/>
      <c r="R890" s="2" t="s">
        <v>9173</v>
      </c>
      <c r="S890" s="2" t="s">
        <v>10592</v>
      </c>
      <c r="T890" s="2" t="s">
        <v>10593</v>
      </c>
      <c r="U890" s="2" t="n">
        <v>10</v>
      </c>
      <c r="V890" s="2" t="s">
        <v>171</v>
      </c>
      <c r="W890" s="2" t="n">
        <v>1</v>
      </c>
      <c r="X890" s="2"/>
      <c r="Y890" s="2"/>
      <c r="Z890" s="2"/>
      <c r="AA890" s="2"/>
      <c r="AB890" s="2"/>
      <c r="AC890" s="2"/>
      <c r="AD890" s="2" t="s">
        <v>566</v>
      </c>
      <c r="AE890" s="2"/>
      <c r="AF890" s="2"/>
      <c r="AG890" s="2" t="s">
        <v>10594</v>
      </c>
      <c r="AH890" s="2" t="s">
        <v>10595</v>
      </c>
      <c r="AI890" s="2" t="s">
        <v>10596</v>
      </c>
      <c r="AJ890" s="2" t="s">
        <v>10597</v>
      </c>
      <c r="AK890" s="2"/>
      <c r="AL890" s="2"/>
      <c r="AM890" s="2"/>
      <c r="AN890" s="2" t="s">
        <v>175</v>
      </c>
      <c r="AO890" s="2" t="s">
        <v>10598</v>
      </c>
      <c r="AP890" s="2" t="s">
        <v>89</v>
      </c>
    </row>
    <row r="891" customFormat="false" ht="15" hidden="false" customHeight="false" outlineLevel="0" collapsed="false">
      <c r="A891" s="8" t="s">
        <v>10599</v>
      </c>
      <c r="B891" s="8" t="s">
        <v>10599</v>
      </c>
      <c r="C891" s="2" t="s">
        <v>10600</v>
      </c>
      <c r="D891" s="2" t="s">
        <v>3440</v>
      </c>
      <c r="E891" s="2" t="s">
        <v>3441</v>
      </c>
      <c r="F891" s="9" t="n">
        <f aca="false">Precios!R891</f>
        <v>122</v>
      </c>
      <c r="G891" s="2" t="n">
        <v>29</v>
      </c>
      <c r="H891" s="10" t="str">
        <f aca="false">Parámetros!$B$28</f>
        <v>Nuevo</v>
      </c>
      <c r="I891" s="10" t="str">
        <f aca="false">Parámetros!$B$29</f>
        <v>Clásica</v>
      </c>
      <c r="J891" s="11" t="s">
        <v>10601</v>
      </c>
      <c r="K891" s="10" t="str">
        <f aca="false">Parámetros!$B$30</f>
        <v>Mercado Envíos</v>
      </c>
      <c r="L891" s="2" t="str">
        <f aca="false">IF(F891&gt;=Parámetros!$B$7,"Envío gratis (obligatorio en Mercado Libre)",Parámetros!$B$31)</f>
        <v>A cargo del comprador</v>
      </c>
      <c r="M891" s="10" t="str">
        <f aca="false">Parámetros!$B$32</f>
        <v>No acepto</v>
      </c>
      <c r="N891" s="10" t="str">
        <f aca="false">Parámetros!$B$33</f>
        <v>Sin garantía</v>
      </c>
      <c r="O891" s="2" t="s">
        <v>10602</v>
      </c>
      <c r="P891" s="2" t="s">
        <v>10603</v>
      </c>
      <c r="Q891" s="2" t="s">
        <v>2057</v>
      </c>
      <c r="R891" s="2" t="s">
        <v>5429</v>
      </c>
      <c r="S891" s="2" t="s">
        <v>10604</v>
      </c>
      <c r="T891" s="2" t="s">
        <v>10605</v>
      </c>
      <c r="U891" s="2" t="n">
        <v>45</v>
      </c>
      <c r="V891" s="2" t="s">
        <v>100</v>
      </c>
      <c r="W891" s="2" t="n">
        <v>1</v>
      </c>
      <c r="X891" s="2"/>
      <c r="Y891" s="2"/>
      <c r="Z891" s="2"/>
      <c r="AA891" s="2" t="s">
        <v>1375</v>
      </c>
      <c r="AB891" s="2"/>
      <c r="AC891" s="2"/>
      <c r="AD891" s="2"/>
      <c r="AE891" s="2"/>
      <c r="AF891" s="2" t="s">
        <v>10606</v>
      </c>
      <c r="AG891" s="2" t="s">
        <v>10607</v>
      </c>
      <c r="AH891" s="2" t="s">
        <v>10608</v>
      </c>
      <c r="AI891" s="2" t="s">
        <v>10609</v>
      </c>
      <c r="AJ891" s="2" t="s">
        <v>10610</v>
      </c>
      <c r="AK891" s="2"/>
      <c r="AL891" s="2"/>
      <c r="AM891" s="2"/>
      <c r="AN891" s="2" t="s">
        <v>87</v>
      </c>
      <c r="AO891" s="2" t="s">
        <v>10611</v>
      </c>
      <c r="AP891" s="2" t="s">
        <v>89</v>
      </c>
    </row>
    <row r="892" customFormat="false" ht="15" hidden="false" customHeight="false" outlineLevel="0" collapsed="false">
      <c r="A892" s="8" t="s">
        <v>10612</v>
      </c>
      <c r="B892" s="8" t="s">
        <v>10612</v>
      </c>
      <c r="C892" s="2" t="s">
        <v>10613</v>
      </c>
      <c r="D892" s="2" t="s">
        <v>1059</v>
      </c>
      <c r="E892" s="2" t="s">
        <v>1060</v>
      </c>
      <c r="F892" s="9" t="n">
        <f aca="false">Precios!R892</f>
        <v>607</v>
      </c>
      <c r="G892" s="2" t="n">
        <v>17</v>
      </c>
      <c r="H892" s="10" t="str">
        <f aca="false">Parámetros!$B$28</f>
        <v>Nuevo</v>
      </c>
      <c r="I892" s="10" t="str">
        <f aca="false">Parámetros!$B$29</f>
        <v>Clásica</v>
      </c>
      <c r="J892" s="11" t="s">
        <v>10614</v>
      </c>
      <c r="K892" s="10" t="str">
        <f aca="false">Parámetros!$B$30</f>
        <v>Mercado Envíos</v>
      </c>
      <c r="L892" s="2" t="str">
        <f aca="false">IF(F892&gt;=Parámetros!$B$7,"Envío gratis (obligatorio en Mercado Libre)",Parámetros!$B$31)</f>
        <v>Envío gratis (obligatorio en Mercado Libre)</v>
      </c>
      <c r="M892" s="10" t="str">
        <f aca="false">Parámetros!$B$32</f>
        <v>No acepto</v>
      </c>
      <c r="N892" s="10" t="str">
        <f aca="false">Parámetros!$B$33</f>
        <v>Sin garantía</v>
      </c>
      <c r="O892" s="2" t="s">
        <v>10615</v>
      </c>
      <c r="P892" s="2" t="s">
        <v>10616</v>
      </c>
      <c r="Q892" s="2" t="s">
        <v>4840</v>
      </c>
      <c r="R892" s="2"/>
      <c r="S892" s="2"/>
      <c r="T892" s="2" t="s">
        <v>5415</v>
      </c>
      <c r="U892" s="2" t="n">
        <v>30</v>
      </c>
      <c r="V892" s="2" t="s">
        <v>133</v>
      </c>
      <c r="W892" s="2" t="n">
        <v>1</v>
      </c>
      <c r="X892" s="2" t="s">
        <v>10617</v>
      </c>
      <c r="Y892" s="2" t="s">
        <v>6039</v>
      </c>
      <c r="Z892" s="2" t="s">
        <v>136</v>
      </c>
      <c r="AA892" s="2"/>
      <c r="AB892" s="2"/>
      <c r="AC892" s="2"/>
      <c r="AD892" s="2"/>
      <c r="AE892" s="2"/>
      <c r="AF892" s="2" t="s">
        <v>10618</v>
      </c>
      <c r="AG892" s="2" t="s">
        <v>10619</v>
      </c>
      <c r="AH892" s="2" t="s">
        <v>10620</v>
      </c>
      <c r="AI892" s="2" t="s">
        <v>10621</v>
      </c>
      <c r="AJ892" s="2"/>
      <c r="AK892" s="2"/>
      <c r="AL892" s="2"/>
      <c r="AM892" s="2"/>
      <c r="AN892" s="2" t="s">
        <v>87</v>
      </c>
      <c r="AO892" s="2" t="s">
        <v>10622</v>
      </c>
      <c r="AP892" s="2" t="s">
        <v>89</v>
      </c>
    </row>
    <row r="893" customFormat="false" ht="15" hidden="false" customHeight="false" outlineLevel="0" collapsed="false">
      <c r="A893" s="8" t="s">
        <v>10623</v>
      </c>
      <c r="B893" s="8" t="s">
        <v>10623</v>
      </c>
      <c r="C893" s="2" t="s">
        <v>10624</v>
      </c>
      <c r="D893" s="2" t="s">
        <v>144</v>
      </c>
      <c r="E893" s="2" t="s">
        <v>145</v>
      </c>
      <c r="F893" s="9" t="n">
        <f aca="false">Precios!R893</f>
        <v>668</v>
      </c>
      <c r="G893" s="2" t="n">
        <v>44</v>
      </c>
      <c r="H893" s="10" t="str">
        <f aca="false">Parámetros!$B$28</f>
        <v>Nuevo</v>
      </c>
      <c r="I893" s="10" t="str">
        <f aca="false">Parámetros!$B$29</f>
        <v>Clásica</v>
      </c>
      <c r="J893" s="11" t="s">
        <v>10625</v>
      </c>
      <c r="K893" s="10" t="str">
        <f aca="false">Parámetros!$B$30</f>
        <v>Mercado Envíos</v>
      </c>
      <c r="L893" s="2" t="str">
        <f aca="false">IF(F893&gt;=Parámetros!$B$7,"Envío gratis (obligatorio en Mercado Libre)",Parámetros!$B$31)</f>
        <v>Envío gratis (obligatorio en Mercado Libre)</v>
      </c>
      <c r="M893" s="10" t="str">
        <f aca="false">Parámetros!$B$32</f>
        <v>No acepto</v>
      </c>
      <c r="N893" s="10" t="str">
        <f aca="false">Parámetros!$B$33</f>
        <v>Sin garantía</v>
      </c>
      <c r="O893" s="2" t="s">
        <v>10626</v>
      </c>
      <c r="P893" s="2" t="s">
        <v>10627</v>
      </c>
      <c r="Q893" s="2" t="s">
        <v>10628</v>
      </c>
      <c r="R893" s="2"/>
      <c r="S893" s="2"/>
      <c r="T893" s="2" t="s">
        <v>5415</v>
      </c>
      <c r="U893" s="2" t="n">
        <v>30</v>
      </c>
      <c r="V893" s="2" t="s">
        <v>133</v>
      </c>
      <c r="W893" s="2" t="n">
        <v>1</v>
      </c>
      <c r="X893" s="2" t="s">
        <v>7836</v>
      </c>
      <c r="Y893" s="2" t="s">
        <v>7837</v>
      </c>
      <c r="Z893" s="2" t="s">
        <v>136</v>
      </c>
      <c r="AA893" s="2"/>
      <c r="AB893" s="2"/>
      <c r="AC893" s="2"/>
      <c r="AD893" s="2"/>
      <c r="AE893" s="2"/>
      <c r="AF893" s="2" t="s">
        <v>10629</v>
      </c>
      <c r="AG893" s="2" t="s">
        <v>10630</v>
      </c>
      <c r="AH893" s="2" t="s">
        <v>10631</v>
      </c>
      <c r="AI893" s="2" t="s">
        <v>10632</v>
      </c>
      <c r="AJ893" s="2"/>
      <c r="AK893" s="2"/>
      <c r="AL893" s="2"/>
      <c r="AM893" s="2"/>
      <c r="AN893" s="2" t="s">
        <v>87</v>
      </c>
      <c r="AO893" s="2" t="s">
        <v>10633</v>
      </c>
      <c r="AP893" s="2" t="s">
        <v>89</v>
      </c>
    </row>
    <row r="894" customFormat="false" ht="15" hidden="false" customHeight="false" outlineLevel="0" collapsed="false">
      <c r="A894" s="8" t="s">
        <v>10634</v>
      </c>
      <c r="B894" s="8" t="s">
        <v>10634</v>
      </c>
      <c r="C894" s="2" t="s">
        <v>10635</v>
      </c>
      <c r="D894" s="2" t="s">
        <v>6709</v>
      </c>
      <c r="E894" s="2" t="s">
        <v>6710</v>
      </c>
      <c r="F894" s="9" t="n">
        <f aca="false">Precios!R894</f>
        <v>96</v>
      </c>
      <c r="G894" s="2" t="n">
        <v>519</v>
      </c>
      <c r="H894" s="10" t="str">
        <f aca="false">Parámetros!$B$28</f>
        <v>Nuevo</v>
      </c>
      <c r="I894" s="10" t="str">
        <f aca="false">Parámetros!$B$29</f>
        <v>Clásica</v>
      </c>
      <c r="J894" s="11" t="s">
        <v>10636</v>
      </c>
      <c r="K894" s="10" t="str">
        <f aca="false">Parámetros!$B$30</f>
        <v>Mercado Envíos</v>
      </c>
      <c r="L894" s="2" t="str">
        <f aca="false">IF(F894&gt;=Parámetros!$B$7,"Envío gratis (obligatorio en Mercado Libre)",Parámetros!$B$31)</f>
        <v>A cargo del comprador</v>
      </c>
      <c r="M894" s="10" t="str">
        <f aca="false">Parámetros!$B$32</f>
        <v>No acepto</v>
      </c>
      <c r="N894" s="10" t="str">
        <f aca="false">Parámetros!$B$33</f>
        <v>Sin garantía</v>
      </c>
      <c r="O894" s="2" t="s">
        <v>10637</v>
      </c>
      <c r="P894" s="2" t="s">
        <v>7300</v>
      </c>
      <c r="Q894" s="2"/>
      <c r="R894" s="2" t="s">
        <v>10638</v>
      </c>
      <c r="S894" s="2" t="s">
        <v>10639</v>
      </c>
      <c r="T894" s="2" t="s">
        <v>3457</v>
      </c>
      <c r="U894" s="2" t="n">
        <v>113</v>
      </c>
      <c r="V894" s="2" t="s">
        <v>100</v>
      </c>
      <c r="W894" s="2" t="n">
        <v>1</v>
      </c>
      <c r="X894" s="2"/>
      <c r="Y894" s="2"/>
      <c r="Z894" s="2"/>
      <c r="AA894" s="2"/>
      <c r="AB894" s="2"/>
      <c r="AC894" s="2" t="s">
        <v>10640</v>
      </c>
      <c r="AD894" s="2" t="s">
        <v>1101</v>
      </c>
      <c r="AE894" s="2"/>
      <c r="AF894" s="2"/>
      <c r="AG894" s="2" t="s">
        <v>10641</v>
      </c>
      <c r="AH894" s="2" t="s">
        <v>10642</v>
      </c>
      <c r="AI894" s="2" t="s">
        <v>10643</v>
      </c>
      <c r="AJ894" s="2"/>
      <c r="AK894" s="2"/>
      <c r="AL894" s="2"/>
      <c r="AM894" s="2"/>
      <c r="AN894" s="2" t="s">
        <v>175</v>
      </c>
      <c r="AO894" s="2" t="s">
        <v>10644</v>
      </c>
      <c r="AP894" s="2" t="s">
        <v>89</v>
      </c>
    </row>
    <row r="895" customFormat="false" ht="15" hidden="false" customHeight="false" outlineLevel="0" collapsed="false">
      <c r="A895" s="8" t="s">
        <v>10645</v>
      </c>
      <c r="B895" s="8" t="s">
        <v>10645</v>
      </c>
      <c r="C895" s="2" t="s">
        <v>10646</v>
      </c>
      <c r="D895" s="2" t="s">
        <v>162</v>
      </c>
      <c r="E895" s="2" t="s">
        <v>163</v>
      </c>
      <c r="F895" s="9" t="n">
        <f aca="false">Precios!R895</f>
        <v>143</v>
      </c>
      <c r="G895" s="2" t="n">
        <v>301</v>
      </c>
      <c r="H895" s="10" t="str">
        <f aca="false">Parámetros!$B$28</f>
        <v>Nuevo</v>
      </c>
      <c r="I895" s="10" t="str">
        <f aca="false">Parámetros!$B$29</f>
        <v>Clásica</v>
      </c>
      <c r="J895" s="11" t="s">
        <v>10647</v>
      </c>
      <c r="K895" s="10" t="str">
        <f aca="false">Parámetros!$B$30</f>
        <v>Mercado Envíos</v>
      </c>
      <c r="L895" s="2" t="str">
        <f aca="false">IF(F895&gt;=Parámetros!$B$7,"Envío gratis (obligatorio en Mercado Libre)",Parámetros!$B$31)</f>
        <v>A cargo del comprador</v>
      </c>
      <c r="M895" s="10" t="str">
        <f aca="false">Parámetros!$B$32</f>
        <v>No acepto</v>
      </c>
      <c r="N895" s="10" t="str">
        <f aca="false">Parámetros!$B$33</f>
        <v>Sin garantía</v>
      </c>
      <c r="O895" s="2" t="s">
        <v>10648</v>
      </c>
      <c r="P895" s="2" t="s">
        <v>10649</v>
      </c>
      <c r="Q895" s="2" t="s">
        <v>167</v>
      </c>
      <c r="R895" s="2" t="s">
        <v>3238</v>
      </c>
      <c r="S895" s="2" t="s">
        <v>233</v>
      </c>
      <c r="T895" s="2" t="s">
        <v>10650</v>
      </c>
      <c r="U895" s="2" t="n">
        <v>14</v>
      </c>
      <c r="V895" s="2" t="s">
        <v>171</v>
      </c>
      <c r="W895" s="2" t="n">
        <v>1</v>
      </c>
      <c r="X895" s="2"/>
      <c r="Y895" s="2"/>
      <c r="Z895" s="2"/>
      <c r="AA895" s="2" t="s">
        <v>169</v>
      </c>
      <c r="AB895" s="2" t="s">
        <v>233</v>
      </c>
      <c r="AC895" s="2"/>
      <c r="AD895" s="2" t="s">
        <v>103</v>
      </c>
      <c r="AE895" s="2"/>
      <c r="AF895" s="2"/>
      <c r="AG895" s="2" t="s">
        <v>10651</v>
      </c>
      <c r="AH895" s="2" t="s">
        <v>10652</v>
      </c>
      <c r="AI895" s="2"/>
      <c r="AJ895" s="2"/>
      <c r="AK895" s="2"/>
      <c r="AL895" s="2"/>
      <c r="AM895" s="2"/>
      <c r="AN895" s="2" t="s">
        <v>175</v>
      </c>
      <c r="AO895" s="2" t="s">
        <v>10653</v>
      </c>
      <c r="AP895" s="2" t="s">
        <v>89</v>
      </c>
    </row>
    <row r="896" customFormat="false" ht="15" hidden="false" customHeight="false" outlineLevel="0" collapsed="false">
      <c r="A896" s="8" t="s">
        <v>10654</v>
      </c>
      <c r="B896" s="8" t="s">
        <v>10654</v>
      </c>
      <c r="C896" s="2" t="s">
        <v>10655</v>
      </c>
      <c r="D896" s="2" t="s">
        <v>2351</v>
      </c>
      <c r="E896" s="2" t="s">
        <v>2352</v>
      </c>
      <c r="F896" s="9" t="n">
        <f aca="false">Precios!R896</f>
        <v>107</v>
      </c>
      <c r="G896" s="2" t="n">
        <v>42</v>
      </c>
      <c r="H896" s="10" t="str">
        <f aca="false">Parámetros!$B$28</f>
        <v>Nuevo</v>
      </c>
      <c r="I896" s="10" t="str">
        <f aca="false">Parámetros!$B$29</f>
        <v>Clásica</v>
      </c>
      <c r="J896" s="11" t="s">
        <v>10656</v>
      </c>
      <c r="K896" s="10" t="str">
        <f aca="false">Parámetros!$B$30</f>
        <v>Mercado Envíos</v>
      </c>
      <c r="L896" s="2" t="str">
        <f aca="false">IF(F896&gt;=Parámetros!$B$7,"Envío gratis (obligatorio en Mercado Libre)",Parámetros!$B$31)</f>
        <v>A cargo del comprador</v>
      </c>
      <c r="M896" s="10" t="str">
        <f aca="false">Parámetros!$B$32</f>
        <v>No acepto</v>
      </c>
      <c r="N896" s="10" t="str">
        <f aca="false">Parámetros!$B$33</f>
        <v>Sin garantía</v>
      </c>
      <c r="O896" s="2" t="s">
        <v>10657</v>
      </c>
      <c r="P896" s="2" t="s">
        <v>5320</v>
      </c>
      <c r="Q896" s="2" t="s">
        <v>336</v>
      </c>
      <c r="R896" s="2" t="s">
        <v>10658</v>
      </c>
      <c r="S896" s="2" t="s">
        <v>5322</v>
      </c>
      <c r="T896" s="2" t="s">
        <v>10659</v>
      </c>
      <c r="U896" s="2" t="n">
        <v>200</v>
      </c>
      <c r="V896" s="2" t="s">
        <v>100</v>
      </c>
      <c r="W896" s="2" t="n">
        <v>1</v>
      </c>
      <c r="X896" s="2"/>
      <c r="Y896" s="2"/>
      <c r="Z896" s="2"/>
      <c r="AA896" s="2"/>
      <c r="AB896" s="2"/>
      <c r="AC896" s="2"/>
      <c r="AD896" s="2"/>
      <c r="AE896" s="2"/>
      <c r="AF896" s="2"/>
      <c r="AG896" s="2" t="s">
        <v>10660</v>
      </c>
      <c r="AH896" s="2" t="s">
        <v>10661</v>
      </c>
      <c r="AI896" s="2" t="s">
        <v>10662</v>
      </c>
      <c r="AJ896" s="2"/>
      <c r="AK896" s="2"/>
      <c r="AL896" s="2"/>
      <c r="AM896" s="2"/>
      <c r="AN896" s="2" t="s">
        <v>175</v>
      </c>
      <c r="AO896" s="2" t="s">
        <v>10663</v>
      </c>
      <c r="AP896" s="2" t="s">
        <v>89</v>
      </c>
    </row>
    <row r="897" customFormat="false" ht="15" hidden="false" customHeight="false" outlineLevel="0" collapsed="false">
      <c r="A897" s="8" t="s">
        <v>10664</v>
      </c>
      <c r="B897" s="8" t="s">
        <v>10664</v>
      </c>
      <c r="C897" s="2" t="s">
        <v>10665</v>
      </c>
      <c r="D897" s="2" t="s">
        <v>5288</v>
      </c>
      <c r="E897" s="2" t="s">
        <v>5289</v>
      </c>
      <c r="F897" s="9" t="n">
        <f aca="false">Precios!R897</f>
        <v>50</v>
      </c>
      <c r="G897" s="2" t="n">
        <v>399</v>
      </c>
      <c r="H897" s="10" t="str">
        <f aca="false">Parámetros!$B$28</f>
        <v>Nuevo</v>
      </c>
      <c r="I897" s="10" t="str">
        <f aca="false">Parámetros!$B$29</f>
        <v>Clásica</v>
      </c>
      <c r="J897" s="11" t="s">
        <v>10666</v>
      </c>
      <c r="K897" s="10" t="str">
        <f aca="false">Parámetros!$B$30</f>
        <v>Mercado Envíos</v>
      </c>
      <c r="L897" s="2" t="str">
        <f aca="false">IF(F897&gt;=Parámetros!$B$7,"Envío gratis (obligatorio en Mercado Libre)",Parámetros!$B$31)</f>
        <v>A cargo del comprador</v>
      </c>
      <c r="M897" s="10" t="str">
        <f aca="false">Parámetros!$B$32</f>
        <v>No acepto</v>
      </c>
      <c r="N897" s="10" t="str">
        <f aca="false">Parámetros!$B$33</f>
        <v>Sin garantía</v>
      </c>
      <c r="O897" s="2" t="s">
        <v>10667</v>
      </c>
      <c r="P897" s="2" t="s">
        <v>2355</v>
      </c>
      <c r="Q897" s="2" t="s">
        <v>617</v>
      </c>
      <c r="R897" s="2" t="s">
        <v>10668</v>
      </c>
      <c r="S897" s="2" t="s">
        <v>10669</v>
      </c>
      <c r="T897" s="2" t="s">
        <v>2711</v>
      </c>
      <c r="U897" s="2" t="n">
        <v>200</v>
      </c>
      <c r="V897" s="2" t="s">
        <v>77</v>
      </c>
      <c r="W897" s="2" t="n">
        <v>1</v>
      </c>
      <c r="X897" s="2"/>
      <c r="Y897" s="2"/>
      <c r="Z897" s="2"/>
      <c r="AA897" s="2"/>
      <c r="AB897" s="2"/>
      <c r="AC897" s="2" t="s">
        <v>10670</v>
      </c>
      <c r="AD897" s="2"/>
      <c r="AE897" s="2" t="s">
        <v>8681</v>
      </c>
      <c r="AF897" s="2"/>
      <c r="AG897" s="2" t="s">
        <v>10671</v>
      </c>
      <c r="AH897" s="2" t="s">
        <v>10672</v>
      </c>
      <c r="AI897" s="2" t="s">
        <v>10673</v>
      </c>
      <c r="AJ897" s="2"/>
      <c r="AK897" s="2"/>
      <c r="AL897" s="2"/>
      <c r="AM897" s="2"/>
      <c r="AN897" s="2" t="s">
        <v>175</v>
      </c>
      <c r="AO897" s="2" t="s">
        <v>10674</v>
      </c>
      <c r="AP897" s="2" t="s">
        <v>89</v>
      </c>
    </row>
    <row r="898" customFormat="false" ht="15" hidden="false" customHeight="false" outlineLevel="0" collapsed="false">
      <c r="A898" s="8" t="s">
        <v>10675</v>
      </c>
      <c r="B898" s="8" t="s">
        <v>10675</v>
      </c>
      <c r="C898" s="2" t="s">
        <v>10676</v>
      </c>
      <c r="D898" s="2" t="s">
        <v>6709</v>
      </c>
      <c r="E898" s="2" t="s">
        <v>6710</v>
      </c>
      <c r="F898" s="9" t="n">
        <f aca="false">Precios!R898</f>
        <v>204.64</v>
      </c>
      <c r="G898" s="2" t="n">
        <v>111</v>
      </c>
      <c r="H898" s="10" t="str">
        <f aca="false">Parámetros!$B$28</f>
        <v>Nuevo</v>
      </c>
      <c r="I898" s="10" t="str">
        <f aca="false">Parámetros!$B$29</f>
        <v>Clásica</v>
      </c>
      <c r="J898" s="11" t="s">
        <v>10677</v>
      </c>
      <c r="K898" s="10" t="str">
        <f aca="false">Parámetros!$B$30</f>
        <v>Mercado Envíos</v>
      </c>
      <c r="L898" s="2" t="str">
        <f aca="false">IF(F898&gt;=Parámetros!$B$7,"Envío gratis (obligatorio en Mercado Libre)",Parámetros!$B$31)</f>
        <v>A cargo del comprador</v>
      </c>
      <c r="M898" s="10" t="str">
        <f aca="false">Parámetros!$B$32</f>
        <v>No acepto</v>
      </c>
      <c r="N898" s="10" t="str">
        <f aca="false">Parámetros!$B$33</f>
        <v>Sin garantía</v>
      </c>
      <c r="O898" s="2" t="s">
        <v>10678</v>
      </c>
      <c r="P898" s="2" t="s">
        <v>10679</v>
      </c>
      <c r="Q898" s="2" t="s">
        <v>10680</v>
      </c>
      <c r="R898" s="2" t="s">
        <v>10681</v>
      </c>
      <c r="S898" s="2" t="s">
        <v>3457</v>
      </c>
      <c r="T898" s="2" t="s">
        <v>3457</v>
      </c>
      <c r="U898" s="2" t="n">
        <v>150</v>
      </c>
      <c r="V898" s="2" t="s">
        <v>77</v>
      </c>
      <c r="W898" s="2" t="n">
        <v>1</v>
      </c>
      <c r="X898" s="2"/>
      <c r="Y898" s="2"/>
      <c r="Z898" s="2"/>
      <c r="AA898" s="2"/>
      <c r="AB898" s="2"/>
      <c r="AC898" s="2" t="s">
        <v>10682</v>
      </c>
      <c r="AD898" s="2" t="s">
        <v>1101</v>
      </c>
      <c r="AE898" s="2"/>
      <c r="AF898" s="2"/>
      <c r="AG898" s="2" t="s">
        <v>10683</v>
      </c>
      <c r="AH898" s="2" t="s">
        <v>10684</v>
      </c>
      <c r="AI898" s="2"/>
      <c r="AJ898" s="2"/>
      <c r="AK898" s="2"/>
      <c r="AL898" s="2"/>
      <c r="AM898" s="2"/>
      <c r="AN898" s="2" t="s">
        <v>175</v>
      </c>
      <c r="AO898" s="2" t="s">
        <v>10685</v>
      </c>
      <c r="AP898" s="2" t="s">
        <v>89</v>
      </c>
    </row>
    <row r="899" customFormat="false" ht="15" hidden="false" customHeight="false" outlineLevel="0" collapsed="false">
      <c r="A899" s="8" t="s">
        <v>10686</v>
      </c>
      <c r="B899" s="8" t="s">
        <v>10686</v>
      </c>
      <c r="C899" s="2" t="s">
        <v>10687</v>
      </c>
      <c r="D899" s="2" t="s">
        <v>1059</v>
      </c>
      <c r="E899" s="2" t="s">
        <v>1060</v>
      </c>
      <c r="F899" s="9" t="n">
        <f aca="false">Precios!R899</f>
        <v>1498</v>
      </c>
      <c r="G899" s="2" t="n">
        <v>3</v>
      </c>
      <c r="H899" s="10" t="str">
        <f aca="false">Parámetros!$B$28</f>
        <v>Nuevo</v>
      </c>
      <c r="I899" s="10" t="str">
        <f aca="false">Parámetros!$B$29</f>
        <v>Clásica</v>
      </c>
      <c r="J899" s="11" t="s">
        <v>10688</v>
      </c>
      <c r="K899" s="10" t="str">
        <f aca="false">Parámetros!$B$30</f>
        <v>Mercado Envíos</v>
      </c>
      <c r="L899" s="2" t="str">
        <f aca="false">IF(F899&gt;=Parámetros!$B$7,"Envío gratis (obligatorio en Mercado Libre)",Parámetros!$B$31)</f>
        <v>Envío gratis (obligatorio en Mercado Libre)</v>
      </c>
      <c r="M899" s="10" t="str">
        <f aca="false">Parámetros!$B$32</f>
        <v>No acepto</v>
      </c>
      <c r="N899" s="10" t="str">
        <f aca="false">Parámetros!$B$33</f>
        <v>Sin garantía</v>
      </c>
      <c r="O899" s="2" t="s">
        <v>10689</v>
      </c>
      <c r="P899" s="2" t="s">
        <v>10690</v>
      </c>
      <c r="Q899" s="2" t="s">
        <v>1126</v>
      </c>
      <c r="R899" s="2"/>
      <c r="S899" s="2"/>
      <c r="T899" s="2" t="s">
        <v>5556</v>
      </c>
      <c r="U899" s="2" t="n">
        <v>28</v>
      </c>
      <c r="V899" s="2" t="s">
        <v>133</v>
      </c>
      <c r="W899" s="2" t="n">
        <v>28</v>
      </c>
      <c r="X899" s="2" t="s">
        <v>10691</v>
      </c>
      <c r="Y899" s="2" t="s">
        <v>10692</v>
      </c>
      <c r="Z899" s="2" t="s">
        <v>136</v>
      </c>
      <c r="AA899" s="2" t="s">
        <v>81</v>
      </c>
      <c r="AB899" s="2"/>
      <c r="AC899" s="2"/>
      <c r="AD899" s="2"/>
      <c r="AE899" s="2"/>
      <c r="AF899" s="2"/>
      <c r="AG899" s="2" t="s">
        <v>10693</v>
      </c>
      <c r="AH899" s="2" t="s">
        <v>10694</v>
      </c>
      <c r="AI899" s="2" t="s">
        <v>10695</v>
      </c>
      <c r="AJ899" s="2"/>
      <c r="AK899" s="2"/>
      <c r="AL899" s="2"/>
      <c r="AM899" s="2"/>
      <c r="AN899" s="2" t="s">
        <v>87</v>
      </c>
      <c r="AO899" s="2" t="s">
        <v>10696</v>
      </c>
      <c r="AP899" s="2" t="s">
        <v>89</v>
      </c>
    </row>
    <row r="900" customFormat="false" ht="15" hidden="false" customHeight="false" outlineLevel="0" collapsed="false">
      <c r="A900" s="8" t="s">
        <v>10697</v>
      </c>
      <c r="B900" s="8" t="s">
        <v>10697</v>
      </c>
      <c r="C900" s="2" t="s">
        <v>10698</v>
      </c>
      <c r="D900" s="2" t="s">
        <v>1093</v>
      </c>
      <c r="E900" s="2" t="s">
        <v>1094</v>
      </c>
      <c r="F900" s="9" t="n">
        <f aca="false">Precios!R900</f>
        <v>814</v>
      </c>
      <c r="G900" s="2" t="n">
        <v>3</v>
      </c>
      <c r="H900" s="10" t="str">
        <f aca="false">Parámetros!$B$28</f>
        <v>Nuevo</v>
      </c>
      <c r="I900" s="10" t="str">
        <f aca="false">Parámetros!$B$29</f>
        <v>Clásica</v>
      </c>
      <c r="J900" s="11" t="s">
        <v>10699</v>
      </c>
      <c r="K900" s="10" t="str">
        <f aca="false">Parámetros!$B$30</f>
        <v>Mercado Envíos</v>
      </c>
      <c r="L900" s="2" t="str">
        <f aca="false">IF(F900&gt;=Parámetros!$B$7,"Envío gratis (obligatorio en Mercado Libre)",Parámetros!$B$31)</f>
        <v>Envío gratis (obligatorio en Mercado Libre)</v>
      </c>
      <c r="M900" s="10" t="str">
        <f aca="false">Parámetros!$B$32</f>
        <v>No acepto</v>
      </c>
      <c r="N900" s="10" t="str">
        <f aca="false">Parámetros!$B$33</f>
        <v>Sin garantía</v>
      </c>
      <c r="O900" s="2" t="s">
        <v>10700</v>
      </c>
      <c r="P900" s="2" t="s">
        <v>10701</v>
      </c>
      <c r="Q900" s="2" t="s">
        <v>949</v>
      </c>
      <c r="R900" s="2" t="s">
        <v>10702</v>
      </c>
      <c r="S900" s="2"/>
      <c r="T900" s="2" t="s">
        <v>5388</v>
      </c>
      <c r="U900" s="2" t="n">
        <v>30</v>
      </c>
      <c r="V900" s="2" t="s">
        <v>220</v>
      </c>
      <c r="W900" s="2" t="n">
        <v>30</v>
      </c>
      <c r="X900" s="2" t="s">
        <v>10703</v>
      </c>
      <c r="Y900" s="2" t="s">
        <v>10704</v>
      </c>
      <c r="Z900" s="2" t="s">
        <v>136</v>
      </c>
      <c r="AA900" s="2" t="s">
        <v>81</v>
      </c>
      <c r="AB900" s="2"/>
      <c r="AC900" s="2"/>
      <c r="AD900" s="2" t="s">
        <v>1101</v>
      </c>
      <c r="AE900" s="2"/>
      <c r="AF900" s="2" t="s">
        <v>10705</v>
      </c>
      <c r="AG900" s="2" t="s">
        <v>10706</v>
      </c>
      <c r="AH900" s="2" t="s">
        <v>10707</v>
      </c>
      <c r="AI900" s="2" t="s">
        <v>10708</v>
      </c>
      <c r="AJ900" s="2"/>
      <c r="AK900" s="2"/>
      <c r="AL900" s="2"/>
      <c r="AM900" s="2"/>
      <c r="AN900" s="2" t="s">
        <v>87</v>
      </c>
      <c r="AO900" s="2" t="s">
        <v>10709</v>
      </c>
      <c r="AP900" s="2" t="s">
        <v>89</v>
      </c>
    </row>
    <row r="901" customFormat="false" ht="15" hidden="false" customHeight="false" outlineLevel="0" collapsed="false">
      <c r="A901" s="8" t="s">
        <v>10710</v>
      </c>
      <c r="B901" s="8" t="s">
        <v>10710</v>
      </c>
      <c r="C901" s="2" t="s">
        <v>10711</v>
      </c>
      <c r="D901" s="2" t="s">
        <v>6227</v>
      </c>
      <c r="E901" s="2" t="s">
        <v>6228</v>
      </c>
      <c r="F901" s="9" t="n">
        <f aca="false">Precios!R901</f>
        <v>136.61</v>
      </c>
      <c r="G901" s="2" t="n">
        <v>271</v>
      </c>
      <c r="H901" s="10" t="str">
        <f aca="false">Parámetros!$B$28</f>
        <v>Nuevo</v>
      </c>
      <c r="I901" s="10" t="str">
        <f aca="false">Parámetros!$B$29</f>
        <v>Clásica</v>
      </c>
      <c r="J901" s="11" t="s">
        <v>10712</v>
      </c>
      <c r="K901" s="10" t="str">
        <f aca="false">Parámetros!$B$30</f>
        <v>Mercado Envíos</v>
      </c>
      <c r="L901" s="2" t="str">
        <f aca="false">IF(F901&gt;=Parámetros!$B$7,"Envío gratis (obligatorio en Mercado Libre)",Parámetros!$B$31)</f>
        <v>A cargo del comprador</v>
      </c>
      <c r="M901" s="10" t="str">
        <f aca="false">Parámetros!$B$32</f>
        <v>No acepto</v>
      </c>
      <c r="N901" s="10" t="str">
        <f aca="false">Parámetros!$B$33</f>
        <v>Sin garantía</v>
      </c>
      <c r="O901" s="2" t="s">
        <v>10713</v>
      </c>
      <c r="P901" s="2" t="s">
        <v>6231</v>
      </c>
      <c r="Q901" s="2"/>
      <c r="R901" s="2" t="s">
        <v>10714</v>
      </c>
      <c r="S901" s="2" t="s">
        <v>10715</v>
      </c>
      <c r="T901" s="2" t="s">
        <v>6235</v>
      </c>
      <c r="U901" s="2" t="n">
        <v>3</v>
      </c>
      <c r="V901" s="2" t="s">
        <v>7355</v>
      </c>
      <c r="W901" s="2" t="n">
        <v>3</v>
      </c>
      <c r="X901" s="2"/>
      <c r="Y901" s="2"/>
      <c r="Z901" s="2"/>
      <c r="AA901" s="2"/>
      <c r="AB901" s="2"/>
      <c r="AC901" s="2"/>
      <c r="AD901" s="2"/>
      <c r="AE901" s="2"/>
      <c r="AF901" s="2"/>
      <c r="AG901" s="2" t="s">
        <v>10716</v>
      </c>
      <c r="AH901" s="2" t="s">
        <v>10717</v>
      </c>
      <c r="AI901" s="2"/>
      <c r="AJ901" s="2"/>
      <c r="AK901" s="2"/>
      <c r="AL901" s="2"/>
      <c r="AM901" s="2"/>
      <c r="AN901" s="2" t="s">
        <v>87</v>
      </c>
      <c r="AO901" s="2" t="s">
        <v>10718</v>
      </c>
      <c r="AP901" s="2" t="s">
        <v>89</v>
      </c>
    </row>
    <row r="902" customFormat="false" ht="15" hidden="false" customHeight="false" outlineLevel="0" collapsed="false">
      <c r="A902" s="8" t="s">
        <v>10719</v>
      </c>
      <c r="B902" s="8" t="s">
        <v>10719</v>
      </c>
      <c r="C902" s="2" t="s">
        <v>10720</v>
      </c>
      <c r="D902" s="2" t="s">
        <v>6190</v>
      </c>
      <c r="E902" s="2" t="s">
        <v>6191</v>
      </c>
      <c r="F902" s="9" t="n">
        <f aca="false">Precios!R902</f>
        <v>196</v>
      </c>
      <c r="G902" s="2" t="n">
        <v>117</v>
      </c>
      <c r="H902" s="10" t="str">
        <f aca="false">Parámetros!$B$28</f>
        <v>Nuevo</v>
      </c>
      <c r="I902" s="10" t="str">
        <f aca="false">Parámetros!$B$29</f>
        <v>Clásica</v>
      </c>
      <c r="J902" s="11" t="s">
        <v>10721</v>
      </c>
      <c r="K902" s="10" t="str">
        <f aca="false">Parámetros!$B$30</f>
        <v>Mercado Envíos</v>
      </c>
      <c r="L902" s="2" t="str">
        <f aca="false">IF(F902&gt;=Parámetros!$B$7,"Envío gratis (obligatorio en Mercado Libre)",Parámetros!$B$31)</f>
        <v>A cargo del comprador</v>
      </c>
      <c r="M902" s="10" t="str">
        <f aca="false">Parámetros!$B$32</f>
        <v>No acepto</v>
      </c>
      <c r="N902" s="10" t="str">
        <f aca="false">Parámetros!$B$33</f>
        <v>Sin garantía</v>
      </c>
      <c r="O902" s="2" t="s">
        <v>10722</v>
      </c>
      <c r="P902" s="2" t="s">
        <v>6194</v>
      </c>
      <c r="Q902" s="2"/>
      <c r="R902" s="2" t="s">
        <v>10354</v>
      </c>
      <c r="S902" s="2" t="s">
        <v>10723</v>
      </c>
      <c r="T902" s="2" t="s">
        <v>10724</v>
      </c>
      <c r="U902" s="2" t="n">
        <v>400</v>
      </c>
      <c r="V902" s="2" t="s">
        <v>100</v>
      </c>
      <c r="W902" s="2" t="n">
        <v>1</v>
      </c>
      <c r="X902" s="2"/>
      <c r="Y902" s="2"/>
      <c r="Z902" s="2"/>
      <c r="AA902" s="2"/>
      <c r="AB902" s="2"/>
      <c r="AC902" s="2"/>
      <c r="AD902" s="2"/>
      <c r="AE902" s="2"/>
      <c r="AF902" s="2"/>
      <c r="AG902" s="2" t="s">
        <v>10725</v>
      </c>
      <c r="AH902" s="2" t="s">
        <v>10726</v>
      </c>
      <c r="AI902" s="2" t="s">
        <v>10727</v>
      </c>
      <c r="AJ902" s="2"/>
      <c r="AK902" s="2"/>
      <c r="AL902" s="2"/>
      <c r="AM902" s="2"/>
      <c r="AN902" s="2" t="s">
        <v>175</v>
      </c>
      <c r="AO902" s="2" t="s">
        <v>10728</v>
      </c>
      <c r="AP902" s="2" t="s">
        <v>89</v>
      </c>
    </row>
    <row r="903" customFormat="false" ht="15" hidden="false" customHeight="false" outlineLevel="0" collapsed="false">
      <c r="A903" s="8" t="s">
        <v>10729</v>
      </c>
      <c r="B903" s="8" t="s">
        <v>10729</v>
      </c>
      <c r="C903" s="2" t="s">
        <v>10730</v>
      </c>
      <c r="D903" s="2" t="s">
        <v>350</v>
      </c>
      <c r="E903" s="2" t="s">
        <v>351</v>
      </c>
      <c r="F903" s="9" t="n">
        <f aca="false">Precios!R903</f>
        <v>364.31</v>
      </c>
      <c r="G903" s="2" t="n">
        <v>31</v>
      </c>
      <c r="H903" s="10" t="str">
        <f aca="false">Parámetros!$B$28</f>
        <v>Nuevo</v>
      </c>
      <c r="I903" s="10" t="str">
        <f aca="false">Parámetros!$B$29</f>
        <v>Clásica</v>
      </c>
      <c r="J903" s="11" t="s">
        <v>10731</v>
      </c>
      <c r="K903" s="10" t="str">
        <f aca="false">Parámetros!$B$30</f>
        <v>Mercado Envíos</v>
      </c>
      <c r="L903" s="2" t="str">
        <f aca="false">IF(F903&gt;=Parámetros!$B$7,"Envío gratis (obligatorio en Mercado Libre)",Parámetros!$B$31)</f>
        <v>Envío gratis (obligatorio en Mercado Libre)</v>
      </c>
      <c r="M903" s="10" t="str">
        <f aca="false">Parámetros!$B$32</f>
        <v>No acepto</v>
      </c>
      <c r="N903" s="10" t="str">
        <f aca="false">Parámetros!$B$33</f>
        <v>Sin garantía</v>
      </c>
      <c r="O903" s="2" t="s">
        <v>10732</v>
      </c>
      <c r="P903" s="2" t="s">
        <v>803</v>
      </c>
      <c r="Q903" s="2" t="s">
        <v>355</v>
      </c>
      <c r="R903" s="2" t="s">
        <v>804</v>
      </c>
      <c r="S903" s="2"/>
      <c r="T903" s="2" t="s">
        <v>10733</v>
      </c>
      <c r="U903" s="2" t="n">
        <v>3</v>
      </c>
      <c r="V903" s="2" t="s">
        <v>77</v>
      </c>
      <c r="W903" s="2" t="n">
        <v>1</v>
      </c>
      <c r="X903" s="2" t="s">
        <v>10734</v>
      </c>
      <c r="Y903" s="2" t="s">
        <v>10735</v>
      </c>
      <c r="Z903" s="2" t="s">
        <v>80</v>
      </c>
      <c r="AA903" s="2" t="s">
        <v>81</v>
      </c>
      <c r="AB903" s="2"/>
      <c r="AC903" s="2"/>
      <c r="AD903" s="2"/>
      <c r="AE903" s="2"/>
      <c r="AF903" s="2"/>
      <c r="AG903" s="2" t="s">
        <v>10736</v>
      </c>
      <c r="AH903" s="2" t="s">
        <v>10737</v>
      </c>
      <c r="AI903" s="2" t="s">
        <v>10738</v>
      </c>
      <c r="AJ903" s="2" t="s">
        <v>10739</v>
      </c>
      <c r="AK903" s="2"/>
      <c r="AL903" s="2"/>
      <c r="AM903" s="2"/>
      <c r="AN903" s="2" t="s">
        <v>87</v>
      </c>
      <c r="AO903" s="2" t="s">
        <v>10740</v>
      </c>
      <c r="AP903" s="2" t="s">
        <v>89</v>
      </c>
    </row>
    <row r="904" customFormat="false" ht="15" hidden="false" customHeight="false" outlineLevel="0" collapsed="false">
      <c r="A904" s="8" t="s">
        <v>10741</v>
      </c>
      <c r="B904" s="8" t="s">
        <v>10741</v>
      </c>
      <c r="C904" s="2" t="s">
        <v>10742</v>
      </c>
      <c r="D904" s="2" t="s">
        <v>556</v>
      </c>
      <c r="E904" s="2" t="s">
        <v>557</v>
      </c>
      <c r="F904" s="9" t="n">
        <f aca="false">Precios!R904</f>
        <v>969</v>
      </c>
      <c r="G904" s="2" t="n">
        <v>4</v>
      </c>
      <c r="H904" s="10" t="str">
        <f aca="false">Parámetros!$B$28</f>
        <v>Nuevo</v>
      </c>
      <c r="I904" s="10" t="str">
        <f aca="false">Parámetros!$B$29</f>
        <v>Clásica</v>
      </c>
      <c r="J904" s="11" t="s">
        <v>10743</v>
      </c>
      <c r="K904" s="10" t="str">
        <f aca="false">Parámetros!$B$30</f>
        <v>Mercado Envíos</v>
      </c>
      <c r="L904" s="2" t="str">
        <f aca="false">IF(F904&gt;=Parámetros!$B$7,"Envío gratis (obligatorio en Mercado Libre)",Parámetros!$B$31)</f>
        <v>Envío gratis (obligatorio en Mercado Libre)</v>
      </c>
      <c r="M904" s="10" t="str">
        <f aca="false">Parámetros!$B$32</f>
        <v>No acepto</v>
      </c>
      <c r="N904" s="10" t="str">
        <f aca="false">Parámetros!$B$33</f>
        <v>Sin garantía</v>
      </c>
      <c r="O904" s="2" t="s">
        <v>10744</v>
      </c>
      <c r="P904" s="2" t="s">
        <v>10745</v>
      </c>
      <c r="Q904" s="2" t="s">
        <v>129</v>
      </c>
      <c r="R904" s="2" t="s">
        <v>1197</v>
      </c>
      <c r="S904" s="2"/>
      <c r="T904" s="2" t="s">
        <v>10746</v>
      </c>
      <c r="U904" s="2" t="n">
        <v>1</v>
      </c>
      <c r="V904" s="2" t="s">
        <v>77</v>
      </c>
      <c r="W904" s="2" t="n">
        <v>1</v>
      </c>
      <c r="X904" s="2" t="s">
        <v>10747</v>
      </c>
      <c r="Y904" s="2" t="s">
        <v>10748</v>
      </c>
      <c r="Z904" s="2" t="s">
        <v>80</v>
      </c>
      <c r="AA904" s="2" t="s">
        <v>81</v>
      </c>
      <c r="AB904" s="2"/>
      <c r="AC904" s="2"/>
      <c r="AD904" s="2" t="s">
        <v>1101</v>
      </c>
      <c r="AE904" s="2"/>
      <c r="AF904" s="2"/>
      <c r="AG904" s="2" t="s">
        <v>10749</v>
      </c>
      <c r="AH904" s="2" t="s">
        <v>10750</v>
      </c>
      <c r="AI904" s="2" t="s">
        <v>10751</v>
      </c>
      <c r="AJ904" s="2"/>
      <c r="AK904" s="2"/>
      <c r="AL904" s="2"/>
      <c r="AM904" s="2"/>
      <c r="AN904" s="2" t="s">
        <v>87</v>
      </c>
      <c r="AO904" s="2" t="s">
        <v>10752</v>
      </c>
      <c r="AP904" s="2" t="s">
        <v>89</v>
      </c>
    </row>
    <row r="905" customFormat="false" ht="15" hidden="false" customHeight="false" outlineLevel="0" collapsed="false">
      <c r="A905" s="8" t="s">
        <v>10753</v>
      </c>
      <c r="B905" s="8" t="s">
        <v>10753</v>
      </c>
      <c r="C905" s="2" t="s">
        <v>10754</v>
      </c>
      <c r="D905" s="2" t="s">
        <v>9784</v>
      </c>
      <c r="E905" s="2" t="s">
        <v>9785</v>
      </c>
      <c r="F905" s="9" t="n">
        <f aca="false">Precios!R905</f>
        <v>189</v>
      </c>
      <c r="G905" s="2" t="n">
        <v>51</v>
      </c>
      <c r="H905" s="10" t="str">
        <f aca="false">Parámetros!$B$28</f>
        <v>Nuevo</v>
      </c>
      <c r="I905" s="10" t="str">
        <f aca="false">Parámetros!$B$29</f>
        <v>Clásica</v>
      </c>
      <c r="J905" s="11" t="s">
        <v>10755</v>
      </c>
      <c r="K905" s="10" t="str">
        <f aca="false">Parámetros!$B$30</f>
        <v>Mercado Envíos</v>
      </c>
      <c r="L905" s="2" t="str">
        <f aca="false">IF(F905&gt;=Parámetros!$B$7,"Envío gratis (obligatorio en Mercado Libre)",Parámetros!$B$31)</f>
        <v>A cargo del comprador</v>
      </c>
      <c r="M905" s="10" t="str">
        <f aca="false">Parámetros!$B$32</f>
        <v>No acepto</v>
      </c>
      <c r="N905" s="10" t="str">
        <f aca="false">Parámetros!$B$33</f>
        <v>Sin garantía</v>
      </c>
      <c r="O905" s="2" t="s">
        <v>10756</v>
      </c>
      <c r="P905" s="2" t="s">
        <v>616</v>
      </c>
      <c r="Q905" s="2" t="s">
        <v>617</v>
      </c>
      <c r="R905" s="2" t="s">
        <v>9548</v>
      </c>
      <c r="S905" s="2" t="s">
        <v>9789</v>
      </c>
      <c r="T905" s="2" t="s">
        <v>10757</v>
      </c>
      <c r="U905" s="2" t="n">
        <v>25</v>
      </c>
      <c r="V905" s="2" t="s">
        <v>5247</v>
      </c>
      <c r="W905" s="2" t="n">
        <v>2</v>
      </c>
      <c r="X905" s="2"/>
      <c r="Y905" s="2"/>
      <c r="Z905" s="2"/>
      <c r="AA905" s="2"/>
      <c r="AB905" s="2"/>
      <c r="AC905" s="2"/>
      <c r="AD905" s="2"/>
      <c r="AE905" s="2"/>
      <c r="AF905" s="2"/>
      <c r="AG905" s="2" t="s">
        <v>10758</v>
      </c>
      <c r="AH905" s="2" t="s">
        <v>10759</v>
      </c>
      <c r="AI905" s="2" t="s">
        <v>10760</v>
      </c>
      <c r="AJ905" s="2"/>
      <c r="AK905" s="2"/>
      <c r="AL905" s="2"/>
      <c r="AM905" s="2"/>
      <c r="AN905" s="2" t="s">
        <v>175</v>
      </c>
      <c r="AO905" s="2" t="s">
        <v>10761</v>
      </c>
      <c r="AP905" s="2" t="s">
        <v>89</v>
      </c>
    </row>
    <row r="906" customFormat="false" ht="15" hidden="false" customHeight="false" outlineLevel="0" collapsed="false">
      <c r="A906" s="8" t="s">
        <v>10762</v>
      </c>
      <c r="B906" s="8" t="s">
        <v>10762</v>
      </c>
      <c r="C906" s="2" t="s">
        <v>10763</v>
      </c>
      <c r="D906" s="2" t="s">
        <v>445</v>
      </c>
      <c r="E906" s="2" t="s">
        <v>446</v>
      </c>
      <c r="F906" s="9" t="n">
        <f aca="false">Precios!R906</f>
        <v>927</v>
      </c>
      <c r="G906" s="2" t="n">
        <v>31</v>
      </c>
      <c r="H906" s="10" t="str">
        <f aca="false">Parámetros!$B$28</f>
        <v>Nuevo</v>
      </c>
      <c r="I906" s="10" t="str">
        <f aca="false">Parámetros!$B$29</f>
        <v>Clásica</v>
      </c>
      <c r="J906" s="11" t="s">
        <v>10764</v>
      </c>
      <c r="K906" s="10" t="str">
        <f aca="false">Parámetros!$B$30</f>
        <v>Mercado Envíos</v>
      </c>
      <c r="L906" s="2" t="str">
        <f aca="false">IF(F906&gt;=Parámetros!$B$7,"Envío gratis (obligatorio en Mercado Libre)",Parámetros!$B$31)</f>
        <v>Envío gratis (obligatorio en Mercado Libre)</v>
      </c>
      <c r="M906" s="10" t="str">
        <f aca="false">Parámetros!$B$32</f>
        <v>No acepto</v>
      </c>
      <c r="N906" s="10" t="str">
        <f aca="false">Parámetros!$B$33</f>
        <v>Sin garantía</v>
      </c>
      <c r="O906" s="2" t="s">
        <v>10765</v>
      </c>
      <c r="P906" s="2" t="s">
        <v>5921</v>
      </c>
      <c r="Q906" s="2" t="s">
        <v>897</v>
      </c>
      <c r="R906" s="2"/>
      <c r="S906" s="2"/>
      <c r="T906" s="2" t="s">
        <v>10766</v>
      </c>
      <c r="U906" s="2" t="n">
        <v>60</v>
      </c>
      <c r="V906" s="2" t="s">
        <v>77</v>
      </c>
      <c r="W906" s="2" t="n">
        <v>1</v>
      </c>
      <c r="X906" s="2" t="s">
        <v>5922</v>
      </c>
      <c r="Y906" s="2" t="s">
        <v>3650</v>
      </c>
      <c r="Z906" s="2" t="s">
        <v>136</v>
      </c>
      <c r="AA906" s="2" t="s">
        <v>1130</v>
      </c>
      <c r="AB906" s="2"/>
      <c r="AC906" s="2"/>
      <c r="AD906" s="2"/>
      <c r="AE906" s="2"/>
      <c r="AF906" s="2" t="s">
        <v>10767</v>
      </c>
      <c r="AG906" s="2" t="s">
        <v>10768</v>
      </c>
      <c r="AH906" s="2" t="s">
        <v>10769</v>
      </c>
      <c r="AI906" s="2" t="s">
        <v>10770</v>
      </c>
      <c r="AJ906" s="2"/>
      <c r="AK906" s="2"/>
      <c r="AL906" s="2"/>
      <c r="AM906" s="2"/>
      <c r="AN906" s="2" t="s">
        <v>87</v>
      </c>
      <c r="AO906" s="2" t="s">
        <v>10771</v>
      </c>
      <c r="AP906" s="2" t="s">
        <v>89</v>
      </c>
    </row>
    <row r="907" customFormat="false" ht="15" hidden="false" customHeight="false" outlineLevel="0" collapsed="false">
      <c r="A907" s="8" t="s">
        <v>10772</v>
      </c>
      <c r="B907" s="8" t="s">
        <v>10772</v>
      </c>
      <c r="C907" s="2" t="s">
        <v>10773</v>
      </c>
      <c r="D907" s="2" t="s">
        <v>331</v>
      </c>
      <c r="E907" s="2" t="s">
        <v>332</v>
      </c>
      <c r="F907" s="9" t="n">
        <f aca="false">Precios!R907</f>
        <v>69</v>
      </c>
      <c r="G907" s="2" t="n">
        <v>838</v>
      </c>
      <c r="H907" s="10" t="str">
        <f aca="false">Parámetros!$B$28</f>
        <v>Nuevo</v>
      </c>
      <c r="I907" s="10" t="str">
        <f aca="false">Parámetros!$B$29</f>
        <v>Clásica</v>
      </c>
      <c r="J907" s="11" t="s">
        <v>10774</v>
      </c>
      <c r="K907" s="10" t="str">
        <f aca="false">Parámetros!$B$30</f>
        <v>Mercado Envíos</v>
      </c>
      <c r="L907" s="2" t="str">
        <f aca="false">IF(F907&gt;=Parámetros!$B$7,"Envío gratis (obligatorio en Mercado Libre)",Parámetros!$B$31)</f>
        <v>A cargo del comprador</v>
      </c>
      <c r="M907" s="10" t="str">
        <f aca="false">Parámetros!$B$32</f>
        <v>No acepto</v>
      </c>
      <c r="N907" s="10" t="str">
        <f aca="false">Parámetros!$B$33</f>
        <v>Sin garantía</v>
      </c>
      <c r="O907" s="2" t="s">
        <v>10775</v>
      </c>
      <c r="P907" s="2" t="s">
        <v>10776</v>
      </c>
      <c r="Q907" s="2" t="s">
        <v>129</v>
      </c>
      <c r="R907" s="2"/>
      <c r="S907" s="2"/>
      <c r="T907" s="2" t="s">
        <v>7496</v>
      </c>
      <c r="U907" s="2" t="n">
        <v>12</v>
      </c>
      <c r="V907" s="2" t="s">
        <v>133</v>
      </c>
      <c r="W907" s="2" t="n">
        <v>12</v>
      </c>
      <c r="X907" s="2" t="s">
        <v>10777</v>
      </c>
      <c r="Y907" s="2" t="s">
        <v>2902</v>
      </c>
      <c r="Z907" s="2" t="s">
        <v>136</v>
      </c>
      <c r="AA907" s="2" t="s">
        <v>547</v>
      </c>
      <c r="AB907" s="2"/>
      <c r="AC907" s="2"/>
      <c r="AD907" s="2"/>
      <c r="AE907" s="2"/>
      <c r="AF907" s="2"/>
      <c r="AG907" s="2" t="s">
        <v>10778</v>
      </c>
      <c r="AH907" s="2" t="s">
        <v>10779</v>
      </c>
      <c r="AI907" s="2" t="s">
        <v>10780</v>
      </c>
      <c r="AJ907" s="2"/>
      <c r="AK907" s="2"/>
      <c r="AL907" s="2"/>
      <c r="AM907" s="2"/>
      <c r="AN907" s="2" t="s">
        <v>87</v>
      </c>
      <c r="AO907" s="2" t="s">
        <v>10781</v>
      </c>
      <c r="AP907" s="2" t="s">
        <v>89</v>
      </c>
    </row>
    <row r="908" customFormat="false" ht="15" hidden="false" customHeight="false" outlineLevel="0" collapsed="false">
      <c r="A908" s="8" t="s">
        <v>10782</v>
      </c>
      <c r="B908" s="8" t="s">
        <v>10782</v>
      </c>
      <c r="C908" s="2" t="s">
        <v>10783</v>
      </c>
      <c r="D908" s="2" t="s">
        <v>483</v>
      </c>
      <c r="E908" s="2" t="s">
        <v>484</v>
      </c>
      <c r="F908" s="9" t="n">
        <f aca="false">Precios!R908</f>
        <v>620</v>
      </c>
      <c r="G908" s="2" t="n">
        <v>0</v>
      </c>
      <c r="H908" s="10" t="str">
        <f aca="false">Parámetros!$B$28</f>
        <v>Nuevo</v>
      </c>
      <c r="I908" s="10" t="str">
        <f aca="false">Parámetros!$B$29</f>
        <v>Clásica</v>
      </c>
      <c r="J908" s="11" t="s">
        <v>10784</v>
      </c>
      <c r="K908" s="10" t="str">
        <f aca="false">Parámetros!$B$30</f>
        <v>Mercado Envíos</v>
      </c>
      <c r="L908" s="2" t="str">
        <f aca="false">IF(F908&gt;=Parámetros!$B$7,"Envío gratis (obligatorio en Mercado Libre)",Parámetros!$B$31)</f>
        <v>Envío gratis (obligatorio en Mercado Libre)</v>
      </c>
      <c r="M908" s="10" t="str">
        <f aca="false">Parámetros!$B$32</f>
        <v>No acepto</v>
      </c>
      <c r="N908" s="10" t="str">
        <f aca="false">Parámetros!$B$33</f>
        <v>Sin garantía</v>
      </c>
      <c r="O908" s="2" t="s">
        <v>10785</v>
      </c>
      <c r="P908" s="2" t="s">
        <v>8095</v>
      </c>
      <c r="Q908" s="2" t="s">
        <v>7514</v>
      </c>
      <c r="R908" s="2" t="s">
        <v>7117</v>
      </c>
      <c r="S908" s="2" t="s">
        <v>10786</v>
      </c>
      <c r="T908" s="2" t="s">
        <v>10787</v>
      </c>
      <c r="U908" s="2" t="n">
        <v>10</v>
      </c>
      <c r="V908" s="2" t="s">
        <v>77</v>
      </c>
      <c r="W908" s="2" t="n">
        <v>1</v>
      </c>
      <c r="X908" s="2" t="s">
        <v>10788</v>
      </c>
      <c r="Y908" s="2"/>
      <c r="Z908" s="2" t="s">
        <v>494</v>
      </c>
      <c r="AA908" s="2"/>
      <c r="AB908" s="2"/>
      <c r="AC908" s="2"/>
      <c r="AD908" s="2"/>
      <c r="AE908" s="2"/>
      <c r="AF908" s="2"/>
      <c r="AG908" s="2" t="s">
        <v>10789</v>
      </c>
      <c r="AH908" s="2" t="s">
        <v>10790</v>
      </c>
      <c r="AI908" s="2" t="s">
        <v>10791</v>
      </c>
      <c r="AJ908" s="2" t="s">
        <v>10792</v>
      </c>
      <c r="AK908" s="2"/>
      <c r="AL908" s="2"/>
      <c r="AM908" s="2"/>
      <c r="AN908" s="2" t="s">
        <v>87</v>
      </c>
      <c r="AO908" s="2" t="s">
        <v>10793</v>
      </c>
      <c r="AP908" s="2" t="s">
        <v>89</v>
      </c>
    </row>
    <row r="909" customFormat="false" ht="15" hidden="false" customHeight="false" outlineLevel="0" collapsed="false">
      <c r="A909" s="8" t="s">
        <v>10794</v>
      </c>
      <c r="B909" s="8" t="s">
        <v>10794</v>
      </c>
      <c r="C909" s="2" t="s">
        <v>10795</v>
      </c>
      <c r="D909" s="2" t="s">
        <v>6709</v>
      </c>
      <c r="E909" s="2" t="s">
        <v>6710</v>
      </c>
      <c r="F909" s="9" t="n">
        <f aca="false">Precios!R909</f>
        <v>187</v>
      </c>
      <c r="G909" s="2" t="n">
        <v>22</v>
      </c>
      <c r="H909" s="10" t="str">
        <f aca="false">Parámetros!$B$28</f>
        <v>Nuevo</v>
      </c>
      <c r="I909" s="10" t="str">
        <f aca="false">Parámetros!$B$29</f>
        <v>Clásica</v>
      </c>
      <c r="J909" s="11" t="s">
        <v>10796</v>
      </c>
      <c r="K909" s="10" t="str">
        <f aca="false">Parámetros!$B$30</f>
        <v>Mercado Envíos</v>
      </c>
      <c r="L909" s="2" t="str">
        <f aca="false">IF(F909&gt;=Parámetros!$B$7,"Envío gratis (obligatorio en Mercado Libre)",Parámetros!$B$31)</f>
        <v>A cargo del comprador</v>
      </c>
      <c r="M909" s="10" t="str">
        <f aca="false">Parámetros!$B$32</f>
        <v>No acepto</v>
      </c>
      <c r="N909" s="10" t="str">
        <f aca="false">Parámetros!$B$33</f>
        <v>Sin garantía</v>
      </c>
      <c r="O909" s="2" t="s">
        <v>10797</v>
      </c>
      <c r="P909" s="2" t="s">
        <v>10798</v>
      </c>
      <c r="Q909" s="2"/>
      <c r="R909" s="2" t="s">
        <v>6676</v>
      </c>
      <c r="S909" s="2" t="s">
        <v>3457</v>
      </c>
      <c r="T909" s="2" t="s">
        <v>3457</v>
      </c>
      <c r="U909" s="2" t="n">
        <v>150</v>
      </c>
      <c r="V909" s="2" t="s">
        <v>77</v>
      </c>
      <c r="W909" s="2" t="n">
        <v>1</v>
      </c>
      <c r="X909" s="2"/>
      <c r="Y909" s="2"/>
      <c r="Z909" s="2"/>
      <c r="AA909" s="2"/>
      <c r="AB909" s="2"/>
      <c r="AC909" s="2" t="s">
        <v>6676</v>
      </c>
      <c r="AD909" s="2" t="s">
        <v>1101</v>
      </c>
      <c r="AE909" s="2"/>
      <c r="AF909" s="2"/>
      <c r="AG909" s="2" t="s">
        <v>10799</v>
      </c>
      <c r="AH909" s="2" t="s">
        <v>10800</v>
      </c>
      <c r="AI909" s="2"/>
      <c r="AJ909" s="2"/>
      <c r="AK909" s="2"/>
      <c r="AL909" s="2"/>
      <c r="AM909" s="2"/>
      <c r="AN909" s="2" t="s">
        <v>175</v>
      </c>
      <c r="AO909" s="2" t="s">
        <v>10801</v>
      </c>
      <c r="AP909" s="2" t="s">
        <v>89</v>
      </c>
    </row>
    <row r="910" customFormat="false" ht="15" hidden="false" customHeight="false" outlineLevel="0" collapsed="false">
      <c r="A910" s="8" t="s">
        <v>10802</v>
      </c>
      <c r="B910" s="8" t="s">
        <v>10802</v>
      </c>
      <c r="C910" s="2" t="s">
        <v>10803</v>
      </c>
      <c r="D910" s="2" t="s">
        <v>5225</v>
      </c>
      <c r="E910" s="2" t="s">
        <v>5226</v>
      </c>
      <c r="F910" s="9" t="n">
        <f aca="false">Precios!R910</f>
        <v>137</v>
      </c>
      <c r="G910" s="2" t="n">
        <v>167</v>
      </c>
      <c r="H910" s="10" t="str">
        <f aca="false">Parámetros!$B$28</f>
        <v>Nuevo</v>
      </c>
      <c r="I910" s="10" t="str">
        <f aca="false">Parámetros!$B$29</f>
        <v>Clásica</v>
      </c>
      <c r="J910" s="11" t="s">
        <v>10804</v>
      </c>
      <c r="K910" s="10" t="str">
        <f aca="false">Parámetros!$B$30</f>
        <v>Mercado Envíos</v>
      </c>
      <c r="L910" s="2" t="str">
        <f aca="false">IF(F910&gt;=Parámetros!$B$7,"Envío gratis (obligatorio en Mercado Libre)",Parámetros!$B$31)</f>
        <v>A cargo del comprador</v>
      </c>
      <c r="M910" s="10" t="str">
        <f aca="false">Parámetros!$B$32</f>
        <v>No acepto</v>
      </c>
      <c r="N910" s="10" t="str">
        <f aca="false">Parámetros!$B$33</f>
        <v>Sin garantía</v>
      </c>
      <c r="O910" s="2" t="s">
        <v>10805</v>
      </c>
      <c r="P910" s="2" t="s">
        <v>6493</v>
      </c>
      <c r="Q910" s="2" t="s">
        <v>1830</v>
      </c>
      <c r="R910" s="2" t="s">
        <v>10806</v>
      </c>
      <c r="S910" s="2" t="s">
        <v>5232</v>
      </c>
      <c r="T910" s="2" t="s">
        <v>3695</v>
      </c>
      <c r="U910" s="2" t="n">
        <v>400</v>
      </c>
      <c r="V910" s="2" t="s">
        <v>77</v>
      </c>
      <c r="W910" s="2" t="n">
        <v>1</v>
      </c>
      <c r="X910" s="2"/>
      <c r="Y910" s="2"/>
      <c r="Z910" s="2"/>
      <c r="AA910" s="2"/>
      <c r="AB910" s="2"/>
      <c r="AC910" s="2"/>
      <c r="AD910" s="2"/>
      <c r="AE910" s="2" t="s">
        <v>8667</v>
      </c>
      <c r="AF910" s="2"/>
      <c r="AG910" s="2" t="s">
        <v>10807</v>
      </c>
      <c r="AH910" s="2" t="s">
        <v>10808</v>
      </c>
      <c r="AI910" s="2"/>
      <c r="AJ910" s="2"/>
      <c r="AK910" s="2"/>
      <c r="AL910" s="2"/>
      <c r="AM910" s="2"/>
      <c r="AN910" s="2" t="s">
        <v>175</v>
      </c>
      <c r="AO910" s="2" t="s">
        <v>10809</v>
      </c>
      <c r="AP910" s="2" t="s">
        <v>89</v>
      </c>
    </row>
    <row r="911" customFormat="false" ht="15" hidden="false" customHeight="false" outlineLevel="0" collapsed="false">
      <c r="A911" s="8" t="s">
        <v>10810</v>
      </c>
      <c r="B911" s="8" t="s">
        <v>10810</v>
      </c>
      <c r="C911" s="2" t="s">
        <v>10811</v>
      </c>
      <c r="D911" s="2" t="s">
        <v>350</v>
      </c>
      <c r="E911" s="2" t="s">
        <v>351</v>
      </c>
      <c r="F911" s="9" t="n">
        <f aca="false">Precios!R911</f>
        <v>179</v>
      </c>
      <c r="G911" s="2" t="n">
        <v>0</v>
      </c>
      <c r="H911" s="10" t="str">
        <f aca="false">Parámetros!$B$28</f>
        <v>Nuevo</v>
      </c>
      <c r="I911" s="10" t="str">
        <f aca="false">Parámetros!$B$29</f>
        <v>Clásica</v>
      </c>
      <c r="J911" s="11" t="s">
        <v>10812</v>
      </c>
      <c r="K911" s="10" t="str">
        <f aca="false">Parámetros!$B$30</f>
        <v>Mercado Envíos</v>
      </c>
      <c r="L911" s="2" t="str">
        <f aca="false">IF(F911&gt;=Parámetros!$B$7,"Envío gratis (obligatorio en Mercado Libre)",Parámetros!$B$31)</f>
        <v>A cargo del comprador</v>
      </c>
      <c r="M911" s="10" t="str">
        <f aca="false">Parámetros!$B$32</f>
        <v>No acepto</v>
      </c>
      <c r="N911" s="10" t="str">
        <f aca="false">Parámetros!$B$33</f>
        <v>Sin garantía</v>
      </c>
      <c r="O911" s="2" t="s">
        <v>10813</v>
      </c>
      <c r="P911" s="2" t="s">
        <v>10814</v>
      </c>
      <c r="Q911" s="2"/>
      <c r="R911" s="2" t="s">
        <v>10815</v>
      </c>
      <c r="S911" s="2"/>
      <c r="T911" s="2" t="s">
        <v>10816</v>
      </c>
      <c r="U911" s="2" t="n">
        <v>50</v>
      </c>
      <c r="V911" s="2" t="s">
        <v>100</v>
      </c>
      <c r="W911" s="2" t="n">
        <v>1</v>
      </c>
      <c r="X911" s="2" t="s">
        <v>10817</v>
      </c>
      <c r="Y911" s="2" t="s">
        <v>10818</v>
      </c>
      <c r="Z911" s="2" t="s">
        <v>8595</v>
      </c>
      <c r="AA911" s="2" t="s">
        <v>81</v>
      </c>
      <c r="AB911" s="2"/>
      <c r="AC911" s="2"/>
      <c r="AD911" s="2"/>
      <c r="AE911" s="2"/>
      <c r="AF911" s="2"/>
      <c r="AG911" s="2" t="s">
        <v>10819</v>
      </c>
      <c r="AH911" s="2" t="s">
        <v>10820</v>
      </c>
      <c r="AI911" s="2"/>
      <c r="AJ911" s="2"/>
      <c r="AK911" s="2"/>
      <c r="AL911" s="2"/>
      <c r="AM911" s="2"/>
      <c r="AN911" s="2" t="s">
        <v>87</v>
      </c>
      <c r="AO911" s="2" t="s">
        <v>10821</v>
      </c>
      <c r="AP911" s="2" t="s">
        <v>89</v>
      </c>
    </row>
    <row r="912" customFormat="false" ht="15" hidden="false" customHeight="false" outlineLevel="0" collapsed="false">
      <c r="A912" s="8" t="s">
        <v>10822</v>
      </c>
      <c r="B912" s="8" t="s">
        <v>10822</v>
      </c>
      <c r="C912" s="2" t="s">
        <v>10823</v>
      </c>
      <c r="D912" s="2" t="s">
        <v>7008</v>
      </c>
      <c r="E912" s="2" t="s">
        <v>7009</v>
      </c>
      <c r="F912" s="9" t="n">
        <f aca="false">Precios!R912</f>
        <v>70</v>
      </c>
      <c r="G912" s="2" t="n">
        <v>84</v>
      </c>
      <c r="H912" s="10" t="str">
        <f aca="false">Parámetros!$B$28</f>
        <v>Nuevo</v>
      </c>
      <c r="I912" s="10" t="str">
        <f aca="false">Parámetros!$B$29</f>
        <v>Clásica</v>
      </c>
      <c r="J912" s="11" t="s">
        <v>10824</v>
      </c>
      <c r="K912" s="10" t="str">
        <f aca="false">Parámetros!$B$30</f>
        <v>Mercado Envíos</v>
      </c>
      <c r="L912" s="2" t="str">
        <f aca="false">IF(F912&gt;=Parámetros!$B$7,"Envío gratis (obligatorio en Mercado Libre)",Parámetros!$B$31)</f>
        <v>A cargo del comprador</v>
      </c>
      <c r="M912" s="10" t="str">
        <f aca="false">Parámetros!$B$32</f>
        <v>No acepto</v>
      </c>
      <c r="N912" s="10" t="str">
        <f aca="false">Parámetros!$B$33</f>
        <v>Sin garantía</v>
      </c>
      <c r="O912" s="2"/>
      <c r="P912" s="2" t="s">
        <v>847</v>
      </c>
      <c r="Q912" s="2"/>
      <c r="R912" s="2"/>
      <c r="S912" s="2" t="s">
        <v>7011</v>
      </c>
      <c r="T912" s="2" t="s">
        <v>10825</v>
      </c>
      <c r="U912" s="2" t="n">
        <v>500</v>
      </c>
      <c r="V912" s="2" t="s">
        <v>77</v>
      </c>
      <c r="W912" s="2" t="n">
        <v>1</v>
      </c>
      <c r="X912" s="2" t="s">
        <v>1995</v>
      </c>
      <c r="Y912" s="2" t="s">
        <v>10826</v>
      </c>
      <c r="Z912" s="2" t="s">
        <v>8595</v>
      </c>
      <c r="AA912" s="2"/>
      <c r="AB912" s="2"/>
      <c r="AC912" s="2"/>
      <c r="AD912" s="2"/>
      <c r="AE912" s="2"/>
      <c r="AF912" s="2"/>
      <c r="AG912" s="2" t="s">
        <v>10827</v>
      </c>
      <c r="AH912" s="2" t="s">
        <v>10828</v>
      </c>
      <c r="AI912" s="2"/>
      <c r="AJ912" s="2"/>
      <c r="AK912" s="2"/>
      <c r="AL912" s="2"/>
      <c r="AM912" s="2"/>
      <c r="AN912" s="2" t="s">
        <v>87</v>
      </c>
      <c r="AO912" s="2" t="s">
        <v>10829</v>
      </c>
      <c r="AP912" s="2" t="s">
        <v>89</v>
      </c>
    </row>
    <row r="913" customFormat="false" ht="15" hidden="false" customHeight="false" outlineLevel="0" collapsed="false">
      <c r="A913" s="8" t="s">
        <v>10830</v>
      </c>
      <c r="B913" s="8" t="s">
        <v>10830</v>
      </c>
      <c r="C913" s="2" t="s">
        <v>10831</v>
      </c>
      <c r="D913" s="2" t="s">
        <v>8491</v>
      </c>
      <c r="E913" s="2" t="s">
        <v>8492</v>
      </c>
      <c r="F913" s="9" t="n">
        <f aca="false">Precios!R913</f>
        <v>591</v>
      </c>
      <c r="G913" s="2" t="n">
        <v>32</v>
      </c>
      <c r="H913" s="10" t="str">
        <f aca="false">Parámetros!$B$28</f>
        <v>Nuevo</v>
      </c>
      <c r="I913" s="10" t="str">
        <f aca="false">Parámetros!$B$29</f>
        <v>Clásica</v>
      </c>
      <c r="J913" s="11" t="s">
        <v>10832</v>
      </c>
      <c r="K913" s="10" t="str">
        <f aca="false">Parámetros!$B$30</f>
        <v>Mercado Envíos</v>
      </c>
      <c r="L913" s="2" t="str">
        <f aca="false">IF(F913&gt;=Parámetros!$B$7,"Envío gratis (obligatorio en Mercado Libre)",Parámetros!$B$31)</f>
        <v>Envío gratis (obligatorio en Mercado Libre)</v>
      </c>
      <c r="M913" s="10" t="str">
        <f aca="false">Parámetros!$B$32</f>
        <v>No acepto</v>
      </c>
      <c r="N913" s="10" t="str">
        <f aca="false">Parámetros!$B$33</f>
        <v>Sin garantía</v>
      </c>
      <c r="O913" s="2" t="s">
        <v>10833</v>
      </c>
      <c r="P913" s="2" t="s">
        <v>8495</v>
      </c>
      <c r="Q913" s="2" t="s">
        <v>8496</v>
      </c>
      <c r="R913" s="2" t="s">
        <v>10834</v>
      </c>
      <c r="S913" s="2" t="s">
        <v>10835</v>
      </c>
      <c r="T913" s="2" t="s">
        <v>10836</v>
      </c>
      <c r="U913" s="2"/>
      <c r="V913" s="2"/>
      <c r="W913" s="2" t="n">
        <v>1</v>
      </c>
      <c r="X913" s="2"/>
      <c r="Y913" s="2"/>
      <c r="Z913" s="2"/>
      <c r="AA913" s="2"/>
      <c r="AB913" s="2"/>
      <c r="AC913" s="2"/>
      <c r="AD913" s="2"/>
      <c r="AE913" s="2"/>
      <c r="AF913" s="2"/>
      <c r="AG913" s="2" t="s">
        <v>10837</v>
      </c>
      <c r="AH913" s="2" t="s">
        <v>10838</v>
      </c>
      <c r="AI913" s="2" t="s">
        <v>10839</v>
      </c>
      <c r="AJ913" s="2" t="s">
        <v>10840</v>
      </c>
      <c r="AK913" s="2"/>
      <c r="AL913" s="2"/>
      <c r="AM913" s="2"/>
      <c r="AN913" s="2" t="s">
        <v>87</v>
      </c>
      <c r="AO913" s="2" t="s">
        <v>10841</v>
      </c>
      <c r="AP913" s="2" t="s">
        <v>89</v>
      </c>
    </row>
    <row r="914" customFormat="false" ht="15" hidden="false" customHeight="false" outlineLevel="0" collapsed="false">
      <c r="A914" s="8" t="s">
        <v>10842</v>
      </c>
      <c r="B914" s="8" t="s">
        <v>10842</v>
      </c>
      <c r="C914" s="2" t="s">
        <v>10843</v>
      </c>
      <c r="D914" s="2" t="s">
        <v>303</v>
      </c>
      <c r="E914" s="2" t="s">
        <v>304</v>
      </c>
      <c r="F914" s="9" t="n">
        <f aca="false">Precios!R914</f>
        <v>473.21</v>
      </c>
      <c r="G914" s="2" t="n">
        <v>12</v>
      </c>
      <c r="H914" s="10" t="str">
        <f aca="false">Parámetros!$B$28</f>
        <v>Nuevo</v>
      </c>
      <c r="I914" s="10" t="str">
        <f aca="false">Parámetros!$B$29</f>
        <v>Clásica</v>
      </c>
      <c r="J914" s="11" t="s">
        <v>10844</v>
      </c>
      <c r="K914" s="10" t="str">
        <f aca="false">Parámetros!$B$30</f>
        <v>Mercado Envíos</v>
      </c>
      <c r="L914" s="2" t="str">
        <f aca="false">IF(F914&gt;=Parámetros!$B$7,"Envío gratis (obligatorio en Mercado Libre)",Parámetros!$B$31)</f>
        <v>Envío gratis (obligatorio en Mercado Libre)</v>
      </c>
      <c r="M914" s="10" t="str">
        <f aca="false">Parámetros!$B$32</f>
        <v>No acepto</v>
      </c>
      <c r="N914" s="10" t="str">
        <f aca="false">Parámetros!$B$33</f>
        <v>Sin garantía</v>
      </c>
      <c r="O914" s="2" t="s">
        <v>10845</v>
      </c>
      <c r="P914" s="2" t="s">
        <v>10846</v>
      </c>
      <c r="Q914" s="2" t="s">
        <v>3066</v>
      </c>
      <c r="R914" s="2"/>
      <c r="S914" s="2"/>
      <c r="T914" s="2" t="s">
        <v>5388</v>
      </c>
      <c r="U914" s="2" t="n">
        <v>30</v>
      </c>
      <c r="V914" s="2" t="s">
        <v>220</v>
      </c>
      <c r="W914" s="2" t="n">
        <v>1</v>
      </c>
      <c r="X914" s="2" t="s">
        <v>10847</v>
      </c>
      <c r="Y914" s="2"/>
      <c r="Z914" s="2" t="s">
        <v>136</v>
      </c>
      <c r="AA914" s="2"/>
      <c r="AB914" s="2"/>
      <c r="AC914" s="2"/>
      <c r="AD914" s="2" t="s">
        <v>566</v>
      </c>
      <c r="AE914" s="2"/>
      <c r="AF914" s="2"/>
      <c r="AG914" s="2" t="s">
        <v>10848</v>
      </c>
      <c r="AH914" s="2" t="s">
        <v>10849</v>
      </c>
      <c r="AI914" s="2" t="s">
        <v>10850</v>
      </c>
      <c r="AJ914" s="2" t="s">
        <v>10851</v>
      </c>
      <c r="AK914" s="2"/>
      <c r="AL914" s="2"/>
      <c r="AM914" s="2"/>
      <c r="AN914" s="2" t="s">
        <v>87</v>
      </c>
      <c r="AO914" s="2" t="s">
        <v>10852</v>
      </c>
      <c r="AP914" s="2" t="s">
        <v>89</v>
      </c>
    </row>
    <row r="915" customFormat="false" ht="15" hidden="false" customHeight="false" outlineLevel="0" collapsed="false">
      <c r="A915" s="8" t="s">
        <v>10853</v>
      </c>
      <c r="B915" s="8" t="s">
        <v>10853</v>
      </c>
      <c r="C915" s="2" t="s">
        <v>10854</v>
      </c>
      <c r="D915" s="2" t="s">
        <v>8032</v>
      </c>
      <c r="E915" s="2" t="s">
        <v>8033</v>
      </c>
      <c r="F915" s="9" t="n">
        <f aca="false">Precios!R915</f>
        <v>196</v>
      </c>
      <c r="G915" s="2" t="n">
        <v>212</v>
      </c>
      <c r="H915" s="10" t="str">
        <f aca="false">Parámetros!$B$28</f>
        <v>Nuevo</v>
      </c>
      <c r="I915" s="10" t="str">
        <f aca="false">Parámetros!$B$29</f>
        <v>Clásica</v>
      </c>
      <c r="J915" s="11" t="s">
        <v>10855</v>
      </c>
      <c r="K915" s="10" t="str">
        <f aca="false">Parámetros!$B$30</f>
        <v>Mercado Envíos</v>
      </c>
      <c r="L915" s="2" t="str">
        <f aca="false">IF(F915&gt;=Parámetros!$B$7,"Envío gratis (obligatorio en Mercado Libre)",Parámetros!$B$31)</f>
        <v>A cargo del comprador</v>
      </c>
      <c r="M915" s="10" t="str">
        <f aca="false">Parámetros!$B$32</f>
        <v>No acepto</v>
      </c>
      <c r="N915" s="10" t="str">
        <f aca="false">Parámetros!$B$33</f>
        <v>Sin garantía</v>
      </c>
      <c r="O915" s="2" t="s">
        <v>10856</v>
      </c>
      <c r="P915" s="2" t="s">
        <v>8036</v>
      </c>
      <c r="Q915" s="2" t="s">
        <v>8036</v>
      </c>
      <c r="R915" s="2" t="s">
        <v>10857</v>
      </c>
      <c r="S915" s="2" t="s">
        <v>10858</v>
      </c>
      <c r="T915" s="2" t="s">
        <v>10859</v>
      </c>
      <c r="U915" s="2" t="n">
        <v>270</v>
      </c>
      <c r="V915" s="2" t="s">
        <v>77</v>
      </c>
      <c r="W915" s="2" t="n">
        <v>1</v>
      </c>
      <c r="X915" s="2"/>
      <c r="Y915" s="2"/>
      <c r="Z915" s="2"/>
      <c r="AA915" s="2" t="s">
        <v>10860</v>
      </c>
      <c r="AB915" s="2"/>
      <c r="AC915" s="2"/>
      <c r="AD915" s="2"/>
      <c r="AE915" s="2"/>
      <c r="AF915" s="2"/>
      <c r="AG915" s="2" t="s">
        <v>10861</v>
      </c>
      <c r="AH915" s="2" t="s">
        <v>10862</v>
      </c>
      <c r="AI915" s="2" t="s">
        <v>10863</v>
      </c>
      <c r="AJ915" s="2" t="s">
        <v>10864</v>
      </c>
      <c r="AK915" s="2"/>
      <c r="AL915" s="2"/>
      <c r="AM915" s="2"/>
      <c r="AN915" s="2" t="s">
        <v>175</v>
      </c>
      <c r="AO915" s="2" t="s">
        <v>10865</v>
      </c>
      <c r="AP915" s="2" t="s">
        <v>89</v>
      </c>
    </row>
    <row r="916" customFormat="false" ht="15" hidden="false" customHeight="false" outlineLevel="0" collapsed="false">
      <c r="A916" s="8" t="s">
        <v>10866</v>
      </c>
      <c r="B916" s="8" t="s">
        <v>10866</v>
      </c>
      <c r="C916" s="2" t="s">
        <v>10867</v>
      </c>
      <c r="D916" s="2" t="s">
        <v>750</v>
      </c>
      <c r="E916" s="2" t="s">
        <v>751</v>
      </c>
      <c r="F916" s="9" t="n">
        <f aca="false">Precios!R916</f>
        <v>1394</v>
      </c>
      <c r="G916" s="2" t="n">
        <v>0</v>
      </c>
      <c r="H916" s="10" t="str">
        <f aca="false">Parámetros!$B$28</f>
        <v>Nuevo</v>
      </c>
      <c r="I916" s="10" t="str">
        <f aca="false">Parámetros!$B$29</f>
        <v>Clásica</v>
      </c>
      <c r="J916" s="11" t="s">
        <v>10868</v>
      </c>
      <c r="K916" s="10" t="str">
        <f aca="false">Parámetros!$B$30</f>
        <v>Mercado Envíos</v>
      </c>
      <c r="L916" s="2" t="str">
        <f aca="false">IF(F916&gt;=Parámetros!$B$7,"Envío gratis (obligatorio en Mercado Libre)",Parámetros!$B$31)</f>
        <v>Envío gratis (obligatorio en Mercado Libre)</v>
      </c>
      <c r="M916" s="10" t="str">
        <f aca="false">Parámetros!$B$32</f>
        <v>No acepto</v>
      </c>
      <c r="N916" s="10" t="str">
        <f aca="false">Parámetros!$B$33</f>
        <v>Sin garantía</v>
      </c>
      <c r="O916" s="2" t="s">
        <v>10869</v>
      </c>
      <c r="P916" s="2" t="s">
        <v>10870</v>
      </c>
      <c r="Q916" s="2" t="s">
        <v>1523</v>
      </c>
      <c r="R916" s="2"/>
      <c r="S916" s="2"/>
      <c r="T916" s="2" t="s">
        <v>10871</v>
      </c>
      <c r="U916" s="2" t="n">
        <v>120</v>
      </c>
      <c r="V916" s="2" t="s">
        <v>2684</v>
      </c>
      <c r="W916" s="2" t="n">
        <v>1</v>
      </c>
      <c r="X916" s="2" t="s">
        <v>10872</v>
      </c>
      <c r="Y916" s="2" t="s">
        <v>10873</v>
      </c>
      <c r="Z916" s="2" t="s">
        <v>10874</v>
      </c>
      <c r="AA916" s="2" t="s">
        <v>10875</v>
      </c>
      <c r="AB916" s="2"/>
      <c r="AC916" s="2"/>
      <c r="AD916" s="2"/>
      <c r="AE916" s="2"/>
      <c r="AF916" s="2" t="s">
        <v>10876</v>
      </c>
      <c r="AG916" s="2" t="s">
        <v>10877</v>
      </c>
      <c r="AH916" s="2" t="s">
        <v>10878</v>
      </c>
      <c r="AI916" s="2" t="s">
        <v>10879</v>
      </c>
      <c r="AJ916" s="2"/>
      <c r="AK916" s="2"/>
      <c r="AL916" s="2"/>
      <c r="AM916" s="2"/>
      <c r="AN916" s="2" t="s">
        <v>87</v>
      </c>
      <c r="AO916" s="2" t="s">
        <v>10880</v>
      </c>
      <c r="AP916" s="2" t="s">
        <v>89</v>
      </c>
    </row>
    <row r="917" customFormat="false" ht="15" hidden="false" customHeight="false" outlineLevel="0" collapsed="false">
      <c r="A917" s="8" t="s">
        <v>10881</v>
      </c>
      <c r="B917" s="8" t="s">
        <v>10881</v>
      </c>
      <c r="C917" s="2" t="s">
        <v>10882</v>
      </c>
      <c r="D917" s="2" t="s">
        <v>1811</v>
      </c>
      <c r="E917" s="2" t="s">
        <v>1812</v>
      </c>
      <c r="F917" s="9" t="n">
        <f aca="false">Precios!R917</f>
        <v>141</v>
      </c>
      <c r="G917" s="2" t="n">
        <v>0</v>
      </c>
      <c r="H917" s="10" t="str">
        <f aca="false">Parámetros!$B$28</f>
        <v>Nuevo</v>
      </c>
      <c r="I917" s="10" t="str">
        <f aca="false">Parámetros!$B$29</f>
        <v>Clásica</v>
      </c>
      <c r="J917" s="11" t="s">
        <v>10883</v>
      </c>
      <c r="K917" s="10" t="str">
        <f aca="false">Parámetros!$B$30</f>
        <v>Mercado Envíos</v>
      </c>
      <c r="L917" s="2" t="str">
        <f aca="false">IF(F917&gt;=Parámetros!$B$7,"Envío gratis (obligatorio en Mercado Libre)",Parámetros!$B$31)</f>
        <v>A cargo del comprador</v>
      </c>
      <c r="M917" s="10" t="str">
        <f aca="false">Parámetros!$B$32</f>
        <v>No acepto</v>
      </c>
      <c r="N917" s="10" t="str">
        <f aca="false">Parámetros!$B$33</f>
        <v>Sin garantía</v>
      </c>
      <c r="O917" s="2"/>
      <c r="P917" s="2" t="s">
        <v>7274</v>
      </c>
      <c r="Q917" s="2" t="s">
        <v>10884</v>
      </c>
      <c r="R917" s="2"/>
      <c r="S917" s="2" t="s">
        <v>10885</v>
      </c>
      <c r="T917" s="2" t="s">
        <v>3946</v>
      </c>
      <c r="U917" s="2" t="n">
        <v>110</v>
      </c>
      <c r="V917" s="2" t="s">
        <v>100</v>
      </c>
      <c r="W917" s="2" t="n">
        <v>1</v>
      </c>
      <c r="X917" s="2" t="s">
        <v>6850</v>
      </c>
      <c r="Y917" s="2" t="s">
        <v>7278</v>
      </c>
      <c r="Z917" s="2" t="s">
        <v>341</v>
      </c>
      <c r="AA917" s="2"/>
      <c r="AB917" s="2"/>
      <c r="AC917" s="2"/>
      <c r="AD917" s="2"/>
      <c r="AE917" s="2"/>
      <c r="AF917" s="2"/>
      <c r="AG917" s="2" t="s">
        <v>10886</v>
      </c>
      <c r="AH917" s="2" t="s">
        <v>10887</v>
      </c>
      <c r="AI917" s="2" t="s">
        <v>10888</v>
      </c>
      <c r="AJ917" s="2"/>
      <c r="AK917" s="2"/>
      <c r="AL917" s="2"/>
      <c r="AM917" s="2"/>
      <c r="AN917" s="2" t="s">
        <v>87</v>
      </c>
      <c r="AO917" s="2" t="s">
        <v>10889</v>
      </c>
      <c r="AP917" s="2" t="s">
        <v>89</v>
      </c>
    </row>
    <row r="918" customFormat="false" ht="15" hidden="false" customHeight="false" outlineLevel="0" collapsed="false">
      <c r="A918" s="8" t="s">
        <v>10890</v>
      </c>
      <c r="B918" s="8" t="s">
        <v>10890</v>
      </c>
      <c r="C918" s="2" t="s">
        <v>10891</v>
      </c>
      <c r="D918" s="2" t="s">
        <v>144</v>
      </c>
      <c r="E918" s="2" t="s">
        <v>145</v>
      </c>
      <c r="F918" s="9" t="n">
        <f aca="false">Precios!R918</f>
        <v>525</v>
      </c>
      <c r="G918" s="2" t="n">
        <v>85</v>
      </c>
      <c r="H918" s="10" t="str">
        <f aca="false">Parámetros!$B$28</f>
        <v>Nuevo</v>
      </c>
      <c r="I918" s="10" t="str">
        <f aca="false">Parámetros!$B$29</f>
        <v>Clásica</v>
      </c>
      <c r="J918" s="11" t="s">
        <v>10892</v>
      </c>
      <c r="K918" s="10" t="str">
        <f aca="false">Parámetros!$B$30</f>
        <v>Mercado Envíos</v>
      </c>
      <c r="L918" s="2" t="str">
        <f aca="false">IF(F918&gt;=Parámetros!$B$7,"Envío gratis (obligatorio en Mercado Libre)",Parámetros!$B$31)</f>
        <v>Envío gratis (obligatorio en Mercado Libre)</v>
      </c>
      <c r="M918" s="10" t="str">
        <f aca="false">Parámetros!$B$32</f>
        <v>No acepto</v>
      </c>
      <c r="N918" s="10" t="str">
        <f aca="false">Parámetros!$B$33</f>
        <v>Sin garantía</v>
      </c>
      <c r="O918" s="2" t="s">
        <v>10893</v>
      </c>
      <c r="P918" s="2" t="s">
        <v>10894</v>
      </c>
      <c r="Q918" s="2" t="s">
        <v>962</v>
      </c>
      <c r="R918" s="2"/>
      <c r="S918" s="2" t="s">
        <v>8257</v>
      </c>
      <c r="T918" s="2" t="s">
        <v>10895</v>
      </c>
      <c r="U918" s="2" t="n">
        <v>4</v>
      </c>
      <c r="V918" s="2" t="s">
        <v>544</v>
      </c>
      <c r="W918" s="2" t="n">
        <v>4</v>
      </c>
      <c r="X918" s="2" t="s">
        <v>10896</v>
      </c>
      <c r="Y918" s="2" t="s">
        <v>10897</v>
      </c>
      <c r="Z918" s="2" t="s">
        <v>136</v>
      </c>
      <c r="AA918" s="2"/>
      <c r="AB918" s="2"/>
      <c r="AC918" s="2" t="s">
        <v>2856</v>
      </c>
      <c r="AD918" s="2"/>
      <c r="AE918" s="2"/>
      <c r="AF918" s="2" t="s">
        <v>10898</v>
      </c>
      <c r="AG918" s="2" t="s">
        <v>10899</v>
      </c>
      <c r="AH918" s="2" t="s">
        <v>10900</v>
      </c>
      <c r="AI918" s="2" t="s">
        <v>10901</v>
      </c>
      <c r="AJ918" s="2" t="s">
        <v>10902</v>
      </c>
      <c r="AK918" s="2"/>
      <c r="AL918" s="2"/>
      <c r="AM918" s="2"/>
      <c r="AN918" s="2" t="s">
        <v>87</v>
      </c>
      <c r="AO918" s="2" t="s">
        <v>10903</v>
      </c>
      <c r="AP918" s="2" t="s">
        <v>89</v>
      </c>
    </row>
    <row r="919" customFormat="false" ht="15" hidden="false" customHeight="false" outlineLevel="0" collapsed="false">
      <c r="A919" s="8" t="s">
        <v>10904</v>
      </c>
      <c r="B919" s="8" t="s">
        <v>10904</v>
      </c>
      <c r="C919" s="2" t="s">
        <v>10905</v>
      </c>
      <c r="D919" s="2" t="s">
        <v>144</v>
      </c>
      <c r="E919" s="2" t="s">
        <v>145</v>
      </c>
      <c r="F919" s="9" t="n">
        <f aca="false">Precios!R919</f>
        <v>449</v>
      </c>
      <c r="G919" s="2" t="n">
        <v>334</v>
      </c>
      <c r="H919" s="10" t="str">
        <f aca="false">Parámetros!$B$28</f>
        <v>Nuevo</v>
      </c>
      <c r="I919" s="10" t="str">
        <f aca="false">Parámetros!$B$29</f>
        <v>Clásica</v>
      </c>
      <c r="J919" s="11" t="s">
        <v>10906</v>
      </c>
      <c r="K919" s="10" t="str">
        <f aca="false">Parámetros!$B$30</f>
        <v>Mercado Envíos</v>
      </c>
      <c r="L919" s="2" t="str">
        <f aca="false">IF(F919&gt;=Parámetros!$B$7,"Envío gratis (obligatorio en Mercado Libre)",Parámetros!$B$31)</f>
        <v>Envío gratis (obligatorio en Mercado Libre)</v>
      </c>
      <c r="M919" s="10" t="str">
        <f aca="false">Parámetros!$B$32</f>
        <v>No acepto</v>
      </c>
      <c r="N919" s="10" t="str">
        <f aca="false">Parámetros!$B$33</f>
        <v>Sin garantía</v>
      </c>
      <c r="O919" s="2" t="s">
        <v>10907</v>
      </c>
      <c r="P919" s="2" t="s">
        <v>10908</v>
      </c>
      <c r="Q919" s="2" t="s">
        <v>10909</v>
      </c>
      <c r="R919" s="2"/>
      <c r="S919" s="2"/>
      <c r="T919" s="2" t="s">
        <v>5556</v>
      </c>
      <c r="U919" s="2" t="n">
        <v>28</v>
      </c>
      <c r="V919" s="2" t="s">
        <v>133</v>
      </c>
      <c r="W919" s="2" t="n">
        <v>1</v>
      </c>
      <c r="X919" s="2" t="s">
        <v>10910</v>
      </c>
      <c r="Y919" s="2" t="s">
        <v>4754</v>
      </c>
      <c r="Z919" s="2" t="s">
        <v>136</v>
      </c>
      <c r="AA919" s="2"/>
      <c r="AB919" s="2"/>
      <c r="AC919" s="2"/>
      <c r="AD919" s="2"/>
      <c r="AE919" s="2"/>
      <c r="AF919" s="2"/>
      <c r="AG919" s="2" t="s">
        <v>6412</v>
      </c>
      <c r="AH919" s="2" t="s">
        <v>10911</v>
      </c>
      <c r="AI919" s="2" t="s">
        <v>10912</v>
      </c>
      <c r="AJ919" s="2"/>
      <c r="AK919" s="2"/>
      <c r="AL919" s="2"/>
      <c r="AM919" s="2"/>
      <c r="AN919" s="2" t="s">
        <v>87</v>
      </c>
      <c r="AO919" s="2" t="s">
        <v>10913</v>
      </c>
      <c r="AP919" s="2" t="s">
        <v>89</v>
      </c>
    </row>
    <row r="920" customFormat="false" ht="15" hidden="false" customHeight="false" outlineLevel="0" collapsed="false">
      <c r="A920" s="8" t="s">
        <v>10914</v>
      </c>
      <c r="B920" s="8" t="s">
        <v>10914</v>
      </c>
      <c r="C920" s="2" t="s">
        <v>10915</v>
      </c>
      <c r="D920" s="2" t="s">
        <v>5369</v>
      </c>
      <c r="E920" s="2" t="s">
        <v>5370</v>
      </c>
      <c r="F920" s="9" t="n">
        <f aca="false">Precios!R920</f>
        <v>188</v>
      </c>
      <c r="G920" s="2" t="n">
        <v>432</v>
      </c>
      <c r="H920" s="10" t="str">
        <f aca="false">Parámetros!$B$28</f>
        <v>Nuevo</v>
      </c>
      <c r="I920" s="10" t="str">
        <f aca="false">Parámetros!$B$29</f>
        <v>Clásica</v>
      </c>
      <c r="J920" s="11" t="s">
        <v>10916</v>
      </c>
      <c r="K920" s="10" t="str">
        <f aca="false">Parámetros!$B$30</f>
        <v>Mercado Envíos</v>
      </c>
      <c r="L920" s="2" t="str">
        <f aca="false">IF(F920&gt;=Parámetros!$B$7,"Envío gratis (obligatorio en Mercado Libre)",Parámetros!$B$31)</f>
        <v>A cargo del comprador</v>
      </c>
      <c r="M920" s="10" t="str">
        <f aca="false">Parámetros!$B$32</f>
        <v>No acepto</v>
      </c>
      <c r="N920" s="10" t="str">
        <f aca="false">Parámetros!$B$33</f>
        <v>Sin garantía</v>
      </c>
      <c r="O920" s="2"/>
      <c r="P920" s="2" t="s">
        <v>10917</v>
      </c>
      <c r="Q920" s="2" t="s">
        <v>10918</v>
      </c>
      <c r="R920" s="2" t="s">
        <v>6366</v>
      </c>
      <c r="S920" s="2" t="s">
        <v>10919</v>
      </c>
      <c r="T920" s="2" t="s">
        <v>6367</v>
      </c>
      <c r="U920" s="2" t="n">
        <v>30</v>
      </c>
      <c r="V920" s="2" t="s">
        <v>805</v>
      </c>
      <c r="W920" s="2" t="n">
        <v>30</v>
      </c>
      <c r="X920" s="2"/>
      <c r="Y920" s="2"/>
      <c r="Z920" s="2"/>
      <c r="AA920" s="2"/>
      <c r="AB920" s="2"/>
      <c r="AC920" s="2"/>
      <c r="AD920" s="2"/>
      <c r="AE920" s="2"/>
      <c r="AF920" s="2"/>
      <c r="AG920" s="2" t="s">
        <v>10920</v>
      </c>
      <c r="AH920" s="2" t="s">
        <v>10921</v>
      </c>
      <c r="AI920" s="2" t="s">
        <v>10922</v>
      </c>
      <c r="AJ920" s="2" t="s">
        <v>10923</v>
      </c>
      <c r="AK920" s="2"/>
      <c r="AL920" s="2"/>
      <c r="AM920" s="2"/>
      <c r="AN920" s="2" t="s">
        <v>87</v>
      </c>
      <c r="AO920" s="2" t="s">
        <v>10924</v>
      </c>
      <c r="AP920" s="2" t="s">
        <v>89</v>
      </c>
    </row>
    <row r="921" customFormat="false" ht="15" hidden="false" customHeight="false" outlineLevel="0" collapsed="false">
      <c r="A921" s="8" t="s">
        <v>10925</v>
      </c>
      <c r="B921" s="8" t="s">
        <v>10925</v>
      </c>
      <c r="C921" s="2" t="s">
        <v>10926</v>
      </c>
      <c r="D921" s="2" t="s">
        <v>240</v>
      </c>
      <c r="E921" s="2" t="s">
        <v>241</v>
      </c>
      <c r="F921" s="9" t="n">
        <f aca="false">Precios!R921</f>
        <v>146</v>
      </c>
      <c r="G921" s="2" t="n">
        <v>91</v>
      </c>
      <c r="H921" s="10" t="str">
        <f aca="false">Parámetros!$B$28</f>
        <v>Nuevo</v>
      </c>
      <c r="I921" s="10" t="str">
        <f aca="false">Parámetros!$B$29</f>
        <v>Clásica</v>
      </c>
      <c r="J921" s="11" t="s">
        <v>10927</v>
      </c>
      <c r="K921" s="10" t="str">
        <f aca="false">Parámetros!$B$30</f>
        <v>Mercado Envíos</v>
      </c>
      <c r="L921" s="2" t="str">
        <f aca="false">IF(F921&gt;=Parámetros!$B$7,"Envío gratis (obligatorio en Mercado Libre)",Parámetros!$B$31)</f>
        <v>A cargo del comprador</v>
      </c>
      <c r="M921" s="10" t="str">
        <f aca="false">Parámetros!$B$32</f>
        <v>No acepto</v>
      </c>
      <c r="N921" s="10" t="str">
        <f aca="false">Parámetros!$B$33</f>
        <v>Sin garantía</v>
      </c>
      <c r="O921" s="2"/>
      <c r="P921" s="2" t="s">
        <v>8009</v>
      </c>
      <c r="Q921" s="2" t="s">
        <v>3066</v>
      </c>
      <c r="R921" s="2"/>
      <c r="S921" s="2"/>
      <c r="T921" s="2" t="s">
        <v>7414</v>
      </c>
      <c r="U921" s="2" t="n">
        <v>10</v>
      </c>
      <c r="V921" s="2" t="s">
        <v>133</v>
      </c>
      <c r="W921" s="2" t="n">
        <v>1</v>
      </c>
      <c r="X921" s="2" t="s">
        <v>8011</v>
      </c>
      <c r="Y921" s="2" t="s">
        <v>4754</v>
      </c>
      <c r="Z921" s="2" t="s">
        <v>136</v>
      </c>
      <c r="AA921" s="2"/>
      <c r="AB921" s="2"/>
      <c r="AC921" s="2"/>
      <c r="AD921" s="2"/>
      <c r="AE921" s="2"/>
      <c r="AF921" s="2" t="s">
        <v>10928</v>
      </c>
      <c r="AG921" s="2" t="s">
        <v>10929</v>
      </c>
      <c r="AH921" s="2" t="s">
        <v>10930</v>
      </c>
      <c r="AI921" s="2" t="s">
        <v>10931</v>
      </c>
      <c r="AJ921" s="2" t="s">
        <v>10932</v>
      </c>
      <c r="AK921" s="2"/>
      <c r="AL921" s="2"/>
      <c r="AM921" s="2"/>
      <c r="AN921" s="2" t="s">
        <v>87</v>
      </c>
      <c r="AO921" s="2" t="s">
        <v>10933</v>
      </c>
      <c r="AP921" s="2" t="s">
        <v>89</v>
      </c>
    </row>
    <row r="922" customFormat="false" ht="15" hidden="false" customHeight="false" outlineLevel="0" collapsed="false">
      <c r="A922" s="8" t="s">
        <v>10934</v>
      </c>
      <c r="B922" s="8" t="s">
        <v>10934</v>
      </c>
      <c r="C922" s="2" t="s">
        <v>10935</v>
      </c>
      <c r="D922" s="2" t="s">
        <v>2644</v>
      </c>
      <c r="E922" s="2" t="s">
        <v>2645</v>
      </c>
      <c r="F922" s="9" t="n">
        <f aca="false">Precios!R922</f>
        <v>444</v>
      </c>
      <c r="G922" s="2" t="n">
        <v>0</v>
      </c>
      <c r="H922" s="10" t="str">
        <f aca="false">Parámetros!$B$28</f>
        <v>Nuevo</v>
      </c>
      <c r="I922" s="10" t="str">
        <f aca="false">Parámetros!$B$29</f>
        <v>Clásica</v>
      </c>
      <c r="J922" s="11" t="s">
        <v>10936</v>
      </c>
      <c r="K922" s="10" t="str">
        <f aca="false">Parámetros!$B$30</f>
        <v>Mercado Envíos</v>
      </c>
      <c r="L922" s="2" t="str">
        <f aca="false">IF(F922&gt;=Parámetros!$B$7,"Envío gratis (obligatorio en Mercado Libre)",Parámetros!$B$31)</f>
        <v>Envío gratis (obligatorio en Mercado Libre)</v>
      </c>
      <c r="M922" s="10" t="str">
        <f aca="false">Parámetros!$B$32</f>
        <v>No acepto</v>
      </c>
      <c r="N922" s="10" t="str">
        <f aca="false">Parámetros!$B$33</f>
        <v>Sin garantía</v>
      </c>
      <c r="O922" s="2" t="s">
        <v>10937</v>
      </c>
      <c r="P922" s="2" t="s">
        <v>10938</v>
      </c>
      <c r="Q922" s="2" t="s">
        <v>10939</v>
      </c>
      <c r="R922" s="2" t="s">
        <v>10940</v>
      </c>
      <c r="S922" s="2" t="s">
        <v>10941</v>
      </c>
      <c r="T922" s="2" t="s">
        <v>7329</v>
      </c>
      <c r="U922" s="2" t="n">
        <v>20</v>
      </c>
      <c r="V922" s="2" t="s">
        <v>133</v>
      </c>
      <c r="W922" s="2" t="n">
        <v>1</v>
      </c>
      <c r="X922" s="2" t="s">
        <v>10942</v>
      </c>
      <c r="Y922" s="2" t="s">
        <v>10941</v>
      </c>
      <c r="Z922" s="2" t="s">
        <v>136</v>
      </c>
      <c r="AA922" s="2" t="s">
        <v>81</v>
      </c>
      <c r="AB922" s="2"/>
      <c r="AC922" s="2"/>
      <c r="AD922" s="2"/>
      <c r="AE922" s="2"/>
      <c r="AF922" s="2"/>
      <c r="AG922" s="2" t="s">
        <v>10943</v>
      </c>
      <c r="AH922" s="2" t="s">
        <v>10944</v>
      </c>
      <c r="AI922" s="2"/>
      <c r="AJ922" s="2"/>
      <c r="AK922" s="2"/>
      <c r="AL922" s="2"/>
      <c r="AM922" s="2"/>
      <c r="AN922" s="2" t="s">
        <v>87</v>
      </c>
      <c r="AO922" s="2" t="s">
        <v>10945</v>
      </c>
      <c r="AP922" s="2" t="s">
        <v>89</v>
      </c>
    </row>
    <row r="923" customFormat="false" ht="15" hidden="false" customHeight="false" outlineLevel="0" collapsed="false">
      <c r="A923" s="8" t="s">
        <v>10946</v>
      </c>
      <c r="B923" s="8" t="s">
        <v>10946</v>
      </c>
      <c r="C923" s="2" t="s">
        <v>10947</v>
      </c>
      <c r="D923" s="2" t="s">
        <v>483</v>
      </c>
      <c r="E923" s="2" t="s">
        <v>484</v>
      </c>
      <c r="F923" s="9" t="n">
        <f aca="false">Precios!R923</f>
        <v>1344</v>
      </c>
      <c r="G923" s="2" t="n">
        <v>4</v>
      </c>
      <c r="H923" s="10" t="str">
        <f aca="false">Parámetros!$B$28</f>
        <v>Nuevo</v>
      </c>
      <c r="I923" s="10" t="str">
        <f aca="false">Parámetros!$B$29</f>
        <v>Clásica</v>
      </c>
      <c r="J923" s="11" t="s">
        <v>10948</v>
      </c>
      <c r="K923" s="10" t="str">
        <f aca="false">Parámetros!$B$30</f>
        <v>Mercado Envíos</v>
      </c>
      <c r="L923" s="2" t="str">
        <f aca="false">IF(F923&gt;=Parámetros!$B$7,"Envío gratis (obligatorio en Mercado Libre)",Parámetros!$B$31)</f>
        <v>Envío gratis (obligatorio en Mercado Libre)</v>
      </c>
      <c r="M923" s="10" t="str">
        <f aca="false">Parámetros!$B$32</f>
        <v>No acepto</v>
      </c>
      <c r="N923" s="10" t="str">
        <f aca="false">Parámetros!$B$33</f>
        <v>Sin garantía</v>
      </c>
      <c r="O923" s="2" t="s">
        <v>10949</v>
      </c>
      <c r="P923" s="2" t="s">
        <v>10950</v>
      </c>
      <c r="Q923" s="2" t="s">
        <v>10951</v>
      </c>
      <c r="R923" s="2"/>
      <c r="S923" s="2"/>
      <c r="T923" s="2" t="s">
        <v>10952</v>
      </c>
      <c r="U923" s="2" t="n">
        <v>2.5</v>
      </c>
      <c r="V923" s="2" t="s">
        <v>77</v>
      </c>
      <c r="W923" s="2" t="n">
        <v>1</v>
      </c>
      <c r="X923" s="2" t="s">
        <v>10953</v>
      </c>
      <c r="Y923" s="2" t="s">
        <v>10954</v>
      </c>
      <c r="Z923" s="2" t="s">
        <v>494</v>
      </c>
      <c r="AA923" s="2"/>
      <c r="AB923" s="2"/>
      <c r="AC923" s="2"/>
      <c r="AD923" s="2"/>
      <c r="AE923" s="2"/>
      <c r="AF923" s="2" t="s">
        <v>10955</v>
      </c>
      <c r="AG923" s="2" t="s">
        <v>10956</v>
      </c>
      <c r="AH923" s="2" t="s">
        <v>10957</v>
      </c>
      <c r="AI923" s="2" t="s">
        <v>10958</v>
      </c>
      <c r="AJ923" s="2"/>
      <c r="AK923" s="2"/>
      <c r="AL923" s="2"/>
      <c r="AM923" s="2"/>
      <c r="AN923" s="2" t="s">
        <v>87</v>
      </c>
      <c r="AO923" s="2" t="s">
        <v>10959</v>
      </c>
      <c r="AP923" s="2" t="s">
        <v>89</v>
      </c>
    </row>
    <row r="924" customFormat="false" ht="15" hidden="false" customHeight="false" outlineLevel="0" collapsed="false">
      <c r="A924" s="8" t="s">
        <v>10960</v>
      </c>
      <c r="B924" s="8" t="s">
        <v>10960</v>
      </c>
      <c r="C924" s="2" t="s">
        <v>10961</v>
      </c>
      <c r="D924" s="2" t="s">
        <v>1059</v>
      </c>
      <c r="E924" s="2" t="s">
        <v>1060</v>
      </c>
      <c r="F924" s="9" t="n">
        <f aca="false">Precios!R924</f>
        <v>1188</v>
      </c>
      <c r="G924" s="2" t="n">
        <v>23</v>
      </c>
      <c r="H924" s="10" t="str">
        <f aca="false">Parámetros!$B$28</f>
        <v>Nuevo</v>
      </c>
      <c r="I924" s="10" t="str">
        <f aca="false">Parámetros!$B$29</f>
        <v>Clásica</v>
      </c>
      <c r="J924" s="11" t="s">
        <v>10962</v>
      </c>
      <c r="K924" s="10" t="str">
        <f aca="false">Parámetros!$B$30</f>
        <v>Mercado Envíos</v>
      </c>
      <c r="L924" s="2" t="str">
        <f aca="false">IF(F924&gt;=Parámetros!$B$7,"Envío gratis (obligatorio en Mercado Libre)",Parámetros!$B$31)</f>
        <v>Envío gratis (obligatorio en Mercado Libre)</v>
      </c>
      <c r="M924" s="10" t="str">
        <f aca="false">Parámetros!$B$32</f>
        <v>No acepto</v>
      </c>
      <c r="N924" s="10" t="str">
        <f aca="false">Parámetros!$B$33</f>
        <v>Sin garantía</v>
      </c>
      <c r="O924" s="2" t="s">
        <v>10963</v>
      </c>
      <c r="P924" s="2" t="s">
        <v>10964</v>
      </c>
      <c r="Q924" s="2" t="s">
        <v>450</v>
      </c>
      <c r="R924" s="2" t="s">
        <v>10965</v>
      </c>
      <c r="S924" s="2"/>
      <c r="T924" s="2" t="s">
        <v>5415</v>
      </c>
      <c r="U924" s="2" t="n">
        <v>30</v>
      </c>
      <c r="V924" s="2" t="s">
        <v>133</v>
      </c>
      <c r="W924" s="2" t="n">
        <v>1</v>
      </c>
      <c r="X924" s="2" t="s">
        <v>10966</v>
      </c>
      <c r="Y924" s="2" t="s">
        <v>10967</v>
      </c>
      <c r="Z924" s="2" t="s">
        <v>136</v>
      </c>
      <c r="AA924" s="2"/>
      <c r="AB924" s="2"/>
      <c r="AC924" s="2"/>
      <c r="AD924" s="2"/>
      <c r="AE924" s="2"/>
      <c r="AF924" s="2" t="s">
        <v>10968</v>
      </c>
      <c r="AG924" s="2" t="s">
        <v>10969</v>
      </c>
      <c r="AH924" s="2" t="s">
        <v>10970</v>
      </c>
      <c r="AI924" s="2" t="s">
        <v>10971</v>
      </c>
      <c r="AJ924" s="2" t="s">
        <v>10972</v>
      </c>
      <c r="AK924" s="2"/>
      <c r="AL924" s="2"/>
      <c r="AM924" s="2"/>
      <c r="AN924" s="2" t="s">
        <v>87</v>
      </c>
      <c r="AO924" s="2" t="s">
        <v>10973</v>
      </c>
      <c r="AP924" s="2" t="s">
        <v>89</v>
      </c>
    </row>
    <row r="925" customFormat="false" ht="15" hidden="false" customHeight="false" outlineLevel="0" collapsed="false">
      <c r="A925" s="8" t="s">
        <v>10974</v>
      </c>
      <c r="B925" s="8" t="s">
        <v>10974</v>
      </c>
      <c r="C925" s="2" t="s">
        <v>10975</v>
      </c>
      <c r="D925" s="2" t="s">
        <v>1811</v>
      </c>
      <c r="E925" s="2" t="s">
        <v>1812</v>
      </c>
      <c r="F925" s="9" t="n">
        <f aca="false">Precios!R925</f>
        <v>1699</v>
      </c>
      <c r="G925" s="2" t="n">
        <v>12</v>
      </c>
      <c r="H925" s="10" t="str">
        <f aca="false">Parámetros!$B$28</f>
        <v>Nuevo</v>
      </c>
      <c r="I925" s="10" t="str">
        <f aca="false">Parámetros!$B$29</f>
        <v>Clásica</v>
      </c>
      <c r="J925" s="11" t="s">
        <v>10976</v>
      </c>
      <c r="K925" s="10" t="str">
        <f aca="false">Parámetros!$B$30</f>
        <v>Mercado Envíos</v>
      </c>
      <c r="L925" s="2" t="str">
        <f aca="false">IF(F925&gt;=Parámetros!$B$7,"Envío gratis (obligatorio en Mercado Libre)",Parámetros!$B$31)</f>
        <v>Envío gratis (obligatorio en Mercado Libre)</v>
      </c>
      <c r="M925" s="10" t="str">
        <f aca="false">Parámetros!$B$32</f>
        <v>No acepto</v>
      </c>
      <c r="N925" s="10" t="str">
        <f aca="false">Parámetros!$B$33</f>
        <v>Sin garantía</v>
      </c>
      <c r="O925" s="2" t="s">
        <v>10977</v>
      </c>
      <c r="P925" s="2" t="s">
        <v>9216</v>
      </c>
      <c r="Q925" s="2" t="s">
        <v>3066</v>
      </c>
      <c r="R925" s="2"/>
      <c r="S925" s="2"/>
      <c r="T925" s="2" t="s">
        <v>10978</v>
      </c>
      <c r="U925" s="2" t="n">
        <v>5</v>
      </c>
      <c r="V925" s="2" t="s">
        <v>100</v>
      </c>
      <c r="W925" s="2" t="n">
        <v>1</v>
      </c>
      <c r="X925" s="2" t="s">
        <v>9219</v>
      </c>
      <c r="Y925" s="2" t="s">
        <v>2085</v>
      </c>
      <c r="Z925" s="2" t="s">
        <v>341</v>
      </c>
      <c r="AA925" s="2"/>
      <c r="AB925" s="2"/>
      <c r="AC925" s="2"/>
      <c r="AD925" s="2"/>
      <c r="AE925" s="2"/>
      <c r="AF925" s="2"/>
      <c r="AG925" s="2" t="s">
        <v>10979</v>
      </c>
      <c r="AH925" s="2" t="s">
        <v>10980</v>
      </c>
      <c r="AI925" s="2" t="s">
        <v>10981</v>
      </c>
      <c r="AJ925" s="2"/>
      <c r="AK925" s="2"/>
      <c r="AL925" s="2"/>
      <c r="AM925" s="2"/>
      <c r="AN925" s="2" t="s">
        <v>87</v>
      </c>
      <c r="AO925" s="2" t="s">
        <v>10982</v>
      </c>
      <c r="AP925" s="2" t="s">
        <v>89</v>
      </c>
    </row>
    <row r="926" customFormat="false" ht="15" hidden="false" customHeight="false" outlineLevel="0" collapsed="false">
      <c r="A926" s="8" t="s">
        <v>10983</v>
      </c>
      <c r="B926" s="8" t="s">
        <v>10983</v>
      </c>
      <c r="C926" s="2" t="s">
        <v>10984</v>
      </c>
      <c r="D926" s="2" t="s">
        <v>144</v>
      </c>
      <c r="E926" s="2" t="s">
        <v>145</v>
      </c>
      <c r="F926" s="9" t="n">
        <f aca="false">Precios!R926</f>
        <v>199.05</v>
      </c>
      <c r="G926" s="2" t="n">
        <v>46</v>
      </c>
      <c r="H926" s="10" t="str">
        <f aca="false">Parámetros!$B$28</f>
        <v>Nuevo</v>
      </c>
      <c r="I926" s="10" t="str">
        <f aca="false">Parámetros!$B$29</f>
        <v>Clásica</v>
      </c>
      <c r="J926" s="11" t="s">
        <v>10985</v>
      </c>
      <c r="K926" s="10" t="str">
        <f aca="false">Parámetros!$B$30</f>
        <v>Mercado Envíos</v>
      </c>
      <c r="L926" s="2" t="str">
        <f aca="false">IF(F926&gt;=Parámetros!$B$7,"Envío gratis (obligatorio en Mercado Libre)",Parámetros!$B$31)</f>
        <v>A cargo del comprador</v>
      </c>
      <c r="M926" s="10" t="str">
        <f aca="false">Parámetros!$B$32</f>
        <v>No acepto</v>
      </c>
      <c r="N926" s="10" t="str">
        <f aca="false">Parámetros!$B$33</f>
        <v>Sin garantía</v>
      </c>
      <c r="O926" s="2" t="s">
        <v>10986</v>
      </c>
      <c r="P926" s="2" t="s">
        <v>10987</v>
      </c>
      <c r="Q926" s="2" t="s">
        <v>5567</v>
      </c>
      <c r="R926" s="2"/>
      <c r="S926" s="2" t="s">
        <v>10988</v>
      </c>
      <c r="T926" s="2" t="s">
        <v>2711</v>
      </c>
      <c r="U926" s="2" t="n">
        <v>400</v>
      </c>
      <c r="V926" s="2" t="s">
        <v>77</v>
      </c>
      <c r="W926" s="2" t="n">
        <v>1</v>
      </c>
      <c r="X926" s="2" t="s">
        <v>10988</v>
      </c>
      <c r="Y926" s="2"/>
      <c r="Z926" s="2" t="s">
        <v>136</v>
      </c>
      <c r="AA926" s="2"/>
      <c r="AB926" s="2"/>
      <c r="AC926" s="2"/>
      <c r="AD926" s="2"/>
      <c r="AE926" s="2"/>
      <c r="AF926" s="2" t="s">
        <v>10989</v>
      </c>
      <c r="AG926" s="2" t="s">
        <v>10990</v>
      </c>
      <c r="AH926" s="2" t="s">
        <v>10991</v>
      </c>
      <c r="AI926" s="2"/>
      <c r="AJ926" s="2"/>
      <c r="AK926" s="2"/>
      <c r="AL926" s="2"/>
      <c r="AM926" s="2"/>
      <c r="AN926" s="2" t="s">
        <v>87</v>
      </c>
      <c r="AO926" s="2" t="s">
        <v>10992</v>
      </c>
      <c r="AP926" s="2" t="s">
        <v>89</v>
      </c>
    </row>
    <row r="927" customFormat="false" ht="15" hidden="false" customHeight="false" outlineLevel="0" collapsed="false">
      <c r="A927" s="8" t="s">
        <v>10993</v>
      </c>
      <c r="B927" s="8" t="s">
        <v>10993</v>
      </c>
      <c r="C927" s="2" t="s">
        <v>10994</v>
      </c>
      <c r="D927" s="2" t="s">
        <v>1811</v>
      </c>
      <c r="E927" s="2" t="s">
        <v>1812</v>
      </c>
      <c r="F927" s="9" t="n">
        <f aca="false">Precios!R927</f>
        <v>177</v>
      </c>
      <c r="G927" s="2" t="n">
        <v>155</v>
      </c>
      <c r="H927" s="10" t="str">
        <f aca="false">Parámetros!$B$28</f>
        <v>Nuevo</v>
      </c>
      <c r="I927" s="10" t="str">
        <f aca="false">Parámetros!$B$29</f>
        <v>Clásica</v>
      </c>
      <c r="J927" s="11" t="s">
        <v>10995</v>
      </c>
      <c r="K927" s="10" t="str">
        <f aca="false">Parámetros!$B$30</f>
        <v>Mercado Envíos</v>
      </c>
      <c r="L927" s="2" t="str">
        <f aca="false">IF(F927&gt;=Parámetros!$B$7,"Envío gratis (obligatorio en Mercado Libre)",Parámetros!$B$31)</f>
        <v>A cargo del comprador</v>
      </c>
      <c r="M927" s="10" t="str">
        <f aca="false">Parámetros!$B$32</f>
        <v>No acepto</v>
      </c>
      <c r="N927" s="10" t="str">
        <f aca="false">Parámetros!$B$33</f>
        <v>Sin garantía</v>
      </c>
      <c r="O927" s="2"/>
      <c r="P927" s="2" t="s">
        <v>2534</v>
      </c>
      <c r="Q927" s="2" t="s">
        <v>10996</v>
      </c>
      <c r="R927" s="2"/>
      <c r="S927" s="2" t="s">
        <v>10997</v>
      </c>
      <c r="T927" s="2" t="s">
        <v>10998</v>
      </c>
      <c r="U927" s="2" t="n">
        <v>120</v>
      </c>
      <c r="V927" s="2" t="s">
        <v>77</v>
      </c>
      <c r="W927" s="2" t="n">
        <v>1</v>
      </c>
      <c r="X927" s="2" t="s">
        <v>10999</v>
      </c>
      <c r="Y927" s="2" t="s">
        <v>11000</v>
      </c>
      <c r="Z927" s="2" t="s">
        <v>341</v>
      </c>
      <c r="AA927" s="2"/>
      <c r="AB927" s="2"/>
      <c r="AC927" s="2"/>
      <c r="AD927" s="2"/>
      <c r="AE927" s="2"/>
      <c r="AF927" s="2"/>
      <c r="AG927" s="2" t="s">
        <v>11001</v>
      </c>
      <c r="AH927" s="2" t="s">
        <v>11002</v>
      </c>
      <c r="AI927" s="2"/>
      <c r="AJ927" s="2"/>
      <c r="AK927" s="2"/>
      <c r="AL927" s="2"/>
      <c r="AM927" s="2"/>
      <c r="AN927" s="2" t="s">
        <v>87</v>
      </c>
      <c r="AO927" s="2" t="s">
        <v>11003</v>
      </c>
      <c r="AP927" s="2" t="s">
        <v>89</v>
      </c>
    </row>
    <row r="928" customFormat="false" ht="15" hidden="false" customHeight="false" outlineLevel="0" collapsed="false">
      <c r="A928" s="8" t="s">
        <v>11004</v>
      </c>
      <c r="B928" s="8" t="s">
        <v>11004</v>
      </c>
      <c r="C928" s="2" t="s">
        <v>11005</v>
      </c>
      <c r="D928" s="2" t="s">
        <v>10053</v>
      </c>
      <c r="E928" s="2" t="s">
        <v>10054</v>
      </c>
      <c r="F928" s="9" t="n">
        <f aca="false">Precios!R928</f>
        <v>174.83</v>
      </c>
      <c r="G928" s="2" t="n">
        <v>375</v>
      </c>
      <c r="H928" s="10" t="str">
        <f aca="false">Parámetros!$B$28</f>
        <v>Nuevo</v>
      </c>
      <c r="I928" s="10" t="str">
        <f aca="false">Parámetros!$B$29</f>
        <v>Clásica</v>
      </c>
      <c r="J928" s="11" t="s">
        <v>11006</v>
      </c>
      <c r="K928" s="10" t="str">
        <f aca="false">Parámetros!$B$30</f>
        <v>Mercado Envíos</v>
      </c>
      <c r="L928" s="2" t="str">
        <f aca="false">IF(F928&gt;=Parámetros!$B$7,"Envío gratis (obligatorio en Mercado Libre)",Parámetros!$B$31)</f>
        <v>A cargo del comprador</v>
      </c>
      <c r="M928" s="10" t="str">
        <f aca="false">Parámetros!$B$32</f>
        <v>No acepto</v>
      </c>
      <c r="N928" s="10" t="str">
        <f aca="false">Parámetros!$B$33</f>
        <v>Sin garantía</v>
      </c>
      <c r="O928" s="2" t="s">
        <v>11007</v>
      </c>
      <c r="P928" s="2" t="s">
        <v>11008</v>
      </c>
      <c r="Q928" s="2"/>
      <c r="R928" s="2" t="s">
        <v>11009</v>
      </c>
      <c r="S928" s="2" t="s">
        <v>11010</v>
      </c>
      <c r="T928" s="2" t="s">
        <v>2711</v>
      </c>
      <c r="U928" s="2" t="n">
        <v>120</v>
      </c>
      <c r="V928" s="2" t="s">
        <v>77</v>
      </c>
      <c r="W928" s="2" t="n">
        <v>1</v>
      </c>
      <c r="X928" s="2"/>
      <c r="Y928" s="2"/>
      <c r="Z928" s="2"/>
      <c r="AA928" s="2"/>
      <c r="AB928" s="2"/>
      <c r="AC928" s="2" t="s">
        <v>1363</v>
      </c>
      <c r="AD928" s="2"/>
      <c r="AE928" s="2"/>
      <c r="AF928" s="2"/>
      <c r="AG928" s="2" t="s">
        <v>11011</v>
      </c>
      <c r="AH928" s="2" t="s">
        <v>11012</v>
      </c>
      <c r="AI928" s="2" t="s">
        <v>11013</v>
      </c>
      <c r="AJ928" s="2" t="s">
        <v>11014</v>
      </c>
      <c r="AK928" s="2"/>
      <c r="AL928" s="2"/>
      <c r="AM928" s="2"/>
      <c r="AN928" s="2" t="s">
        <v>175</v>
      </c>
      <c r="AO928" s="2" t="s">
        <v>11015</v>
      </c>
      <c r="AP928" s="2" t="s">
        <v>89</v>
      </c>
    </row>
    <row r="929" customFormat="false" ht="15" hidden="false" customHeight="false" outlineLevel="0" collapsed="false">
      <c r="A929" s="8" t="s">
        <v>11016</v>
      </c>
      <c r="B929" s="8" t="s">
        <v>11016</v>
      </c>
      <c r="C929" s="2" t="s">
        <v>11017</v>
      </c>
      <c r="D929" s="2" t="s">
        <v>6440</v>
      </c>
      <c r="E929" s="2" t="s">
        <v>6441</v>
      </c>
      <c r="F929" s="9" t="n">
        <f aca="false">Precios!R929</f>
        <v>278</v>
      </c>
      <c r="G929" s="2" t="n">
        <v>96</v>
      </c>
      <c r="H929" s="10" t="str">
        <f aca="false">Parámetros!$B$28</f>
        <v>Nuevo</v>
      </c>
      <c r="I929" s="10" t="str">
        <f aca="false">Parámetros!$B$29</f>
        <v>Clásica</v>
      </c>
      <c r="J929" s="11" t="s">
        <v>11018</v>
      </c>
      <c r="K929" s="10" t="str">
        <f aca="false">Parámetros!$B$30</f>
        <v>Mercado Envíos</v>
      </c>
      <c r="L929" s="2" t="str">
        <f aca="false">IF(F929&gt;=Parámetros!$B$7,"Envío gratis (obligatorio en Mercado Libre)",Parámetros!$B$31)</f>
        <v>A cargo del comprador</v>
      </c>
      <c r="M929" s="10" t="str">
        <f aca="false">Parámetros!$B$32</f>
        <v>No acepto</v>
      </c>
      <c r="N929" s="10" t="str">
        <f aca="false">Parámetros!$B$33</f>
        <v>Sin garantía</v>
      </c>
      <c r="O929" s="2"/>
      <c r="P929" s="2" t="s">
        <v>5242</v>
      </c>
      <c r="Q929" s="2" t="s">
        <v>5243</v>
      </c>
      <c r="R929" s="2" t="s">
        <v>5244</v>
      </c>
      <c r="S929" s="2" t="s">
        <v>11019</v>
      </c>
      <c r="T929" s="2" t="s">
        <v>11020</v>
      </c>
      <c r="U929" s="2" t="n">
        <v>12</v>
      </c>
      <c r="V929" s="2" t="s">
        <v>171</v>
      </c>
      <c r="W929" s="2" t="n">
        <v>12</v>
      </c>
      <c r="X929" s="2"/>
      <c r="Y929" s="2"/>
      <c r="Z929" s="2"/>
      <c r="AA929" s="2"/>
      <c r="AB929" s="2"/>
      <c r="AC929" s="2"/>
      <c r="AD929" s="2"/>
      <c r="AE929" s="2"/>
      <c r="AF929" s="2"/>
      <c r="AG929" s="2" t="s">
        <v>11021</v>
      </c>
      <c r="AH929" s="2" t="s">
        <v>11022</v>
      </c>
      <c r="AI929" s="2" t="s">
        <v>11023</v>
      </c>
      <c r="AJ929" s="2"/>
      <c r="AK929" s="2"/>
      <c r="AL929" s="2"/>
      <c r="AM929" s="2"/>
      <c r="AN929" s="2" t="s">
        <v>87</v>
      </c>
      <c r="AO929" s="2" t="s">
        <v>11024</v>
      </c>
      <c r="AP929" s="2" t="s">
        <v>89</v>
      </c>
    </row>
    <row r="930" customFormat="false" ht="15" hidden="false" customHeight="false" outlineLevel="0" collapsed="false">
      <c r="A930" s="8" t="s">
        <v>11025</v>
      </c>
      <c r="B930" s="8" t="s">
        <v>11025</v>
      </c>
      <c r="C930" s="2" t="s">
        <v>11026</v>
      </c>
      <c r="D930" s="2" t="s">
        <v>68</v>
      </c>
      <c r="E930" s="2" t="s">
        <v>69</v>
      </c>
      <c r="F930" s="9" t="n">
        <f aca="false">Precios!R930</f>
        <v>1237.06</v>
      </c>
      <c r="G930" s="2" t="n">
        <v>48</v>
      </c>
      <c r="H930" s="10" t="str">
        <f aca="false">Parámetros!$B$28</f>
        <v>Nuevo</v>
      </c>
      <c r="I930" s="10" t="str">
        <f aca="false">Parámetros!$B$29</f>
        <v>Clásica</v>
      </c>
      <c r="J930" s="11" t="s">
        <v>11027</v>
      </c>
      <c r="K930" s="10" t="str">
        <f aca="false">Parámetros!$B$30</f>
        <v>Mercado Envíos</v>
      </c>
      <c r="L930" s="2" t="str">
        <f aca="false">IF(F930&gt;=Parámetros!$B$7,"Envío gratis (obligatorio en Mercado Libre)",Parámetros!$B$31)</f>
        <v>Envío gratis (obligatorio en Mercado Libre)</v>
      </c>
      <c r="M930" s="10" t="str">
        <f aca="false">Parámetros!$B$32</f>
        <v>No acepto</v>
      </c>
      <c r="N930" s="10" t="str">
        <f aca="false">Parámetros!$B$33</f>
        <v>Sin garantía</v>
      </c>
      <c r="O930" s="2" t="s">
        <v>11028</v>
      </c>
      <c r="P930" s="2" t="s">
        <v>11029</v>
      </c>
      <c r="Q930" s="2" t="s">
        <v>1098</v>
      </c>
      <c r="R930" s="2"/>
      <c r="S930" s="2"/>
      <c r="T930" s="2" t="s">
        <v>9151</v>
      </c>
      <c r="U930" s="2" t="n">
        <v>28</v>
      </c>
      <c r="V930" s="2" t="s">
        <v>220</v>
      </c>
      <c r="W930" s="2" t="n">
        <v>1</v>
      </c>
      <c r="X930" s="2" t="s">
        <v>11030</v>
      </c>
      <c r="Y930" s="2" t="s">
        <v>11031</v>
      </c>
      <c r="Z930" s="2" t="s">
        <v>136</v>
      </c>
      <c r="AA930" s="2" t="s">
        <v>81</v>
      </c>
      <c r="AB930" s="2"/>
      <c r="AC930" s="2"/>
      <c r="AD930" s="2"/>
      <c r="AE930" s="2"/>
      <c r="AF930" s="2"/>
      <c r="AG930" s="2" t="s">
        <v>11032</v>
      </c>
      <c r="AH930" s="2" t="s">
        <v>11033</v>
      </c>
      <c r="AI930" s="2" t="s">
        <v>11034</v>
      </c>
      <c r="AJ930" s="2"/>
      <c r="AK930" s="2"/>
      <c r="AL930" s="2"/>
      <c r="AM930" s="2"/>
      <c r="AN930" s="2" t="s">
        <v>87</v>
      </c>
      <c r="AO930" s="2" t="s">
        <v>11035</v>
      </c>
      <c r="AP930" s="2" t="s">
        <v>89</v>
      </c>
    </row>
    <row r="931" customFormat="false" ht="15" hidden="false" customHeight="false" outlineLevel="0" collapsed="false">
      <c r="A931" s="8" t="s">
        <v>11036</v>
      </c>
      <c r="B931" s="8" t="s">
        <v>11036</v>
      </c>
      <c r="C931" s="2" t="s">
        <v>11037</v>
      </c>
      <c r="D931" s="2" t="s">
        <v>162</v>
      </c>
      <c r="E931" s="2" t="s">
        <v>163</v>
      </c>
      <c r="F931" s="9" t="n">
        <f aca="false">Precios!R931</f>
        <v>349</v>
      </c>
      <c r="G931" s="2" t="n">
        <v>66</v>
      </c>
      <c r="H931" s="10" t="str">
        <f aca="false">Parámetros!$B$28</f>
        <v>Nuevo</v>
      </c>
      <c r="I931" s="10" t="str">
        <f aca="false">Parámetros!$B$29</f>
        <v>Clásica</v>
      </c>
      <c r="J931" s="11" t="s">
        <v>11038</v>
      </c>
      <c r="K931" s="10" t="str">
        <f aca="false">Parámetros!$B$30</f>
        <v>Mercado Envíos</v>
      </c>
      <c r="L931" s="2" t="str">
        <f aca="false">IF(F931&gt;=Parámetros!$B$7,"Envío gratis (obligatorio en Mercado Libre)",Parámetros!$B$31)</f>
        <v>Envío gratis (obligatorio en Mercado Libre)</v>
      </c>
      <c r="M931" s="10" t="str">
        <f aca="false">Parámetros!$B$32</f>
        <v>No acepto</v>
      </c>
      <c r="N931" s="10" t="str">
        <f aca="false">Parámetros!$B$33</f>
        <v>Sin garantía</v>
      </c>
      <c r="O931" s="2" t="s">
        <v>11039</v>
      </c>
      <c r="P931" s="2" t="s">
        <v>166</v>
      </c>
      <c r="Q931" s="2"/>
      <c r="R931" s="2" t="s">
        <v>7768</v>
      </c>
      <c r="S931" s="2" t="s">
        <v>11040</v>
      </c>
      <c r="T931" s="2" t="s">
        <v>7770</v>
      </c>
      <c r="U931" s="2" t="n">
        <v>30</v>
      </c>
      <c r="V931" s="2" t="s">
        <v>171</v>
      </c>
      <c r="W931" s="2" t="n">
        <v>30</v>
      </c>
      <c r="X931" s="2"/>
      <c r="Y931" s="2"/>
      <c r="Z931" s="2"/>
      <c r="AA931" s="2" t="s">
        <v>7771</v>
      </c>
      <c r="AB931" s="2" t="s">
        <v>11041</v>
      </c>
      <c r="AC931" s="2"/>
      <c r="AD931" s="2" t="s">
        <v>983</v>
      </c>
      <c r="AE931" s="2"/>
      <c r="AF931" s="2"/>
      <c r="AG931" s="2" t="s">
        <v>11042</v>
      </c>
      <c r="AH931" s="2" t="s">
        <v>11043</v>
      </c>
      <c r="AI931" s="2" t="s">
        <v>11044</v>
      </c>
      <c r="AJ931" s="2" t="s">
        <v>11045</v>
      </c>
      <c r="AK931" s="2"/>
      <c r="AL931" s="2"/>
      <c r="AM931" s="2"/>
      <c r="AN931" s="2" t="s">
        <v>175</v>
      </c>
      <c r="AO931" s="2" t="s">
        <v>11046</v>
      </c>
      <c r="AP931" s="2" t="s">
        <v>89</v>
      </c>
    </row>
    <row r="932" customFormat="false" ht="15" hidden="false" customHeight="false" outlineLevel="0" collapsed="false">
      <c r="A932" s="8" t="s">
        <v>11047</v>
      </c>
      <c r="B932" s="8" t="s">
        <v>11047</v>
      </c>
      <c r="C932" s="2" t="s">
        <v>11048</v>
      </c>
      <c r="D932" s="2" t="s">
        <v>6709</v>
      </c>
      <c r="E932" s="2" t="s">
        <v>6710</v>
      </c>
      <c r="F932" s="9" t="n">
        <f aca="false">Precios!R932</f>
        <v>84</v>
      </c>
      <c r="G932" s="2" t="n">
        <v>409</v>
      </c>
      <c r="H932" s="10" t="str">
        <f aca="false">Parámetros!$B$28</f>
        <v>Nuevo</v>
      </c>
      <c r="I932" s="10" t="str">
        <f aca="false">Parámetros!$B$29</f>
        <v>Clásica</v>
      </c>
      <c r="J932" s="11" t="s">
        <v>11049</v>
      </c>
      <c r="K932" s="10" t="str">
        <f aca="false">Parámetros!$B$30</f>
        <v>Mercado Envíos</v>
      </c>
      <c r="L932" s="2" t="str">
        <f aca="false">IF(F932&gt;=Parámetros!$B$7,"Envío gratis (obligatorio en Mercado Libre)",Parámetros!$B$31)</f>
        <v>A cargo del comprador</v>
      </c>
      <c r="M932" s="10" t="str">
        <f aca="false">Parámetros!$B$32</f>
        <v>No acepto</v>
      </c>
      <c r="N932" s="10" t="str">
        <f aca="false">Parámetros!$B$33</f>
        <v>Sin garantía</v>
      </c>
      <c r="O932" s="2" t="s">
        <v>11050</v>
      </c>
      <c r="P932" s="2" t="s">
        <v>7300</v>
      </c>
      <c r="Q932" s="2"/>
      <c r="R932" s="2" t="s">
        <v>8395</v>
      </c>
      <c r="S932" s="2" t="s">
        <v>475</v>
      </c>
      <c r="T932" s="2" t="s">
        <v>8558</v>
      </c>
      <c r="U932" s="2" t="n">
        <v>60</v>
      </c>
      <c r="V932" s="2" t="s">
        <v>100</v>
      </c>
      <c r="W932" s="2" t="n">
        <v>1</v>
      </c>
      <c r="X932" s="2"/>
      <c r="Y932" s="2"/>
      <c r="Z932" s="2"/>
      <c r="AA932" s="2"/>
      <c r="AB932" s="2"/>
      <c r="AC932" s="2" t="s">
        <v>11051</v>
      </c>
      <c r="AD932" s="2" t="s">
        <v>1101</v>
      </c>
      <c r="AE932" s="2"/>
      <c r="AF932" s="2"/>
      <c r="AG932" s="2" t="s">
        <v>11052</v>
      </c>
      <c r="AH932" s="2" t="s">
        <v>11053</v>
      </c>
      <c r="AI932" s="2" t="s">
        <v>11054</v>
      </c>
      <c r="AJ932" s="2" t="s">
        <v>11055</v>
      </c>
      <c r="AK932" s="2"/>
      <c r="AL932" s="2"/>
      <c r="AM932" s="2"/>
      <c r="AN932" s="2" t="s">
        <v>175</v>
      </c>
      <c r="AO932" s="2" t="s">
        <v>11056</v>
      </c>
      <c r="AP932" s="2" t="s">
        <v>89</v>
      </c>
    </row>
    <row r="933" customFormat="false" ht="15" hidden="false" customHeight="false" outlineLevel="0" collapsed="false">
      <c r="A933" s="8" t="s">
        <v>11057</v>
      </c>
      <c r="B933" s="8" t="s">
        <v>11057</v>
      </c>
      <c r="C933" s="2" t="s">
        <v>11058</v>
      </c>
      <c r="D933" s="2" t="s">
        <v>596</v>
      </c>
      <c r="E933" s="2" t="s">
        <v>597</v>
      </c>
      <c r="F933" s="9" t="n">
        <f aca="false">Precios!R933</f>
        <v>218</v>
      </c>
      <c r="G933" s="2" t="n">
        <v>194</v>
      </c>
      <c r="H933" s="10" t="str">
        <f aca="false">Parámetros!$B$28</f>
        <v>Nuevo</v>
      </c>
      <c r="I933" s="10" t="str">
        <f aca="false">Parámetros!$B$29</f>
        <v>Clásica</v>
      </c>
      <c r="J933" s="11" t="s">
        <v>11059</v>
      </c>
      <c r="K933" s="10" t="str">
        <f aca="false">Parámetros!$B$30</f>
        <v>Mercado Envíos</v>
      </c>
      <c r="L933" s="2" t="str">
        <f aca="false">IF(F933&gt;=Parámetros!$B$7,"Envío gratis (obligatorio en Mercado Libre)",Parámetros!$B$31)</f>
        <v>A cargo del comprador</v>
      </c>
      <c r="M933" s="10" t="str">
        <f aca="false">Parámetros!$B$32</f>
        <v>No acepto</v>
      </c>
      <c r="N933" s="10" t="str">
        <f aca="false">Parámetros!$B$33</f>
        <v>Sin garantía</v>
      </c>
      <c r="O933" s="2" t="s">
        <v>11060</v>
      </c>
      <c r="P933" s="2" t="s">
        <v>3671</v>
      </c>
      <c r="Q933" s="2" t="s">
        <v>3672</v>
      </c>
      <c r="R933" s="2" t="s">
        <v>7105</v>
      </c>
      <c r="S933" s="2" t="s">
        <v>11061</v>
      </c>
      <c r="T933" s="2" t="s">
        <v>7107</v>
      </c>
      <c r="U933" s="2" t="n">
        <v>10</v>
      </c>
      <c r="V933" s="2" t="s">
        <v>171</v>
      </c>
      <c r="W933" s="2" t="n">
        <v>10</v>
      </c>
      <c r="X933" s="2"/>
      <c r="Y933" s="2"/>
      <c r="Z933" s="2"/>
      <c r="AA933" s="2"/>
      <c r="AB933" s="2" t="s">
        <v>11062</v>
      </c>
      <c r="AC933" s="2"/>
      <c r="AD933" s="2" t="s">
        <v>103</v>
      </c>
      <c r="AE933" s="2"/>
      <c r="AF933" s="2"/>
      <c r="AG933" s="2" t="s">
        <v>11063</v>
      </c>
      <c r="AH933" s="2" t="s">
        <v>11064</v>
      </c>
      <c r="AI933" s="2" t="s">
        <v>11065</v>
      </c>
      <c r="AJ933" s="2" t="s">
        <v>11066</v>
      </c>
      <c r="AK933" s="2" t="s">
        <v>11067</v>
      </c>
      <c r="AL933" s="2"/>
      <c r="AM933" s="2"/>
      <c r="AN933" s="2" t="s">
        <v>175</v>
      </c>
      <c r="AO933" s="2" t="s">
        <v>11068</v>
      </c>
      <c r="AP933" s="2" t="s">
        <v>89</v>
      </c>
    </row>
    <row r="934" customFormat="false" ht="15" hidden="false" customHeight="false" outlineLevel="0" collapsed="false">
      <c r="A934" s="8" t="s">
        <v>11069</v>
      </c>
      <c r="B934" s="8" t="s">
        <v>11069</v>
      </c>
      <c r="C934" s="2" t="s">
        <v>11070</v>
      </c>
      <c r="D934" s="2" t="s">
        <v>92</v>
      </c>
      <c r="E934" s="2" t="s">
        <v>93</v>
      </c>
      <c r="F934" s="9" t="n">
        <f aca="false">Precios!R934</f>
        <v>599</v>
      </c>
      <c r="G934" s="2" t="n">
        <v>110</v>
      </c>
      <c r="H934" s="10" t="str">
        <f aca="false">Parámetros!$B$28</f>
        <v>Nuevo</v>
      </c>
      <c r="I934" s="10" t="str">
        <f aca="false">Parámetros!$B$29</f>
        <v>Clásica</v>
      </c>
      <c r="J934" s="11" t="s">
        <v>11071</v>
      </c>
      <c r="K934" s="10" t="str">
        <f aca="false">Parámetros!$B$30</f>
        <v>Mercado Envíos</v>
      </c>
      <c r="L934" s="2" t="str">
        <f aca="false">IF(F934&gt;=Parámetros!$B$7,"Envío gratis (obligatorio en Mercado Libre)",Parámetros!$B$31)</f>
        <v>Envío gratis (obligatorio en Mercado Libre)</v>
      </c>
      <c r="M934" s="10" t="str">
        <f aca="false">Parámetros!$B$32</f>
        <v>No acepto</v>
      </c>
      <c r="N934" s="10" t="str">
        <f aca="false">Parámetros!$B$33</f>
        <v>Sin garantía</v>
      </c>
      <c r="O934" s="2" t="s">
        <v>11072</v>
      </c>
      <c r="P934" s="2" t="s">
        <v>1283</v>
      </c>
      <c r="Q934" s="2" t="s">
        <v>11073</v>
      </c>
      <c r="R934" s="2" t="s">
        <v>3736</v>
      </c>
      <c r="S934" s="2" t="s">
        <v>98</v>
      </c>
      <c r="T934" s="2" t="s">
        <v>6530</v>
      </c>
      <c r="U934" s="2" t="n">
        <v>800</v>
      </c>
      <c r="V934" s="2" t="s">
        <v>100</v>
      </c>
      <c r="W934" s="2" t="n">
        <v>1</v>
      </c>
      <c r="X934" s="2"/>
      <c r="Y934" s="2"/>
      <c r="Z934" s="2"/>
      <c r="AA934" s="2" t="s">
        <v>11074</v>
      </c>
      <c r="AB934" s="2"/>
      <c r="AC934" s="2"/>
      <c r="AD934" s="2"/>
      <c r="AE934" s="2"/>
      <c r="AF934" s="2"/>
      <c r="AG934" s="2" t="s">
        <v>11075</v>
      </c>
      <c r="AH934" s="2" t="s">
        <v>11076</v>
      </c>
      <c r="AI934" s="2" t="s">
        <v>11077</v>
      </c>
      <c r="AJ934" s="2"/>
      <c r="AK934" s="2"/>
      <c r="AL934" s="2"/>
      <c r="AM934" s="2"/>
      <c r="AN934" s="2" t="s">
        <v>87</v>
      </c>
      <c r="AO934" s="2" t="s">
        <v>11078</v>
      </c>
      <c r="AP934" s="2" t="s">
        <v>89</v>
      </c>
    </row>
    <row r="935" customFormat="false" ht="15" hidden="false" customHeight="false" outlineLevel="0" collapsed="false">
      <c r="A935" s="8" t="s">
        <v>11079</v>
      </c>
      <c r="B935" s="8" t="s">
        <v>11079</v>
      </c>
      <c r="C935" s="2" t="s">
        <v>11080</v>
      </c>
      <c r="D935" s="2" t="s">
        <v>6190</v>
      </c>
      <c r="E935" s="2" t="s">
        <v>6191</v>
      </c>
      <c r="F935" s="9" t="n">
        <f aca="false">Precios!R935</f>
        <v>102</v>
      </c>
      <c r="G935" s="2" t="n">
        <v>500</v>
      </c>
      <c r="H935" s="10" t="str">
        <f aca="false">Parámetros!$B$28</f>
        <v>Nuevo</v>
      </c>
      <c r="I935" s="10" t="str">
        <f aca="false">Parámetros!$B$29</f>
        <v>Clásica</v>
      </c>
      <c r="J935" s="11" t="s">
        <v>11081</v>
      </c>
      <c r="K935" s="10" t="str">
        <f aca="false">Parámetros!$B$30</f>
        <v>Mercado Envíos</v>
      </c>
      <c r="L935" s="2" t="str">
        <f aca="false">IF(F935&gt;=Parámetros!$B$7,"Envío gratis (obligatorio en Mercado Libre)",Parámetros!$B$31)</f>
        <v>A cargo del comprador</v>
      </c>
      <c r="M935" s="10" t="str">
        <f aca="false">Parámetros!$B$32</f>
        <v>No acepto</v>
      </c>
      <c r="N935" s="10" t="str">
        <f aca="false">Parámetros!$B$33</f>
        <v>Sin garantía</v>
      </c>
      <c r="O935" s="2" t="s">
        <v>11082</v>
      </c>
      <c r="P935" s="2" t="s">
        <v>6194</v>
      </c>
      <c r="Q935" s="2" t="s">
        <v>6195</v>
      </c>
      <c r="R935" s="2" t="s">
        <v>6196</v>
      </c>
      <c r="S935" s="2" t="s">
        <v>11083</v>
      </c>
      <c r="T935" s="2" t="s">
        <v>6006</v>
      </c>
      <c r="U935" s="2" t="n">
        <v>50</v>
      </c>
      <c r="V935" s="2" t="s">
        <v>100</v>
      </c>
      <c r="W935" s="2" t="n">
        <v>1</v>
      </c>
      <c r="X935" s="2"/>
      <c r="Y935" s="2"/>
      <c r="Z935" s="2"/>
      <c r="AA935" s="2"/>
      <c r="AB935" s="2"/>
      <c r="AC935" s="2"/>
      <c r="AD935" s="2"/>
      <c r="AE935" s="2" t="s">
        <v>8667</v>
      </c>
      <c r="AF935" s="2"/>
      <c r="AG935" s="2" t="s">
        <v>11084</v>
      </c>
      <c r="AH935" s="2" t="s">
        <v>11085</v>
      </c>
      <c r="AI935" s="2" t="s">
        <v>11086</v>
      </c>
      <c r="AJ935" s="2"/>
      <c r="AK935" s="2"/>
      <c r="AL935" s="2"/>
      <c r="AM935" s="2"/>
      <c r="AN935" s="2" t="s">
        <v>175</v>
      </c>
      <c r="AO935" s="2" t="s">
        <v>11087</v>
      </c>
      <c r="AP935" s="2" t="s">
        <v>89</v>
      </c>
    </row>
    <row r="936" customFormat="false" ht="15" hidden="false" customHeight="false" outlineLevel="0" collapsed="false">
      <c r="A936" s="8" t="s">
        <v>11088</v>
      </c>
      <c r="B936" s="8" t="s">
        <v>11088</v>
      </c>
      <c r="C936" s="2" t="s">
        <v>11089</v>
      </c>
      <c r="D936" s="2" t="s">
        <v>7457</v>
      </c>
      <c r="E936" s="2" t="s">
        <v>7458</v>
      </c>
      <c r="F936" s="9" t="n">
        <f aca="false">Precios!R936</f>
        <v>74</v>
      </c>
      <c r="G936" s="2" t="n">
        <v>423</v>
      </c>
      <c r="H936" s="10" t="str">
        <f aca="false">Parámetros!$B$28</f>
        <v>Nuevo</v>
      </c>
      <c r="I936" s="10" t="str">
        <f aca="false">Parámetros!$B$29</f>
        <v>Clásica</v>
      </c>
      <c r="J936" s="11" t="s">
        <v>11090</v>
      </c>
      <c r="K936" s="10" t="str">
        <f aca="false">Parámetros!$B$30</f>
        <v>Mercado Envíos</v>
      </c>
      <c r="L936" s="2" t="str">
        <f aca="false">IF(F936&gt;=Parámetros!$B$7,"Envío gratis (obligatorio en Mercado Libre)",Parámetros!$B$31)</f>
        <v>A cargo del comprador</v>
      </c>
      <c r="M936" s="10" t="str">
        <f aca="false">Parámetros!$B$32</f>
        <v>No acepto</v>
      </c>
      <c r="N936" s="10" t="str">
        <f aca="false">Parámetros!$B$33</f>
        <v>Sin garantía</v>
      </c>
      <c r="O936" s="2" t="s">
        <v>11091</v>
      </c>
      <c r="P936" s="2" t="s">
        <v>7461</v>
      </c>
      <c r="Q936" s="2"/>
      <c r="R936" s="2" t="s">
        <v>7462</v>
      </c>
      <c r="S936" s="2" t="s">
        <v>11092</v>
      </c>
      <c r="T936" s="2" t="s">
        <v>11093</v>
      </c>
      <c r="U936" s="2" t="n">
        <v>12</v>
      </c>
      <c r="V936" s="2" t="s">
        <v>171</v>
      </c>
      <c r="W936" s="2" t="n">
        <v>12</v>
      </c>
      <c r="X936" s="2"/>
      <c r="Y936" s="2"/>
      <c r="Z936" s="2"/>
      <c r="AA936" s="2"/>
      <c r="AB936" s="2"/>
      <c r="AC936" s="2"/>
      <c r="AD936" s="2" t="s">
        <v>566</v>
      </c>
      <c r="AE936" s="2"/>
      <c r="AF936" s="2"/>
      <c r="AG936" s="2" t="s">
        <v>11094</v>
      </c>
      <c r="AH936" s="2" t="s">
        <v>11095</v>
      </c>
      <c r="AI936" s="2" t="s">
        <v>11096</v>
      </c>
      <c r="AJ936" s="2"/>
      <c r="AK936" s="2"/>
      <c r="AL936" s="2"/>
      <c r="AM936" s="2"/>
      <c r="AN936" s="2" t="s">
        <v>175</v>
      </c>
      <c r="AO936" s="2" t="s">
        <v>11097</v>
      </c>
      <c r="AP936" s="2" t="s">
        <v>89</v>
      </c>
    </row>
    <row r="937" customFormat="false" ht="15" hidden="false" customHeight="false" outlineLevel="0" collapsed="false">
      <c r="A937" s="8" t="s">
        <v>11098</v>
      </c>
      <c r="B937" s="8" t="s">
        <v>11098</v>
      </c>
      <c r="C937" s="2" t="s">
        <v>11099</v>
      </c>
      <c r="D937" s="2" t="s">
        <v>5633</v>
      </c>
      <c r="E937" s="2" t="s">
        <v>5634</v>
      </c>
      <c r="F937" s="9" t="n">
        <f aca="false">Precios!R937</f>
        <v>61</v>
      </c>
      <c r="G937" s="2" t="n">
        <v>867</v>
      </c>
      <c r="H937" s="10" t="str">
        <f aca="false">Parámetros!$B$28</f>
        <v>Nuevo</v>
      </c>
      <c r="I937" s="10" t="str">
        <f aca="false">Parámetros!$B$29</f>
        <v>Clásica</v>
      </c>
      <c r="J937" s="11" t="s">
        <v>11100</v>
      </c>
      <c r="K937" s="10" t="str">
        <f aca="false">Parámetros!$B$30</f>
        <v>Mercado Envíos</v>
      </c>
      <c r="L937" s="2" t="str">
        <f aca="false">IF(F937&gt;=Parámetros!$B$7,"Envío gratis (obligatorio en Mercado Libre)",Parámetros!$B$31)</f>
        <v>A cargo del comprador</v>
      </c>
      <c r="M937" s="10" t="str">
        <f aca="false">Parámetros!$B$32</f>
        <v>No acepto</v>
      </c>
      <c r="N937" s="10" t="str">
        <f aca="false">Parámetros!$B$33</f>
        <v>Sin garantía</v>
      </c>
      <c r="O937" s="2" t="s">
        <v>11101</v>
      </c>
      <c r="P937" s="2" t="s">
        <v>1162</v>
      </c>
      <c r="Q937" s="2" t="s">
        <v>11102</v>
      </c>
      <c r="R937" s="2"/>
      <c r="S937" s="2" t="s">
        <v>11103</v>
      </c>
      <c r="T937" s="2" t="s">
        <v>11104</v>
      </c>
      <c r="U937" s="2" t="n">
        <v>100</v>
      </c>
      <c r="V937" s="2" t="s">
        <v>77</v>
      </c>
      <c r="W937" s="2" t="n">
        <v>1</v>
      </c>
      <c r="X937" s="2" t="s">
        <v>5640</v>
      </c>
      <c r="Y937" s="2" t="s">
        <v>5641</v>
      </c>
      <c r="Z937" s="2" t="s">
        <v>4398</v>
      </c>
      <c r="AA937" s="2"/>
      <c r="AB937" s="2"/>
      <c r="AC937" s="2"/>
      <c r="AD937" s="2"/>
      <c r="AE937" s="2"/>
      <c r="AF937" s="2" t="s">
        <v>5642</v>
      </c>
      <c r="AG937" s="2" t="s">
        <v>11105</v>
      </c>
      <c r="AH937" s="2" t="s">
        <v>11106</v>
      </c>
      <c r="AI937" s="2" t="s">
        <v>11107</v>
      </c>
      <c r="AJ937" s="2"/>
      <c r="AK937" s="2"/>
      <c r="AL937" s="2"/>
      <c r="AM937" s="2"/>
      <c r="AN937" s="2" t="s">
        <v>87</v>
      </c>
      <c r="AO937" s="2" t="s">
        <v>11108</v>
      </c>
      <c r="AP937" s="2" t="s">
        <v>89</v>
      </c>
    </row>
    <row r="938" customFormat="false" ht="15" hidden="false" customHeight="false" outlineLevel="0" collapsed="false">
      <c r="A938" s="8" t="s">
        <v>11109</v>
      </c>
      <c r="B938" s="8" t="s">
        <v>11109</v>
      </c>
      <c r="C938" s="2" t="s">
        <v>11110</v>
      </c>
      <c r="D938" s="2" t="s">
        <v>483</v>
      </c>
      <c r="E938" s="2" t="s">
        <v>484</v>
      </c>
      <c r="F938" s="9" t="n">
        <f aca="false">Precios!R938</f>
        <v>1498</v>
      </c>
      <c r="G938" s="2" t="n">
        <v>0</v>
      </c>
      <c r="H938" s="10" t="str">
        <f aca="false">Parámetros!$B$28</f>
        <v>Nuevo</v>
      </c>
      <c r="I938" s="10" t="str">
        <f aca="false">Parámetros!$B$29</f>
        <v>Clásica</v>
      </c>
      <c r="J938" s="11" t="s">
        <v>11111</v>
      </c>
      <c r="K938" s="10" t="str">
        <f aca="false">Parámetros!$B$30</f>
        <v>Mercado Envíos</v>
      </c>
      <c r="L938" s="2" t="str">
        <f aca="false">IF(F938&gt;=Parámetros!$B$7,"Envío gratis (obligatorio en Mercado Libre)",Parámetros!$B$31)</f>
        <v>Envío gratis (obligatorio en Mercado Libre)</v>
      </c>
      <c r="M938" s="10" t="str">
        <f aca="false">Parámetros!$B$32</f>
        <v>No acepto</v>
      </c>
      <c r="N938" s="10" t="str">
        <f aca="false">Parámetros!$B$33</f>
        <v>Sin garantía</v>
      </c>
      <c r="O938" s="2" t="s">
        <v>11112</v>
      </c>
      <c r="P938" s="2" t="s">
        <v>11113</v>
      </c>
      <c r="Q938" s="2" t="s">
        <v>4325</v>
      </c>
      <c r="R938" s="2"/>
      <c r="S938" s="2"/>
      <c r="T938" s="2" t="s">
        <v>5662</v>
      </c>
      <c r="U938" s="2" t="n">
        <v>5</v>
      </c>
      <c r="V938" s="2" t="s">
        <v>77</v>
      </c>
      <c r="W938" s="2" t="n">
        <v>1</v>
      </c>
      <c r="X938" s="2" t="s">
        <v>11114</v>
      </c>
      <c r="Y938" s="2" t="s">
        <v>11115</v>
      </c>
      <c r="Z938" s="2" t="s">
        <v>494</v>
      </c>
      <c r="AA938" s="2" t="s">
        <v>81</v>
      </c>
      <c r="AB938" s="2"/>
      <c r="AC938" s="2"/>
      <c r="AD938" s="2"/>
      <c r="AE938" s="2"/>
      <c r="AF938" s="2"/>
      <c r="AG938" s="2" t="s">
        <v>11116</v>
      </c>
      <c r="AH938" s="2" t="s">
        <v>11117</v>
      </c>
      <c r="AI938" s="2" t="s">
        <v>11118</v>
      </c>
      <c r="AJ938" s="2"/>
      <c r="AK938" s="2"/>
      <c r="AL938" s="2"/>
      <c r="AM938" s="2"/>
      <c r="AN938" s="2" t="s">
        <v>87</v>
      </c>
      <c r="AO938" s="2" t="s">
        <v>11119</v>
      </c>
      <c r="AP938" s="2" t="s">
        <v>89</v>
      </c>
    </row>
    <row r="939" customFormat="false" ht="15" hidden="false" customHeight="false" outlineLevel="0" collapsed="false">
      <c r="A939" s="8" t="s">
        <v>11120</v>
      </c>
      <c r="B939" s="8" t="s">
        <v>11120</v>
      </c>
      <c r="C939" s="2" t="s">
        <v>11121</v>
      </c>
      <c r="D939" s="2" t="s">
        <v>1059</v>
      </c>
      <c r="E939" s="2" t="s">
        <v>1060</v>
      </c>
      <c r="F939" s="9" t="n">
        <f aca="false">Precios!R939</f>
        <v>1843.22</v>
      </c>
      <c r="G939" s="2" t="n">
        <v>1</v>
      </c>
      <c r="H939" s="10" t="str">
        <f aca="false">Parámetros!$B$28</f>
        <v>Nuevo</v>
      </c>
      <c r="I939" s="10" t="str">
        <f aca="false">Parámetros!$B$29</f>
        <v>Clásica</v>
      </c>
      <c r="J939" s="11" t="s">
        <v>11122</v>
      </c>
      <c r="K939" s="10" t="str">
        <f aca="false">Parámetros!$B$30</f>
        <v>Mercado Envíos</v>
      </c>
      <c r="L939" s="2" t="str">
        <f aca="false">IF(F939&gt;=Parámetros!$B$7,"Envío gratis (obligatorio en Mercado Libre)",Parámetros!$B$31)</f>
        <v>Envío gratis (obligatorio en Mercado Libre)</v>
      </c>
      <c r="M939" s="10" t="str">
        <f aca="false">Parámetros!$B$32</f>
        <v>No acepto</v>
      </c>
      <c r="N939" s="10" t="str">
        <f aca="false">Parámetros!$B$33</f>
        <v>Sin garantía</v>
      </c>
      <c r="O939" s="2" t="s">
        <v>11123</v>
      </c>
      <c r="P939" s="2" t="s">
        <v>11124</v>
      </c>
      <c r="Q939" s="2" t="s">
        <v>5214</v>
      </c>
      <c r="R939" s="2" t="s">
        <v>11125</v>
      </c>
      <c r="S939" s="2"/>
      <c r="T939" s="2" t="s">
        <v>5388</v>
      </c>
      <c r="U939" s="2" t="n">
        <v>30</v>
      </c>
      <c r="V939" s="2" t="s">
        <v>220</v>
      </c>
      <c r="W939" s="2" t="n">
        <v>30</v>
      </c>
      <c r="X939" s="2" t="s">
        <v>11126</v>
      </c>
      <c r="Y939" s="2" t="s">
        <v>11127</v>
      </c>
      <c r="Z939" s="2" t="s">
        <v>136</v>
      </c>
      <c r="AA939" s="2"/>
      <c r="AB939" s="2"/>
      <c r="AC939" s="2"/>
      <c r="AD939" s="2"/>
      <c r="AE939" s="2"/>
      <c r="AF939" s="2" t="s">
        <v>11128</v>
      </c>
      <c r="AG939" s="2" t="s">
        <v>11129</v>
      </c>
      <c r="AH939" s="2" t="s">
        <v>11130</v>
      </c>
      <c r="AI939" s="2" t="s">
        <v>11131</v>
      </c>
      <c r="AJ939" s="2"/>
      <c r="AK939" s="2"/>
      <c r="AL939" s="2"/>
      <c r="AM939" s="2"/>
      <c r="AN939" s="2" t="s">
        <v>87</v>
      </c>
      <c r="AO939" s="2" t="s">
        <v>11132</v>
      </c>
      <c r="AP939" s="2" t="s">
        <v>89</v>
      </c>
    </row>
    <row r="940" customFormat="false" ht="15" hidden="false" customHeight="false" outlineLevel="0" collapsed="false">
      <c r="A940" s="8" t="s">
        <v>11133</v>
      </c>
      <c r="B940" s="8" t="s">
        <v>11133</v>
      </c>
      <c r="C940" s="2" t="s">
        <v>11134</v>
      </c>
      <c r="D940" s="2" t="s">
        <v>6282</v>
      </c>
      <c r="E940" s="2" t="s">
        <v>6283</v>
      </c>
      <c r="F940" s="9" t="n">
        <f aca="false">Precios!R940</f>
        <v>129</v>
      </c>
      <c r="G940" s="2" t="n">
        <v>13</v>
      </c>
      <c r="H940" s="10" t="str">
        <f aca="false">Parámetros!$B$28</f>
        <v>Nuevo</v>
      </c>
      <c r="I940" s="10" t="str">
        <f aca="false">Parámetros!$B$29</f>
        <v>Clásica</v>
      </c>
      <c r="J940" s="11" t="s">
        <v>11135</v>
      </c>
      <c r="K940" s="10" t="str">
        <f aca="false">Parámetros!$B$30</f>
        <v>Mercado Envíos</v>
      </c>
      <c r="L940" s="2" t="str">
        <f aca="false">IF(F940&gt;=Parámetros!$B$7,"Envío gratis (obligatorio en Mercado Libre)",Parámetros!$B$31)</f>
        <v>A cargo del comprador</v>
      </c>
      <c r="M940" s="10" t="str">
        <f aca="false">Parámetros!$B$32</f>
        <v>No acepto</v>
      </c>
      <c r="N940" s="10" t="str">
        <f aca="false">Parámetros!$B$33</f>
        <v>Sin garantía</v>
      </c>
      <c r="O940" s="2" t="s">
        <v>11136</v>
      </c>
      <c r="P940" s="2" t="s">
        <v>6194</v>
      </c>
      <c r="Q940" s="2" t="s">
        <v>6195</v>
      </c>
      <c r="R940" s="2" t="s">
        <v>6196</v>
      </c>
      <c r="S940" s="2" t="s">
        <v>11137</v>
      </c>
      <c r="T940" s="2" t="s">
        <v>11138</v>
      </c>
      <c r="U940" s="2" t="n">
        <v>200</v>
      </c>
      <c r="V940" s="2" t="s">
        <v>77</v>
      </c>
      <c r="W940" s="2" t="n">
        <v>1</v>
      </c>
      <c r="X940" s="2"/>
      <c r="Y940" s="2"/>
      <c r="Z940" s="2"/>
      <c r="AA940" s="2"/>
      <c r="AB940" s="2"/>
      <c r="AC940" s="2"/>
      <c r="AD940" s="2"/>
      <c r="AE940" s="2" t="s">
        <v>5442</v>
      </c>
      <c r="AF940" s="2"/>
      <c r="AG940" s="2" t="s">
        <v>11139</v>
      </c>
      <c r="AH940" s="2" t="s">
        <v>11140</v>
      </c>
      <c r="AI940" s="2"/>
      <c r="AJ940" s="2"/>
      <c r="AK940" s="2"/>
      <c r="AL940" s="2"/>
      <c r="AM940" s="2"/>
      <c r="AN940" s="2" t="s">
        <v>175</v>
      </c>
      <c r="AO940" s="2" t="s">
        <v>11141</v>
      </c>
      <c r="AP940" s="2" t="s">
        <v>89</v>
      </c>
    </row>
    <row r="941" customFormat="false" ht="15" hidden="false" customHeight="false" outlineLevel="0" collapsed="false">
      <c r="A941" s="8" t="s">
        <v>11142</v>
      </c>
      <c r="B941" s="8" t="s">
        <v>11142</v>
      </c>
      <c r="C941" s="2" t="s">
        <v>11143</v>
      </c>
      <c r="D941" s="2" t="s">
        <v>240</v>
      </c>
      <c r="E941" s="2" t="s">
        <v>241</v>
      </c>
      <c r="F941" s="9" t="n">
        <f aca="false">Precios!R941</f>
        <v>90</v>
      </c>
      <c r="G941" s="2" t="n">
        <v>859</v>
      </c>
      <c r="H941" s="10" t="str">
        <f aca="false">Parámetros!$B$28</f>
        <v>Nuevo</v>
      </c>
      <c r="I941" s="10" t="str">
        <f aca="false">Parámetros!$B$29</f>
        <v>Clásica</v>
      </c>
      <c r="J941" s="11" t="s">
        <v>11144</v>
      </c>
      <c r="K941" s="10" t="str">
        <f aca="false">Parámetros!$B$30</f>
        <v>Mercado Envíos</v>
      </c>
      <c r="L941" s="2" t="str">
        <f aca="false">IF(F941&gt;=Parámetros!$B$7,"Envío gratis (obligatorio en Mercado Libre)",Parámetros!$B$31)</f>
        <v>A cargo del comprador</v>
      </c>
      <c r="M941" s="10" t="str">
        <f aca="false">Parámetros!$B$32</f>
        <v>No acepto</v>
      </c>
      <c r="N941" s="10" t="str">
        <f aca="false">Parámetros!$B$33</f>
        <v>Sin garantía</v>
      </c>
      <c r="O941" s="2"/>
      <c r="P941" s="2" t="s">
        <v>9192</v>
      </c>
      <c r="Q941" s="2"/>
      <c r="R941" s="2" t="s">
        <v>11145</v>
      </c>
      <c r="S941" s="2"/>
      <c r="T941" s="2" t="s">
        <v>11146</v>
      </c>
      <c r="U941" s="2" t="n">
        <v>10</v>
      </c>
      <c r="V941" s="2" t="s">
        <v>133</v>
      </c>
      <c r="W941" s="2" t="n">
        <v>10</v>
      </c>
      <c r="X941" s="2" t="s">
        <v>1361</v>
      </c>
      <c r="Y941" s="2" t="s">
        <v>451</v>
      </c>
      <c r="Z941" s="2" t="s">
        <v>136</v>
      </c>
      <c r="AA941" s="2" t="s">
        <v>1835</v>
      </c>
      <c r="AB941" s="2"/>
      <c r="AC941" s="2"/>
      <c r="AD941" s="2"/>
      <c r="AE941" s="2"/>
      <c r="AF941" s="2"/>
      <c r="AG941" s="2" t="s">
        <v>11147</v>
      </c>
      <c r="AH941" s="2" t="s">
        <v>11148</v>
      </c>
      <c r="AI941" s="2" t="s">
        <v>11149</v>
      </c>
      <c r="AJ941" s="2" t="s">
        <v>11150</v>
      </c>
      <c r="AK941" s="2"/>
      <c r="AL941" s="2"/>
      <c r="AM941" s="2"/>
      <c r="AN941" s="2" t="s">
        <v>87</v>
      </c>
      <c r="AO941" s="2" t="s">
        <v>11151</v>
      </c>
      <c r="AP941" s="2" t="s">
        <v>89</v>
      </c>
    </row>
    <row r="942" customFormat="false" ht="15" hidden="false" customHeight="false" outlineLevel="0" collapsed="false">
      <c r="A942" s="8" t="s">
        <v>11152</v>
      </c>
      <c r="B942" s="8" t="s">
        <v>11152</v>
      </c>
      <c r="C942" s="2" t="s">
        <v>11153</v>
      </c>
      <c r="D942" s="2" t="s">
        <v>4258</v>
      </c>
      <c r="E942" s="2" t="s">
        <v>4259</v>
      </c>
      <c r="F942" s="9" t="n">
        <f aca="false">Precios!R942</f>
        <v>231.81</v>
      </c>
      <c r="G942" s="2" t="n">
        <v>224</v>
      </c>
      <c r="H942" s="10" t="str">
        <f aca="false">Parámetros!$B$28</f>
        <v>Nuevo</v>
      </c>
      <c r="I942" s="10" t="str">
        <f aca="false">Parámetros!$B$29</f>
        <v>Clásica</v>
      </c>
      <c r="J942" s="11" t="s">
        <v>11154</v>
      </c>
      <c r="K942" s="10" t="str">
        <f aca="false">Parámetros!$B$30</f>
        <v>Mercado Envíos</v>
      </c>
      <c r="L942" s="2" t="str">
        <f aca="false">IF(F942&gt;=Parámetros!$B$7,"Envío gratis (obligatorio en Mercado Libre)",Parámetros!$B$31)</f>
        <v>A cargo del comprador</v>
      </c>
      <c r="M942" s="10" t="str">
        <f aca="false">Parámetros!$B$32</f>
        <v>No acepto</v>
      </c>
      <c r="N942" s="10" t="str">
        <f aca="false">Parámetros!$B$33</f>
        <v>Sin garantía</v>
      </c>
      <c r="O942" s="2" t="s">
        <v>11155</v>
      </c>
      <c r="P942" s="2" t="s">
        <v>9516</v>
      </c>
      <c r="Q942" s="2" t="s">
        <v>1641</v>
      </c>
      <c r="R942" s="2" t="s">
        <v>9516</v>
      </c>
      <c r="S942" s="2" t="s">
        <v>11156</v>
      </c>
      <c r="T942" s="2" t="s">
        <v>11157</v>
      </c>
      <c r="U942" s="2" t="n">
        <v>15</v>
      </c>
      <c r="V942" s="2" t="s">
        <v>100</v>
      </c>
      <c r="W942" s="2" t="n">
        <v>1</v>
      </c>
      <c r="X942" s="2" t="s">
        <v>11158</v>
      </c>
      <c r="Y942" s="2" t="s">
        <v>11159</v>
      </c>
      <c r="Z942" s="2" t="s">
        <v>341</v>
      </c>
      <c r="AA942" s="2"/>
      <c r="AB942" s="2"/>
      <c r="AC942" s="2"/>
      <c r="AD942" s="2"/>
      <c r="AE942" s="2"/>
      <c r="AF942" s="2"/>
      <c r="AG942" s="2" t="s">
        <v>11160</v>
      </c>
      <c r="AH942" s="2" t="s">
        <v>11161</v>
      </c>
      <c r="AI942" s="2" t="s">
        <v>11162</v>
      </c>
      <c r="AJ942" s="2" t="s">
        <v>11163</v>
      </c>
      <c r="AK942" s="2"/>
      <c r="AL942" s="2"/>
      <c r="AM942" s="2"/>
      <c r="AN942" s="2" t="s">
        <v>87</v>
      </c>
      <c r="AO942" s="2" t="s">
        <v>11164</v>
      </c>
      <c r="AP942" s="2" t="s">
        <v>89</v>
      </c>
    </row>
    <row r="943" customFormat="false" ht="15" hidden="false" customHeight="false" outlineLevel="0" collapsed="false">
      <c r="A943" s="8" t="s">
        <v>11165</v>
      </c>
      <c r="B943" s="8" t="s">
        <v>11165</v>
      </c>
      <c r="C943" s="2" t="s">
        <v>11166</v>
      </c>
      <c r="D943" s="2" t="s">
        <v>556</v>
      </c>
      <c r="E943" s="2" t="s">
        <v>557</v>
      </c>
      <c r="F943" s="9" t="n">
        <f aca="false">Precios!R943</f>
        <v>109</v>
      </c>
      <c r="G943" s="2" t="n">
        <v>2544</v>
      </c>
      <c r="H943" s="10" t="str">
        <f aca="false">Parámetros!$B$28</f>
        <v>Nuevo</v>
      </c>
      <c r="I943" s="10" t="str">
        <f aca="false">Parámetros!$B$29</f>
        <v>Clásica</v>
      </c>
      <c r="J943" s="11" t="s">
        <v>11167</v>
      </c>
      <c r="K943" s="10" t="str">
        <f aca="false">Parámetros!$B$30</f>
        <v>Mercado Envíos</v>
      </c>
      <c r="L943" s="2" t="str">
        <f aca="false">IF(F943&gt;=Parámetros!$B$7,"Envío gratis (obligatorio en Mercado Libre)",Parámetros!$B$31)</f>
        <v>A cargo del comprador</v>
      </c>
      <c r="M943" s="10" t="str">
        <f aca="false">Parámetros!$B$32</f>
        <v>No acepto</v>
      </c>
      <c r="N943" s="10" t="str">
        <f aca="false">Parámetros!$B$33</f>
        <v>Sin garantía</v>
      </c>
      <c r="O943" s="2" t="s">
        <v>11168</v>
      </c>
      <c r="P943" s="2" t="s">
        <v>11169</v>
      </c>
      <c r="Q943" s="2" t="s">
        <v>11170</v>
      </c>
      <c r="R943" s="2"/>
      <c r="S943" s="2"/>
      <c r="T943" s="2" t="s">
        <v>11171</v>
      </c>
      <c r="U943" s="2" t="n">
        <v>2</v>
      </c>
      <c r="V943" s="2" t="s">
        <v>77</v>
      </c>
      <c r="W943" s="2" t="n">
        <v>3</v>
      </c>
      <c r="X943" s="2" t="s">
        <v>11172</v>
      </c>
      <c r="Y943" s="2" t="s">
        <v>3037</v>
      </c>
      <c r="Z943" s="2" t="s">
        <v>760</v>
      </c>
      <c r="AA943" s="2"/>
      <c r="AB943" s="2"/>
      <c r="AC943" s="2"/>
      <c r="AD943" s="2"/>
      <c r="AE943" s="2"/>
      <c r="AF943" s="2"/>
      <c r="AG943" s="2" t="s">
        <v>11173</v>
      </c>
      <c r="AH943" s="2" t="s">
        <v>11174</v>
      </c>
      <c r="AI943" s="2" t="s">
        <v>11175</v>
      </c>
      <c r="AJ943" s="2" t="s">
        <v>11176</v>
      </c>
      <c r="AK943" s="2"/>
      <c r="AL943" s="2"/>
      <c r="AM943" s="2"/>
      <c r="AN943" s="2" t="s">
        <v>87</v>
      </c>
      <c r="AO943" s="2" t="s">
        <v>11177</v>
      </c>
      <c r="AP943" s="2" t="s">
        <v>89</v>
      </c>
    </row>
    <row r="944" customFormat="false" ht="15" hidden="false" customHeight="false" outlineLevel="0" collapsed="false">
      <c r="A944" s="8" t="s">
        <v>11178</v>
      </c>
      <c r="B944" s="8" t="s">
        <v>11178</v>
      </c>
      <c r="C944" s="2" t="s">
        <v>11179</v>
      </c>
      <c r="D944" s="2" t="s">
        <v>144</v>
      </c>
      <c r="E944" s="2" t="s">
        <v>145</v>
      </c>
      <c r="F944" s="9" t="n">
        <f aca="false">Precios!R944</f>
        <v>861.29</v>
      </c>
      <c r="G944" s="2" t="n">
        <v>44</v>
      </c>
      <c r="H944" s="10" t="str">
        <f aca="false">Parámetros!$B$28</f>
        <v>Nuevo</v>
      </c>
      <c r="I944" s="10" t="str">
        <f aca="false">Parámetros!$B$29</f>
        <v>Clásica</v>
      </c>
      <c r="J944" s="11" t="s">
        <v>11180</v>
      </c>
      <c r="K944" s="10" t="str">
        <f aca="false">Parámetros!$B$30</f>
        <v>Mercado Envíos</v>
      </c>
      <c r="L944" s="2" t="str">
        <f aca="false">IF(F944&gt;=Parámetros!$B$7,"Envío gratis (obligatorio en Mercado Libre)",Parámetros!$B$31)</f>
        <v>Envío gratis (obligatorio en Mercado Libre)</v>
      </c>
      <c r="M944" s="10" t="str">
        <f aca="false">Parámetros!$B$32</f>
        <v>No acepto</v>
      </c>
      <c r="N944" s="10" t="str">
        <f aca="false">Parámetros!$B$33</f>
        <v>Sin garantía</v>
      </c>
      <c r="O944" s="2" t="s">
        <v>11181</v>
      </c>
      <c r="P944" s="2" t="s">
        <v>4480</v>
      </c>
      <c r="Q944" s="2" t="s">
        <v>336</v>
      </c>
      <c r="R944" s="2" t="s">
        <v>4480</v>
      </c>
      <c r="S944" s="2" t="s">
        <v>7636</v>
      </c>
      <c r="T944" s="2" t="s">
        <v>11182</v>
      </c>
      <c r="U944" s="2" t="n">
        <v>504</v>
      </c>
      <c r="V944" s="2" t="s">
        <v>100</v>
      </c>
      <c r="W944" s="2" t="n">
        <v>1</v>
      </c>
      <c r="X944" s="2" t="s">
        <v>11183</v>
      </c>
      <c r="Y944" s="2"/>
      <c r="Z944" s="2" t="s">
        <v>136</v>
      </c>
      <c r="AA944" s="2"/>
      <c r="AB944" s="2"/>
      <c r="AC944" s="2" t="s">
        <v>7636</v>
      </c>
      <c r="AD944" s="2"/>
      <c r="AE944" s="2"/>
      <c r="AF944" s="2"/>
      <c r="AG944" s="2" t="s">
        <v>11184</v>
      </c>
      <c r="AH944" s="2" t="s">
        <v>11185</v>
      </c>
      <c r="AI944" s="2" t="s">
        <v>11186</v>
      </c>
      <c r="AJ944" s="2"/>
      <c r="AK944" s="2"/>
      <c r="AL944" s="2"/>
      <c r="AM944" s="2"/>
      <c r="AN944" s="2" t="s">
        <v>87</v>
      </c>
      <c r="AO944" s="2" t="s">
        <v>11187</v>
      </c>
      <c r="AP944" s="2" t="s">
        <v>89</v>
      </c>
    </row>
    <row r="945" customFormat="false" ht="15" hidden="false" customHeight="false" outlineLevel="0" collapsed="false">
      <c r="A945" s="8" t="s">
        <v>11188</v>
      </c>
      <c r="B945" s="8" t="s">
        <v>11188</v>
      </c>
      <c r="C945" s="2" t="s">
        <v>11189</v>
      </c>
      <c r="D945" s="2" t="s">
        <v>445</v>
      </c>
      <c r="E945" s="2" t="s">
        <v>446</v>
      </c>
      <c r="F945" s="9" t="n">
        <f aca="false">Precios!R945</f>
        <v>361</v>
      </c>
      <c r="G945" s="2" t="n">
        <v>2</v>
      </c>
      <c r="H945" s="10" t="str">
        <f aca="false">Parámetros!$B$28</f>
        <v>Nuevo</v>
      </c>
      <c r="I945" s="10" t="str">
        <f aca="false">Parámetros!$B$29</f>
        <v>Clásica</v>
      </c>
      <c r="J945" s="11" t="s">
        <v>11190</v>
      </c>
      <c r="K945" s="10" t="str">
        <f aca="false">Parámetros!$B$30</f>
        <v>Mercado Envíos</v>
      </c>
      <c r="L945" s="2" t="str">
        <f aca="false">IF(F945&gt;=Parámetros!$B$7,"Envío gratis (obligatorio en Mercado Libre)",Parámetros!$B$31)</f>
        <v>Envío gratis (obligatorio en Mercado Libre)</v>
      </c>
      <c r="M945" s="10" t="str">
        <f aca="false">Parámetros!$B$32</f>
        <v>No acepto</v>
      </c>
      <c r="N945" s="10" t="str">
        <f aca="false">Parámetros!$B$33</f>
        <v>Sin garantía</v>
      </c>
      <c r="O945" s="2" t="s">
        <v>11191</v>
      </c>
      <c r="P945" s="2" t="s">
        <v>11192</v>
      </c>
      <c r="Q945" s="2" t="s">
        <v>3066</v>
      </c>
      <c r="R945" s="2" t="s">
        <v>11193</v>
      </c>
      <c r="S945" s="2"/>
      <c r="T945" s="2" t="s">
        <v>6246</v>
      </c>
      <c r="U945" s="2" t="n">
        <v>14</v>
      </c>
      <c r="V945" s="2" t="s">
        <v>133</v>
      </c>
      <c r="W945" s="2" t="n">
        <v>14</v>
      </c>
      <c r="X945" s="2" t="s">
        <v>11194</v>
      </c>
      <c r="Y945" s="2" t="s">
        <v>11195</v>
      </c>
      <c r="Z945" s="2" t="s">
        <v>136</v>
      </c>
      <c r="AA945" s="2"/>
      <c r="AB945" s="2"/>
      <c r="AC945" s="2"/>
      <c r="AD945" s="2"/>
      <c r="AE945" s="2"/>
      <c r="AF945" s="2" t="s">
        <v>11196</v>
      </c>
      <c r="AG945" s="2" t="s">
        <v>11197</v>
      </c>
      <c r="AH945" s="2" t="s">
        <v>11198</v>
      </c>
      <c r="AI945" s="2" t="s">
        <v>11199</v>
      </c>
      <c r="AJ945" s="2"/>
      <c r="AK945" s="2"/>
      <c r="AL945" s="2"/>
      <c r="AM945" s="2"/>
      <c r="AN945" s="2" t="s">
        <v>87</v>
      </c>
      <c r="AO945" s="2" t="s">
        <v>11200</v>
      </c>
      <c r="AP945" s="2" t="s">
        <v>89</v>
      </c>
    </row>
    <row r="946" customFormat="false" ht="15" hidden="false" customHeight="false" outlineLevel="0" collapsed="false">
      <c r="A946" s="8" t="s">
        <v>11201</v>
      </c>
      <c r="B946" s="8" t="s">
        <v>11201</v>
      </c>
      <c r="C946" s="2" t="s">
        <v>11202</v>
      </c>
      <c r="D946" s="2" t="s">
        <v>483</v>
      </c>
      <c r="E946" s="2" t="s">
        <v>484</v>
      </c>
      <c r="F946" s="9" t="n">
        <f aca="false">Precios!R946</f>
        <v>92</v>
      </c>
      <c r="G946" s="2" t="n">
        <v>169</v>
      </c>
      <c r="H946" s="10" t="str">
        <f aca="false">Parámetros!$B$28</f>
        <v>Nuevo</v>
      </c>
      <c r="I946" s="10" t="str">
        <f aca="false">Parámetros!$B$29</f>
        <v>Clásica</v>
      </c>
      <c r="J946" s="11" t="s">
        <v>11203</v>
      </c>
      <c r="K946" s="10" t="str">
        <f aca="false">Parámetros!$B$30</f>
        <v>Mercado Envíos</v>
      </c>
      <c r="L946" s="2" t="str">
        <f aca="false">IF(F946&gt;=Parámetros!$B$7,"Envío gratis (obligatorio en Mercado Libre)",Parámetros!$B$31)</f>
        <v>A cargo del comprador</v>
      </c>
      <c r="M946" s="10" t="str">
        <f aca="false">Parámetros!$B$32</f>
        <v>No acepto</v>
      </c>
      <c r="N946" s="10" t="str">
        <f aca="false">Parámetros!$B$33</f>
        <v>Sin garantía</v>
      </c>
      <c r="O946" s="2"/>
      <c r="P946" s="2" t="s">
        <v>7681</v>
      </c>
      <c r="Q946" s="2" t="s">
        <v>2427</v>
      </c>
      <c r="R946" s="2" t="s">
        <v>11204</v>
      </c>
      <c r="S946" s="2"/>
      <c r="T946" s="2" t="s">
        <v>11205</v>
      </c>
      <c r="U946" s="2" t="n">
        <v>10</v>
      </c>
      <c r="V946" s="2" t="s">
        <v>77</v>
      </c>
      <c r="W946" s="2" t="n">
        <v>1</v>
      </c>
      <c r="X946" s="2" t="s">
        <v>11206</v>
      </c>
      <c r="Y946" s="2" t="s">
        <v>11207</v>
      </c>
      <c r="Z946" s="2" t="s">
        <v>494</v>
      </c>
      <c r="AA946" s="2"/>
      <c r="AB946" s="2"/>
      <c r="AC946" s="2"/>
      <c r="AD946" s="2"/>
      <c r="AE946" s="2"/>
      <c r="AF946" s="2"/>
      <c r="AG946" s="2" t="s">
        <v>11208</v>
      </c>
      <c r="AH946" s="2" t="s">
        <v>11209</v>
      </c>
      <c r="AI946" s="2"/>
      <c r="AJ946" s="2"/>
      <c r="AK946" s="2"/>
      <c r="AL946" s="2"/>
      <c r="AM946" s="2"/>
      <c r="AN946" s="2" t="s">
        <v>87</v>
      </c>
      <c r="AO946" s="2" t="s">
        <v>11210</v>
      </c>
      <c r="AP946" s="2" t="s">
        <v>89</v>
      </c>
    </row>
    <row r="947" customFormat="false" ht="15" hidden="false" customHeight="false" outlineLevel="0" collapsed="false">
      <c r="A947" s="8" t="s">
        <v>11211</v>
      </c>
      <c r="B947" s="8" t="s">
        <v>11211</v>
      </c>
      <c r="C947" s="2" t="s">
        <v>11212</v>
      </c>
      <c r="D947" s="2" t="s">
        <v>3440</v>
      </c>
      <c r="E947" s="2" t="s">
        <v>3441</v>
      </c>
      <c r="F947" s="9" t="n">
        <f aca="false">Precios!R947</f>
        <v>126.71</v>
      </c>
      <c r="G947" s="2" t="n">
        <v>12</v>
      </c>
      <c r="H947" s="10" t="str">
        <f aca="false">Parámetros!$B$28</f>
        <v>Nuevo</v>
      </c>
      <c r="I947" s="10" t="str">
        <f aca="false">Parámetros!$B$29</f>
        <v>Clásica</v>
      </c>
      <c r="J947" s="11" t="s">
        <v>11213</v>
      </c>
      <c r="K947" s="10" t="str">
        <f aca="false">Parámetros!$B$30</f>
        <v>Mercado Envíos</v>
      </c>
      <c r="L947" s="2" t="str">
        <f aca="false">IF(F947&gt;=Parámetros!$B$7,"Envío gratis (obligatorio en Mercado Libre)",Parámetros!$B$31)</f>
        <v>A cargo del comprador</v>
      </c>
      <c r="M947" s="10" t="str">
        <f aca="false">Parámetros!$B$32</f>
        <v>No acepto</v>
      </c>
      <c r="N947" s="10" t="str">
        <f aca="false">Parámetros!$B$33</f>
        <v>Sin garantía</v>
      </c>
      <c r="O947" s="2" t="s">
        <v>11214</v>
      </c>
      <c r="P947" s="2" t="s">
        <v>11215</v>
      </c>
      <c r="Q947" s="2" t="s">
        <v>1830</v>
      </c>
      <c r="R947" s="2" t="s">
        <v>475</v>
      </c>
      <c r="S947" s="2" t="s">
        <v>11216</v>
      </c>
      <c r="T947" s="2" t="s">
        <v>9988</v>
      </c>
      <c r="U947" s="2" t="n">
        <v>200</v>
      </c>
      <c r="V947" s="2" t="s">
        <v>77</v>
      </c>
      <c r="W947" s="2" t="n">
        <v>1</v>
      </c>
      <c r="X947" s="2"/>
      <c r="Y947" s="2"/>
      <c r="Z947" s="2"/>
      <c r="AA947" s="2" t="s">
        <v>1375</v>
      </c>
      <c r="AB947" s="2"/>
      <c r="AC947" s="2"/>
      <c r="AD947" s="2"/>
      <c r="AE947" s="2" t="s">
        <v>5442</v>
      </c>
      <c r="AF947" s="2"/>
      <c r="AG947" s="2" t="s">
        <v>11217</v>
      </c>
      <c r="AH947" s="2" t="s">
        <v>11218</v>
      </c>
      <c r="AI947" s="2"/>
      <c r="AJ947" s="2"/>
      <c r="AK947" s="2"/>
      <c r="AL947" s="2"/>
      <c r="AM947" s="2"/>
      <c r="AN947" s="2" t="s">
        <v>175</v>
      </c>
      <c r="AO947" s="2" t="s">
        <v>11219</v>
      </c>
      <c r="AP947" s="2" t="s">
        <v>89</v>
      </c>
    </row>
    <row r="948" customFormat="false" ht="15" hidden="false" customHeight="false" outlineLevel="0" collapsed="false">
      <c r="A948" s="8" t="s">
        <v>11220</v>
      </c>
      <c r="B948" s="8" t="s">
        <v>11220</v>
      </c>
      <c r="C948" s="2" t="s">
        <v>11221</v>
      </c>
      <c r="D948" s="2" t="s">
        <v>6709</v>
      </c>
      <c r="E948" s="2" t="s">
        <v>6710</v>
      </c>
      <c r="F948" s="9" t="n">
        <f aca="false">Precios!R948</f>
        <v>84</v>
      </c>
      <c r="G948" s="2" t="n">
        <v>298</v>
      </c>
      <c r="H948" s="10" t="str">
        <f aca="false">Parámetros!$B$28</f>
        <v>Nuevo</v>
      </c>
      <c r="I948" s="10" t="str">
        <f aca="false">Parámetros!$B$29</f>
        <v>Clásica</v>
      </c>
      <c r="J948" s="11" t="s">
        <v>11222</v>
      </c>
      <c r="K948" s="10" t="str">
        <f aca="false">Parámetros!$B$30</f>
        <v>Mercado Envíos</v>
      </c>
      <c r="L948" s="2" t="str">
        <f aca="false">IF(F948&gt;=Parámetros!$B$7,"Envío gratis (obligatorio en Mercado Libre)",Parámetros!$B$31)</f>
        <v>A cargo del comprador</v>
      </c>
      <c r="M948" s="10" t="str">
        <f aca="false">Parámetros!$B$32</f>
        <v>No acepto</v>
      </c>
      <c r="N948" s="10" t="str">
        <f aca="false">Parámetros!$B$33</f>
        <v>Sin garantía</v>
      </c>
      <c r="O948" s="2" t="s">
        <v>11223</v>
      </c>
      <c r="P948" s="2" t="s">
        <v>7472</v>
      </c>
      <c r="Q948" s="2" t="s">
        <v>617</v>
      </c>
      <c r="R948" s="2" t="s">
        <v>11224</v>
      </c>
      <c r="S948" s="2" t="s">
        <v>11225</v>
      </c>
      <c r="T948" s="2" t="s">
        <v>11226</v>
      </c>
      <c r="U948" s="2" t="n">
        <v>45</v>
      </c>
      <c r="V948" s="2" t="s">
        <v>100</v>
      </c>
      <c r="W948" s="2" t="n">
        <v>1</v>
      </c>
      <c r="X948" s="2"/>
      <c r="Y948" s="2"/>
      <c r="Z948" s="2"/>
      <c r="AA948" s="2"/>
      <c r="AB948" s="2"/>
      <c r="AC948" s="2" t="s">
        <v>11227</v>
      </c>
      <c r="AD948" s="2" t="s">
        <v>566</v>
      </c>
      <c r="AE948" s="2"/>
      <c r="AF948" s="2"/>
      <c r="AG948" s="2" t="s">
        <v>11228</v>
      </c>
      <c r="AH948" s="2" t="s">
        <v>11229</v>
      </c>
      <c r="AI948" s="2" t="s">
        <v>11230</v>
      </c>
      <c r="AJ948" s="2"/>
      <c r="AK948" s="2"/>
      <c r="AL948" s="2"/>
      <c r="AM948" s="2"/>
      <c r="AN948" s="2" t="s">
        <v>175</v>
      </c>
      <c r="AO948" s="2" t="s">
        <v>11231</v>
      </c>
      <c r="AP948" s="2" t="s">
        <v>89</v>
      </c>
    </row>
    <row r="949" customFormat="false" ht="15" hidden="false" customHeight="false" outlineLevel="0" collapsed="false">
      <c r="A949" s="8" t="s">
        <v>11232</v>
      </c>
      <c r="B949" s="8" t="s">
        <v>11232</v>
      </c>
      <c r="C949" s="2" t="s">
        <v>11233</v>
      </c>
      <c r="D949" s="2" t="s">
        <v>872</v>
      </c>
      <c r="E949" s="2" t="s">
        <v>873</v>
      </c>
      <c r="F949" s="9" t="n">
        <f aca="false">Precios!R949</f>
        <v>87</v>
      </c>
      <c r="G949" s="2" t="n">
        <v>130</v>
      </c>
      <c r="H949" s="10" t="str">
        <f aca="false">Parámetros!$B$28</f>
        <v>Nuevo</v>
      </c>
      <c r="I949" s="10" t="str">
        <f aca="false">Parámetros!$B$29</f>
        <v>Clásica</v>
      </c>
      <c r="J949" s="11" t="s">
        <v>11234</v>
      </c>
      <c r="K949" s="10" t="str">
        <f aca="false">Parámetros!$B$30</f>
        <v>Mercado Envíos</v>
      </c>
      <c r="L949" s="2" t="str">
        <f aca="false">IF(F949&gt;=Parámetros!$B$7,"Envío gratis (obligatorio en Mercado Libre)",Parámetros!$B$31)</f>
        <v>A cargo del comprador</v>
      </c>
      <c r="M949" s="10" t="str">
        <f aca="false">Parámetros!$B$32</f>
        <v>No acepto</v>
      </c>
      <c r="N949" s="10" t="str">
        <f aca="false">Parámetros!$B$33</f>
        <v>Sin garantía</v>
      </c>
      <c r="O949" s="2" t="s">
        <v>11235</v>
      </c>
      <c r="P949" s="2" t="s">
        <v>166</v>
      </c>
      <c r="Q949" s="2" t="s">
        <v>601</v>
      </c>
      <c r="R949" s="2" t="s">
        <v>11236</v>
      </c>
      <c r="S949" s="2" t="s">
        <v>3336</v>
      </c>
      <c r="T949" s="2" t="s">
        <v>11237</v>
      </c>
      <c r="U949" s="2" t="n">
        <v>56</v>
      </c>
      <c r="V949" s="2" t="s">
        <v>878</v>
      </c>
      <c r="W949" s="2" t="n">
        <v>1</v>
      </c>
      <c r="X949" s="2"/>
      <c r="Y949" s="2"/>
      <c r="Z949" s="2"/>
      <c r="AA949" s="2" t="s">
        <v>1375</v>
      </c>
      <c r="AB949" s="2"/>
      <c r="AC949" s="2"/>
      <c r="AD949" s="2"/>
      <c r="AE949" s="2" t="s">
        <v>11238</v>
      </c>
      <c r="AF949" s="2"/>
      <c r="AG949" s="2" t="s">
        <v>11239</v>
      </c>
      <c r="AH949" s="2" t="s">
        <v>11240</v>
      </c>
      <c r="AI949" s="2"/>
      <c r="AJ949" s="2"/>
      <c r="AK949" s="2"/>
      <c r="AL949" s="2"/>
      <c r="AM949" s="2"/>
      <c r="AN949" s="2" t="s">
        <v>175</v>
      </c>
      <c r="AO949" s="2" t="s">
        <v>11241</v>
      </c>
      <c r="AP949" s="2" t="s">
        <v>89</v>
      </c>
    </row>
    <row r="950" customFormat="false" ht="15" hidden="false" customHeight="false" outlineLevel="0" collapsed="false">
      <c r="A950" s="8" t="s">
        <v>11242</v>
      </c>
      <c r="B950" s="8" t="s">
        <v>11242</v>
      </c>
      <c r="C950" s="2" t="s">
        <v>11243</v>
      </c>
      <c r="D950" s="2" t="s">
        <v>303</v>
      </c>
      <c r="E950" s="2" t="s">
        <v>304</v>
      </c>
      <c r="F950" s="9" t="n">
        <f aca="false">Precios!R950</f>
        <v>135</v>
      </c>
      <c r="G950" s="2" t="n">
        <v>0</v>
      </c>
      <c r="H950" s="10" t="str">
        <f aca="false">Parámetros!$B$28</f>
        <v>Nuevo</v>
      </c>
      <c r="I950" s="10" t="str">
        <f aca="false">Parámetros!$B$29</f>
        <v>Clásica</v>
      </c>
      <c r="J950" s="11" t="s">
        <v>11244</v>
      </c>
      <c r="K950" s="10" t="str">
        <f aca="false">Parámetros!$B$30</f>
        <v>Mercado Envíos</v>
      </c>
      <c r="L950" s="2" t="str">
        <f aca="false">IF(F950&gt;=Parámetros!$B$7,"Envío gratis (obligatorio en Mercado Libre)",Parámetros!$B$31)</f>
        <v>A cargo del comprador</v>
      </c>
      <c r="M950" s="10" t="str">
        <f aca="false">Parámetros!$B$32</f>
        <v>No acepto</v>
      </c>
      <c r="N950" s="10" t="str">
        <f aca="false">Parámetros!$B$33</f>
        <v>Sin garantía</v>
      </c>
      <c r="O950" s="2"/>
      <c r="P950" s="2" t="s">
        <v>11245</v>
      </c>
      <c r="Q950" s="2" t="s">
        <v>1273</v>
      </c>
      <c r="R950" s="2" t="s">
        <v>11245</v>
      </c>
      <c r="S950" s="2" t="s">
        <v>11246</v>
      </c>
      <c r="T950" s="2" t="s">
        <v>11247</v>
      </c>
      <c r="U950" s="2" t="n">
        <v>30</v>
      </c>
      <c r="V950" s="2" t="s">
        <v>3326</v>
      </c>
      <c r="W950" s="2" t="n">
        <v>30</v>
      </c>
      <c r="X950" s="2" t="s">
        <v>11248</v>
      </c>
      <c r="Y950" s="2"/>
      <c r="Z950" s="2" t="s">
        <v>136</v>
      </c>
      <c r="AA950" s="2"/>
      <c r="AB950" s="2"/>
      <c r="AC950" s="2"/>
      <c r="AD950" s="2"/>
      <c r="AE950" s="2"/>
      <c r="AF950" s="2"/>
      <c r="AG950" s="2" t="s">
        <v>11249</v>
      </c>
      <c r="AH950" s="2" t="s">
        <v>11250</v>
      </c>
      <c r="AI950" s="2"/>
      <c r="AJ950" s="2"/>
      <c r="AK950" s="2"/>
      <c r="AL950" s="2"/>
      <c r="AM950" s="2"/>
      <c r="AN950" s="2" t="s">
        <v>87</v>
      </c>
      <c r="AO950" s="2" t="s">
        <v>11251</v>
      </c>
      <c r="AP950" s="2" t="s">
        <v>89</v>
      </c>
    </row>
    <row r="951" customFormat="false" ht="15" hidden="false" customHeight="false" outlineLevel="0" collapsed="false">
      <c r="A951" s="8" t="s">
        <v>11252</v>
      </c>
      <c r="B951" s="8" t="s">
        <v>11252</v>
      </c>
      <c r="C951" s="2" t="s">
        <v>11253</v>
      </c>
      <c r="D951" s="2" t="s">
        <v>1811</v>
      </c>
      <c r="E951" s="2" t="s">
        <v>1812</v>
      </c>
      <c r="F951" s="9" t="n">
        <f aca="false">Precios!R951</f>
        <v>848</v>
      </c>
      <c r="G951" s="2" t="n">
        <v>6</v>
      </c>
      <c r="H951" s="10" t="str">
        <f aca="false">Parámetros!$B$28</f>
        <v>Nuevo</v>
      </c>
      <c r="I951" s="10" t="str">
        <f aca="false">Parámetros!$B$29</f>
        <v>Clásica</v>
      </c>
      <c r="J951" s="11" t="s">
        <v>11254</v>
      </c>
      <c r="K951" s="10" t="str">
        <f aca="false">Parámetros!$B$30</f>
        <v>Mercado Envíos</v>
      </c>
      <c r="L951" s="2" t="str">
        <f aca="false">IF(F951&gt;=Parámetros!$B$7,"Envío gratis (obligatorio en Mercado Libre)",Parámetros!$B$31)</f>
        <v>Envío gratis (obligatorio en Mercado Libre)</v>
      </c>
      <c r="M951" s="10" t="str">
        <f aca="false">Parámetros!$B$32</f>
        <v>No acepto</v>
      </c>
      <c r="N951" s="10" t="str">
        <f aca="false">Parámetros!$B$33</f>
        <v>Sin garantía</v>
      </c>
      <c r="O951" s="2" t="s">
        <v>11255</v>
      </c>
      <c r="P951" s="2" t="s">
        <v>2122</v>
      </c>
      <c r="Q951" s="2" t="s">
        <v>3945</v>
      </c>
      <c r="R951" s="2" t="s">
        <v>11256</v>
      </c>
      <c r="S951" s="2"/>
      <c r="T951" s="2" t="s">
        <v>11257</v>
      </c>
      <c r="U951" s="2" t="n">
        <v>30</v>
      </c>
      <c r="V951" s="2" t="s">
        <v>100</v>
      </c>
      <c r="W951" s="2" t="n">
        <v>1</v>
      </c>
      <c r="X951" s="2" t="s">
        <v>11258</v>
      </c>
      <c r="Y951" s="2" t="s">
        <v>11259</v>
      </c>
      <c r="Z951" s="2" t="s">
        <v>341</v>
      </c>
      <c r="AA951" s="2"/>
      <c r="AB951" s="2"/>
      <c r="AC951" s="2"/>
      <c r="AD951" s="2"/>
      <c r="AE951" s="2"/>
      <c r="AF951" s="2" t="s">
        <v>11260</v>
      </c>
      <c r="AG951" s="2" t="s">
        <v>11261</v>
      </c>
      <c r="AH951" s="2" t="s">
        <v>11262</v>
      </c>
      <c r="AI951" s="2" t="s">
        <v>11263</v>
      </c>
      <c r="AJ951" s="2"/>
      <c r="AK951" s="2"/>
      <c r="AL951" s="2"/>
      <c r="AM951" s="2"/>
      <c r="AN951" s="2" t="s">
        <v>87</v>
      </c>
      <c r="AO951" s="2" t="s">
        <v>11264</v>
      </c>
      <c r="AP951" s="2" t="s">
        <v>89</v>
      </c>
    </row>
    <row r="952" customFormat="false" ht="15" hidden="false" customHeight="false" outlineLevel="0" collapsed="false">
      <c r="A952" s="8" t="s">
        <v>11265</v>
      </c>
      <c r="B952" s="8" t="s">
        <v>11265</v>
      </c>
      <c r="C952" s="2" t="s">
        <v>11266</v>
      </c>
      <c r="D952" s="2" t="s">
        <v>4645</v>
      </c>
      <c r="E952" s="2" t="s">
        <v>4646</v>
      </c>
      <c r="F952" s="9" t="n">
        <f aca="false">Precios!R952</f>
        <v>142.78</v>
      </c>
      <c r="G952" s="2" t="n">
        <v>608</v>
      </c>
      <c r="H952" s="10" t="str">
        <f aca="false">Parámetros!$B$28</f>
        <v>Nuevo</v>
      </c>
      <c r="I952" s="10" t="str">
        <f aca="false">Parámetros!$B$29</f>
        <v>Clásica</v>
      </c>
      <c r="J952" s="11" t="s">
        <v>11267</v>
      </c>
      <c r="K952" s="10" t="str">
        <f aca="false">Parámetros!$B$30</f>
        <v>Mercado Envíos</v>
      </c>
      <c r="L952" s="2" t="str">
        <f aca="false">IF(F952&gt;=Parámetros!$B$7,"Envío gratis (obligatorio en Mercado Libre)",Parámetros!$B$31)</f>
        <v>A cargo del comprador</v>
      </c>
      <c r="M952" s="10" t="str">
        <f aca="false">Parámetros!$B$32</f>
        <v>No acepto</v>
      </c>
      <c r="N952" s="10" t="str">
        <f aca="false">Parámetros!$B$33</f>
        <v>Sin garantía</v>
      </c>
      <c r="O952" s="2" t="s">
        <v>11268</v>
      </c>
      <c r="P952" s="2" t="s">
        <v>616</v>
      </c>
      <c r="Q952" s="2" t="s">
        <v>617</v>
      </c>
      <c r="R952" s="2" t="s">
        <v>5115</v>
      </c>
      <c r="S952" s="2" t="s">
        <v>11269</v>
      </c>
      <c r="T952" s="2" t="s">
        <v>11270</v>
      </c>
      <c r="U952" s="2" t="n">
        <v>75</v>
      </c>
      <c r="V952" s="2" t="s">
        <v>77</v>
      </c>
      <c r="W952" s="2" t="n">
        <v>1</v>
      </c>
      <c r="X952" s="2"/>
      <c r="Y952" s="2"/>
      <c r="Z952" s="2"/>
      <c r="AA952" s="2" t="s">
        <v>2043</v>
      </c>
      <c r="AB952" s="2"/>
      <c r="AC952" s="2" t="s">
        <v>11271</v>
      </c>
      <c r="AD952" s="2"/>
      <c r="AE952" s="2"/>
      <c r="AF952" s="2"/>
      <c r="AG952" s="2" t="s">
        <v>11272</v>
      </c>
      <c r="AH952" s="2" t="s">
        <v>11273</v>
      </c>
      <c r="AI952" s="2" t="s">
        <v>11274</v>
      </c>
      <c r="AJ952" s="2"/>
      <c r="AK952" s="2"/>
      <c r="AL952" s="2"/>
      <c r="AM952" s="2"/>
      <c r="AN952" s="2" t="s">
        <v>175</v>
      </c>
      <c r="AO952" s="2" t="s">
        <v>11275</v>
      </c>
      <c r="AP952" s="2" t="s">
        <v>89</v>
      </c>
    </row>
    <row r="953" customFormat="false" ht="15" hidden="false" customHeight="false" outlineLevel="0" collapsed="false">
      <c r="A953" s="8" t="s">
        <v>11276</v>
      </c>
      <c r="B953" s="8" t="s">
        <v>11276</v>
      </c>
      <c r="C953" s="2" t="s">
        <v>11277</v>
      </c>
      <c r="D953" s="2" t="s">
        <v>350</v>
      </c>
      <c r="E953" s="2" t="s">
        <v>351</v>
      </c>
      <c r="F953" s="9" t="n">
        <f aca="false">Precios!R953</f>
        <v>119</v>
      </c>
      <c r="G953" s="2" t="n">
        <v>1362</v>
      </c>
      <c r="H953" s="10" t="str">
        <f aca="false">Parámetros!$B$28</f>
        <v>Nuevo</v>
      </c>
      <c r="I953" s="10" t="str">
        <f aca="false">Parámetros!$B$29</f>
        <v>Clásica</v>
      </c>
      <c r="J953" s="11" t="s">
        <v>11278</v>
      </c>
      <c r="K953" s="10" t="str">
        <f aca="false">Parámetros!$B$30</f>
        <v>Mercado Envíos</v>
      </c>
      <c r="L953" s="2" t="str">
        <f aca="false">IF(F953&gt;=Parámetros!$B$7,"Envío gratis (obligatorio en Mercado Libre)",Parámetros!$B$31)</f>
        <v>A cargo del comprador</v>
      </c>
      <c r="M953" s="10" t="str">
        <f aca="false">Parámetros!$B$32</f>
        <v>No acepto</v>
      </c>
      <c r="N953" s="10" t="str">
        <f aca="false">Parámetros!$B$33</f>
        <v>Sin garantía</v>
      </c>
      <c r="O953" s="2" t="s">
        <v>11279</v>
      </c>
      <c r="P953" s="2" t="s">
        <v>11280</v>
      </c>
      <c r="Q953" s="2" t="s">
        <v>11280</v>
      </c>
      <c r="R953" s="2" t="s">
        <v>11281</v>
      </c>
      <c r="S953" s="2" t="s">
        <v>11282</v>
      </c>
      <c r="T953" s="2" t="s">
        <v>11283</v>
      </c>
      <c r="U953" s="2" t="n">
        <v>1</v>
      </c>
      <c r="V953" s="2" t="s">
        <v>9383</v>
      </c>
      <c r="W953" s="2" t="n">
        <v>1</v>
      </c>
      <c r="X953" s="2" t="s">
        <v>11284</v>
      </c>
      <c r="Y953" s="2"/>
      <c r="Z953" s="2" t="s">
        <v>341</v>
      </c>
      <c r="AA953" s="2"/>
      <c r="AB953" s="2"/>
      <c r="AC953" s="2"/>
      <c r="AD953" s="2"/>
      <c r="AE953" s="2"/>
      <c r="AF953" s="2"/>
      <c r="AG953" s="2" t="s">
        <v>11285</v>
      </c>
      <c r="AH953" s="2" t="s">
        <v>11286</v>
      </c>
      <c r="AI953" s="2" t="s">
        <v>11287</v>
      </c>
      <c r="AJ953" s="2" t="s">
        <v>11288</v>
      </c>
      <c r="AK953" s="2"/>
      <c r="AL953" s="2"/>
      <c r="AM953" s="2"/>
      <c r="AN953" s="2" t="s">
        <v>87</v>
      </c>
      <c r="AO953" s="2" t="s">
        <v>11289</v>
      </c>
      <c r="AP953" s="2" t="s">
        <v>89</v>
      </c>
    </row>
    <row r="954" customFormat="false" ht="15" hidden="false" customHeight="false" outlineLevel="0" collapsed="false">
      <c r="A954" s="8" t="s">
        <v>11290</v>
      </c>
      <c r="B954" s="8" t="s">
        <v>11290</v>
      </c>
      <c r="C954" s="2" t="s">
        <v>11291</v>
      </c>
      <c r="D954" s="2" t="s">
        <v>1811</v>
      </c>
      <c r="E954" s="2" t="s">
        <v>1812</v>
      </c>
      <c r="F954" s="9" t="n">
        <f aca="false">Precios!R954</f>
        <v>798</v>
      </c>
      <c r="G954" s="2" t="n">
        <v>0</v>
      </c>
      <c r="H954" s="10" t="str">
        <f aca="false">Parámetros!$B$28</f>
        <v>Nuevo</v>
      </c>
      <c r="I954" s="10" t="str">
        <f aca="false">Parámetros!$B$29</f>
        <v>Clásica</v>
      </c>
      <c r="J954" s="11" t="s">
        <v>11292</v>
      </c>
      <c r="K954" s="10" t="str">
        <f aca="false">Parámetros!$B$30</f>
        <v>Mercado Envíos</v>
      </c>
      <c r="L954" s="2" t="str">
        <f aca="false">IF(F954&gt;=Parámetros!$B$7,"Envío gratis (obligatorio en Mercado Libre)",Parámetros!$B$31)</f>
        <v>Envío gratis (obligatorio en Mercado Libre)</v>
      </c>
      <c r="M954" s="10" t="str">
        <f aca="false">Parámetros!$B$32</f>
        <v>No acepto</v>
      </c>
      <c r="N954" s="10" t="str">
        <f aca="false">Parámetros!$B$33</f>
        <v>Sin garantía</v>
      </c>
      <c r="O954" s="2" t="s">
        <v>11293</v>
      </c>
      <c r="P954" s="2" t="s">
        <v>11294</v>
      </c>
      <c r="Q954" s="2" t="s">
        <v>11295</v>
      </c>
      <c r="R954" s="2" t="s">
        <v>11294</v>
      </c>
      <c r="S954" s="2"/>
      <c r="T954" s="2" t="s">
        <v>11257</v>
      </c>
      <c r="U954" s="2" t="n">
        <v>30</v>
      </c>
      <c r="V954" s="2" t="s">
        <v>100</v>
      </c>
      <c r="W954" s="2" t="n">
        <v>1</v>
      </c>
      <c r="X954" s="2" t="s">
        <v>11296</v>
      </c>
      <c r="Y954" s="2" t="s">
        <v>11297</v>
      </c>
      <c r="Z954" s="2" t="s">
        <v>341</v>
      </c>
      <c r="AA954" s="2"/>
      <c r="AB954" s="2"/>
      <c r="AC954" s="2"/>
      <c r="AD954" s="2"/>
      <c r="AE954" s="2"/>
      <c r="AF954" s="2"/>
      <c r="AG954" s="2" t="s">
        <v>11298</v>
      </c>
      <c r="AH954" s="2" t="s">
        <v>11299</v>
      </c>
      <c r="AI954" s="2" t="s">
        <v>11300</v>
      </c>
      <c r="AJ954" s="2"/>
      <c r="AK954" s="2"/>
      <c r="AL954" s="2"/>
      <c r="AM954" s="2"/>
      <c r="AN954" s="2" t="s">
        <v>87</v>
      </c>
      <c r="AO954" s="2" t="s">
        <v>11301</v>
      </c>
      <c r="AP954" s="2" t="s">
        <v>89</v>
      </c>
    </row>
    <row r="955" customFormat="false" ht="15" hidden="false" customHeight="false" outlineLevel="0" collapsed="false">
      <c r="A955" s="8" t="s">
        <v>11302</v>
      </c>
      <c r="B955" s="8" t="s">
        <v>11302</v>
      </c>
      <c r="C955" s="2" t="s">
        <v>11303</v>
      </c>
      <c r="D955" s="2" t="s">
        <v>303</v>
      </c>
      <c r="E955" s="2" t="s">
        <v>304</v>
      </c>
      <c r="F955" s="9" t="n">
        <f aca="false">Precios!R955</f>
        <v>1171.31</v>
      </c>
      <c r="G955" s="2" t="n">
        <v>0</v>
      </c>
      <c r="H955" s="10" t="str">
        <f aca="false">Parámetros!$B$28</f>
        <v>Nuevo</v>
      </c>
      <c r="I955" s="10" t="str">
        <f aca="false">Parámetros!$B$29</f>
        <v>Clásica</v>
      </c>
      <c r="J955" s="11" t="s">
        <v>11304</v>
      </c>
      <c r="K955" s="10" t="str">
        <f aca="false">Parámetros!$B$30</f>
        <v>Mercado Envíos</v>
      </c>
      <c r="L955" s="2" t="str">
        <f aca="false">IF(F955&gt;=Parámetros!$B$7,"Envío gratis (obligatorio en Mercado Libre)",Parámetros!$B$31)</f>
        <v>Envío gratis (obligatorio en Mercado Libre)</v>
      </c>
      <c r="M955" s="10" t="str">
        <f aca="false">Parámetros!$B$32</f>
        <v>No acepto</v>
      </c>
      <c r="N955" s="10" t="str">
        <f aca="false">Parámetros!$B$33</f>
        <v>Sin garantía</v>
      </c>
      <c r="O955" s="2" t="s">
        <v>11305</v>
      </c>
      <c r="P955" s="2" t="s">
        <v>11306</v>
      </c>
      <c r="Q955" s="2" t="s">
        <v>3430</v>
      </c>
      <c r="R955" s="2" t="s">
        <v>11307</v>
      </c>
      <c r="S955" s="2"/>
      <c r="T955" s="2" t="s">
        <v>5502</v>
      </c>
      <c r="U955" s="2" t="n">
        <v>60</v>
      </c>
      <c r="V955" s="2" t="s">
        <v>220</v>
      </c>
      <c r="W955" s="2" t="n">
        <v>60</v>
      </c>
      <c r="X955" s="2" t="s">
        <v>11308</v>
      </c>
      <c r="Y955" s="2" t="s">
        <v>11309</v>
      </c>
      <c r="Z955" s="2" t="s">
        <v>136</v>
      </c>
      <c r="AA955" s="2"/>
      <c r="AB955" s="2"/>
      <c r="AC955" s="2"/>
      <c r="AD955" s="2" t="s">
        <v>566</v>
      </c>
      <c r="AE955" s="2"/>
      <c r="AF955" s="2"/>
      <c r="AG955" s="2" t="s">
        <v>11310</v>
      </c>
      <c r="AH955" s="2" t="s">
        <v>11311</v>
      </c>
      <c r="AI955" s="2" t="s">
        <v>11312</v>
      </c>
      <c r="AJ955" s="2" t="s">
        <v>11313</v>
      </c>
      <c r="AK955" s="2"/>
      <c r="AL955" s="2"/>
      <c r="AM955" s="2"/>
      <c r="AN955" s="2" t="s">
        <v>87</v>
      </c>
      <c r="AO955" s="2" t="s">
        <v>11314</v>
      </c>
      <c r="AP955" s="2" t="s">
        <v>89</v>
      </c>
    </row>
    <row r="956" customFormat="false" ht="15" hidden="false" customHeight="false" outlineLevel="0" collapsed="false">
      <c r="A956" s="8" t="s">
        <v>11315</v>
      </c>
      <c r="B956" s="8" t="s">
        <v>11315</v>
      </c>
      <c r="C956" s="2" t="s">
        <v>11316</v>
      </c>
      <c r="D956" s="2" t="s">
        <v>11317</v>
      </c>
      <c r="E956" s="2" t="s">
        <v>11318</v>
      </c>
      <c r="F956" s="9" t="n">
        <f aca="false">Precios!R956</f>
        <v>111</v>
      </c>
      <c r="G956" s="2" t="n">
        <v>6</v>
      </c>
      <c r="H956" s="10" t="str">
        <f aca="false">Parámetros!$B$28</f>
        <v>Nuevo</v>
      </c>
      <c r="I956" s="10" t="str">
        <f aca="false">Parámetros!$B$29</f>
        <v>Clásica</v>
      </c>
      <c r="J956" s="11" t="s">
        <v>11319</v>
      </c>
      <c r="K956" s="10" t="str">
        <f aca="false">Parámetros!$B$30</f>
        <v>Mercado Envíos</v>
      </c>
      <c r="L956" s="2" t="str">
        <f aca="false">IF(F956&gt;=Parámetros!$B$7,"Envío gratis (obligatorio en Mercado Libre)",Parámetros!$B$31)</f>
        <v>A cargo del comprador</v>
      </c>
      <c r="M956" s="10" t="str">
        <f aca="false">Parámetros!$B$32</f>
        <v>No acepto</v>
      </c>
      <c r="N956" s="10" t="str">
        <f aca="false">Parámetros!$B$33</f>
        <v>Sin garantía</v>
      </c>
      <c r="O956" s="2" t="s">
        <v>11320</v>
      </c>
      <c r="P956" s="2" t="s">
        <v>11321</v>
      </c>
      <c r="Q956" s="2"/>
      <c r="R956" s="2" t="s">
        <v>11322</v>
      </c>
      <c r="S956" s="2" t="s">
        <v>11323</v>
      </c>
      <c r="T956" s="2" t="s">
        <v>11324</v>
      </c>
      <c r="U956" s="2" t="n">
        <v>443</v>
      </c>
      <c r="V956" s="2" t="s">
        <v>77</v>
      </c>
      <c r="W956" s="2" t="n">
        <v>1</v>
      </c>
      <c r="X956" s="2"/>
      <c r="Y956" s="2"/>
      <c r="Z956" s="2"/>
      <c r="AA956" s="2"/>
      <c r="AB956" s="2"/>
      <c r="AC956" s="2" t="s">
        <v>7154</v>
      </c>
      <c r="AD956" s="2"/>
      <c r="AE956" s="2"/>
      <c r="AF956" s="2"/>
      <c r="AG956" s="2" t="s">
        <v>11325</v>
      </c>
      <c r="AH956" s="2" t="s">
        <v>11326</v>
      </c>
      <c r="AI956" s="2" t="s">
        <v>11327</v>
      </c>
      <c r="AJ956" s="2"/>
      <c r="AK956" s="2"/>
      <c r="AL956" s="2"/>
      <c r="AM956" s="2"/>
      <c r="AN956" s="2" t="s">
        <v>175</v>
      </c>
      <c r="AO956" s="2" t="s">
        <v>11328</v>
      </c>
      <c r="AP956" s="2" t="s">
        <v>89</v>
      </c>
    </row>
    <row r="957" customFormat="false" ht="15" hidden="false" customHeight="false" outlineLevel="0" collapsed="false">
      <c r="A957" s="8" t="s">
        <v>11329</v>
      </c>
      <c r="B957" s="8" t="s">
        <v>11329</v>
      </c>
      <c r="C957" s="2" t="s">
        <v>11330</v>
      </c>
      <c r="D957" s="2" t="s">
        <v>68</v>
      </c>
      <c r="E957" s="2" t="s">
        <v>69</v>
      </c>
      <c r="F957" s="9" t="n">
        <f aca="false">Precios!R957</f>
        <v>119</v>
      </c>
      <c r="G957" s="2" t="n">
        <v>7</v>
      </c>
      <c r="H957" s="10" t="str">
        <f aca="false">Parámetros!$B$28</f>
        <v>Nuevo</v>
      </c>
      <c r="I957" s="10" t="str">
        <f aca="false">Parámetros!$B$29</f>
        <v>Clásica</v>
      </c>
      <c r="J957" s="11" t="s">
        <v>11331</v>
      </c>
      <c r="K957" s="10" t="str">
        <f aca="false">Parámetros!$B$30</f>
        <v>Mercado Envíos</v>
      </c>
      <c r="L957" s="2" t="str">
        <f aca="false">IF(F957&gt;=Parámetros!$B$7,"Envío gratis (obligatorio en Mercado Libre)",Parámetros!$B$31)</f>
        <v>A cargo del comprador</v>
      </c>
      <c r="M957" s="10" t="str">
        <f aca="false">Parámetros!$B$32</f>
        <v>No acepto</v>
      </c>
      <c r="N957" s="10" t="str">
        <f aca="false">Parámetros!$B$33</f>
        <v>Sin garantía</v>
      </c>
      <c r="O957" s="2" t="s">
        <v>11332</v>
      </c>
      <c r="P957" s="2" t="s">
        <v>11333</v>
      </c>
      <c r="Q957" s="2" t="s">
        <v>2427</v>
      </c>
      <c r="R957" s="2" t="s">
        <v>11333</v>
      </c>
      <c r="S957" s="2" t="s">
        <v>11334</v>
      </c>
      <c r="T957" s="2" t="s">
        <v>11335</v>
      </c>
      <c r="U957" s="2" t="n">
        <v>50</v>
      </c>
      <c r="V957" s="2" t="s">
        <v>77</v>
      </c>
      <c r="W957" s="2" t="n">
        <v>1</v>
      </c>
      <c r="X957" s="2" t="s">
        <v>11336</v>
      </c>
      <c r="Y957" s="2" t="s">
        <v>11337</v>
      </c>
      <c r="Z957" s="2" t="s">
        <v>11338</v>
      </c>
      <c r="AA957" s="2"/>
      <c r="AB957" s="2"/>
      <c r="AC957" s="2"/>
      <c r="AD957" s="2"/>
      <c r="AE957" s="2"/>
      <c r="AF957" s="2"/>
      <c r="AG957" s="2" t="s">
        <v>11339</v>
      </c>
      <c r="AH957" s="2" t="s">
        <v>11340</v>
      </c>
      <c r="AI957" s="2" t="s">
        <v>11341</v>
      </c>
      <c r="AJ957" s="2"/>
      <c r="AK957" s="2"/>
      <c r="AL957" s="2"/>
      <c r="AM957" s="2"/>
      <c r="AN957" s="2" t="s">
        <v>87</v>
      </c>
      <c r="AO957" s="2" t="s">
        <v>11342</v>
      </c>
      <c r="AP957" s="2" t="s">
        <v>89</v>
      </c>
    </row>
    <row r="958" customFormat="false" ht="15" hidden="false" customHeight="false" outlineLevel="0" collapsed="false">
      <c r="A958" s="8" t="s">
        <v>11343</v>
      </c>
      <c r="B958" s="8" t="s">
        <v>11343</v>
      </c>
      <c r="C958" s="2" t="s">
        <v>11344</v>
      </c>
      <c r="D958" s="2" t="s">
        <v>124</v>
      </c>
      <c r="E958" s="2" t="s">
        <v>125</v>
      </c>
      <c r="F958" s="9" t="n">
        <f aca="false">Precios!R958</f>
        <v>593.99</v>
      </c>
      <c r="G958" s="2" t="n">
        <v>32</v>
      </c>
      <c r="H958" s="10" t="str">
        <f aca="false">Parámetros!$B$28</f>
        <v>Nuevo</v>
      </c>
      <c r="I958" s="10" t="str">
        <f aca="false">Parámetros!$B$29</f>
        <v>Clásica</v>
      </c>
      <c r="J958" s="11" t="s">
        <v>11345</v>
      </c>
      <c r="K958" s="10" t="str">
        <f aca="false">Parámetros!$B$30</f>
        <v>Mercado Envíos</v>
      </c>
      <c r="L958" s="2" t="str">
        <f aca="false">IF(F958&gt;=Parámetros!$B$7,"Envío gratis (obligatorio en Mercado Libre)",Parámetros!$B$31)</f>
        <v>Envío gratis (obligatorio en Mercado Libre)</v>
      </c>
      <c r="M958" s="10" t="str">
        <f aca="false">Parámetros!$B$32</f>
        <v>No acepto</v>
      </c>
      <c r="N958" s="10" t="str">
        <f aca="false">Parámetros!$B$33</f>
        <v>Sin garantía</v>
      </c>
      <c r="O958" s="2" t="s">
        <v>11346</v>
      </c>
      <c r="P958" s="2" t="s">
        <v>11347</v>
      </c>
      <c r="Q958" s="2" t="s">
        <v>1016</v>
      </c>
      <c r="R958" s="2" t="s">
        <v>11347</v>
      </c>
      <c r="S958" s="2" t="s">
        <v>11348</v>
      </c>
      <c r="T958" s="2" t="s">
        <v>11349</v>
      </c>
      <c r="U958" s="2" t="n">
        <v>5</v>
      </c>
      <c r="V958" s="2" t="s">
        <v>77</v>
      </c>
      <c r="W958" s="2" t="n">
        <v>1</v>
      </c>
      <c r="X958" s="2" t="s">
        <v>11350</v>
      </c>
      <c r="Y958" s="2" t="s">
        <v>9625</v>
      </c>
      <c r="Z958" s="2" t="s">
        <v>4398</v>
      </c>
      <c r="AA958" s="2"/>
      <c r="AB958" s="2"/>
      <c r="AC958" s="2"/>
      <c r="AD958" s="2"/>
      <c r="AE958" s="2"/>
      <c r="AF958" s="2" t="s">
        <v>11351</v>
      </c>
      <c r="AG958" s="2" t="s">
        <v>11352</v>
      </c>
      <c r="AH958" s="2" t="s">
        <v>11353</v>
      </c>
      <c r="AI958" s="2" t="s">
        <v>11354</v>
      </c>
      <c r="AJ958" s="2"/>
      <c r="AK958" s="2"/>
      <c r="AL958" s="2"/>
      <c r="AM958" s="2"/>
      <c r="AN958" s="2" t="s">
        <v>87</v>
      </c>
      <c r="AO958" s="2" t="s">
        <v>11355</v>
      </c>
      <c r="AP958" s="2" t="s">
        <v>89</v>
      </c>
    </row>
    <row r="959" customFormat="false" ht="15" hidden="false" customHeight="false" outlineLevel="0" collapsed="false">
      <c r="A959" s="8" t="s">
        <v>11356</v>
      </c>
      <c r="B959" s="8" t="s">
        <v>11356</v>
      </c>
      <c r="C959" s="2" t="s">
        <v>11357</v>
      </c>
      <c r="D959" s="2" t="s">
        <v>483</v>
      </c>
      <c r="E959" s="2" t="s">
        <v>484</v>
      </c>
      <c r="F959" s="9" t="n">
        <f aca="false">Precios!R959</f>
        <v>550</v>
      </c>
      <c r="G959" s="2" t="n">
        <v>0</v>
      </c>
      <c r="H959" s="10" t="str">
        <f aca="false">Parámetros!$B$28</f>
        <v>Nuevo</v>
      </c>
      <c r="I959" s="10" t="str">
        <f aca="false">Parámetros!$B$29</f>
        <v>Clásica</v>
      </c>
      <c r="J959" s="11" t="s">
        <v>11358</v>
      </c>
      <c r="K959" s="10" t="str">
        <f aca="false">Parámetros!$B$30</f>
        <v>Mercado Envíos</v>
      </c>
      <c r="L959" s="2" t="str">
        <f aca="false">IF(F959&gt;=Parámetros!$B$7,"Envío gratis (obligatorio en Mercado Libre)",Parámetros!$B$31)</f>
        <v>Envío gratis (obligatorio en Mercado Libre)</v>
      </c>
      <c r="M959" s="10" t="str">
        <f aca="false">Parámetros!$B$32</f>
        <v>No acepto</v>
      </c>
      <c r="N959" s="10" t="str">
        <f aca="false">Parámetros!$B$33</f>
        <v>Sin garantía</v>
      </c>
      <c r="O959" s="2" t="s">
        <v>11359</v>
      </c>
      <c r="P959" s="2" t="s">
        <v>4675</v>
      </c>
      <c r="Q959" s="2" t="s">
        <v>488</v>
      </c>
      <c r="R959" s="2" t="s">
        <v>11360</v>
      </c>
      <c r="S959" s="2"/>
      <c r="T959" s="2" t="s">
        <v>11361</v>
      </c>
      <c r="U959" s="2" t="n">
        <v>3.5</v>
      </c>
      <c r="V959" s="2" t="s">
        <v>100</v>
      </c>
      <c r="W959" s="2" t="n">
        <v>1</v>
      </c>
      <c r="X959" s="2" t="s">
        <v>4679</v>
      </c>
      <c r="Y959" s="2" t="s">
        <v>11362</v>
      </c>
      <c r="Z959" s="2" t="s">
        <v>494</v>
      </c>
      <c r="AA959" s="2"/>
      <c r="AB959" s="2"/>
      <c r="AC959" s="2"/>
      <c r="AD959" s="2"/>
      <c r="AE959" s="2"/>
      <c r="AF959" s="2" t="s">
        <v>11363</v>
      </c>
      <c r="AG959" s="2" t="s">
        <v>11364</v>
      </c>
      <c r="AH959" s="2" t="s">
        <v>11365</v>
      </c>
      <c r="AI959" s="2" t="s">
        <v>11366</v>
      </c>
      <c r="AJ959" s="2"/>
      <c r="AK959" s="2"/>
      <c r="AL959" s="2"/>
      <c r="AM959" s="2"/>
      <c r="AN959" s="2" t="s">
        <v>87</v>
      </c>
      <c r="AO959" s="2" t="s">
        <v>11367</v>
      </c>
      <c r="AP959" s="2" t="s">
        <v>89</v>
      </c>
    </row>
    <row r="960" customFormat="false" ht="15" hidden="false" customHeight="false" outlineLevel="0" collapsed="false">
      <c r="A960" s="8" t="s">
        <v>11368</v>
      </c>
      <c r="B960" s="8" t="s">
        <v>11368</v>
      </c>
      <c r="C960" s="2" t="s">
        <v>11369</v>
      </c>
      <c r="D960" s="2" t="s">
        <v>6709</v>
      </c>
      <c r="E960" s="2" t="s">
        <v>6710</v>
      </c>
      <c r="F960" s="9" t="n">
        <f aca="false">Precios!R960</f>
        <v>211.01</v>
      </c>
      <c r="G960" s="2" t="n">
        <v>357</v>
      </c>
      <c r="H960" s="10" t="str">
        <f aca="false">Parámetros!$B$28</f>
        <v>Nuevo</v>
      </c>
      <c r="I960" s="10" t="str">
        <f aca="false">Parámetros!$B$29</f>
        <v>Clásica</v>
      </c>
      <c r="J960" s="11" t="s">
        <v>11370</v>
      </c>
      <c r="K960" s="10" t="str">
        <f aca="false">Parámetros!$B$30</f>
        <v>Mercado Envíos</v>
      </c>
      <c r="L960" s="2" t="str">
        <f aca="false">IF(F960&gt;=Parámetros!$B$7,"Envío gratis (obligatorio en Mercado Libre)",Parámetros!$B$31)</f>
        <v>A cargo del comprador</v>
      </c>
      <c r="M960" s="10" t="str">
        <f aca="false">Parámetros!$B$32</f>
        <v>No acepto</v>
      </c>
      <c r="N960" s="10" t="str">
        <f aca="false">Parámetros!$B$33</f>
        <v>Sin garantía</v>
      </c>
      <c r="O960" s="2" t="s">
        <v>11371</v>
      </c>
      <c r="P960" s="2" t="s">
        <v>6713</v>
      </c>
      <c r="Q960" s="2" t="s">
        <v>6195</v>
      </c>
      <c r="R960" s="2" t="s">
        <v>11372</v>
      </c>
      <c r="S960" s="2" t="s">
        <v>11373</v>
      </c>
      <c r="T960" s="2" t="s">
        <v>7343</v>
      </c>
      <c r="U960" s="2" t="n">
        <v>150</v>
      </c>
      <c r="V960" s="2" t="s">
        <v>77</v>
      </c>
      <c r="W960" s="2" t="n">
        <v>1</v>
      </c>
      <c r="X960" s="2"/>
      <c r="Y960" s="2"/>
      <c r="Z960" s="2"/>
      <c r="AA960" s="2"/>
      <c r="AB960" s="2"/>
      <c r="AC960" s="2" t="s">
        <v>11374</v>
      </c>
      <c r="AD960" s="2" t="s">
        <v>1101</v>
      </c>
      <c r="AE960" s="2"/>
      <c r="AF960" s="2"/>
      <c r="AG960" s="2" t="s">
        <v>11375</v>
      </c>
      <c r="AH960" s="2" t="s">
        <v>11376</v>
      </c>
      <c r="AI960" s="2"/>
      <c r="AJ960" s="2"/>
      <c r="AK960" s="2"/>
      <c r="AL960" s="2"/>
      <c r="AM960" s="2"/>
      <c r="AN960" s="2" t="s">
        <v>175</v>
      </c>
      <c r="AO960" s="2" t="s">
        <v>11377</v>
      </c>
      <c r="AP960" s="2" t="s">
        <v>89</v>
      </c>
    </row>
    <row r="961" customFormat="false" ht="15" hidden="false" customHeight="false" outlineLevel="0" collapsed="false">
      <c r="A961" s="8" t="s">
        <v>11378</v>
      </c>
      <c r="B961" s="8" t="s">
        <v>11378</v>
      </c>
      <c r="C961" s="2" t="s">
        <v>11379</v>
      </c>
      <c r="D961" s="2" t="s">
        <v>6190</v>
      </c>
      <c r="E961" s="2" t="s">
        <v>6191</v>
      </c>
      <c r="F961" s="9" t="n">
        <f aca="false">Precios!R961</f>
        <v>157</v>
      </c>
      <c r="G961" s="2" t="n">
        <v>170</v>
      </c>
      <c r="H961" s="10" t="str">
        <f aca="false">Parámetros!$B$28</f>
        <v>Nuevo</v>
      </c>
      <c r="I961" s="10" t="str">
        <f aca="false">Parámetros!$B$29</f>
        <v>Clásica</v>
      </c>
      <c r="J961" s="11" t="s">
        <v>11380</v>
      </c>
      <c r="K961" s="10" t="str">
        <f aca="false">Parámetros!$B$30</f>
        <v>Mercado Envíos</v>
      </c>
      <c r="L961" s="2" t="str">
        <f aca="false">IF(F961&gt;=Parámetros!$B$7,"Envío gratis (obligatorio en Mercado Libre)",Parámetros!$B$31)</f>
        <v>A cargo del comprador</v>
      </c>
      <c r="M961" s="10" t="str">
        <f aca="false">Parámetros!$B$32</f>
        <v>No acepto</v>
      </c>
      <c r="N961" s="10" t="str">
        <f aca="false">Parámetros!$B$33</f>
        <v>Sin garantía</v>
      </c>
      <c r="O961" s="2" t="s">
        <v>11381</v>
      </c>
      <c r="P961" s="2" t="s">
        <v>6194</v>
      </c>
      <c r="Q961" s="2" t="s">
        <v>6195</v>
      </c>
      <c r="R961" s="2" t="s">
        <v>6196</v>
      </c>
      <c r="S961" s="2" t="s">
        <v>11382</v>
      </c>
      <c r="T961" s="2" t="s">
        <v>11383</v>
      </c>
      <c r="U961" s="2" t="n">
        <v>200</v>
      </c>
      <c r="V961" s="2" t="s">
        <v>100</v>
      </c>
      <c r="W961" s="2" t="n">
        <v>1</v>
      </c>
      <c r="X961" s="2"/>
      <c r="Y961" s="2"/>
      <c r="Z961" s="2"/>
      <c r="AA961" s="2"/>
      <c r="AB961" s="2"/>
      <c r="AC961" s="2"/>
      <c r="AD961" s="2"/>
      <c r="AE961" s="2"/>
      <c r="AF961" s="2"/>
      <c r="AG961" s="2" t="s">
        <v>11384</v>
      </c>
      <c r="AH961" s="2" t="s">
        <v>11385</v>
      </c>
      <c r="AI961" s="2"/>
      <c r="AJ961" s="2"/>
      <c r="AK961" s="2"/>
      <c r="AL961" s="2"/>
      <c r="AM961" s="2"/>
      <c r="AN961" s="2" t="s">
        <v>175</v>
      </c>
      <c r="AO961" s="2" t="s">
        <v>11386</v>
      </c>
      <c r="AP961" s="2" t="s">
        <v>89</v>
      </c>
    </row>
    <row r="962" customFormat="false" ht="15" hidden="false" customHeight="false" outlineLevel="0" collapsed="false">
      <c r="A962" s="8" t="s">
        <v>11387</v>
      </c>
      <c r="B962" s="8" t="s">
        <v>11387</v>
      </c>
      <c r="C962" s="2" t="s">
        <v>11388</v>
      </c>
      <c r="D962" s="2" t="s">
        <v>10053</v>
      </c>
      <c r="E962" s="2" t="s">
        <v>10054</v>
      </c>
      <c r="F962" s="9" t="n">
        <f aca="false">Precios!R962</f>
        <v>129</v>
      </c>
      <c r="G962" s="2" t="n">
        <v>7</v>
      </c>
      <c r="H962" s="10" t="str">
        <f aca="false">Parámetros!$B$28</f>
        <v>Nuevo</v>
      </c>
      <c r="I962" s="10" t="str">
        <f aca="false">Parámetros!$B$29</f>
        <v>Clásica</v>
      </c>
      <c r="J962" s="11" t="s">
        <v>11389</v>
      </c>
      <c r="K962" s="10" t="str">
        <f aca="false">Parámetros!$B$30</f>
        <v>Mercado Envíos</v>
      </c>
      <c r="L962" s="2" t="str">
        <f aca="false">IF(F962&gt;=Parámetros!$B$7,"Envío gratis (obligatorio en Mercado Libre)",Parámetros!$B$31)</f>
        <v>A cargo del comprador</v>
      </c>
      <c r="M962" s="10" t="str">
        <f aca="false">Parámetros!$B$32</f>
        <v>No acepto</v>
      </c>
      <c r="N962" s="10" t="str">
        <f aca="false">Parámetros!$B$33</f>
        <v>Sin garantía</v>
      </c>
      <c r="O962" s="2" t="s">
        <v>11390</v>
      </c>
      <c r="P962" s="2" t="s">
        <v>11391</v>
      </c>
      <c r="Q962" s="2" t="s">
        <v>10058</v>
      </c>
      <c r="R962" s="2" t="s">
        <v>11392</v>
      </c>
      <c r="S962" s="2" t="s">
        <v>11393</v>
      </c>
      <c r="T962" s="2" t="s">
        <v>10060</v>
      </c>
      <c r="U962" s="2" t="n">
        <v>350</v>
      </c>
      <c r="V962" s="2" t="s">
        <v>77</v>
      </c>
      <c r="W962" s="2" t="n">
        <v>1</v>
      </c>
      <c r="X962" s="2"/>
      <c r="Y962" s="2"/>
      <c r="Z962" s="2"/>
      <c r="AA962" s="2"/>
      <c r="AB962" s="2"/>
      <c r="AC962" s="2" t="s">
        <v>11393</v>
      </c>
      <c r="AD962" s="2" t="s">
        <v>566</v>
      </c>
      <c r="AE962" s="2" t="s">
        <v>11394</v>
      </c>
      <c r="AF962" s="2"/>
      <c r="AG962" s="2" t="s">
        <v>11395</v>
      </c>
      <c r="AH962" s="2" t="s">
        <v>11396</v>
      </c>
      <c r="AI962" s="2" t="s">
        <v>11397</v>
      </c>
      <c r="AJ962" s="2" t="s">
        <v>11398</v>
      </c>
      <c r="AK962" s="2"/>
      <c r="AL962" s="2"/>
      <c r="AM962" s="2"/>
      <c r="AN962" s="2" t="s">
        <v>175</v>
      </c>
      <c r="AO962" s="2" t="s">
        <v>11399</v>
      </c>
      <c r="AP962" s="2" t="s">
        <v>89</v>
      </c>
    </row>
    <row r="963" customFormat="false" ht="15" hidden="false" customHeight="false" outlineLevel="0" collapsed="false">
      <c r="A963" s="8" t="s">
        <v>11400</v>
      </c>
      <c r="B963" s="8" t="s">
        <v>11400</v>
      </c>
      <c r="C963" s="2" t="s">
        <v>11401</v>
      </c>
      <c r="D963" s="2" t="s">
        <v>6709</v>
      </c>
      <c r="E963" s="2" t="s">
        <v>6710</v>
      </c>
      <c r="F963" s="9" t="n">
        <f aca="false">Precios!R963</f>
        <v>96</v>
      </c>
      <c r="G963" s="2" t="n">
        <v>209</v>
      </c>
      <c r="H963" s="10" t="str">
        <f aca="false">Parámetros!$B$28</f>
        <v>Nuevo</v>
      </c>
      <c r="I963" s="10" t="str">
        <f aca="false">Parámetros!$B$29</f>
        <v>Clásica</v>
      </c>
      <c r="J963" s="11" t="s">
        <v>11402</v>
      </c>
      <c r="K963" s="10" t="str">
        <f aca="false">Parámetros!$B$30</f>
        <v>Mercado Envíos</v>
      </c>
      <c r="L963" s="2" t="str">
        <f aca="false">IF(F963&gt;=Parámetros!$B$7,"Envío gratis (obligatorio en Mercado Libre)",Parámetros!$B$31)</f>
        <v>A cargo del comprador</v>
      </c>
      <c r="M963" s="10" t="str">
        <f aca="false">Parámetros!$B$32</f>
        <v>No acepto</v>
      </c>
      <c r="N963" s="10" t="str">
        <f aca="false">Parámetros!$B$33</f>
        <v>Sin garantía</v>
      </c>
      <c r="O963" s="2" t="s">
        <v>11403</v>
      </c>
      <c r="P963" s="2" t="s">
        <v>7300</v>
      </c>
      <c r="Q963" s="2"/>
      <c r="R963" s="2" t="s">
        <v>7300</v>
      </c>
      <c r="S963" s="2" t="s">
        <v>11404</v>
      </c>
      <c r="T963" s="2" t="s">
        <v>11405</v>
      </c>
      <c r="U963" s="2" t="n">
        <v>113</v>
      </c>
      <c r="V963" s="2" t="s">
        <v>100</v>
      </c>
      <c r="W963" s="2" t="n">
        <v>1</v>
      </c>
      <c r="X963" s="2"/>
      <c r="Y963" s="2"/>
      <c r="Z963" s="2"/>
      <c r="AA963" s="2"/>
      <c r="AB963" s="2"/>
      <c r="AC963" s="2" t="s">
        <v>11406</v>
      </c>
      <c r="AD963" s="2" t="s">
        <v>1101</v>
      </c>
      <c r="AE963" s="2"/>
      <c r="AF963" s="2"/>
      <c r="AG963" s="2" t="s">
        <v>11407</v>
      </c>
      <c r="AH963" s="2" t="s">
        <v>11408</v>
      </c>
      <c r="AI963" s="2"/>
      <c r="AJ963" s="2"/>
      <c r="AK963" s="2"/>
      <c r="AL963" s="2"/>
      <c r="AM963" s="2"/>
      <c r="AN963" s="2" t="s">
        <v>175</v>
      </c>
      <c r="AO963" s="2" t="s">
        <v>11409</v>
      </c>
      <c r="AP963" s="2" t="s">
        <v>89</v>
      </c>
    </row>
    <row r="964" customFormat="false" ht="15" hidden="false" customHeight="false" outlineLevel="0" collapsed="false">
      <c r="A964" s="8" t="s">
        <v>11410</v>
      </c>
      <c r="B964" s="8" t="s">
        <v>11410</v>
      </c>
      <c r="C964" s="2" t="s">
        <v>11411</v>
      </c>
      <c r="D964" s="2" t="s">
        <v>11412</v>
      </c>
      <c r="E964" s="2" t="s">
        <v>11413</v>
      </c>
      <c r="F964" s="9" t="n">
        <f aca="false">Precios!R964</f>
        <v>80</v>
      </c>
      <c r="G964" s="2" t="n">
        <v>34</v>
      </c>
      <c r="H964" s="10" t="str">
        <f aca="false">Parámetros!$B$28</f>
        <v>Nuevo</v>
      </c>
      <c r="I964" s="10" t="str">
        <f aca="false">Parámetros!$B$29</f>
        <v>Clásica</v>
      </c>
      <c r="J964" s="11" t="s">
        <v>11414</v>
      </c>
      <c r="K964" s="10" t="str">
        <f aca="false">Parámetros!$B$30</f>
        <v>Mercado Envíos</v>
      </c>
      <c r="L964" s="2" t="str">
        <f aca="false">IF(F964&gt;=Parámetros!$B$7,"Envío gratis (obligatorio en Mercado Libre)",Parámetros!$B$31)</f>
        <v>A cargo del comprador</v>
      </c>
      <c r="M964" s="10" t="str">
        <f aca="false">Parámetros!$B$32</f>
        <v>No acepto</v>
      </c>
      <c r="N964" s="10" t="str">
        <f aca="false">Parámetros!$B$33</f>
        <v>Sin garantía</v>
      </c>
      <c r="O964" s="2" t="s">
        <v>11415</v>
      </c>
      <c r="P964" s="2" t="s">
        <v>8036</v>
      </c>
      <c r="Q964" s="2" t="s">
        <v>8036</v>
      </c>
      <c r="R964" s="2" t="s">
        <v>11416</v>
      </c>
      <c r="S964" s="2" t="s">
        <v>11417</v>
      </c>
      <c r="T964" s="2" t="s">
        <v>11418</v>
      </c>
      <c r="U964" s="2" t="n">
        <v>300</v>
      </c>
      <c r="V964" s="2" t="s">
        <v>77</v>
      </c>
      <c r="W964" s="2" t="n">
        <v>1</v>
      </c>
      <c r="X964" s="2"/>
      <c r="Y964" s="2"/>
      <c r="Z964" s="2"/>
      <c r="AA964" s="2" t="s">
        <v>11419</v>
      </c>
      <c r="AB964" s="2"/>
      <c r="AC964" s="2"/>
      <c r="AD964" s="2"/>
      <c r="AE964" s="2"/>
      <c r="AF964" s="2"/>
      <c r="AG964" s="2" t="s">
        <v>11420</v>
      </c>
      <c r="AH964" s="2" t="s">
        <v>11421</v>
      </c>
      <c r="AI964" s="2" t="s">
        <v>11422</v>
      </c>
      <c r="AJ964" s="2"/>
      <c r="AK964" s="2"/>
      <c r="AL964" s="2"/>
      <c r="AM964" s="2"/>
      <c r="AN964" s="2" t="s">
        <v>175</v>
      </c>
      <c r="AO964" s="2" t="s">
        <v>11423</v>
      </c>
      <c r="AP964" s="2" t="s">
        <v>89</v>
      </c>
    </row>
    <row r="965" customFormat="false" ht="15" hidden="false" customHeight="false" outlineLevel="0" collapsed="false">
      <c r="A965" s="8" t="s">
        <v>11424</v>
      </c>
      <c r="B965" s="8" t="s">
        <v>11424</v>
      </c>
      <c r="C965" s="2" t="s">
        <v>11425</v>
      </c>
      <c r="D965" s="2" t="s">
        <v>612</v>
      </c>
      <c r="E965" s="2" t="s">
        <v>613</v>
      </c>
      <c r="F965" s="9" t="n">
        <f aca="false">Precios!R965</f>
        <v>56</v>
      </c>
      <c r="G965" s="2" t="n">
        <v>1123</v>
      </c>
      <c r="H965" s="10" t="str">
        <f aca="false">Parámetros!$B$28</f>
        <v>Nuevo</v>
      </c>
      <c r="I965" s="10" t="str">
        <f aca="false">Parámetros!$B$29</f>
        <v>Clásica</v>
      </c>
      <c r="J965" s="11" t="s">
        <v>11426</v>
      </c>
      <c r="K965" s="10" t="str">
        <f aca="false">Parámetros!$B$30</f>
        <v>Mercado Envíos</v>
      </c>
      <c r="L965" s="2" t="str">
        <f aca="false">IF(F965&gt;=Parámetros!$B$7,"Envío gratis (obligatorio en Mercado Libre)",Parámetros!$B$31)</f>
        <v>A cargo del comprador</v>
      </c>
      <c r="M965" s="10" t="str">
        <f aca="false">Parámetros!$B$32</f>
        <v>No acepto</v>
      </c>
      <c r="N965" s="10" t="str">
        <f aca="false">Parámetros!$B$33</f>
        <v>Sin garantía</v>
      </c>
      <c r="O965" s="2" t="s">
        <v>11427</v>
      </c>
      <c r="P965" s="2" t="s">
        <v>616</v>
      </c>
      <c r="Q965" s="2" t="s">
        <v>617</v>
      </c>
      <c r="R965" s="2" t="s">
        <v>4237</v>
      </c>
      <c r="S965" s="2" t="s">
        <v>11428</v>
      </c>
      <c r="T965" s="2" t="s">
        <v>3946</v>
      </c>
      <c r="U965" s="2" t="n">
        <v>75</v>
      </c>
      <c r="V965" s="2" t="s">
        <v>77</v>
      </c>
      <c r="W965" s="2" t="n">
        <v>1</v>
      </c>
      <c r="X965" s="2" t="s">
        <v>4239</v>
      </c>
      <c r="Y965" s="2"/>
      <c r="Z965" s="2"/>
      <c r="AA965" s="2"/>
      <c r="AB965" s="2"/>
      <c r="AC965" s="2" t="s">
        <v>475</v>
      </c>
      <c r="AD965" s="2"/>
      <c r="AE965" s="2"/>
      <c r="AF965" s="2"/>
      <c r="AG965" s="2" t="s">
        <v>11429</v>
      </c>
      <c r="AH965" s="2" t="s">
        <v>11430</v>
      </c>
      <c r="AI965" s="2"/>
      <c r="AJ965" s="2"/>
      <c r="AK965" s="2"/>
      <c r="AL965" s="2"/>
      <c r="AM965" s="2"/>
      <c r="AN965" s="2" t="s">
        <v>175</v>
      </c>
      <c r="AO965" s="2" t="s">
        <v>11431</v>
      </c>
      <c r="AP965" s="2" t="s">
        <v>89</v>
      </c>
    </row>
    <row r="966" customFormat="false" ht="15" hidden="false" customHeight="false" outlineLevel="0" collapsed="false">
      <c r="A966" s="8" t="s">
        <v>11432</v>
      </c>
      <c r="B966" s="8" t="s">
        <v>11432</v>
      </c>
      <c r="C966" s="2" t="s">
        <v>11433</v>
      </c>
      <c r="D966" s="2" t="s">
        <v>162</v>
      </c>
      <c r="E966" s="2" t="s">
        <v>163</v>
      </c>
      <c r="F966" s="9" t="n">
        <f aca="false">Precios!R966</f>
        <v>467</v>
      </c>
      <c r="G966" s="2" t="n">
        <v>69</v>
      </c>
      <c r="H966" s="10" t="str">
        <f aca="false">Parámetros!$B$28</f>
        <v>Nuevo</v>
      </c>
      <c r="I966" s="10" t="str">
        <f aca="false">Parámetros!$B$29</f>
        <v>Clásica</v>
      </c>
      <c r="J966" s="11" t="s">
        <v>11434</v>
      </c>
      <c r="K966" s="10" t="str">
        <f aca="false">Parámetros!$B$30</f>
        <v>Mercado Envíos</v>
      </c>
      <c r="L966" s="2" t="str">
        <f aca="false">IF(F966&gt;=Parámetros!$B$7,"Envío gratis (obligatorio en Mercado Libre)",Parámetros!$B$31)</f>
        <v>Envío gratis (obligatorio en Mercado Libre)</v>
      </c>
      <c r="M966" s="10" t="str">
        <f aca="false">Parámetros!$B$32</f>
        <v>No acepto</v>
      </c>
      <c r="N966" s="10" t="str">
        <f aca="false">Parámetros!$B$33</f>
        <v>Sin garantía</v>
      </c>
      <c r="O966" s="2" t="s">
        <v>11435</v>
      </c>
      <c r="P966" s="2" t="s">
        <v>230</v>
      </c>
      <c r="Q966" s="2"/>
      <c r="R966" s="2" t="s">
        <v>11436</v>
      </c>
      <c r="S966" s="2" t="s">
        <v>11437</v>
      </c>
      <c r="T966" s="2" t="s">
        <v>1139</v>
      </c>
      <c r="U966" s="2" t="n">
        <v>40</v>
      </c>
      <c r="V966" s="2" t="s">
        <v>171</v>
      </c>
      <c r="W966" s="2" t="n">
        <v>40</v>
      </c>
      <c r="X966" s="2"/>
      <c r="Y966" s="2"/>
      <c r="Z966" s="2"/>
      <c r="AA966" s="2" t="s">
        <v>181</v>
      </c>
      <c r="AB966" s="2" t="s">
        <v>938</v>
      </c>
      <c r="AC966" s="2"/>
      <c r="AD966" s="2" t="s">
        <v>103</v>
      </c>
      <c r="AE966" s="2"/>
      <c r="AF966" s="2"/>
      <c r="AG966" s="2" t="s">
        <v>11438</v>
      </c>
      <c r="AH966" s="2" t="s">
        <v>11439</v>
      </c>
      <c r="AI966" s="2" t="s">
        <v>11440</v>
      </c>
      <c r="AJ966" s="2" t="s">
        <v>11441</v>
      </c>
      <c r="AK966" s="2"/>
      <c r="AL966" s="2"/>
      <c r="AM966" s="2"/>
      <c r="AN966" s="2" t="s">
        <v>175</v>
      </c>
      <c r="AO966" s="2" t="s">
        <v>11442</v>
      </c>
      <c r="AP966" s="2" t="s">
        <v>89</v>
      </c>
    </row>
    <row r="967" customFormat="false" ht="15" hidden="false" customHeight="false" outlineLevel="0" collapsed="false">
      <c r="A967" s="8" t="s">
        <v>11443</v>
      </c>
      <c r="B967" s="8" t="s">
        <v>11443</v>
      </c>
      <c r="C967" s="2" t="s">
        <v>11444</v>
      </c>
      <c r="D967" s="2" t="s">
        <v>303</v>
      </c>
      <c r="E967" s="2" t="s">
        <v>304</v>
      </c>
      <c r="F967" s="9" t="n">
        <f aca="false">Precios!R967</f>
        <v>299.72</v>
      </c>
      <c r="G967" s="2" t="n">
        <v>58</v>
      </c>
      <c r="H967" s="10" t="str">
        <f aca="false">Parámetros!$B$28</f>
        <v>Nuevo</v>
      </c>
      <c r="I967" s="10" t="str">
        <f aca="false">Parámetros!$B$29</f>
        <v>Clásica</v>
      </c>
      <c r="J967" s="11" t="s">
        <v>11445</v>
      </c>
      <c r="K967" s="10" t="str">
        <f aca="false">Parámetros!$B$30</f>
        <v>Mercado Envíos</v>
      </c>
      <c r="L967" s="2" t="str">
        <f aca="false">IF(F967&gt;=Parámetros!$B$7,"Envío gratis (obligatorio en Mercado Libre)",Parámetros!$B$31)</f>
        <v>Envío gratis (obligatorio en Mercado Libre)</v>
      </c>
      <c r="M967" s="10" t="str">
        <f aca="false">Parámetros!$B$32</f>
        <v>No acepto</v>
      </c>
      <c r="N967" s="10" t="str">
        <f aca="false">Parámetros!$B$33</f>
        <v>Sin garantía</v>
      </c>
      <c r="O967" s="2" t="s">
        <v>11446</v>
      </c>
      <c r="P967" s="2" t="s">
        <v>11447</v>
      </c>
      <c r="Q967" s="2" t="s">
        <v>11448</v>
      </c>
      <c r="R967" s="2" t="s">
        <v>11449</v>
      </c>
      <c r="S967" s="2" t="s">
        <v>11450</v>
      </c>
      <c r="T967" s="2" t="s">
        <v>11451</v>
      </c>
      <c r="U967" s="2" t="n">
        <v>20</v>
      </c>
      <c r="V967" s="2" t="s">
        <v>544</v>
      </c>
      <c r="W967" s="2" t="n">
        <v>20</v>
      </c>
      <c r="X967" s="2" t="s">
        <v>11452</v>
      </c>
      <c r="Y967" s="2" t="s">
        <v>11453</v>
      </c>
      <c r="Z967" s="2" t="s">
        <v>136</v>
      </c>
      <c r="AA967" s="2"/>
      <c r="AB967" s="2"/>
      <c r="AC967" s="2"/>
      <c r="AD967" s="2"/>
      <c r="AE967" s="2"/>
      <c r="AF967" s="2"/>
      <c r="AG967" s="2" t="s">
        <v>11454</v>
      </c>
      <c r="AH967" s="2" t="s">
        <v>11455</v>
      </c>
      <c r="AI967" s="2" t="s">
        <v>11456</v>
      </c>
      <c r="AJ967" s="2"/>
      <c r="AK967" s="2"/>
      <c r="AL967" s="2"/>
      <c r="AM967" s="2"/>
      <c r="AN967" s="2" t="s">
        <v>87</v>
      </c>
      <c r="AO967" s="2" t="s">
        <v>11457</v>
      </c>
      <c r="AP967" s="2" t="s">
        <v>89</v>
      </c>
    </row>
    <row r="968" customFormat="false" ht="15" hidden="false" customHeight="false" outlineLevel="0" collapsed="false">
      <c r="A968" s="8" t="s">
        <v>11458</v>
      </c>
      <c r="B968" s="8" t="s">
        <v>11458</v>
      </c>
      <c r="C968" s="2" t="s">
        <v>11459</v>
      </c>
      <c r="D968" s="2" t="s">
        <v>445</v>
      </c>
      <c r="E968" s="2" t="s">
        <v>446</v>
      </c>
      <c r="F968" s="9" t="n">
        <f aca="false">Precios!R968</f>
        <v>423</v>
      </c>
      <c r="G968" s="2" t="n">
        <v>0</v>
      </c>
      <c r="H968" s="10" t="str">
        <f aca="false">Parámetros!$B$28</f>
        <v>Nuevo</v>
      </c>
      <c r="I968" s="10" t="str">
        <f aca="false">Parámetros!$B$29</f>
        <v>Clásica</v>
      </c>
      <c r="J968" s="11" t="s">
        <v>11460</v>
      </c>
      <c r="K968" s="10" t="str">
        <f aca="false">Parámetros!$B$30</f>
        <v>Mercado Envíos</v>
      </c>
      <c r="L968" s="2" t="str">
        <f aca="false">IF(F968&gt;=Parámetros!$B$7,"Envío gratis (obligatorio en Mercado Libre)",Parámetros!$B$31)</f>
        <v>Envío gratis (obligatorio en Mercado Libre)</v>
      </c>
      <c r="M968" s="10" t="str">
        <f aca="false">Parámetros!$B$32</f>
        <v>No acepto</v>
      </c>
      <c r="N968" s="10" t="str">
        <f aca="false">Parámetros!$B$33</f>
        <v>Sin garantía</v>
      </c>
      <c r="O968" s="2" t="s">
        <v>11461</v>
      </c>
      <c r="P968" s="2" t="s">
        <v>11462</v>
      </c>
      <c r="Q968" s="2" t="s">
        <v>3066</v>
      </c>
      <c r="R968" s="2"/>
      <c r="S968" s="2"/>
      <c r="T968" s="2" t="s">
        <v>152</v>
      </c>
      <c r="U968" s="2" t="n">
        <v>3</v>
      </c>
      <c r="V968" s="2" t="s">
        <v>133</v>
      </c>
      <c r="W968" s="2" t="n">
        <v>3</v>
      </c>
      <c r="X968" s="2" t="s">
        <v>4595</v>
      </c>
      <c r="Y968" s="2" t="s">
        <v>912</v>
      </c>
      <c r="Z968" s="2" t="s">
        <v>136</v>
      </c>
      <c r="AA968" s="2"/>
      <c r="AB968" s="2"/>
      <c r="AC968" s="2"/>
      <c r="AD968" s="2"/>
      <c r="AE968" s="2"/>
      <c r="AF968" s="2"/>
      <c r="AG968" s="2" t="s">
        <v>11463</v>
      </c>
      <c r="AH968" s="2" t="s">
        <v>11464</v>
      </c>
      <c r="AI968" s="2"/>
      <c r="AJ968" s="2"/>
      <c r="AK968" s="2"/>
      <c r="AL968" s="2"/>
      <c r="AM968" s="2"/>
      <c r="AN968" s="2" t="s">
        <v>87</v>
      </c>
      <c r="AO968" s="2" t="s">
        <v>11465</v>
      </c>
      <c r="AP968" s="2" t="s">
        <v>89</v>
      </c>
    </row>
    <row r="969" customFormat="false" ht="15" hidden="false" customHeight="false" outlineLevel="0" collapsed="false">
      <c r="A969" s="8" t="s">
        <v>11466</v>
      </c>
      <c r="B969" s="8" t="s">
        <v>11466</v>
      </c>
      <c r="C969" s="2" t="s">
        <v>11467</v>
      </c>
      <c r="D969" s="2" t="s">
        <v>144</v>
      </c>
      <c r="E969" s="2" t="s">
        <v>145</v>
      </c>
      <c r="F969" s="9" t="n">
        <f aca="false">Precios!R969</f>
        <v>524</v>
      </c>
      <c r="G969" s="2" t="n">
        <v>53</v>
      </c>
      <c r="H969" s="10" t="str">
        <f aca="false">Parámetros!$B$28</f>
        <v>Nuevo</v>
      </c>
      <c r="I969" s="10" t="str">
        <f aca="false">Parámetros!$B$29</f>
        <v>Clásica</v>
      </c>
      <c r="J969" s="11" t="s">
        <v>11468</v>
      </c>
      <c r="K969" s="10" t="str">
        <f aca="false">Parámetros!$B$30</f>
        <v>Mercado Envíos</v>
      </c>
      <c r="L969" s="2" t="str">
        <f aca="false">IF(F969&gt;=Parámetros!$B$7,"Envío gratis (obligatorio en Mercado Libre)",Parámetros!$B$31)</f>
        <v>Envío gratis (obligatorio en Mercado Libre)</v>
      </c>
      <c r="M969" s="10" t="str">
        <f aca="false">Parámetros!$B$32</f>
        <v>No acepto</v>
      </c>
      <c r="N969" s="10" t="str">
        <f aca="false">Parámetros!$B$33</f>
        <v>Sin garantía</v>
      </c>
      <c r="O969" s="2" t="s">
        <v>11469</v>
      </c>
      <c r="P969" s="2" t="s">
        <v>11470</v>
      </c>
      <c r="Q969" s="2" t="s">
        <v>9484</v>
      </c>
      <c r="R969" s="2" t="s">
        <v>11471</v>
      </c>
      <c r="S969" s="2"/>
      <c r="T969" s="2" t="s">
        <v>152</v>
      </c>
      <c r="U969" s="2" t="n">
        <v>30</v>
      </c>
      <c r="V969" s="2" t="s">
        <v>133</v>
      </c>
      <c r="W969" s="2" t="n">
        <v>30</v>
      </c>
      <c r="X969" s="2" t="s">
        <v>11472</v>
      </c>
      <c r="Y969" s="2" t="s">
        <v>11473</v>
      </c>
      <c r="Z969" s="2" t="s">
        <v>136</v>
      </c>
      <c r="AA969" s="2"/>
      <c r="AB969" s="2"/>
      <c r="AC969" s="2"/>
      <c r="AD969" s="2"/>
      <c r="AE969" s="2"/>
      <c r="AF969" s="2"/>
      <c r="AG969" s="2" t="s">
        <v>5415</v>
      </c>
      <c r="AH969" s="2" t="s">
        <v>11474</v>
      </c>
      <c r="AI969" s="2" t="s">
        <v>11475</v>
      </c>
      <c r="AJ969" s="2" t="s">
        <v>11476</v>
      </c>
      <c r="AK969" s="2"/>
      <c r="AL969" s="2"/>
      <c r="AM969" s="2"/>
      <c r="AN969" s="2" t="s">
        <v>87</v>
      </c>
      <c r="AO969" s="2" t="s">
        <v>11477</v>
      </c>
      <c r="AP969" s="2" t="s">
        <v>89</v>
      </c>
    </row>
    <row r="970" customFormat="false" ht="15" hidden="false" customHeight="false" outlineLevel="0" collapsed="false">
      <c r="A970" s="8" t="s">
        <v>11478</v>
      </c>
      <c r="B970" s="8" t="s">
        <v>11478</v>
      </c>
      <c r="C970" s="2" t="s">
        <v>11479</v>
      </c>
      <c r="D970" s="2" t="s">
        <v>162</v>
      </c>
      <c r="E970" s="2" t="s">
        <v>163</v>
      </c>
      <c r="F970" s="9" t="n">
        <f aca="false">Precios!R970</f>
        <v>212</v>
      </c>
      <c r="G970" s="2" t="n">
        <v>3</v>
      </c>
      <c r="H970" s="10" t="str">
        <f aca="false">Parámetros!$B$28</f>
        <v>Nuevo</v>
      </c>
      <c r="I970" s="10" t="str">
        <f aca="false">Parámetros!$B$29</f>
        <v>Clásica</v>
      </c>
      <c r="J970" s="11" t="s">
        <v>11480</v>
      </c>
      <c r="K970" s="10" t="str">
        <f aca="false">Parámetros!$B$30</f>
        <v>Mercado Envíos</v>
      </c>
      <c r="L970" s="2" t="str">
        <f aca="false">IF(F970&gt;=Parámetros!$B$7,"Envío gratis (obligatorio en Mercado Libre)",Parámetros!$B$31)</f>
        <v>A cargo del comprador</v>
      </c>
      <c r="M970" s="10" t="str">
        <f aca="false">Parámetros!$B$32</f>
        <v>No acepto</v>
      </c>
      <c r="N970" s="10" t="str">
        <f aca="false">Parámetros!$B$33</f>
        <v>Sin garantía</v>
      </c>
      <c r="O970" s="2" t="s">
        <v>11481</v>
      </c>
      <c r="P970" s="2" t="s">
        <v>166</v>
      </c>
      <c r="Q970" s="2" t="s">
        <v>601</v>
      </c>
      <c r="R970" s="2" t="s">
        <v>11482</v>
      </c>
      <c r="S970" s="2" t="s">
        <v>11483</v>
      </c>
      <c r="T970" s="2" t="s">
        <v>11484</v>
      </c>
      <c r="U970" s="2" t="n">
        <v>11</v>
      </c>
      <c r="V970" s="2" t="s">
        <v>171</v>
      </c>
      <c r="W970" s="2" t="n">
        <v>11</v>
      </c>
      <c r="X970" s="2"/>
      <c r="Y970" s="2"/>
      <c r="Z970" s="2"/>
      <c r="AA970" s="2" t="s">
        <v>11485</v>
      </c>
      <c r="AB970" s="2" t="s">
        <v>11486</v>
      </c>
      <c r="AC970" s="2"/>
      <c r="AD970" s="2" t="s">
        <v>103</v>
      </c>
      <c r="AE970" s="2"/>
      <c r="AF970" s="2"/>
      <c r="AG970" s="2" t="s">
        <v>11487</v>
      </c>
      <c r="AH970" s="2" t="s">
        <v>11488</v>
      </c>
      <c r="AI970" s="2" t="s">
        <v>11489</v>
      </c>
      <c r="AJ970" s="2" t="s">
        <v>11490</v>
      </c>
      <c r="AK970" s="2"/>
      <c r="AL970" s="2"/>
      <c r="AM970" s="2"/>
      <c r="AN970" s="2" t="s">
        <v>175</v>
      </c>
      <c r="AO970" s="2" t="s">
        <v>11491</v>
      </c>
      <c r="AP970" s="2" t="s">
        <v>89</v>
      </c>
    </row>
    <row r="971" customFormat="false" ht="15" hidden="false" customHeight="false" outlineLevel="0" collapsed="false">
      <c r="A971" s="8" t="s">
        <v>11492</v>
      </c>
      <c r="B971" s="8" t="s">
        <v>11492</v>
      </c>
      <c r="C971" s="2" t="s">
        <v>11493</v>
      </c>
      <c r="D971" s="2" t="s">
        <v>10053</v>
      </c>
      <c r="E971" s="2" t="s">
        <v>10054</v>
      </c>
      <c r="F971" s="9" t="n">
        <f aca="false">Precios!R971</f>
        <v>79</v>
      </c>
      <c r="G971" s="2" t="n">
        <v>25</v>
      </c>
      <c r="H971" s="10" t="str">
        <f aca="false">Parámetros!$B$28</f>
        <v>Nuevo</v>
      </c>
      <c r="I971" s="10" t="str">
        <f aca="false">Parámetros!$B$29</f>
        <v>Clásica</v>
      </c>
      <c r="J971" s="11" t="s">
        <v>11494</v>
      </c>
      <c r="K971" s="10" t="str">
        <f aca="false">Parámetros!$B$30</f>
        <v>Mercado Envíos</v>
      </c>
      <c r="L971" s="2" t="str">
        <f aca="false">IF(F971&gt;=Parámetros!$B$7,"Envío gratis (obligatorio en Mercado Libre)",Parámetros!$B$31)</f>
        <v>A cargo del comprador</v>
      </c>
      <c r="M971" s="10" t="str">
        <f aca="false">Parámetros!$B$32</f>
        <v>No acepto</v>
      </c>
      <c r="N971" s="10" t="str">
        <f aca="false">Parámetros!$B$33</f>
        <v>Sin garantía</v>
      </c>
      <c r="O971" s="2" t="s">
        <v>11495</v>
      </c>
      <c r="P971" s="2" t="s">
        <v>11496</v>
      </c>
      <c r="Q971" s="2" t="s">
        <v>11008</v>
      </c>
      <c r="R971" s="2" t="s">
        <v>11497</v>
      </c>
      <c r="S971" s="2" t="s">
        <v>11498</v>
      </c>
      <c r="T971" s="2" t="s">
        <v>2711</v>
      </c>
      <c r="U971" s="2" t="n">
        <v>120</v>
      </c>
      <c r="V971" s="2" t="s">
        <v>77</v>
      </c>
      <c r="W971" s="2" t="n">
        <v>1</v>
      </c>
      <c r="X971" s="2"/>
      <c r="Y971" s="2"/>
      <c r="Z971" s="2"/>
      <c r="AA971" s="2"/>
      <c r="AB971" s="2"/>
      <c r="AC971" s="2" t="s">
        <v>1363</v>
      </c>
      <c r="AD971" s="2"/>
      <c r="AE971" s="2"/>
      <c r="AF971" s="2"/>
      <c r="AG971" s="2" t="s">
        <v>11499</v>
      </c>
      <c r="AH971" s="2" t="s">
        <v>11500</v>
      </c>
      <c r="AI971" s="2" t="s">
        <v>11501</v>
      </c>
      <c r="AJ971" s="2"/>
      <c r="AK971" s="2"/>
      <c r="AL971" s="2"/>
      <c r="AM971" s="2"/>
      <c r="AN971" s="2" t="s">
        <v>175</v>
      </c>
      <c r="AO971" s="2" t="s">
        <v>11502</v>
      </c>
      <c r="AP971" s="2" t="s">
        <v>89</v>
      </c>
    </row>
    <row r="972" customFormat="false" ht="15" hidden="false" customHeight="false" outlineLevel="0" collapsed="false">
      <c r="A972" s="8" t="s">
        <v>11503</v>
      </c>
      <c r="B972" s="8" t="s">
        <v>11503</v>
      </c>
      <c r="C972" s="2" t="s">
        <v>11504</v>
      </c>
      <c r="D972" s="2" t="s">
        <v>11505</v>
      </c>
      <c r="E972" s="2" t="s">
        <v>11506</v>
      </c>
      <c r="F972" s="9" t="n">
        <f aca="false">Precios!R972</f>
        <v>64.34</v>
      </c>
      <c r="G972" s="2" t="n">
        <v>622</v>
      </c>
      <c r="H972" s="10" t="str">
        <f aca="false">Parámetros!$B$28</f>
        <v>Nuevo</v>
      </c>
      <c r="I972" s="10" t="str">
        <f aca="false">Parámetros!$B$29</f>
        <v>Clásica</v>
      </c>
      <c r="J972" s="11" t="s">
        <v>11507</v>
      </c>
      <c r="K972" s="10" t="str">
        <f aca="false">Parámetros!$B$30</f>
        <v>Mercado Envíos</v>
      </c>
      <c r="L972" s="2" t="str">
        <f aca="false">IF(F972&gt;=Parámetros!$B$7,"Envío gratis (obligatorio en Mercado Libre)",Parámetros!$B$31)</f>
        <v>A cargo del comprador</v>
      </c>
      <c r="M972" s="10" t="str">
        <f aca="false">Parámetros!$B$32</f>
        <v>No acepto</v>
      </c>
      <c r="N972" s="10" t="str">
        <f aca="false">Parámetros!$B$33</f>
        <v>Sin garantía</v>
      </c>
      <c r="O972" s="2" t="s">
        <v>11508</v>
      </c>
      <c r="P972" s="2" t="s">
        <v>11509</v>
      </c>
      <c r="Q972" s="2"/>
      <c r="R972" s="2"/>
      <c r="S972" s="2"/>
      <c r="T972" s="2" t="s">
        <v>11510</v>
      </c>
      <c r="U972" s="2" t="n">
        <v>100</v>
      </c>
      <c r="V972" s="2" t="s">
        <v>171</v>
      </c>
      <c r="W972" s="2" t="n">
        <v>100</v>
      </c>
      <c r="X972" s="2"/>
      <c r="Y972" s="2"/>
      <c r="Z972" s="2"/>
      <c r="AA972" s="2"/>
      <c r="AB972" s="2"/>
      <c r="AC972" s="2"/>
      <c r="AD972" s="2"/>
      <c r="AE972" s="2"/>
      <c r="AF972" s="2"/>
      <c r="AG972" s="2" t="s">
        <v>11511</v>
      </c>
      <c r="AH972" s="2" t="s">
        <v>11512</v>
      </c>
      <c r="AI972" s="2" t="s">
        <v>11513</v>
      </c>
      <c r="AJ972" s="2"/>
      <c r="AK972" s="2"/>
      <c r="AL972" s="2"/>
      <c r="AM972" s="2"/>
      <c r="AN972" s="2" t="s">
        <v>175</v>
      </c>
      <c r="AO972" s="2" t="s">
        <v>11514</v>
      </c>
      <c r="AP972" s="2" t="s">
        <v>89</v>
      </c>
    </row>
    <row r="973" customFormat="false" ht="15" hidden="false" customHeight="false" outlineLevel="0" collapsed="false">
      <c r="A973" s="8" t="s">
        <v>11515</v>
      </c>
      <c r="B973" s="8" t="s">
        <v>11515</v>
      </c>
      <c r="C973" s="2" t="s">
        <v>11516</v>
      </c>
      <c r="D973" s="2" t="s">
        <v>750</v>
      </c>
      <c r="E973" s="2" t="s">
        <v>751</v>
      </c>
      <c r="F973" s="9" t="n">
        <f aca="false">Precios!R973</f>
        <v>474</v>
      </c>
      <c r="G973" s="2" t="n">
        <v>135</v>
      </c>
      <c r="H973" s="10" t="str">
        <f aca="false">Parámetros!$B$28</f>
        <v>Nuevo</v>
      </c>
      <c r="I973" s="10" t="str">
        <f aca="false">Parámetros!$B$29</f>
        <v>Clásica</v>
      </c>
      <c r="J973" s="11" t="s">
        <v>11517</v>
      </c>
      <c r="K973" s="10" t="str">
        <f aca="false">Parámetros!$B$30</f>
        <v>Mercado Envíos</v>
      </c>
      <c r="L973" s="2" t="str">
        <f aca="false">IF(F973&gt;=Parámetros!$B$7,"Envío gratis (obligatorio en Mercado Libre)",Parámetros!$B$31)</f>
        <v>Envío gratis (obligatorio en Mercado Libre)</v>
      </c>
      <c r="M973" s="10" t="str">
        <f aca="false">Parámetros!$B$32</f>
        <v>No acepto</v>
      </c>
      <c r="N973" s="10" t="str">
        <f aca="false">Parámetros!$B$33</f>
        <v>Sin garantía</v>
      </c>
      <c r="O973" s="2" t="s">
        <v>11518</v>
      </c>
      <c r="P973" s="2" t="s">
        <v>2721</v>
      </c>
      <c r="Q973" s="2"/>
      <c r="R973" s="2" t="s">
        <v>2722</v>
      </c>
      <c r="S973" s="2"/>
      <c r="T973" s="2" t="s">
        <v>11519</v>
      </c>
      <c r="U973" s="2" t="n">
        <v>200</v>
      </c>
      <c r="V973" s="2" t="s">
        <v>77</v>
      </c>
      <c r="W973" s="2" t="n">
        <v>1</v>
      </c>
      <c r="X973" s="2" t="s">
        <v>11520</v>
      </c>
      <c r="Y973" s="2" t="s">
        <v>11521</v>
      </c>
      <c r="Z973" s="2" t="s">
        <v>136</v>
      </c>
      <c r="AA973" s="2"/>
      <c r="AB973" s="2"/>
      <c r="AC973" s="2"/>
      <c r="AD973" s="2"/>
      <c r="AE973" s="2"/>
      <c r="AF973" s="2"/>
      <c r="AG973" s="2" t="s">
        <v>11522</v>
      </c>
      <c r="AH973" s="2" t="s">
        <v>11523</v>
      </c>
      <c r="AI973" s="2" t="s">
        <v>11524</v>
      </c>
      <c r="AJ973" s="2" t="s">
        <v>11525</v>
      </c>
      <c r="AK973" s="2"/>
      <c r="AL973" s="2"/>
      <c r="AM973" s="2"/>
      <c r="AN973" s="2" t="s">
        <v>87</v>
      </c>
      <c r="AO973" s="2" t="s">
        <v>11526</v>
      </c>
      <c r="AP973" s="2" t="s">
        <v>89</v>
      </c>
    </row>
    <row r="974" customFormat="false" ht="15" hidden="false" customHeight="false" outlineLevel="0" collapsed="false">
      <c r="A974" s="8" t="s">
        <v>11527</v>
      </c>
      <c r="B974" s="8" t="s">
        <v>11527</v>
      </c>
      <c r="C974" s="2" t="s">
        <v>11528</v>
      </c>
      <c r="D974" s="2" t="s">
        <v>2644</v>
      </c>
      <c r="E974" s="2" t="s">
        <v>2645</v>
      </c>
      <c r="F974" s="9" t="n">
        <f aca="false">Precios!R974</f>
        <v>572</v>
      </c>
      <c r="G974" s="2" t="n">
        <v>159</v>
      </c>
      <c r="H974" s="10" t="str">
        <f aca="false">Parámetros!$B$28</f>
        <v>Nuevo</v>
      </c>
      <c r="I974" s="10" t="str">
        <f aca="false">Parámetros!$B$29</f>
        <v>Clásica</v>
      </c>
      <c r="J974" s="11" t="s">
        <v>11529</v>
      </c>
      <c r="K974" s="10" t="str">
        <f aca="false">Parámetros!$B$30</f>
        <v>Mercado Envíos</v>
      </c>
      <c r="L974" s="2" t="str">
        <f aca="false">IF(F974&gt;=Parámetros!$B$7,"Envío gratis (obligatorio en Mercado Libre)",Parámetros!$B$31)</f>
        <v>Envío gratis (obligatorio en Mercado Libre)</v>
      </c>
      <c r="M974" s="10" t="str">
        <f aca="false">Parámetros!$B$32</f>
        <v>No acepto</v>
      </c>
      <c r="N974" s="10" t="str">
        <f aca="false">Parámetros!$B$33</f>
        <v>Sin garantía</v>
      </c>
      <c r="O974" s="2" t="s">
        <v>11530</v>
      </c>
      <c r="P974" s="2" t="s">
        <v>11531</v>
      </c>
      <c r="Q974" s="2" t="s">
        <v>129</v>
      </c>
      <c r="R974" s="2" t="s">
        <v>11532</v>
      </c>
      <c r="S974" s="2"/>
      <c r="T974" s="2" t="s">
        <v>11533</v>
      </c>
      <c r="U974" s="2" t="n">
        <v>60</v>
      </c>
      <c r="V974" s="2" t="s">
        <v>77</v>
      </c>
      <c r="W974" s="2" t="n">
        <v>1</v>
      </c>
      <c r="X974" s="2" t="s">
        <v>11534</v>
      </c>
      <c r="Y974" s="2" t="s">
        <v>11535</v>
      </c>
      <c r="Z974" s="2" t="s">
        <v>136</v>
      </c>
      <c r="AA974" s="2" t="s">
        <v>11536</v>
      </c>
      <c r="AB974" s="2"/>
      <c r="AC974" s="2"/>
      <c r="AD974" s="2"/>
      <c r="AE974" s="2"/>
      <c r="AF974" s="2"/>
      <c r="AG974" s="2" t="s">
        <v>11537</v>
      </c>
      <c r="AH974" s="2" t="s">
        <v>11538</v>
      </c>
      <c r="AI974" s="2" t="s">
        <v>11539</v>
      </c>
      <c r="AJ974" s="2" t="s">
        <v>11540</v>
      </c>
      <c r="AK974" s="2"/>
      <c r="AL974" s="2"/>
      <c r="AM974" s="2"/>
      <c r="AN974" s="2" t="s">
        <v>87</v>
      </c>
      <c r="AO974" s="2" t="s">
        <v>11541</v>
      </c>
      <c r="AP974" s="2" t="s">
        <v>89</v>
      </c>
    </row>
    <row r="975" customFormat="false" ht="15" hidden="false" customHeight="false" outlineLevel="0" collapsed="false">
      <c r="A975" s="8" t="s">
        <v>11542</v>
      </c>
      <c r="B975" s="8" t="s">
        <v>11542</v>
      </c>
      <c r="C975" s="2" t="s">
        <v>11543</v>
      </c>
      <c r="D975" s="2" t="s">
        <v>350</v>
      </c>
      <c r="E975" s="2" t="s">
        <v>351</v>
      </c>
      <c r="F975" s="9" t="n">
        <f aca="false">Precios!R975</f>
        <v>84</v>
      </c>
      <c r="G975" s="2" t="n">
        <v>6049</v>
      </c>
      <c r="H975" s="10" t="str">
        <f aca="false">Parámetros!$B$28</f>
        <v>Nuevo</v>
      </c>
      <c r="I975" s="10" t="str">
        <f aca="false">Parámetros!$B$29</f>
        <v>Clásica</v>
      </c>
      <c r="J975" s="11" t="s">
        <v>11544</v>
      </c>
      <c r="K975" s="10" t="str">
        <f aca="false">Parámetros!$B$30</f>
        <v>Mercado Envíos</v>
      </c>
      <c r="L975" s="2" t="str">
        <f aca="false">IF(F975&gt;=Parámetros!$B$7,"Envío gratis (obligatorio en Mercado Libre)",Parámetros!$B$31)</f>
        <v>A cargo del comprador</v>
      </c>
      <c r="M975" s="10" t="str">
        <f aca="false">Parámetros!$B$32</f>
        <v>No acepto</v>
      </c>
      <c r="N975" s="10" t="str">
        <f aca="false">Parámetros!$B$33</f>
        <v>Sin garantía</v>
      </c>
      <c r="O975" s="2" t="s">
        <v>11545</v>
      </c>
      <c r="P975" s="2" t="s">
        <v>11546</v>
      </c>
      <c r="Q975" s="2" t="s">
        <v>11170</v>
      </c>
      <c r="R975" s="2"/>
      <c r="S975" s="2"/>
      <c r="T975" s="2" t="s">
        <v>1183</v>
      </c>
      <c r="U975" s="2" t="n">
        <v>20</v>
      </c>
      <c r="V975" s="2" t="s">
        <v>133</v>
      </c>
      <c r="W975" s="2" t="n">
        <v>20</v>
      </c>
      <c r="X975" s="2" t="s">
        <v>11547</v>
      </c>
      <c r="Y975" s="2" t="s">
        <v>10967</v>
      </c>
      <c r="Z975" s="2" t="s">
        <v>136</v>
      </c>
      <c r="AA975" s="2"/>
      <c r="AB975" s="2"/>
      <c r="AC975" s="2"/>
      <c r="AD975" s="2"/>
      <c r="AE975" s="2"/>
      <c r="AF975" s="2"/>
      <c r="AG975" s="2" t="s">
        <v>11548</v>
      </c>
      <c r="AH975" s="2" t="s">
        <v>11549</v>
      </c>
      <c r="AI975" s="2" t="s">
        <v>11550</v>
      </c>
      <c r="AJ975" s="2" t="s">
        <v>11551</v>
      </c>
      <c r="AK975" s="2"/>
      <c r="AL975" s="2"/>
      <c r="AM975" s="2"/>
      <c r="AN975" s="2" t="s">
        <v>87</v>
      </c>
      <c r="AO975" s="2" t="s">
        <v>11552</v>
      </c>
      <c r="AP975" s="2" t="s">
        <v>89</v>
      </c>
    </row>
    <row r="976" customFormat="false" ht="15" hidden="false" customHeight="false" outlineLevel="0" collapsed="false">
      <c r="A976" s="8" t="s">
        <v>11553</v>
      </c>
      <c r="B976" s="8" t="s">
        <v>11553</v>
      </c>
      <c r="C976" s="2" t="s">
        <v>11554</v>
      </c>
      <c r="D976" s="2" t="s">
        <v>596</v>
      </c>
      <c r="E976" s="2" t="s">
        <v>597</v>
      </c>
      <c r="F976" s="9" t="n">
        <f aca="false">Precios!R976</f>
        <v>357</v>
      </c>
      <c r="G976" s="2" t="n">
        <v>13</v>
      </c>
      <c r="H976" s="10" t="str">
        <f aca="false">Parámetros!$B$28</f>
        <v>Nuevo</v>
      </c>
      <c r="I976" s="10" t="str">
        <f aca="false">Parámetros!$B$29</f>
        <v>Clásica</v>
      </c>
      <c r="J976" s="11" t="s">
        <v>11555</v>
      </c>
      <c r="K976" s="10" t="str">
        <f aca="false">Parámetros!$B$30</f>
        <v>Mercado Envíos</v>
      </c>
      <c r="L976" s="2" t="str">
        <f aca="false">IF(F976&gt;=Parámetros!$B$7,"Envío gratis (obligatorio en Mercado Libre)",Parámetros!$B$31)</f>
        <v>Envío gratis (obligatorio en Mercado Libre)</v>
      </c>
      <c r="M976" s="10" t="str">
        <f aca="false">Parámetros!$B$32</f>
        <v>No acepto</v>
      </c>
      <c r="N976" s="10" t="str">
        <f aca="false">Parámetros!$B$33</f>
        <v>Sin garantía</v>
      </c>
      <c r="O976" s="2" t="s">
        <v>11556</v>
      </c>
      <c r="P976" s="2" t="s">
        <v>3671</v>
      </c>
      <c r="Q976" s="2" t="s">
        <v>3672</v>
      </c>
      <c r="R976" s="2" t="s">
        <v>11557</v>
      </c>
      <c r="S976" s="2" t="s">
        <v>11558</v>
      </c>
      <c r="T976" s="2" t="s">
        <v>11559</v>
      </c>
      <c r="U976" s="2" t="n">
        <v>14</v>
      </c>
      <c r="V976" s="2" t="s">
        <v>171</v>
      </c>
      <c r="W976" s="2" t="n">
        <v>14</v>
      </c>
      <c r="X976" s="2"/>
      <c r="Y976" s="2"/>
      <c r="Z976" s="2"/>
      <c r="AA976" s="2"/>
      <c r="AB976" s="2" t="s">
        <v>11560</v>
      </c>
      <c r="AC976" s="2"/>
      <c r="AD976" s="2" t="s">
        <v>566</v>
      </c>
      <c r="AE976" s="2"/>
      <c r="AF976" s="2"/>
      <c r="AG976" s="2" t="s">
        <v>11561</v>
      </c>
      <c r="AH976" s="2" t="s">
        <v>11562</v>
      </c>
      <c r="AI976" s="2"/>
      <c r="AJ976" s="2"/>
      <c r="AK976" s="2"/>
      <c r="AL976" s="2"/>
      <c r="AM976" s="2"/>
      <c r="AN976" s="2" t="s">
        <v>175</v>
      </c>
      <c r="AO976" s="2" t="s">
        <v>11563</v>
      </c>
      <c r="AP976" s="2" t="s">
        <v>89</v>
      </c>
    </row>
    <row r="977" customFormat="false" ht="15" hidden="false" customHeight="false" outlineLevel="0" collapsed="false">
      <c r="A977" s="8" t="s">
        <v>11564</v>
      </c>
      <c r="B977" s="8" t="s">
        <v>11564</v>
      </c>
      <c r="C977" s="2" t="s">
        <v>11565</v>
      </c>
      <c r="D977" s="2" t="s">
        <v>556</v>
      </c>
      <c r="E977" s="2" t="s">
        <v>557</v>
      </c>
      <c r="F977" s="9" t="n">
        <f aca="false">Precios!R977</f>
        <v>1093</v>
      </c>
      <c r="G977" s="2" t="n">
        <v>53</v>
      </c>
      <c r="H977" s="10" t="str">
        <f aca="false">Parámetros!$B$28</f>
        <v>Nuevo</v>
      </c>
      <c r="I977" s="10" t="str">
        <f aca="false">Parámetros!$B$29</f>
        <v>Clásica</v>
      </c>
      <c r="J977" s="11" t="s">
        <v>11566</v>
      </c>
      <c r="K977" s="10" t="str">
        <f aca="false">Parámetros!$B$30</f>
        <v>Mercado Envíos</v>
      </c>
      <c r="L977" s="2" t="str">
        <f aca="false">IF(F977&gt;=Parámetros!$B$7,"Envío gratis (obligatorio en Mercado Libre)",Parámetros!$B$31)</f>
        <v>Envío gratis (obligatorio en Mercado Libre)</v>
      </c>
      <c r="M977" s="10" t="str">
        <f aca="false">Parámetros!$B$32</f>
        <v>No acepto</v>
      </c>
      <c r="N977" s="10" t="str">
        <f aca="false">Parámetros!$B$33</f>
        <v>Sin garantía</v>
      </c>
      <c r="O977" s="2" t="s">
        <v>11567</v>
      </c>
      <c r="P977" s="2" t="s">
        <v>6960</v>
      </c>
      <c r="Q977" s="2" t="s">
        <v>5085</v>
      </c>
      <c r="R977" s="2"/>
      <c r="S977" s="2"/>
      <c r="T977" s="2" t="s">
        <v>76</v>
      </c>
      <c r="U977" s="2" t="n">
        <v>1</v>
      </c>
      <c r="V977" s="2" t="s">
        <v>77</v>
      </c>
      <c r="W977" s="2" t="n">
        <v>1</v>
      </c>
      <c r="X977" s="2" t="s">
        <v>11568</v>
      </c>
      <c r="Y977" s="2" t="s">
        <v>11569</v>
      </c>
      <c r="Z977" s="2" t="s">
        <v>80</v>
      </c>
      <c r="AA977" s="2"/>
      <c r="AB977" s="2"/>
      <c r="AC977" s="2"/>
      <c r="AD977" s="2"/>
      <c r="AE977" s="2"/>
      <c r="AF977" s="2"/>
      <c r="AG977" s="2" t="s">
        <v>11570</v>
      </c>
      <c r="AH977" s="2" t="s">
        <v>11571</v>
      </c>
      <c r="AI977" s="2" t="s">
        <v>11572</v>
      </c>
      <c r="AJ977" s="2"/>
      <c r="AK977" s="2"/>
      <c r="AL977" s="2"/>
      <c r="AM977" s="2"/>
      <c r="AN977" s="2" t="s">
        <v>87</v>
      </c>
      <c r="AO977" s="2" t="s">
        <v>11573</v>
      </c>
      <c r="AP977" s="2" t="s">
        <v>89</v>
      </c>
    </row>
    <row r="978" customFormat="false" ht="15" hidden="false" customHeight="false" outlineLevel="0" collapsed="false">
      <c r="A978" s="8" t="s">
        <v>11574</v>
      </c>
      <c r="B978" s="8" t="s">
        <v>11574</v>
      </c>
      <c r="C978" s="2" t="s">
        <v>11575</v>
      </c>
      <c r="D978" s="2" t="s">
        <v>750</v>
      </c>
      <c r="E978" s="2" t="s">
        <v>751</v>
      </c>
      <c r="F978" s="9" t="n">
        <f aca="false">Precios!R978</f>
        <v>274</v>
      </c>
      <c r="G978" s="2" t="n">
        <v>0</v>
      </c>
      <c r="H978" s="10" t="str">
        <f aca="false">Parámetros!$B$28</f>
        <v>Nuevo</v>
      </c>
      <c r="I978" s="10" t="str">
        <f aca="false">Parámetros!$B$29</f>
        <v>Clásica</v>
      </c>
      <c r="J978" s="11" t="s">
        <v>11576</v>
      </c>
      <c r="K978" s="10" t="str">
        <f aca="false">Parámetros!$B$30</f>
        <v>Mercado Envíos</v>
      </c>
      <c r="L978" s="2" t="str">
        <f aca="false">IF(F978&gt;=Parámetros!$B$7,"Envío gratis (obligatorio en Mercado Libre)",Parámetros!$B$31)</f>
        <v>A cargo del comprador</v>
      </c>
      <c r="M978" s="10" t="str">
        <f aca="false">Parámetros!$B$32</f>
        <v>No acepto</v>
      </c>
      <c r="N978" s="10" t="str">
        <f aca="false">Parámetros!$B$33</f>
        <v>Sin garantía</v>
      </c>
      <c r="O978" s="2" t="s">
        <v>11577</v>
      </c>
      <c r="P978" s="2" t="s">
        <v>11578</v>
      </c>
      <c r="Q978" s="2" t="s">
        <v>3053</v>
      </c>
      <c r="R978" s="2"/>
      <c r="S978" s="2"/>
      <c r="T978" s="2" t="s">
        <v>11579</v>
      </c>
      <c r="U978" s="2" t="n">
        <v>20</v>
      </c>
      <c r="V978" s="2" t="s">
        <v>133</v>
      </c>
      <c r="W978" s="2" t="n">
        <v>20</v>
      </c>
      <c r="X978" s="2" t="s">
        <v>8225</v>
      </c>
      <c r="Y978" s="2" t="s">
        <v>8972</v>
      </c>
      <c r="Z978" s="2" t="s">
        <v>136</v>
      </c>
      <c r="AA978" s="2"/>
      <c r="AB978" s="2"/>
      <c r="AC978" s="2"/>
      <c r="AD978" s="2"/>
      <c r="AE978" s="2"/>
      <c r="AF978" s="2"/>
      <c r="AG978" s="2" t="s">
        <v>11580</v>
      </c>
      <c r="AH978" s="2" t="s">
        <v>11581</v>
      </c>
      <c r="AI978" s="2" t="s">
        <v>11582</v>
      </c>
      <c r="AJ978" s="2"/>
      <c r="AK978" s="2"/>
      <c r="AL978" s="2"/>
      <c r="AM978" s="2"/>
      <c r="AN978" s="2" t="s">
        <v>87</v>
      </c>
      <c r="AO978" s="2" t="s">
        <v>11583</v>
      </c>
      <c r="AP978" s="2" t="s">
        <v>89</v>
      </c>
    </row>
    <row r="979" customFormat="false" ht="15" hidden="false" customHeight="false" outlineLevel="0" collapsed="false">
      <c r="A979" s="8" t="s">
        <v>11584</v>
      </c>
      <c r="B979" s="8" t="s">
        <v>11584</v>
      </c>
      <c r="C979" s="2" t="s">
        <v>11585</v>
      </c>
      <c r="D979" s="2" t="s">
        <v>3410</v>
      </c>
      <c r="E979" s="2" t="s">
        <v>3411</v>
      </c>
      <c r="F979" s="9" t="n">
        <f aca="false">Precios!R979</f>
        <v>456</v>
      </c>
      <c r="G979" s="2" t="n">
        <v>17</v>
      </c>
      <c r="H979" s="10" t="str">
        <f aca="false">Parámetros!$B$28</f>
        <v>Nuevo</v>
      </c>
      <c r="I979" s="10" t="str">
        <f aca="false">Parámetros!$B$29</f>
        <v>Clásica</v>
      </c>
      <c r="J979" s="11" t="s">
        <v>11586</v>
      </c>
      <c r="K979" s="10" t="str">
        <f aca="false">Parámetros!$B$30</f>
        <v>Mercado Envíos</v>
      </c>
      <c r="L979" s="2" t="str">
        <f aca="false">IF(F979&gt;=Parámetros!$B$7,"Envío gratis (obligatorio en Mercado Libre)",Parámetros!$B$31)</f>
        <v>Envío gratis (obligatorio en Mercado Libre)</v>
      </c>
      <c r="M979" s="10" t="str">
        <f aca="false">Parámetros!$B$32</f>
        <v>No acepto</v>
      </c>
      <c r="N979" s="10" t="str">
        <f aca="false">Parámetros!$B$33</f>
        <v>Sin garantía</v>
      </c>
      <c r="O979" s="2" t="s">
        <v>11587</v>
      </c>
      <c r="P979" s="2" t="s">
        <v>3855</v>
      </c>
      <c r="Q979" s="2" t="s">
        <v>3856</v>
      </c>
      <c r="R979" s="2" t="s">
        <v>2499</v>
      </c>
      <c r="S979" s="2"/>
      <c r="T979" s="2" t="s">
        <v>11588</v>
      </c>
      <c r="U979" s="2" t="n">
        <v>120</v>
      </c>
      <c r="V979" s="2" t="s">
        <v>77</v>
      </c>
      <c r="W979" s="2" t="n">
        <v>1</v>
      </c>
      <c r="X979" s="2" t="s">
        <v>3857</v>
      </c>
      <c r="Y979" s="2" t="s">
        <v>11589</v>
      </c>
      <c r="Z979" s="2" t="s">
        <v>136</v>
      </c>
      <c r="AA979" s="2"/>
      <c r="AB979" s="2"/>
      <c r="AC979" s="2"/>
      <c r="AD979" s="2"/>
      <c r="AE979" s="2"/>
      <c r="AF979" s="2"/>
      <c r="AG979" s="2" t="s">
        <v>11590</v>
      </c>
      <c r="AH979" s="2" t="s">
        <v>11591</v>
      </c>
      <c r="AI979" s="2" t="s">
        <v>11592</v>
      </c>
      <c r="AJ979" s="2"/>
      <c r="AK979" s="2"/>
      <c r="AL979" s="2"/>
      <c r="AM979" s="2"/>
      <c r="AN979" s="2" t="s">
        <v>87</v>
      </c>
      <c r="AO979" s="2" t="s">
        <v>11593</v>
      </c>
      <c r="AP979" s="2" t="s">
        <v>89</v>
      </c>
    </row>
    <row r="980" customFormat="false" ht="15" hidden="false" customHeight="false" outlineLevel="0" collapsed="false">
      <c r="A980" s="8" t="s">
        <v>11594</v>
      </c>
      <c r="B980" s="8" t="s">
        <v>11594</v>
      </c>
      <c r="C980" s="2" t="s">
        <v>11595</v>
      </c>
      <c r="D980" s="2" t="s">
        <v>6709</v>
      </c>
      <c r="E980" s="2" t="s">
        <v>6710</v>
      </c>
      <c r="F980" s="9" t="n">
        <f aca="false">Precios!R980</f>
        <v>84</v>
      </c>
      <c r="G980" s="2" t="n">
        <v>129</v>
      </c>
      <c r="H980" s="10" t="str">
        <f aca="false">Parámetros!$B$28</f>
        <v>Nuevo</v>
      </c>
      <c r="I980" s="10" t="str">
        <f aca="false">Parámetros!$B$29</f>
        <v>Clásica</v>
      </c>
      <c r="J980" s="11" t="s">
        <v>11596</v>
      </c>
      <c r="K980" s="10" t="str">
        <f aca="false">Parámetros!$B$30</f>
        <v>Mercado Envíos</v>
      </c>
      <c r="L980" s="2" t="str">
        <f aca="false">IF(F980&gt;=Parámetros!$B$7,"Envío gratis (obligatorio en Mercado Libre)",Parámetros!$B$31)</f>
        <v>A cargo del comprador</v>
      </c>
      <c r="M980" s="10" t="str">
        <f aca="false">Parámetros!$B$32</f>
        <v>No acepto</v>
      </c>
      <c r="N980" s="10" t="str">
        <f aca="false">Parámetros!$B$33</f>
        <v>Sin garantía</v>
      </c>
      <c r="O980" s="2" t="s">
        <v>11597</v>
      </c>
      <c r="P980" s="2" t="s">
        <v>8715</v>
      </c>
      <c r="Q980" s="2" t="s">
        <v>617</v>
      </c>
      <c r="R980" s="2" t="s">
        <v>11598</v>
      </c>
      <c r="S980" s="2" t="s">
        <v>7154</v>
      </c>
      <c r="T980" s="2" t="s">
        <v>8558</v>
      </c>
      <c r="U980" s="2" t="n">
        <v>60</v>
      </c>
      <c r="V980" s="2" t="s">
        <v>100</v>
      </c>
      <c r="W980" s="2" t="n">
        <v>1</v>
      </c>
      <c r="X980" s="2"/>
      <c r="Y980" s="2"/>
      <c r="Z980" s="2"/>
      <c r="AA980" s="2"/>
      <c r="AB980" s="2"/>
      <c r="AC980" s="2" t="s">
        <v>7154</v>
      </c>
      <c r="AD980" s="2" t="s">
        <v>1101</v>
      </c>
      <c r="AE980" s="2"/>
      <c r="AF980" s="2"/>
      <c r="AG980" s="2" t="s">
        <v>11599</v>
      </c>
      <c r="AH980" s="2" t="s">
        <v>11600</v>
      </c>
      <c r="AI980" s="2" t="s">
        <v>11601</v>
      </c>
      <c r="AJ980" s="2"/>
      <c r="AK980" s="2"/>
      <c r="AL980" s="2"/>
      <c r="AM980" s="2"/>
      <c r="AN980" s="2" t="s">
        <v>175</v>
      </c>
      <c r="AO980" s="2" t="s">
        <v>11602</v>
      </c>
      <c r="AP980" s="2" t="s">
        <v>89</v>
      </c>
    </row>
    <row r="981" customFormat="false" ht="15" hidden="false" customHeight="false" outlineLevel="0" collapsed="false">
      <c r="A981" s="8" t="s">
        <v>11603</v>
      </c>
      <c r="B981" s="8" t="s">
        <v>11603</v>
      </c>
      <c r="C981" s="2" t="s">
        <v>11604</v>
      </c>
      <c r="D981" s="2" t="s">
        <v>11605</v>
      </c>
      <c r="E981" s="2" t="s">
        <v>11606</v>
      </c>
      <c r="F981" s="9" t="n">
        <f aca="false">Precios!R981</f>
        <v>120</v>
      </c>
      <c r="G981" s="2" t="n">
        <v>94</v>
      </c>
      <c r="H981" s="10" t="str">
        <f aca="false">Parámetros!$B$28</f>
        <v>Nuevo</v>
      </c>
      <c r="I981" s="10" t="str">
        <f aca="false">Parámetros!$B$29</f>
        <v>Clásica</v>
      </c>
      <c r="J981" s="11" t="s">
        <v>11607</v>
      </c>
      <c r="K981" s="10" t="str">
        <f aca="false">Parámetros!$B$30</f>
        <v>Mercado Envíos</v>
      </c>
      <c r="L981" s="2" t="str">
        <f aca="false">IF(F981&gt;=Parámetros!$B$7,"Envío gratis (obligatorio en Mercado Libre)",Parámetros!$B$31)</f>
        <v>A cargo del comprador</v>
      </c>
      <c r="M981" s="10" t="str">
        <f aca="false">Parámetros!$B$32</f>
        <v>No acepto</v>
      </c>
      <c r="N981" s="10" t="str">
        <f aca="false">Parámetros!$B$33</f>
        <v>Sin garantía</v>
      </c>
      <c r="O981" s="2" t="s">
        <v>11608</v>
      </c>
      <c r="P981" s="2" t="s">
        <v>9172</v>
      </c>
      <c r="Q981" s="2" t="s">
        <v>3672</v>
      </c>
      <c r="R981" s="2" t="s">
        <v>11609</v>
      </c>
      <c r="S981" s="2" t="s">
        <v>11610</v>
      </c>
      <c r="T981" s="2" t="s">
        <v>11611</v>
      </c>
      <c r="U981" s="2" t="n">
        <v>22</v>
      </c>
      <c r="V981" s="2" t="s">
        <v>171</v>
      </c>
      <c r="W981" s="2" t="n">
        <v>22</v>
      </c>
      <c r="X981" s="2"/>
      <c r="Y981" s="2"/>
      <c r="Z981" s="2"/>
      <c r="AA981" s="2"/>
      <c r="AB981" s="2"/>
      <c r="AC981" s="2"/>
      <c r="AD981" s="2" t="s">
        <v>566</v>
      </c>
      <c r="AE981" s="2"/>
      <c r="AF981" s="2"/>
      <c r="AG981" s="2" t="s">
        <v>11612</v>
      </c>
      <c r="AH981" s="2" t="s">
        <v>11613</v>
      </c>
      <c r="AI981" s="2"/>
      <c r="AJ981" s="2"/>
      <c r="AK981" s="2"/>
      <c r="AL981" s="2"/>
      <c r="AM981" s="2"/>
      <c r="AN981" s="2" t="s">
        <v>175</v>
      </c>
      <c r="AO981" s="2" t="s">
        <v>11614</v>
      </c>
      <c r="AP981" s="2" t="s">
        <v>89</v>
      </c>
    </row>
    <row r="982" customFormat="false" ht="15" hidden="false" customHeight="false" outlineLevel="0" collapsed="false">
      <c r="A982" s="8" t="s">
        <v>11615</v>
      </c>
      <c r="B982" s="8" t="s">
        <v>11615</v>
      </c>
      <c r="C982" s="2" t="s">
        <v>11616</v>
      </c>
      <c r="D982" s="2" t="s">
        <v>11617</v>
      </c>
      <c r="E982" s="2" t="s">
        <v>11618</v>
      </c>
      <c r="F982" s="9" t="n">
        <f aca="false">Precios!R982</f>
        <v>394</v>
      </c>
      <c r="G982" s="2" t="n">
        <v>10</v>
      </c>
      <c r="H982" s="10" t="str">
        <f aca="false">Parámetros!$B$28</f>
        <v>Nuevo</v>
      </c>
      <c r="I982" s="10" t="str">
        <f aca="false">Parámetros!$B$29</f>
        <v>Clásica</v>
      </c>
      <c r="J982" s="11" t="s">
        <v>11619</v>
      </c>
      <c r="K982" s="10" t="str">
        <f aca="false">Parámetros!$B$30</f>
        <v>Mercado Envíos</v>
      </c>
      <c r="L982" s="2" t="str">
        <f aca="false">IF(F982&gt;=Parámetros!$B$7,"Envío gratis (obligatorio en Mercado Libre)",Parámetros!$B$31)</f>
        <v>Envío gratis (obligatorio en Mercado Libre)</v>
      </c>
      <c r="M982" s="10" t="str">
        <f aca="false">Parámetros!$B$32</f>
        <v>No acepto</v>
      </c>
      <c r="N982" s="10" t="str">
        <f aca="false">Parámetros!$B$33</f>
        <v>Sin garantía</v>
      </c>
      <c r="O982" s="2"/>
      <c r="P982" s="2" t="s">
        <v>11620</v>
      </c>
      <c r="Q982" s="2"/>
      <c r="R982" s="2" t="s">
        <v>11621</v>
      </c>
      <c r="S982" s="2" t="s">
        <v>11622</v>
      </c>
      <c r="T982" s="2" t="s">
        <v>11623</v>
      </c>
      <c r="U982" s="2" t="n">
        <v>9</v>
      </c>
      <c r="V982" s="2" t="s">
        <v>8040</v>
      </c>
      <c r="W982" s="2" t="n">
        <v>2</v>
      </c>
      <c r="X982" s="2"/>
      <c r="Y982" s="2"/>
      <c r="Z982" s="2"/>
      <c r="AA982" s="2"/>
      <c r="AB982" s="2"/>
      <c r="AC982" s="2"/>
      <c r="AD982" s="2"/>
      <c r="AE982" s="2"/>
      <c r="AF982" s="2"/>
      <c r="AG982" s="2" t="s">
        <v>11624</v>
      </c>
      <c r="AH982" s="2" t="s">
        <v>11625</v>
      </c>
      <c r="AI982" s="2" t="s">
        <v>11626</v>
      </c>
      <c r="AJ982" s="2" t="s">
        <v>11627</v>
      </c>
      <c r="AK982" s="2"/>
      <c r="AL982" s="2"/>
      <c r="AM982" s="2"/>
      <c r="AN982" s="2" t="s">
        <v>175</v>
      </c>
      <c r="AO982" s="2" t="s">
        <v>11628</v>
      </c>
      <c r="AP982" s="2" t="s">
        <v>89</v>
      </c>
    </row>
    <row r="983" customFormat="false" ht="15" hidden="false" customHeight="false" outlineLevel="0" collapsed="false">
      <c r="A983" s="8" t="s">
        <v>11629</v>
      </c>
      <c r="B983" s="8" t="s">
        <v>11629</v>
      </c>
      <c r="C983" s="2" t="s">
        <v>11630</v>
      </c>
      <c r="D983" s="2" t="s">
        <v>303</v>
      </c>
      <c r="E983" s="2" t="s">
        <v>304</v>
      </c>
      <c r="F983" s="9" t="n">
        <f aca="false">Precios!R983</f>
        <v>424</v>
      </c>
      <c r="G983" s="2" t="n">
        <v>28</v>
      </c>
      <c r="H983" s="10" t="str">
        <f aca="false">Parámetros!$B$28</f>
        <v>Nuevo</v>
      </c>
      <c r="I983" s="10" t="str">
        <f aca="false">Parámetros!$B$29</f>
        <v>Clásica</v>
      </c>
      <c r="J983" s="11" t="s">
        <v>11631</v>
      </c>
      <c r="K983" s="10" t="str">
        <f aca="false">Parámetros!$B$30</f>
        <v>Mercado Envíos</v>
      </c>
      <c r="L983" s="2" t="str">
        <f aca="false">IF(F983&gt;=Parámetros!$B$7,"Envío gratis (obligatorio en Mercado Libre)",Parámetros!$B$31)</f>
        <v>Envío gratis (obligatorio en Mercado Libre)</v>
      </c>
      <c r="M983" s="10" t="str">
        <f aca="false">Parámetros!$B$32</f>
        <v>No acepto</v>
      </c>
      <c r="N983" s="10" t="str">
        <f aca="false">Parámetros!$B$33</f>
        <v>Sin garantía</v>
      </c>
      <c r="O983" s="2" t="s">
        <v>11632</v>
      </c>
      <c r="P983" s="2" t="s">
        <v>11633</v>
      </c>
      <c r="Q983" s="2" t="s">
        <v>3945</v>
      </c>
      <c r="R983" s="2"/>
      <c r="S983" s="2" t="s">
        <v>1222</v>
      </c>
      <c r="T983" s="2" t="s">
        <v>11634</v>
      </c>
      <c r="U983" s="2" t="n">
        <v>10</v>
      </c>
      <c r="V983" s="2" t="s">
        <v>757</v>
      </c>
      <c r="W983" s="2" t="n">
        <v>10</v>
      </c>
      <c r="X983" s="2" t="s">
        <v>11635</v>
      </c>
      <c r="Y983" s="2" t="s">
        <v>11636</v>
      </c>
      <c r="Z983" s="2" t="s">
        <v>136</v>
      </c>
      <c r="AA983" s="2" t="s">
        <v>81</v>
      </c>
      <c r="AB983" s="2"/>
      <c r="AC983" s="2"/>
      <c r="AD983" s="2"/>
      <c r="AE983" s="2"/>
      <c r="AF983" s="2"/>
      <c r="AG983" s="2" t="s">
        <v>11637</v>
      </c>
      <c r="AH983" s="2" t="s">
        <v>11638</v>
      </c>
      <c r="AI983" s="2" t="s">
        <v>11639</v>
      </c>
      <c r="AJ983" s="2"/>
      <c r="AK983" s="2"/>
      <c r="AL983" s="2"/>
      <c r="AM983" s="2"/>
      <c r="AN983" s="2" t="s">
        <v>87</v>
      </c>
      <c r="AO983" s="2" t="s">
        <v>11640</v>
      </c>
      <c r="AP983" s="2" t="s">
        <v>89</v>
      </c>
    </row>
    <row r="984" customFormat="false" ht="15" hidden="false" customHeight="false" outlineLevel="0" collapsed="false">
      <c r="A984" s="8" t="s">
        <v>11641</v>
      </c>
      <c r="B984" s="8" t="s">
        <v>11641</v>
      </c>
      <c r="C984" s="2" t="s">
        <v>11642</v>
      </c>
      <c r="D984" s="2" t="s">
        <v>750</v>
      </c>
      <c r="E984" s="2" t="s">
        <v>751</v>
      </c>
      <c r="F984" s="9" t="n">
        <f aca="false">Precios!R984</f>
        <v>534.59</v>
      </c>
      <c r="G984" s="2" t="n">
        <v>19</v>
      </c>
      <c r="H984" s="10" t="str">
        <f aca="false">Parámetros!$B$28</f>
        <v>Nuevo</v>
      </c>
      <c r="I984" s="10" t="str">
        <f aca="false">Parámetros!$B$29</f>
        <v>Clásica</v>
      </c>
      <c r="J984" s="11" t="s">
        <v>11643</v>
      </c>
      <c r="K984" s="10" t="str">
        <f aca="false">Parámetros!$B$30</f>
        <v>Mercado Envíos</v>
      </c>
      <c r="L984" s="2" t="str">
        <f aca="false">IF(F984&gt;=Parámetros!$B$7,"Envío gratis (obligatorio en Mercado Libre)",Parámetros!$B$31)</f>
        <v>Envío gratis (obligatorio en Mercado Libre)</v>
      </c>
      <c r="M984" s="10" t="str">
        <f aca="false">Parámetros!$B$32</f>
        <v>No acepto</v>
      </c>
      <c r="N984" s="10" t="str">
        <f aca="false">Parámetros!$B$33</f>
        <v>Sin garantía</v>
      </c>
      <c r="O984" s="2" t="s">
        <v>11644</v>
      </c>
      <c r="P984" s="2" t="s">
        <v>11645</v>
      </c>
      <c r="Q984" s="2" t="s">
        <v>897</v>
      </c>
      <c r="R984" s="2" t="s">
        <v>9925</v>
      </c>
      <c r="S984" s="2"/>
      <c r="T984" s="2" t="s">
        <v>1417</v>
      </c>
      <c r="U984" s="2" t="n">
        <v>10</v>
      </c>
      <c r="V984" s="2" t="s">
        <v>220</v>
      </c>
      <c r="W984" s="2" t="n">
        <v>10</v>
      </c>
      <c r="X984" s="2" t="s">
        <v>9927</v>
      </c>
      <c r="Y984" s="2" t="s">
        <v>11646</v>
      </c>
      <c r="Z984" s="2" t="s">
        <v>136</v>
      </c>
      <c r="AA984" s="2"/>
      <c r="AB984" s="2"/>
      <c r="AC984" s="2"/>
      <c r="AD984" s="2"/>
      <c r="AE984" s="2"/>
      <c r="AF984" s="2"/>
      <c r="AG984" s="2" t="s">
        <v>11647</v>
      </c>
      <c r="AH984" s="2" t="s">
        <v>11648</v>
      </c>
      <c r="AI984" s="2" t="s">
        <v>11649</v>
      </c>
      <c r="AJ984" s="2"/>
      <c r="AK984" s="2"/>
      <c r="AL984" s="2"/>
      <c r="AM984" s="2"/>
      <c r="AN984" s="2" t="s">
        <v>87</v>
      </c>
      <c r="AO984" s="2" t="s">
        <v>11650</v>
      </c>
      <c r="AP984" s="2" t="s">
        <v>89</v>
      </c>
    </row>
    <row r="985" customFormat="false" ht="15" hidden="false" customHeight="false" outlineLevel="0" collapsed="false">
      <c r="A985" s="8" t="s">
        <v>11651</v>
      </c>
      <c r="B985" s="8" t="s">
        <v>11651</v>
      </c>
      <c r="C985" s="2" t="s">
        <v>11652</v>
      </c>
      <c r="D985" s="2" t="s">
        <v>1811</v>
      </c>
      <c r="E985" s="2" t="s">
        <v>1812</v>
      </c>
      <c r="F985" s="9" t="n">
        <f aca="false">Precios!R985</f>
        <v>91</v>
      </c>
      <c r="G985" s="2" t="n">
        <v>0</v>
      </c>
      <c r="H985" s="10" t="str">
        <f aca="false">Parámetros!$B$28</f>
        <v>Nuevo</v>
      </c>
      <c r="I985" s="10" t="str">
        <f aca="false">Parámetros!$B$29</f>
        <v>Clásica</v>
      </c>
      <c r="J985" s="11" t="s">
        <v>11653</v>
      </c>
      <c r="K985" s="10" t="str">
        <f aca="false">Parámetros!$B$30</f>
        <v>Mercado Envíos</v>
      </c>
      <c r="L985" s="2" t="str">
        <f aca="false">IF(F985&gt;=Parámetros!$B$7,"Envío gratis (obligatorio en Mercado Libre)",Parámetros!$B$31)</f>
        <v>A cargo del comprador</v>
      </c>
      <c r="M985" s="10" t="str">
        <f aca="false">Parámetros!$B$32</f>
        <v>No acepto</v>
      </c>
      <c r="N985" s="10" t="str">
        <f aca="false">Parámetros!$B$33</f>
        <v>Sin garantía</v>
      </c>
      <c r="O985" s="2" t="s">
        <v>11654</v>
      </c>
      <c r="P985" s="2" t="s">
        <v>5099</v>
      </c>
      <c r="Q985" s="2" t="s">
        <v>3066</v>
      </c>
      <c r="R985" s="2"/>
      <c r="S985" s="2"/>
      <c r="T985" s="2" t="s">
        <v>8803</v>
      </c>
      <c r="U985" s="2" t="n">
        <v>2</v>
      </c>
      <c r="V985" s="2" t="s">
        <v>100</v>
      </c>
      <c r="W985" s="2" t="n">
        <v>1</v>
      </c>
      <c r="X985" s="2" t="s">
        <v>5103</v>
      </c>
      <c r="Y985" s="2" t="s">
        <v>2085</v>
      </c>
      <c r="Z985" s="2" t="s">
        <v>341</v>
      </c>
      <c r="AA985" s="2"/>
      <c r="AB985" s="2"/>
      <c r="AC985" s="2"/>
      <c r="AD985" s="2"/>
      <c r="AE985" s="2"/>
      <c r="AF985" s="2"/>
      <c r="AG985" s="2" t="s">
        <v>11655</v>
      </c>
      <c r="AH985" s="2" t="s">
        <v>11656</v>
      </c>
      <c r="AI985" s="2" t="s">
        <v>11657</v>
      </c>
      <c r="AJ985" s="2"/>
      <c r="AK985" s="2"/>
      <c r="AL985" s="2"/>
      <c r="AM985" s="2"/>
      <c r="AN985" s="2" t="s">
        <v>87</v>
      </c>
      <c r="AO985" s="2" t="s">
        <v>11658</v>
      </c>
      <c r="AP985" s="2" t="s">
        <v>89</v>
      </c>
    </row>
    <row r="986" customFormat="false" ht="15" hidden="false" customHeight="false" outlineLevel="0" collapsed="false">
      <c r="A986" s="8" t="s">
        <v>11659</v>
      </c>
      <c r="B986" s="8" t="s">
        <v>11659</v>
      </c>
      <c r="C986" s="2" t="s">
        <v>11660</v>
      </c>
      <c r="D986" s="2" t="s">
        <v>750</v>
      </c>
      <c r="E986" s="2" t="s">
        <v>751</v>
      </c>
      <c r="F986" s="9" t="n">
        <f aca="false">Precios!R986</f>
        <v>486</v>
      </c>
      <c r="G986" s="2" t="n">
        <v>4</v>
      </c>
      <c r="H986" s="10" t="str">
        <f aca="false">Parámetros!$B$28</f>
        <v>Nuevo</v>
      </c>
      <c r="I986" s="10" t="str">
        <f aca="false">Parámetros!$B$29</f>
        <v>Clásica</v>
      </c>
      <c r="J986" s="11" t="s">
        <v>11661</v>
      </c>
      <c r="K986" s="10" t="str">
        <f aca="false">Parámetros!$B$30</f>
        <v>Mercado Envíos</v>
      </c>
      <c r="L986" s="2" t="str">
        <f aca="false">IF(F986&gt;=Parámetros!$B$7,"Envío gratis (obligatorio en Mercado Libre)",Parámetros!$B$31)</f>
        <v>Envío gratis (obligatorio en Mercado Libre)</v>
      </c>
      <c r="M986" s="10" t="str">
        <f aca="false">Parámetros!$B$32</f>
        <v>No acepto</v>
      </c>
      <c r="N986" s="10" t="str">
        <f aca="false">Parámetros!$B$33</f>
        <v>Sin garantía</v>
      </c>
      <c r="O986" s="2" t="s">
        <v>11662</v>
      </c>
      <c r="P986" s="2" t="s">
        <v>11663</v>
      </c>
      <c r="Q986" s="2" t="s">
        <v>791</v>
      </c>
      <c r="R986" s="2"/>
      <c r="S986" s="2"/>
      <c r="T986" s="2" t="s">
        <v>11664</v>
      </c>
      <c r="U986" s="2" t="n">
        <v>120</v>
      </c>
      <c r="V986" s="2" t="s">
        <v>77</v>
      </c>
      <c r="W986" s="2" t="n">
        <v>1</v>
      </c>
      <c r="X986" s="2" t="s">
        <v>11665</v>
      </c>
      <c r="Y986" s="2" t="s">
        <v>11666</v>
      </c>
      <c r="Z986" s="2" t="s">
        <v>136</v>
      </c>
      <c r="AA986" s="2"/>
      <c r="AB986" s="2"/>
      <c r="AC986" s="2"/>
      <c r="AD986" s="2"/>
      <c r="AE986" s="2"/>
      <c r="AF986" s="2"/>
      <c r="AG986" s="2" t="s">
        <v>11667</v>
      </c>
      <c r="AH986" s="2" t="s">
        <v>11668</v>
      </c>
      <c r="AI986" s="2"/>
      <c r="AJ986" s="2"/>
      <c r="AK986" s="2"/>
      <c r="AL986" s="2"/>
      <c r="AM986" s="2"/>
      <c r="AN986" s="2" t="s">
        <v>87</v>
      </c>
      <c r="AO986" s="2" t="s">
        <v>11669</v>
      </c>
      <c r="AP986" s="2" t="s">
        <v>89</v>
      </c>
    </row>
    <row r="987" customFormat="false" ht="15" hidden="false" customHeight="false" outlineLevel="0" collapsed="false">
      <c r="A987" s="8" t="s">
        <v>11670</v>
      </c>
      <c r="B987" s="8" t="s">
        <v>11670</v>
      </c>
      <c r="C987" s="2" t="s">
        <v>11671</v>
      </c>
      <c r="D987" s="2" t="s">
        <v>240</v>
      </c>
      <c r="E987" s="2" t="s">
        <v>241</v>
      </c>
      <c r="F987" s="9" t="n">
        <f aca="false">Precios!R987</f>
        <v>236</v>
      </c>
      <c r="G987" s="2" t="n">
        <v>30</v>
      </c>
      <c r="H987" s="10" t="str">
        <f aca="false">Parámetros!$B$28</f>
        <v>Nuevo</v>
      </c>
      <c r="I987" s="10" t="str">
        <f aca="false">Parámetros!$B$29</f>
        <v>Clásica</v>
      </c>
      <c r="J987" s="11" t="s">
        <v>11672</v>
      </c>
      <c r="K987" s="10" t="str">
        <f aca="false">Parámetros!$B$30</f>
        <v>Mercado Envíos</v>
      </c>
      <c r="L987" s="2" t="str">
        <f aca="false">IF(F987&gt;=Parámetros!$B$7,"Envío gratis (obligatorio en Mercado Libre)",Parámetros!$B$31)</f>
        <v>A cargo del comprador</v>
      </c>
      <c r="M987" s="10" t="str">
        <f aca="false">Parámetros!$B$32</f>
        <v>No acepto</v>
      </c>
      <c r="N987" s="10" t="str">
        <f aca="false">Parámetros!$B$33</f>
        <v>Sin garantía</v>
      </c>
      <c r="O987" s="2" t="s">
        <v>11673</v>
      </c>
      <c r="P987" s="2" t="s">
        <v>1357</v>
      </c>
      <c r="Q987" s="2"/>
      <c r="R987" s="2" t="s">
        <v>11674</v>
      </c>
      <c r="S987" s="2" t="s">
        <v>81</v>
      </c>
      <c r="T987" s="2" t="s">
        <v>152</v>
      </c>
      <c r="U987" s="2" t="n">
        <v>36</v>
      </c>
      <c r="V987" s="2" t="s">
        <v>133</v>
      </c>
      <c r="W987" s="2" t="n">
        <v>36</v>
      </c>
      <c r="X987" s="2" t="s">
        <v>1361</v>
      </c>
      <c r="Y987" s="2" t="s">
        <v>2220</v>
      </c>
      <c r="Z987" s="2" t="s">
        <v>136</v>
      </c>
      <c r="AA987" s="2" t="s">
        <v>1835</v>
      </c>
      <c r="AB987" s="2"/>
      <c r="AC987" s="2"/>
      <c r="AD987" s="2"/>
      <c r="AE987" s="2"/>
      <c r="AF987" s="2"/>
      <c r="AG987" s="2" t="s">
        <v>11675</v>
      </c>
      <c r="AH987" s="2" t="s">
        <v>11676</v>
      </c>
      <c r="AI987" s="2" t="s">
        <v>11677</v>
      </c>
      <c r="AJ987" s="2"/>
      <c r="AK987" s="2"/>
      <c r="AL987" s="2"/>
      <c r="AM987" s="2"/>
      <c r="AN987" s="2" t="s">
        <v>87</v>
      </c>
      <c r="AO987" s="2" t="s">
        <v>11678</v>
      </c>
      <c r="AP987" s="2" t="s">
        <v>89</v>
      </c>
    </row>
    <row r="988" customFormat="false" ht="15" hidden="false" customHeight="false" outlineLevel="0" collapsed="false">
      <c r="A988" s="8" t="s">
        <v>11679</v>
      </c>
      <c r="B988" s="8" t="s">
        <v>11679</v>
      </c>
      <c r="C988" s="2" t="s">
        <v>11680</v>
      </c>
      <c r="D988" s="2" t="s">
        <v>6709</v>
      </c>
      <c r="E988" s="2" t="s">
        <v>6710</v>
      </c>
      <c r="F988" s="9" t="n">
        <f aca="false">Precios!R988</f>
        <v>213.97</v>
      </c>
      <c r="G988" s="2" t="n">
        <v>153</v>
      </c>
      <c r="H988" s="10" t="str">
        <f aca="false">Parámetros!$B$28</f>
        <v>Nuevo</v>
      </c>
      <c r="I988" s="10" t="str">
        <f aca="false">Parámetros!$B$29</f>
        <v>Clásica</v>
      </c>
      <c r="J988" s="11" t="s">
        <v>11681</v>
      </c>
      <c r="K988" s="10" t="str">
        <f aca="false">Parámetros!$B$30</f>
        <v>Mercado Envíos</v>
      </c>
      <c r="L988" s="2" t="str">
        <f aca="false">IF(F988&gt;=Parámetros!$B$7,"Envío gratis (obligatorio en Mercado Libre)",Parámetros!$B$31)</f>
        <v>A cargo del comprador</v>
      </c>
      <c r="M988" s="10" t="str">
        <f aca="false">Parámetros!$B$32</f>
        <v>No acepto</v>
      </c>
      <c r="N988" s="10" t="str">
        <f aca="false">Parámetros!$B$33</f>
        <v>Sin garantía</v>
      </c>
      <c r="O988" s="2" t="s">
        <v>11682</v>
      </c>
      <c r="P988" s="2" t="s">
        <v>6774</v>
      </c>
      <c r="Q988" s="2" t="s">
        <v>6195</v>
      </c>
      <c r="R988" s="2" t="s">
        <v>11683</v>
      </c>
      <c r="S988" s="2" t="s">
        <v>11684</v>
      </c>
      <c r="T988" s="2" t="s">
        <v>3457</v>
      </c>
      <c r="U988" s="2" t="n">
        <v>150</v>
      </c>
      <c r="V988" s="2" t="s">
        <v>77</v>
      </c>
      <c r="W988" s="2" t="n">
        <v>1</v>
      </c>
      <c r="X988" s="2"/>
      <c r="Y988" s="2"/>
      <c r="Z988" s="2"/>
      <c r="AA988" s="2"/>
      <c r="AB988" s="2"/>
      <c r="AC988" s="2" t="s">
        <v>11684</v>
      </c>
      <c r="AD988" s="2" t="s">
        <v>566</v>
      </c>
      <c r="AE988" s="2"/>
      <c r="AF988" s="2"/>
      <c r="AG988" s="2" t="s">
        <v>11685</v>
      </c>
      <c r="AH988" s="2" t="s">
        <v>11686</v>
      </c>
      <c r="AI988" s="2" t="s">
        <v>11687</v>
      </c>
      <c r="AJ988" s="2"/>
      <c r="AK988" s="2"/>
      <c r="AL988" s="2"/>
      <c r="AM988" s="2"/>
      <c r="AN988" s="2" t="s">
        <v>175</v>
      </c>
      <c r="AO988" s="2" t="s">
        <v>11688</v>
      </c>
      <c r="AP988" s="2" t="s">
        <v>89</v>
      </c>
    </row>
    <row r="989" customFormat="false" ht="15" hidden="false" customHeight="false" outlineLevel="0" collapsed="false">
      <c r="A989" s="8" t="s">
        <v>11689</v>
      </c>
      <c r="B989" s="8" t="s">
        <v>11689</v>
      </c>
      <c r="C989" s="2" t="s">
        <v>11690</v>
      </c>
      <c r="D989" s="2" t="s">
        <v>5288</v>
      </c>
      <c r="E989" s="2" t="s">
        <v>5289</v>
      </c>
      <c r="F989" s="9" t="n">
        <f aca="false">Precios!R989</f>
        <v>130</v>
      </c>
      <c r="G989" s="2" t="n">
        <v>83</v>
      </c>
      <c r="H989" s="10" t="str">
        <f aca="false">Parámetros!$B$28</f>
        <v>Nuevo</v>
      </c>
      <c r="I989" s="10" t="str">
        <f aca="false">Parámetros!$B$29</f>
        <v>Clásica</v>
      </c>
      <c r="J989" s="11" t="s">
        <v>11691</v>
      </c>
      <c r="K989" s="10" t="str">
        <f aca="false">Parámetros!$B$30</f>
        <v>Mercado Envíos</v>
      </c>
      <c r="L989" s="2" t="str">
        <f aca="false">IF(F989&gt;=Parámetros!$B$7,"Envío gratis (obligatorio en Mercado Libre)",Parámetros!$B$31)</f>
        <v>A cargo del comprador</v>
      </c>
      <c r="M989" s="10" t="str">
        <f aca="false">Parámetros!$B$32</f>
        <v>No acepto</v>
      </c>
      <c r="N989" s="10" t="str">
        <f aca="false">Parámetros!$B$33</f>
        <v>Sin garantía</v>
      </c>
      <c r="O989" s="2" t="s">
        <v>11692</v>
      </c>
      <c r="P989" s="2" t="s">
        <v>3370</v>
      </c>
      <c r="Q989" s="2" t="s">
        <v>617</v>
      </c>
      <c r="R989" s="2" t="s">
        <v>7814</v>
      </c>
      <c r="S989" s="2" t="s">
        <v>11693</v>
      </c>
      <c r="T989" s="2" t="s">
        <v>11694</v>
      </c>
      <c r="U989" s="2" t="n">
        <v>400</v>
      </c>
      <c r="V989" s="2" t="s">
        <v>77</v>
      </c>
      <c r="W989" s="2" t="n">
        <v>1</v>
      </c>
      <c r="X989" s="2"/>
      <c r="Y989" s="2"/>
      <c r="Z989" s="2"/>
      <c r="AA989" s="2"/>
      <c r="AB989" s="2"/>
      <c r="AC989" s="2"/>
      <c r="AD989" s="2"/>
      <c r="AE989" s="2" t="s">
        <v>11695</v>
      </c>
      <c r="AF989" s="2"/>
      <c r="AG989" s="2" t="s">
        <v>11696</v>
      </c>
      <c r="AH989" s="2" t="s">
        <v>11697</v>
      </c>
      <c r="AI989" s="2"/>
      <c r="AJ989" s="2"/>
      <c r="AK989" s="2"/>
      <c r="AL989" s="2"/>
      <c r="AM989" s="2"/>
      <c r="AN989" s="2" t="s">
        <v>175</v>
      </c>
      <c r="AO989" s="2" t="s">
        <v>11698</v>
      </c>
      <c r="AP989" s="2" t="s">
        <v>89</v>
      </c>
    </row>
    <row r="990" customFormat="false" ht="15" hidden="false" customHeight="false" outlineLevel="0" collapsed="false">
      <c r="A990" s="8" t="s">
        <v>11699</v>
      </c>
      <c r="B990" s="8" t="s">
        <v>11699</v>
      </c>
      <c r="C990" s="2" t="s">
        <v>11700</v>
      </c>
      <c r="D990" s="2" t="s">
        <v>331</v>
      </c>
      <c r="E990" s="2" t="s">
        <v>332</v>
      </c>
      <c r="F990" s="9" t="n">
        <f aca="false">Precios!R990</f>
        <v>141</v>
      </c>
      <c r="G990" s="2" t="n">
        <v>19</v>
      </c>
      <c r="H990" s="10" t="str">
        <f aca="false">Parámetros!$B$28</f>
        <v>Nuevo</v>
      </c>
      <c r="I990" s="10" t="str">
        <f aca="false">Parámetros!$B$29</f>
        <v>Clásica</v>
      </c>
      <c r="J990" s="11" t="s">
        <v>11701</v>
      </c>
      <c r="K990" s="10" t="str">
        <f aca="false">Parámetros!$B$30</f>
        <v>Mercado Envíos</v>
      </c>
      <c r="L990" s="2" t="str">
        <f aca="false">IF(F990&gt;=Parámetros!$B$7,"Envío gratis (obligatorio en Mercado Libre)",Parámetros!$B$31)</f>
        <v>A cargo del comprador</v>
      </c>
      <c r="M990" s="10" t="str">
        <f aca="false">Parámetros!$B$32</f>
        <v>No acepto</v>
      </c>
      <c r="N990" s="10" t="str">
        <f aca="false">Parámetros!$B$33</f>
        <v>Sin garantía</v>
      </c>
      <c r="O990" s="2"/>
      <c r="P990" s="2" t="s">
        <v>11702</v>
      </c>
      <c r="Q990" s="2" t="s">
        <v>11703</v>
      </c>
      <c r="R990" s="2" t="s">
        <v>11702</v>
      </c>
      <c r="S990" s="2" t="s">
        <v>11704</v>
      </c>
      <c r="T990" s="2" t="s">
        <v>11705</v>
      </c>
      <c r="U990" s="2" t="n">
        <v>33</v>
      </c>
      <c r="V990" s="2" t="s">
        <v>100</v>
      </c>
      <c r="W990" s="2" t="n">
        <v>12</v>
      </c>
      <c r="X990" s="2"/>
      <c r="Y990" s="2"/>
      <c r="Z990" s="2"/>
      <c r="AA990" s="2"/>
      <c r="AB990" s="2"/>
      <c r="AC990" s="2" t="s">
        <v>11706</v>
      </c>
      <c r="AD990" s="2"/>
      <c r="AE990" s="2"/>
      <c r="AF990" s="2"/>
      <c r="AG990" s="2" t="s">
        <v>11707</v>
      </c>
      <c r="AH990" s="2" t="s">
        <v>11708</v>
      </c>
      <c r="AI990" s="2"/>
      <c r="AJ990" s="2"/>
      <c r="AK990" s="2"/>
      <c r="AL990" s="2"/>
      <c r="AM990" s="2"/>
      <c r="AN990" s="2" t="s">
        <v>87</v>
      </c>
      <c r="AO990" s="2" t="s">
        <v>11709</v>
      </c>
      <c r="AP990" s="2" t="s">
        <v>89</v>
      </c>
    </row>
    <row r="991" customFormat="false" ht="15" hidden="false" customHeight="false" outlineLevel="0" collapsed="false">
      <c r="A991" s="8" t="s">
        <v>11710</v>
      </c>
      <c r="B991" s="8" t="s">
        <v>11710</v>
      </c>
      <c r="C991" s="2" t="s">
        <v>11711</v>
      </c>
      <c r="D991" s="2" t="s">
        <v>92</v>
      </c>
      <c r="E991" s="2" t="s">
        <v>93</v>
      </c>
      <c r="F991" s="9" t="n">
        <f aca="false">Precios!R991</f>
        <v>858.79</v>
      </c>
      <c r="G991" s="2" t="n">
        <v>0</v>
      </c>
      <c r="H991" s="10" t="str">
        <f aca="false">Parámetros!$B$28</f>
        <v>Nuevo</v>
      </c>
      <c r="I991" s="10" t="str">
        <f aca="false">Parámetros!$B$29</f>
        <v>Clásica</v>
      </c>
      <c r="J991" s="11" t="s">
        <v>11712</v>
      </c>
      <c r="K991" s="10" t="str">
        <f aca="false">Parámetros!$B$30</f>
        <v>Mercado Envíos</v>
      </c>
      <c r="L991" s="2" t="str">
        <f aca="false">IF(F991&gt;=Parámetros!$B$7,"Envío gratis (obligatorio en Mercado Libre)",Parámetros!$B$31)</f>
        <v>Envío gratis (obligatorio en Mercado Libre)</v>
      </c>
      <c r="M991" s="10" t="str">
        <f aca="false">Parámetros!$B$32</f>
        <v>No acepto</v>
      </c>
      <c r="N991" s="10" t="str">
        <f aca="false">Parámetros!$B$33</f>
        <v>Sin garantía</v>
      </c>
      <c r="O991" s="2" t="s">
        <v>11713</v>
      </c>
      <c r="P991" s="2" t="s">
        <v>1283</v>
      </c>
      <c r="Q991" s="2" t="s">
        <v>1284</v>
      </c>
      <c r="R991" s="2" t="s">
        <v>11714</v>
      </c>
      <c r="S991" s="2" t="s">
        <v>11715</v>
      </c>
      <c r="T991" s="2" t="s">
        <v>11716</v>
      </c>
      <c r="U991" s="2" t="n">
        <v>800</v>
      </c>
      <c r="V991" s="2" t="s">
        <v>100</v>
      </c>
      <c r="W991" s="2" t="n">
        <v>1</v>
      </c>
      <c r="X991" s="2"/>
      <c r="Y991" s="2"/>
      <c r="Z991" s="2"/>
      <c r="AA991" s="2" t="s">
        <v>11717</v>
      </c>
      <c r="AB991" s="2"/>
      <c r="AC991" s="2"/>
      <c r="AD991" s="2"/>
      <c r="AE991" s="2"/>
      <c r="AF991" s="2"/>
      <c r="AG991" s="2" t="s">
        <v>11718</v>
      </c>
      <c r="AH991" s="2" t="s">
        <v>11719</v>
      </c>
      <c r="AI991" s="2"/>
      <c r="AJ991" s="2"/>
      <c r="AK991" s="2"/>
      <c r="AL991" s="2"/>
      <c r="AM991" s="2"/>
      <c r="AN991" s="2" t="s">
        <v>87</v>
      </c>
      <c r="AO991" s="2" t="s">
        <v>11720</v>
      </c>
      <c r="AP991" s="2" t="s">
        <v>89</v>
      </c>
    </row>
    <row r="992" customFormat="false" ht="15" hidden="false" customHeight="false" outlineLevel="0" collapsed="false">
      <c r="A992" s="8" t="s">
        <v>11721</v>
      </c>
      <c r="B992" s="8" t="s">
        <v>11721</v>
      </c>
      <c r="C992" s="2" t="s">
        <v>11722</v>
      </c>
      <c r="D992" s="2" t="s">
        <v>445</v>
      </c>
      <c r="E992" s="2" t="s">
        <v>446</v>
      </c>
      <c r="F992" s="9" t="n">
        <f aca="false">Precios!R992</f>
        <v>822</v>
      </c>
      <c r="G992" s="2" t="n">
        <v>43</v>
      </c>
      <c r="H992" s="10" t="str">
        <f aca="false">Parámetros!$B$28</f>
        <v>Nuevo</v>
      </c>
      <c r="I992" s="10" t="str">
        <f aca="false">Parámetros!$B$29</f>
        <v>Clásica</v>
      </c>
      <c r="J992" s="11" t="s">
        <v>11723</v>
      </c>
      <c r="K992" s="10" t="str">
        <f aca="false">Parámetros!$B$30</f>
        <v>Mercado Envíos</v>
      </c>
      <c r="L992" s="2" t="str">
        <f aca="false">IF(F992&gt;=Parámetros!$B$7,"Envío gratis (obligatorio en Mercado Libre)",Parámetros!$B$31)</f>
        <v>Envío gratis (obligatorio en Mercado Libre)</v>
      </c>
      <c r="M992" s="10" t="str">
        <f aca="false">Parámetros!$B$32</f>
        <v>No acepto</v>
      </c>
      <c r="N992" s="10" t="str">
        <f aca="false">Parámetros!$B$33</f>
        <v>Sin garantía</v>
      </c>
      <c r="O992" s="2" t="s">
        <v>11724</v>
      </c>
      <c r="P992" s="2" t="s">
        <v>11725</v>
      </c>
      <c r="Q992" s="2" t="s">
        <v>3066</v>
      </c>
      <c r="R992" s="2" t="s">
        <v>11726</v>
      </c>
      <c r="S992" s="2"/>
      <c r="T992" s="2" t="s">
        <v>7598</v>
      </c>
      <c r="U992" s="2" t="n">
        <v>7</v>
      </c>
      <c r="V992" s="2" t="s">
        <v>133</v>
      </c>
      <c r="W992" s="2" t="n">
        <v>7</v>
      </c>
      <c r="X992" s="2" t="s">
        <v>7599</v>
      </c>
      <c r="Y992" s="2" t="s">
        <v>2611</v>
      </c>
      <c r="Z992" s="2" t="s">
        <v>136</v>
      </c>
      <c r="AA992" s="2"/>
      <c r="AB992" s="2"/>
      <c r="AC992" s="2"/>
      <c r="AD992" s="2"/>
      <c r="AE992" s="2"/>
      <c r="AF992" s="2"/>
      <c r="AG992" s="2" t="s">
        <v>11727</v>
      </c>
      <c r="AH992" s="2" t="s">
        <v>11728</v>
      </c>
      <c r="AI992" s="2" t="s">
        <v>11729</v>
      </c>
      <c r="AJ992" s="2" t="s">
        <v>11730</v>
      </c>
      <c r="AK992" s="2"/>
      <c r="AL992" s="2"/>
      <c r="AM992" s="2"/>
      <c r="AN992" s="2" t="s">
        <v>87</v>
      </c>
      <c r="AO992" s="2" t="s">
        <v>11731</v>
      </c>
      <c r="AP992" s="2" t="s">
        <v>89</v>
      </c>
    </row>
    <row r="993" customFormat="false" ht="15" hidden="false" customHeight="false" outlineLevel="0" collapsed="false">
      <c r="A993" s="8" t="s">
        <v>11732</v>
      </c>
      <c r="B993" s="8" t="s">
        <v>11732</v>
      </c>
      <c r="C993" s="2" t="s">
        <v>11733</v>
      </c>
      <c r="D993" s="2" t="s">
        <v>3410</v>
      </c>
      <c r="E993" s="2" t="s">
        <v>3411</v>
      </c>
      <c r="F993" s="9" t="n">
        <f aca="false">Precios!R993</f>
        <v>500</v>
      </c>
      <c r="G993" s="2" t="n">
        <v>9</v>
      </c>
      <c r="H993" s="10" t="str">
        <f aca="false">Parámetros!$B$28</f>
        <v>Nuevo</v>
      </c>
      <c r="I993" s="10" t="str">
        <f aca="false">Parámetros!$B$29</f>
        <v>Clásica</v>
      </c>
      <c r="J993" s="11" t="s">
        <v>11734</v>
      </c>
      <c r="K993" s="10" t="str">
        <f aca="false">Parámetros!$B$30</f>
        <v>Mercado Envíos</v>
      </c>
      <c r="L993" s="2" t="str">
        <f aca="false">IF(F993&gt;=Parámetros!$B$7,"Envío gratis (obligatorio en Mercado Libre)",Parámetros!$B$31)</f>
        <v>Envío gratis (obligatorio en Mercado Libre)</v>
      </c>
      <c r="M993" s="10" t="str">
        <f aca="false">Parámetros!$B$32</f>
        <v>No acepto</v>
      </c>
      <c r="N993" s="10" t="str">
        <f aca="false">Parámetros!$B$33</f>
        <v>Sin garantía</v>
      </c>
      <c r="O993" s="2" t="s">
        <v>11735</v>
      </c>
      <c r="P993" s="2" t="s">
        <v>11736</v>
      </c>
      <c r="Q993" s="2" t="s">
        <v>3066</v>
      </c>
      <c r="R993" s="2" t="s">
        <v>11736</v>
      </c>
      <c r="S993" s="2"/>
      <c r="T993" s="2" t="s">
        <v>11737</v>
      </c>
      <c r="U993" s="2" t="n">
        <v>6</v>
      </c>
      <c r="V993" s="2" t="s">
        <v>133</v>
      </c>
      <c r="W993" s="2" t="n">
        <v>6</v>
      </c>
      <c r="X993" s="2" t="s">
        <v>5076</v>
      </c>
      <c r="Y993" s="2" t="s">
        <v>451</v>
      </c>
      <c r="Z993" s="2" t="s">
        <v>136</v>
      </c>
      <c r="AA993" s="2"/>
      <c r="AB993" s="2"/>
      <c r="AC993" s="2"/>
      <c r="AD993" s="2"/>
      <c r="AE993" s="2"/>
      <c r="AF993" s="2"/>
      <c r="AG993" s="2" t="s">
        <v>11738</v>
      </c>
      <c r="AH993" s="2" t="s">
        <v>11739</v>
      </c>
      <c r="AI993" s="2" t="s">
        <v>11740</v>
      </c>
      <c r="AJ993" s="2" t="s">
        <v>11741</v>
      </c>
      <c r="AK993" s="2"/>
      <c r="AL993" s="2"/>
      <c r="AM993" s="2"/>
      <c r="AN993" s="2" t="s">
        <v>87</v>
      </c>
      <c r="AO993" s="2" t="s">
        <v>11742</v>
      </c>
      <c r="AP993" s="2" t="s">
        <v>89</v>
      </c>
    </row>
    <row r="994" customFormat="false" ht="15" hidden="false" customHeight="false" outlineLevel="0" collapsed="false">
      <c r="A994" s="8" t="s">
        <v>11743</v>
      </c>
      <c r="B994" s="8" t="s">
        <v>11743</v>
      </c>
      <c r="C994" s="2" t="s">
        <v>11744</v>
      </c>
      <c r="D994" s="2" t="s">
        <v>483</v>
      </c>
      <c r="E994" s="2" t="s">
        <v>484</v>
      </c>
      <c r="F994" s="9" t="n">
        <f aca="false">Precios!R994</f>
        <v>791</v>
      </c>
      <c r="G994" s="2" t="n">
        <v>18</v>
      </c>
      <c r="H994" s="10" t="str">
        <f aca="false">Parámetros!$B$28</f>
        <v>Nuevo</v>
      </c>
      <c r="I994" s="10" t="str">
        <f aca="false">Parámetros!$B$29</f>
        <v>Clásica</v>
      </c>
      <c r="J994" s="11" t="s">
        <v>11745</v>
      </c>
      <c r="K994" s="10" t="str">
        <f aca="false">Parámetros!$B$30</f>
        <v>Mercado Envíos</v>
      </c>
      <c r="L994" s="2" t="str">
        <f aca="false">IF(F994&gt;=Parámetros!$B$7,"Envío gratis (obligatorio en Mercado Libre)",Parámetros!$B$31)</f>
        <v>Envío gratis (obligatorio en Mercado Libre)</v>
      </c>
      <c r="M994" s="10" t="str">
        <f aca="false">Parámetros!$B$32</f>
        <v>No acepto</v>
      </c>
      <c r="N994" s="10" t="str">
        <f aca="false">Parámetros!$B$33</f>
        <v>Sin garantía</v>
      </c>
      <c r="O994" s="2" t="s">
        <v>11746</v>
      </c>
      <c r="P994" s="2" t="s">
        <v>11747</v>
      </c>
      <c r="Q994" s="2" t="s">
        <v>321</v>
      </c>
      <c r="R994" s="2" t="s">
        <v>11747</v>
      </c>
      <c r="S994" s="2"/>
      <c r="T994" s="2" t="s">
        <v>11748</v>
      </c>
      <c r="U994" s="2" t="n">
        <v>10</v>
      </c>
      <c r="V994" s="2" t="s">
        <v>77</v>
      </c>
      <c r="W994" s="2" t="n">
        <v>1</v>
      </c>
      <c r="X994" s="2" t="s">
        <v>11749</v>
      </c>
      <c r="Y994" s="2" t="s">
        <v>11750</v>
      </c>
      <c r="Z994" s="2" t="s">
        <v>494</v>
      </c>
      <c r="AA994" s="2"/>
      <c r="AB994" s="2"/>
      <c r="AC994" s="2"/>
      <c r="AD994" s="2"/>
      <c r="AE994" s="2"/>
      <c r="AF994" s="2"/>
      <c r="AG994" s="2" t="s">
        <v>11751</v>
      </c>
      <c r="AH994" s="2" t="s">
        <v>11752</v>
      </c>
      <c r="AI994" s="2" t="s">
        <v>11753</v>
      </c>
      <c r="AJ994" s="2" t="s">
        <v>11754</v>
      </c>
      <c r="AK994" s="2"/>
      <c r="AL994" s="2"/>
      <c r="AM994" s="2"/>
      <c r="AN994" s="2" t="s">
        <v>87</v>
      </c>
      <c r="AO994" s="2" t="s">
        <v>11755</v>
      </c>
      <c r="AP994" s="2" t="s">
        <v>89</v>
      </c>
    </row>
    <row r="995" customFormat="false" ht="15" hidden="false" customHeight="false" outlineLevel="0" collapsed="false">
      <c r="A995" s="8" t="s">
        <v>11756</v>
      </c>
      <c r="B995" s="8" t="s">
        <v>11756</v>
      </c>
      <c r="C995" s="2" t="s">
        <v>11757</v>
      </c>
      <c r="D995" s="2" t="s">
        <v>303</v>
      </c>
      <c r="E995" s="2" t="s">
        <v>304</v>
      </c>
      <c r="F995" s="9" t="n">
        <f aca="false">Precios!R995</f>
        <v>472</v>
      </c>
      <c r="G995" s="2" t="n">
        <v>0</v>
      </c>
      <c r="H995" s="10" t="str">
        <f aca="false">Parámetros!$B$28</f>
        <v>Nuevo</v>
      </c>
      <c r="I995" s="10" t="str">
        <f aca="false">Parámetros!$B$29</f>
        <v>Clásica</v>
      </c>
      <c r="J995" s="11" t="s">
        <v>11758</v>
      </c>
      <c r="K995" s="10" t="str">
        <f aca="false">Parámetros!$B$30</f>
        <v>Mercado Envíos</v>
      </c>
      <c r="L995" s="2" t="str">
        <f aca="false">IF(F995&gt;=Parámetros!$B$7,"Envío gratis (obligatorio en Mercado Libre)",Parámetros!$B$31)</f>
        <v>Envío gratis (obligatorio en Mercado Libre)</v>
      </c>
      <c r="M995" s="10" t="str">
        <f aca="false">Parámetros!$B$32</f>
        <v>No acepto</v>
      </c>
      <c r="N995" s="10" t="str">
        <f aca="false">Parámetros!$B$33</f>
        <v>Sin garantía</v>
      </c>
      <c r="O995" s="2" t="s">
        <v>11759</v>
      </c>
      <c r="P995" s="2" t="s">
        <v>6375</v>
      </c>
      <c r="Q995" s="2" t="s">
        <v>541</v>
      </c>
      <c r="R995" s="2" t="s">
        <v>11760</v>
      </c>
      <c r="S995" s="2" t="s">
        <v>11761</v>
      </c>
      <c r="T995" s="2" t="s">
        <v>6379</v>
      </c>
      <c r="U995" s="2" t="n">
        <v>60</v>
      </c>
      <c r="V995" s="2" t="s">
        <v>133</v>
      </c>
      <c r="W995" s="2" t="n">
        <v>1</v>
      </c>
      <c r="X995" s="2"/>
      <c r="Y995" s="2"/>
      <c r="Z995" s="2"/>
      <c r="AA995" s="2" t="s">
        <v>11762</v>
      </c>
      <c r="AB995" s="2"/>
      <c r="AC995" s="2"/>
      <c r="AD995" s="2" t="s">
        <v>1101</v>
      </c>
      <c r="AE995" s="2"/>
      <c r="AF995" s="2"/>
      <c r="AG995" s="2" t="s">
        <v>11763</v>
      </c>
      <c r="AH995" s="2" t="s">
        <v>11764</v>
      </c>
      <c r="AI995" s="2"/>
      <c r="AJ995" s="2"/>
      <c r="AK995" s="2"/>
      <c r="AL995" s="2"/>
      <c r="AM995" s="2"/>
      <c r="AN995" s="2" t="s">
        <v>87</v>
      </c>
      <c r="AO995" s="2" t="s">
        <v>11765</v>
      </c>
      <c r="AP995" s="2" t="s">
        <v>89</v>
      </c>
    </row>
    <row r="996" customFormat="false" ht="15" hidden="false" customHeight="false" outlineLevel="0" collapsed="false">
      <c r="A996" s="8" t="s">
        <v>11766</v>
      </c>
      <c r="B996" s="8" t="s">
        <v>11766</v>
      </c>
      <c r="C996" s="2" t="s">
        <v>11767</v>
      </c>
      <c r="D996" s="2" t="s">
        <v>750</v>
      </c>
      <c r="E996" s="2" t="s">
        <v>751</v>
      </c>
      <c r="F996" s="9" t="n">
        <f aca="false">Precios!R996</f>
        <v>291</v>
      </c>
      <c r="G996" s="2" t="n">
        <v>42</v>
      </c>
      <c r="H996" s="10" t="str">
        <f aca="false">Parámetros!$B$28</f>
        <v>Nuevo</v>
      </c>
      <c r="I996" s="10" t="str">
        <f aca="false">Parámetros!$B$29</f>
        <v>Clásica</v>
      </c>
      <c r="J996" s="11" t="s">
        <v>11768</v>
      </c>
      <c r="K996" s="10" t="str">
        <f aca="false">Parámetros!$B$30</f>
        <v>Mercado Envíos</v>
      </c>
      <c r="L996" s="2" t="str">
        <f aca="false">IF(F996&gt;=Parámetros!$B$7,"Envío gratis (obligatorio en Mercado Libre)",Parámetros!$B$31)</f>
        <v>A cargo del comprador</v>
      </c>
      <c r="M996" s="10" t="str">
        <f aca="false">Parámetros!$B$32</f>
        <v>No acepto</v>
      </c>
      <c r="N996" s="10" t="str">
        <f aca="false">Parámetros!$B$33</f>
        <v>Sin garantía</v>
      </c>
      <c r="O996" s="2" t="s">
        <v>11769</v>
      </c>
      <c r="P996" s="2" t="s">
        <v>5040</v>
      </c>
      <c r="Q996" s="2" t="s">
        <v>3066</v>
      </c>
      <c r="R996" s="2" t="s">
        <v>11770</v>
      </c>
      <c r="S996" s="2"/>
      <c r="T996" s="2" t="s">
        <v>11771</v>
      </c>
      <c r="U996" s="2" t="n">
        <v>120</v>
      </c>
      <c r="V996" s="2" t="s">
        <v>77</v>
      </c>
      <c r="W996" s="2" t="n">
        <v>1</v>
      </c>
      <c r="X996" s="2" t="s">
        <v>11772</v>
      </c>
      <c r="Y996" s="2" t="s">
        <v>11773</v>
      </c>
      <c r="Z996" s="2" t="s">
        <v>136</v>
      </c>
      <c r="AA996" s="2"/>
      <c r="AB996" s="2"/>
      <c r="AC996" s="2" t="s">
        <v>11774</v>
      </c>
      <c r="AD996" s="2"/>
      <c r="AE996" s="2"/>
      <c r="AF996" s="2" t="s">
        <v>11775</v>
      </c>
      <c r="AG996" s="2" t="s">
        <v>11776</v>
      </c>
      <c r="AH996" s="2" t="s">
        <v>11777</v>
      </c>
      <c r="AI996" s="2" t="s">
        <v>11778</v>
      </c>
      <c r="AJ996" s="2" t="s">
        <v>11779</v>
      </c>
      <c r="AK996" s="2"/>
      <c r="AL996" s="2"/>
      <c r="AM996" s="2"/>
      <c r="AN996" s="2" t="s">
        <v>87</v>
      </c>
      <c r="AO996" s="2" t="s">
        <v>11780</v>
      </c>
      <c r="AP996" s="2" t="s">
        <v>89</v>
      </c>
    </row>
    <row r="997" customFormat="false" ht="15" hidden="false" customHeight="false" outlineLevel="0" collapsed="false">
      <c r="A997" s="8" t="s">
        <v>11781</v>
      </c>
      <c r="B997" s="8" t="s">
        <v>11781</v>
      </c>
      <c r="C997" s="2" t="s">
        <v>11782</v>
      </c>
      <c r="D997" s="2" t="s">
        <v>872</v>
      </c>
      <c r="E997" s="2" t="s">
        <v>873</v>
      </c>
      <c r="F997" s="9" t="n">
        <f aca="false">Precios!R997</f>
        <v>132</v>
      </c>
      <c r="G997" s="2" t="n">
        <v>195</v>
      </c>
      <c r="H997" s="10" t="str">
        <f aca="false">Parámetros!$B$28</f>
        <v>Nuevo</v>
      </c>
      <c r="I997" s="10" t="str">
        <f aca="false">Parámetros!$B$29</f>
        <v>Clásica</v>
      </c>
      <c r="J997" s="11" t="s">
        <v>11783</v>
      </c>
      <c r="K997" s="10" t="str">
        <f aca="false">Parámetros!$B$30</f>
        <v>Mercado Envíos</v>
      </c>
      <c r="L997" s="2" t="str">
        <f aca="false">IF(F997&gt;=Parámetros!$B$7,"Envío gratis (obligatorio en Mercado Libre)",Parámetros!$B$31)</f>
        <v>A cargo del comprador</v>
      </c>
      <c r="M997" s="10" t="str">
        <f aca="false">Parámetros!$B$32</f>
        <v>No acepto</v>
      </c>
      <c r="N997" s="10" t="str">
        <f aca="false">Parámetros!$B$33</f>
        <v>Sin garantía</v>
      </c>
      <c r="O997" s="2"/>
      <c r="P997" s="2" t="s">
        <v>230</v>
      </c>
      <c r="Q997" s="2" t="s">
        <v>601</v>
      </c>
      <c r="R997" s="2" t="s">
        <v>231</v>
      </c>
      <c r="S997" s="2" t="s">
        <v>11784</v>
      </c>
      <c r="T997" s="2" t="s">
        <v>11785</v>
      </c>
      <c r="U997" s="2" t="n">
        <v>300</v>
      </c>
      <c r="V997" s="2" t="s">
        <v>878</v>
      </c>
      <c r="W997" s="2" t="n">
        <v>3</v>
      </c>
      <c r="X997" s="2"/>
      <c r="Y997" s="2"/>
      <c r="Z997" s="2"/>
      <c r="AA997" s="2" t="s">
        <v>1375</v>
      </c>
      <c r="AB997" s="2"/>
      <c r="AC997" s="2" t="s">
        <v>11774</v>
      </c>
      <c r="AD997" s="2"/>
      <c r="AE997" s="2" t="s">
        <v>11238</v>
      </c>
      <c r="AF997" s="2"/>
      <c r="AG997" s="2" t="s">
        <v>11786</v>
      </c>
      <c r="AH997" s="2" t="s">
        <v>11787</v>
      </c>
      <c r="AI997" s="2" t="s">
        <v>11788</v>
      </c>
      <c r="AJ997" s="2" t="s">
        <v>11789</v>
      </c>
      <c r="AK997" s="2"/>
      <c r="AL997" s="2"/>
      <c r="AM997" s="2"/>
      <c r="AN997" s="2" t="s">
        <v>175</v>
      </c>
      <c r="AO997" s="2" t="s">
        <v>11790</v>
      </c>
      <c r="AP997" s="2" t="s">
        <v>89</v>
      </c>
    </row>
    <row r="998" customFormat="false" ht="15" hidden="false" customHeight="false" outlineLevel="0" collapsed="false">
      <c r="A998" s="8" t="s">
        <v>11791</v>
      </c>
      <c r="B998" s="8" t="s">
        <v>11791</v>
      </c>
      <c r="C998" s="2" t="s">
        <v>11792</v>
      </c>
      <c r="D998" s="2" t="s">
        <v>144</v>
      </c>
      <c r="E998" s="2" t="s">
        <v>145</v>
      </c>
      <c r="F998" s="9" t="n">
        <f aca="false">Precios!R998</f>
        <v>588</v>
      </c>
      <c r="G998" s="2" t="n">
        <v>82</v>
      </c>
      <c r="H998" s="10" t="str">
        <f aca="false">Parámetros!$B$28</f>
        <v>Nuevo</v>
      </c>
      <c r="I998" s="10" t="str">
        <f aca="false">Parámetros!$B$29</f>
        <v>Clásica</v>
      </c>
      <c r="J998" s="11" t="s">
        <v>11793</v>
      </c>
      <c r="K998" s="10" t="str">
        <f aca="false">Parámetros!$B$30</f>
        <v>Mercado Envíos</v>
      </c>
      <c r="L998" s="2" t="str">
        <f aca="false">IF(F998&gt;=Parámetros!$B$7,"Envío gratis (obligatorio en Mercado Libre)",Parámetros!$B$31)</f>
        <v>Envío gratis (obligatorio en Mercado Libre)</v>
      </c>
      <c r="M998" s="10" t="str">
        <f aca="false">Parámetros!$B$32</f>
        <v>No acepto</v>
      </c>
      <c r="N998" s="10" t="str">
        <f aca="false">Parámetros!$B$33</f>
        <v>Sin garantía</v>
      </c>
      <c r="O998" s="2" t="s">
        <v>11794</v>
      </c>
      <c r="P998" s="2" t="s">
        <v>6929</v>
      </c>
      <c r="Q998" s="2" t="s">
        <v>897</v>
      </c>
      <c r="R998" s="2" t="s">
        <v>6929</v>
      </c>
      <c r="S998" s="2"/>
      <c r="T998" s="2" t="s">
        <v>5452</v>
      </c>
      <c r="U998" s="2" t="n">
        <v>12</v>
      </c>
      <c r="V998" s="2" t="s">
        <v>220</v>
      </c>
      <c r="W998" s="2" t="n">
        <v>12</v>
      </c>
      <c r="X998" s="2" t="s">
        <v>6931</v>
      </c>
      <c r="Y998" s="2" t="s">
        <v>1573</v>
      </c>
      <c r="Z998" s="2" t="s">
        <v>136</v>
      </c>
      <c r="AA998" s="2"/>
      <c r="AB998" s="2"/>
      <c r="AC998" s="2"/>
      <c r="AD998" s="2"/>
      <c r="AE998" s="2"/>
      <c r="AF998" s="2" t="s">
        <v>11795</v>
      </c>
      <c r="AG998" s="2" t="s">
        <v>11796</v>
      </c>
      <c r="AH998" s="2" t="s">
        <v>11797</v>
      </c>
      <c r="AI998" s="2" t="s">
        <v>11798</v>
      </c>
      <c r="AJ998" s="2"/>
      <c r="AK998" s="2"/>
      <c r="AL998" s="2"/>
      <c r="AM998" s="2"/>
      <c r="AN998" s="2" t="s">
        <v>87</v>
      </c>
      <c r="AO998" s="2" t="s">
        <v>11799</v>
      </c>
      <c r="AP998" s="2" t="s">
        <v>89</v>
      </c>
    </row>
    <row r="999" customFormat="false" ht="15" hidden="false" customHeight="false" outlineLevel="0" collapsed="false">
      <c r="A999" s="8" t="s">
        <v>11800</v>
      </c>
      <c r="B999" s="8" t="s">
        <v>11800</v>
      </c>
      <c r="C999" s="2" t="s">
        <v>11801</v>
      </c>
      <c r="D999" s="2" t="s">
        <v>3048</v>
      </c>
      <c r="E999" s="2" t="s">
        <v>3049</v>
      </c>
      <c r="F999" s="9" t="n">
        <f aca="false">Precios!R999</f>
        <v>625</v>
      </c>
      <c r="G999" s="2" t="n">
        <v>170</v>
      </c>
      <c r="H999" s="10" t="str">
        <f aca="false">Parámetros!$B$28</f>
        <v>Nuevo</v>
      </c>
      <c r="I999" s="10" t="str">
        <f aca="false">Parámetros!$B$29</f>
        <v>Clásica</v>
      </c>
      <c r="J999" s="11" t="s">
        <v>11802</v>
      </c>
      <c r="K999" s="10" t="str">
        <f aca="false">Parámetros!$B$30</f>
        <v>Mercado Envíos</v>
      </c>
      <c r="L999" s="2" t="str">
        <f aca="false">IF(F999&gt;=Parámetros!$B$7,"Envío gratis (obligatorio en Mercado Libre)",Parámetros!$B$31)</f>
        <v>Envío gratis (obligatorio en Mercado Libre)</v>
      </c>
      <c r="M999" s="10" t="str">
        <f aca="false">Parámetros!$B$32</f>
        <v>No acepto</v>
      </c>
      <c r="N999" s="10" t="str">
        <f aca="false">Parámetros!$B$33</f>
        <v>Sin garantía</v>
      </c>
      <c r="O999" s="2" t="s">
        <v>11803</v>
      </c>
      <c r="P999" s="2" t="s">
        <v>7032</v>
      </c>
      <c r="Q999" s="2" t="s">
        <v>129</v>
      </c>
      <c r="R999" s="2" t="s">
        <v>11531</v>
      </c>
      <c r="S999" s="2"/>
      <c r="T999" s="2" t="s">
        <v>7329</v>
      </c>
      <c r="U999" s="2" t="n">
        <v>20</v>
      </c>
      <c r="V999" s="2" t="s">
        <v>133</v>
      </c>
      <c r="W999" s="2" t="n">
        <v>20</v>
      </c>
      <c r="X999" s="2" t="s">
        <v>7034</v>
      </c>
      <c r="Y999" s="2" t="s">
        <v>11804</v>
      </c>
      <c r="Z999" s="2" t="s">
        <v>136</v>
      </c>
      <c r="AA999" s="2" t="s">
        <v>547</v>
      </c>
      <c r="AB999" s="2"/>
      <c r="AC999" s="2"/>
      <c r="AD999" s="2"/>
      <c r="AE999" s="2"/>
      <c r="AF999" s="2"/>
      <c r="AG999" s="2" t="s">
        <v>11805</v>
      </c>
      <c r="AH999" s="2" t="s">
        <v>11806</v>
      </c>
      <c r="AI999" s="2" t="s">
        <v>11807</v>
      </c>
      <c r="AJ999" s="2" t="s">
        <v>11808</v>
      </c>
      <c r="AK999" s="2" t="s">
        <v>11809</v>
      </c>
      <c r="AL999" s="2"/>
      <c r="AM999" s="2"/>
      <c r="AN999" s="2" t="s">
        <v>87</v>
      </c>
      <c r="AO999" s="2" t="s">
        <v>11810</v>
      </c>
      <c r="AP999" s="2" t="s">
        <v>89</v>
      </c>
    </row>
    <row r="1000" customFormat="false" ht="15" hidden="false" customHeight="false" outlineLevel="0" collapsed="false">
      <c r="A1000" s="8" t="s">
        <v>11811</v>
      </c>
      <c r="B1000" s="8" t="s">
        <v>11811</v>
      </c>
      <c r="C1000" s="2" t="s">
        <v>11812</v>
      </c>
      <c r="D1000" s="2" t="s">
        <v>240</v>
      </c>
      <c r="E1000" s="2" t="s">
        <v>241</v>
      </c>
      <c r="F1000" s="9" t="n">
        <f aca="false">Precios!R1000</f>
        <v>172</v>
      </c>
      <c r="G1000" s="2" t="n">
        <v>0</v>
      </c>
      <c r="H1000" s="10" t="str">
        <f aca="false">Parámetros!$B$28</f>
        <v>Nuevo</v>
      </c>
      <c r="I1000" s="10" t="str">
        <f aca="false">Parámetros!$B$29</f>
        <v>Clásica</v>
      </c>
      <c r="J1000" s="11" t="s">
        <v>11813</v>
      </c>
      <c r="K1000" s="10" t="str">
        <f aca="false">Parámetros!$B$30</f>
        <v>Mercado Envíos</v>
      </c>
      <c r="L1000" s="2" t="str">
        <f aca="false">IF(F1000&gt;=Parámetros!$B$7,"Envío gratis (obligatorio en Mercado Libre)",Parámetros!$B$31)</f>
        <v>A cargo del comprador</v>
      </c>
      <c r="M1000" s="10" t="str">
        <f aca="false">Parámetros!$B$32</f>
        <v>No acepto</v>
      </c>
      <c r="N1000" s="10" t="str">
        <f aca="false">Parámetros!$B$33</f>
        <v>Sin garantía</v>
      </c>
      <c r="O1000" s="2" t="s">
        <v>11814</v>
      </c>
      <c r="P1000" s="2" t="s">
        <v>9192</v>
      </c>
      <c r="Q1000" s="2" t="s">
        <v>3359</v>
      </c>
      <c r="R1000" s="2" t="s">
        <v>11815</v>
      </c>
      <c r="S1000" s="2"/>
      <c r="T1000" s="2" t="s">
        <v>11816</v>
      </c>
      <c r="U1000" s="2" t="n">
        <v>20</v>
      </c>
      <c r="V1000" s="2" t="s">
        <v>133</v>
      </c>
      <c r="W1000" s="2" t="n">
        <v>20</v>
      </c>
      <c r="X1000" s="2" t="s">
        <v>1361</v>
      </c>
      <c r="Y1000" s="2" t="s">
        <v>451</v>
      </c>
      <c r="Z1000" s="2" t="s">
        <v>136</v>
      </c>
      <c r="AA1000" s="2" t="s">
        <v>547</v>
      </c>
      <c r="AB1000" s="2"/>
      <c r="AC1000" s="2"/>
      <c r="AD1000" s="2"/>
      <c r="AE1000" s="2"/>
      <c r="AF1000" s="2" t="s">
        <v>11817</v>
      </c>
      <c r="AG1000" s="2" t="s">
        <v>11818</v>
      </c>
      <c r="AH1000" s="2" t="s">
        <v>11819</v>
      </c>
      <c r="AI1000" s="2" t="s">
        <v>11820</v>
      </c>
      <c r="AJ1000" s="2" t="s">
        <v>11821</v>
      </c>
      <c r="AK1000" s="2"/>
      <c r="AL1000" s="2"/>
      <c r="AM1000" s="2"/>
      <c r="AN1000" s="2" t="s">
        <v>87</v>
      </c>
      <c r="AO1000" s="2" t="s">
        <v>11822</v>
      </c>
      <c r="AP1000" s="2" t="s">
        <v>89</v>
      </c>
    </row>
    <row r="1001" customFormat="false" ht="15" hidden="false" customHeight="false" outlineLevel="0" collapsed="false">
      <c r="A1001" s="8" t="s">
        <v>11823</v>
      </c>
      <c r="B1001" s="8" t="s">
        <v>11823</v>
      </c>
      <c r="C1001" s="2" t="s">
        <v>11824</v>
      </c>
      <c r="D1001" s="2" t="s">
        <v>872</v>
      </c>
      <c r="E1001" s="2" t="s">
        <v>873</v>
      </c>
      <c r="F1001" s="9" t="n">
        <f aca="false">Precios!R1001</f>
        <v>81</v>
      </c>
      <c r="G1001" s="2" t="n">
        <v>552</v>
      </c>
      <c r="H1001" s="10" t="str">
        <f aca="false">Parámetros!$B$28</f>
        <v>Nuevo</v>
      </c>
      <c r="I1001" s="10" t="str">
        <f aca="false">Parámetros!$B$29</f>
        <v>Clásica</v>
      </c>
      <c r="J1001" s="11" t="s">
        <v>11825</v>
      </c>
      <c r="K1001" s="10" t="str">
        <f aca="false">Parámetros!$B$30</f>
        <v>Mercado Envíos</v>
      </c>
      <c r="L1001" s="2" t="str">
        <f aca="false">IF(F1001&gt;=Parámetros!$B$7,"Envío gratis (obligatorio en Mercado Libre)",Parámetros!$B$31)</f>
        <v>A cargo del comprador</v>
      </c>
      <c r="M1001" s="10" t="str">
        <f aca="false">Parámetros!$B$32</f>
        <v>No acepto</v>
      </c>
      <c r="N1001" s="10" t="str">
        <f aca="false">Parámetros!$B$33</f>
        <v>Sin garantía</v>
      </c>
      <c r="O1001" s="2" t="s">
        <v>11826</v>
      </c>
      <c r="P1001" s="2" t="s">
        <v>11827</v>
      </c>
      <c r="Q1001" s="2" t="s">
        <v>601</v>
      </c>
      <c r="R1001" s="2" t="s">
        <v>11827</v>
      </c>
      <c r="S1001" s="2" t="s">
        <v>10513</v>
      </c>
      <c r="T1001" s="2" t="s">
        <v>11828</v>
      </c>
      <c r="U1001" s="2" t="n">
        <v>72</v>
      </c>
      <c r="V1001" s="2" t="s">
        <v>878</v>
      </c>
      <c r="W1001" s="2" t="n">
        <v>1</v>
      </c>
      <c r="X1001" s="2"/>
      <c r="Y1001" s="2"/>
      <c r="Z1001" s="2"/>
      <c r="AA1001" s="2" t="s">
        <v>1375</v>
      </c>
      <c r="AB1001" s="2"/>
      <c r="AC1001" s="2" t="s">
        <v>10513</v>
      </c>
      <c r="AD1001" s="2"/>
      <c r="AE1001" s="2" t="s">
        <v>11238</v>
      </c>
      <c r="AF1001" s="2"/>
      <c r="AG1001" s="2" t="s">
        <v>11829</v>
      </c>
      <c r="AH1001" s="2" t="s">
        <v>11830</v>
      </c>
      <c r="AI1001" s="2" t="s">
        <v>11831</v>
      </c>
      <c r="AJ1001" s="2" t="s">
        <v>11832</v>
      </c>
      <c r="AK1001" s="2"/>
      <c r="AL1001" s="2"/>
      <c r="AM1001" s="2"/>
      <c r="AN1001" s="2" t="s">
        <v>175</v>
      </c>
      <c r="AO1001" s="2" t="s">
        <v>11833</v>
      </c>
      <c r="AP1001" s="2" t="s">
        <v>89</v>
      </c>
    </row>
    <row r="1002" customFormat="false" ht="15" hidden="false" customHeight="false" outlineLevel="0" collapsed="false">
      <c r="A1002" s="8" t="s">
        <v>11834</v>
      </c>
      <c r="B1002" s="8" t="s">
        <v>11834</v>
      </c>
      <c r="C1002" s="2" t="s">
        <v>11835</v>
      </c>
      <c r="D1002" s="2" t="s">
        <v>331</v>
      </c>
      <c r="E1002" s="2" t="s">
        <v>332</v>
      </c>
      <c r="F1002" s="9" t="n">
        <f aca="false">Precios!R1002</f>
        <v>97</v>
      </c>
      <c r="G1002" s="2" t="n">
        <v>329</v>
      </c>
      <c r="H1002" s="10" t="str">
        <f aca="false">Parámetros!$B$28</f>
        <v>Nuevo</v>
      </c>
      <c r="I1002" s="10" t="str">
        <f aca="false">Parámetros!$B$29</f>
        <v>Clásica</v>
      </c>
      <c r="J1002" s="11" t="s">
        <v>11836</v>
      </c>
      <c r="K1002" s="10" t="str">
        <f aca="false">Parámetros!$B$30</f>
        <v>Mercado Envíos</v>
      </c>
      <c r="L1002" s="2" t="str">
        <f aca="false">IF(F1002&gt;=Parámetros!$B$7,"Envío gratis (obligatorio en Mercado Libre)",Parámetros!$B$31)</f>
        <v>A cargo del comprador</v>
      </c>
      <c r="M1002" s="10" t="str">
        <f aca="false">Parámetros!$B$32</f>
        <v>No acepto</v>
      </c>
      <c r="N1002" s="10" t="str">
        <f aca="false">Parámetros!$B$33</f>
        <v>Sin garantía</v>
      </c>
      <c r="O1002" s="2" t="s">
        <v>11837</v>
      </c>
      <c r="P1002" s="2" t="s">
        <v>11703</v>
      </c>
      <c r="Q1002" s="2" t="s">
        <v>11703</v>
      </c>
      <c r="R1002" s="2" t="s">
        <v>11838</v>
      </c>
      <c r="S1002" s="2" t="s">
        <v>10670</v>
      </c>
      <c r="T1002" s="2" t="s">
        <v>11839</v>
      </c>
      <c r="U1002" s="2" t="n">
        <v>16</v>
      </c>
      <c r="V1002" s="2" t="s">
        <v>2636</v>
      </c>
      <c r="W1002" s="2" t="n">
        <v>16</v>
      </c>
      <c r="X1002" s="2" t="s">
        <v>11840</v>
      </c>
      <c r="Y1002" s="2"/>
      <c r="Z1002" s="2" t="s">
        <v>136</v>
      </c>
      <c r="AA1002" s="2"/>
      <c r="AB1002" s="2"/>
      <c r="AC1002" s="2" t="s">
        <v>10670</v>
      </c>
      <c r="AD1002" s="2"/>
      <c r="AE1002" s="2"/>
      <c r="AF1002" s="2" t="s">
        <v>11841</v>
      </c>
      <c r="AG1002" s="2" t="s">
        <v>11842</v>
      </c>
      <c r="AH1002" s="2" t="s">
        <v>11843</v>
      </c>
      <c r="AI1002" s="2" t="s">
        <v>11844</v>
      </c>
      <c r="AJ1002" s="2" t="s">
        <v>11845</v>
      </c>
      <c r="AK1002" s="2"/>
      <c r="AL1002" s="2"/>
      <c r="AM1002" s="2"/>
      <c r="AN1002" s="2" t="s">
        <v>87</v>
      </c>
      <c r="AO1002" s="2" t="s">
        <v>11846</v>
      </c>
      <c r="AP1002" s="2" t="s">
        <v>89</v>
      </c>
    </row>
    <row r="1003" customFormat="false" ht="15" hidden="false" customHeight="false" outlineLevel="0" collapsed="false">
      <c r="A1003" s="8" t="s">
        <v>11847</v>
      </c>
      <c r="B1003" s="8" t="s">
        <v>11847</v>
      </c>
      <c r="C1003" s="2" t="s">
        <v>11848</v>
      </c>
      <c r="D1003" s="2" t="s">
        <v>3440</v>
      </c>
      <c r="E1003" s="2" t="s">
        <v>3441</v>
      </c>
      <c r="F1003" s="9" t="n">
        <f aca="false">Precios!R1003</f>
        <v>84</v>
      </c>
      <c r="G1003" s="2" t="n">
        <v>337</v>
      </c>
      <c r="H1003" s="10" t="str">
        <f aca="false">Parámetros!$B$28</f>
        <v>Nuevo</v>
      </c>
      <c r="I1003" s="10" t="str">
        <f aca="false">Parámetros!$B$29</f>
        <v>Clásica</v>
      </c>
      <c r="J1003" s="11" t="s">
        <v>11849</v>
      </c>
      <c r="K1003" s="10" t="str">
        <f aca="false">Parámetros!$B$30</f>
        <v>Mercado Envíos</v>
      </c>
      <c r="L1003" s="2" t="str">
        <f aca="false">IF(F1003&gt;=Parámetros!$B$7,"Envío gratis (obligatorio en Mercado Libre)",Parámetros!$B$31)</f>
        <v>A cargo del comprador</v>
      </c>
      <c r="M1003" s="10" t="str">
        <f aca="false">Parámetros!$B$32</f>
        <v>No acepto</v>
      </c>
      <c r="N1003" s="10" t="str">
        <f aca="false">Parámetros!$B$33</f>
        <v>Sin garantía</v>
      </c>
      <c r="O1003" s="2" t="s">
        <v>11850</v>
      </c>
      <c r="P1003" s="2" t="s">
        <v>5437</v>
      </c>
      <c r="Q1003" s="2"/>
      <c r="R1003" s="2" t="s">
        <v>11851</v>
      </c>
      <c r="S1003" s="2" t="s">
        <v>11852</v>
      </c>
      <c r="T1003" s="2" t="s">
        <v>11853</v>
      </c>
      <c r="U1003" s="2" t="n">
        <v>50</v>
      </c>
      <c r="V1003" s="2" t="s">
        <v>100</v>
      </c>
      <c r="W1003" s="2" t="n">
        <v>1</v>
      </c>
      <c r="X1003" s="2"/>
      <c r="Y1003" s="2"/>
      <c r="Z1003" s="2"/>
      <c r="AA1003" s="2" t="s">
        <v>1375</v>
      </c>
      <c r="AB1003" s="2"/>
      <c r="AC1003" s="2"/>
      <c r="AD1003" s="2"/>
      <c r="AE1003" s="2" t="s">
        <v>1377</v>
      </c>
      <c r="AF1003" s="2"/>
      <c r="AG1003" s="2" t="s">
        <v>11854</v>
      </c>
      <c r="AH1003" s="2" t="s">
        <v>11855</v>
      </c>
      <c r="AI1003" s="2" t="s">
        <v>11856</v>
      </c>
      <c r="AJ1003" s="2" t="s">
        <v>11857</v>
      </c>
      <c r="AK1003" s="2" t="s">
        <v>11858</v>
      </c>
      <c r="AL1003" s="2"/>
      <c r="AM1003" s="2"/>
      <c r="AN1003" s="2" t="s">
        <v>87</v>
      </c>
      <c r="AO1003" s="2" t="s">
        <v>11859</v>
      </c>
      <c r="AP1003" s="2" t="s">
        <v>89</v>
      </c>
    </row>
    <row r="1004" customFormat="false" ht="15" hidden="false" customHeight="false" outlineLevel="0" collapsed="false">
      <c r="A1004" s="8" t="s">
        <v>11860</v>
      </c>
      <c r="B1004" s="8" t="s">
        <v>11860</v>
      </c>
      <c r="C1004" s="2" t="s">
        <v>11861</v>
      </c>
      <c r="D1004" s="2" t="s">
        <v>1059</v>
      </c>
      <c r="E1004" s="2" t="s">
        <v>1060</v>
      </c>
      <c r="F1004" s="9" t="n">
        <f aca="false">Precios!R1004</f>
        <v>1448.36</v>
      </c>
      <c r="G1004" s="2" t="n">
        <v>0</v>
      </c>
      <c r="H1004" s="10" t="str">
        <f aca="false">Parámetros!$B$28</f>
        <v>Nuevo</v>
      </c>
      <c r="I1004" s="10" t="str">
        <f aca="false">Parámetros!$B$29</f>
        <v>Clásica</v>
      </c>
      <c r="J1004" s="11" t="s">
        <v>11862</v>
      </c>
      <c r="K1004" s="10" t="str">
        <f aca="false">Parámetros!$B$30</f>
        <v>Mercado Envíos</v>
      </c>
      <c r="L1004" s="2" t="str">
        <f aca="false">IF(F1004&gt;=Parámetros!$B$7,"Envío gratis (obligatorio en Mercado Libre)",Parámetros!$B$31)</f>
        <v>Envío gratis (obligatorio en Mercado Libre)</v>
      </c>
      <c r="M1004" s="10" t="str">
        <f aca="false">Parámetros!$B$32</f>
        <v>No acepto</v>
      </c>
      <c r="N1004" s="10" t="str">
        <f aca="false">Parámetros!$B$33</f>
        <v>Sin garantía</v>
      </c>
      <c r="O1004" s="2" t="s">
        <v>11863</v>
      </c>
      <c r="P1004" s="2" t="s">
        <v>11864</v>
      </c>
      <c r="Q1004" s="2" t="s">
        <v>1523</v>
      </c>
      <c r="R1004" s="2" t="s">
        <v>11865</v>
      </c>
      <c r="S1004" s="2"/>
      <c r="T1004" s="2" t="s">
        <v>5556</v>
      </c>
      <c r="U1004" s="2" t="n">
        <v>28</v>
      </c>
      <c r="V1004" s="2" t="s">
        <v>133</v>
      </c>
      <c r="W1004" s="2" t="n">
        <v>28</v>
      </c>
      <c r="X1004" s="2" t="s">
        <v>11866</v>
      </c>
      <c r="Y1004" s="2" t="s">
        <v>11867</v>
      </c>
      <c r="Z1004" s="2" t="s">
        <v>136</v>
      </c>
      <c r="AA1004" s="2"/>
      <c r="AB1004" s="2"/>
      <c r="AC1004" s="2"/>
      <c r="AD1004" s="2"/>
      <c r="AE1004" s="2"/>
      <c r="AF1004" s="2" t="s">
        <v>11868</v>
      </c>
      <c r="AG1004" s="2" t="s">
        <v>11869</v>
      </c>
      <c r="AH1004" s="2" t="s">
        <v>11870</v>
      </c>
      <c r="AI1004" s="2" t="s">
        <v>11871</v>
      </c>
      <c r="AJ1004" s="2"/>
      <c r="AK1004" s="2"/>
      <c r="AL1004" s="2"/>
      <c r="AM1004" s="2"/>
      <c r="AN1004" s="2" t="s">
        <v>87</v>
      </c>
      <c r="AO1004" s="2" t="s">
        <v>11872</v>
      </c>
      <c r="AP1004" s="2" t="s">
        <v>89</v>
      </c>
    </row>
    <row r="1005" customFormat="false" ht="15" hidden="false" customHeight="false" outlineLevel="0" collapsed="false">
      <c r="A1005" s="8" t="s">
        <v>11873</v>
      </c>
      <c r="B1005" s="8" t="s">
        <v>11873</v>
      </c>
      <c r="C1005" s="2" t="s">
        <v>11874</v>
      </c>
      <c r="D1005" s="2" t="s">
        <v>445</v>
      </c>
      <c r="E1005" s="2" t="s">
        <v>446</v>
      </c>
      <c r="F1005" s="9" t="n">
        <f aca="false">Precios!R1005</f>
        <v>416</v>
      </c>
      <c r="G1005" s="2" t="n">
        <v>15</v>
      </c>
      <c r="H1005" s="10" t="str">
        <f aca="false">Parámetros!$B$28</f>
        <v>Nuevo</v>
      </c>
      <c r="I1005" s="10" t="str">
        <f aca="false">Parámetros!$B$29</f>
        <v>Clásica</v>
      </c>
      <c r="J1005" s="11" t="s">
        <v>11875</v>
      </c>
      <c r="K1005" s="10" t="str">
        <f aca="false">Parámetros!$B$30</f>
        <v>Mercado Envíos</v>
      </c>
      <c r="L1005" s="2" t="str">
        <f aca="false">IF(F1005&gt;=Parámetros!$B$7,"Envío gratis (obligatorio en Mercado Libre)",Parámetros!$B$31)</f>
        <v>Envío gratis (obligatorio en Mercado Libre)</v>
      </c>
      <c r="M1005" s="10" t="str">
        <f aca="false">Parámetros!$B$32</f>
        <v>No acepto</v>
      </c>
      <c r="N1005" s="10" t="str">
        <f aca="false">Parámetros!$B$33</f>
        <v>Sin garantía</v>
      </c>
      <c r="O1005" s="2" t="s">
        <v>11876</v>
      </c>
      <c r="P1005" s="2" t="s">
        <v>11877</v>
      </c>
      <c r="Q1005" s="2" t="s">
        <v>11878</v>
      </c>
      <c r="R1005" s="2" t="s">
        <v>11879</v>
      </c>
      <c r="S1005" s="2"/>
      <c r="T1005" s="2" t="s">
        <v>11880</v>
      </c>
      <c r="U1005" s="2" t="n">
        <v>75</v>
      </c>
      <c r="V1005" s="2" t="s">
        <v>77</v>
      </c>
      <c r="W1005" s="2" t="n">
        <v>1</v>
      </c>
      <c r="X1005" s="2" t="s">
        <v>11881</v>
      </c>
      <c r="Y1005" s="2" t="s">
        <v>11882</v>
      </c>
      <c r="Z1005" s="2" t="s">
        <v>136</v>
      </c>
      <c r="AA1005" s="2" t="s">
        <v>1359</v>
      </c>
      <c r="AB1005" s="2"/>
      <c r="AC1005" s="2"/>
      <c r="AD1005" s="2"/>
      <c r="AE1005" s="2"/>
      <c r="AF1005" s="2" t="s">
        <v>11883</v>
      </c>
      <c r="AG1005" s="2" t="s">
        <v>11884</v>
      </c>
      <c r="AH1005" s="2" t="s">
        <v>11885</v>
      </c>
      <c r="AI1005" s="2" t="s">
        <v>11886</v>
      </c>
      <c r="AJ1005" s="2"/>
      <c r="AK1005" s="2"/>
      <c r="AL1005" s="2"/>
      <c r="AM1005" s="2"/>
      <c r="AN1005" s="2" t="s">
        <v>87</v>
      </c>
      <c r="AO1005" s="2" t="s">
        <v>11887</v>
      </c>
      <c r="AP1005" s="2" t="s">
        <v>89</v>
      </c>
    </row>
    <row r="1006" customFormat="false" ht="15" hidden="false" customHeight="false" outlineLevel="0" collapsed="false">
      <c r="A1006" s="8" t="s">
        <v>11888</v>
      </c>
      <c r="B1006" s="8" t="s">
        <v>11888</v>
      </c>
      <c r="C1006" s="2" t="s">
        <v>11889</v>
      </c>
      <c r="D1006" s="2" t="s">
        <v>240</v>
      </c>
      <c r="E1006" s="2" t="s">
        <v>241</v>
      </c>
      <c r="F1006" s="9" t="n">
        <f aca="false">Precios!R1006</f>
        <v>222.19</v>
      </c>
      <c r="G1006" s="2" t="n">
        <v>99</v>
      </c>
      <c r="H1006" s="10" t="str">
        <f aca="false">Parámetros!$B$28</f>
        <v>Nuevo</v>
      </c>
      <c r="I1006" s="10" t="str">
        <f aca="false">Parámetros!$B$29</f>
        <v>Clásica</v>
      </c>
      <c r="J1006" s="11" t="s">
        <v>11890</v>
      </c>
      <c r="K1006" s="10" t="str">
        <f aca="false">Parámetros!$B$30</f>
        <v>Mercado Envíos</v>
      </c>
      <c r="L1006" s="2" t="str">
        <f aca="false">IF(F1006&gt;=Parámetros!$B$7,"Envío gratis (obligatorio en Mercado Libre)",Parámetros!$B$31)</f>
        <v>A cargo del comprador</v>
      </c>
      <c r="M1006" s="10" t="str">
        <f aca="false">Parámetros!$B$32</f>
        <v>No acepto</v>
      </c>
      <c r="N1006" s="10" t="str">
        <f aca="false">Parámetros!$B$33</f>
        <v>Sin garantía</v>
      </c>
      <c r="O1006" s="2" t="s">
        <v>11891</v>
      </c>
      <c r="P1006" s="2" t="s">
        <v>9192</v>
      </c>
      <c r="Q1006" s="2" t="s">
        <v>3359</v>
      </c>
      <c r="R1006" s="2" t="s">
        <v>11892</v>
      </c>
      <c r="S1006" s="2" t="s">
        <v>11893</v>
      </c>
      <c r="T1006" s="2" t="s">
        <v>11894</v>
      </c>
      <c r="U1006" s="2" t="n">
        <v>15</v>
      </c>
      <c r="V1006" s="2" t="s">
        <v>77</v>
      </c>
      <c r="W1006" s="2" t="n">
        <v>1</v>
      </c>
      <c r="X1006" s="2" t="s">
        <v>1361</v>
      </c>
      <c r="Y1006" s="2" t="s">
        <v>759</v>
      </c>
      <c r="Z1006" s="2" t="s">
        <v>136</v>
      </c>
      <c r="AA1006" s="2" t="s">
        <v>11895</v>
      </c>
      <c r="AB1006" s="2"/>
      <c r="AC1006" s="2" t="s">
        <v>252</v>
      </c>
      <c r="AD1006" s="2"/>
      <c r="AE1006" s="2"/>
      <c r="AF1006" s="2" t="s">
        <v>9196</v>
      </c>
      <c r="AG1006" s="2" t="s">
        <v>11896</v>
      </c>
      <c r="AH1006" s="2" t="s">
        <v>11897</v>
      </c>
      <c r="AI1006" s="2" t="s">
        <v>11898</v>
      </c>
      <c r="AJ1006" s="2" t="s">
        <v>11899</v>
      </c>
      <c r="AK1006" s="2"/>
      <c r="AL1006" s="2"/>
      <c r="AM1006" s="2"/>
      <c r="AN1006" s="2" t="s">
        <v>87</v>
      </c>
      <c r="AO1006" s="2" t="s">
        <v>11900</v>
      </c>
      <c r="AP1006" s="2" t="s">
        <v>89</v>
      </c>
    </row>
    <row r="1007" customFormat="false" ht="15" hidden="false" customHeight="false" outlineLevel="0" collapsed="false">
      <c r="A1007" s="8" t="s">
        <v>11901</v>
      </c>
      <c r="B1007" s="8" t="s">
        <v>11901</v>
      </c>
      <c r="C1007" s="2" t="s">
        <v>11902</v>
      </c>
      <c r="D1007" s="2" t="s">
        <v>144</v>
      </c>
      <c r="E1007" s="2" t="s">
        <v>145</v>
      </c>
      <c r="F1007" s="9" t="n">
        <f aca="false">Precios!R1007</f>
        <v>173</v>
      </c>
      <c r="G1007" s="2" t="n">
        <v>250</v>
      </c>
      <c r="H1007" s="10" t="str">
        <f aca="false">Parámetros!$B$28</f>
        <v>Nuevo</v>
      </c>
      <c r="I1007" s="10" t="str">
        <f aca="false">Parámetros!$B$29</f>
        <v>Clásica</v>
      </c>
      <c r="J1007" s="11" t="s">
        <v>11903</v>
      </c>
      <c r="K1007" s="10" t="str">
        <f aca="false">Parámetros!$B$30</f>
        <v>Mercado Envíos</v>
      </c>
      <c r="L1007" s="2" t="str">
        <f aca="false">IF(F1007&gt;=Parámetros!$B$7,"Envío gratis (obligatorio en Mercado Libre)",Parámetros!$B$31)</f>
        <v>A cargo del comprador</v>
      </c>
      <c r="M1007" s="10" t="str">
        <f aca="false">Parámetros!$B$32</f>
        <v>No acepto</v>
      </c>
      <c r="N1007" s="10" t="str">
        <f aca="false">Parámetros!$B$33</f>
        <v>Sin garantía</v>
      </c>
      <c r="O1007" s="2"/>
      <c r="P1007" s="2" t="s">
        <v>1344</v>
      </c>
      <c r="Q1007" s="2" t="s">
        <v>1126</v>
      </c>
      <c r="R1007" s="2" t="s">
        <v>11904</v>
      </c>
      <c r="S1007" s="2"/>
      <c r="T1007" s="2" t="s">
        <v>7414</v>
      </c>
      <c r="U1007" s="2" t="n">
        <v>10</v>
      </c>
      <c r="V1007" s="2" t="s">
        <v>133</v>
      </c>
      <c r="W1007" s="2" t="n">
        <v>10</v>
      </c>
      <c r="X1007" s="2" t="s">
        <v>11905</v>
      </c>
      <c r="Y1007" s="2" t="s">
        <v>11906</v>
      </c>
      <c r="Z1007" s="2" t="s">
        <v>136</v>
      </c>
      <c r="AA1007" s="2" t="s">
        <v>547</v>
      </c>
      <c r="AB1007" s="2"/>
      <c r="AC1007" s="2"/>
      <c r="AD1007" s="2"/>
      <c r="AE1007" s="2"/>
      <c r="AF1007" s="2"/>
      <c r="AG1007" s="2" t="s">
        <v>11907</v>
      </c>
      <c r="AH1007" s="2" t="s">
        <v>11908</v>
      </c>
      <c r="AI1007" s="2"/>
      <c r="AJ1007" s="2"/>
      <c r="AK1007" s="2"/>
      <c r="AL1007" s="2"/>
      <c r="AM1007" s="2"/>
      <c r="AN1007" s="2" t="s">
        <v>87</v>
      </c>
      <c r="AO1007" s="2" t="s">
        <v>11909</v>
      </c>
      <c r="AP1007" s="2" t="s">
        <v>89</v>
      </c>
    </row>
    <row r="1008" customFormat="false" ht="15" hidden="false" customHeight="false" outlineLevel="0" collapsed="false">
      <c r="A1008" s="8" t="s">
        <v>11910</v>
      </c>
      <c r="B1008" s="8" t="s">
        <v>11910</v>
      </c>
      <c r="C1008" s="2" t="s">
        <v>11911</v>
      </c>
      <c r="D1008" s="2" t="s">
        <v>5225</v>
      </c>
      <c r="E1008" s="2" t="s">
        <v>5226</v>
      </c>
      <c r="F1008" s="9" t="n">
        <f aca="false">Precios!R1008</f>
        <v>115</v>
      </c>
      <c r="G1008" s="2" t="n">
        <v>49</v>
      </c>
      <c r="H1008" s="10" t="str">
        <f aca="false">Parámetros!$B$28</f>
        <v>Nuevo</v>
      </c>
      <c r="I1008" s="10" t="str">
        <f aca="false">Parámetros!$B$29</f>
        <v>Clásica</v>
      </c>
      <c r="J1008" s="11" t="s">
        <v>11912</v>
      </c>
      <c r="K1008" s="10" t="str">
        <f aca="false">Parámetros!$B$30</f>
        <v>Mercado Envíos</v>
      </c>
      <c r="L1008" s="2" t="str">
        <f aca="false">IF(F1008&gt;=Parámetros!$B$7,"Envío gratis (obligatorio en Mercado Libre)",Parámetros!$B$31)</f>
        <v>A cargo del comprador</v>
      </c>
      <c r="M1008" s="10" t="str">
        <f aca="false">Parámetros!$B$32</f>
        <v>No acepto</v>
      </c>
      <c r="N1008" s="10" t="str">
        <f aca="false">Parámetros!$B$33</f>
        <v>Sin garantía</v>
      </c>
      <c r="O1008" s="2" t="s">
        <v>11913</v>
      </c>
      <c r="P1008" s="2" t="s">
        <v>6493</v>
      </c>
      <c r="Q1008" s="2" t="s">
        <v>3359</v>
      </c>
      <c r="R1008" s="2" t="s">
        <v>6494</v>
      </c>
      <c r="S1008" s="2" t="s">
        <v>11914</v>
      </c>
      <c r="T1008" s="2" t="s">
        <v>11138</v>
      </c>
      <c r="U1008" s="2" t="n">
        <v>200</v>
      </c>
      <c r="V1008" s="2" t="s">
        <v>77</v>
      </c>
      <c r="W1008" s="2" t="n">
        <v>1</v>
      </c>
      <c r="X1008" s="2"/>
      <c r="Y1008" s="2"/>
      <c r="Z1008" s="2"/>
      <c r="AA1008" s="2"/>
      <c r="AB1008" s="2"/>
      <c r="AC1008" s="2"/>
      <c r="AD1008" s="2"/>
      <c r="AE1008" s="2" t="s">
        <v>11915</v>
      </c>
      <c r="AF1008" s="2"/>
      <c r="AG1008" s="2" t="s">
        <v>11916</v>
      </c>
      <c r="AH1008" s="2" t="s">
        <v>11917</v>
      </c>
      <c r="AI1008" s="2" t="s">
        <v>11918</v>
      </c>
      <c r="AJ1008" s="2"/>
      <c r="AK1008" s="2"/>
      <c r="AL1008" s="2"/>
      <c r="AM1008" s="2"/>
      <c r="AN1008" s="2" t="s">
        <v>175</v>
      </c>
      <c r="AO1008" s="2" t="s">
        <v>11919</v>
      </c>
      <c r="AP1008" s="2" t="s">
        <v>89</v>
      </c>
    </row>
    <row r="1009" customFormat="false" ht="15" hidden="false" customHeight="false" outlineLevel="0" collapsed="false">
      <c r="A1009" s="8" t="s">
        <v>11920</v>
      </c>
      <c r="B1009" s="8" t="s">
        <v>11920</v>
      </c>
      <c r="C1009" s="2" t="s">
        <v>11921</v>
      </c>
      <c r="D1009" s="2" t="s">
        <v>445</v>
      </c>
      <c r="E1009" s="2" t="s">
        <v>446</v>
      </c>
      <c r="F1009" s="9" t="n">
        <f aca="false">Precios!R1009</f>
        <v>707</v>
      </c>
      <c r="G1009" s="2" t="n">
        <v>10</v>
      </c>
      <c r="H1009" s="10" t="str">
        <f aca="false">Parámetros!$B$28</f>
        <v>Nuevo</v>
      </c>
      <c r="I1009" s="10" t="str">
        <f aca="false">Parámetros!$B$29</f>
        <v>Clásica</v>
      </c>
      <c r="J1009" s="11" t="s">
        <v>11922</v>
      </c>
      <c r="K1009" s="10" t="str">
        <f aca="false">Parámetros!$B$30</f>
        <v>Mercado Envíos</v>
      </c>
      <c r="L1009" s="2" t="str">
        <f aca="false">IF(F1009&gt;=Parámetros!$B$7,"Envío gratis (obligatorio en Mercado Libre)",Parámetros!$B$31)</f>
        <v>Envío gratis (obligatorio en Mercado Libre)</v>
      </c>
      <c r="M1009" s="10" t="str">
        <f aca="false">Parámetros!$B$32</f>
        <v>No acepto</v>
      </c>
      <c r="N1009" s="10" t="str">
        <f aca="false">Parámetros!$B$33</f>
        <v>Sin garantía</v>
      </c>
      <c r="O1009" s="2" t="s">
        <v>11923</v>
      </c>
      <c r="P1009" s="2" t="s">
        <v>11725</v>
      </c>
      <c r="Q1009" s="2" t="s">
        <v>3066</v>
      </c>
      <c r="R1009" s="2" t="s">
        <v>11726</v>
      </c>
      <c r="S1009" s="2"/>
      <c r="T1009" s="2" t="s">
        <v>7598</v>
      </c>
      <c r="U1009" s="2" t="n">
        <v>7</v>
      </c>
      <c r="V1009" s="2" t="s">
        <v>133</v>
      </c>
      <c r="W1009" s="2" t="n">
        <v>7</v>
      </c>
      <c r="X1009" s="2" t="s">
        <v>7599</v>
      </c>
      <c r="Y1009" s="2" t="s">
        <v>451</v>
      </c>
      <c r="Z1009" s="2" t="s">
        <v>136</v>
      </c>
      <c r="AA1009" s="2" t="s">
        <v>81</v>
      </c>
      <c r="AB1009" s="2"/>
      <c r="AC1009" s="2"/>
      <c r="AD1009" s="2"/>
      <c r="AE1009" s="2"/>
      <c r="AF1009" s="2" t="s">
        <v>11924</v>
      </c>
      <c r="AG1009" s="2" t="s">
        <v>11727</v>
      </c>
      <c r="AH1009" s="2" t="s">
        <v>11925</v>
      </c>
      <c r="AI1009" s="2" t="s">
        <v>11926</v>
      </c>
      <c r="AJ1009" s="2" t="s">
        <v>11927</v>
      </c>
      <c r="AK1009" s="2" t="s">
        <v>11928</v>
      </c>
      <c r="AL1009" s="2"/>
      <c r="AM1009" s="2"/>
      <c r="AN1009" s="2" t="s">
        <v>87</v>
      </c>
      <c r="AO1009" s="2" t="s">
        <v>11929</v>
      </c>
      <c r="AP1009" s="2" t="s">
        <v>89</v>
      </c>
    </row>
    <row r="1010" customFormat="false" ht="15" hidden="false" customHeight="false" outlineLevel="0" collapsed="false">
      <c r="A1010" s="8" t="s">
        <v>11930</v>
      </c>
      <c r="B1010" s="8" t="s">
        <v>11930</v>
      </c>
      <c r="C1010" s="2" t="s">
        <v>11931</v>
      </c>
      <c r="D1010" s="2" t="s">
        <v>124</v>
      </c>
      <c r="E1010" s="2" t="s">
        <v>125</v>
      </c>
      <c r="F1010" s="9" t="n">
        <f aca="false">Precios!R1010</f>
        <v>798</v>
      </c>
      <c r="G1010" s="2" t="n">
        <v>13</v>
      </c>
      <c r="H1010" s="10" t="str">
        <f aca="false">Parámetros!$B$28</f>
        <v>Nuevo</v>
      </c>
      <c r="I1010" s="10" t="str">
        <f aca="false">Parámetros!$B$29</f>
        <v>Clásica</v>
      </c>
      <c r="J1010" s="11" t="s">
        <v>11932</v>
      </c>
      <c r="K1010" s="10" t="str">
        <f aca="false">Parámetros!$B$30</f>
        <v>Mercado Envíos</v>
      </c>
      <c r="L1010" s="2" t="str">
        <f aca="false">IF(F1010&gt;=Parámetros!$B$7,"Envío gratis (obligatorio en Mercado Libre)",Parámetros!$B$31)</f>
        <v>Envío gratis (obligatorio en Mercado Libre)</v>
      </c>
      <c r="M1010" s="10" t="str">
        <f aca="false">Parámetros!$B$32</f>
        <v>No acepto</v>
      </c>
      <c r="N1010" s="10" t="str">
        <f aca="false">Parámetros!$B$33</f>
        <v>Sin garantía</v>
      </c>
      <c r="O1010" s="2" t="s">
        <v>11933</v>
      </c>
      <c r="P1010" s="2" t="s">
        <v>11934</v>
      </c>
      <c r="Q1010" s="2" t="s">
        <v>355</v>
      </c>
      <c r="R1010" s="2" t="s">
        <v>11934</v>
      </c>
      <c r="S1010" s="2"/>
      <c r="T1010" s="2" t="s">
        <v>5415</v>
      </c>
      <c r="U1010" s="2" t="n">
        <v>30</v>
      </c>
      <c r="V1010" s="2" t="s">
        <v>133</v>
      </c>
      <c r="W1010" s="2" t="n">
        <v>30</v>
      </c>
      <c r="X1010" s="2" t="s">
        <v>11935</v>
      </c>
      <c r="Y1010" s="2" t="s">
        <v>135</v>
      </c>
      <c r="Z1010" s="2" t="s">
        <v>136</v>
      </c>
      <c r="AA1010" s="2"/>
      <c r="AB1010" s="2"/>
      <c r="AC1010" s="2"/>
      <c r="AD1010" s="2"/>
      <c r="AE1010" s="2"/>
      <c r="AF1010" s="2" t="s">
        <v>11936</v>
      </c>
      <c r="AG1010" s="2" t="s">
        <v>11937</v>
      </c>
      <c r="AH1010" s="2" t="s">
        <v>11938</v>
      </c>
      <c r="AI1010" s="2" t="s">
        <v>11939</v>
      </c>
      <c r="AJ1010" s="2" t="s">
        <v>11940</v>
      </c>
      <c r="AK1010" s="2" t="s">
        <v>11941</v>
      </c>
      <c r="AL1010" s="2"/>
      <c r="AM1010" s="2"/>
      <c r="AN1010" s="2" t="s">
        <v>87</v>
      </c>
      <c r="AO1010" s="2" t="s">
        <v>11942</v>
      </c>
      <c r="AP1010" s="2" t="s">
        <v>89</v>
      </c>
    </row>
    <row r="1011" customFormat="false" ht="15" hidden="false" customHeight="false" outlineLevel="0" collapsed="false">
      <c r="A1011" s="8" t="s">
        <v>11943</v>
      </c>
      <c r="B1011" s="8" t="s">
        <v>11943</v>
      </c>
      <c r="C1011" s="2" t="s">
        <v>11944</v>
      </c>
      <c r="D1011" s="2" t="s">
        <v>240</v>
      </c>
      <c r="E1011" s="2" t="s">
        <v>241</v>
      </c>
      <c r="F1011" s="9" t="n">
        <f aca="false">Precios!R1011</f>
        <v>223</v>
      </c>
      <c r="G1011" s="2" t="n">
        <v>141</v>
      </c>
      <c r="H1011" s="10" t="str">
        <f aca="false">Parámetros!$B$28</f>
        <v>Nuevo</v>
      </c>
      <c r="I1011" s="10" t="str">
        <f aca="false">Parámetros!$B$29</f>
        <v>Clásica</v>
      </c>
      <c r="J1011" s="11" t="s">
        <v>11945</v>
      </c>
      <c r="K1011" s="10" t="str">
        <f aca="false">Parámetros!$B$30</f>
        <v>Mercado Envíos</v>
      </c>
      <c r="L1011" s="2" t="str">
        <f aca="false">IF(F1011&gt;=Parámetros!$B$7,"Envío gratis (obligatorio en Mercado Libre)",Parámetros!$B$31)</f>
        <v>A cargo del comprador</v>
      </c>
      <c r="M1011" s="10" t="str">
        <f aca="false">Parámetros!$B$32</f>
        <v>No acepto</v>
      </c>
      <c r="N1011" s="10" t="str">
        <f aca="false">Parámetros!$B$33</f>
        <v>Sin garantía</v>
      </c>
      <c r="O1011" s="2" t="s">
        <v>11946</v>
      </c>
      <c r="P1011" s="2" t="s">
        <v>11947</v>
      </c>
      <c r="Q1011" s="2" t="s">
        <v>541</v>
      </c>
      <c r="R1011" s="2" t="s">
        <v>11948</v>
      </c>
      <c r="S1011" s="2"/>
      <c r="T1011" s="2" t="s">
        <v>8427</v>
      </c>
      <c r="U1011" s="2" t="n">
        <v>20</v>
      </c>
      <c r="V1011" s="2" t="s">
        <v>220</v>
      </c>
      <c r="W1011" s="2" t="n">
        <v>20</v>
      </c>
      <c r="X1011" s="2" t="s">
        <v>249</v>
      </c>
      <c r="Y1011" s="2" t="s">
        <v>2164</v>
      </c>
      <c r="Z1011" s="2" t="s">
        <v>136</v>
      </c>
      <c r="AA1011" s="2" t="s">
        <v>547</v>
      </c>
      <c r="AB1011" s="2"/>
      <c r="AC1011" s="2"/>
      <c r="AD1011" s="2"/>
      <c r="AE1011" s="2"/>
      <c r="AF1011" s="2" t="s">
        <v>11949</v>
      </c>
      <c r="AG1011" s="2" t="s">
        <v>11950</v>
      </c>
      <c r="AH1011" s="2" t="s">
        <v>11951</v>
      </c>
      <c r="AI1011" s="2" t="s">
        <v>11952</v>
      </c>
      <c r="AJ1011" s="2" t="s">
        <v>11953</v>
      </c>
      <c r="AK1011" s="2"/>
      <c r="AL1011" s="2"/>
      <c r="AM1011" s="2"/>
      <c r="AN1011" s="2" t="s">
        <v>87</v>
      </c>
      <c r="AO1011" s="2" t="s">
        <v>11954</v>
      </c>
      <c r="AP1011" s="2" t="s">
        <v>89</v>
      </c>
    </row>
    <row r="1012" customFormat="false" ht="15" hidden="false" customHeight="false" outlineLevel="0" collapsed="false">
      <c r="A1012" s="8" t="s">
        <v>11955</v>
      </c>
      <c r="B1012" s="8" t="s">
        <v>11955</v>
      </c>
      <c r="C1012" s="2" t="s">
        <v>11956</v>
      </c>
      <c r="D1012" s="2" t="s">
        <v>10224</v>
      </c>
      <c r="E1012" s="2" t="s">
        <v>10225</v>
      </c>
      <c r="F1012" s="9" t="n">
        <f aca="false">Precios!R1012</f>
        <v>302</v>
      </c>
      <c r="G1012" s="2" t="n">
        <v>97</v>
      </c>
      <c r="H1012" s="10" t="str">
        <f aca="false">Parámetros!$B$28</f>
        <v>Nuevo</v>
      </c>
      <c r="I1012" s="10" t="str">
        <f aca="false">Parámetros!$B$29</f>
        <v>Clásica</v>
      </c>
      <c r="J1012" s="11" t="s">
        <v>11957</v>
      </c>
      <c r="K1012" s="10" t="str">
        <f aca="false">Parámetros!$B$30</f>
        <v>Mercado Envíos</v>
      </c>
      <c r="L1012" s="2" t="str">
        <f aca="false">IF(F1012&gt;=Parámetros!$B$7,"Envío gratis (obligatorio en Mercado Libre)",Parámetros!$B$31)</f>
        <v>Envío gratis (obligatorio en Mercado Libre)</v>
      </c>
      <c r="M1012" s="10" t="str">
        <f aca="false">Parámetros!$B$32</f>
        <v>No acepto</v>
      </c>
      <c r="N1012" s="10" t="str">
        <f aca="false">Parámetros!$B$33</f>
        <v>Sin garantía</v>
      </c>
      <c r="O1012" s="2" t="s">
        <v>11958</v>
      </c>
      <c r="P1012" s="2" t="s">
        <v>5201</v>
      </c>
      <c r="Q1012" s="2" t="s">
        <v>11959</v>
      </c>
      <c r="R1012" s="2" t="s">
        <v>11960</v>
      </c>
      <c r="S1012" s="2" t="s">
        <v>11961</v>
      </c>
      <c r="T1012" s="2" t="s">
        <v>11962</v>
      </c>
      <c r="U1012" s="2" t="n">
        <v>800</v>
      </c>
      <c r="V1012" s="2" t="s">
        <v>77</v>
      </c>
      <c r="W1012" s="2" t="n">
        <v>2</v>
      </c>
      <c r="X1012" s="2"/>
      <c r="Y1012" s="2"/>
      <c r="Z1012" s="2"/>
      <c r="AA1012" s="2" t="s">
        <v>1375</v>
      </c>
      <c r="AB1012" s="2"/>
      <c r="AC1012" s="2" t="s">
        <v>11963</v>
      </c>
      <c r="AD1012" s="2"/>
      <c r="AE1012" s="2" t="s">
        <v>11964</v>
      </c>
      <c r="AF1012" s="2"/>
      <c r="AG1012" s="2" t="s">
        <v>11965</v>
      </c>
      <c r="AH1012" s="2" t="s">
        <v>11966</v>
      </c>
      <c r="AI1012" s="2" t="s">
        <v>11967</v>
      </c>
      <c r="AJ1012" s="2"/>
      <c r="AK1012" s="2"/>
      <c r="AL1012" s="2"/>
      <c r="AM1012" s="2"/>
      <c r="AN1012" s="2" t="s">
        <v>175</v>
      </c>
      <c r="AO1012" s="2" t="s">
        <v>11968</v>
      </c>
      <c r="AP1012" s="2" t="s">
        <v>89</v>
      </c>
    </row>
    <row r="1013" customFormat="false" ht="15" hidden="false" customHeight="false" outlineLevel="0" collapsed="false">
      <c r="A1013" s="8" t="s">
        <v>11969</v>
      </c>
      <c r="B1013" s="8" t="s">
        <v>11969</v>
      </c>
      <c r="C1013" s="2" t="s">
        <v>11970</v>
      </c>
      <c r="D1013" s="2" t="s">
        <v>240</v>
      </c>
      <c r="E1013" s="2" t="s">
        <v>241</v>
      </c>
      <c r="F1013" s="9" t="n">
        <f aca="false">Precios!R1013</f>
        <v>262</v>
      </c>
      <c r="G1013" s="2" t="n">
        <v>58</v>
      </c>
      <c r="H1013" s="10" t="str">
        <f aca="false">Parámetros!$B$28</f>
        <v>Nuevo</v>
      </c>
      <c r="I1013" s="10" t="str">
        <f aca="false">Parámetros!$B$29</f>
        <v>Clásica</v>
      </c>
      <c r="J1013" s="11" t="s">
        <v>11971</v>
      </c>
      <c r="K1013" s="10" t="str">
        <f aca="false">Parámetros!$B$30</f>
        <v>Mercado Envíos</v>
      </c>
      <c r="L1013" s="2" t="str">
        <f aca="false">IF(F1013&gt;=Parámetros!$B$7,"Envío gratis (obligatorio en Mercado Libre)",Parámetros!$B$31)</f>
        <v>A cargo del comprador</v>
      </c>
      <c r="M1013" s="10" t="str">
        <f aca="false">Parámetros!$B$32</f>
        <v>No acepto</v>
      </c>
      <c r="N1013" s="10" t="str">
        <f aca="false">Parámetros!$B$33</f>
        <v>Sin garantía</v>
      </c>
      <c r="O1013" s="2" t="s">
        <v>11972</v>
      </c>
      <c r="P1013" s="2" t="s">
        <v>1357</v>
      </c>
      <c r="Q1013" s="2" t="s">
        <v>2634</v>
      </c>
      <c r="R1013" s="2" t="s">
        <v>11973</v>
      </c>
      <c r="S1013" s="2" t="s">
        <v>11974</v>
      </c>
      <c r="T1013" s="2" t="s">
        <v>11975</v>
      </c>
      <c r="U1013" s="2" t="n">
        <v>100</v>
      </c>
      <c r="V1013" s="2" t="s">
        <v>77</v>
      </c>
      <c r="W1013" s="2" t="n">
        <v>1</v>
      </c>
      <c r="X1013" s="2" t="s">
        <v>249</v>
      </c>
      <c r="Y1013" s="2" t="s">
        <v>11976</v>
      </c>
      <c r="Z1013" s="2" t="s">
        <v>136</v>
      </c>
      <c r="AA1013" s="2" t="s">
        <v>251</v>
      </c>
      <c r="AB1013" s="2"/>
      <c r="AC1013" s="2" t="s">
        <v>1461</v>
      </c>
      <c r="AD1013" s="2"/>
      <c r="AE1013" s="2"/>
      <c r="AF1013" s="2" t="s">
        <v>11977</v>
      </c>
      <c r="AG1013" s="2" t="s">
        <v>11978</v>
      </c>
      <c r="AH1013" s="2" t="s">
        <v>11979</v>
      </c>
      <c r="AI1013" s="2" t="s">
        <v>11980</v>
      </c>
      <c r="AJ1013" s="2" t="s">
        <v>11981</v>
      </c>
      <c r="AK1013" s="2" t="s">
        <v>11982</v>
      </c>
      <c r="AL1013" s="2"/>
      <c r="AM1013" s="2"/>
      <c r="AN1013" s="2" t="s">
        <v>87</v>
      </c>
      <c r="AO1013" s="2" t="s">
        <v>11983</v>
      </c>
      <c r="AP1013" s="2" t="s">
        <v>89</v>
      </c>
    </row>
    <row r="1014" customFormat="false" ht="15" hidden="false" customHeight="false" outlineLevel="0" collapsed="false">
      <c r="A1014" s="8" t="s">
        <v>11984</v>
      </c>
      <c r="B1014" s="8" t="s">
        <v>11984</v>
      </c>
      <c r="C1014" s="2" t="s">
        <v>11985</v>
      </c>
      <c r="D1014" s="2" t="s">
        <v>1677</v>
      </c>
      <c r="E1014" s="2" t="s">
        <v>1678</v>
      </c>
      <c r="F1014" s="9" t="n">
        <f aca="false">Precios!R1014</f>
        <v>265.71</v>
      </c>
      <c r="G1014" s="2" t="n">
        <v>53</v>
      </c>
      <c r="H1014" s="10" t="str">
        <f aca="false">Parámetros!$B$28</f>
        <v>Nuevo</v>
      </c>
      <c r="I1014" s="10" t="str">
        <f aca="false">Parámetros!$B$29</f>
        <v>Clásica</v>
      </c>
      <c r="J1014" s="11" t="s">
        <v>11986</v>
      </c>
      <c r="K1014" s="10" t="str">
        <f aca="false">Parámetros!$B$30</f>
        <v>Mercado Envíos</v>
      </c>
      <c r="L1014" s="2" t="str">
        <f aca="false">IF(F1014&gt;=Parámetros!$B$7,"Envío gratis (obligatorio en Mercado Libre)",Parámetros!$B$31)</f>
        <v>A cargo del comprador</v>
      </c>
      <c r="M1014" s="10" t="str">
        <f aca="false">Parámetros!$B$32</f>
        <v>No acepto</v>
      </c>
      <c r="N1014" s="10" t="str">
        <f aca="false">Parámetros!$B$33</f>
        <v>Sin garantía</v>
      </c>
      <c r="O1014" s="2" t="s">
        <v>11987</v>
      </c>
      <c r="P1014" s="2" t="s">
        <v>616</v>
      </c>
      <c r="Q1014" s="2" t="s">
        <v>617</v>
      </c>
      <c r="R1014" s="2" t="s">
        <v>11988</v>
      </c>
      <c r="S1014" s="2" t="s">
        <v>11989</v>
      </c>
      <c r="T1014" s="2" t="s">
        <v>11990</v>
      </c>
      <c r="U1014" s="2" t="n">
        <v>250</v>
      </c>
      <c r="V1014" s="2" t="s">
        <v>77</v>
      </c>
      <c r="W1014" s="2" t="n">
        <v>1</v>
      </c>
      <c r="X1014" s="2"/>
      <c r="Y1014" s="2"/>
      <c r="Z1014" s="2"/>
      <c r="AA1014" s="2" t="s">
        <v>5701</v>
      </c>
      <c r="AB1014" s="2"/>
      <c r="AC1014" s="2"/>
      <c r="AD1014" s="2"/>
      <c r="AE1014" s="2"/>
      <c r="AF1014" s="2"/>
      <c r="AG1014" s="2" t="s">
        <v>11991</v>
      </c>
      <c r="AH1014" s="2" t="s">
        <v>11992</v>
      </c>
      <c r="AI1014" s="2" t="s">
        <v>11993</v>
      </c>
      <c r="AJ1014" s="2" t="s">
        <v>11994</v>
      </c>
      <c r="AK1014" s="2"/>
      <c r="AL1014" s="2"/>
      <c r="AM1014" s="2"/>
      <c r="AN1014" s="2" t="s">
        <v>175</v>
      </c>
      <c r="AO1014" s="2" t="s">
        <v>11995</v>
      </c>
      <c r="AP1014" s="2" t="s">
        <v>89</v>
      </c>
    </row>
    <row r="1015" customFormat="false" ht="15" hidden="false" customHeight="false" outlineLevel="0" collapsed="false">
      <c r="A1015" s="8" t="s">
        <v>11996</v>
      </c>
      <c r="B1015" s="8" t="s">
        <v>11996</v>
      </c>
      <c r="C1015" s="2" t="s">
        <v>11997</v>
      </c>
      <c r="D1015" s="2" t="s">
        <v>9784</v>
      </c>
      <c r="E1015" s="2" t="s">
        <v>9785</v>
      </c>
      <c r="F1015" s="9" t="n">
        <f aca="false">Precios!R1015</f>
        <v>91</v>
      </c>
      <c r="G1015" s="2" t="n">
        <v>346</v>
      </c>
      <c r="H1015" s="10" t="str">
        <f aca="false">Parámetros!$B$28</f>
        <v>Nuevo</v>
      </c>
      <c r="I1015" s="10" t="str">
        <f aca="false">Parámetros!$B$29</f>
        <v>Clásica</v>
      </c>
      <c r="J1015" s="11" t="s">
        <v>11998</v>
      </c>
      <c r="K1015" s="10" t="str">
        <f aca="false">Parámetros!$B$30</f>
        <v>Mercado Envíos</v>
      </c>
      <c r="L1015" s="2" t="str">
        <f aca="false">IF(F1015&gt;=Parámetros!$B$7,"Envío gratis (obligatorio en Mercado Libre)",Parámetros!$B$31)</f>
        <v>A cargo del comprador</v>
      </c>
      <c r="M1015" s="10" t="str">
        <f aca="false">Parámetros!$B$32</f>
        <v>No acepto</v>
      </c>
      <c r="N1015" s="10" t="str">
        <f aca="false">Parámetros!$B$33</f>
        <v>Sin garantía</v>
      </c>
      <c r="O1015" s="2" t="s">
        <v>11999</v>
      </c>
      <c r="P1015" s="2" t="s">
        <v>4704</v>
      </c>
      <c r="Q1015" s="2" t="s">
        <v>4705</v>
      </c>
      <c r="R1015" s="2" t="s">
        <v>12000</v>
      </c>
      <c r="S1015" s="2" t="s">
        <v>9789</v>
      </c>
      <c r="T1015" s="2" t="s">
        <v>12001</v>
      </c>
      <c r="U1015" s="2" t="n">
        <v>129</v>
      </c>
      <c r="V1015" s="2" t="s">
        <v>5247</v>
      </c>
      <c r="W1015" s="2" t="n">
        <v>1</v>
      </c>
      <c r="X1015" s="2"/>
      <c r="Y1015" s="2"/>
      <c r="Z1015" s="2"/>
      <c r="AA1015" s="2"/>
      <c r="AB1015" s="2"/>
      <c r="AC1015" s="2" t="s">
        <v>2384</v>
      </c>
      <c r="AD1015" s="2"/>
      <c r="AE1015" s="2"/>
      <c r="AF1015" s="2"/>
      <c r="AG1015" s="2" t="s">
        <v>12002</v>
      </c>
      <c r="AH1015" s="2" t="s">
        <v>12003</v>
      </c>
      <c r="AI1015" s="2" t="s">
        <v>12004</v>
      </c>
      <c r="AJ1015" s="2" t="s">
        <v>12005</v>
      </c>
      <c r="AK1015" s="2"/>
      <c r="AL1015" s="2"/>
      <c r="AM1015" s="2"/>
      <c r="AN1015" s="2" t="s">
        <v>175</v>
      </c>
      <c r="AO1015" s="2" t="s">
        <v>12006</v>
      </c>
      <c r="AP1015" s="2" t="s">
        <v>89</v>
      </c>
    </row>
    <row r="1016" customFormat="false" ht="15" hidden="false" customHeight="false" outlineLevel="0" collapsed="false">
      <c r="A1016" s="8" t="s">
        <v>12007</v>
      </c>
      <c r="B1016" s="8" t="s">
        <v>12007</v>
      </c>
      <c r="C1016" s="2" t="s">
        <v>12008</v>
      </c>
      <c r="D1016" s="2" t="s">
        <v>556</v>
      </c>
      <c r="E1016" s="2" t="s">
        <v>557</v>
      </c>
      <c r="F1016" s="9" t="n">
        <f aca="false">Precios!R1016</f>
        <v>289</v>
      </c>
      <c r="G1016" s="2" t="n">
        <v>0</v>
      </c>
      <c r="H1016" s="10" t="str">
        <f aca="false">Parámetros!$B$28</f>
        <v>Nuevo</v>
      </c>
      <c r="I1016" s="10" t="str">
        <f aca="false">Parámetros!$B$29</f>
        <v>Clásica</v>
      </c>
      <c r="J1016" s="11" t="s">
        <v>12009</v>
      </c>
      <c r="K1016" s="10" t="str">
        <f aca="false">Parámetros!$B$30</f>
        <v>Mercado Envíos</v>
      </c>
      <c r="L1016" s="2" t="str">
        <f aca="false">IF(F1016&gt;=Parámetros!$B$7,"Envío gratis (obligatorio en Mercado Libre)",Parámetros!$B$31)</f>
        <v>A cargo del comprador</v>
      </c>
      <c r="M1016" s="10" t="str">
        <f aca="false">Parámetros!$B$32</f>
        <v>No acepto</v>
      </c>
      <c r="N1016" s="10" t="str">
        <f aca="false">Parámetros!$B$33</f>
        <v>Sin garantía</v>
      </c>
      <c r="O1016" s="2" t="s">
        <v>12010</v>
      </c>
      <c r="P1016" s="2" t="s">
        <v>3036</v>
      </c>
      <c r="Q1016" s="2" t="s">
        <v>1016</v>
      </c>
      <c r="R1016" s="2" t="s">
        <v>1197</v>
      </c>
      <c r="S1016" s="2"/>
      <c r="T1016" s="2" t="s">
        <v>2253</v>
      </c>
      <c r="U1016" s="2" t="n">
        <v>2</v>
      </c>
      <c r="V1016" s="2" t="s">
        <v>77</v>
      </c>
      <c r="W1016" s="2" t="n">
        <v>1</v>
      </c>
      <c r="X1016" s="2" t="s">
        <v>12011</v>
      </c>
      <c r="Y1016" s="2" t="s">
        <v>493</v>
      </c>
      <c r="Z1016" s="2" t="s">
        <v>80</v>
      </c>
      <c r="AA1016" s="2"/>
      <c r="AB1016" s="2"/>
      <c r="AC1016" s="2"/>
      <c r="AD1016" s="2"/>
      <c r="AE1016" s="2"/>
      <c r="AF1016" s="2"/>
      <c r="AG1016" s="2" t="s">
        <v>12012</v>
      </c>
      <c r="AH1016" s="2" t="s">
        <v>12013</v>
      </c>
      <c r="AI1016" s="2" t="s">
        <v>12014</v>
      </c>
      <c r="AJ1016" s="2" t="s">
        <v>12015</v>
      </c>
      <c r="AK1016" s="2" t="s">
        <v>12016</v>
      </c>
      <c r="AL1016" s="2"/>
      <c r="AM1016" s="2"/>
      <c r="AN1016" s="2" t="s">
        <v>87</v>
      </c>
      <c r="AO1016" s="2" t="s">
        <v>12017</v>
      </c>
      <c r="AP1016" s="2" t="s">
        <v>89</v>
      </c>
    </row>
    <row r="1017" customFormat="false" ht="15" hidden="false" customHeight="false" outlineLevel="0" collapsed="false">
      <c r="A1017" s="8" t="s">
        <v>12018</v>
      </c>
      <c r="B1017" s="8" t="s">
        <v>12018</v>
      </c>
      <c r="C1017" s="2" t="s">
        <v>12019</v>
      </c>
      <c r="D1017" s="2" t="s">
        <v>445</v>
      </c>
      <c r="E1017" s="2" t="s">
        <v>446</v>
      </c>
      <c r="F1017" s="9" t="n">
        <f aca="false">Precios!R1017</f>
        <v>504.09</v>
      </c>
      <c r="G1017" s="2" t="n">
        <v>503</v>
      </c>
      <c r="H1017" s="10" t="str">
        <f aca="false">Parámetros!$B$28</f>
        <v>Nuevo</v>
      </c>
      <c r="I1017" s="10" t="str">
        <f aca="false">Parámetros!$B$29</f>
        <v>Clásica</v>
      </c>
      <c r="J1017" s="11" t="s">
        <v>12020</v>
      </c>
      <c r="K1017" s="10" t="str">
        <f aca="false">Parámetros!$B$30</f>
        <v>Mercado Envíos</v>
      </c>
      <c r="L1017" s="2" t="str">
        <f aca="false">IF(F1017&gt;=Parámetros!$B$7,"Envío gratis (obligatorio en Mercado Libre)",Parámetros!$B$31)</f>
        <v>Envío gratis (obligatorio en Mercado Libre)</v>
      </c>
      <c r="M1017" s="10" t="str">
        <f aca="false">Parámetros!$B$32</f>
        <v>No acepto</v>
      </c>
      <c r="N1017" s="10" t="str">
        <f aca="false">Parámetros!$B$33</f>
        <v>Sin garantía</v>
      </c>
      <c r="O1017" s="2" t="s">
        <v>12021</v>
      </c>
      <c r="P1017" s="2" t="s">
        <v>12022</v>
      </c>
      <c r="Q1017" s="2" t="s">
        <v>2427</v>
      </c>
      <c r="R1017" s="2"/>
      <c r="S1017" s="2"/>
      <c r="T1017" s="2" t="s">
        <v>996</v>
      </c>
      <c r="U1017" s="2" t="n">
        <v>2</v>
      </c>
      <c r="V1017" s="2" t="s">
        <v>77</v>
      </c>
      <c r="W1017" s="2" t="n">
        <v>1</v>
      </c>
      <c r="X1017" s="2" t="s">
        <v>12023</v>
      </c>
      <c r="Y1017" s="2" t="s">
        <v>12024</v>
      </c>
      <c r="Z1017" s="2" t="s">
        <v>4413</v>
      </c>
      <c r="AA1017" s="2"/>
      <c r="AB1017" s="2"/>
      <c r="AC1017" s="2"/>
      <c r="AD1017" s="2"/>
      <c r="AE1017" s="2"/>
      <c r="AF1017" s="2" t="s">
        <v>12025</v>
      </c>
      <c r="AG1017" s="2" t="s">
        <v>12026</v>
      </c>
      <c r="AH1017" s="2" t="s">
        <v>12027</v>
      </c>
      <c r="AI1017" s="2" t="s">
        <v>12028</v>
      </c>
      <c r="AJ1017" s="2"/>
      <c r="AK1017" s="2"/>
      <c r="AL1017" s="2"/>
      <c r="AM1017" s="2"/>
      <c r="AN1017" s="2" t="s">
        <v>87</v>
      </c>
      <c r="AO1017" s="2" t="s">
        <v>12029</v>
      </c>
      <c r="AP1017" s="2" t="s">
        <v>89</v>
      </c>
    </row>
    <row r="1018" customFormat="false" ht="15" hidden="false" customHeight="false" outlineLevel="0" collapsed="false">
      <c r="A1018" s="8" t="s">
        <v>12030</v>
      </c>
      <c r="B1018" s="8" t="s">
        <v>12030</v>
      </c>
      <c r="C1018" s="2" t="s">
        <v>12031</v>
      </c>
      <c r="D1018" s="2" t="s">
        <v>5288</v>
      </c>
      <c r="E1018" s="2" t="s">
        <v>5289</v>
      </c>
      <c r="F1018" s="9" t="n">
        <f aca="false">Precios!R1018</f>
        <v>84.5</v>
      </c>
      <c r="G1018" s="2" t="n">
        <v>72</v>
      </c>
      <c r="H1018" s="10" t="str">
        <f aca="false">Parámetros!$B$28</f>
        <v>Nuevo</v>
      </c>
      <c r="I1018" s="10" t="str">
        <f aca="false">Parámetros!$B$29</f>
        <v>Clásica</v>
      </c>
      <c r="J1018" s="11" t="s">
        <v>12032</v>
      </c>
      <c r="K1018" s="10" t="str">
        <f aca="false">Parámetros!$B$30</f>
        <v>Mercado Envíos</v>
      </c>
      <c r="L1018" s="2" t="str">
        <f aca="false">IF(F1018&gt;=Parámetros!$B$7,"Envío gratis (obligatorio en Mercado Libre)",Parámetros!$B$31)</f>
        <v>A cargo del comprador</v>
      </c>
      <c r="M1018" s="10" t="str">
        <f aca="false">Parámetros!$B$32</f>
        <v>No acepto</v>
      </c>
      <c r="N1018" s="10" t="str">
        <f aca="false">Parámetros!$B$33</f>
        <v>Sin garantía</v>
      </c>
      <c r="O1018" s="2" t="s">
        <v>12033</v>
      </c>
      <c r="P1018" s="2" t="s">
        <v>3370</v>
      </c>
      <c r="Q1018" s="2" t="s">
        <v>617</v>
      </c>
      <c r="R1018" s="2" t="s">
        <v>7814</v>
      </c>
      <c r="S1018" s="2" t="s">
        <v>12034</v>
      </c>
      <c r="T1018" s="2" t="s">
        <v>12035</v>
      </c>
      <c r="U1018" s="2" t="n">
        <v>200</v>
      </c>
      <c r="V1018" s="2" t="s">
        <v>77</v>
      </c>
      <c r="W1018" s="2" t="n">
        <v>1</v>
      </c>
      <c r="X1018" s="2"/>
      <c r="Y1018" s="2"/>
      <c r="Z1018" s="2"/>
      <c r="AA1018" s="2"/>
      <c r="AB1018" s="2"/>
      <c r="AC1018" s="2"/>
      <c r="AD1018" s="2"/>
      <c r="AE1018" s="2"/>
      <c r="AF1018" s="2"/>
      <c r="AG1018" s="2" t="s">
        <v>12036</v>
      </c>
      <c r="AH1018" s="2" t="s">
        <v>12037</v>
      </c>
      <c r="AI1018" s="2"/>
      <c r="AJ1018" s="2"/>
      <c r="AK1018" s="2"/>
      <c r="AL1018" s="2"/>
      <c r="AM1018" s="2"/>
      <c r="AN1018" s="2" t="s">
        <v>175</v>
      </c>
      <c r="AO1018" s="2" t="s">
        <v>12038</v>
      </c>
      <c r="AP1018" s="2" t="s">
        <v>89</v>
      </c>
    </row>
    <row r="1019" customFormat="false" ht="15" hidden="false" customHeight="false" outlineLevel="0" collapsed="false">
      <c r="A1019" s="8" t="s">
        <v>12039</v>
      </c>
      <c r="B1019" s="8" t="s">
        <v>12039</v>
      </c>
      <c r="C1019" s="2" t="s">
        <v>12040</v>
      </c>
      <c r="D1019" s="2" t="s">
        <v>750</v>
      </c>
      <c r="E1019" s="2" t="s">
        <v>751</v>
      </c>
      <c r="F1019" s="9" t="n">
        <f aca="false">Precios!R1019</f>
        <v>72</v>
      </c>
      <c r="G1019" s="2" t="n">
        <v>420</v>
      </c>
      <c r="H1019" s="10" t="str">
        <f aca="false">Parámetros!$B$28</f>
        <v>Nuevo</v>
      </c>
      <c r="I1019" s="10" t="str">
        <f aca="false">Parámetros!$B$29</f>
        <v>Clásica</v>
      </c>
      <c r="J1019" s="11" t="s">
        <v>12041</v>
      </c>
      <c r="K1019" s="10" t="str">
        <f aca="false">Parámetros!$B$30</f>
        <v>Mercado Envíos</v>
      </c>
      <c r="L1019" s="2" t="str">
        <f aca="false">IF(F1019&gt;=Parámetros!$B$7,"Envío gratis (obligatorio en Mercado Libre)",Parámetros!$B$31)</f>
        <v>A cargo del comprador</v>
      </c>
      <c r="M1019" s="10" t="str">
        <f aca="false">Parámetros!$B$32</f>
        <v>No acepto</v>
      </c>
      <c r="N1019" s="10" t="str">
        <f aca="false">Parámetros!$B$33</f>
        <v>Sin garantía</v>
      </c>
      <c r="O1019" s="2" t="s">
        <v>12042</v>
      </c>
      <c r="P1019" s="2" t="s">
        <v>11703</v>
      </c>
      <c r="Q1019" s="2"/>
      <c r="R1019" s="2" t="s">
        <v>11838</v>
      </c>
      <c r="S1019" s="2" t="s">
        <v>2856</v>
      </c>
      <c r="T1019" s="2" t="s">
        <v>2635</v>
      </c>
      <c r="U1019" s="2" t="n">
        <v>16</v>
      </c>
      <c r="V1019" s="2" t="s">
        <v>2636</v>
      </c>
      <c r="W1019" s="2" t="n">
        <v>1</v>
      </c>
      <c r="X1019" s="2" t="s">
        <v>12043</v>
      </c>
      <c r="Y1019" s="2"/>
      <c r="Z1019" s="2" t="s">
        <v>136</v>
      </c>
      <c r="AA1019" s="2"/>
      <c r="AB1019" s="2"/>
      <c r="AC1019" s="2" t="s">
        <v>2856</v>
      </c>
      <c r="AD1019" s="2"/>
      <c r="AE1019" s="2"/>
      <c r="AF1019" s="2" t="s">
        <v>12044</v>
      </c>
      <c r="AG1019" s="2" t="s">
        <v>12045</v>
      </c>
      <c r="AH1019" s="2" t="s">
        <v>12046</v>
      </c>
      <c r="AI1019" s="2" t="s">
        <v>12047</v>
      </c>
      <c r="AJ1019" s="2"/>
      <c r="AK1019" s="2"/>
      <c r="AL1019" s="2"/>
      <c r="AM1019" s="2"/>
      <c r="AN1019" s="2" t="s">
        <v>87</v>
      </c>
      <c r="AO1019" s="2" t="s">
        <v>12048</v>
      </c>
      <c r="AP1019" s="2" t="s">
        <v>89</v>
      </c>
    </row>
    <row r="1020" customFormat="false" ht="15" hidden="false" customHeight="false" outlineLevel="0" collapsed="false">
      <c r="A1020" s="8" t="s">
        <v>12049</v>
      </c>
      <c r="B1020" s="8" t="s">
        <v>12049</v>
      </c>
      <c r="C1020" s="2" t="s">
        <v>12050</v>
      </c>
      <c r="D1020" s="2" t="s">
        <v>750</v>
      </c>
      <c r="E1020" s="2" t="s">
        <v>751</v>
      </c>
      <c r="F1020" s="9" t="n">
        <f aca="false">Precios!R1020</f>
        <v>67.31</v>
      </c>
      <c r="G1020" s="2" t="n">
        <v>148</v>
      </c>
      <c r="H1020" s="10" t="str">
        <f aca="false">Parámetros!$B$28</f>
        <v>Nuevo</v>
      </c>
      <c r="I1020" s="10" t="str">
        <f aca="false">Parámetros!$B$29</f>
        <v>Clásica</v>
      </c>
      <c r="J1020" s="11" t="s">
        <v>12051</v>
      </c>
      <c r="K1020" s="10" t="str">
        <f aca="false">Parámetros!$B$30</f>
        <v>Mercado Envíos</v>
      </c>
      <c r="L1020" s="2" t="str">
        <f aca="false">IF(F1020&gt;=Parámetros!$B$7,"Envío gratis (obligatorio en Mercado Libre)",Parámetros!$B$31)</f>
        <v>A cargo del comprador</v>
      </c>
      <c r="M1020" s="10" t="str">
        <f aca="false">Parámetros!$B$32</f>
        <v>No acepto</v>
      </c>
      <c r="N1020" s="10" t="str">
        <f aca="false">Parámetros!$B$33</f>
        <v>Sin garantía</v>
      </c>
      <c r="O1020" s="2" t="s">
        <v>12052</v>
      </c>
      <c r="P1020" s="2" t="s">
        <v>11703</v>
      </c>
      <c r="Q1020" s="2"/>
      <c r="R1020" s="2" t="s">
        <v>11838</v>
      </c>
      <c r="S1020" s="2" t="s">
        <v>548</v>
      </c>
      <c r="T1020" s="2" t="s">
        <v>2635</v>
      </c>
      <c r="U1020" s="2" t="n">
        <v>16</v>
      </c>
      <c r="V1020" s="2" t="s">
        <v>2636</v>
      </c>
      <c r="W1020" s="2" t="n">
        <v>1</v>
      </c>
      <c r="X1020" s="2" t="s">
        <v>12043</v>
      </c>
      <c r="Y1020" s="2"/>
      <c r="Z1020" s="2" t="s">
        <v>136</v>
      </c>
      <c r="AA1020" s="2"/>
      <c r="AB1020" s="2"/>
      <c r="AC1020" s="2" t="s">
        <v>548</v>
      </c>
      <c r="AD1020" s="2"/>
      <c r="AE1020" s="2"/>
      <c r="AF1020" s="2" t="s">
        <v>12044</v>
      </c>
      <c r="AG1020" s="2" t="s">
        <v>12045</v>
      </c>
      <c r="AH1020" s="2" t="s">
        <v>12053</v>
      </c>
      <c r="AI1020" s="2" t="s">
        <v>12054</v>
      </c>
      <c r="AJ1020" s="2"/>
      <c r="AK1020" s="2"/>
      <c r="AL1020" s="2"/>
      <c r="AM1020" s="2"/>
      <c r="AN1020" s="2" t="s">
        <v>87</v>
      </c>
      <c r="AO1020" s="2" t="s">
        <v>12055</v>
      </c>
      <c r="AP1020" s="2" t="s">
        <v>89</v>
      </c>
    </row>
    <row r="1021" customFormat="false" ht="15" hidden="false" customHeight="false" outlineLevel="0" collapsed="false">
      <c r="A1021" s="8" t="s">
        <v>12056</v>
      </c>
      <c r="B1021" s="8" t="s">
        <v>12056</v>
      </c>
      <c r="C1021" s="2" t="s">
        <v>12057</v>
      </c>
      <c r="D1021" s="2" t="s">
        <v>11412</v>
      </c>
      <c r="E1021" s="2" t="s">
        <v>11413</v>
      </c>
      <c r="F1021" s="9" t="n">
        <f aca="false">Precios!R1021</f>
        <v>107</v>
      </c>
      <c r="G1021" s="2" t="n">
        <v>40</v>
      </c>
      <c r="H1021" s="10" t="str">
        <f aca="false">Parámetros!$B$28</f>
        <v>Nuevo</v>
      </c>
      <c r="I1021" s="10" t="str">
        <f aca="false">Parámetros!$B$29</f>
        <v>Clásica</v>
      </c>
      <c r="J1021" s="11" t="s">
        <v>12058</v>
      </c>
      <c r="K1021" s="10" t="str">
        <f aca="false">Parámetros!$B$30</f>
        <v>Mercado Envíos</v>
      </c>
      <c r="L1021" s="2" t="str">
        <f aca="false">IF(F1021&gt;=Parámetros!$B$7,"Envío gratis (obligatorio en Mercado Libre)",Parámetros!$B$31)</f>
        <v>A cargo del comprador</v>
      </c>
      <c r="M1021" s="10" t="str">
        <f aca="false">Parámetros!$B$32</f>
        <v>No acepto</v>
      </c>
      <c r="N1021" s="10" t="str">
        <f aca="false">Parámetros!$B$33</f>
        <v>Sin garantía</v>
      </c>
      <c r="O1021" s="2" t="s">
        <v>12059</v>
      </c>
      <c r="P1021" s="2" t="s">
        <v>8036</v>
      </c>
      <c r="Q1021" s="2" t="s">
        <v>8036</v>
      </c>
      <c r="R1021" s="2" t="s">
        <v>12060</v>
      </c>
      <c r="S1021" s="2" t="s">
        <v>12061</v>
      </c>
      <c r="T1021" s="2" t="s">
        <v>12062</v>
      </c>
      <c r="U1021" s="2" t="n">
        <v>11</v>
      </c>
      <c r="V1021" s="2" t="s">
        <v>8040</v>
      </c>
      <c r="W1021" s="2" t="n">
        <v>1</v>
      </c>
      <c r="X1021" s="2"/>
      <c r="Y1021" s="2"/>
      <c r="Z1021" s="2"/>
      <c r="AA1021" s="2"/>
      <c r="AB1021" s="2"/>
      <c r="AC1021" s="2"/>
      <c r="AD1021" s="2"/>
      <c r="AE1021" s="2"/>
      <c r="AF1021" s="2"/>
      <c r="AG1021" s="2" t="s">
        <v>12063</v>
      </c>
      <c r="AH1021" s="2" t="s">
        <v>12064</v>
      </c>
      <c r="AI1021" s="2" t="s">
        <v>12065</v>
      </c>
      <c r="AJ1021" s="2"/>
      <c r="AK1021" s="2"/>
      <c r="AL1021" s="2"/>
      <c r="AM1021" s="2"/>
      <c r="AN1021" s="2" t="s">
        <v>175</v>
      </c>
      <c r="AO1021" s="2" t="s">
        <v>12066</v>
      </c>
      <c r="AP1021" s="2" t="s">
        <v>89</v>
      </c>
    </row>
    <row r="1022" customFormat="false" ht="15" hidden="false" customHeight="false" outlineLevel="0" collapsed="false">
      <c r="A1022" s="8" t="s">
        <v>12067</v>
      </c>
      <c r="B1022" s="8" t="s">
        <v>12067</v>
      </c>
      <c r="C1022" s="2" t="s">
        <v>12068</v>
      </c>
      <c r="D1022" s="2" t="s">
        <v>144</v>
      </c>
      <c r="E1022" s="2" t="s">
        <v>145</v>
      </c>
      <c r="F1022" s="9" t="n">
        <f aca="false">Precios!R1022</f>
        <v>1054.04</v>
      </c>
      <c r="G1022" s="2" t="n">
        <v>0</v>
      </c>
      <c r="H1022" s="10" t="str">
        <f aca="false">Parámetros!$B$28</f>
        <v>Nuevo</v>
      </c>
      <c r="I1022" s="10" t="str">
        <f aca="false">Parámetros!$B$29</f>
        <v>Clásica</v>
      </c>
      <c r="J1022" s="11" t="s">
        <v>12069</v>
      </c>
      <c r="K1022" s="10" t="str">
        <f aca="false">Parámetros!$B$30</f>
        <v>Mercado Envíos</v>
      </c>
      <c r="L1022" s="2" t="str">
        <f aca="false">IF(F1022&gt;=Parámetros!$B$7,"Envío gratis (obligatorio en Mercado Libre)",Parámetros!$B$31)</f>
        <v>Envío gratis (obligatorio en Mercado Libre)</v>
      </c>
      <c r="M1022" s="10" t="str">
        <f aca="false">Parámetros!$B$32</f>
        <v>No acepto</v>
      </c>
      <c r="N1022" s="10" t="str">
        <f aca="false">Parámetros!$B$33</f>
        <v>Sin garantía</v>
      </c>
      <c r="O1022" s="2" t="s">
        <v>12070</v>
      </c>
      <c r="P1022" s="2" t="s">
        <v>9958</v>
      </c>
      <c r="Q1022" s="2" t="s">
        <v>8452</v>
      </c>
      <c r="R1022" s="2"/>
      <c r="S1022" s="2"/>
      <c r="T1022" s="2" t="s">
        <v>152</v>
      </c>
      <c r="U1022" s="2" t="n">
        <v>28</v>
      </c>
      <c r="V1022" s="2" t="s">
        <v>133</v>
      </c>
      <c r="W1022" s="2" t="n">
        <v>1</v>
      </c>
      <c r="X1022" s="2" t="s">
        <v>9960</v>
      </c>
      <c r="Y1022" s="2" t="s">
        <v>12071</v>
      </c>
      <c r="Z1022" s="2" t="s">
        <v>136</v>
      </c>
      <c r="AA1022" s="2"/>
      <c r="AB1022" s="2"/>
      <c r="AC1022" s="2"/>
      <c r="AD1022" s="2"/>
      <c r="AE1022" s="2"/>
      <c r="AF1022" s="2" t="s">
        <v>9962</v>
      </c>
      <c r="AG1022" s="2" t="s">
        <v>12072</v>
      </c>
      <c r="AH1022" s="2" t="s">
        <v>12073</v>
      </c>
      <c r="AI1022" s="2" t="s">
        <v>12074</v>
      </c>
      <c r="AJ1022" s="2" t="s">
        <v>12075</v>
      </c>
      <c r="AK1022" s="2"/>
      <c r="AL1022" s="2"/>
      <c r="AM1022" s="2"/>
      <c r="AN1022" s="2" t="s">
        <v>87</v>
      </c>
      <c r="AO1022" s="2" t="s">
        <v>12076</v>
      </c>
      <c r="AP1022" s="2" t="s">
        <v>89</v>
      </c>
    </row>
    <row r="1023" customFormat="false" ht="15" hidden="false" customHeight="false" outlineLevel="0" collapsed="false">
      <c r="A1023" s="8" t="s">
        <v>12077</v>
      </c>
      <c r="B1023" s="8" t="s">
        <v>12077</v>
      </c>
      <c r="C1023" s="2" t="s">
        <v>12078</v>
      </c>
      <c r="D1023" s="2" t="s">
        <v>303</v>
      </c>
      <c r="E1023" s="2" t="s">
        <v>304</v>
      </c>
      <c r="F1023" s="9" t="n">
        <f aca="false">Precios!R1023</f>
        <v>139</v>
      </c>
      <c r="G1023" s="2" t="n">
        <v>143</v>
      </c>
      <c r="H1023" s="10" t="str">
        <f aca="false">Parámetros!$B$28</f>
        <v>Nuevo</v>
      </c>
      <c r="I1023" s="10" t="str">
        <f aca="false">Parámetros!$B$29</f>
        <v>Clásica</v>
      </c>
      <c r="J1023" s="11" t="s">
        <v>12079</v>
      </c>
      <c r="K1023" s="10" t="str">
        <f aca="false">Parámetros!$B$30</f>
        <v>Mercado Envíos</v>
      </c>
      <c r="L1023" s="2" t="str">
        <f aca="false">IF(F1023&gt;=Parámetros!$B$7,"Envío gratis (obligatorio en Mercado Libre)",Parámetros!$B$31)</f>
        <v>A cargo del comprador</v>
      </c>
      <c r="M1023" s="10" t="str">
        <f aca="false">Parámetros!$B$32</f>
        <v>No acepto</v>
      </c>
      <c r="N1023" s="10" t="str">
        <f aca="false">Parámetros!$B$33</f>
        <v>Sin garantía</v>
      </c>
      <c r="O1023" s="2" t="s">
        <v>12080</v>
      </c>
      <c r="P1023" s="2" t="s">
        <v>3088</v>
      </c>
      <c r="Q1023" s="2" t="s">
        <v>3088</v>
      </c>
      <c r="R1023" s="2" t="s">
        <v>12081</v>
      </c>
      <c r="S1023" s="2" t="s">
        <v>12082</v>
      </c>
      <c r="T1023" s="2" t="s">
        <v>1459</v>
      </c>
      <c r="U1023" s="2" t="n">
        <v>250</v>
      </c>
      <c r="V1023" s="2" t="s">
        <v>77</v>
      </c>
      <c r="W1023" s="2" t="n">
        <v>1</v>
      </c>
      <c r="X1023" s="2" t="s">
        <v>12083</v>
      </c>
      <c r="Y1023" s="2"/>
      <c r="Z1023" s="2" t="s">
        <v>136</v>
      </c>
      <c r="AA1023" s="2" t="s">
        <v>12084</v>
      </c>
      <c r="AB1023" s="2"/>
      <c r="AC1023" s="2" t="s">
        <v>12085</v>
      </c>
      <c r="AD1023" s="2"/>
      <c r="AE1023" s="2"/>
      <c r="AF1023" s="2"/>
      <c r="AG1023" s="2" t="s">
        <v>12086</v>
      </c>
      <c r="AH1023" s="2" t="s">
        <v>12087</v>
      </c>
      <c r="AI1023" s="2" t="s">
        <v>12088</v>
      </c>
      <c r="AJ1023" s="2"/>
      <c r="AK1023" s="2"/>
      <c r="AL1023" s="2"/>
      <c r="AM1023" s="2"/>
      <c r="AN1023" s="2" t="s">
        <v>87</v>
      </c>
      <c r="AO1023" s="2" t="s">
        <v>12089</v>
      </c>
      <c r="AP1023" s="2" t="s">
        <v>89</v>
      </c>
    </row>
    <row r="1024" customFormat="false" ht="15" hidden="false" customHeight="false" outlineLevel="0" collapsed="false">
      <c r="A1024" s="8" t="s">
        <v>12090</v>
      </c>
      <c r="B1024" s="8" t="s">
        <v>12090</v>
      </c>
      <c r="C1024" s="2" t="s">
        <v>12091</v>
      </c>
      <c r="D1024" s="2" t="s">
        <v>445</v>
      </c>
      <c r="E1024" s="2" t="s">
        <v>446</v>
      </c>
      <c r="F1024" s="9" t="n">
        <f aca="false">Precios!R1024</f>
        <v>109</v>
      </c>
      <c r="G1024" s="2" t="n">
        <v>153</v>
      </c>
      <c r="H1024" s="10" t="str">
        <f aca="false">Parámetros!$B$28</f>
        <v>Nuevo</v>
      </c>
      <c r="I1024" s="10" t="str">
        <f aca="false">Parámetros!$B$29</f>
        <v>Clásica</v>
      </c>
      <c r="J1024" s="11" t="s">
        <v>12092</v>
      </c>
      <c r="K1024" s="10" t="str">
        <f aca="false">Parámetros!$B$30</f>
        <v>Mercado Envíos</v>
      </c>
      <c r="L1024" s="2" t="str">
        <f aca="false">IF(F1024&gt;=Parámetros!$B$7,"Envío gratis (obligatorio en Mercado Libre)",Parámetros!$B$31)</f>
        <v>A cargo del comprador</v>
      </c>
      <c r="M1024" s="10" t="str">
        <f aca="false">Parámetros!$B$32</f>
        <v>No acepto</v>
      </c>
      <c r="N1024" s="10" t="str">
        <f aca="false">Parámetros!$B$33</f>
        <v>Sin garantía</v>
      </c>
      <c r="O1024" s="2" t="s">
        <v>12093</v>
      </c>
      <c r="P1024" s="2" t="s">
        <v>12094</v>
      </c>
      <c r="Q1024" s="2" t="s">
        <v>8325</v>
      </c>
      <c r="R1024" s="2"/>
      <c r="S1024" s="2"/>
      <c r="T1024" s="2" t="s">
        <v>152</v>
      </c>
      <c r="U1024" s="2" t="n">
        <v>3</v>
      </c>
      <c r="V1024" s="2" t="s">
        <v>133</v>
      </c>
      <c r="W1024" s="2" t="n">
        <v>1</v>
      </c>
      <c r="X1024" s="2" t="s">
        <v>12095</v>
      </c>
      <c r="Y1024" s="2" t="s">
        <v>451</v>
      </c>
      <c r="Z1024" s="2" t="s">
        <v>136</v>
      </c>
      <c r="AA1024" s="2"/>
      <c r="AB1024" s="2"/>
      <c r="AC1024" s="2"/>
      <c r="AD1024" s="2"/>
      <c r="AE1024" s="2"/>
      <c r="AF1024" s="2"/>
      <c r="AG1024" s="2" t="s">
        <v>12096</v>
      </c>
      <c r="AH1024" s="2" t="s">
        <v>12097</v>
      </c>
      <c r="AI1024" s="2" t="s">
        <v>12098</v>
      </c>
      <c r="AJ1024" s="2"/>
      <c r="AK1024" s="2"/>
      <c r="AL1024" s="2"/>
      <c r="AM1024" s="2"/>
      <c r="AN1024" s="2" t="s">
        <v>87</v>
      </c>
      <c r="AO1024" s="2" t="s">
        <v>12099</v>
      </c>
      <c r="AP1024" s="2" t="s">
        <v>89</v>
      </c>
    </row>
    <row r="1025" customFormat="false" ht="15" hidden="false" customHeight="false" outlineLevel="0" collapsed="false">
      <c r="A1025" s="8" t="s">
        <v>12100</v>
      </c>
      <c r="B1025" s="8" t="s">
        <v>12100</v>
      </c>
      <c r="C1025" s="2" t="s">
        <v>12101</v>
      </c>
      <c r="D1025" s="2" t="s">
        <v>6709</v>
      </c>
      <c r="E1025" s="2" t="s">
        <v>6710</v>
      </c>
      <c r="F1025" s="9" t="n">
        <f aca="false">Precios!R1025</f>
        <v>184.84</v>
      </c>
      <c r="G1025" s="2" t="n">
        <v>295</v>
      </c>
      <c r="H1025" s="10" t="str">
        <f aca="false">Parámetros!$B$28</f>
        <v>Nuevo</v>
      </c>
      <c r="I1025" s="10" t="str">
        <f aca="false">Parámetros!$B$29</f>
        <v>Clásica</v>
      </c>
      <c r="J1025" s="11" t="s">
        <v>12102</v>
      </c>
      <c r="K1025" s="10" t="str">
        <f aca="false">Parámetros!$B$30</f>
        <v>Mercado Envíos</v>
      </c>
      <c r="L1025" s="2" t="str">
        <f aca="false">IF(F1025&gt;=Parámetros!$B$7,"Envío gratis (obligatorio en Mercado Libre)",Parámetros!$B$31)</f>
        <v>A cargo del comprador</v>
      </c>
      <c r="M1025" s="10" t="str">
        <f aca="false">Parámetros!$B$32</f>
        <v>No acepto</v>
      </c>
      <c r="N1025" s="10" t="str">
        <f aca="false">Parámetros!$B$33</f>
        <v>Sin garantía</v>
      </c>
      <c r="O1025" s="2" t="s">
        <v>12103</v>
      </c>
      <c r="P1025" s="2" t="s">
        <v>6713</v>
      </c>
      <c r="Q1025" s="2" t="s">
        <v>6195</v>
      </c>
      <c r="R1025" s="2" t="s">
        <v>6713</v>
      </c>
      <c r="S1025" s="2" t="s">
        <v>12104</v>
      </c>
      <c r="T1025" s="2" t="s">
        <v>3457</v>
      </c>
      <c r="U1025" s="2" t="n">
        <v>150</v>
      </c>
      <c r="V1025" s="2" t="s">
        <v>77</v>
      </c>
      <c r="W1025" s="2" t="n">
        <v>1</v>
      </c>
      <c r="X1025" s="2"/>
      <c r="Y1025" s="2"/>
      <c r="Z1025" s="2"/>
      <c r="AA1025" s="2"/>
      <c r="AB1025" s="2"/>
      <c r="AC1025" s="2" t="s">
        <v>12105</v>
      </c>
      <c r="AD1025" s="2" t="s">
        <v>1101</v>
      </c>
      <c r="AE1025" s="2"/>
      <c r="AF1025" s="2"/>
      <c r="AG1025" s="2" t="s">
        <v>12106</v>
      </c>
      <c r="AH1025" s="2" t="s">
        <v>12107</v>
      </c>
      <c r="AI1025" s="2"/>
      <c r="AJ1025" s="2"/>
      <c r="AK1025" s="2"/>
      <c r="AL1025" s="2"/>
      <c r="AM1025" s="2"/>
      <c r="AN1025" s="2" t="s">
        <v>175</v>
      </c>
      <c r="AO1025" s="2" t="s">
        <v>12108</v>
      </c>
      <c r="AP1025" s="2" t="s">
        <v>89</v>
      </c>
    </row>
    <row r="1026" customFormat="false" ht="15" hidden="false" customHeight="false" outlineLevel="0" collapsed="false">
      <c r="A1026" s="8" t="s">
        <v>12109</v>
      </c>
      <c r="B1026" s="8" t="s">
        <v>12109</v>
      </c>
      <c r="C1026" s="2" t="s">
        <v>12110</v>
      </c>
      <c r="D1026" s="2" t="s">
        <v>5288</v>
      </c>
      <c r="E1026" s="2" t="s">
        <v>5289</v>
      </c>
      <c r="F1026" s="9" t="n">
        <f aca="false">Precios!R1026</f>
        <v>113</v>
      </c>
      <c r="G1026" s="2" t="n">
        <v>25</v>
      </c>
      <c r="H1026" s="10" t="str">
        <f aca="false">Parámetros!$B$28</f>
        <v>Nuevo</v>
      </c>
      <c r="I1026" s="10" t="str">
        <f aca="false">Parámetros!$B$29</f>
        <v>Clásica</v>
      </c>
      <c r="J1026" s="11" t="s">
        <v>12111</v>
      </c>
      <c r="K1026" s="10" t="str">
        <f aca="false">Parámetros!$B$30</f>
        <v>Mercado Envíos</v>
      </c>
      <c r="L1026" s="2" t="str">
        <f aca="false">IF(F1026&gt;=Parámetros!$B$7,"Envío gratis (obligatorio en Mercado Libre)",Parámetros!$B$31)</f>
        <v>A cargo del comprador</v>
      </c>
      <c r="M1026" s="10" t="str">
        <f aca="false">Parámetros!$B$32</f>
        <v>No acepto</v>
      </c>
      <c r="N1026" s="10" t="str">
        <f aca="false">Parámetros!$B$33</f>
        <v>Sin garantía</v>
      </c>
      <c r="O1026" s="2" t="s">
        <v>12112</v>
      </c>
      <c r="P1026" s="2" t="s">
        <v>3444</v>
      </c>
      <c r="Q1026" s="2"/>
      <c r="R1026" s="2" t="s">
        <v>12113</v>
      </c>
      <c r="S1026" s="2" t="s">
        <v>12114</v>
      </c>
      <c r="T1026" s="2" t="s">
        <v>12035</v>
      </c>
      <c r="U1026" s="2" t="n">
        <v>700</v>
      </c>
      <c r="V1026" s="2" t="s">
        <v>77</v>
      </c>
      <c r="W1026" s="2" t="n">
        <v>1</v>
      </c>
      <c r="X1026" s="2"/>
      <c r="Y1026" s="2"/>
      <c r="Z1026" s="2"/>
      <c r="AA1026" s="2"/>
      <c r="AB1026" s="2"/>
      <c r="AC1026" s="2" t="s">
        <v>12115</v>
      </c>
      <c r="AD1026" s="2"/>
      <c r="AE1026" s="2"/>
      <c r="AF1026" s="2"/>
      <c r="AG1026" s="2" t="s">
        <v>12116</v>
      </c>
      <c r="AH1026" s="2" t="s">
        <v>12117</v>
      </c>
      <c r="AI1026" s="2" t="s">
        <v>12118</v>
      </c>
      <c r="AJ1026" s="2"/>
      <c r="AK1026" s="2"/>
      <c r="AL1026" s="2"/>
      <c r="AM1026" s="2"/>
      <c r="AN1026" s="2" t="s">
        <v>175</v>
      </c>
      <c r="AO1026" s="2" t="s">
        <v>12119</v>
      </c>
      <c r="AP1026" s="2" t="s">
        <v>89</v>
      </c>
    </row>
    <row r="1027" customFormat="false" ht="15" hidden="false" customHeight="false" outlineLevel="0" collapsed="false">
      <c r="A1027" s="8" t="s">
        <v>12120</v>
      </c>
      <c r="B1027" s="8" t="s">
        <v>12120</v>
      </c>
      <c r="C1027" s="2" t="s">
        <v>12121</v>
      </c>
      <c r="D1027" s="2" t="s">
        <v>144</v>
      </c>
      <c r="E1027" s="2" t="s">
        <v>145</v>
      </c>
      <c r="F1027" s="9" t="n">
        <f aca="false">Precios!R1027</f>
        <v>941</v>
      </c>
      <c r="G1027" s="2" t="n">
        <v>0</v>
      </c>
      <c r="H1027" s="10" t="str">
        <f aca="false">Parámetros!$B$28</f>
        <v>Nuevo</v>
      </c>
      <c r="I1027" s="10" t="str">
        <f aca="false">Parámetros!$B$29</f>
        <v>Clásica</v>
      </c>
      <c r="J1027" s="11" t="s">
        <v>12122</v>
      </c>
      <c r="K1027" s="10" t="str">
        <f aca="false">Parámetros!$B$30</f>
        <v>Mercado Envíos</v>
      </c>
      <c r="L1027" s="2" t="str">
        <f aca="false">IF(F1027&gt;=Parámetros!$B$7,"Envío gratis (obligatorio en Mercado Libre)",Parámetros!$B$31)</f>
        <v>Envío gratis (obligatorio en Mercado Libre)</v>
      </c>
      <c r="M1027" s="10" t="str">
        <f aca="false">Parámetros!$B$32</f>
        <v>No acepto</v>
      </c>
      <c r="N1027" s="10" t="str">
        <f aca="false">Parámetros!$B$33</f>
        <v>Sin garantía</v>
      </c>
      <c r="O1027" s="2" t="s">
        <v>12123</v>
      </c>
      <c r="P1027" s="2" t="s">
        <v>6410</v>
      </c>
      <c r="Q1027" s="2" t="s">
        <v>12124</v>
      </c>
      <c r="R1027" s="2"/>
      <c r="S1027" s="2"/>
      <c r="T1027" s="2" t="s">
        <v>152</v>
      </c>
      <c r="U1027" s="2" t="n">
        <v>10</v>
      </c>
      <c r="V1027" s="2" t="s">
        <v>133</v>
      </c>
      <c r="W1027" s="2" t="n">
        <v>1</v>
      </c>
      <c r="X1027" s="2" t="s">
        <v>6411</v>
      </c>
      <c r="Y1027" s="2" t="s">
        <v>2587</v>
      </c>
      <c r="Z1027" s="2" t="s">
        <v>136</v>
      </c>
      <c r="AA1027" s="2"/>
      <c r="AB1027" s="2"/>
      <c r="AC1027" s="2"/>
      <c r="AD1027" s="2"/>
      <c r="AE1027" s="2"/>
      <c r="AF1027" s="2" t="s">
        <v>12125</v>
      </c>
      <c r="AG1027" s="2" t="s">
        <v>12126</v>
      </c>
      <c r="AH1027" s="2" t="s">
        <v>12127</v>
      </c>
      <c r="AI1027" s="2" t="s">
        <v>12128</v>
      </c>
      <c r="AJ1027" s="2"/>
      <c r="AK1027" s="2"/>
      <c r="AL1027" s="2"/>
      <c r="AM1027" s="2"/>
      <c r="AN1027" s="2" t="s">
        <v>87</v>
      </c>
      <c r="AO1027" s="2" t="s">
        <v>12129</v>
      </c>
      <c r="AP1027" s="2" t="s">
        <v>89</v>
      </c>
    </row>
    <row r="1028" customFormat="false" ht="15" hidden="false" customHeight="false" outlineLevel="0" collapsed="false">
      <c r="A1028" s="8" t="s">
        <v>12130</v>
      </c>
      <c r="B1028" s="8" t="s">
        <v>12130</v>
      </c>
      <c r="C1028" s="2" t="s">
        <v>12131</v>
      </c>
      <c r="D1028" s="2" t="s">
        <v>750</v>
      </c>
      <c r="E1028" s="2" t="s">
        <v>751</v>
      </c>
      <c r="F1028" s="9" t="n">
        <f aca="false">Precios!R1028</f>
        <v>342</v>
      </c>
      <c r="G1028" s="2" t="n">
        <v>84</v>
      </c>
      <c r="H1028" s="10" t="str">
        <f aca="false">Parámetros!$B$28</f>
        <v>Nuevo</v>
      </c>
      <c r="I1028" s="10" t="str">
        <f aca="false">Parámetros!$B$29</f>
        <v>Clásica</v>
      </c>
      <c r="J1028" s="11" t="s">
        <v>12132</v>
      </c>
      <c r="K1028" s="10" t="str">
        <f aca="false">Parámetros!$B$30</f>
        <v>Mercado Envíos</v>
      </c>
      <c r="L1028" s="2" t="str">
        <f aca="false">IF(F1028&gt;=Parámetros!$B$7,"Envío gratis (obligatorio en Mercado Libre)",Parámetros!$B$31)</f>
        <v>Envío gratis (obligatorio en Mercado Libre)</v>
      </c>
      <c r="M1028" s="10" t="str">
        <f aca="false">Parámetros!$B$32</f>
        <v>No acepto</v>
      </c>
      <c r="N1028" s="10" t="str">
        <f aca="false">Parámetros!$B$33</f>
        <v>Sin garantía</v>
      </c>
      <c r="O1028" s="2" t="s">
        <v>12133</v>
      </c>
      <c r="P1028" s="2" t="s">
        <v>5040</v>
      </c>
      <c r="Q1028" s="2" t="s">
        <v>3066</v>
      </c>
      <c r="R1028" s="2" t="s">
        <v>12134</v>
      </c>
      <c r="S1028" s="2"/>
      <c r="T1028" s="2" t="s">
        <v>152</v>
      </c>
      <c r="U1028" s="2" t="n">
        <v>20</v>
      </c>
      <c r="V1028" s="2" t="s">
        <v>133</v>
      </c>
      <c r="W1028" s="2" t="n">
        <v>1</v>
      </c>
      <c r="X1028" s="2" t="s">
        <v>12135</v>
      </c>
      <c r="Y1028" s="2" t="s">
        <v>12136</v>
      </c>
      <c r="Z1028" s="2" t="s">
        <v>136</v>
      </c>
      <c r="AA1028" s="2"/>
      <c r="AB1028" s="2"/>
      <c r="AC1028" s="2"/>
      <c r="AD1028" s="2"/>
      <c r="AE1028" s="2"/>
      <c r="AF1028" s="2"/>
      <c r="AG1028" s="2" t="s">
        <v>12137</v>
      </c>
      <c r="AH1028" s="2" t="s">
        <v>12138</v>
      </c>
      <c r="AI1028" s="2" t="s">
        <v>12139</v>
      </c>
      <c r="AJ1028" s="2"/>
      <c r="AK1028" s="2"/>
      <c r="AL1028" s="2"/>
      <c r="AM1028" s="2"/>
      <c r="AN1028" s="2" t="s">
        <v>87</v>
      </c>
      <c r="AO1028" s="2" t="s">
        <v>12140</v>
      </c>
      <c r="AP1028" s="2" t="s">
        <v>89</v>
      </c>
    </row>
    <row r="1029" customFormat="false" ht="15" hidden="false" customHeight="false" outlineLevel="0" collapsed="false">
      <c r="A1029" s="8" t="s">
        <v>12141</v>
      </c>
      <c r="B1029" s="8" t="s">
        <v>12141</v>
      </c>
      <c r="C1029" s="2" t="s">
        <v>12142</v>
      </c>
      <c r="D1029" s="2" t="s">
        <v>3410</v>
      </c>
      <c r="E1029" s="2" t="s">
        <v>3411</v>
      </c>
      <c r="F1029" s="9" t="n">
        <f aca="false">Precios!R1029</f>
        <v>304</v>
      </c>
      <c r="G1029" s="2" t="n">
        <v>23</v>
      </c>
      <c r="H1029" s="10" t="str">
        <f aca="false">Parámetros!$B$28</f>
        <v>Nuevo</v>
      </c>
      <c r="I1029" s="10" t="str">
        <f aca="false">Parámetros!$B$29</f>
        <v>Clásica</v>
      </c>
      <c r="J1029" s="11" t="s">
        <v>12143</v>
      </c>
      <c r="K1029" s="10" t="str">
        <f aca="false">Parámetros!$B$30</f>
        <v>Mercado Envíos</v>
      </c>
      <c r="L1029" s="2" t="str">
        <f aca="false">IF(F1029&gt;=Parámetros!$B$7,"Envío gratis (obligatorio en Mercado Libre)",Parámetros!$B$31)</f>
        <v>Envío gratis (obligatorio en Mercado Libre)</v>
      </c>
      <c r="M1029" s="10" t="str">
        <f aca="false">Parámetros!$B$32</f>
        <v>No acepto</v>
      </c>
      <c r="N1029" s="10" t="str">
        <f aca="false">Parámetros!$B$33</f>
        <v>Sin garantía</v>
      </c>
      <c r="O1029" s="2" t="s">
        <v>12144</v>
      </c>
      <c r="P1029" s="2" t="s">
        <v>4839</v>
      </c>
      <c r="Q1029" s="2" t="s">
        <v>3066</v>
      </c>
      <c r="R1029" s="2" t="s">
        <v>12145</v>
      </c>
      <c r="S1029" s="2"/>
      <c r="T1029" s="2" t="s">
        <v>248</v>
      </c>
      <c r="U1029" s="2" t="n">
        <v>120</v>
      </c>
      <c r="V1029" s="2" t="s">
        <v>77</v>
      </c>
      <c r="W1029" s="2" t="n">
        <v>1</v>
      </c>
      <c r="X1029" s="2" t="s">
        <v>12146</v>
      </c>
      <c r="Y1029" s="2" t="s">
        <v>12147</v>
      </c>
      <c r="Z1029" s="2" t="s">
        <v>136</v>
      </c>
      <c r="AA1029" s="2" t="s">
        <v>12148</v>
      </c>
      <c r="AB1029" s="2"/>
      <c r="AC1029" s="2"/>
      <c r="AD1029" s="2"/>
      <c r="AE1029" s="2"/>
      <c r="AF1029" s="2" t="s">
        <v>12149</v>
      </c>
      <c r="AG1029" s="2" t="s">
        <v>12150</v>
      </c>
      <c r="AH1029" s="2" t="s">
        <v>12151</v>
      </c>
      <c r="AI1029" s="2" t="s">
        <v>12152</v>
      </c>
      <c r="AJ1029" s="2" t="s">
        <v>12153</v>
      </c>
      <c r="AK1029" s="2" t="s">
        <v>12154</v>
      </c>
      <c r="AL1029" s="2"/>
      <c r="AM1029" s="2"/>
      <c r="AN1029" s="2" t="s">
        <v>87</v>
      </c>
      <c r="AO1029" s="2" t="s">
        <v>12155</v>
      </c>
      <c r="AP1029" s="2" t="s">
        <v>89</v>
      </c>
    </row>
    <row r="1030" customFormat="false" ht="15" hidden="false" customHeight="false" outlineLevel="0" collapsed="false">
      <c r="A1030" s="8" t="s">
        <v>12156</v>
      </c>
      <c r="B1030" s="8" t="s">
        <v>12156</v>
      </c>
      <c r="C1030" s="2" t="s">
        <v>12157</v>
      </c>
      <c r="D1030" s="2" t="s">
        <v>1677</v>
      </c>
      <c r="E1030" s="2" t="s">
        <v>1678</v>
      </c>
      <c r="F1030" s="9" t="n">
        <f aca="false">Precios!R1030</f>
        <v>158</v>
      </c>
      <c r="G1030" s="2" t="n">
        <v>125</v>
      </c>
      <c r="H1030" s="10" t="str">
        <f aca="false">Parámetros!$B$28</f>
        <v>Nuevo</v>
      </c>
      <c r="I1030" s="10" t="str">
        <f aca="false">Parámetros!$B$29</f>
        <v>Clásica</v>
      </c>
      <c r="J1030" s="11" t="s">
        <v>12158</v>
      </c>
      <c r="K1030" s="10" t="str">
        <f aca="false">Parámetros!$B$30</f>
        <v>Mercado Envíos</v>
      </c>
      <c r="L1030" s="2" t="str">
        <f aca="false">IF(F1030&gt;=Parámetros!$B$7,"Envío gratis (obligatorio en Mercado Libre)",Parámetros!$B$31)</f>
        <v>A cargo del comprador</v>
      </c>
      <c r="M1030" s="10" t="str">
        <f aca="false">Parámetros!$B$32</f>
        <v>No acepto</v>
      </c>
      <c r="N1030" s="10" t="str">
        <f aca="false">Parámetros!$B$33</f>
        <v>Sin garantía</v>
      </c>
      <c r="O1030" s="2" t="s">
        <v>12159</v>
      </c>
      <c r="P1030" s="2" t="s">
        <v>9897</v>
      </c>
      <c r="Q1030" s="2" t="s">
        <v>3359</v>
      </c>
      <c r="R1030" s="2" t="s">
        <v>12160</v>
      </c>
      <c r="S1030" s="2" t="s">
        <v>12160</v>
      </c>
      <c r="T1030" s="2" t="s">
        <v>11990</v>
      </c>
      <c r="U1030" s="2" t="n">
        <v>500</v>
      </c>
      <c r="V1030" s="2" t="s">
        <v>77</v>
      </c>
      <c r="W1030" s="2" t="n">
        <v>1</v>
      </c>
      <c r="X1030" s="2"/>
      <c r="Y1030" s="2"/>
      <c r="Z1030" s="2"/>
      <c r="AA1030" s="2"/>
      <c r="AB1030" s="2"/>
      <c r="AC1030" s="2"/>
      <c r="AD1030" s="2"/>
      <c r="AE1030" s="2"/>
      <c r="AF1030" s="2"/>
      <c r="AG1030" s="2" t="s">
        <v>12161</v>
      </c>
      <c r="AH1030" s="2" t="s">
        <v>12162</v>
      </c>
      <c r="AI1030" s="2"/>
      <c r="AJ1030" s="2"/>
      <c r="AK1030" s="2"/>
      <c r="AL1030" s="2"/>
      <c r="AM1030" s="2"/>
      <c r="AN1030" s="2" t="s">
        <v>175</v>
      </c>
      <c r="AO1030" s="2" t="s">
        <v>12163</v>
      </c>
      <c r="AP1030" s="2" t="s">
        <v>89</v>
      </c>
    </row>
    <row r="1031" customFormat="false" ht="15" hidden="false" customHeight="false" outlineLevel="0" collapsed="false">
      <c r="A1031" s="8" t="s">
        <v>12164</v>
      </c>
      <c r="B1031" s="8" t="s">
        <v>12164</v>
      </c>
      <c r="C1031" s="2" t="s">
        <v>12165</v>
      </c>
      <c r="D1031" s="2" t="s">
        <v>12166</v>
      </c>
      <c r="E1031" s="2" t="s">
        <v>12167</v>
      </c>
      <c r="F1031" s="9" t="n">
        <f aca="false">Precios!R1031</f>
        <v>88</v>
      </c>
      <c r="G1031" s="2" t="n">
        <v>30</v>
      </c>
      <c r="H1031" s="10" t="str">
        <f aca="false">Parámetros!$B$28</f>
        <v>Nuevo</v>
      </c>
      <c r="I1031" s="10" t="str">
        <f aca="false">Parámetros!$B$29</f>
        <v>Clásica</v>
      </c>
      <c r="J1031" s="11" t="s">
        <v>12168</v>
      </c>
      <c r="K1031" s="10" t="str">
        <f aca="false">Parámetros!$B$30</f>
        <v>Mercado Envíos</v>
      </c>
      <c r="L1031" s="2" t="str">
        <f aca="false">IF(F1031&gt;=Parámetros!$B$7,"Envío gratis (obligatorio en Mercado Libre)",Parámetros!$B$31)</f>
        <v>A cargo del comprador</v>
      </c>
      <c r="M1031" s="10" t="str">
        <f aca="false">Parámetros!$B$32</f>
        <v>No acepto</v>
      </c>
      <c r="N1031" s="10" t="str">
        <f aca="false">Parámetros!$B$33</f>
        <v>Sin garantía</v>
      </c>
      <c r="O1031" s="2" t="s">
        <v>12169</v>
      </c>
      <c r="P1031" s="2" t="s">
        <v>4959</v>
      </c>
      <c r="Q1031" s="2"/>
      <c r="R1031" s="2" t="s">
        <v>12170</v>
      </c>
      <c r="S1031" s="2" t="s">
        <v>12171</v>
      </c>
      <c r="T1031" s="2" t="s">
        <v>12172</v>
      </c>
      <c r="U1031" s="2" t="n">
        <v>450</v>
      </c>
      <c r="V1031" s="2" t="s">
        <v>77</v>
      </c>
      <c r="W1031" s="2" t="n">
        <v>1</v>
      </c>
      <c r="X1031" s="2"/>
      <c r="Y1031" s="2"/>
      <c r="Z1031" s="2"/>
      <c r="AA1031" s="2"/>
      <c r="AB1031" s="2"/>
      <c r="AC1031" s="2"/>
      <c r="AD1031" s="2"/>
      <c r="AE1031" s="2" t="s">
        <v>11238</v>
      </c>
      <c r="AF1031" s="2"/>
      <c r="AG1031" s="2" t="s">
        <v>12173</v>
      </c>
      <c r="AH1031" s="2" t="s">
        <v>12174</v>
      </c>
      <c r="AI1031" s="2" t="s">
        <v>12175</v>
      </c>
      <c r="AJ1031" s="2"/>
      <c r="AK1031" s="2"/>
      <c r="AL1031" s="2"/>
      <c r="AM1031" s="2"/>
      <c r="AN1031" s="2" t="s">
        <v>175</v>
      </c>
      <c r="AO1031" s="2" t="s">
        <v>12176</v>
      </c>
      <c r="AP1031" s="2" t="s">
        <v>89</v>
      </c>
    </row>
    <row r="1032" customFormat="false" ht="15" hidden="false" customHeight="false" outlineLevel="0" collapsed="false">
      <c r="A1032" s="8" t="s">
        <v>12177</v>
      </c>
      <c r="B1032" s="8" t="s">
        <v>12177</v>
      </c>
      <c r="C1032" s="2" t="s">
        <v>12178</v>
      </c>
      <c r="D1032" s="2" t="s">
        <v>2351</v>
      </c>
      <c r="E1032" s="2" t="s">
        <v>2352</v>
      </c>
      <c r="F1032" s="9" t="n">
        <f aca="false">Precios!R1032</f>
        <v>89</v>
      </c>
      <c r="G1032" s="2" t="n">
        <v>131</v>
      </c>
      <c r="H1032" s="10" t="str">
        <f aca="false">Parámetros!$B$28</f>
        <v>Nuevo</v>
      </c>
      <c r="I1032" s="10" t="str">
        <f aca="false">Parámetros!$B$29</f>
        <v>Clásica</v>
      </c>
      <c r="J1032" s="11" t="s">
        <v>12179</v>
      </c>
      <c r="K1032" s="10" t="str">
        <f aca="false">Parámetros!$B$30</f>
        <v>Mercado Envíos</v>
      </c>
      <c r="L1032" s="2" t="str">
        <f aca="false">IF(F1032&gt;=Parámetros!$B$7,"Envío gratis (obligatorio en Mercado Libre)",Parámetros!$B$31)</f>
        <v>A cargo del comprador</v>
      </c>
      <c r="M1032" s="10" t="str">
        <f aca="false">Parámetros!$B$32</f>
        <v>No acepto</v>
      </c>
      <c r="N1032" s="10" t="str">
        <f aca="false">Parámetros!$B$33</f>
        <v>Sin garantía</v>
      </c>
      <c r="O1032" s="2" t="s">
        <v>12180</v>
      </c>
      <c r="P1032" s="2" t="s">
        <v>2355</v>
      </c>
      <c r="Q1032" s="2"/>
      <c r="R1032" s="2" t="s">
        <v>12181</v>
      </c>
      <c r="S1032" s="2" t="s">
        <v>5322</v>
      </c>
      <c r="T1032" s="2" t="s">
        <v>12182</v>
      </c>
      <c r="U1032" s="2" t="n">
        <v>200</v>
      </c>
      <c r="V1032" s="2" t="s">
        <v>100</v>
      </c>
      <c r="W1032" s="2" t="n">
        <v>1</v>
      </c>
      <c r="X1032" s="2"/>
      <c r="Y1032" s="2"/>
      <c r="Z1032" s="2"/>
      <c r="AA1032" s="2"/>
      <c r="AB1032" s="2"/>
      <c r="AC1032" s="2"/>
      <c r="AD1032" s="2"/>
      <c r="AE1032" s="2"/>
      <c r="AF1032" s="2"/>
      <c r="AG1032" s="2" t="s">
        <v>12183</v>
      </c>
      <c r="AH1032" s="2" t="s">
        <v>12184</v>
      </c>
      <c r="AI1032" s="2" t="s">
        <v>12185</v>
      </c>
      <c r="AJ1032" s="2"/>
      <c r="AK1032" s="2"/>
      <c r="AL1032" s="2"/>
      <c r="AM1032" s="2"/>
      <c r="AN1032" s="2" t="s">
        <v>175</v>
      </c>
      <c r="AO1032" s="2" t="s">
        <v>12186</v>
      </c>
      <c r="AP1032" s="2" t="s">
        <v>89</v>
      </c>
    </row>
    <row r="1033" customFormat="false" ht="15" hidden="false" customHeight="false" outlineLevel="0" collapsed="false">
      <c r="A1033" s="8" t="s">
        <v>12187</v>
      </c>
      <c r="B1033" s="8" t="s">
        <v>12187</v>
      </c>
      <c r="C1033" s="2" t="s">
        <v>12188</v>
      </c>
      <c r="D1033" s="2" t="s">
        <v>1093</v>
      </c>
      <c r="E1033" s="2" t="s">
        <v>1094</v>
      </c>
      <c r="F1033" s="9" t="n">
        <f aca="false">Precios!R1033</f>
        <v>703</v>
      </c>
      <c r="G1033" s="2" t="n">
        <v>0</v>
      </c>
      <c r="H1033" s="10" t="str">
        <f aca="false">Parámetros!$B$28</f>
        <v>Nuevo</v>
      </c>
      <c r="I1033" s="10" t="str">
        <f aca="false">Parámetros!$B$29</f>
        <v>Clásica</v>
      </c>
      <c r="J1033" s="11" t="s">
        <v>12189</v>
      </c>
      <c r="K1033" s="10" t="str">
        <f aca="false">Parámetros!$B$30</f>
        <v>Mercado Envíos</v>
      </c>
      <c r="L1033" s="2" t="str">
        <f aca="false">IF(F1033&gt;=Parámetros!$B$7,"Envío gratis (obligatorio en Mercado Libre)",Parámetros!$B$31)</f>
        <v>Envío gratis (obligatorio en Mercado Libre)</v>
      </c>
      <c r="M1033" s="10" t="str">
        <f aca="false">Parámetros!$B$32</f>
        <v>No acepto</v>
      </c>
      <c r="N1033" s="10" t="str">
        <f aca="false">Parámetros!$B$33</f>
        <v>Sin garantía</v>
      </c>
      <c r="O1033" s="2"/>
      <c r="P1033" s="2" t="s">
        <v>12190</v>
      </c>
      <c r="Q1033" s="2" t="s">
        <v>1196</v>
      </c>
      <c r="R1033" s="2" t="s">
        <v>12191</v>
      </c>
      <c r="S1033" s="2"/>
      <c r="T1033" s="2" t="s">
        <v>1431</v>
      </c>
      <c r="U1033" s="2" t="n">
        <v>12</v>
      </c>
      <c r="V1033" s="2" t="s">
        <v>1432</v>
      </c>
      <c r="W1033" s="2" t="n">
        <v>1</v>
      </c>
      <c r="X1033" s="2" t="s">
        <v>12192</v>
      </c>
      <c r="Y1033" s="2" t="s">
        <v>12193</v>
      </c>
      <c r="Z1033" s="2" t="s">
        <v>1435</v>
      </c>
      <c r="AA1033" s="2"/>
      <c r="AB1033" s="2"/>
      <c r="AC1033" s="2"/>
      <c r="AD1033" s="2"/>
      <c r="AE1033" s="2"/>
      <c r="AF1033" s="2"/>
      <c r="AG1033" s="2" t="s">
        <v>12194</v>
      </c>
      <c r="AH1033" s="2" t="s">
        <v>12195</v>
      </c>
      <c r="AI1033" s="2"/>
      <c r="AJ1033" s="2"/>
      <c r="AK1033" s="2"/>
      <c r="AL1033" s="2"/>
      <c r="AM1033" s="2"/>
      <c r="AN1033" s="2" t="s">
        <v>87</v>
      </c>
      <c r="AO1033" s="2" t="s">
        <v>12196</v>
      </c>
      <c r="AP1033" s="2" t="s">
        <v>89</v>
      </c>
    </row>
    <row r="1034" customFormat="false" ht="15" hidden="false" customHeight="false" outlineLevel="0" collapsed="false">
      <c r="A1034" s="8" t="s">
        <v>12197</v>
      </c>
      <c r="B1034" s="8" t="s">
        <v>12197</v>
      </c>
      <c r="C1034" s="2" t="s">
        <v>12198</v>
      </c>
      <c r="D1034" s="2" t="s">
        <v>350</v>
      </c>
      <c r="E1034" s="2" t="s">
        <v>351</v>
      </c>
      <c r="F1034" s="9" t="n">
        <f aca="false">Precios!R1034</f>
        <v>901</v>
      </c>
      <c r="G1034" s="2" t="n">
        <v>28</v>
      </c>
      <c r="H1034" s="10" t="str">
        <f aca="false">Parámetros!$B$28</f>
        <v>Nuevo</v>
      </c>
      <c r="I1034" s="10" t="str">
        <f aca="false">Parámetros!$B$29</f>
        <v>Clásica</v>
      </c>
      <c r="J1034" s="11" t="s">
        <v>12199</v>
      </c>
      <c r="K1034" s="10" t="str">
        <f aca="false">Parámetros!$B$30</f>
        <v>Mercado Envíos</v>
      </c>
      <c r="L1034" s="2" t="str">
        <f aca="false">IF(F1034&gt;=Parámetros!$B$7,"Envío gratis (obligatorio en Mercado Libre)",Parámetros!$B$31)</f>
        <v>Envío gratis (obligatorio en Mercado Libre)</v>
      </c>
      <c r="M1034" s="10" t="str">
        <f aca="false">Parámetros!$B$32</f>
        <v>No acepto</v>
      </c>
      <c r="N1034" s="10" t="str">
        <f aca="false">Parámetros!$B$33</f>
        <v>Sin garantía</v>
      </c>
      <c r="O1034" s="2" t="s">
        <v>12200</v>
      </c>
      <c r="P1034" s="2" t="s">
        <v>12201</v>
      </c>
      <c r="Q1034" s="2" t="s">
        <v>1126</v>
      </c>
      <c r="R1034" s="2"/>
      <c r="S1034" s="2"/>
      <c r="T1034" s="2" t="s">
        <v>152</v>
      </c>
      <c r="U1034" s="2" t="n">
        <v>20</v>
      </c>
      <c r="V1034" s="2" t="s">
        <v>133</v>
      </c>
      <c r="W1034" s="2" t="n">
        <v>1</v>
      </c>
      <c r="X1034" s="2" t="s">
        <v>12202</v>
      </c>
      <c r="Y1034" s="2" t="s">
        <v>1573</v>
      </c>
      <c r="Z1034" s="2" t="s">
        <v>136</v>
      </c>
      <c r="AA1034" s="2"/>
      <c r="AB1034" s="2"/>
      <c r="AC1034" s="2"/>
      <c r="AD1034" s="2"/>
      <c r="AE1034" s="2"/>
      <c r="AF1034" s="2"/>
      <c r="AG1034" s="2" t="s">
        <v>12203</v>
      </c>
      <c r="AH1034" s="2" t="s">
        <v>12204</v>
      </c>
      <c r="AI1034" s="2" t="s">
        <v>12205</v>
      </c>
      <c r="AJ1034" s="2"/>
      <c r="AK1034" s="2"/>
      <c r="AL1034" s="2"/>
      <c r="AM1034" s="2"/>
      <c r="AN1034" s="2" t="s">
        <v>87</v>
      </c>
      <c r="AO1034" s="2" t="s">
        <v>12206</v>
      </c>
      <c r="AP1034" s="2" t="s">
        <v>89</v>
      </c>
    </row>
    <row r="1035" customFormat="false" ht="15" hidden="false" customHeight="false" outlineLevel="0" collapsed="false">
      <c r="A1035" s="8" t="s">
        <v>12207</v>
      </c>
      <c r="B1035" s="8" t="s">
        <v>12207</v>
      </c>
      <c r="C1035" s="2" t="s">
        <v>12208</v>
      </c>
      <c r="D1035" s="2" t="s">
        <v>1059</v>
      </c>
      <c r="E1035" s="2" t="s">
        <v>1060</v>
      </c>
      <c r="F1035" s="9" t="n">
        <f aca="false">Precios!R1035</f>
        <v>1578</v>
      </c>
      <c r="G1035" s="2" t="n">
        <v>12</v>
      </c>
      <c r="H1035" s="10" t="str">
        <f aca="false">Parámetros!$B$28</f>
        <v>Nuevo</v>
      </c>
      <c r="I1035" s="10" t="str">
        <f aca="false">Parámetros!$B$29</f>
        <v>Clásica</v>
      </c>
      <c r="J1035" s="11" t="s">
        <v>12209</v>
      </c>
      <c r="K1035" s="10" t="str">
        <f aca="false">Parámetros!$B$30</f>
        <v>Mercado Envíos</v>
      </c>
      <c r="L1035" s="2" t="str">
        <f aca="false">IF(F1035&gt;=Parámetros!$B$7,"Envío gratis (obligatorio en Mercado Libre)",Parámetros!$B$31)</f>
        <v>Envío gratis (obligatorio en Mercado Libre)</v>
      </c>
      <c r="M1035" s="10" t="str">
        <f aca="false">Parámetros!$B$32</f>
        <v>No acepto</v>
      </c>
      <c r="N1035" s="10" t="str">
        <f aca="false">Parámetros!$B$33</f>
        <v>Sin garantía</v>
      </c>
      <c r="O1035" s="2" t="s">
        <v>12210</v>
      </c>
      <c r="P1035" s="2" t="s">
        <v>12211</v>
      </c>
      <c r="Q1035" s="2" t="s">
        <v>1196</v>
      </c>
      <c r="R1035" s="2"/>
      <c r="S1035" s="2"/>
      <c r="T1035" s="2" t="s">
        <v>152</v>
      </c>
      <c r="U1035" s="2" t="n">
        <v>28</v>
      </c>
      <c r="V1035" s="2" t="s">
        <v>133</v>
      </c>
      <c r="W1035" s="2" t="n">
        <v>1</v>
      </c>
      <c r="X1035" s="2" t="s">
        <v>12212</v>
      </c>
      <c r="Y1035" s="2" t="s">
        <v>12213</v>
      </c>
      <c r="Z1035" s="2" t="s">
        <v>136</v>
      </c>
      <c r="AA1035" s="2"/>
      <c r="AB1035" s="2"/>
      <c r="AC1035" s="2"/>
      <c r="AD1035" s="2"/>
      <c r="AE1035" s="2"/>
      <c r="AF1035" s="2" t="s">
        <v>12214</v>
      </c>
      <c r="AG1035" s="2" t="s">
        <v>12215</v>
      </c>
      <c r="AH1035" s="2" t="s">
        <v>12216</v>
      </c>
      <c r="AI1035" s="2" t="s">
        <v>12217</v>
      </c>
      <c r="AJ1035" s="2"/>
      <c r="AK1035" s="2"/>
      <c r="AL1035" s="2"/>
      <c r="AM1035" s="2"/>
      <c r="AN1035" s="2" t="s">
        <v>87</v>
      </c>
      <c r="AO1035" s="2" t="s">
        <v>12218</v>
      </c>
      <c r="AP1035" s="2" t="s">
        <v>89</v>
      </c>
    </row>
    <row r="1036" customFormat="false" ht="15" hidden="false" customHeight="false" outlineLevel="0" collapsed="false">
      <c r="A1036" s="8" t="s">
        <v>12219</v>
      </c>
      <c r="B1036" s="8" t="s">
        <v>12219</v>
      </c>
      <c r="C1036" s="2" t="s">
        <v>12220</v>
      </c>
      <c r="D1036" s="2" t="s">
        <v>4645</v>
      </c>
      <c r="E1036" s="2" t="s">
        <v>4646</v>
      </c>
      <c r="F1036" s="9" t="n">
        <f aca="false">Precios!R1036</f>
        <v>89</v>
      </c>
      <c r="G1036" s="2" t="n">
        <v>18</v>
      </c>
      <c r="H1036" s="10" t="str">
        <f aca="false">Parámetros!$B$28</f>
        <v>Nuevo</v>
      </c>
      <c r="I1036" s="10" t="str">
        <f aca="false">Parámetros!$B$29</f>
        <v>Clásica</v>
      </c>
      <c r="J1036" s="11" t="s">
        <v>12221</v>
      </c>
      <c r="K1036" s="10" t="str">
        <f aca="false">Parámetros!$B$30</f>
        <v>Mercado Envíos</v>
      </c>
      <c r="L1036" s="2" t="str">
        <f aca="false">IF(F1036&gt;=Parámetros!$B$7,"Envío gratis (obligatorio en Mercado Libre)",Parámetros!$B$31)</f>
        <v>A cargo del comprador</v>
      </c>
      <c r="M1036" s="10" t="str">
        <f aca="false">Parámetros!$B$32</f>
        <v>No acepto</v>
      </c>
      <c r="N1036" s="10" t="str">
        <f aca="false">Parámetros!$B$33</f>
        <v>Sin garantía</v>
      </c>
      <c r="O1036" s="2" t="s">
        <v>12222</v>
      </c>
      <c r="P1036" s="2" t="s">
        <v>1681</v>
      </c>
      <c r="Q1036" s="2" t="s">
        <v>336</v>
      </c>
      <c r="R1036" s="2" t="s">
        <v>9462</v>
      </c>
      <c r="S1036" s="2" t="s">
        <v>12223</v>
      </c>
      <c r="T1036" s="2" t="s">
        <v>12224</v>
      </c>
      <c r="U1036" s="2" t="n">
        <v>2</v>
      </c>
      <c r="V1036" s="2" t="s">
        <v>171</v>
      </c>
      <c r="W1036" s="2" t="n">
        <v>2</v>
      </c>
      <c r="X1036" s="2"/>
      <c r="Y1036" s="2"/>
      <c r="Z1036" s="2"/>
      <c r="AA1036" s="2"/>
      <c r="AB1036" s="2"/>
      <c r="AC1036" s="2"/>
      <c r="AD1036" s="2"/>
      <c r="AE1036" s="2"/>
      <c r="AF1036" s="2"/>
      <c r="AG1036" s="2" t="s">
        <v>12225</v>
      </c>
      <c r="AH1036" s="2" t="s">
        <v>12226</v>
      </c>
      <c r="AI1036" s="2"/>
      <c r="AJ1036" s="2"/>
      <c r="AK1036" s="2"/>
      <c r="AL1036" s="2"/>
      <c r="AM1036" s="2"/>
      <c r="AN1036" s="2" t="s">
        <v>175</v>
      </c>
      <c r="AO1036" s="2" t="s">
        <v>12227</v>
      </c>
      <c r="AP1036" s="2" t="s">
        <v>89</v>
      </c>
    </row>
    <row r="1037" customFormat="false" ht="15" hidden="false" customHeight="false" outlineLevel="0" collapsed="false">
      <c r="A1037" s="8" t="s">
        <v>12228</v>
      </c>
      <c r="B1037" s="8" t="s">
        <v>12228</v>
      </c>
      <c r="C1037" s="2" t="s">
        <v>12229</v>
      </c>
      <c r="D1037" s="2" t="s">
        <v>124</v>
      </c>
      <c r="E1037" s="2" t="s">
        <v>125</v>
      </c>
      <c r="F1037" s="9" t="n">
        <f aca="false">Precios!R1037</f>
        <v>2199</v>
      </c>
      <c r="G1037" s="2" t="n">
        <v>0</v>
      </c>
      <c r="H1037" s="10" t="str">
        <f aca="false">Parámetros!$B$28</f>
        <v>Nuevo</v>
      </c>
      <c r="I1037" s="10" t="str">
        <f aca="false">Parámetros!$B$29</f>
        <v>Clásica</v>
      </c>
      <c r="J1037" s="11" t="s">
        <v>12230</v>
      </c>
      <c r="K1037" s="10" t="str">
        <f aca="false">Parámetros!$B$30</f>
        <v>Mercado Envíos</v>
      </c>
      <c r="L1037" s="2" t="str">
        <f aca="false">IF(F1037&gt;=Parámetros!$B$7,"Envío gratis (obligatorio en Mercado Libre)",Parámetros!$B$31)</f>
        <v>Envío gratis (obligatorio en Mercado Libre)</v>
      </c>
      <c r="M1037" s="10" t="str">
        <f aca="false">Parámetros!$B$32</f>
        <v>No acepto</v>
      </c>
      <c r="N1037" s="10" t="str">
        <f aca="false">Parámetros!$B$33</f>
        <v>Sin garantía</v>
      </c>
      <c r="O1037" s="2" t="s">
        <v>12231</v>
      </c>
      <c r="P1037" s="2" t="s">
        <v>6353</v>
      </c>
      <c r="Q1037" s="2" t="s">
        <v>129</v>
      </c>
      <c r="R1037" s="2"/>
      <c r="S1037" s="2"/>
      <c r="T1037" s="2" t="s">
        <v>1112</v>
      </c>
      <c r="U1037" s="2" t="n">
        <v>30</v>
      </c>
      <c r="V1037" s="2" t="s">
        <v>1736</v>
      </c>
      <c r="W1037" s="2" t="n">
        <v>1</v>
      </c>
      <c r="X1037" s="2" t="s">
        <v>6355</v>
      </c>
      <c r="Y1037" s="2" t="s">
        <v>2268</v>
      </c>
      <c r="Z1037" s="2" t="s">
        <v>136</v>
      </c>
      <c r="AA1037" s="2"/>
      <c r="AB1037" s="2"/>
      <c r="AC1037" s="2"/>
      <c r="AD1037" s="2"/>
      <c r="AE1037" s="2"/>
      <c r="AF1037" s="2" t="s">
        <v>6357</v>
      </c>
      <c r="AG1037" s="2" t="s">
        <v>12232</v>
      </c>
      <c r="AH1037" s="2" t="s">
        <v>12233</v>
      </c>
      <c r="AI1037" s="2"/>
      <c r="AJ1037" s="2"/>
      <c r="AK1037" s="2"/>
      <c r="AL1037" s="2"/>
      <c r="AM1037" s="2"/>
      <c r="AN1037" s="2" t="s">
        <v>87</v>
      </c>
      <c r="AO1037" s="2" t="s">
        <v>12234</v>
      </c>
      <c r="AP1037" s="2" t="s">
        <v>89</v>
      </c>
    </row>
    <row r="1038" customFormat="false" ht="15" hidden="false" customHeight="false" outlineLevel="0" collapsed="false">
      <c r="A1038" s="8" t="s">
        <v>12235</v>
      </c>
      <c r="B1038" s="8" t="s">
        <v>12235</v>
      </c>
      <c r="C1038" s="2" t="s">
        <v>12236</v>
      </c>
      <c r="D1038" s="2" t="s">
        <v>1811</v>
      </c>
      <c r="E1038" s="2" t="s">
        <v>1812</v>
      </c>
      <c r="F1038" s="9" t="n">
        <f aca="false">Precios!R1038</f>
        <v>694</v>
      </c>
      <c r="G1038" s="2" t="n">
        <v>48</v>
      </c>
      <c r="H1038" s="10" t="str">
        <f aca="false">Parámetros!$B$28</f>
        <v>Nuevo</v>
      </c>
      <c r="I1038" s="10" t="str">
        <f aca="false">Parámetros!$B$29</f>
        <v>Clásica</v>
      </c>
      <c r="J1038" s="11" t="s">
        <v>12237</v>
      </c>
      <c r="K1038" s="10" t="str">
        <f aca="false">Parámetros!$B$30</f>
        <v>Mercado Envíos</v>
      </c>
      <c r="L1038" s="2" t="str">
        <f aca="false">IF(F1038&gt;=Parámetros!$B$7,"Envío gratis (obligatorio en Mercado Libre)",Parámetros!$B$31)</f>
        <v>Envío gratis (obligatorio en Mercado Libre)</v>
      </c>
      <c r="M1038" s="10" t="str">
        <f aca="false">Parámetros!$B$32</f>
        <v>No acepto</v>
      </c>
      <c r="N1038" s="10" t="str">
        <f aca="false">Parámetros!$B$33</f>
        <v>Sin garantía</v>
      </c>
      <c r="O1038" s="2" t="s">
        <v>12238</v>
      </c>
      <c r="P1038" s="2" t="s">
        <v>12239</v>
      </c>
      <c r="Q1038" s="2" t="s">
        <v>73</v>
      </c>
      <c r="R1038" s="2"/>
      <c r="S1038" s="2"/>
      <c r="T1038" s="2" t="s">
        <v>2316</v>
      </c>
      <c r="U1038" s="2" t="n">
        <v>30</v>
      </c>
      <c r="V1038" s="2" t="s">
        <v>100</v>
      </c>
      <c r="W1038" s="2" t="n">
        <v>1</v>
      </c>
      <c r="X1038" s="2" t="s">
        <v>12240</v>
      </c>
      <c r="Y1038" s="2" t="s">
        <v>12241</v>
      </c>
      <c r="Z1038" s="2" t="s">
        <v>341</v>
      </c>
      <c r="AA1038" s="2"/>
      <c r="AB1038" s="2"/>
      <c r="AC1038" s="2"/>
      <c r="AD1038" s="2"/>
      <c r="AE1038" s="2"/>
      <c r="AF1038" s="2" t="s">
        <v>12242</v>
      </c>
      <c r="AG1038" s="2" t="s">
        <v>12243</v>
      </c>
      <c r="AH1038" s="2" t="s">
        <v>12244</v>
      </c>
      <c r="AI1038" s="2" t="s">
        <v>12245</v>
      </c>
      <c r="AJ1038" s="2"/>
      <c r="AK1038" s="2"/>
      <c r="AL1038" s="2"/>
      <c r="AM1038" s="2"/>
      <c r="AN1038" s="2" t="s">
        <v>87</v>
      </c>
      <c r="AO1038" s="2" t="s">
        <v>12246</v>
      </c>
      <c r="AP1038" s="2" t="s">
        <v>89</v>
      </c>
    </row>
    <row r="1039" customFormat="false" ht="15" hidden="false" customHeight="false" outlineLevel="0" collapsed="false">
      <c r="A1039" s="8" t="s">
        <v>12247</v>
      </c>
      <c r="B1039" s="8" t="s">
        <v>12247</v>
      </c>
      <c r="C1039" s="2" t="s">
        <v>12248</v>
      </c>
      <c r="D1039" s="2" t="s">
        <v>1059</v>
      </c>
      <c r="E1039" s="2" t="s">
        <v>1060</v>
      </c>
      <c r="F1039" s="9" t="n">
        <f aca="false">Precios!R1039</f>
        <v>1107</v>
      </c>
      <c r="G1039" s="2" t="n">
        <v>12</v>
      </c>
      <c r="H1039" s="10" t="str">
        <f aca="false">Parámetros!$B$28</f>
        <v>Nuevo</v>
      </c>
      <c r="I1039" s="10" t="str">
        <f aca="false">Parámetros!$B$29</f>
        <v>Clásica</v>
      </c>
      <c r="J1039" s="11" t="s">
        <v>12249</v>
      </c>
      <c r="K1039" s="10" t="str">
        <f aca="false">Parámetros!$B$30</f>
        <v>Mercado Envíos</v>
      </c>
      <c r="L1039" s="2" t="str">
        <f aca="false">IF(F1039&gt;=Parámetros!$B$7,"Envío gratis (obligatorio en Mercado Libre)",Parámetros!$B$31)</f>
        <v>Envío gratis (obligatorio en Mercado Libre)</v>
      </c>
      <c r="M1039" s="10" t="str">
        <f aca="false">Parámetros!$B$32</f>
        <v>No acepto</v>
      </c>
      <c r="N1039" s="10" t="str">
        <f aca="false">Parámetros!$B$33</f>
        <v>Sin garantía</v>
      </c>
      <c r="O1039" s="2" t="s">
        <v>12250</v>
      </c>
      <c r="P1039" s="2" t="s">
        <v>12251</v>
      </c>
      <c r="Q1039" s="2" t="s">
        <v>3066</v>
      </c>
      <c r="R1039" s="2" t="s">
        <v>12251</v>
      </c>
      <c r="S1039" s="2"/>
      <c r="T1039" s="2" t="s">
        <v>5556</v>
      </c>
      <c r="U1039" s="2" t="n">
        <v>28</v>
      </c>
      <c r="V1039" s="2" t="s">
        <v>133</v>
      </c>
      <c r="W1039" s="2" t="n">
        <v>28</v>
      </c>
      <c r="X1039" s="2" t="s">
        <v>12252</v>
      </c>
      <c r="Y1039" s="2" t="s">
        <v>12253</v>
      </c>
      <c r="Z1039" s="2" t="s">
        <v>136</v>
      </c>
      <c r="AA1039" s="2" t="s">
        <v>81</v>
      </c>
      <c r="AB1039" s="2"/>
      <c r="AC1039" s="2"/>
      <c r="AD1039" s="2"/>
      <c r="AE1039" s="2"/>
      <c r="AF1039" s="2" t="s">
        <v>12254</v>
      </c>
      <c r="AG1039" s="2" t="s">
        <v>12255</v>
      </c>
      <c r="AH1039" s="2" t="s">
        <v>12256</v>
      </c>
      <c r="AI1039" s="2" t="s">
        <v>12257</v>
      </c>
      <c r="AJ1039" s="2"/>
      <c r="AK1039" s="2"/>
      <c r="AL1039" s="2"/>
      <c r="AM1039" s="2"/>
      <c r="AN1039" s="2" t="s">
        <v>87</v>
      </c>
      <c r="AO1039" s="2" t="s">
        <v>12258</v>
      </c>
      <c r="AP1039" s="2" t="s">
        <v>89</v>
      </c>
    </row>
    <row r="1040" customFormat="false" ht="15" hidden="false" customHeight="false" outlineLevel="0" collapsed="false">
      <c r="A1040" s="8" t="s">
        <v>12259</v>
      </c>
      <c r="B1040" s="8" t="s">
        <v>12259</v>
      </c>
      <c r="C1040" s="2" t="s">
        <v>12260</v>
      </c>
      <c r="D1040" s="2" t="s">
        <v>162</v>
      </c>
      <c r="E1040" s="2" t="s">
        <v>163</v>
      </c>
      <c r="F1040" s="9" t="n">
        <f aca="false">Precios!R1040</f>
        <v>419</v>
      </c>
      <c r="G1040" s="2" t="n">
        <v>59</v>
      </c>
      <c r="H1040" s="10" t="str">
        <f aca="false">Parámetros!$B$28</f>
        <v>Nuevo</v>
      </c>
      <c r="I1040" s="10" t="str">
        <f aca="false">Parámetros!$B$29</f>
        <v>Clásica</v>
      </c>
      <c r="J1040" s="11" t="s">
        <v>12261</v>
      </c>
      <c r="K1040" s="10" t="str">
        <f aca="false">Parámetros!$B$30</f>
        <v>Mercado Envíos</v>
      </c>
      <c r="L1040" s="2" t="str">
        <f aca="false">IF(F1040&gt;=Parámetros!$B$7,"Envío gratis (obligatorio en Mercado Libre)",Parámetros!$B$31)</f>
        <v>Envío gratis (obligatorio en Mercado Libre)</v>
      </c>
      <c r="M1040" s="10" t="str">
        <f aca="false">Parámetros!$B$32</f>
        <v>No acepto</v>
      </c>
      <c r="N1040" s="10" t="str">
        <f aca="false">Parámetros!$B$33</f>
        <v>Sin garantía</v>
      </c>
      <c r="O1040" s="2" t="s">
        <v>12262</v>
      </c>
      <c r="P1040" s="2" t="s">
        <v>230</v>
      </c>
      <c r="Q1040" s="2" t="s">
        <v>167</v>
      </c>
      <c r="R1040" s="2" t="s">
        <v>11436</v>
      </c>
      <c r="S1040" s="2" t="s">
        <v>12263</v>
      </c>
      <c r="T1040" s="2" t="s">
        <v>6313</v>
      </c>
      <c r="U1040" s="2" t="n">
        <v>40</v>
      </c>
      <c r="V1040" s="2" t="s">
        <v>171</v>
      </c>
      <c r="W1040" s="2" t="n">
        <v>40</v>
      </c>
      <c r="X1040" s="2"/>
      <c r="Y1040" s="2"/>
      <c r="Z1040" s="2"/>
      <c r="AA1040" s="2" t="s">
        <v>266</v>
      </c>
      <c r="AB1040" s="2" t="s">
        <v>12264</v>
      </c>
      <c r="AC1040" s="2"/>
      <c r="AD1040" s="2" t="s">
        <v>103</v>
      </c>
      <c r="AE1040" s="2"/>
      <c r="AF1040" s="2"/>
      <c r="AG1040" s="2" t="s">
        <v>12265</v>
      </c>
      <c r="AH1040" s="2" t="s">
        <v>12266</v>
      </c>
      <c r="AI1040" s="2"/>
      <c r="AJ1040" s="2"/>
      <c r="AK1040" s="2"/>
      <c r="AL1040" s="2"/>
      <c r="AM1040" s="2"/>
      <c r="AN1040" s="2" t="s">
        <v>175</v>
      </c>
      <c r="AO1040" s="2" t="s">
        <v>12267</v>
      </c>
      <c r="AP1040" s="2" t="s">
        <v>89</v>
      </c>
    </row>
    <row r="1041" customFormat="false" ht="15" hidden="false" customHeight="false" outlineLevel="0" collapsed="false">
      <c r="A1041" s="8" t="s">
        <v>12268</v>
      </c>
      <c r="B1041" s="8" t="s">
        <v>12268</v>
      </c>
      <c r="C1041" s="2" t="s">
        <v>12269</v>
      </c>
      <c r="D1041" s="2" t="s">
        <v>144</v>
      </c>
      <c r="E1041" s="2" t="s">
        <v>145</v>
      </c>
      <c r="F1041" s="9" t="n">
        <f aca="false">Precios!R1041</f>
        <v>178</v>
      </c>
      <c r="G1041" s="2" t="n">
        <v>272</v>
      </c>
      <c r="H1041" s="10" t="str">
        <f aca="false">Parámetros!$B$28</f>
        <v>Nuevo</v>
      </c>
      <c r="I1041" s="10" t="str">
        <f aca="false">Parámetros!$B$29</f>
        <v>Clásica</v>
      </c>
      <c r="J1041" s="11" t="s">
        <v>12270</v>
      </c>
      <c r="K1041" s="10" t="str">
        <f aca="false">Parámetros!$B$30</f>
        <v>Mercado Envíos</v>
      </c>
      <c r="L1041" s="2" t="str">
        <f aca="false">IF(F1041&gt;=Parámetros!$B$7,"Envío gratis (obligatorio en Mercado Libre)",Parámetros!$B$31)</f>
        <v>A cargo del comprador</v>
      </c>
      <c r="M1041" s="10" t="str">
        <f aca="false">Parámetros!$B$32</f>
        <v>No acepto</v>
      </c>
      <c r="N1041" s="10" t="str">
        <f aca="false">Parámetros!$B$33</f>
        <v>Sin garantía</v>
      </c>
      <c r="O1041" s="2" t="s">
        <v>12271</v>
      </c>
      <c r="P1041" s="2" t="s">
        <v>12272</v>
      </c>
      <c r="Q1041" s="2" t="s">
        <v>8727</v>
      </c>
      <c r="R1041" s="2" t="s">
        <v>12272</v>
      </c>
      <c r="S1041" s="2"/>
      <c r="T1041" s="2" t="s">
        <v>12273</v>
      </c>
      <c r="U1041" s="2" t="n">
        <v>16</v>
      </c>
      <c r="V1041" s="2" t="s">
        <v>220</v>
      </c>
      <c r="W1041" s="2" t="n">
        <v>16</v>
      </c>
      <c r="X1041" s="2" t="s">
        <v>12274</v>
      </c>
      <c r="Y1041" s="2" t="s">
        <v>12275</v>
      </c>
      <c r="Z1041" s="2" t="s">
        <v>136</v>
      </c>
      <c r="AA1041" s="2"/>
      <c r="AB1041" s="2"/>
      <c r="AC1041" s="2"/>
      <c r="AD1041" s="2"/>
      <c r="AE1041" s="2"/>
      <c r="AF1041" s="2" t="s">
        <v>12276</v>
      </c>
      <c r="AG1041" s="2" t="s">
        <v>12277</v>
      </c>
      <c r="AH1041" s="2" t="s">
        <v>12278</v>
      </c>
      <c r="AI1041" s="2" t="s">
        <v>12279</v>
      </c>
      <c r="AJ1041" s="2" t="s">
        <v>12280</v>
      </c>
      <c r="AK1041" s="2"/>
      <c r="AL1041" s="2"/>
      <c r="AM1041" s="2"/>
      <c r="AN1041" s="2" t="s">
        <v>87</v>
      </c>
      <c r="AO1041" s="2" t="s">
        <v>12281</v>
      </c>
      <c r="AP1041" s="2" t="s">
        <v>89</v>
      </c>
    </row>
    <row r="1042" customFormat="false" ht="15" hidden="false" customHeight="false" outlineLevel="0" collapsed="false">
      <c r="A1042" s="8" t="s">
        <v>12282</v>
      </c>
      <c r="B1042" s="8" t="s">
        <v>12282</v>
      </c>
      <c r="C1042" s="2" t="s">
        <v>12283</v>
      </c>
      <c r="D1042" s="2" t="s">
        <v>144</v>
      </c>
      <c r="E1042" s="2" t="s">
        <v>145</v>
      </c>
      <c r="F1042" s="9" t="n">
        <f aca="false">Precios!R1042</f>
        <v>620.12</v>
      </c>
      <c r="G1042" s="2" t="n">
        <v>67</v>
      </c>
      <c r="H1042" s="10" t="str">
        <f aca="false">Parámetros!$B$28</f>
        <v>Nuevo</v>
      </c>
      <c r="I1042" s="10" t="str">
        <f aca="false">Parámetros!$B$29</f>
        <v>Clásica</v>
      </c>
      <c r="J1042" s="11" t="s">
        <v>12284</v>
      </c>
      <c r="K1042" s="10" t="str">
        <f aca="false">Parámetros!$B$30</f>
        <v>Mercado Envíos</v>
      </c>
      <c r="L1042" s="2" t="str">
        <f aca="false">IF(F1042&gt;=Parámetros!$B$7,"Envío gratis (obligatorio en Mercado Libre)",Parámetros!$B$31)</f>
        <v>Envío gratis (obligatorio en Mercado Libre)</v>
      </c>
      <c r="M1042" s="10" t="str">
        <f aca="false">Parámetros!$B$32</f>
        <v>No acepto</v>
      </c>
      <c r="N1042" s="10" t="str">
        <f aca="false">Parámetros!$B$33</f>
        <v>Sin garantía</v>
      </c>
      <c r="O1042" s="2" t="s">
        <v>12285</v>
      </c>
      <c r="P1042" s="2" t="s">
        <v>4249</v>
      </c>
      <c r="Q1042" s="2" t="s">
        <v>897</v>
      </c>
      <c r="R1042" s="2" t="s">
        <v>4249</v>
      </c>
      <c r="S1042" s="2" t="s">
        <v>12286</v>
      </c>
      <c r="T1042" s="2" t="s">
        <v>12287</v>
      </c>
      <c r="U1042" s="2" t="n">
        <v>28</v>
      </c>
      <c r="V1042" s="2" t="s">
        <v>220</v>
      </c>
      <c r="W1042" s="2" t="n">
        <v>28</v>
      </c>
      <c r="X1042" s="2" t="s">
        <v>4250</v>
      </c>
      <c r="Y1042" s="2" t="s">
        <v>12288</v>
      </c>
      <c r="Z1042" s="2" t="s">
        <v>136</v>
      </c>
      <c r="AA1042" s="2" t="s">
        <v>81</v>
      </c>
      <c r="AB1042" s="2"/>
      <c r="AC1042" s="2"/>
      <c r="AD1042" s="2"/>
      <c r="AE1042" s="2"/>
      <c r="AF1042" s="2" t="s">
        <v>12289</v>
      </c>
      <c r="AG1042" s="2" t="s">
        <v>12290</v>
      </c>
      <c r="AH1042" s="2" t="s">
        <v>12291</v>
      </c>
      <c r="AI1042" s="2" t="s">
        <v>12292</v>
      </c>
      <c r="AJ1042" s="2"/>
      <c r="AK1042" s="2"/>
      <c r="AL1042" s="2"/>
      <c r="AM1042" s="2"/>
      <c r="AN1042" s="2" t="s">
        <v>87</v>
      </c>
      <c r="AO1042" s="2" t="s">
        <v>12293</v>
      </c>
      <c r="AP1042" s="2" t="s">
        <v>89</v>
      </c>
    </row>
    <row r="1043" customFormat="false" ht="15" hidden="false" customHeight="false" outlineLevel="0" collapsed="false">
      <c r="A1043" s="8" t="s">
        <v>12294</v>
      </c>
      <c r="B1043" s="8" t="s">
        <v>12294</v>
      </c>
      <c r="C1043" s="2" t="s">
        <v>12295</v>
      </c>
      <c r="D1043" s="2" t="s">
        <v>12296</v>
      </c>
      <c r="E1043" s="2" t="s">
        <v>12297</v>
      </c>
      <c r="F1043" s="9" t="n">
        <f aca="false">Precios!R1043</f>
        <v>73</v>
      </c>
      <c r="G1043" s="2" t="n">
        <v>311</v>
      </c>
      <c r="H1043" s="10" t="str">
        <f aca="false">Parámetros!$B$28</f>
        <v>Nuevo</v>
      </c>
      <c r="I1043" s="10" t="str">
        <f aca="false">Parámetros!$B$29</f>
        <v>Clásica</v>
      </c>
      <c r="J1043" s="11" t="s">
        <v>12298</v>
      </c>
      <c r="K1043" s="10" t="str">
        <f aca="false">Parámetros!$B$30</f>
        <v>Mercado Envíos</v>
      </c>
      <c r="L1043" s="2" t="str">
        <f aca="false">IF(F1043&gt;=Parámetros!$B$7,"Envío gratis (obligatorio en Mercado Libre)",Parámetros!$B$31)</f>
        <v>A cargo del comprador</v>
      </c>
      <c r="M1043" s="10" t="str">
        <f aca="false">Parámetros!$B$32</f>
        <v>No acepto</v>
      </c>
      <c r="N1043" s="10" t="str">
        <f aca="false">Parámetros!$B$33</f>
        <v>Sin garantía</v>
      </c>
      <c r="O1043" s="2" t="s">
        <v>12299</v>
      </c>
      <c r="P1043" s="2" t="s">
        <v>4959</v>
      </c>
      <c r="Q1043" s="2" t="s">
        <v>4959</v>
      </c>
      <c r="R1043" s="2" t="s">
        <v>12170</v>
      </c>
      <c r="S1043" s="2" t="s">
        <v>12170</v>
      </c>
      <c r="T1043" s="2" t="s">
        <v>12300</v>
      </c>
      <c r="U1043" s="2" t="n">
        <v>150</v>
      </c>
      <c r="V1043" s="2" t="s">
        <v>100</v>
      </c>
      <c r="W1043" s="2" t="n">
        <v>3</v>
      </c>
      <c r="X1043" s="2"/>
      <c r="Y1043" s="2"/>
      <c r="Z1043" s="2"/>
      <c r="AA1043" s="2"/>
      <c r="AB1043" s="2"/>
      <c r="AC1043" s="2"/>
      <c r="AD1043" s="2"/>
      <c r="AE1043" s="2" t="s">
        <v>5442</v>
      </c>
      <c r="AF1043" s="2"/>
      <c r="AG1043" s="2" t="s">
        <v>12301</v>
      </c>
      <c r="AH1043" s="2" t="s">
        <v>12302</v>
      </c>
      <c r="AI1043" s="2" t="s">
        <v>12303</v>
      </c>
      <c r="AJ1043" s="2"/>
      <c r="AK1043" s="2"/>
      <c r="AL1043" s="2"/>
      <c r="AM1043" s="2"/>
      <c r="AN1043" s="2" t="s">
        <v>175</v>
      </c>
      <c r="AO1043" s="2" t="s">
        <v>12304</v>
      </c>
      <c r="AP1043" s="2" t="s">
        <v>89</v>
      </c>
    </row>
    <row r="1044" customFormat="false" ht="15" hidden="false" customHeight="false" outlineLevel="0" collapsed="false">
      <c r="A1044" s="8" t="s">
        <v>12305</v>
      </c>
      <c r="B1044" s="8" t="s">
        <v>12305</v>
      </c>
      <c r="C1044" s="2" t="s">
        <v>12306</v>
      </c>
      <c r="D1044" s="2" t="s">
        <v>144</v>
      </c>
      <c r="E1044" s="2" t="s">
        <v>145</v>
      </c>
      <c r="F1044" s="9" t="n">
        <f aca="false">Precios!R1044</f>
        <v>352</v>
      </c>
      <c r="G1044" s="2" t="n">
        <v>10</v>
      </c>
      <c r="H1044" s="10" t="str">
        <f aca="false">Parámetros!$B$28</f>
        <v>Nuevo</v>
      </c>
      <c r="I1044" s="10" t="str">
        <f aca="false">Parámetros!$B$29</f>
        <v>Clásica</v>
      </c>
      <c r="J1044" s="11" t="s">
        <v>12307</v>
      </c>
      <c r="K1044" s="10" t="str">
        <f aca="false">Parámetros!$B$30</f>
        <v>Mercado Envíos</v>
      </c>
      <c r="L1044" s="2" t="str">
        <f aca="false">IF(F1044&gt;=Parámetros!$B$7,"Envío gratis (obligatorio en Mercado Libre)",Parámetros!$B$31)</f>
        <v>Envío gratis (obligatorio en Mercado Libre)</v>
      </c>
      <c r="M1044" s="10" t="str">
        <f aca="false">Parámetros!$B$32</f>
        <v>No acepto</v>
      </c>
      <c r="N1044" s="10" t="str">
        <f aca="false">Parámetros!$B$33</f>
        <v>Sin garantía</v>
      </c>
      <c r="O1044" s="2"/>
      <c r="P1044" s="2" t="s">
        <v>3497</v>
      </c>
      <c r="Q1044" s="2" t="s">
        <v>3066</v>
      </c>
      <c r="R1044" s="2" t="s">
        <v>3497</v>
      </c>
      <c r="S1044" s="2" t="s">
        <v>12308</v>
      </c>
      <c r="T1044" s="2" t="s">
        <v>9126</v>
      </c>
      <c r="U1044" s="2" t="n">
        <v>14</v>
      </c>
      <c r="V1044" s="2" t="s">
        <v>220</v>
      </c>
      <c r="W1044" s="2" t="n">
        <v>14</v>
      </c>
      <c r="X1044" s="2" t="s">
        <v>4250</v>
      </c>
      <c r="Y1044" s="2" t="s">
        <v>12288</v>
      </c>
      <c r="Z1044" s="2" t="s">
        <v>136</v>
      </c>
      <c r="AA1044" s="2" t="s">
        <v>81</v>
      </c>
      <c r="AB1044" s="2"/>
      <c r="AC1044" s="2"/>
      <c r="AD1044" s="2"/>
      <c r="AE1044" s="2"/>
      <c r="AF1044" s="2" t="s">
        <v>12309</v>
      </c>
      <c r="AG1044" s="2" t="s">
        <v>12310</v>
      </c>
      <c r="AH1044" s="2" t="s">
        <v>12311</v>
      </c>
      <c r="AI1044" s="2" t="s">
        <v>12312</v>
      </c>
      <c r="AJ1044" s="2"/>
      <c r="AK1044" s="2"/>
      <c r="AL1044" s="2"/>
      <c r="AM1044" s="2"/>
      <c r="AN1044" s="2" t="s">
        <v>87</v>
      </c>
      <c r="AO1044" s="2" t="s">
        <v>12313</v>
      </c>
      <c r="AP1044" s="2" t="s">
        <v>89</v>
      </c>
    </row>
    <row r="1045" customFormat="false" ht="15" hidden="false" customHeight="false" outlineLevel="0" collapsed="false">
      <c r="A1045" s="8" t="s">
        <v>12314</v>
      </c>
      <c r="B1045" s="8" t="s">
        <v>12314</v>
      </c>
      <c r="C1045" s="2" t="s">
        <v>12315</v>
      </c>
      <c r="D1045" s="2" t="s">
        <v>6709</v>
      </c>
      <c r="E1045" s="2" t="s">
        <v>6710</v>
      </c>
      <c r="F1045" s="9" t="n">
        <f aca="false">Precios!R1045</f>
        <v>80</v>
      </c>
      <c r="G1045" s="2" t="n">
        <v>73</v>
      </c>
      <c r="H1045" s="10" t="str">
        <f aca="false">Parámetros!$B$28</f>
        <v>Nuevo</v>
      </c>
      <c r="I1045" s="10" t="str">
        <f aca="false">Parámetros!$B$29</f>
        <v>Clásica</v>
      </c>
      <c r="J1045" s="11" t="s">
        <v>12316</v>
      </c>
      <c r="K1045" s="10" t="str">
        <f aca="false">Parámetros!$B$30</f>
        <v>Mercado Envíos</v>
      </c>
      <c r="L1045" s="2" t="str">
        <f aca="false">IF(F1045&gt;=Parámetros!$B$7,"Envío gratis (obligatorio en Mercado Libre)",Parámetros!$B$31)</f>
        <v>A cargo del comprador</v>
      </c>
      <c r="M1045" s="10" t="str">
        <f aca="false">Parámetros!$B$32</f>
        <v>No acepto</v>
      </c>
      <c r="N1045" s="10" t="str">
        <f aca="false">Parámetros!$B$33</f>
        <v>Sin garantía</v>
      </c>
      <c r="O1045" s="2" t="s">
        <v>12317</v>
      </c>
      <c r="P1045" s="2" t="s">
        <v>6713</v>
      </c>
      <c r="Q1045" s="2" t="s">
        <v>6195</v>
      </c>
      <c r="R1045" s="2" t="s">
        <v>12318</v>
      </c>
      <c r="S1045" s="2" t="s">
        <v>12319</v>
      </c>
      <c r="T1045" s="2" t="s">
        <v>7343</v>
      </c>
      <c r="U1045" s="2" t="n">
        <v>150</v>
      </c>
      <c r="V1045" s="2" t="s">
        <v>77</v>
      </c>
      <c r="W1045" s="2" t="n">
        <v>1</v>
      </c>
      <c r="X1045" s="2"/>
      <c r="Y1045" s="2"/>
      <c r="Z1045" s="2"/>
      <c r="AA1045" s="2"/>
      <c r="AB1045" s="2"/>
      <c r="AC1045" s="2" t="s">
        <v>12320</v>
      </c>
      <c r="AD1045" s="2" t="s">
        <v>566</v>
      </c>
      <c r="AE1045" s="2"/>
      <c r="AF1045" s="2"/>
      <c r="AG1045" s="2" t="s">
        <v>12321</v>
      </c>
      <c r="AH1045" s="2" t="s">
        <v>12322</v>
      </c>
      <c r="AI1045" s="2" t="s">
        <v>12323</v>
      </c>
      <c r="AJ1045" s="2"/>
      <c r="AK1045" s="2"/>
      <c r="AL1045" s="2"/>
      <c r="AM1045" s="2"/>
      <c r="AN1045" s="2" t="s">
        <v>175</v>
      </c>
      <c r="AO1045" s="2" t="s">
        <v>12324</v>
      </c>
      <c r="AP1045" s="2" t="s">
        <v>89</v>
      </c>
    </row>
    <row r="1046" customFormat="false" ht="15" hidden="false" customHeight="false" outlineLevel="0" collapsed="false">
      <c r="A1046" s="8" t="s">
        <v>12325</v>
      </c>
      <c r="B1046" s="8" t="s">
        <v>12325</v>
      </c>
      <c r="C1046" s="2" t="s">
        <v>12326</v>
      </c>
      <c r="D1046" s="2" t="s">
        <v>4645</v>
      </c>
      <c r="E1046" s="2" t="s">
        <v>4646</v>
      </c>
      <c r="F1046" s="9" t="n">
        <f aca="false">Precios!R1046</f>
        <v>71</v>
      </c>
      <c r="G1046" s="2" t="n">
        <v>410</v>
      </c>
      <c r="H1046" s="10" t="str">
        <f aca="false">Parámetros!$B$28</f>
        <v>Nuevo</v>
      </c>
      <c r="I1046" s="10" t="str">
        <f aca="false">Parámetros!$B$29</f>
        <v>Clásica</v>
      </c>
      <c r="J1046" s="11" t="s">
        <v>12327</v>
      </c>
      <c r="K1046" s="10" t="str">
        <f aca="false">Parámetros!$B$30</f>
        <v>Mercado Envíos</v>
      </c>
      <c r="L1046" s="2" t="str">
        <f aca="false">IF(F1046&gt;=Parámetros!$B$7,"Envío gratis (obligatorio en Mercado Libre)",Parámetros!$B$31)</f>
        <v>A cargo del comprador</v>
      </c>
      <c r="M1046" s="10" t="str">
        <f aca="false">Parámetros!$B$32</f>
        <v>No acepto</v>
      </c>
      <c r="N1046" s="10" t="str">
        <f aca="false">Parámetros!$B$33</f>
        <v>Sin garantía</v>
      </c>
      <c r="O1046" s="2" t="s">
        <v>12328</v>
      </c>
      <c r="P1046" s="2" t="s">
        <v>1681</v>
      </c>
      <c r="Q1046" s="2" t="s">
        <v>336</v>
      </c>
      <c r="R1046" s="2" t="s">
        <v>9462</v>
      </c>
      <c r="S1046" s="2" t="s">
        <v>12329</v>
      </c>
      <c r="T1046" s="2" t="s">
        <v>12330</v>
      </c>
      <c r="U1046" s="2" t="n">
        <v>1</v>
      </c>
      <c r="V1046" s="2" t="s">
        <v>9383</v>
      </c>
      <c r="W1046" s="2" t="n">
        <v>1</v>
      </c>
      <c r="X1046" s="2"/>
      <c r="Y1046" s="2"/>
      <c r="Z1046" s="2"/>
      <c r="AA1046" s="2"/>
      <c r="AB1046" s="2"/>
      <c r="AC1046" s="2"/>
      <c r="AD1046" s="2"/>
      <c r="AE1046" s="2"/>
      <c r="AF1046" s="2"/>
      <c r="AG1046" s="2" t="s">
        <v>12331</v>
      </c>
      <c r="AH1046" s="2" t="s">
        <v>12332</v>
      </c>
      <c r="AI1046" s="2"/>
      <c r="AJ1046" s="2"/>
      <c r="AK1046" s="2"/>
      <c r="AL1046" s="2"/>
      <c r="AM1046" s="2"/>
      <c r="AN1046" s="2" t="s">
        <v>175</v>
      </c>
      <c r="AO1046" s="2" t="s">
        <v>12333</v>
      </c>
      <c r="AP1046" s="2" t="s">
        <v>89</v>
      </c>
    </row>
    <row r="1047" customFormat="false" ht="15" hidden="false" customHeight="false" outlineLevel="0" collapsed="false">
      <c r="A1047" s="8" t="s">
        <v>12334</v>
      </c>
      <c r="B1047" s="8" t="s">
        <v>12334</v>
      </c>
      <c r="C1047" s="2" t="s">
        <v>12335</v>
      </c>
      <c r="D1047" s="2" t="s">
        <v>1811</v>
      </c>
      <c r="E1047" s="2" t="s">
        <v>1812</v>
      </c>
      <c r="F1047" s="9" t="n">
        <f aca="false">Precios!R1047</f>
        <v>709</v>
      </c>
      <c r="G1047" s="2" t="n">
        <v>14</v>
      </c>
      <c r="H1047" s="10" t="str">
        <f aca="false">Parámetros!$B$28</f>
        <v>Nuevo</v>
      </c>
      <c r="I1047" s="10" t="str">
        <f aca="false">Parámetros!$B$29</f>
        <v>Clásica</v>
      </c>
      <c r="J1047" s="11" t="s">
        <v>12336</v>
      </c>
      <c r="K1047" s="10" t="str">
        <f aca="false">Parámetros!$B$30</f>
        <v>Mercado Envíos</v>
      </c>
      <c r="L1047" s="2" t="str">
        <f aca="false">IF(F1047&gt;=Parámetros!$B$7,"Envío gratis (obligatorio en Mercado Libre)",Parámetros!$B$31)</f>
        <v>Envío gratis (obligatorio en Mercado Libre)</v>
      </c>
      <c r="M1047" s="10" t="str">
        <f aca="false">Parámetros!$B$32</f>
        <v>No acepto</v>
      </c>
      <c r="N1047" s="10" t="str">
        <f aca="false">Parámetros!$B$33</f>
        <v>Sin garantía</v>
      </c>
      <c r="O1047" s="2" t="s">
        <v>12337</v>
      </c>
      <c r="P1047" s="2" t="s">
        <v>5099</v>
      </c>
      <c r="Q1047" s="2" t="s">
        <v>3066</v>
      </c>
      <c r="R1047" s="2" t="s">
        <v>5099</v>
      </c>
      <c r="S1047" s="2" t="s">
        <v>12338</v>
      </c>
      <c r="T1047" s="2" t="s">
        <v>12339</v>
      </c>
      <c r="U1047" s="2" t="n">
        <v>50</v>
      </c>
      <c r="V1047" s="2" t="s">
        <v>77</v>
      </c>
      <c r="W1047" s="2" t="n">
        <v>1</v>
      </c>
      <c r="X1047" s="2" t="s">
        <v>12340</v>
      </c>
      <c r="Y1047" s="2" t="s">
        <v>12341</v>
      </c>
      <c r="Z1047" s="2" t="s">
        <v>341</v>
      </c>
      <c r="AA1047" s="2"/>
      <c r="AB1047" s="2"/>
      <c r="AC1047" s="2"/>
      <c r="AD1047" s="2"/>
      <c r="AE1047" s="2"/>
      <c r="AF1047" s="2"/>
      <c r="AG1047" s="2" t="s">
        <v>12342</v>
      </c>
      <c r="AH1047" s="2" t="s">
        <v>12343</v>
      </c>
      <c r="AI1047" s="2" t="s">
        <v>12344</v>
      </c>
      <c r="AJ1047" s="2"/>
      <c r="AK1047" s="2"/>
      <c r="AL1047" s="2"/>
      <c r="AM1047" s="2"/>
      <c r="AN1047" s="2" t="s">
        <v>87</v>
      </c>
      <c r="AO1047" s="2" t="s">
        <v>12345</v>
      </c>
      <c r="AP1047" s="2" t="s">
        <v>89</v>
      </c>
    </row>
    <row r="1048" customFormat="false" ht="15" hidden="false" customHeight="false" outlineLevel="0" collapsed="false">
      <c r="A1048" s="8" t="s">
        <v>12346</v>
      </c>
      <c r="B1048" s="8" t="s">
        <v>12346</v>
      </c>
      <c r="C1048" s="2" t="s">
        <v>12347</v>
      </c>
      <c r="D1048" s="2" t="s">
        <v>445</v>
      </c>
      <c r="E1048" s="2" t="s">
        <v>446</v>
      </c>
      <c r="F1048" s="9" t="n">
        <f aca="false">Precios!R1048</f>
        <v>335.6</v>
      </c>
      <c r="G1048" s="2" t="n">
        <v>87</v>
      </c>
      <c r="H1048" s="10" t="str">
        <f aca="false">Parámetros!$B$28</f>
        <v>Nuevo</v>
      </c>
      <c r="I1048" s="10" t="str">
        <f aca="false">Parámetros!$B$29</f>
        <v>Clásica</v>
      </c>
      <c r="J1048" s="11" t="s">
        <v>12348</v>
      </c>
      <c r="K1048" s="10" t="str">
        <f aca="false">Parámetros!$B$30</f>
        <v>Mercado Envíos</v>
      </c>
      <c r="L1048" s="2" t="str">
        <f aca="false">IF(F1048&gt;=Parámetros!$B$7,"Envío gratis (obligatorio en Mercado Libre)",Parámetros!$B$31)</f>
        <v>Envío gratis (obligatorio en Mercado Libre)</v>
      </c>
      <c r="M1048" s="10" t="str">
        <f aca="false">Parámetros!$B$32</f>
        <v>No acepto</v>
      </c>
      <c r="N1048" s="10" t="str">
        <f aca="false">Parámetros!$B$33</f>
        <v>Sin garantía</v>
      </c>
      <c r="O1048" s="2" t="s">
        <v>12349</v>
      </c>
      <c r="P1048" s="2" t="s">
        <v>2426</v>
      </c>
      <c r="Q1048" s="2" t="s">
        <v>6630</v>
      </c>
      <c r="R1048" s="2" t="s">
        <v>2426</v>
      </c>
      <c r="S1048" s="2"/>
      <c r="T1048" s="2" t="s">
        <v>12350</v>
      </c>
      <c r="U1048" s="2" t="n">
        <v>75</v>
      </c>
      <c r="V1048" s="2" t="s">
        <v>77</v>
      </c>
      <c r="W1048" s="2" t="n">
        <v>1</v>
      </c>
      <c r="X1048" s="2" t="s">
        <v>2429</v>
      </c>
      <c r="Y1048" s="2" t="s">
        <v>12351</v>
      </c>
      <c r="Z1048" s="2" t="s">
        <v>136</v>
      </c>
      <c r="AA1048" s="2" t="s">
        <v>1130</v>
      </c>
      <c r="AB1048" s="2"/>
      <c r="AC1048" s="2"/>
      <c r="AD1048" s="2"/>
      <c r="AE1048" s="2"/>
      <c r="AF1048" s="2" t="s">
        <v>12352</v>
      </c>
      <c r="AG1048" s="2" t="s">
        <v>12353</v>
      </c>
      <c r="AH1048" s="2" t="s">
        <v>12354</v>
      </c>
      <c r="AI1048" s="2" t="s">
        <v>12355</v>
      </c>
      <c r="AJ1048" s="2" t="s">
        <v>12356</v>
      </c>
      <c r="AK1048" s="2"/>
      <c r="AL1048" s="2"/>
      <c r="AM1048" s="2"/>
      <c r="AN1048" s="2" t="s">
        <v>87</v>
      </c>
      <c r="AO1048" s="2" t="s">
        <v>12357</v>
      </c>
      <c r="AP1048" s="2" t="s">
        <v>89</v>
      </c>
    </row>
    <row r="1049" customFormat="false" ht="15" hidden="false" customHeight="false" outlineLevel="0" collapsed="false">
      <c r="A1049" s="8" t="s">
        <v>12358</v>
      </c>
      <c r="B1049" s="8" t="s">
        <v>12358</v>
      </c>
      <c r="C1049" s="2" t="s">
        <v>12359</v>
      </c>
      <c r="D1049" s="2" t="s">
        <v>303</v>
      </c>
      <c r="E1049" s="2" t="s">
        <v>304</v>
      </c>
      <c r="F1049" s="9" t="n">
        <f aca="false">Precios!R1049</f>
        <v>196</v>
      </c>
      <c r="G1049" s="2" t="n">
        <v>170</v>
      </c>
      <c r="H1049" s="10" t="str">
        <f aca="false">Parámetros!$B$28</f>
        <v>Nuevo</v>
      </c>
      <c r="I1049" s="10" t="str">
        <f aca="false">Parámetros!$B$29</f>
        <v>Clásica</v>
      </c>
      <c r="J1049" s="11" t="s">
        <v>12360</v>
      </c>
      <c r="K1049" s="10" t="str">
        <f aca="false">Parámetros!$B$30</f>
        <v>Mercado Envíos</v>
      </c>
      <c r="L1049" s="2" t="str">
        <f aca="false">IF(F1049&gt;=Parámetros!$B$7,"Envío gratis (obligatorio en Mercado Libre)",Parámetros!$B$31)</f>
        <v>A cargo del comprador</v>
      </c>
      <c r="M1049" s="10" t="str">
        <f aca="false">Parámetros!$B$32</f>
        <v>No acepto</v>
      </c>
      <c r="N1049" s="10" t="str">
        <f aca="false">Parámetros!$B$33</f>
        <v>Sin garantía</v>
      </c>
      <c r="O1049" s="2" t="s">
        <v>12361</v>
      </c>
      <c r="P1049" s="2" t="s">
        <v>12362</v>
      </c>
      <c r="Q1049" s="2" t="s">
        <v>910</v>
      </c>
      <c r="R1049" s="2" t="s">
        <v>12363</v>
      </c>
      <c r="S1049" s="2" t="s">
        <v>246</v>
      </c>
      <c r="T1049" s="2" t="s">
        <v>12364</v>
      </c>
      <c r="U1049" s="2" t="n">
        <v>30</v>
      </c>
      <c r="V1049" s="2" t="s">
        <v>77</v>
      </c>
      <c r="W1049" s="2" t="n">
        <v>1</v>
      </c>
      <c r="X1049" s="2" t="s">
        <v>12365</v>
      </c>
      <c r="Y1049" s="2" t="s">
        <v>12366</v>
      </c>
      <c r="Z1049" s="2" t="s">
        <v>136</v>
      </c>
      <c r="AA1049" s="2" t="s">
        <v>246</v>
      </c>
      <c r="AB1049" s="2"/>
      <c r="AC1049" s="2"/>
      <c r="AD1049" s="2"/>
      <c r="AE1049" s="2"/>
      <c r="AF1049" s="2"/>
      <c r="AG1049" s="2" t="s">
        <v>12367</v>
      </c>
      <c r="AH1049" s="2" t="s">
        <v>12368</v>
      </c>
      <c r="AI1049" s="2"/>
      <c r="AJ1049" s="2"/>
      <c r="AK1049" s="2"/>
      <c r="AL1049" s="2"/>
      <c r="AM1049" s="2"/>
      <c r="AN1049" s="2" t="s">
        <v>87</v>
      </c>
      <c r="AO1049" s="2" t="s">
        <v>12369</v>
      </c>
      <c r="AP1049" s="2" t="s">
        <v>89</v>
      </c>
    </row>
    <row r="1050" customFormat="false" ht="15" hidden="false" customHeight="false" outlineLevel="0" collapsed="false">
      <c r="A1050" s="8" t="s">
        <v>12370</v>
      </c>
      <c r="B1050" s="8" t="s">
        <v>12370</v>
      </c>
      <c r="C1050" s="2" t="s">
        <v>12371</v>
      </c>
      <c r="D1050" s="2" t="s">
        <v>843</v>
      </c>
      <c r="E1050" s="2" t="s">
        <v>844</v>
      </c>
      <c r="F1050" s="9" t="n">
        <f aca="false">Precios!R1050</f>
        <v>189</v>
      </c>
      <c r="G1050" s="2" t="n">
        <v>281</v>
      </c>
      <c r="H1050" s="10" t="str">
        <f aca="false">Parámetros!$B$28</f>
        <v>Nuevo</v>
      </c>
      <c r="I1050" s="10" t="str">
        <f aca="false">Parámetros!$B$29</f>
        <v>Clásica</v>
      </c>
      <c r="J1050" s="11" t="s">
        <v>12372</v>
      </c>
      <c r="K1050" s="10" t="str">
        <f aca="false">Parámetros!$B$30</f>
        <v>Mercado Envíos</v>
      </c>
      <c r="L1050" s="2" t="str">
        <f aca="false">IF(F1050&gt;=Parámetros!$B$7,"Envío gratis (obligatorio en Mercado Libre)",Parámetros!$B$31)</f>
        <v>A cargo del comprador</v>
      </c>
      <c r="M1050" s="10" t="str">
        <f aca="false">Parámetros!$B$32</f>
        <v>No acepto</v>
      </c>
      <c r="N1050" s="10" t="str">
        <f aca="false">Parámetros!$B$33</f>
        <v>Sin garantía</v>
      </c>
      <c r="O1050" s="2"/>
      <c r="P1050" s="2" t="s">
        <v>847</v>
      </c>
      <c r="Q1050" s="2" t="s">
        <v>847</v>
      </c>
      <c r="R1050" s="2" t="s">
        <v>6218</v>
      </c>
      <c r="S1050" s="2" t="s">
        <v>1959</v>
      </c>
      <c r="T1050" s="2" t="s">
        <v>12373</v>
      </c>
      <c r="U1050" s="2" t="n">
        <v>100</v>
      </c>
      <c r="V1050" s="2" t="s">
        <v>171</v>
      </c>
      <c r="W1050" s="2" t="n">
        <v>100</v>
      </c>
      <c r="X1050" s="2"/>
      <c r="Y1050" s="2"/>
      <c r="Z1050" s="2"/>
      <c r="AA1050" s="2"/>
      <c r="AB1050" s="2"/>
      <c r="AC1050" s="2"/>
      <c r="AD1050" s="2"/>
      <c r="AE1050" s="2"/>
      <c r="AF1050" s="2"/>
      <c r="AG1050" s="2" t="s">
        <v>12374</v>
      </c>
      <c r="AH1050" s="2" t="s">
        <v>12375</v>
      </c>
      <c r="AI1050" s="2" t="s">
        <v>12376</v>
      </c>
      <c r="AJ1050" s="2" t="s">
        <v>12377</v>
      </c>
      <c r="AK1050" s="2" t="s">
        <v>12378</v>
      </c>
      <c r="AL1050" s="2"/>
      <c r="AM1050" s="2"/>
      <c r="AN1050" s="2" t="s">
        <v>87</v>
      </c>
      <c r="AO1050" s="2" t="s">
        <v>12379</v>
      </c>
      <c r="AP1050" s="2" t="s">
        <v>89</v>
      </c>
    </row>
    <row r="1051" customFormat="false" ht="15" hidden="false" customHeight="false" outlineLevel="0" collapsed="false">
      <c r="A1051" s="8" t="s">
        <v>12380</v>
      </c>
      <c r="B1051" s="8" t="s">
        <v>12380</v>
      </c>
      <c r="C1051" s="2" t="s">
        <v>12381</v>
      </c>
      <c r="D1051" s="2" t="s">
        <v>12296</v>
      </c>
      <c r="E1051" s="2" t="s">
        <v>12297</v>
      </c>
      <c r="F1051" s="9" t="n">
        <f aca="false">Precios!R1051</f>
        <v>56</v>
      </c>
      <c r="G1051" s="2" t="n">
        <v>325</v>
      </c>
      <c r="H1051" s="10" t="str">
        <f aca="false">Parámetros!$B$28</f>
        <v>Nuevo</v>
      </c>
      <c r="I1051" s="10" t="str">
        <f aca="false">Parámetros!$B$29</f>
        <v>Clásica</v>
      </c>
      <c r="J1051" s="11" t="s">
        <v>12382</v>
      </c>
      <c r="K1051" s="10" t="str">
        <f aca="false">Parámetros!$B$30</f>
        <v>Mercado Envíos</v>
      </c>
      <c r="L1051" s="2" t="str">
        <f aca="false">IF(F1051&gt;=Parámetros!$B$7,"Envío gratis (obligatorio en Mercado Libre)",Parámetros!$B$31)</f>
        <v>A cargo del comprador</v>
      </c>
      <c r="M1051" s="10" t="str">
        <f aca="false">Parámetros!$B$32</f>
        <v>No acepto</v>
      </c>
      <c r="N1051" s="10" t="str">
        <f aca="false">Parámetros!$B$33</f>
        <v>Sin garantía</v>
      </c>
      <c r="O1051" s="2" t="s">
        <v>12383</v>
      </c>
      <c r="P1051" s="2" t="s">
        <v>4959</v>
      </c>
      <c r="Q1051" s="2" t="s">
        <v>4959</v>
      </c>
      <c r="R1051" s="2" t="s">
        <v>12170</v>
      </c>
      <c r="S1051" s="2" t="s">
        <v>12170</v>
      </c>
      <c r="T1051" s="2" t="s">
        <v>12384</v>
      </c>
      <c r="U1051" s="2" t="n">
        <v>150</v>
      </c>
      <c r="V1051" s="2" t="s">
        <v>100</v>
      </c>
      <c r="W1051" s="2" t="n">
        <v>1</v>
      </c>
      <c r="X1051" s="2"/>
      <c r="Y1051" s="2"/>
      <c r="Z1051" s="2"/>
      <c r="AA1051" s="2"/>
      <c r="AB1051" s="2"/>
      <c r="AC1051" s="2"/>
      <c r="AD1051" s="2"/>
      <c r="AE1051" s="2" t="s">
        <v>5442</v>
      </c>
      <c r="AF1051" s="2"/>
      <c r="AG1051" s="2" t="s">
        <v>12385</v>
      </c>
      <c r="AH1051" s="2" t="s">
        <v>12386</v>
      </c>
      <c r="AI1051" s="2" t="s">
        <v>12387</v>
      </c>
      <c r="AJ1051" s="2" t="s">
        <v>12388</v>
      </c>
      <c r="AK1051" s="2"/>
      <c r="AL1051" s="2"/>
      <c r="AM1051" s="2"/>
      <c r="AN1051" s="2" t="s">
        <v>175</v>
      </c>
      <c r="AO1051" s="2" t="s">
        <v>12389</v>
      </c>
      <c r="AP1051" s="2" t="s">
        <v>89</v>
      </c>
    </row>
    <row r="1052" customFormat="false" ht="15" hidden="false" customHeight="false" outlineLevel="0" collapsed="false">
      <c r="A1052" s="8" t="s">
        <v>12390</v>
      </c>
      <c r="B1052" s="8" t="s">
        <v>12390</v>
      </c>
      <c r="C1052" s="2" t="s">
        <v>12391</v>
      </c>
      <c r="D1052" s="2" t="s">
        <v>10053</v>
      </c>
      <c r="E1052" s="2" t="s">
        <v>10054</v>
      </c>
      <c r="F1052" s="9" t="n">
        <f aca="false">Precios!R1052</f>
        <v>90</v>
      </c>
      <c r="G1052" s="2" t="n">
        <v>132</v>
      </c>
      <c r="H1052" s="10" t="str">
        <f aca="false">Parámetros!$B$28</f>
        <v>Nuevo</v>
      </c>
      <c r="I1052" s="10" t="str">
        <f aca="false">Parámetros!$B$29</f>
        <v>Clásica</v>
      </c>
      <c r="J1052" s="11" t="s">
        <v>12392</v>
      </c>
      <c r="K1052" s="10" t="str">
        <f aca="false">Parámetros!$B$30</f>
        <v>Mercado Envíos</v>
      </c>
      <c r="L1052" s="2" t="str">
        <f aca="false">IF(F1052&gt;=Parámetros!$B$7,"Envío gratis (obligatorio en Mercado Libre)",Parámetros!$B$31)</f>
        <v>A cargo del comprador</v>
      </c>
      <c r="M1052" s="10" t="str">
        <f aca="false">Parámetros!$B$32</f>
        <v>No acepto</v>
      </c>
      <c r="N1052" s="10" t="str">
        <f aca="false">Parámetros!$B$33</f>
        <v>Sin garantía</v>
      </c>
      <c r="O1052" s="2" t="s">
        <v>12393</v>
      </c>
      <c r="P1052" s="2" t="s">
        <v>11391</v>
      </c>
      <c r="Q1052" s="2" t="s">
        <v>12394</v>
      </c>
      <c r="R1052" s="2" t="s">
        <v>11392</v>
      </c>
      <c r="S1052" s="2" t="s">
        <v>12395</v>
      </c>
      <c r="T1052" s="2" t="s">
        <v>12396</v>
      </c>
      <c r="U1052" s="2" t="n">
        <v>350</v>
      </c>
      <c r="V1052" s="2" t="s">
        <v>77</v>
      </c>
      <c r="W1052" s="2" t="n">
        <v>1</v>
      </c>
      <c r="X1052" s="2"/>
      <c r="Y1052" s="2"/>
      <c r="Z1052" s="2"/>
      <c r="AA1052" s="2"/>
      <c r="AB1052" s="2"/>
      <c r="AC1052" s="2" t="s">
        <v>12397</v>
      </c>
      <c r="AD1052" s="2"/>
      <c r="AE1052" s="2" t="s">
        <v>12398</v>
      </c>
      <c r="AF1052" s="2"/>
      <c r="AG1052" s="2" t="s">
        <v>12399</v>
      </c>
      <c r="AH1052" s="2" t="s">
        <v>12400</v>
      </c>
      <c r="AI1052" s="2" t="s">
        <v>12401</v>
      </c>
      <c r="AJ1052" s="2"/>
      <c r="AK1052" s="2"/>
      <c r="AL1052" s="2"/>
      <c r="AM1052" s="2"/>
      <c r="AN1052" s="2" t="s">
        <v>175</v>
      </c>
      <c r="AO1052" s="2" t="s">
        <v>12402</v>
      </c>
      <c r="AP1052" s="2" t="s">
        <v>89</v>
      </c>
    </row>
    <row r="1053" customFormat="false" ht="15" hidden="false" customHeight="false" outlineLevel="0" collapsed="false">
      <c r="A1053" s="8" t="s">
        <v>12403</v>
      </c>
      <c r="B1053" s="8" t="s">
        <v>12403</v>
      </c>
      <c r="C1053" s="2" t="s">
        <v>12404</v>
      </c>
      <c r="D1053" s="2" t="s">
        <v>331</v>
      </c>
      <c r="E1053" s="2" t="s">
        <v>332</v>
      </c>
      <c r="F1053" s="9" t="n">
        <f aca="false">Precios!R1053</f>
        <v>79</v>
      </c>
      <c r="G1053" s="2" t="n">
        <v>0</v>
      </c>
      <c r="H1053" s="10" t="str">
        <f aca="false">Parámetros!$B$28</f>
        <v>Nuevo</v>
      </c>
      <c r="I1053" s="10" t="str">
        <f aca="false">Parámetros!$B$29</f>
        <v>Clásica</v>
      </c>
      <c r="J1053" s="11" t="s">
        <v>12405</v>
      </c>
      <c r="K1053" s="10" t="str">
        <f aca="false">Parámetros!$B$30</f>
        <v>Mercado Envíos</v>
      </c>
      <c r="L1053" s="2" t="str">
        <f aca="false">IF(F1053&gt;=Parámetros!$B$7,"Envío gratis (obligatorio en Mercado Libre)",Parámetros!$B$31)</f>
        <v>A cargo del comprador</v>
      </c>
      <c r="M1053" s="10" t="str">
        <f aca="false">Parámetros!$B$32</f>
        <v>No acepto</v>
      </c>
      <c r="N1053" s="10" t="str">
        <f aca="false">Parámetros!$B$33</f>
        <v>Sin garantía</v>
      </c>
      <c r="O1053" s="2" t="s">
        <v>12406</v>
      </c>
      <c r="P1053" s="2" t="s">
        <v>5040</v>
      </c>
      <c r="Q1053" s="2" t="s">
        <v>3066</v>
      </c>
      <c r="R1053" s="2" t="s">
        <v>5040</v>
      </c>
      <c r="S1053" s="2" t="s">
        <v>12407</v>
      </c>
      <c r="T1053" s="2" t="s">
        <v>7496</v>
      </c>
      <c r="U1053" s="2" t="n">
        <v>12</v>
      </c>
      <c r="V1053" s="2" t="s">
        <v>133</v>
      </c>
      <c r="W1053" s="2" t="n">
        <v>12</v>
      </c>
      <c r="X1053" s="2" t="s">
        <v>12408</v>
      </c>
      <c r="Y1053" s="2" t="s">
        <v>12409</v>
      </c>
      <c r="Z1053" s="2" t="s">
        <v>136</v>
      </c>
      <c r="AA1053" s="2" t="s">
        <v>547</v>
      </c>
      <c r="AB1053" s="2"/>
      <c r="AC1053" s="2"/>
      <c r="AD1053" s="2"/>
      <c r="AE1053" s="2"/>
      <c r="AF1053" s="2"/>
      <c r="AG1053" s="2" t="s">
        <v>12410</v>
      </c>
      <c r="AH1053" s="2" t="s">
        <v>12411</v>
      </c>
      <c r="AI1053" s="2" t="s">
        <v>12412</v>
      </c>
      <c r="AJ1053" s="2" t="s">
        <v>12413</v>
      </c>
      <c r="AK1053" s="2"/>
      <c r="AL1053" s="2"/>
      <c r="AM1053" s="2"/>
      <c r="AN1053" s="2" t="s">
        <v>87</v>
      </c>
      <c r="AO1053" s="2" t="s">
        <v>12414</v>
      </c>
      <c r="AP1053" s="2" t="s">
        <v>89</v>
      </c>
    </row>
    <row r="1054" customFormat="false" ht="15" hidden="false" customHeight="false" outlineLevel="0" collapsed="false">
      <c r="A1054" s="8" t="s">
        <v>12415</v>
      </c>
      <c r="B1054" s="8" t="s">
        <v>12415</v>
      </c>
      <c r="C1054" s="2" t="s">
        <v>12416</v>
      </c>
      <c r="D1054" s="2" t="s">
        <v>750</v>
      </c>
      <c r="E1054" s="2" t="s">
        <v>751</v>
      </c>
      <c r="F1054" s="9" t="n">
        <f aca="false">Precios!R1054</f>
        <v>2305</v>
      </c>
      <c r="G1054" s="2" t="n">
        <v>4</v>
      </c>
      <c r="H1054" s="10" t="str">
        <f aca="false">Parámetros!$B$28</f>
        <v>Nuevo</v>
      </c>
      <c r="I1054" s="10" t="str">
        <f aca="false">Parámetros!$B$29</f>
        <v>Clásica</v>
      </c>
      <c r="J1054" s="11" t="s">
        <v>12417</v>
      </c>
      <c r="K1054" s="10" t="str">
        <f aca="false">Parámetros!$B$30</f>
        <v>Mercado Envíos</v>
      </c>
      <c r="L1054" s="2" t="str">
        <f aca="false">IF(F1054&gt;=Parámetros!$B$7,"Envío gratis (obligatorio en Mercado Libre)",Parámetros!$B$31)</f>
        <v>Envío gratis (obligatorio en Mercado Libre)</v>
      </c>
      <c r="M1054" s="10" t="str">
        <f aca="false">Parámetros!$B$32</f>
        <v>No acepto</v>
      </c>
      <c r="N1054" s="10" t="str">
        <f aca="false">Parámetros!$B$33</f>
        <v>Sin garantía</v>
      </c>
      <c r="O1054" s="2" t="s">
        <v>12418</v>
      </c>
      <c r="P1054" s="2" t="s">
        <v>12419</v>
      </c>
      <c r="Q1054" s="2" t="s">
        <v>149</v>
      </c>
      <c r="R1054" s="2" t="s">
        <v>12420</v>
      </c>
      <c r="S1054" s="2" t="s">
        <v>2682</v>
      </c>
      <c r="T1054" s="2" t="s">
        <v>12421</v>
      </c>
      <c r="U1054" s="2" t="n">
        <v>4</v>
      </c>
      <c r="V1054" s="2" t="s">
        <v>77</v>
      </c>
      <c r="W1054" s="2" t="n">
        <v>1</v>
      </c>
      <c r="X1054" s="2" t="s">
        <v>12422</v>
      </c>
      <c r="Y1054" s="2" t="s">
        <v>12423</v>
      </c>
      <c r="Z1054" s="2" t="s">
        <v>2687</v>
      </c>
      <c r="AA1054" s="2" t="s">
        <v>81</v>
      </c>
      <c r="AB1054" s="2"/>
      <c r="AC1054" s="2"/>
      <c r="AD1054" s="2"/>
      <c r="AE1054" s="2"/>
      <c r="AF1054" s="2"/>
      <c r="AG1054" s="2" t="s">
        <v>12424</v>
      </c>
      <c r="AH1054" s="2" t="s">
        <v>12425</v>
      </c>
      <c r="AI1054" s="2" t="s">
        <v>12426</v>
      </c>
      <c r="AJ1054" s="2" t="s">
        <v>12427</v>
      </c>
      <c r="AK1054" s="2"/>
      <c r="AL1054" s="2"/>
      <c r="AM1054" s="2"/>
      <c r="AN1054" s="2" t="s">
        <v>87</v>
      </c>
      <c r="AO1054" s="2" t="s">
        <v>12428</v>
      </c>
      <c r="AP1054" s="2" t="s">
        <v>89</v>
      </c>
    </row>
    <row r="1055" customFormat="false" ht="15" hidden="false" customHeight="false" outlineLevel="0" collapsed="false">
      <c r="A1055" s="8" t="s">
        <v>12429</v>
      </c>
      <c r="B1055" s="8" t="s">
        <v>12429</v>
      </c>
      <c r="C1055" s="2" t="s">
        <v>12430</v>
      </c>
      <c r="D1055" s="2" t="s">
        <v>1093</v>
      </c>
      <c r="E1055" s="2" t="s">
        <v>1094</v>
      </c>
      <c r="F1055" s="9" t="n">
        <f aca="false">Precios!R1055</f>
        <v>577.16</v>
      </c>
      <c r="G1055" s="2" t="n">
        <v>52</v>
      </c>
      <c r="H1055" s="10" t="str">
        <f aca="false">Parámetros!$B$28</f>
        <v>Nuevo</v>
      </c>
      <c r="I1055" s="10" t="str">
        <f aca="false">Parámetros!$B$29</f>
        <v>Clásica</v>
      </c>
      <c r="J1055" s="11" t="s">
        <v>12431</v>
      </c>
      <c r="K1055" s="10" t="str">
        <f aca="false">Parámetros!$B$30</f>
        <v>Mercado Envíos</v>
      </c>
      <c r="L1055" s="2" t="str">
        <f aca="false">IF(F1055&gt;=Parámetros!$B$7,"Envío gratis (obligatorio en Mercado Libre)",Parámetros!$B$31)</f>
        <v>Envío gratis (obligatorio en Mercado Libre)</v>
      </c>
      <c r="M1055" s="10" t="str">
        <f aca="false">Parámetros!$B$32</f>
        <v>No acepto</v>
      </c>
      <c r="N1055" s="10" t="str">
        <f aca="false">Parámetros!$B$33</f>
        <v>Sin garantía</v>
      </c>
      <c r="O1055" s="2" t="s">
        <v>12432</v>
      </c>
      <c r="P1055" s="2" t="s">
        <v>12433</v>
      </c>
      <c r="Q1055" s="2"/>
      <c r="R1055" s="2" t="s">
        <v>12433</v>
      </c>
      <c r="S1055" s="2" t="s">
        <v>12434</v>
      </c>
      <c r="T1055" s="2" t="s">
        <v>12435</v>
      </c>
      <c r="U1055" s="2" t="n">
        <v>30</v>
      </c>
      <c r="V1055" s="2" t="s">
        <v>100</v>
      </c>
      <c r="W1055" s="2" t="n">
        <v>1</v>
      </c>
      <c r="X1055" s="2" t="s">
        <v>12436</v>
      </c>
      <c r="Y1055" s="2" t="s">
        <v>12437</v>
      </c>
      <c r="Z1055" s="2" t="s">
        <v>1435</v>
      </c>
      <c r="AA1055" s="2"/>
      <c r="AB1055" s="2"/>
      <c r="AC1055" s="2"/>
      <c r="AD1055" s="2"/>
      <c r="AE1055" s="2"/>
      <c r="AF1055" s="2"/>
      <c r="AG1055" s="2" t="s">
        <v>12438</v>
      </c>
      <c r="AH1055" s="2" t="s">
        <v>12439</v>
      </c>
      <c r="AI1055" s="2" t="s">
        <v>12440</v>
      </c>
      <c r="AJ1055" s="2"/>
      <c r="AK1055" s="2"/>
      <c r="AL1055" s="2"/>
      <c r="AM1055" s="2"/>
      <c r="AN1055" s="2" t="s">
        <v>87</v>
      </c>
      <c r="AO1055" s="2" t="s">
        <v>12441</v>
      </c>
      <c r="AP1055" s="2" t="s">
        <v>89</v>
      </c>
    </row>
    <row r="1056" customFormat="false" ht="15" hidden="false" customHeight="false" outlineLevel="0" collapsed="false">
      <c r="A1056" s="8" t="s">
        <v>12442</v>
      </c>
      <c r="B1056" s="8" t="s">
        <v>12442</v>
      </c>
      <c r="C1056" s="2" t="s">
        <v>12443</v>
      </c>
      <c r="D1056" s="2" t="s">
        <v>144</v>
      </c>
      <c r="E1056" s="2" t="s">
        <v>145</v>
      </c>
      <c r="F1056" s="9" t="n">
        <f aca="false">Precios!R1056</f>
        <v>413.92</v>
      </c>
      <c r="G1056" s="2" t="n">
        <v>23</v>
      </c>
      <c r="H1056" s="10" t="str">
        <f aca="false">Parámetros!$B$28</f>
        <v>Nuevo</v>
      </c>
      <c r="I1056" s="10" t="str">
        <f aca="false">Parámetros!$B$29</f>
        <v>Clásica</v>
      </c>
      <c r="J1056" s="11" t="s">
        <v>12444</v>
      </c>
      <c r="K1056" s="10" t="str">
        <f aca="false">Parámetros!$B$30</f>
        <v>Mercado Envíos</v>
      </c>
      <c r="L1056" s="2" t="str">
        <f aca="false">IF(F1056&gt;=Parámetros!$B$7,"Envío gratis (obligatorio en Mercado Libre)",Parámetros!$B$31)</f>
        <v>Envío gratis (obligatorio en Mercado Libre)</v>
      </c>
      <c r="M1056" s="10" t="str">
        <f aca="false">Parámetros!$B$32</f>
        <v>No acepto</v>
      </c>
      <c r="N1056" s="10" t="str">
        <f aca="false">Parámetros!$B$33</f>
        <v>Sin garantía</v>
      </c>
      <c r="O1056" s="2" t="s">
        <v>12445</v>
      </c>
      <c r="P1056" s="2" t="s">
        <v>12446</v>
      </c>
      <c r="Q1056" s="2" t="s">
        <v>12447</v>
      </c>
      <c r="R1056" s="2" t="s">
        <v>12446</v>
      </c>
      <c r="S1056" s="2"/>
      <c r="T1056" s="2" t="s">
        <v>7065</v>
      </c>
      <c r="U1056" s="2" t="n">
        <v>20</v>
      </c>
      <c r="V1056" s="2" t="s">
        <v>1736</v>
      </c>
      <c r="W1056" s="2" t="n">
        <v>20</v>
      </c>
      <c r="X1056" s="2" t="s">
        <v>12448</v>
      </c>
      <c r="Y1056" s="2" t="s">
        <v>9473</v>
      </c>
      <c r="Z1056" s="2" t="s">
        <v>136</v>
      </c>
      <c r="AA1056" s="2"/>
      <c r="AB1056" s="2"/>
      <c r="AC1056" s="2"/>
      <c r="AD1056" s="2"/>
      <c r="AE1056" s="2"/>
      <c r="AF1056" s="2" t="s">
        <v>12449</v>
      </c>
      <c r="AG1056" s="2" t="s">
        <v>12450</v>
      </c>
      <c r="AH1056" s="2" t="s">
        <v>12451</v>
      </c>
      <c r="AI1056" s="2" t="s">
        <v>12452</v>
      </c>
      <c r="AJ1056" s="2"/>
      <c r="AK1056" s="2"/>
      <c r="AL1056" s="2"/>
      <c r="AM1056" s="2"/>
      <c r="AN1056" s="2" t="s">
        <v>87</v>
      </c>
      <c r="AO1056" s="2" t="s">
        <v>12453</v>
      </c>
      <c r="AP1056" s="2" t="s">
        <v>89</v>
      </c>
    </row>
    <row r="1057" customFormat="false" ht="15" hidden="false" customHeight="false" outlineLevel="0" collapsed="false">
      <c r="A1057" s="8" t="s">
        <v>12454</v>
      </c>
      <c r="B1057" s="8" t="s">
        <v>12454</v>
      </c>
      <c r="C1057" s="2" t="s">
        <v>12455</v>
      </c>
      <c r="D1057" s="2" t="s">
        <v>6190</v>
      </c>
      <c r="E1057" s="2" t="s">
        <v>6191</v>
      </c>
      <c r="F1057" s="9" t="n">
        <f aca="false">Precios!R1057</f>
        <v>159</v>
      </c>
      <c r="G1057" s="2" t="n">
        <v>97</v>
      </c>
      <c r="H1057" s="10" t="str">
        <f aca="false">Parámetros!$B$28</f>
        <v>Nuevo</v>
      </c>
      <c r="I1057" s="10" t="str">
        <f aca="false">Parámetros!$B$29</f>
        <v>Clásica</v>
      </c>
      <c r="J1057" s="11" t="s">
        <v>12456</v>
      </c>
      <c r="K1057" s="10" t="str">
        <f aca="false">Parámetros!$B$30</f>
        <v>Mercado Envíos</v>
      </c>
      <c r="L1057" s="2" t="str">
        <f aca="false">IF(F1057&gt;=Parámetros!$B$7,"Envío gratis (obligatorio en Mercado Libre)",Parámetros!$B$31)</f>
        <v>A cargo del comprador</v>
      </c>
      <c r="M1057" s="10" t="str">
        <f aca="false">Parámetros!$B$32</f>
        <v>No acepto</v>
      </c>
      <c r="N1057" s="10" t="str">
        <f aca="false">Parámetros!$B$33</f>
        <v>Sin garantía</v>
      </c>
      <c r="O1057" s="2" t="s">
        <v>12457</v>
      </c>
      <c r="P1057" s="2" t="s">
        <v>6194</v>
      </c>
      <c r="Q1057" s="2" t="s">
        <v>6195</v>
      </c>
      <c r="R1057" s="2" t="s">
        <v>10354</v>
      </c>
      <c r="S1057" s="2" t="s">
        <v>10723</v>
      </c>
      <c r="T1057" s="2" t="s">
        <v>12458</v>
      </c>
      <c r="U1057" s="2" t="n">
        <v>200</v>
      </c>
      <c r="V1057" s="2" t="s">
        <v>100</v>
      </c>
      <c r="W1057" s="2" t="n">
        <v>1</v>
      </c>
      <c r="X1057" s="2"/>
      <c r="Y1057" s="2"/>
      <c r="Z1057" s="2"/>
      <c r="AA1057" s="2"/>
      <c r="AB1057" s="2"/>
      <c r="AC1057" s="2"/>
      <c r="AD1057" s="2"/>
      <c r="AE1057" s="2"/>
      <c r="AF1057" s="2"/>
      <c r="AG1057" s="2" t="s">
        <v>12459</v>
      </c>
      <c r="AH1057" s="2" t="s">
        <v>12460</v>
      </c>
      <c r="AI1057" s="2" t="s">
        <v>12461</v>
      </c>
      <c r="AJ1057" s="2"/>
      <c r="AK1057" s="2"/>
      <c r="AL1057" s="2"/>
      <c r="AM1057" s="2"/>
      <c r="AN1057" s="2" t="s">
        <v>175</v>
      </c>
      <c r="AO1057" s="2" t="s">
        <v>12462</v>
      </c>
      <c r="AP1057" s="2" t="s">
        <v>89</v>
      </c>
    </row>
    <row r="1058" customFormat="false" ht="15" hidden="false" customHeight="false" outlineLevel="0" collapsed="false">
      <c r="A1058" s="8" t="s">
        <v>12463</v>
      </c>
      <c r="B1058" s="8" t="s">
        <v>12463</v>
      </c>
      <c r="C1058" s="2" t="s">
        <v>12464</v>
      </c>
      <c r="D1058" s="2" t="s">
        <v>4258</v>
      </c>
      <c r="E1058" s="2" t="s">
        <v>4259</v>
      </c>
      <c r="F1058" s="9" t="n">
        <f aca="false">Precios!R1058</f>
        <v>1350</v>
      </c>
      <c r="G1058" s="2" t="n">
        <v>41</v>
      </c>
      <c r="H1058" s="10" t="str">
        <f aca="false">Parámetros!$B$28</f>
        <v>Nuevo</v>
      </c>
      <c r="I1058" s="10" t="str">
        <f aca="false">Parámetros!$B$29</f>
        <v>Clásica</v>
      </c>
      <c r="J1058" s="11" t="s">
        <v>12465</v>
      </c>
      <c r="K1058" s="10" t="str">
        <f aca="false">Parámetros!$B$30</f>
        <v>Mercado Envíos</v>
      </c>
      <c r="L1058" s="2" t="str">
        <f aca="false">IF(F1058&gt;=Parámetros!$B$7,"Envío gratis (obligatorio en Mercado Libre)",Parámetros!$B$31)</f>
        <v>Envío gratis (obligatorio en Mercado Libre)</v>
      </c>
      <c r="M1058" s="10" t="str">
        <f aca="false">Parámetros!$B$32</f>
        <v>No acepto</v>
      </c>
      <c r="N1058" s="10" t="str">
        <f aca="false">Parámetros!$B$33</f>
        <v>Sin garantía</v>
      </c>
      <c r="O1058" s="2" t="s">
        <v>12466</v>
      </c>
      <c r="P1058" s="2" t="s">
        <v>12467</v>
      </c>
      <c r="Q1058" s="2" t="s">
        <v>897</v>
      </c>
      <c r="R1058" s="2" t="s">
        <v>12467</v>
      </c>
      <c r="S1058" s="2"/>
      <c r="T1058" s="2" t="s">
        <v>5415</v>
      </c>
      <c r="U1058" s="2" t="n">
        <v>30</v>
      </c>
      <c r="V1058" s="2" t="s">
        <v>133</v>
      </c>
      <c r="W1058" s="2" t="n">
        <v>30</v>
      </c>
      <c r="X1058" s="2" t="s">
        <v>12468</v>
      </c>
      <c r="Y1058" s="2" t="s">
        <v>12469</v>
      </c>
      <c r="Z1058" s="2" t="s">
        <v>136</v>
      </c>
      <c r="AA1058" s="2" t="s">
        <v>81</v>
      </c>
      <c r="AB1058" s="2"/>
      <c r="AC1058" s="2"/>
      <c r="AD1058" s="2"/>
      <c r="AE1058" s="2"/>
      <c r="AF1058" s="2" t="s">
        <v>12470</v>
      </c>
      <c r="AG1058" s="2" t="s">
        <v>12471</v>
      </c>
      <c r="AH1058" s="2" t="s">
        <v>12472</v>
      </c>
      <c r="AI1058" s="2" t="s">
        <v>12473</v>
      </c>
      <c r="AJ1058" s="2" t="s">
        <v>12474</v>
      </c>
      <c r="AK1058" s="2"/>
      <c r="AL1058" s="2"/>
      <c r="AM1058" s="2"/>
      <c r="AN1058" s="2" t="s">
        <v>87</v>
      </c>
      <c r="AO1058" s="2" t="s">
        <v>12475</v>
      </c>
      <c r="AP1058" s="2" t="s">
        <v>89</v>
      </c>
    </row>
    <row r="1059" customFormat="false" ht="15" hidden="false" customHeight="false" outlineLevel="0" collapsed="false">
      <c r="A1059" s="8" t="s">
        <v>12476</v>
      </c>
      <c r="B1059" s="8" t="s">
        <v>12476</v>
      </c>
      <c r="C1059" s="2" t="s">
        <v>12477</v>
      </c>
      <c r="D1059" s="2" t="s">
        <v>144</v>
      </c>
      <c r="E1059" s="2" t="s">
        <v>145</v>
      </c>
      <c r="F1059" s="9" t="n">
        <f aca="false">Precios!R1059</f>
        <v>488</v>
      </c>
      <c r="G1059" s="2" t="n">
        <v>32</v>
      </c>
      <c r="H1059" s="10" t="str">
        <f aca="false">Parámetros!$B$28</f>
        <v>Nuevo</v>
      </c>
      <c r="I1059" s="10" t="str">
        <f aca="false">Parámetros!$B$29</f>
        <v>Clásica</v>
      </c>
      <c r="J1059" s="11" t="s">
        <v>12478</v>
      </c>
      <c r="K1059" s="10" t="str">
        <f aca="false">Parámetros!$B$30</f>
        <v>Mercado Envíos</v>
      </c>
      <c r="L1059" s="2" t="str">
        <f aca="false">IF(F1059&gt;=Parámetros!$B$7,"Envío gratis (obligatorio en Mercado Libre)",Parámetros!$B$31)</f>
        <v>Envío gratis (obligatorio en Mercado Libre)</v>
      </c>
      <c r="M1059" s="10" t="str">
        <f aca="false">Parámetros!$B$32</f>
        <v>No acepto</v>
      </c>
      <c r="N1059" s="10" t="str">
        <f aca="false">Parámetros!$B$33</f>
        <v>Sin garantía</v>
      </c>
      <c r="O1059" s="2" t="s">
        <v>12479</v>
      </c>
      <c r="P1059" s="2" t="s">
        <v>12480</v>
      </c>
      <c r="Q1059" s="2" t="s">
        <v>450</v>
      </c>
      <c r="R1059" s="2" t="s">
        <v>12480</v>
      </c>
      <c r="S1059" s="2" t="s">
        <v>1063</v>
      </c>
      <c r="T1059" s="2" t="s">
        <v>12481</v>
      </c>
      <c r="U1059" s="2" t="n">
        <v>60</v>
      </c>
      <c r="V1059" s="2" t="s">
        <v>133</v>
      </c>
      <c r="W1059" s="2" t="n">
        <v>60</v>
      </c>
      <c r="X1059" s="2" t="s">
        <v>12482</v>
      </c>
      <c r="Y1059" s="2" t="s">
        <v>912</v>
      </c>
      <c r="Z1059" s="2" t="s">
        <v>136</v>
      </c>
      <c r="AA1059" s="2" t="s">
        <v>12483</v>
      </c>
      <c r="AB1059" s="2"/>
      <c r="AC1059" s="2"/>
      <c r="AD1059" s="2"/>
      <c r="AE1059" s="2"/>
      <c r="AF1059" s="2" t="s">
        <v>12484</v>
      </c>
      <c r="AG1059" s="2" t="s">
        <v>12485</v>
      </c>
      <c r="AH1059" s="2" t="s">
        <v>12486</v>
      </c>
      <c r="AI1059" s="2" t="s">
        <v>12487</v>
      </c>
      <c r="AJ1059" s="2" t="s">
        <v>12488</v>
      </c>
      <c r="AK1059" s="2"/>
      <c r="AL1059" s="2"/>
      <c r="AM1059" s="2"/>
      <c r="AN1059" s="2" t="s">
        <v>87</v>
      </c>
      <c r="AO1059" s="2" t="s">
        <v>12489</v>
      </c>
      <c r="AP1059" s="2" t="s">
        <v>89</v>
      </c>
    </row>
    <row r="1060" customFormat="false" ht="15" hidden="false" customHeight="false" outlineLevel="0" collapsed="false">
      <c r="A1060" s="8" t="s">
        <v>12490</v>
      </c>
      <c r="B1060" s="8" t="s">
        <v>12490</v>
      </c>
      <c r="C1060" s="2" t="s">
        <v>12491</v>
      </c>
      <c r="D1060" s="2" t="s">
        <v>144</v>
      </c>
      <c r="E1060" s="2" t="s">
        <v>145</v>
      </c>
      <c r="F1060" s="9" t="n">
        <f aca="false">Precios!R1060</f>
        <v>467.42</v>
      </c>
      <c r="G1060" s="2" t="n">
        <v>50</v>
      </c>
      <c r="H1060" s="10" t="str">
        <f aca="false">Parámetros!$B$28</f>
        <v>Nuevo</v>
      </c>
      <c r="I1060" s="10" t="str">
        <f aca="false">Parámetros!$B$29</f>
        <v>Clásica</v>
      </c>
      <c r="J1060" s="11" t="s">
        <v>12492</v>
      </c>
      <c r="K1060" s="10" t="str">
        <f aca="false">Parámetros!$B$30</f>
        <v>Mercado Envíos</v>
      </c>
      <c r="L1060" s="2" t="str">
        <f aca="false">IF(F1060&gt;=Parámetros!$B$7,"Envío gratis (obligatorio en Mercado Libre)",Parámetros!$B$31)</f>
        <v>Envío gratis (obligatorio en Mercado Libre)</v>
      </c>
      <c r="M1060" s="10" t="str">
        <f aca="false">Parámetros!$B$32</f>
        <v>No acepto</v>
      </c>
      <c r="N1060" s="10" t="str">
        <f aca="false">Parámetros!$B$33</f>
        <v>Sin garantía</v>
      </c>
      <c r="O1060" s="2" t="s">
        <v>12493</v>
      </c>
      <c r="P1060" s="2" t="s">
        <v>1733</v>
      </c>
      <c r="Q1060" s="2" t="s">
        <v>12447</v>
      </c>
      <c r="R1060" s="2" t="s">
        <v>12494</v>
      </c>
      <c r="S1060" s="2"/>
      <c r="T1060" s="2" t="s">
        <v>12495</v>
      </c>
      <c r="U1060" s="2" t="n">
        <v>30</v>
      </c>
      <c r="V1060" s="2" t="s">
        <v>77</v>
      </c>
      <c r="W1060" s="2" t="n">
        <v>1</v>
      </c>
      <c r="X1060" s="2" t="s">
        <v>12496</v>
      </c>
      <c r="Y1060" s="2" t="s">
        <v>12497</v>
      </c>
      <c r="Z1060" s="2" t="s">
        <v>136</v>
      </c>
      <c r="AA1060" s="2" t="s">
        <v>12498</v>
      </c>
      <c r="AB1060" s="2"/>
      <c r="AC1060" s="2"/>
      <c r="AD1060" s="2"/>
      <c r="AE1060" s="2"/>
      <c r="AF1060" s="2" t="s">
        <v>12499</v>
      </c>
      <c r="AG1060" s="2" t="s">
        <v>12500</v>
      </c>
      <c r="AH1060" s="2" t="s">
        <v>12501</v>
      </c>
      <c r="AI1060" s="2" t="s">
        <v>12502</v>
      </c>
      <c r="AJ1060" s="2"/>
      <c r="AK1060" s="2"/>
      <c r="AL1060" s="2"/>
      <c r="AM1060" s="2"/>
      <c r="AN1060" s="2" t="s">
        <v>87</v>
      </c>
      <c r="AO1060" s="2" t="s">
        <v>12503</v>
      </c>
      <c r="AP1060" s="2" t="s">
        <v>89</v>
      </c>
    </row>
    <row r="1061" customFormat="false" ht="15" hidden="false" customHeight="false" outlineLevel="0" collapsed="false">
      <c r="A1061" s="8" t="s">
        <v>12504</v>
      </c>
      <c r="B1061" s="8" t="s">
        <v>12504</v>
      </c>
      <c r="C1061" s="2" t="s">
        <v>12505</v>
      </c>
      <c r="D1061" s="2" t="s">
        <v>5369</v>
      </c>
      <c r="E1061" s="2" t="s">
        <v>5370</v>
      </c>
      <c r="F1061" s="9" t="n">
        <f aca="false">Precios!R1061</f>
        <v>513</v>
      </c>
      <c r="G1061" s="2" t="n">
        <v>0</v>
      </c>
      <c r="H1061" s="10" t="str">
        <f aca="false">Parámetros!$B$28</f>
        <v>Nuevo</v>
      </c>
      <c r="I1061" s="10" t="str">
        <f aca="false">Parámetros!$B$29</f>
        <v>Clásica</v>
      </c>
      <c r="J1061" s="11" t="s">
        <v>12506</v>
      </c>
      <c r="K1061" s="10" t="str">
        <f aca="false">Parámetros!$B$30</f>
        <v>Mercado Envíos</v>
      </c>
      <c r="L1061" s="2" t="str">
        <f aca="false">IF(F1061&gt;=Parámetros!$B$7,"Envío gratis (obligatorio en Mercado Libre)",Parámetros!$B$31)</f>
        <v>Envío gratis (obligatorio en Mercado Libre)</v>
      </c>
      <c r="M1061" s="10" t="str">
        <f aca="false">Parámetros!$B$32</f>
        <v>No acepto</v>
      </c>
      <c r="N1061" s="10" t="str">
        <f aca="false">Parámetros!$B$33</f>
        <v>Sin garantía</v>
      </c>
      <c r="O1061" s="2"/>
      <c r="P1061" s="2" t="s">
        <v>5373</v>
      </c>
      <c r="Q1061" s="2" t="s">
        <v>5374</v>
      </c>
      <c r="R1061" s="2" t="s">
        <v>5375</v>
      </c>
      <c r="S1061" s="2" t="s">
        <v>12507</v>
      </c>
      <c r="T1061" s="2" t="s">
        <v>5377</v>
      </c>
      <c r="U1061" s="2" t="n">
        <v>10</v>
      </c>
      <c r="V1061" s="2" t="s">
        <v>77</v>
      </c>
      <c r="W1061" s="2" t="n">
        <v>100</v>
      </c>
      <c r="X1061" s="2"/>
      <c r="Y1061" s="2"/>
      <c r="Z1061" s="2"/>
      <c r="AA1061" s="2"/>
      <c r="AB1061" s="2"/>
      <c r="AC1061" s="2"/>
      <c r="AD1061" s="2"/>
      <c r="AE1061" s="2"/>
      <c r="AF1061" s="2"/>
      <c r="AG1061" s="2" t="s">
        <v>12508</v>
      </c>
      <c r="AH1061" s="2" t="s">
        <v>12509</v>
      </c>
      <c r="AI1061" s="2" t="s">
        <v>12510</v>
      </c>
      <c r="AJ1061" s="2"/>
      <c r="AK1061" s="2"/>
      <c r="AL1061" s="2"/>
      <c r="AM1061" s="2"/>
      <c r="AN1061" s="2" t="s">
        <v>87</v>
      </c>
      <c r="AO1061" s="2" t="s">
        <v>12511</v>
      </c>
      <c r="AP1061" s="2" t="s">
        <v>89</v>
      </c>
    </row>
    <row r="1062" customFormat="false" ht="15" hidden="false" customHeight="false" outlineLevel="0" collapsed="false">
      <c r="A1062" s="8" t="s">
        <v>12512</v>
      </c>
      <c r="B1062" s="8" t="s">
        <v>12512</v>
      </c>
      <c r="C1062" s="2" t="s">
        <v>12513</v>
      </c>
      <c r="D1062" s="2" t="s">
        <v>303</v>
      </c>
      <c r="E1062" s="2" t="s">
        <v>304</v>
      </c>
      <c r="F1062" s="9" t="n">
        <f aca="false">Precios!R1062</f>
        <v>195</v>
      </c>
      <c r="G1062" s="2" t="n">
        <v>617</v>
      </c>
      <c r="H1062" s="10" t="str">
        <f aca="false">Parámetros!$B$28</f>
        <v>Nuevo</v>
      </c>
      <c r="I1062" s="10" t="str">
        <f aca="false">Parámetros!$B$29</f>
        <v>Clásica</v>
      </c>
      <c r="J1062" s="11" t="s">
        <v>12514</v>
      </c>
      <c r="K1062" s="10" t="str">
        <f aca="false">Parámetros!$B$30</f>
        <v>Mercado Envíos</v>
      </c>
      <c r="L1062" s="2" t="str">
        <f aca="false">IF(F1062&gt;=Parámetros!$B$7,"Envío gratis (obligatorio en Mercado Libre)",Parámetros!$B$31)</f>
        <v>A cargo del comprador</v>
      </c>
      <c r="M1062" s="10" t="str">
        <f aca="false">Parámetros!$B$32</f>
        <v>No acepto</v>
      </c>
      <c r="N1062" s="10" t="str">
        <f aca="false">Parámetros!$B$33</f>
        <v>Sin garantía</v>
      </c>
      <c r="O1062" s="2" t="s">
        <v>12515</v>
      </c>
      <c r="P1062" s="2" t="s">
        <v>3088</v>
      </c>
      <c r="Q1062" s="2" t="s">
        <v>3088</v>
      </c>
      <c r="R1062" s="2" t="s">
        <v>3088</v>
      </c>
      <c r="S1062" s="2" t="s">
        <v>5514</v>
      </c>
      <c r="T1062" s="2" t="s">
        <v>12516</v>
      </c>
      <c r="U1062" s="2" t="n">
        <v>250</v>
      </c>
      <c r="V1062" s="2" t="s">
        <v>77</v>
      </c>
      <c r="W1062" s="2" t="n">
        <v>1</v>
      </c>
      <c r="X1062" s="2"/>
      <c r="Y1062" s="2"/>
      <c r="Z1062" s="2" t="s">
        <v>136</v>
      </c>
      <c r="AA1062" s="2" t="s">
        <v>5336</v>
      </c>
      <c r="AB1062" s="2"/>
      <c r="AC1062" s="2" t="s">
        <v>12517</v>
      </c>
      <c r="AD1062" s="2"/>
      <c r="AE1062" s="2"/>
      <c r="AF1062" s="2"/>
      <c r="AG1062" s="2" t="s">
        <v>12518</v>
      </c>
      <c r="AH1062" s="2" t="s">
        <v>12519</v>
      </c>
      <c r="AI1062" s="2"/>
      <c r="AJ1062" s="2"/>
      <c r="AK1062" s="2"/>
      <c r="AL1062" s="2"/>
      <c r="AM1062" s="2"/>
      <c r="AN1062" s="2" t="s">
        <v>87</v>
      </c>
      <c r="AO1062" s="2" t="s">
        <v>12520</v>
      </c>
      <c r="AP1062" s="2" t="s">
        <v>89</v>
      </c>
    </row>
    <row r="1063" customFormat="false" ht="15" hidden="false" customHeight="false" outlineLevel="0" collapsed="false">
      <c r="A1063" s="8" t="s">
        <v>12521</v>
      </c>
      <c r="B1063" s="8" t="s">
        <v>12521</v>
      </c>
      <c r="C1063" s="2" t="s">
        <v>12522</v>
      </c>
      <c r="D1063" s="2" t="s">
        <v>8911</v>
      </c>
      <c r="E1063" s="2" t="s">
        <v>8912</v>
      </c>
      <c r="F1063" s="9" t="n">
        <f aca="false">Precios!R1063</f>
        <v>204</v>
      </c>
      <c r="G1063" s="2" t="n">
        <v>192</v>
      </c>
      <c r="H1063" s="10" t="str">
        <f aca="false">Parámetros!$B$28</f>
        <v>Nuevo</v>
      </c>
      <c r="I1063" s="10" t="str">
        <f aca="false">Parámetros!$B$29</f>
        <v>Clásica</v>
      </c>
      <c r="J1063" s="11" t="s">
        <v>12523</v>
      </c>
      <c r="K1063" s="10" t="str">
        <f aca="false">Parámetros!$B$30</f>
        <v>Mercado Envíos</v>
      </c>
      <c r="L1063" s="2" t="str">
        <f aca="false">IF(F1063&gt;=Parámetros!$B$7,"Envío gratis (obligatorio en Mercado Libre)",Parámetros!$B$31)</f>
        <v>A cargo del comprador</v>
      </c>
      <c r="M1063" s="10" t="str">
        <f aca="false">Parámetros!$B$32</f>
        <v>No acepto</v>
      </c>
      <c r="N1063" s="10" t="str">
        <f aca="false">Parámetros!$B$33</f>
        <v>Sin garantía</v>
      </c>
      <c r="O1063" s="2" t="s">
        <v>12524</v>
      </c>
      <c r="P1063" s="2" t="s">
        <v>8915</v>
      </c>
      <c r="Q1063" s="2" t="s">
        <v>8915</v>
      </c>
      <c r="R1063" s="2" t="s">
        <v>12525</v>
      </c>
      <c r="S1063" s="2" t="s">
        <v>12526</v>
      </c>
      <c r="T1063" s="2" t="s">
        <v>12527</v>
      </c>
      <c r="U1063" s="2" t="n">
        <v>12</v>
      </c>
      <c r="V1063" s="2" t="s">
        <v>171</v>
      </c>
      <c r="W1063" s="2" t="n">
        <v>12</v>
      </c>
      <c r="X1063" s="2"/>
      <c r="Y1063" s="2"/>
      <c r="Z1063" s="2"/>
      <c r="AA1063" s="2"/>
      <c r="AB1063" s="2"/>
      <c r="AC1063" s="2"/>
      <c r="AD1063" s="2" t="s">
        <v>566</v>
      </c>
      <c r="AE1063" s="2"/>
      <c r="AF1063" s="2"/>
      <c r="AG1063" s="2" t="s">
        <v>12528</v>
      </c>
      <c r="AH1063" s="2" t="s">
        <v>12529</v>
      </c>
      <c r="AI1063" s="2" t="s">
        <v>12530</v>
      </c>
      <c r="AJ1063" s="2"/>
      <c r="AK1063" s="2"/>
      <c r="AL1063" s="2"/>
      <c r="AM1063" s="2"/>
      <c r="AN1063" s="2" t="s">
        <v>175</v>
      </c>
      <c r="AO1063" s="2" t="s">
        <v>12531</v>
      </c>
      <c r="AP1063" s="2" t="s">
        <v>89</v>
      </c>
    </row>
    <row r="1064" customFormat="false" ht="15" hidden="false" customHeight="false" outlineLevel="0" collapsed="false">
      <c r="A1064" s="8" t="s">
        <v>12532</v>
      </c>
      <c r="B1064" s="8" t="s">
        <v>12532</v>
      </c>
      <c r="C1064" s="2" t="s">
        <v>12533</v>
      </c>
      <c r="D1064" s="2" t="s">
        <v>1059</v>
      </c>
      <c r="E1064" s="2" t="s">
        <v>1060</v>
      </c>
      <c r="F1064" s="9" t="n">
        <f aca="false">Precios!R1064</f>
        <v>587</v>
      </c>
      <c r="G1064" s="2" t="n">
        <v>0</v>
      </c>
      <c r="H1064" s="10" t="str">
        <f aca="false">Parámetros!$B$28</f>
        <v>Nuevo</v>
      </c>
      <c r="I1064" s="10" t="str">
        <f aca="false">Parámetros!$B$29</f>
        <v>Clásica</v>
      </c>
      <c r="J1064" s="11" t="s">
        <v>12534</v>
      </c>
      <c r="K1064" s="10" t="str">
        <f aca="false">Parámetros!$B$30</f>
        <v>Mercado Envíos</v>
      </c>
      <c r="L1064" s="2" t="str">
        <f aca="false">IF(F1064&gt;=Parámetros!$B$7,"Envío gratis (obligatorio en Mercado Libre)",Parámetros!$B$31)</f>
        <v>Envío gratis (obligatorio en Mercado Libre)</v>
      </c>
      <c r="M1064" s="10" t="str">
        <f aca="false">Parámetros!$B$32</f>
        <v>No acepto</v>
      </c>
      <c r="N1064" s="10" t="str">
        <f aca="false">Parámetros!$B$33</f>
        <v>Sin garantía</v>
      </c>
      <c r="O1064" s="2" t="s">
        <v>12535</v>
      </c>
      <c r="P1064" s="2" t="s">
        <v>12536</v>
      </c>
      <c r="Q1064" s="2" t="s">
        <v>450</v>
      </c>
      <c r="R1064" s="2"/>
      <c r="S1064" s="2"/>
      <c r="T1064" s="2" t="s">
        <v>5415</v>
      </c>
      <c r="U1064" s="2" t="n">
        <v>30</v>
      </c>
      <c r="V1064" s="2" t="s">
        <v>133</v>
      </c>
      <c r="W1064" s="2" t="n">
        <v>30</v>
      </c>
      <c r="X1064" s="2" t="s">
        <v>10966</v>
      </c>
      <c r="Y1064" s="2" t="s">
        <v>3054</v>
      </c>
      <c r="Z1064" s="2" t="s">
        <v>136</v>
      </c>
      <c r="AA1064" s="2"/>
      <c r="AB1064" s="2"/>
      <c r="AC1064" s="2"/>
      <c r="AD1064" s="2"/>
      <c r="AE1064" s="2"/>
      <c r="AF1064" s="2"/>
      <c r="AG1064" s="2" t="s">
        <v>7166</v>
      </c>
      <c r="AH1064" s="2" t="s">
        <v>12537</v>
      </c>
      <c r="AI1064" s="2" t="s">
        <v>12538</v>
      </c>
      <c r="AJ1064" s="2"/>
      <c r="AK1064" s="2"/>
      <c r="AL1064" s="2"/>
      <c r="AM1064" s="2"/>
      <c r="AN1064" s="2" t="s">
        <v>87</v>
      </c>
      <c r="AO1064" s="2" t="s">
        <v>12539</v>
      </c>
      <c r="AP1064" s="2" t="s">
        <v>89</v>
      </c>
    </row>
    <row r="1065" customFormat="false" ht="15" hidden="false" customHeight="false" outlineLevel="0" collapsed="false">
      <c r="A1065" s="8" t="s">
        <v>12540</v>
      </c>
      <c r="B1065" s="8" t="s">
        <v>12540</v>
      </c>
      <c r="C1065" s="2" t="s">
        <v>12541</v>
      </c>
      <c r="D1065" s="2" t="s">
        <v>6709</v>
      </c>
      <c r="E1065" s="2" t="s">
        <v>6710</v>
      </c>
      <c r="F1065" s="9" t="n">
        <f aca="false">Precios!R1065</f>
        <v>127</v>
      </c>
      <c r="G1065" s="2" t="n">
        <v>165</v>
      </c>
      <c r="H1065" s="10" t="str">
        <f aca="false">Parámetros!$B$28</f>
        <v>Nuevo</v>
      </c>
      <c r="I1065" s="10" t="str">
        <f aca="false">Parámetros!$B$29</f>
        <v>Clásica</v>
      </c>
      <c r="J1065" s="11" t="s">
        <v>12542</v>
      </c>
      <c r="K1065" s="10" t="str">
        <f aca="false">Parámetros!$B$30</f>
        <v>Mercado Envíos</v>
      </c>
      <c r="L1065" s="2" t="str">
        <f aca="false">IF(F1065&gt;=Parámetros!$B$7,"Envío gratis (obligatorio en Mercado Libre)",Parámetros!$B$31)</f>
        <v>A cargo del comprador</v>
      </c>
      <c r="M1065" s="10" t="str">
        <f aca="false">Parámetros!$B$32</f>
        <v>No acepto</v>
      </c>
      <c r="N1065" s="10" t="str">
        <f aca="false">Parámetros!$B$33</f>
        <v>Sin garantía</v>
      </c>
      <c r="O1065" s="2" t="s">
        <v>12543</v>
      </c>
      <c r="P1065" s="2" t="s">
        <v>6774</v>
      </c>
      <c r="Q1065" s="2" t="s">
        <v>6195</v>
      </c>
      <c r="R1065" s="2" t="s">
        <v>12544</v>
      </c>
      <c r="S1065" s="2" t="s">
        <v>12545</v>
      </c>
      <c r="T1065" s="2" t="s">
        <v>12546</v>
      </c>
      <c r="U1065" s="2" t="n">
        <v>58</v>
      </c>
      <c r="V1065" s="2" t="s">
        <v>100</v>
      </c>
      <c r="W1065" s="2" t="n">
        <v>1</v>
      </c>
      <c r="X1065" s="2"/>
      <c r="Y1065" s="2"/>
      <c r="Z1065" s="2"/>
      <c r="AA1065" s="2"/>
      <c r="AB1065" s="2"/>
      <c r="AC1065" s="2"/>
      <c r="AD1065" s="2" t="s">
        <v>1101</v>
      </c>
      <c r="AE1065" s="2"/>
      <c r="AF1065" s="2"/>
      <c r="AG1065" s="2" t="s">
        <v>12547</v>
      </c>
      <c r="AH1065" s="2" t="s">
        <v>12548</v>
      </c>
      <c r="AI1065" s="2" t="s">
        <v>12549</v>
      </c>
      <c r="AJ1065" s="2"/>
      <c r="AK1065" s="2"/>
      <c r="AL1065" s="2"/>
      <c r="AM1065" s="2"/>
      <c r="AN1065" s="2" t="s">
        <v>175</v>
      </c>
      <c r="AO1065" s="2" t="s">
        <v>12550</v>
      </c>
      <c r="AP1065" s="2" t="s">
        <v>89</v>
      </c>
    </row>
    <row r="1066" customFormat="false" ht="15" hidden="false" customHeight="false" outlineLevel="0" collapsed="false">
      <c r="A1066" s="8" t="s">
        <v>12551</v>
      </c>
      <c r="B1066" s="8" t="s">
        <v>12551</v>
      </c>
      <c r="C1066" s="2" t="s">
        <v>12552</v>
      </c>
      <c r="D1066" s="2" t="s">
        <v>12553</v>
      </c>
      <c r="E1066" s="2" t="s">
        <v>12554</v>
      </c>
      <c r="F1066" s="9" t="n">
        <f aca="false">Precios!R1066</f>
        <v>200</v>
      </c>
      <c r="G1066" s="2" t="n">
        <v>59</v>
      </c>
      <c r="H1066" s="10" t="str">
        <f aca="false">Parámetros!$B$28</f>
        <v>Nuevo</v>
      </c>
      <c r="I1066" s="10" t="str">
        <f aca="false">Parámetros!$B$29</f>
        <v>Clásica</v>
      </c>
      <c r="J1066" s="11" t="s">
        <v>12555</v>
      </c>
      <c r="K1066" s="10" t="str">
        <f aca="false">Parámetros!$B$30</f>
        <v>Mercado Envíos</v>
      </c>
      <c r="L1066" s="2" t="str">
        <f aca="false">IF(F1066&gt;=Parámetros!$B$7,"Envío gratis (obligatorio en Mercado Libre)",Parámetros!$B$31)</f>
        <v>A cargo del comprador</v>
      </c>
      <c r="M1066" s="10" t="str">
        <f aca="false">Parámetros!$B$32</f>
        <v>No acepto</v>
      </c>
      <c r="N1066" s="10" t="str">
        <f aca="false">Parámetros!$B$33</f>
        <v>Sin garantía</v>
      </c>
      <c r="O1066" s="2" t="s">
        <v>12556</v>
      </c>
      <c r="P1066" s="2" t="s">
        <v>9172</v>
      </c>
      <c r="Q1066" s="2" t="s">
        <v>12557</v>
      </c>
      <c r="R1066" s="2" t="s">
        <v>12558</v>
      </c>
      <c r="S1066" s="2" t="s">
        <v>12559</v>
      </c>
      <c r="T1066" s="2" t="s">
        <v>12560</v>
      </c>
      <c r="U1066" s="2" t="n">
        <v>50</v>
      </c>
      <c r="V1066" s="2" t="s">
        <v>171</v>
      </c>
      <c r="W1066" s="2" t="n">
        <v>50</v>
      </c>
      <c r="X1066" s="2"/>
      <c r="Y1066" s="2"/>
      <c r="Z1066" s="2"/>
      <c r="AA1066" s="2"/>
      <c r="AB1066" s="2"/>
      <c r="AC1066" s="2"/>
      <c r="AD1066" s="2" t="s">
        <v>566</v>
      </c>
      <c r="AE1066" s="2"/>
      <c r="AF1066" s="2"/>
      <c r="AG1066" s="2" t="s">
        <v>12561</v>
      </c>
      <c r="AH1066" s="2" t="s">
        <v>12562</v>
      </c>
      <c r="AI1066" s="2" t="s">
        <v>12563</v>
      </c>
      <c r="AJ1066" s="2"/>
      <c r="AK1066" s="2"/>
      <c r="AL1066" s="2"/>
      <c r="AM1066" s="2"/>
      <c r="AN1066" s="2" t="s">
        <v>175</v>
      </c>
      <c r="AO1066" s="2" t="s">
        <v>12564</v>
      </c>
      <c r="AP1066" s="2" t="s">
        <v>89</v>
      </c>
    </row>
    <row r="1067" customFormat="false" ht="15" hidden="false" customHeight="false" outlineLevel="0" collapsed="false">
      <c r="A1067" s="8" t="s">
        <v>12565</v>
      </c>
      <c r="B1067" s="8" t="s">
        <v>12565</v>
      </c>
      <c r="C1067" s="2" t="s">
        <v>12566</v>
      </c>
      <c r="D1067" s="2" t="s">
        <v>1059</v>
      </c>
      <c r="E1067" s="2" t="s">
        <v>1060</v>
      </c>
      <c r="F1067" s="9" t="n">
        <f aca="false">Precios!R1067</f>
        <v>1488</v>
      </c>
      <c r="G1067" s="2" t="n">
        <v>0</v>
      </c>
      <c r="H1067" s="10" t="str">
        <f aca="false">Parámetros!$B$28</f>
        <v>Nuevo</v>
      </c>
      <c r="I1067" s="10" t="str">
        <f aca="false">Parámetros!$B$29</f>
        <v>Clásica</v>
      </c>
      <c r="J1067" s="11" t="s">
        <v>12567</v>
      </c>
      <c r="K1067" s="10" t="str">
        <f aca="false">Parámetros!$B$30</f>
        <v>Mercado Envíos</v>
      </c>
      <c r="L1067" s="2" t="str">
        <f aca="false">IF(F1067&gt;=Parámetros!$B$7,"Envío gratis (obligatorio en Mercado Libre)",Parámetros!$B$31)</f>
        <v>Envío gratis (obligatorio en Mercado Libre)</v>
      </c>
      <c r="M1067" s="10" t="str">
        <f aca="false">Parámetros!$B$32</f>
        <v>No acepto</v>
      </c>
      <c r="N1067" s="10" t="str">
        <f aca="false">Parámetros!$B$33</f>
        <v>Sin garantía</v>
      </c>
      <c r="O1067" s="2" t="s">
        <v>12568</v>
      </c>
      <c r="P1067" s="2" t="s">
        <v>1855</v>
      </c>
      <c r="Q1067" s="2" t="s">
        <v>791</v>
      </c>
      <c r="R1067" s="2"/>
      <c r="S1067" s="2"/>
      <c r="T1067" s="2" t="s">
        <v>8612</v>
      </c>
      <c r="U1067" s="2" t="n">
        <v>60</v>
      </c>
      <c r="V1067" s="2" t="s">
        <v>133</v>
      </c>
      <c r="W1067" s="2" t="n">
        <v>60</v>
      </c>
      <c r="X1067" s="2" t="s">
        <v>12569</v>
      </c>
      <c r="Y1067" s="2" t="s">
        <v>1981</v>
      </c>
      <c r="Z1067" s="2" t="s">
        <v>136</v>
      </c>
      <c r="AA1067" s="2"/>
      <c r="AB1067" s="2"/>
      <c r="AC1067" s="2"/>
      <c r="AD1067" s="2"/>
      <c r="AE1067" s="2"/>
      <c r="AF1067" s="2"/>
      <c r="AG1067" s="2" t="s">
        <v>12570</v>
      </c>
      <c r="AH1067" s="2" t="s">
        <v>12571</v>
      </c>
      <c r="AI1067" s="2" t="s">
        <v>12572</v>
      </c>
      <c r="AJ1067" s="2"/>
      <c r="AK1067" s="2"/>
      <c r="AL1067" s="2"/>
      <c r="AM1067" s="2"/>
      <c r="AN1067" s="2" t="s">
        <v>87</v>
      </c>
      <c r="AO1067" s="2" t="s">
        <v>12573</v>
      </c>
      <c r="AP1067" s="2" t="s">
        <v>89</v>
      </c>
    </row>
    <row r="1068" customFormat="false" ht="15" hidden="false" customHeight="false" outlineLevel="0" collapsed="false">
      <c r="A1068" s="8" t="s">
        <v>12574</v>
      </c>
      <c r="B1068" s="8" t="s">
        <v>12574</v>
      </c>
      <c r="C1068" s="2" t="s">
        <v>12575</v>
      </c>
      <c r="D1068" s="2" t="s">
        <v>5225</v>
      </c>
      <c r="E1068" s="2" t="s">
        <v>5226</v>
      </c>
      <c r="F1068" s="9" t="n">
        <f aca="false">Precios!R1068</f>
        <v>148.49</v>
      </c>
      <c r="G1068" s="2" t="n">
        <v>216</v>
      </c>
      <c r="H1068" s="10" t="str">
        <f aca="false">Parámetros!$B$28</f>
        <v>Nuevo</v>
      </c>
      <c r="I1068" s="10" t="str">
        <f aca="false">Parámetros!$B$29</f>
        <v>Clásica</v>
      </c>
      <c r="J1068" s="11" t="s">
        <v>12576</v>
      </c>
      <c r="K1068" s="10" t="str">
        <f aca="false">Parámetros!$B$30</f>
        <v>Mercado Envíos</v>
      </c>
      <c r="L1068" s="2" t="str">
        <f aca="false">IF(F1068&gt;=Parámetros!$B$7,"Envío gratis (obligatorio en Mercado Libre)",Parámetros!$B$31)</f>
        <v>A cargo del comprador</v>
      </c>
      <c r="M1068" s="10" t="str">
        <f aca="false">Parámetros!$B$32</f>
        <v>No acepto</v>
      </c>
      <c r="N1068" s="10" t="str">
        <f aca="false">Parámetros!$B$33</f>
        <v>Sin garantía</v>
      </c>
      <c r="O1068" s="2" t="s">
        <v>12577</v>
      </c>
      <c r="P1068" s="2" t="s">
        <v>8653</v>
      </c>
      <c r="Q1068" s="2" t="s">
        <v>6527</v>
      </c>
      <c r="R1068" s="2" t="s">
        <v>8654</v>
      </c>
      <c r="S1068" s="2" t="s">
        <v>8655</v>
      </c>
      <c r="T1068" s="2" t="s">
        <v>12578</v>
      </c>
      <c r="U1068" s="2" t="n">
        <v>400</v>
      </c>
      <c r="V1068" s="2" t="s">
        <v>77</v>
      </c>
      <c r="W1068" s="2" t="n">
        <v>1</v>
      </c>
      <c r="X1068" s="2"/>
      <c r="Y1068" s="2"/>
      <c r="Z1068" s="2"/>
      <c r="AA1068" s="2"/>
      <c r="AB1068" s="2"/>
      <c r="AC1068" s="2"/>
      <c r="AD1068" s="2"/>
      <c r="AE1068" s="2" t="s">
        <v>10238</v>
      </c>
      <c r="AF1068" s="2"/>
      <c r="AG1068" s="2" t="s">
        <v>12579</v>
      </c>
      <c r="AH1068" s="2" t="s">
        <v>12580</v>
      </c>
      <c r="AI1068" s="2" t="s">
        <v>12581</v>
      </c>
      <c r="AJ1068" s="2"/>
      <c r="AK1068" s="2"/>
      <c r="AL1068" s="2"/>
      <c r="AM1068" s="2"/>
      <c r="AN1068" s="2" t="s">
        <v>175</v>
      </c>
      <c r="AO1068" s="2" t="s">
        <v>12582</v>
      </c>
      <c r="AP1068" s="2" t="s">
        <v>89</v>
      </c>
    </row>
    <row r="1069" customFormat="false" ht="15" hidden="false" customHeight="false" outlineLevel="0" collapsed="false">
      <c r="A1069" s="8" t="s">
        <v>12583</v>
      </c>
      <c r="B1069" s="8" t="s">
        <v>12583</v>
      </c>
      <c r="C1069" s="2" t="s">
        <v>12584</v>
      </c>
      <c r="D1069" s="2" t="s">
        <v>144</v>
      </c>
      <c r="E1069" s="2" t="s">
        <v>145</v>
      </c>
      <c r="F1069" s="9" t="n">
        <f aca="false">Precios!R1069</f>
        <v>279</v>
      </c>
      <c r="G1069" s="2" t="n">
        <v>271</v>
      </c>
      <c r="H1069" s="10" t="str">
        <f aca="false">Parámetros!$B$28</f>
        <v>Nuevo</v>
      </c>
      <c r="I1069" s="10" t="str">
        <f aca="false">Parámetros!$B$29</f>
        <v>Clásica</v>
      </c>
      <c r="J1069" s="11" t="s">
        <v>12585</v>
      </c>
      <c r="K1069" s="10" t="str">
        <f aca="false">Parámetros!$B$30</f>
        <v>Mercado Envíos</v>
      </c>
      <c r="L1069" s="2" t="str">
        <f aca="false">IF(F1069&gt;=Parámetros!$B$7,"Envío gratis (obligatorio en Mercado Libre)",Parámetros!$B$31)</f>
        <v>A cargo del comprador</v>
      </c>
      <c r="M1069" s="10" t="str">
        <f aca="false">Parámetros!$B$32</f>
        <v>No acepto</v>
      </c>
      <c r="N1069" s="10" t="str">
        <f aca="false">Parámetros!$B$33</f>
        <v>Sin garantía</v>
      </c>
      <c r="O1069" s="2" t="s">
        <v>12586</v>
      </c>
      <c r="P1069" s="2" t="s">
        <v>5675</v>
      </c>
      <c r="Q1069" s="2" t="s">
        <v>12587</v>
      </c>
      <c r="R1069" s="2"/>
      <c r="S1069" s="2"/>
      <c r="T1069" s="2" t="s">
        <v>7065</v>
      </c>
      <c r="U1069" s="2" t="n">
        <v>20</v>
      </c>
      <c r="V1069" s="2" t="s">
        <v>1736</v>
      </c>
      <c r="W1069" s="2" t="n">
        <v>20</v>
      </c>
      <c r="X1069" s="2" t="s">
        <v>12588</v>
      </c>
      <c r="Y1069" s="2" t="s">
        <v>7064</v>
      </c>
      <c r="Z1069" s="2" t="s">
        <v>136</v>
      </c>
      <c r="AA1069" s="2"/>
      <c r="AB1069" s="2"/>
      <c r="AC1069" s="2"/>
      <c r="AD1069" s="2"/>
      <c r="AE1069" s="2"/>
      <c r="AF1069" s="2" t="s">
        <v>12589</v>
      </c>
      <c r="AG1069" s="2" t="s">
        <v>12590</v>
      </c>
      <c r="AH1069" s="2" t="s">
        <v>12591</v>
      </c>
      <c r="AI1069" s="2" t="s">
        <v>12592</v>
      </c>
      <c r="AJ1069" s="2"/>
      <c r="AK1069" s="2"/>
      <c r="AL1069" s="2"/>
      <c r="AM1069" s="2"/>
      <c r="AN1069" s="2" t="s">
        <v>87</v>
      </c>
      <c r="AO1069" s="2" t="s">
        <v>12593</v>
      </c>
      <c r="AP1069" s="2" t="s">
        <v>89</v>
      </c>
    </row>
    <row r="1070" customFormat="false" ht="15" hidden="false" customHeight="false" outlineLevel="0" collapsed="false">
      <c r="A1070" s="8" t="s">
        <v>12594</v>
      </c>
      <c r="B1070" s="8" t="s">
        <v>12594</v>
      </c>
      <c r="C1070" s="2" t="s">
        <v>12595</v>
      </c>
      <c r="D1070" s="2" t="s">
        <v>12596</v>
      </c>
      <c r="E1070" s="2" t="s">
        <v>12597</v>
      </c>
      <c r="F1070" s="9" t="n">
        <f aca="false">Precios!R1070</f>
        <v>222</v>
      </c>
      <c r="G1070" s="2" t="n">
        <v>686</v>
      </c>
      <c r="H1070" s="10" t="str">
        <f aca="false">Parámetros!$B$28</f>
        <v>Nuevo</v>
      </c>
      <c r="I1070" s="10" t="str">
        <f aca="false">Parámetros!$B$29</f>
        <v>Clásica</v>
      </c>
      <c r="J1070" s="11" t="s">
        <v>12598</v>
      </c>
      <c r="K1070" s="10" t="str">
        <f aca="false">Parámetros!$B$30</f>
        <v>Mercado Envíos</v>
      </c>
      <c r="L1070" s="2" t="str">
        <f aca="false">IF(F1070&gt;=Parámetros!$B$7,"Envío gratis (obligatorio en Mercado Libre)",Parámetros!$B$31)</f>
        <v>A cargo del comprador</v>
      </c>
      <c r="M1070" s="10" t="str">
        <f aca="false">Parámetros!$B$32</f>
        <v>No acepto</v>
      </c>
      <c r="N1070" s="10" t="str">
        <f aca="false">Parámetros!$B$33</f>
        <v>Sin garantía</v>
      </c>
      <c r="O1070" s="2" t="s">
        <v>12599</v>
      </c>
      <c r="P1070" s="2" t="s">
        <v>4704</v>
      </c>
      <c r="Q1070" s="2" t="s">
        <v>4705</v>
      </c>
      <c r="R1070" s="2" t="s">
        <v>4706</v>
      </c>
      <c r="S1070" s="2" t="s">
        <v>12600</v>
      </c>
      <c r="T1070" s="2" t="s">
        <v>12601</v>
      </c>
      <c r="U1070" s="2" t="n">
        <v>5</v>
      </c>
      <c r="V1070" s="2" t="s">
        <v>12602</v>
      </c>
      <c r="W1070" s="2" t="n">
        <v>1</v>
      </c>
      <c r="X1070" s="2"/>
      <c r="Y1070" s="2"/>
      <c r="Z1070" s="2"/>
      <c r="AA1070" s="2"/>
      <c r="AB1070" s="2"/>
      <c r="AC1070" s="2" t="s">
        <v>2384</v>
      </c>
      <c r="AD1070" s="2"/>
      <c r="AE1070" s="2"/>
      <c r="AF1070" s="2"/>
      <c r="AG1070" s="2" t="s">
        <v>12603</v>
      </c>
      <c r="AH1070" s="2" t="s">
        <v>12604</v>
      </c>
      <c r="AI1070" s="2" t="s">
        <v>12605</v>
      </c>
      <c r="AJ1070" s="2"/>
      <c r="AK1070" s="2"/>
      <c r="AL1070" s="2"/>
      <c r="AM1070" s="2"/>
      <c r="AN1070" s="2" t="s">
        <v>175</v>
      </c>
      <c r="AO1070" s="2" t="s">
        <v>12606</v>
      </c>
      <c r="AP1070" s="2" t="s">
        <v>89</v>
      </c>
    </row>
    <row r="1071" customFormat="false" ht="15" hidden="false" customHeight="false" outlineLevel="0" collapsed="false">
      <c r="A1071" s="8" t="s">
        <v>12607</v>
      </c>
      <c r="B1071" s="8" t="s">
        <v>12607</v>
      </c>
      <c r="C1071" s="2" t="s">
        <v>12608</v>
      </c>
      <c r="D1071" s="2" t="s">
        <v>2629</v>
      </c>
      <c r="E1071" s="2" t="s">
        <v>2630</v>
      </c>
      <c r="F1071" s="9" t="n">
        <f aca="false">Precios!R1071</f>
        <v>176</v>
      </c>
      <c r="G1071" s="2" t="n">
        <v>152</v>
      </c>
      <c r="H1071" s="10" t="str">
        <f aca="false">Parámetros!$B$28</f>
        <v>Nuevo</v>
      </c>
      <c r="I1071" s="10" t="str">
        <f aca="false">Parámetros!$B$29</f>
        <v>Clásica</v>
      </c>
      <c r="J1071" s="11" t="s">
        <v>12609</v>
      </c>
      <c r="K1071" s="10" t="str">
        <f aca="false">Parámetros!$B$30</f>
        <v>Mercado Envíos</v>
      </c>
      <c r="L1071" s="2" t="str">
        <f aca="false">IF(F1071&gt;=Parámetros!$B$7,"Envío gratis (obligatorio en Mercado Libre)",Parámetros!$B$31)</f>
        <v>A cargo del comprador</v>
      </c>
      <c r="M1071" s="10" t="str">
        <f aca="false">Parámetros!$B$32</f>
        <v>No acepto</v>
      </c>
      <c r="N1071" s="10" t="str">
        <f aca="false">Parámetros!$B$33</f>
        <v>Sin garantía</v>
      </c>
      <c r="O1071" s="2"/>
      <c r="P1071" s="2" t="s">
        <v>3291</v>
      </c>
      <c r="Q1071" s="2" t="s">
        <v>6341</v>
      </c>
      <c r="R1071" s="2" t="s">
        <v>12610</v>
      </c>
      <c r="S1071" s="2" t="s">
        <v>12611</v>
      </c>
      <c r="T1071" s="2" t="s">
        <v>12612</v>
      </c>
      <c r="U1071" s="2" t="n">
        <v>18</v>
      </c>
      <c r="V1071" s="2" t="s">
        <v>2636</v>
      </c>
      <c r="W1071" s="2" t="n">
        <v>18</v>
      </c>
      <c r="X1071" s="2" t="s">
        <v>12613</v>
      </c>
      <c r="Y1071" s="2" t="s">
        <v>6356</v>
      </c>
      <c r="Z1071" s="2" t="s">
        <v>3604</v>
      </c>
      <c r="AA1071" s="2" t="s">
        <v>12614</v>
      </c>
      <c r="AB1071" s="2"/>
      <c r="AC1071" s="2" t="s">
        <v>548</v>
      </c>
      <c r="AD1071" s="2"/>
      <c r="AE1071" s="2"/>
      <c r="AF1071" s="2"/>
      <c r="AG1071" s="2" t="s">
        <v>12615</v>
      </c>
      <c r="AH1071" s="2" t="s">
        <v>12616</v>
      </c>
      <c r="AI1071" s="2"/>
      <c r="AJ1071" s="2"/>
      <c r="AK1071" s="2"/>
      <c r="AL1071" s="2"/>
      <c r="AM1071" s="2"/>
      <c r="AN1071" s="2" t="s">
        <v>87</v>
      </c>
      <c r="AO1071" s="2" t="s">
        <v>12617</v>
      </c>
      <c r="AP1071" s="2" t="s">
        <v>89</v>
      </c>
    </row>
    <row r="1072" customFormat="false" ht="15" hidden="false" customHeight="false" outlineLevel="0" collapsed="false">
      <c r="A1072" s="8" t="s">
        <v>12618</v>
      </c>
      <c r="B1072" s="8" t="s">
        <v>12618</v>
      </c>
      <c r="C1072" s="2" t="s">
        <v>12619</v>
      </c>
      <c r="D1072" s="2" t="s">
        <v>6709</v>
      </c>
      <c r="E1072" s="2" t="s">
        <v>6710</v>
      </c>
      <c r="F1072" s="9" t="n">
        <f aca="false">Precios!R1072</f>
        <v>233</v>
      </c>
      <c r="G1072" s="2" t="n">
        <v>75</v>
      </c>
      <c r="H1072" s="10" t="str">
        <f aca="false">Parámetros!$B$28</f>
        <v>Nuevo</v>
      </c>
      <c r="I1072" s="10" t="str">
        <f aca="false">Parámetros!$B$29</f>
        <v>Clásica</v>
      </c>
      <c r="J1072" s="11" t="s">
        <v>12620</v>
      </c>
      <c r="K1072" s="10" t="str">
        <f aca="false">Parámetros!$B$30</f>
        <v>Mercado Envíos</v>
      </c>
      <c r="L1072" s="2" t="str">
        <f aca="false">IF(F1072&gt;=Parámetros!$B$7,"Envío gratis (obligatorio en Mercado Libre)",Parámetros!$B$31)</f>
        <v>A cargo del comprador</v>
      </c>
      <c r="M1072" s="10" t="str">
        <f aca="false">Parámetros!$B$32</f>
        <v>No acepto</v>
      </c>
      <c r="N1072" s="10" t="str">
        <f aca="false">Parámetros!$B$33</f>
        <v>Sin garantía</v>
      </c>
      <c r="O1072" s="2" t="s">
        <v>12621</v>
      </c>
      <c r="P1072" s="2" t="s">
        <v>6774</v>
      </c>
      <c r="Q1072" s="2" t="s">
        <v>6195</v>
      </c>
      <c r="R1072" s="2" t="s">
        <v>6775</v>
      </c>
      <c r="S1072" s="2" t="s">
        <v>9308</v>
      </c>
      <c r="T1072" s="2" t="s">
        <v>12622</v>
      </c>
      <c r="U1072" s="2" t="n">
        <v>200</v>
      </c>
      <c r="V1072" s="2" t="s">
        <v>100</v>
      </c>
      <c r="W1072" s="2" t="n">
        <v>1</v>
      </c>
      <c r="X1072" s="2"/>
      <c r="Y1072" s="2"/>
      <c r="Z1072" s="2"/>
      <c r="AA1072" s="2"/>
      <c r="AB1072" s="2"/>
      <c r="AC1072" s="2"/>
      <c r="AD1072" s="2"/>
      <c r="AE1072" s="2"/>
      <c r="AF1072" s="2"/>
      <c r="AG1072" s="2" t="s">
        <v>12623</v>
      </c>
      <c r="AH1072" s="2" t="s">
        <v>12624</v>
      </c>
      <c r="AI1072" s="2" t="s">
        <v>12625</v>
      </c>
      <c r="AJ1072" s="2" t="s">
        <v>12626</v>
      </c>
      <c r="AK1072" s="2"/>
      <c r="AL1072" s="2"/>
      <c r="AM1072" s="2"/>
      <c r="AN1072" s="2" t="s">
        <v>175</v>
      </c>
      <c r="AO1072" s="2" t="s">
        <v>12627</v>
      </c>
      <c r="AP1072" s="2" t="s">
        <v>89</v>
      </c>
    </row>
    <row r="1073" customFormat="false" ht="15" hidden="false" customHeight="false" outlineLevel="0" collapsed="false">
      <c r="A1073" s="8" t="s">
        <v>12628</v>
      </c>
      <c r="B1073" s="8" t="s">
        <v>12628</v>
      </c>
      <c r="C1073" s="2" t="s">
        <v>12629</v>
      </c>
      <c r="D1073" s="2" t="s">
        <v>8032</v>
      </c>
      <c r="E1073" s="2" t="s">
        <v>8033</v>
      </c>
      <c r="F1073" s="9" t="n">
        <f aca="false">Precios!R1073</f>
        <v>259</v>
      </c>
      <c r="G1073" s="2" t="n">
        <v>19</v>
      </c>
      <c r="H1073" s="10" t="str">
        <f aca="false">Parámetros!$B$28</f>
        <v>Nuevo</v>
      </c>
      <c r="I1073" s="10" t="str">
        <f aca="false">Parámetros!$B$29</f>
        <v>Clásica</v>
      </c>
      <c r="J1073" s="11" t="s">
        <v>12630</v>
      </c>
      <c r="K1073" s="10" t="str">
        <f aca="false">Parámetros!$B$30</f>
        <v>Mercado Envíos</v>
      </c>
      <c r="L1073" s="2" t="str">
        <f aca="false">IF(F1073&gt;=Parámetros!$B$7,"Envío gratis (obligatorio en Mercado Libre)",Parámetros!$B$31)</f>
        <v>A cargo del comprador</v>
      </c>
      <c r="M1073" s="10" t="str">
        <f aca="false">Parámetros!$B$32</f>
        <v>No acepto</v>
      </c>
      <c r="N1073" s="10" t="str">
        <f aca="false">Parámetros!$B$33</f>
        <v>Sin garantía</v>
      </c>
      <c r="O1073" s="2" t="s">
        <v>12631</v>
      </c>
      <c r="P1073" s="2" t="s">
        <v>8036</v>
      </c>
      <c r="Q1073" s="2" t="s">
        <v>8036</v>
      </c>
      <c r="R1073" s="2"/>
      <c r="S1073" s="2" t="s">
        <v>12632</v>
      </c>
      <c r="T1073" s="2" t="s">
        <v>12633</v>
      </c>
      <c r="U1073" s="2" t="n">
        <v>270</v>
      </c>
      <c r="V1073" s="2" t="s">
        <v>77</v>
      </c>
      <c r="W1073" s="2" t="n">
        <v>3</v>
      </c>
      <c r="X1073" s="2"/>
      <c r="Y1073" s="2"/>
      <c r="Z1073" s="2"/>
      <c r="AA1073" s="2" t="s">
        <v>10860</v>
      </c>
      <c r="AB1073" s="2"/>
      <c r="AC1073" s="2"/>
      <c r="AD1073" s="2"/>
      <c r="AE1073" s="2"/>
      <c r="AF1073" s="2"/>
      <c r="AG1073" s="2" t="s">
        <v>12634</v>
      </c>
      <c r="AH1073" s="2" t="s">
        <v>12635</v>
      </c>
      <c r="AI1073" s="2"/>
      <c r="AJ1073" s="2"/>
      <c r="AK1073" s="2"/>
      <c r="AL1073" s="2"/>
      <c r="AM1073" s="2"/>
      <c r="AN1073" s="2" t="s">
        <v>175</v>
      </c>
      <c r="AO1073" s="2" t="s">
        <v>12636</v>
      </c>
      <c r="AP1073" s="2" t="s">
        <v>89</v>
      </c>
    </row>
    <row r="1074" customFormat="false" ht="15" hidden="false" customHeight="false" outlineLevel="0" collapsed="false">
      <c r="A1074" s="8" t="s">
        <v>12637</v>
      </c>
      <c r="B1074" s="8" t="s">
        <v>12637</v>
      </c>
      <c r="C1074" s="2" t="s">
        <v>12638</v>
      </c>
      <c r="D1074" s="2" t="s">
        <v>303</v>
      </c>
      <c r="E1074" s="2" t="s">
        <v>304</v>
      </c>
      <c r="F1074" s="9" t="n">
        <f aca="false">Precios!R1074</f>
        <v>759.48</v>
      </c>
      <c r="G1074" s="2" t="n">
        <v>40</v>
      </c>
      <c r="H1074" s="10" t="str">
        <f aca="false">Parámetros!$B$28</f>
        <v>Nuevo</v>
      </c>
      <c r="I1074" s="10" t="str">
        <f aca="false">Parámetros!$B$29</f>
        <v>Clásica</v>
      </c>
      <c r="J1074" s="11" t="s">
        <v>12639</v>
      </c>
      <c r="K1074" s="10" t="str">
        <f aca="false">Parámetros!$B$30</f>
        <v>Mercado Envíos</v>
      </c>
      <c r="L1074" s="2" t="str">
        <f aca="false">IF(F1074&gt;=Parámetros!$B$7,"Envío gratis (obligatorio en Mercado Libre)",Parámetros!$B$31)</f>
        <v>Envío gratis (obligatorio en Mercado Libre)</v>
      </c>
      <c r="M1074" s="10" t="str">
        <f aca="false">Parámetros!$B$32</f>
        <v>No acepto</v>
      </c>
      <c r="N1074" s="10" t="str">
        <f aca="false">Parámetros!$B$33</f>
        <v>Sin garantía</v>
      </c>
      <c r="O1074" s="2" t="s">
        <v>12640</v>
      </c>
      <c r="P1074" s="2" t="s">
        <v>12641</v>
      </c>
      <c r="Q1074" s="2" t="s">
        <v>3430</v>
      </c>
      <c r="R1074" s="2" t="s">
        <v>12642</v>
      </c>
      <c r="S1074" s="2" t="s">
        <v>12643</v>
      </c>
      <c r="T1074" s="2" t="s">
        <v>8612</v>
      </c>
      <c r="U1074" s="2" t="n">
        <v>60</v>
      </c>
      <c r="V1074" s="2" t="s">
        <v>133</v>
      </c>
      <c r="W1074" s="2" t="n">
        <v>60</v>
      </c>
      <c r="X1074" s="2"/>
      <c r="Y1074" s="2"/>
      <c r="Z1074" s="2"/>
      <c r="AA1074" s="2"/>
      <c r="AB1074" s="2"/>
      <c r="AC1074" s="2"/>
      <c r="AD1074" s="2" t="s">
        <v>566</v>
      </c>
      <c r="AE1074" s="2"/>
      <c r="AF1074" s="2"/>
      <c r="AG1074" s="2" t="s">
        <v>12644</v>
      </c>
      <c r="AH1074" s="2" t="s">
        <v>12645</v>
      </c>
      <c r="AI1074" s="2" t="s">
        <v>12646</v>
      </c>
      <c r="AJ1074" s="2" t="s">
        <v>12647</v>
      </c>
      <c r="AK1074" s="2" t="s">
        <v>12648</v>
      </c>
      <c r="AL1074" s="2"/>
      <c r="AM1074" s="2"/>
      <c r="AN1074" s="2" t="s">
        <v>87</v>
      </c>
      <c r="AO1074" s="2" t="s">
        <v>12649</v>
      </c>
      <c r="AP1074" s="2" t="s">
        <v>89</v>
      </c>
    </row>
    <row r="1075" customFormat="false" ht="15" hidden="false" customHeight="false" outlineLevel="0" collapsed="false">
      <c r="A1075" s="8" t="s">
        <v>12650</v>
      </c>
      <c r="B1075" s="8" t="s">
        <v>12650</v>
      </c>
      <c r="C1075" s="2" t="s">
        <v>12651</v>
      </c>
      <c r="D1075" s="2" t="s">
        <v>750</v>
      </c>
      <c r="E1075" s="2" t="s">
        <v>751</v>
      </c>
      <c r="F1075" s="9" t="n">
        <f aca="false">Precios!R1075</f>
        <v>468.26</v>
      </c>
      <c r="G1075" s="2" t="n">
        <v>45</v>
      </c>
      <c r="H1075" s="10" t="str">
        <f aca="false">Parámetros!$B$28</f>
        <v>Nuevo</v>
      </c>
      <c r="I1075" s="10" t="str">
        <f aca="false">Parámetros!$B$29</f>
        <v>Clásica</v>
      </c>
      <c r="J1075" s="11" t="s">
        <v>12652</v>
      </c>
      <c r="K1075" s="10" t="str">
        <f aca="false">Parámetros!$B$30</f>
        <v>Mercado Envíos</v>
      </c>
      <c r="L1075" s="2" t="str">
        <f aca="false">IF(F1075&gt;=Parámetros!$B$7,"Envío gratis (obligatorio en Mercado Libre)",Parámetros!$B$31)</f>
        <v>Envío gratis (obligatorio en Mercado Libre)</v>
      </c>
      <c r="M1075" s="10" t="str">
        <f aca="false">Parámetros!$B$32</f>
        <v>No acepto</v>
      </c>
      <c r="N1075" s="10" t="str">
        <f aca="false">Parámetros!$B$33</f>
        <v>Sin garantía</v>
      </c>
      <c r="O1075" s="2" t="s">
        <v>12653</v>
      </c>
      <c r="P1075" s="2" t="s">
        <v>12654</v>
      </c>
      <c r="Q1075" s="2" t="s">
        <v>1734</v>
      </c>
      <c r="R1075" s="2"/>
      <c r="S1075" s="2"/>
      <c r="T1075" s="2" t="s">
        <v>12655</v>
      </c>
      <c r="U1075" s="2" t="n">
        <v>225</v>
      </c>
      <c r="V1075" s="2" t="s">
        <v>77</v>
      </c>
      <c r="W1075" s="2" t="n">
        <v>1</v>
      </c>
      <c r="X1075" s="2" t="s">
        <v>12656</v>
      </c>
      <c r="Y1075" s="2" t="s">
        <v>12657</v>
      </c>
      <c r="Z1075" s="2" t="s">
        <v>136</v>
      </c>
      <c r="AA1075" s="2"/>
      <c r="AB1075" s="2"/>
      <c r="AC1075" s="2"/>
      <c r="AD1075" s="2"/>
      <c r="AE1075" s="2"/>
      <c r="AF1075" s="2" t="s">
        <v>12658</v>
      </c>
      <c r="AG1075" s="2" t="s">
        <v>12659</v>
      </c>
      <c r="AH1075" s="2" t="s">
        <v>12660</v>
      </c>
      <c r="AI1075" s="2" t="s">
        <v>12661</v>
      </c>
      <c r="AJ1075" s="2" t="s">
        <v>12662</v>
      </c>
      <c r="AK1075" s="2"/>
      <c r="AL1075" s="2"/>
      <c r="AM1075" s="2"/>
      <c r="AN1075" s="2" t="s">
        <v>87</v>
      </c>
      <c r="AO1075" s="2" t="s">
        <v>12663</v>
      </c>
      <c r="AP1075" s="2" t="s">
        <v>89</v>
      </c>
    </row>
    <row r="1076" customFormat="false" ht="15" hidden="false" customHeight="false" outlineLevel="0" collapsed="false">
      <c r="A1076" s="8" t="s">
        <v>12664</v>
      </c>
      <c r="B1076" s="8" t="s">
        <v>12664</v>
      </c>
      <c r="C1076" s="2" t="s">
        <v>12665</v>
      </c>
      <c r="D1076" s="2" t="s">
        <v>470</v>
      </c>
      <c r="E1076" s="2" t="s">
        <v>471</v>
      </c>
      <c r="F1076" s="9" t="n">
        <f aca="false">Precios!R1076</f>
        <v>248</v>
      </c>
      <c r="G1076" s="2" t="n">
        <v>156</v>
      </c>
      <c r="H1076" s="10" t="str">
        <f aca="false">Parámetros!$B$28</f>
        <v>Nuevo</v>
      </c>
      <c r="I1076" s="10" t="str">
        <f aca="false">Parámetros!$B$29</f>
        <v>Clásica</v>
      </c>
      <c r="J1076" s="11" t="s">
        <v>12666</v>
      </c>
      <c r="K1076" s="10" t="str">
        <f aca="false">Parámetros!$B$30</f>
        <v>Mercado Envíos</v>
      </c>
      <c r="L1076" s="2" t="str">
        <f aca="false">IF(F1076&gt;=Parámetros!$B$7,"Envío gratis (obligatorio en Mercado Libre)",Parámetros!$B$31)</f>
        <v>A cargo del comprador</v>
      </c>
      <c r="M1076" s="10" t="str">
        <f aca="false">Parámetros!$B$32</f>
        <v>No acepto</v>
      </c>
      <c r="N1076" s="10" t="str">
        <f aca="false">Parámetros!$B$33</f>
        <v>Sin garantía</v>
      </c>
      <c r="O1076" s="2" t="s">
        <v>12667</v>
      </c>
      <c r="P1076" s="2" t="s">
        <v>2312</v>
      </c>
      <c r="Q1076" s="2" t="s">
        <v>541</v>
      </c>
      <c r="R1076" s="2" t="s">
        <v>6480</v>
      </c>
      <c r="S1076" s="2" t="s">
        <v>102</v>
      </c>
      <c r="T1076" s="2" t="s">
        <v>12668</v>
      </c>
      <c r="U1076" s="2" t="n">
        <v>70</v>
      </c>
      <c r="V1076" s="2" t="s">
        <v>100</v>
      </c>
      <c r="W1076" s="2" t="n">
        <v>1</v>
      </c>
      <c r="X1076" s="2"/>
      <c r="Y1076" s="2"/>
      <c r="Z1076" s="2"/>
      <c r="AA1076" s="2"/>
      <c r="AB1076" s="2"/>
      <c r="AC1076" s="2" t="s">
        <v>102</v>
      </c>
      <c r="AD1076" s="2"/>
      <c r="AE1076" s="2"/>
      <c r="AF1076" s="2"/>
      <c r="AG1076" s="2" t="s">
        <v>12669</v>
      </c>
      <c r="AH1076" s="2" t="s">
        <v>12670</v>
      </c>
      <c r="AI1076" s="2" t="s">
        <v>12671</v>
      </c>
      <c r="AJ1076" s="2"/>
      <c r="AK1076" s="2"/>
      <c r="AL1076" s="2"/>
      <c r="AM1076" s="2"/>
      <c r="AN1076" s="2" t="s">
        <v>87</v>
      </c>
      <c r="AO1076" s="2" t="s">
        <v>12672</v>
      </c>
      <c r="AP1076" s="2" t="s">
        <v>89</v>
      </c>
    </row>
    <row r="1077" customFormat="false" ht="15" hidden="false" customHeight="false" outlineLevel="0" collapsed="false">
      <c r="A1077" s="8" t="s">
        <v>12673</v>
      </c>
      <c r="B1077" s="8" t="s">
        <v>12673</v>
      </c>
      <c r="C1077" s="2" t="s">
        <v>12674</v>
      </c>
      <c r="D1077" s="2" t="s">
        <v>12675</v>
      </c>
      <c r="E1077" s="2" t="s">
        <v>12676</v>
      </c>
      <c r="F1077" s="9" t="n">
        <f aca="false">Precios!R1077</f>
        <v>85</v>
      </c>
      <c r="G1077" s="2" t="n">
        <v>551</v>
      </c>
      <c r="H1077" s="10" t="str">
        <f aca="false">Parámetros!$B$28</f>
        <v>Nuevo</v>
      </c>
      <c r="I1077" s="10" t="str">
        <f aca="false">Parámetros!$B$29</f>
        <v>Clásica</v>
      </c>
      <c r="J1077" s="11" t="s">
        <v>12677</v>
      </c>
      <c r="K1077" s="10" t="str">
        <f aca="false">Parámetros!$B$30</f>
        <v>Mercado Envíos</v>
      </c>
      <c r="L1077" s="2" t="str">
        <f aca="false">IF(F1077&gt;=Parámetros!$B$7,"Envío gratis (obligatorio en Mercado Libre)",Parámetros!$B$31)</f>
        <v>A cargo del comprador</v>
      </c>
      <c r="M1077" s="10" t="str">
        <f aca="false">Parámetros!$B$32</f>
        <v>No acepto</v>
      </c>
      <c r="N1077" s="10" t="str">
        <f aca="false">Parámetros!$B$33</f>
        <v>Sin garantía</v>
      </c>
      <c r="O1077" s="2" t="s">
        <v>12678</v>
      </c>
      <c r="P1077" s="2" t="s">
        <v>12679</v>
      </c>
      <c r="Q1077" s="2" t="s">
        <v>12679</v>
      </c>
      <c r="R1077" s="2"/>
      <c r="S1077" s="2" t="s">
        <v>12680</v>
      </c>
      <c r="T1077" s="2" t="s">
        <v>12681</v>
      </c>
      <c r="U1077" s="2" t="n">
        <v>1</v>
      </c>
      <c r="V1077" s="2" t="s">
        <v>9383</v>
      </c>
      <c r="W1077" s="2" t="n">
        <v>1</v>
      </c>
      <c r="X1077" s="2"/>
      <c r="Y1077" s="2"/>
      <c r="Z1077" s="2"/>
      <c r="AA1077" s="2"/>
      <c r="AB1077" s="2"/>
      <c r="AC1077" s="2"/>
      <c r="AD1077" s="2"/>
      <c r="AE1077" s="2"/>
      <c r="AF1077" s="2"/>
      <c r="AG1077" s="2" t="s">
        <v>12682</v>
      </c>
      <c r="AH1077" s="2" t="s">
        <v>12683</v>
      </c>
      <c r="AI1077" s="2" t="s">
        <v>12684</v>
      </c>
      <c r="AJ1077" s="2" t="s">
        <v>12685</v>
      </c>
      <c r="AK1077" s="2"/>
      <c r="AL1077" s="2"/>
      <c r="AM1077" s="2"/>
      <c r="AN1077" s="2" t="s">
        <v>87</v>
      </c>
      <c r="AO1077" s="2" t="s">
        <v>12686</v>
      </c>
      <c r="AP1077" s="2" t="s">
        <v>89</v>
      </c>
    </row>
    <row r="1078" customFormat="false" ht="15" hidden="false" customHeight="false" outlineLevel="0" collapsed="false">
      <c r="A1078" s="8" t="s">
        <v>12687</v>
      </c>
      <c r="B1078" s="8" t="s">
        <v>12687</v>
      </c>
      <c r="C1078" s="2" t="s">
        <v>12688</v>
      </c>
      <c r="D1078" s="2" t="s">
        <v>6709</v>
      </c>
      <c r="E1078" s="2" t="s">
        <v>6710</v>
      </c>
      <c r="F1078" s="9" t="n">
        <f aca="false">Precios!R1078</f>
        <v>64</v>
      </c>
      <c r="G1078" s="2" t="n">
        <v>210</v>
      </c>
      <c r="H1078" s="10" t="str">
        <f aca="false">Parámetros!$B$28</f>
        <v>Nuevo</v>
      </c>
      <c r="I1078" s="10" t="str">
        <f aca="false">Parámetros!$B$29</f>
        <v>Clásica</v>
      </c>
      <c r="J1078" s="11" t="s">
        <v>12689</v>
      </c>
      <c r="K1078" s="10" t="str">
        <f aca="false">Parámetros!$B$30</f>
        <v>Mercado Envíos</v>
      </c>
      <c r="L1078" s="2" t="str">
        <f aca="false">IF(F1078&gt;=Parámetros!$B$7,"Envío gratis (obligatorio en Mercado Libre)",Parámetros!$B$31)</f>
        <v>A cargo del comprador</v>
      </c>
      <c r="M1078" s="10" t="str">
        <f aca="false">Parámetros!$B$32</f>
        <v>No acepto</v>
      </c>
      <c r="N1078" s="10" t="str">
        <f aca="false">Parámetros!$B$33</f>
        <v>Sin garantía</v>
      </c>
      <c r="O1078" s="2"/>
      <c r="P1078" s="2" t="s">
        <v>6774</v>
      </c>
      <c r="Q1078" s="2" t="s">
        <v>6195</v>
      </c>
      <c r="R1078" s="2" t="s">
        <v>6775</v>
      </c>
      <c r="S1078" s="2" t="s">
        <v>475</v>
      </c>
      <c r="T1078" s="2" t="s">
        <v>12622</v>
      </c>
      <c r="U1078" s="2" t="n">
        <v>50</v>
      </c>
      <c r="V1078" s="2" t="s">
        <v>100</v>
      </c>
      <c r="W1078" s="2" t="n">
        <v>1</v>
      </c>
      <c r="X1078" s="2"/>
      <c r="Y1078" s="2"/>
      <c r="Z1078" s="2"/>
      <c r="AA1078" s="2"/>
      <c r="AB1078" s="2"/>
      <c r="AC1078" s="2"/>
      <c r="AD1078" s="2"/>
      <c r="AE1078" s="2"/>
      <c r="AF1078" s="2"/>
      <c r="AG1078" s="2" t="s">
        <v>12690</v>
      </c>
      <c r="AH1078" s="2" t="s">
        <v>12691</v>
      </c>
      <c r="AI1078" s="2" t="s">
        <v>12692</v>
      </c>
      <c r="AJ1078" s="2" t="s">
        <v>12693</v>
      </c>
      <c r="AK1078" s="2"/>
      <c r="AL1078" s="2"/>
      <c r="AM1078" s="2"/>
      <c r="AN1078" s="2" t="s">
        <v>175</v>
      </c>
      <c r="AO1078" s="2" t="s">
        <v>12694</v>
      </c>
      <c r="AP1078" s="2" t="s">
        <v>89</v>
      </c>
    </row>
    <row r="1079" customFormat="false" ht="15" hidden="false" customHeight="false" outlineLevel="0" collapsed="false">
      <c r="A1079" s="8" t="s">
        <v>12695</v>
      </c>
      <c r="B1079" s="8" t="s">
        <v>12695</v>
      </c>
      <c r="C1079" s="2" t="s">
        <v>12696</v>
      </c>
      <c r="D1079" s="2" t="s">
        <v>10224</v>
      </c>
      <c r="E1079" s="2" t="s">
        <v>10225</v>
      </c>
      <c r="F1079" s="9" t="n">
        <f aca="false">Precios!R1079</f>
        <v>178.21</v>
      </c>
      <c r="G1079" s="2" t="n">
        <v>333</v>
      </c>
      <c r="H1079" s="10" t="str">
        <f aca="false">Parámetros!$B$28</f>
        <v>Nuevo</v>
      </c>
      <c r="I1079" s="10" t="str">
        <f aca="false">Parámetros!$B$29</f>
        <v>Clásica</v>
      </c>
      <c r="J1079" s="11" t="s">
        <v>12697</v>
      </c>
      <c r="K1079" s="10" t="str">
        <f aca="false">Parámetros!$B$30</f>
        <v>Mercado Envíos</v>
      </c>
      <c r="L1079" s="2" t="str">
        <f aca="false">IF(F1079&gt;=Parámetros!$B$7,"Envío gratis (obligatorio en Mercado Libre)",Parámetros!$B$31)</f>
        <v>A cargo del comprador</v>
      </c>
      <c r="M1079" s="10" t="str">
        <f aca="false">Parámetros!$B$32</f>
        <v>No acepto</v>
      </c>
      <c r="N1079" s="10" t="str">
        <f aca="false">Parámetros!$B$33</f>
        <v>Sin garantía</v>
      </c>
      <c r="O1079" s="2" t="s">
        <v>12698</v>
      </c>
      <c r="P1079" s="2" t="s">
        <v>3444</v>
      </c>
      <c r="Q1079" s="2" t="s">
        <v>617</v>
      </c>
      <c r="R1079" s="2" t="s">
        <v>5464</v>
      </c>
      <c r="S1079" s="2" t="s">
        <v>12699</v>
      </c>
      <c r="T1079" s="2" t="s">
        <v>6496</v>
      </c>
      <c r="U1079" s="2" t="n">
        <v>400</v>
      </c>
      <c r="V1079" s="2" t="s">
        <v>77</v>
      </c>
      <c r="W1079" s="2" t="n">
        <v>1</v>
      </c>
      <c r="X1079" s="2"/>
      <c r="Y1079" s="2"/>
      <c r="Z1079" s="2"/>
      <c r="AA1079" s="2"/>
      <c r="AB1079" s="2"/>
      <c r="AC1079" s="2"/>
      <c r="AD1079" s="2"/>
      <c r="AE1079" s="2" t="s">
        <v>12700</v>
      </c>
      <c r="AF1079" s="2"/>
      <c r="AG1079" s="2" t="s">
        <v>12701</v>
      </c>
      <c r="AH1079" s="2" t="s">
        <v>12702</v>
      </c>
      <c r="AI1079" s="2" t="s">
        <v>12703</v>
      </c>
      <c r="AJ1079" s="2"/>
      <c r="AK1079" s="2"/>
      <c r="AL1079" s="2"/>
      <c r="AM1079" s="2"/>
      <c r="AN1079" s="2" t="s">
        <v>175</v>
      </c>
      <c r="AO1079" s="2" t="s">
        <v>12704</v>
      </c>
      <c r="AP1079" s="2" t="s">
        <v>89</v>
      </c>
    </row>
    <row r="1080" customFormat="false" ht="15" hidden="false" customHeight="false" outlineLevel="0" collapsed="false">
      <c r="A1080" s="8" t="s">
        <v>12705</v>
      </c>
      <c r="B1080" s="8" t="s">
        <v>12705</v>
      </c>
      <c r="C1080" s="2" t="s">
        <v>12706</v>
      </c>
      <c r="D1080" s="2" t="s">
        <v>4258</v>
      </c>
      <c r="E1080" s="2" t="s">
        <v>4259</v>
      </c>
      <c r="F1080" s="9" t="n">
        <f aca="false">Precios!R1080</f>
        <v>139</v>
      </c>
      <c r="G1080" s="2" t="n">
        <v>184</v>
      </c>
      <c r="H1080" s="10" t="str">
        <f aca="false">Parámetros!$B$28</f>
        <v>Nuevo</v>
      </c>
      <c r="I1080" s="10" t="str">
        <f aca="false">Parámetros!$B$29</f>
        <v>Clásica</v>
      </c>
      <c r="J1080" s="11" t="s">
        <v>12707</v>
      </c>
      <c r="K1080" s="10" t="str">
        <f aca="false">Parámetros!$B$30</f>
        <v>Mercado Envíos</v>
      </c>
      <c r="L1080" s="2" t="str">
        <f aca="false">IF(F1080&gt;=Parámetros!$B$7,"Envío gratis (obligatorio en Mercado Libre)",Parámetros!$B$31)</f>
        <v>A cargo del comprador</v>
      </c>
      <c r="M1080" s="10" t="str">
        <f aca="false">Parámetros!$B$32</f>
        <v>No acepto</v>
      </c>
      <c r="N1080" s="10" t="str">
        <f aca="false">Parámetros!$B$33</f>
        <v>Sin garantía</v>
      </c>
      <c r="O1080" s="2" t="s">
        <v>12708</v>
      </c>
      <c r="P1080" s="2" t="s">
        <v>9358</v>
      </c>
      <c r="Q1080" s="2" t="s">
        <v>791</v>
      </c>
      <c r="R1080" s="2"/>
      <c r="S1080" s="2"/>
      <c r="T1080" s="2" t="s">
        <v>12709</v>
      </c>
      <c r="U1080" s="2" t="n">
        <v>28</v>
      </c>
      <c r="V1080" s="2" t="s">
        <v>100</v>
      </c>
      <c r="W1080" s="2" t="n">
        <v>1</v>
      </c>
      <c r="X1080" s="2" t="s">
        <v>12710</v>
      </c>
      <c r="Y1080" s="2"/>
      <c r="Z1080" s="2" t="s">
        <v>341</v>
      </c>
      <c r="AA1080" s="2"/>
      <c r="AB1080" s="2"/>
      <c r="AC1080" s="2"/>
      <c r="AD1080" s="2"/>
      <c r="AE1080" s="2"/>
      <c r="AF1080" s="2" t="s">
        <v>12711</v>
      </c>
      <c r="AG1080" s="2" t="s">
        <v>12712</v>
      </c>
      <c r="AH1080" s="2" t="s">
        <v>12713</v>
      </c>
      <c r="AI1080" s="2" t="s">
        <v>12714</v>
      </c>
      <c r="AJ1080" s="2"/>
      <c r="AK1080" s="2"/>
      <c r="AL1080" s="2"/>
      <c r="AM1080" s="2"/>
      <c r="AN1080" s="2" t="s">
        <v>87</v>
      </c>
      <c r="AO1080" s="2" t="s">
        <v>12715</v>
      </c>
      <c r="AP1080" s="2" t="s">
        <v>89</v>
      </c>
    </row>
    <row r="1081" customFormat="false" ht="15" hidden="false" customHeight="false" outlineLevel="0" collapsed="false">
      <c r="A1081" s="8" t="s">
        <v>12716</v>
      </c>
      <c r="B1081" s="8" t="s">
        <v>12716</v>
      </c>
      <c r="C1081" s="2" t="s">
        <v>12717</v>
      </c>
      <c r="D1081" s="2" t="s">
        <v>750</v>
      </c>
      <c r="E1081" s="2" t="s">
        <v>751</v>
      </c>
      <c r="F1081" s="9" t="n">
        <f aca="false">Precios!R1081</f>
        <v>378</v>
      </c>
      <c r="G1081" s="2" t="n">
        <v>4</v>
      </c>
      <c r="H1081" s="10" t="str">
        <f aca="false">Parámetros!$B$28</f>
        <v>Nuevo</v>
      </c>
      <c r="I1081" s="10" t="str">
        <f aca="false">Parámetros!$B$29</f>
        <v>Clásica</v>
      </c>
      <c r="J1081" s="11" t="s">
        <v>12718</v>
      </c>
      <c r="K1081" s="10" t="str">
        <f aca="false">Parámetros!$B$30</f>
        <v>Mercado Envíos</v>
      </c>
      <c r="L1081" s="2" t="str">
        <f aca="false">IF(F1081&gt;=Parámetros!$B$7,"Envío gratis (obligatorio en Mercado Libre)",Parámetros!$B$31)</f>
        <v>Envío gratis (obligatorio en Mercado Libre)</v>
      </c>
      <c r="M1081" s="10" t="str">
        <f aca="false">Parámetros!$B$32</f>
        <v>No acepto</v>
      </c>
      <c r="N1081" s="10" t="str">
        <f aca="false">Parámetros!$B$33</f>
        <v>Sin garantía</v>
      </c>
      <c r="O1081" s="2" t="s">
        <v>12719</v>
      </c>
      <c r="P1081" s="2" t="s">
        <v>12720</v>
      </c>
      <c r="Q1081" s="2" t="s">
        <v>3066</v>
      </c>
      <c r="R1081" s="2"/>
      <c r="S1081" s="2"/>
      <c r="T1081" s="2" t="s">
        <v>6401</v>
      </c>
      <c r="U1081" s="2" t="n">
        <v>120</v>
      </c>
      <c r="V1081" s="2" t="s">
        <v>77</v>
      </c>
      <c r="W1081" s="2" t="n">
        <v>1</v>
      </c>
      <c r="X1081" s="2" t="s">
        <v>12721</v>
      </c>
      <c r="Y1081" s="2" t="s">
        <v>12722</v>
      </c>
      <c r="Z1081" s="2" t="s">
        <v>136</v>
      </c>
      <c r="AA1081" s="2"/>
      <c r="AB1081" s="2"/>
      <c r="AC1081" s="2"/>
      <c r="AD1081" s="2"/>
      <c r="AE1081" s="2"/>
      <c r="AF1081" s="2"/>
      <c r="AG1081" s="2" t="s">
        <v>12723</v>
      </c>
      <c r="AH1081" s="2" t="s">
        <v>12724</v>
      </c>
      <c r="AI1081" s="2" t="s">
        <v>12725</v>
      </c>
      <c r="AJ1081" s="2" t="s">
        <v>12726</v>
      </c>
      <c r="AK1081" s="2"/>
      <c r="AL1081" s="2"/>
      <c r="AM1081" s="2"/>
      <c r="AN1081" s="2" t="s">
        <v>87</v>
      </c>
      <c r="AO1081" s="2" t="s">
        <v>12727</v>
      </c>
      <c r="AP1081" s="2" t="s">
        <v>89</v>
      </c>
    </row>
    <row r="1082" customFormat="false" ht="15" hidden="false" customHeight="false" outlineLevel="0" collapsed="false">
      <c r="A1082" s="8" t="s">
        <v>12728</v>
      </c>
      <c r="B1082" s="8" t="s">
        <v>12728</v>
      </c>
      <c r="C1082" s="2" t="s">
        <v>12729</v>
      </c>
      <c r="D1082" s="2" t="s">
        <v>124</v>
      </c>
      <c r="E1082" s="2" t="s">
        <v>125</v>
      </c>
      <c r="F1082" s="9" t="n">
        <f aca="false">Precios!R1082</f>
        <v>585.08</v>
      </c>
      <c r="G1082" s="2" t="n">
        <v>29</v>
      </c>
      <c r="H1082" s="10" t="str">
        <f aca="false">Parámetros!$B$28</f>
        <v>Nuevo</v>
      </c>
      <c r="I1082" s="10" t="str">
        <f aca="false">Parámetros!$B$29</f>
        <v>Clásica</v>
      </c>
      <c r="J1082" s="11" t="s">
        <v>12730</v>
      </c>
      <c r="K1082" s="10" t="str">
        <f aca="false">Parámetros!$B$30</f>
        <v>Mercado Envíos</v>
      </c>
      <c r="L1082" s="2" t="str">
        <f aca="false">IF(F1082&gt;=Parámetros!$B$7,"Envío gratis (obligatorio en Mercado Libre)",Parámetros!$B$31)</f>
        <v>Envío gratis (obligatorio en Mercado Libre)</v>
      </c>
      <c r="M1082" s="10" t="str">
        <f aca="false">Parámetros!$B$32</f>
        <v>No acepto</v>
      </c>
      <c r="N1082" s="10" t="str">
        <f aca="false">Parámetros!$B$33</f>
        <v>Sin garantía</v>
      </c>
      <c r="O1082" s="2" t="s">
        <v>12731</v>
      </c>
      <c r="P1082" s="2" t="s">
        <v>12732</v>
      </c>
      <c r="Q1082" s="2" t="s">
        <v>2266</v>
      </c>
      <c r="R1082" s="2"/>
      <c r="S1082" s="2"/>
      <c r="T1082" s="2" t="s">
        <v>12733</v>
      </c>
      <c r="U1082" s="2" t="n">
        <v>3</v>
      </c>
      <c r="V1082" s="2" t="s">
        <v>757</v>
      </c>
      <c r="W1082" s="2" t="n">
        <v>3</v>
      </c>
      <c r="X1082" s="2" t="s">
        <v>12734</v>
      </c>
      <c r="Y1082" s="2" t="s">
        <v>759</v>
      </c>
      <c r="Z1082" s="2" t="s">
        <v>80</v>
      </c>
      <c r="AA1082" s="2"/>
      <c r="AB1082" s="2"/>
      <c r="AC1082" s="2"/>
      <c r="AD1082" s="2"/>
      <c r="AE1082" s="2"/>
      <c r="AF1082" s="2"/>
      <c r="AG1082" s="2" t="s">
        <v>12735</v>
      </c>
      <c r="AH1082" s="2" t="s">
        <v>12736</v>
      </c>
      <c r="AI1082" s="2" t="s">
        <v>12737</v>
      </c>
      <c r="AJ1082" s="2"/>
      <c r="AK1082" s="2"/>
      <c r="AL1082" s="2"/>
      <c r="AM1082" s="2"/>
      <c r="AN1082" s="2" t="s">
        <v>87</v>
      </c>
      <c r="AO1082" s="2" t="s">
        <v>12738</v>
      </c>
      <c r="AP1082" s="2" t="s">
        <v>89</v>
      </c>
    </row>
    <row r="1083" customFormat="false" ht="15" hidden="false" customHeight="false" outlineLevel="0" collapsed="false">
      <c r="A1083" s="8" t="s">
        <v>12739</v>
      </c>
      <c r="B1083" s="8" t="s">
        <v>12739</v>
      </c>
      <c r="C1083" s="2" t="s">
        <v>12740</v>
      </c>
      <c r="D1083" s="2" t="s">
        <v>6709</v>
      </c>
      <c r="E1083" s="2" t="s">
        <v>6710</v>
      </c>
      <c r="F1083" s="9" t="n">
        <f aca="false">Precios!R1083</f>
        <v>96</v>
      </c>
      <c r="G1083" s="2" t="n">
        <v>420</v>
      </c>
      <c r="H1083" s="10" t="str">
        <f aca="false">Parámetros!$B$28</f>
        <v>Nuevo</v>
      </c>
      <c r="I1083" s="10" t="str">
        <f aca="false">Parámetros!$B$29</f>
        <v>Clásica</v>
      </c>
      <c r="J1083" s="11" t="s">
        <v>12741</v>
      </c>
      <c r="K1083" s="10" t="str">
        <f aca="false">Parámetros!$B$30</f>
        <v>Mercado Envíos</v>
      </c>
      <c r="L1083" s="2" t="str">
        <f aca="false">IF(F1083&gt;=Parámetros!$B$7,"Envío gratis (obligatorio en Mercado Libre)",Parámetros!$B$31)</f>
        <v>A cargo del comprador</v>
      </c>
      <c r="M1083" s="10" t="str">
        <f aca="false">Parámetros!$B$32</f>
        <v>No acepto</v>
      </c>
      <c r="N1083" s="10" t="str">
        <f aca="false">Parámetros!$B$33</f>
        <v>Sin garantía</v>
      </c>
      <c r="O1083" s="2" t="s">
        <v>12742</v>
      </c>
      <c r="P1083" s="2" t="s">
        <v>7472</v>
      </c>
      <c r="Q1083" s="2" t="s">
        <v>617</v>
      </c>
      <c r="R1083" s="2" t="s">
        <v>12743</v>
      </c>
      <c r="S1083" s="2" t="s">
        <v>11224</v>
      </c>
      <c r="T1083" s="2" t="s">
        <v>3457</v>
      </c>
      <c r="U1083" s="2" t="n">
        <v>150</v>
      </c>
      <c r="V1083" s="2" t="s">
        <v>77</v>
      </c>
      <c r="W1083" s="2" t="n">
        <v>1</v>
      </c>
      <c r="X1083" s="2"/>
      <c r="Y1083" s="2"/>
      <c r="Z1083" s="2"/>
      <c r="AA1083" s="2"/>
      <c r="AB1083" s="2"/>
      <c r="AC1083" s="2"/>
      <c r="AD1083" s="2" t="s">
        <v>566</v>
      </c>
      <c r="AE1083" s="2"/>
      <c r="AF1083" s="2"/>
      <c r="AG1083" s="2" t="s">
        <v>12744</v>
      </c>
      <c r="AH1083" s="2" t="s">
        <v>12745</v>
      </c>
      <c r="AI1083" s="2" t="s">
        <v>12746</v>
      </c>
      <c r="AJ1083" s="2"/>
      <c r="AK1083" s="2"/>
      <c r="AL1083" s="2"/>
      <c r="AM1083" s="2"/>
      <c r="AN1083" s="2" t="s">
        <v>175</v>
      </c>
      <c r="AO1083" s="2" t="s">
        <v>12747</v>
      </c>
      <c r="AP1083" s="2" t="s">
        <v>89</v>
      </c>
    </row>
    <row r="1084" customFormat="false" ht="15" hidden="false" customHeight="false" outlineLevel="0" collapsed="false">
      <c r="A1084" s="8" t="s">
        <v>12748</v>
      </c>
      <c r="B1084" s="8" t="s">
        <v>12748</v>
      </c>
      <c r="C1084" s="2" t="s">
        <v>12749</v>
      </c>
      <c r="D1084" s="2" t="s">
        <v>240</v>
      </c>
      <c r="E1084" s="2" t="s">
        <v>241</v>
      </c>
      <c r="F1084" s="9" t="n">
        <f aca="false">Precios!R1084</f>
        <v>224</v>
      </c>
      <c r="G1084" s="2" t="n">
        <v>111</v>
      </c>
      <c r="H1084" s="10" t="str">
        <f aca="false">Parámetros!$B$28</f>
        <v>Nuevo</v>
      </c>
      <c r="I1084" s="10" t="str">
        <f aca="false">Parámetros!$B$29</f>
        <v>Clásica</v>
      </c>
      <c r="J1084" s="11" t="s">
        <v>12750</v>
      </c>
      <c r="K1084" s="10" t="str">
        <f aca="false">Parámetros!$B$30</f>
        <v>Mercado Envíos</v>
      </c>
      <c r="L1084" s="2" t="str">
        <f aca="false">IF(F1084&gt;=Parámetros!$B$7,"Envío gratis (obligatorio en Mercado Libre)",Parámetros!$B$31)</f>
        <v>A cargo del comprador</v>
      </c>
      <c r="M1084" s="10" t="str">
        <f aca="false">Parámetros!$B$32</f>
        <v>No acepto</v>
      </c>
      <c r="N1084" s="10" t="str">
        <f aca="false">Parámetros!$B$33</f>
        <v>Sin garantía</v>
      </c>
      <c r="O1084" s="2" t="s">
        <v>12751</v>
      </c>
      <c r="P1084" s="2" t="s">
        <v>128</v>
      </c>
      <c r="Q1084" s="2" t="s">
        <v>129</v>
      </c>
      <c r="R1084" s="2"/>
      <c r="S1084" s="2" t="s">
        <v>8224</v>
      </c>
      <c r="T1084" s="2" t="s">
        <v>12752</v>
      </c>
      <c r="U1084" s="2" t="n">
        <v>60</v>
      </c>
      <c r="V1084" s="2" t="s">
        <v>133</v>
      </c>
      <c r="W1084" s="2" t="n">
        <v>60</v>
      </c>
      <c r="X1084" s="2" t="s">
        <v>134</v>
      </c>
      <c r="Y1084" s="2" t="s">
        <v>451</v>
      </c>
      <c r="Z1084" s="2" t="s">
        <v>136</v>
      </c>
      <c r="AA1084" s="2" t="s">
        <v>81</v>
      </c>
      <c r="AB1084" s="2"/>
      <c r="AC1084" s="2"/>
      <c r="AD1084" s="2"/>
      <c r="AE1084" s="2"/>
      <c r="AF1084" s="2"/>
      <c r="AG1084" s="2" t="s">
        <v>10471</v>
      </c>
      <c r="AH1084" s="2" t="s">
        <v>12753</v>
      </c>
      <c r="AI1084" s="2"/>
      <c r="AJ1084" s="2"/>
      <c r="AK1084" s="2"/>
      <c r="AL1084" s="2"/>
      <c r="AM1084" s="2"/>
      <c r="AN1084" s="2" t="s">
        <v>87</v>
      </c>
      <c r="AO1084" s="2" t="s">
        <v>12754</v>
      </c>
      <c r="AP1084" s="2" t="s">
        <v>89</v>
      </c>
    </row>
    <row r="1085" customFormat="false" ht="15" hidden="false" customHeight="false" outlineLevel="0" collapsed="false">
      <c r="A1085" s="8" t="s">
        <v>12755</v>
      </c>
      <c r="B1085" s="8" t="s">
        <v>12755</v>
      </c>
      <c r="C1085" s="2" t="s">
        <v>12756</v>
      </c>
      <c r="D1085" s="2" t="s">
        <v>4645</v>
      </c>
      <c r="E1085" s="2" t="s">
        <v>4646</v>
      </c>
      <c r="F1085" s="9" t="n">
        <f aca="false">Precios!R1085</f>
        <v>198</v>
      </c>
      <c r="G1085" s="2" t="n">
        <v>27</v>
      </c>
      <c r="H1085" s="10" t="str">
        <f aca="false">Parámetros!$B$28</f>
        <v>Nuevo</v>
      </c>
      <c r="I1085" s="10" t="str">
        <f aca="false">Parámetros!$B$29</f>
        <v>Clásica</v>
      </c>
      <c r="J1085" s="11" t="s">
        <v>12757</v>
      </c>
      <c r="K1085" s="10" t="str">
        <f aca="false">Parámetros!$B$30</f>
        <v>Mercado Envíos</v>
      </c>
      <c r="L1085" s="2" t="str">
        <f aca="false">IF(F1085&gt;=Parámetros!$B$7,"Envío gratis (obligatorio en Mercado Libre)",Parámetros!$B$31)</f>
        <v>A cargo del comprador</v>
      </c>
      <c r="M1085" s="10" t="str">
        <f aca="false">Parámetros!$B$32</f>
        <v>No acepto</v>
      </c>
      <c r="N1085" s="10" t="str">
        <f aca="false">Parámetros!$B$33</f>
        <v>Sin garantía</v>
      </c>
      <c r="O1085" s="2" t="s">
        <v>12758</v>
      </c>
      <c r="P1085" s="2" t="s">
        <v>616</v>
      </c>
      <c r="Q1085" s="2" t="s">
        <v>617</v>
      </c>
      <c r="R1085" s="2" t="s">
        <v>12759</v>
      </c>
      <c r="S1085" s="2" t="s">
        <v>8345</v>
      </c>
      <c r="T1085" s="2" t="s">
        <v>12760</v>
      </c>
      <c r="U1085" s="2" t="n">
        <v>2</v>
      </c>
      <c r="V1085" s="2" t="s">
        <v>171</v>
      </c>
      <c r="W1085" s="2" t="n">
        <v>2</v>
      </c>
      <c r="X1085" s="2"/>
      <c r="Y1085" s="2"/>
      <c r="Z1085" s="2"/>
      <c r="AA1085" s="2"/>
      <c r="AB1085" s="2"/>
      <c r="AC1085" s="2"/>
      <c r="AD1085" s="2"/>
      <c r="AE1085" s="2"/>
      <c r="AF1085" s="2"/>
      <c r="AG1085" s="2" t="s">
        <v>12761</v>
      </c>
      <c r="AH1085" s="2" t="s">
        <v>12762</v>
      </c>
      <c r="AI1085" s="2" t="s">
        <v>12763</v>
      </c>
      <c r="AJ1085" s="2"/>
      <c r="AK1085" s="2"/>
      <c r="AL1085" s="2"/>
      <c r="AM1085" s="2"/>
      <c r="AN1085" s="2" t="s">
        <v>175</v>
      </c>
      <c r="AO1085" s="2" t="s">
        <v>12764</v>
      </c>
      <c r="AP1085" s="2" t="s">
        <v>89</v>
      </c>
    </row>
    <row r="1086" customFormat="false" ht="15" hidden="false" customHeight="false" outlineLevel="0" collapsed="false">
      <c r="A1086" s="8" t="s">
        <v>12765</v>
      </c>
      <c r="B1086" s="8" t="s">
        <v>12765</v>
      </c>
      <c r="C1086" s="2" t="s">
        <v>12766</v>
      </c>
      <c r="D1086" s="2" t="s">
        <v>6709</v>
      </c>
      <c r="E1086" s="2" t="s">
        <v>6710</v>
      </c>
      <c r="F1086" s="9" t="n">
        <f aca="false">Precios!R1086</f>
        <v>228.87</v>
      </c>
      <c r="G1086" s="2" t="n">
        <v>434</v>
      </c>
      <c r="H1086" s="10" t="str">
        <f aca="false">Parámetros!$B$28</f>
        <v>Nuevo</v>
      </c>
      <c r="I1086" s="10" t="str">
        <f aca="false">Parámetros!$B$29</f>
        <v>Clásica</v>
      </c>
      <c r="J1086" s="11" t="s">
        <v>12767</v>
      </c>
      <c r="K1086" s="10" t="str">
        <f aca="false">Parámetros!$B$30</f>
        <v>Mercado Envíos</v>
      </c>
      <c r="L1086" s="2" t="str">
        <f aca="false">IF(F1086&gt;=Parámetros!$B$7,"Envío gratis (obligatorio en Mercado Libre)",Parámetros!$B$31)</f>
        <v>A cargo del comprador</v>
      </c>
      <c r="M1086" s="10" t="str">
        <f aca="false">Parámetros!$B$32</f>
        <v>No acepto</v>
      </c>
      <c r="N1086" s="10" t="str">
        <f aca="false">Parámetros!$B$33</f>
        <v>Sin garantía</v>
      </c>
      <c r="O1086" s="2" t="s">
        <v>12768</v>
      </c>
      <c r="P1086" s="2" t="s">
        <v>7300</v>
      </c>
      <c r="Q1086" s="2" t="s">
        <v>617</v>
      </c>
      <c r="R1086" s="2"/>
      <c r="S1086" s="2" t="s">
        <v>12769</v>
      </c>
      <c r="T1086" s="2" t="s">
        <v>3457</v>
      </c>
      <c r="U1086" s="2" t="n">
        <v>159</v>
      </c>
      <c r="V1086" s="2" t="s">
        <v>77</v>
      </c>
      <c r="W1086" s="2" t="n">
        <v>1</v>
      </c>
      <c r="X1086" s="2"/>
      <c r="Y1086" s="2"/>
      <c r="Z1086" s="2"/>
      <c r="AA1086" s="2"/>
      <c r="AB1086" s="2"/>
      <c r="AC1086" s="2" t="s">
        <v>12769</v>
      </c>
      <c r="AD1086" s="2" t="s">
        <v>1101</v>
      </c>
      <c r="AE1086" s="2"/>
      <c r="AF1086" s="2"/>
      <c r="AG1086" s="2" t="s">
        <v>12770</v>
      </c>
      <c r="AH1086" s="2" t="s">
        <v>12771</v>
      </c>
      <c r="AI1086" s="2" t="s">
        <v>12772</v>
      </c>
      <c r="AJ1086" s="2"/>
      <c r="AK1086" s="2"/>
      <c r="AL1086" s="2"/>
      <c r="AM1086" s="2"/>
      <c r="AN1086" s="2" t="s">
        <v>175</v>
      </c>
      <c r="AO1086" s="2" t="s">
        <v>12773</v>
      </c>
      <c r="AP1086" s="2" t="s">
        <v>89</v>
      </c>
    </row>
    <row r="1087" customFormat="false" ht="15" hidden="false" customHeight="false" outlineLevel="0" collapsed="false">
      <c r="A1087" s="8" t="s">
        <v>12774</v>
      </c>
      <c r="B1087" s="8" t="s">
        <v>12774</v>
      </c>
      <c r="C1087" s="2" t="s">
        <v>12775</v>
      </c>
      <c r="D1087" s="2" t="s">
        <v>556</v>
      </c>
      <c r="E1087" s="2" t="s">
        <v>557</v>
      </c>
      <c r="F1087" s="9" t="n">
        <f aca="false">Precios!R1087</f>
        <v>1598</v>
      </c>
      <c r="G1087" s="2" t="n">
        <v>0</v>
      </c>
      <c r="H1087" s="10" t="str">
        <f aca="false">Parámetros!$B$28</f>
        <v>Nuevo</v>
      </c>
      <c r="I1087" s="10" t="str">
        <f aca="false">Parámetros!$B$29</f>
        <v>Clásica</v>
      </c>
      <c r="J1087" s="11" t="s">
        <v>12776</v>
      </c>
      <c r="K1087" s="10" t="str">
        <f aca="false">Parámetros!$B$30</f>
        <v>Mercado Envíos</v>
      </c>
      <c r="L1087" s="2" t="str">
        <f aca="false">IF(F1087&gt;=Parámetros!$B$7,"Envío gratis (obligatorio en Mercado Libre)",Parámetros!$B$31)</f>
        <v>Envío gratis (obligatorio en Mercado Libre)</v>
      </c>
      <c r="M1087" s="10" t="str">
        <f aca="false">Parámetros!$B$32</f>
        <v>No acepto</v>
      </c>
      <c r="N1087" s="10" t="str">
        <f aca="false">Parámetros!$B$33</f>
        <v>Sin garantía</v>
      </c>
      <c r="O1087" s="2" t="s">
        <v>12777</v>
      </c>
      <c r="P1087" s="2" t="s">
        <v>12778</v>
      </c>
      <c r="Q1087" s="2" t="s">
        <v>129</v>
      </c>
      <c r="R1087" s="2"/>
      <c r="S1087" s="2"/>
      <c r="T1087" s="2" t="s">
        <v>6354</v>
      </c>
      <c r="U1087" s="2" t="n">
        <v>28</v>
      </c>
      <c r="V1087" s="2" t="s">
        <v>1736</v>
      </c>
      <c r="W1087" s="2" t="n">
        <v>28</v>
      </c>
      <c r="X1087" s="2" t="s">
        <v>12779</v>
      </c>
      <c r="Y1087" s="2" t="s">
        <v>12780</v>
      </c>
      <c r="Z1087" s="2" t="s">
        <v>136</v>
      </c>
      <c r="AA1087" s="2"/>
      <c r="AB1087" s="2"/>
      <c r="AC1087" s="2"/>
      <c r="AD1087" s="2" t="s">
        <v>566</v>
      </c>
      <c r="AE1087" s="2"/>
      <c r="AF1087" s="2"/>
      <c r="AG1087" s="2" t="s">
        <v>12781</v>
      </c>
      <c r="AH1087" s="2" t="s">
        <v>12782</v>
      </c>
      <c r="AI1087" s="2" t="s">
        <v>12783</v>
      </c>
      <c r="AJ1087" s="2" t="s">
        <v>12784</v>
      </c>
      <c r="AK1087" s="2"/>
      <c r="AL1087" s="2"/>
      <c r="AM1087" s="2"/>
      <c r="AN1087" s="2" t="s">
        <v>87</v>
      </c>
      <c r="AO1087" s="2" t="s">
        <v>12785</v>
      </c>
      <c r="AP1087" s="2" t="s">
        <v>89</v>
      </c>
    </row>
    <row r="1088" customFormat="false" ht="15" hidden="false" customHeight="false" outlineLevel="0" collapsed="false">
      <c r="A1088" s="8" t="s">
        <v>12786</v>
      </c>
      <c r="B1088" s="8" t="s">
        <v>12786</v>
      </c>
      <c r="C1088" s="2" t="s">
        <v>12787</v>
      </c>
      <c r="D1088" s="2" t="s">
        <v>240</v>
      </c>
      <c r="E1088" s="2" t="s">
        <v>241</v>
      </c>
      <c r="F1088" s="9" t="n">
        <f aca="false">Precios!R1088</f>
        <v>223</v>
      </c>
      <c r="G1088" s="2" t="n">
        <v>1</v>
      </c>
      <c r="H1088" s="10" t="str">
        <f aca="false">Parámetros!$B$28</f>
        <v>Nuevo</v>
      </c>
      <c r="I1088" s="10" t="str">
        <f aca="false">Parámetros!$B$29</f>
        <v>Clásica</v>
      </c>
      <c r="J1088" s="11" t="s">
        <v>12788</v>
      </c>
      <c r="K1088" s="10" t="str">
        <f aca="false">Parámetros!$B$30</f>
        <v>Mercado Envíos</v>
      </c>
      <c r="L1088" s="2" t="str">
        <f aca="false">IF(F1088&gt;=Parámetros!$B$7,"Envío gratis (obligatorio en Mercado Libre)",Parámetros!$B$31)</f>
        <v>A cargo del comprador</v>
      </c>
      <c r="M1088" s="10" t="str">
        <f aca="false">Parámetros!$B$32</f>
        <v>No acepto</v>
      </c>
      <c r="N1088" s="10" t="str">
        <f aca="false">Parámetros!$B$33</f>
        <v>Sin garantía</v>
      </c>
      <c r="O1088" s="2" t="s">
        <v>12789</v>
      </c>
      <c r="P1088" s="2" t="s">
        <v>12790</v>
      </c>
      <c r="Q1088" s="2" t="s">
        <v>129</v>
      </c>
      <c r="R1088" s="2" t="s">
        <v>12790</v>
      </c>
      <c r="S1088" s="2" t="s">
        <v>2913</v>
      </c>
      <c r="T1088" s="2" t="s">
        <v>6507</v>
      </c>
      <c r="U1088" s="2" t="n">
        <v>10</v>
      </c>
      <c r="V1088" s="2" t="s">
        <v>220</v>
      </c>
      <c r="W1088" s="2" t="n">
        <v>10</v>
      </c>
      <c r="X1088" s="2" t="s">
        <v>12791</v>
      </c>
      <c r="Y1088" s="2" t="s">
        <v>12792</v>
      </c>
      <c r="Z1088" s="2" t="s">
        <v>136</v>
      </c>
      <c r="AA1088" s="2" t="s">
        <v>547</v>
      </c>
      <c r="AB1088" s="2"/>
      <c r="AC1088" s="2"/>
      <c r="AD1088" s="2"/>
      <c r="AE1088" s="2"/>
      <c r="AF1088" s="2"/>
      <c r="AG1088" s="2" t="s">
        <v>12793</v>
      </c>
      <c r="AH1088" s="2" t="s">
        <v>12794</v>
      </c>
      <c r="AI1088" s="2" t="s">
        <v>12795</v>
      </c>
      <c r="AJ1088" s="2"/>
      <c r="AK1088" s="2"/>
      <c r="AL1088" s="2"/>
      <c r="AM1088" s="2"/>
      <c r="AN1088" s="2" t="s">
        <v>87</v>
      </c>
      <c r="AO1088" s="2" t="s">
        <v>12796</v>
      </c>
      <c r="AP1088" s="2" t="s">
        <v>89</v>
      </c>
    </row>
    <row r="1089" customFormat="false" ht="15" hidden="false" customHeight="false" outlineLevel="0" collapsed="false">
      <c r="A1089" s="8" t="s">
        <v>12797</v>
      </c>
      <c r="B1089" s="8" t="s">
        <v>12797</v>
      </c>
      <c r="C1089" s="2" t="s">
        <v>12798</v>
      </c>
      <c r="D1089" s="2" t="s">
        <v>750</v>
      </c>
      <c r="E1089" s="2" t="s">
        <v>751</v>
      </c>
      <c r="F1089" s="9" t="n">
        <f aca="false">Precios!R1089</f>
        <v>191</v>
      </c>
      <c r="G1089" s="2" t="n">
        <v>137</v>
      </c>
      <c r="H1089" s="10" t="str">
        <f aca="false">Parámetros!$B$28</f>
        <v>Nuevo</v>
      </c>
      <c r="I1089" s="10" t="str">
        <f aca="false">Parámetros!$B$29</f>
        <v>Clásica</v>
      </c>
      <c r="J1089" s="11" t="s">
        <v>12799</v>
      </c>
      <c r="K1089" s="10" t="str">
        <f aca="false">Parámetros!$B$30</f>
        <v>Mercado Envíos</v>
      </c>
      <c r="L1089" s="2" t="str">
        <f aca="false">IF(F1089&gt;=Parámetros!$B$7,"Envío gratis (obligatorio en Mercado Libre)",Parámetros!$B$31)</f>
        <v>A cargo del comprador</v>
      </c>
      <c r="M1089" s="10" t="str">
        <f aca="false">Parámetros!$B$32</f>
        <v>No acepto</v>
      </c>
      <c r="N1089" s="10" t="str">
        <f aca="false">Parámetros!$B$33</f>
        <v>Sin garantía</v>
      </c>
      <c r="O1089" s="2" t="s">
        <v>12800</v>
      </c>
      <c r="P1089" s="2" t="s">
        <v>12801</v>
      </c>
      <c r="Q1089" s="2" t="s">
        <v>5555</v>
      </c>
      <c r="R1089" s="2"/>
      <c r="S1089" s="2"/>
      <c r="T1089" s="2" t="s">
        <v>12802</v>
      </c>
      <c r="U1089" s="2" t="n">
        <v>20</v>
      </c>
      <c r="V1089" s="2" t="s">
        <v>12803</v>
      </c>
      <c r="W1089" s="2" t="n">
        <v>20</v>
      </c>
      <c r="X1089" s="2" t="s">
        <v>8225</v>
      </c>
      <c r="Y1089" s="2" t="s">
        <v>12804</v>
      </c>
      <c r="Z1089" s="2" t="s">
        <v>136</v>
      </c>
      <c r="AA1089" s="2"/>
      <c r="AB1089" s="2"/>
      <c r="AC1089" s="2"/>
      <c r="AD1089" s="2"/>
      <c r="AE1089" s="2"/>
      <c r="AF1089" s="2" t="s">
        <v>12805</v>
      </c>
      <c r="AG1089" s="2" t="s">
        <v>12806</v>
      </c>
      <c r="AH1089" s="2" t="s">
        <v>12807</v>
      </c>
      <c r="AI1089" s="2" t="s">
        <v>12808</v>
      </c>
      <c r="AJ1089" s="2"/>
      <c r="AK1089" s="2"/>
      <c r="AL1089" s="2"/>
      <c r="AM1089" s="2"/>
      <c r="AN1089" s="2" t="s">
        <v>87</v>
      </c>
      <c r="AO1089" s="2" t="s">
        <v>12809</v>
      </c>
      <c r="AP1089" s="2" t="s">
        <v>89</v>
      </c>
    </row>
    <row r="1090" customFormat="false" ht="15" hidden="false" customHeight="false" outlineLevel="0" collapsed="false">
      <c r="A1090" s="8" t="s">
        <v>12810</v>
      </c>
      <c r="B1090" s="8" t="s">
        <v>12810</v>
      </c>
      <c r="C1090" s="2" t="s">
        <v>12811</v>
      </c>
      <c r="D1090" s="2" t="s">
        <v>144</v>
      </c>
      <c r="E1090" s="2" t="s">
        <v>145</v>
      </c>
      <c r="F1090" s="9" t="n">
        <f aca="false">Precios!R1090</f>
        <v>464</v>
      </c>
      <c r="G1090" s="2" t="n">
        <v>0</v>
      </c>
      <c r="H1090" s="10" t="str">
        <f aca="false">Parámetros!$B$28</f>
        <v>Nuevo</v>
      </c>
      <c r="I1090" s="10" t="str">
        <f aca="false">Parámetros!$B$29</f>
        <v>Clásica</v>
      </c>
      <c r="J1090" s="11" t="s">
        <v>12812</v>
      </c>
      <c r="K1090" s="10" t="str">
        <f aca="false">Parámetros!$B$30</f>
        <v>Mercado Envíos</v>
      </c>
      <c r="L1090" s="2" t="str">
        <f aca="false">IF(F1090&gt;=Parámetros!$B$7,"Envío gratis (obligatorio en Mercado Libre)",Parámetros!$B$31)</f>
        <v>Envío gratis (obligatorio en Mercado Libre)</v>
      </c>
      <c r="M1090" s="10" t="str">
        <f aca="false">Parámetros!$B$32</f>
        <v>No acepto</v>
      </c>
      <c r="N1090" s="10" t="str">
        <f aca="false">Parámetros!$B$33</f>
        <v>Sin garantía</v>
      </c>
      <c r="O1090" s="2" t="s">
        <v>12813</v>
      </c>
      <c r="P1090" s="2" t="s">
        <v>8631</v>
      </c>
      <c r="Q1090" s="2" t="s">
        <v>962</v>
      </c>
      <c r="R1090" s="2" t="s">
        <v>8631</v>
      </c>
      <c r="S1090" s="2"/>
      <c r="T1090" s="2" t="s">
        <v>12814</v>
      </c>
      <c r="U1090" s="2" t="n">
        <v>255</v>
      </c>
      <c r="V1090" s="2" t="s">
        <v>100</v>
      </c>
      <c r="W1090" s="2" t="n">
        <v>1</v>
      </c>
      <c r="X1090" s="2" t="s">
        <v>8633</v>
      </c>
      <c r="Y1090" s="2"/>
      <c r="Z1090" s="2" t="s">
        <v>136</v>
      </c>
      <c r="AA1090" s="2"/>
      <c r="AB1090" s="2"/>
      <c r="AC1090" s="2" t="s">
        <v>102</v>
      </c>
      <c r="AD1090" s="2"/>
      <c r="AE1090" s="2"/>
      <c r="AF1090" s="2"/>
      <c r="AG1090" s="2" t="s">
        <v>12815</v>
      </c>
      <c r="AH1090" s="2" t="s">
        <v>12816</v>
      </c>
      <c r="AI1090" s="2" t="s">
        <v>12817</v>
      </c>
      <c r="AJ1090" s="2"/>
      <c r="AK1090" s="2"/>
      <c r="AL1090" s="2"/>
      <c r="AM1090" s="2"/>
      <c r="AN1090" s="2" t="s">
        <v>87</v>
      </c>
      <c r="AO1090" s="2" t="s">
        <v>12818</v>
      </c>
      <c r="AP1090" s="2" t="s">
        <v>89</v>
      </c>
    </row>
    <row r="1091" customFormat="false" ht="15" hidden="false" customHeight="false" outlineLevel="0" collapsed="false">
      <c r="A1091" s="8" t="s">
        <v>12819</v>
      </c>
      <c r="B1091" s="8" t="s">
        <v>12819</v>
      </c>
      <c r="C1091" s="2" t="s">
        <v>12820</v>
      </c>
      <c r="D1091" s="2" t="s">
        <v>1059</v>
      </c>
      <c r="E1091" s="2" t="s">
        <v>1060</v>
      </c>
      <c r="F1091" s="9" t="n">
        <f aca="false">Precios!R1091</f>
        <v>632</v>
      </c>
      <c r="G1091" s="2" t="n">
        <v>79</v>
      </c>
      <c r="H1091" s="10" t="str">
        <f aca="false">Parámetros!$B$28</f>
        <v>Nuevo</v>
      </c>
      <c r="I1091" s="10" t="str">
        <f aca="false">Parámetros!$B$29</f>
        <v>Clásica</v>
      </c>
      <c r="J1091" s="11" t="s">
        <v>12821</v>
      </c>
      <c r="K1091" s="10" t="str">
        <f aca="false">Parámetros!$B$30</f>
        <v>Mercado Envíos</v>
      </c>
      <c r="L1091" s="2" t="str">
        <f aca="false">IF(F1091&gt;=Parámetros!$B$7,"Envío gratis (obligatorio en Mercado Libre)",Parámetros!$B$31)</f>
        <v>Envío gratis (obligatorio en Mercado Libre)</v>
      </c>
      <c r="M1091" s="10" t="str">
        <f aca="false">Parámetros!$B$32</f>
        <v>No acepto</v>
      </c>
      <c r="N1091" s="10" t="str">
        <f aca="false">Parámetros!$B$33</f>
        <v>Sin garantía</v>
      </c>
      <c r="O1091" s="2" t="s">
        <v>12822</v>
      </c>
      <c r="P1091" s="2" t="s">
        <v>12823</v>
      </c>
      <c r="Q1091" s="2" t="s">
        <v>4886</v>
      </c>
      <c r="R1091" s="2" t="s">
        <v>12823</v>
      </c>
      <c r="S1091" s="2" t="s">
        <v>12824</v>
      </c>
      <c r="T1091" s="2" t="s">
        <v>12825</v>
      </c>
      <c r="U1091" s="2" t="n">
        <v>30</v>
      </c>
      <c r="V1091" s="2" t="s">
        <v>1736</v>
      </c>
      <c r="W1091" s="2" t="n">
        <v>30</v>
      </c>
      <c r="X1091" s="2" t="s">
        <v>12826</v>
      </c>
      <c r="Y1091" s="2" t="s">
        <v>12827</v>
      </c>
      <c r="Z1091" s="2" t="s">
        <v>136</v>
      </c>
      <c r="AA1091" s="2" t="s">
        <v>81</v>
      </c>
      <c r="AB1091" s="2"/>
      <c r="AC1091" s="2"/>
      <c r="AD1091" s="2"/>
      <c r="AE1091" s="2"/>
      <c r="AF1091" s="2" t="s">
        <v>12828</v>
      </c>
      <c r="AG1091" s="2" t="s">
        <v>12829</v>
      </c>
      <c r="AH1091" s="2" t="s">
        <v>12830</v>
      </c>
      <c r="AI1091" s="2" t="s">
        <v>12831</v>
      </c>
      <c r="AJ1091" s="2"/>
      <c r="AK1091" s="2"/>
      <c r="AL1091" s="2"/>
      <c r="AM1091" s="2"/>
      <c r="AN1091" s="2" t="s">
        <v>87</v>
      </c>
      <c r="AO1091" s="2" t="s">
        <v>12832</v>
      </c>
      <c r="AP1091" s="2" t="s">
        <v>89</v>
      </c>
    </row>
    <row r="1092" customFormat="false" ht="15" hidden="false" customHeight="false" outlineLevel="0" collapsed="false">
      <c r="A1092" s="8" t="s">
        <v>12833</v>
      </c>
      <c r="B1092" s="8" t="s">
        <v>12833</v>
      </c>
      <c r="C1092" s="2" t="s">
        <v>12834</v>
      </c>
      <c r="D1092" s="2" t="s">
        <v>750</v>
      </c>
      <c r="E1092" s="2" t="s">
        <v>751</v>
      </c>
      <c r="F1092" s="9" t="n">
        <f aca="false">Precios!R1092</f>
        <v>1426.58</v>
      </c>
      <c r="G1092" s="2" t="n">
        <v>100</v>
      </c>
      <c r="H1092" s="10" t="str">
        <f aca="false">Parámetros!$B$28</f>
        <v>Nuevo</v>
      </c>
      <c r="I1092" s="10" t="str">
        <f aca="false">Parámetros!$B$29</f>
        <v>Clásica</v>
      </c>
      <c r="J1092" s="11" t="s">
        <v>12835</v>
      </c>
      <c r="K1092" s="10" t="str">
        <f aca="false">Parámetros!$B$30</f>
        <v>Mercado Envíos</v>
      </c>
      <c r="L1092" s="2" t="str">
        <f aca="false">IF(F1092&gt;=Parámetros!$B$7,"Envío gratis (obligatorio en Mercado Libre)",Parámetros!$B$31)</f>
        <v>Envío gratis (obligatorio en Mercado Libre)</v>
      </c>
      <c r="M1092" s="10" t="str">
        <f aca="false">Parámetros!$B$32</f>
        <v>No acepto</v>
      </c>
      <c r="N1092" s="10" t="str">
        <f aca="false">Parámetros!$B$33</f>
        <v>Sin garantía</v>
      </c>
      <c r="O1092" s="2" t="s">
        <v>12836</v>
      </c>
      <c r="P1092" s="2" t="s">
        <v>12837</v>
      </c>
      <c r="Q1092" s="2" t="s">
        <v>12838</v>
      </c>
      <c r="R1092" s="2" t="s">
        <v>12839</v>
      </c>
      <c r="S1092" s="2" t="s">
        <v>12840</v>
      </c>
      <c r="T1092" s="2" t="s">
        <v>12841</v>
      </c>
      <c r="U1092" s="2" t="n">
        <v>60</v>
      </c>
      <c r="V1092" s="2" t="s">
        <v>2684</v>
      </c>
      <c r="W1092" s="2" t="n">
        <v>1</v>
      </c>
      <c r="X1092" s="2" t="s">
        <v>12842</v>
      </c>
      <c r="Y1092" s="2" t="s">
        <v>12843</v>
      </c>
      <c r="Z1092" s="2" t="s">
        <v>12844</v>
      </c>
      <c r="AA1092" s="2" t="s">
        <v>547</v>
      </c>
      <c r="AB1092" s="2"/>
      <c r="AC1092" s="2"/>
      <c r="AD1092" s="2"/>
      <c r="AE1092" s="2"/>
      <c r="AF1092" s="2" t="s">
        <v>12845</v>
      </c>
      <c r="AG1092" s="2" t="s">
        <v>12846</v>
      </c>
      <c r="AH1092" s="2" t="s">
        <v>12847</v>
      </c>
      <c r="AI1092" s="2" t="s">
        <v>12848</v>
      </c>
      <c r="AJ1092" s="2" t="s">
        <v>12849</v>
      </c>
      <c r="AK1092" s="2"/>
      <c r="AL1092" s="2"/>
      <c r="AM1092" s="2"/>
      <c r="AN1092" s="2" t="s">
        <v>87</v>
      </c>
      <c r="AO1092" s="2" t="s">
        <v>12850</v>
      </c>
      <c r="AP1092" s="2" t="s">
        <v>89</v>
      </c>
    </row>
    <row r="1093" customFormat="false" ht="15" hidden="false" customHeight="false" outlineLevel="0" collapsed="false">
      <c r="A1093" s="8" t="s">
        <v>12851</v>
      </c>
      <c r="B1093" s="8" t="s">
        <v>12851</v>
      </c>
      <c r="C1093" s="2" t="s">
        <v>12852</v>
      </c>
      <c r="D1093" s="2" t="s">
        <v>445</v>
      </c>
      <c r="E1093" s="2" t="s">
        <v>446</v>
      </c>
      <c r="F1093" s="9" t="n">
        <f aca="false">Precios!R1093</f>
        <v>116</v>
      </c>
      <c r="G1093" s="2" t="n">
        <v>376</v>
      </c>
      <c r="H1093" s="10" t="str">
        <f aca="false">Parámetros!$B$28</f>
        <v>Nuevo</v>
      </c>
      <c r="I1093" s="10" t="str">
        <f aca="false">Parámetros!$B$29</f>
        <v>Clásica</v>
      </c>
      <c r="J1093" s="11" t="s">
        <v>12853</v>
      </c>
      <c r="K1093" s="10" t="str">
        <f aca="false">Parámetros!$B$30</f>
        <v>Mercado Envíos</v>
      </c>
      <c r="L1093" s="2" t="str">
        <f aca="false">IF(F1093&gt;=Parámetros!$B$7,"Envío gratis (obligatorio en Mercado Libre)",Parámetros!$B$31)</f>
        <v>A cargo del comprador</v>
      </c>
      <c r="M1093" s="10" t="str">
        <f aca="false">Parámetros!$B$32</f>
        <v>No acepto</v>
      </c>
      <c r="N1093" s="10" t="str">
        <f aca="false">Parámetros!$B$33</f>
        <v>Sin garantía</v>
      </c>
      <c r="O1093" s="2" t="s">
        <v>12854</v>
      </c>
      <c r="P1093" s="2" t="s">
        <v>12855</v>
      </c>
      <c r="Q1093" s="2" t="s">
        <v>5744</v>
      </c>
      <c r="R1093" s="2"/>
      <c r="S1093" s="2"/>
      <c r="T1093" s="2" t="s">
        <v>12856</v>
      </c>
      <c r="U1093" s="2" t="n">
        <v>40</v>
      </c>
      <c r="V1093" s="2" t="s">
        <v>220</v>
      </c>
      <c r="W1093" s="2" t="n">
        <v>40</v>
      </c>
      <c r="X1093" s="2" t="s">
        <v>12857</v>
      </c>
      <c r="Y1093" s="2" t="s">
        <v>6911</v>
      </c>
      <c r="Z1093" s="2" t="s">
        <v>136</v>
      </c>
      <c r="AA1093" s="2"/>
      <c r="AB1093" s="2"/>
      <c r="AC1093" s="2"/>
      <c r="AD1093" s="2"/>
      <c r="AE1093" s="2"/>
      <c r="AF1093" s="2" t="s">
        <v>12858</v>
      </c>
      <c r="AG1093" s="2" t="s">
        <v>12859</v>
      </c>
      <c r="AH1093" s="2" t="s">
        <v>12860</v>
      </c>
      <c r="AI1093" s="2" t="s">
        <v>12861</v>
      </c>
      <c r="AJ1093" s="2"/>
      <c r="AK1093" s="2"/>
      <c r="AL1093" s="2"/>
      <c r="AM1093" s="2"/>
      <c r="AN1093" s="2" t="s">
        <v>87</v>
      </c>
      <c r="AO1093" s="2" t="s">
        <v>12862</v>
      </c>
      <c r="AP1093" s="2" t="s">
        <v>89</v>
      </c>
    </row>
    <row r="1094" customFormat="false" ht="15" hidden="false" customHeight="false" outlineLevel="0" collapsed="false">
      <c r="A1094" s="8" t="s">
        <v>12863</v>
      </c>
      <c r="B1094" s="8" t="s">
        <v>12863</v>
      </c>
      <c r="C1094" s="2" t="s">
        <v>12864</v>
      </c>
      <c r="D1094" s="2" t="s">
        <v>750</v>
      </c>
      <c r="E1094" s="2" t="s">
        <v>751</v>
      </c>
      <c r="F1094" s="9" t="n">
        <f aca="false">Precios!R1094</f>
        <v>251</v>
      </c>
      <c r="G1094" s="2" t="n">
        <v>0</v>
      </c>
      <c r="H1094" s="10" t="str">
        <f aca="false">Parámetros!$B$28</f>
        <v>Nuevo</v>
      </c>
      <c r="I1094" s="10" t="str">
        <f aca="false">Parámetros!$B$29</f>
        <v>Clásica</v>
      </c>
      <c r="J1094" s="11" t="s">
        <v>12865</v>
      </c>
      <c r="K1094" s="10" t="str">
        <f aca="false">Parámetros!$B$30</f>
        <v>Mercado Envíos</v>
      </c>
      <c r="L1094" s="2" t="str">
        <f aca="false">IF(F1094&gt;=Parámetros!$B$7,"Envío gratis (obligatorio en Mercado Libre)",Parámetros!$B$31)</f>
        <v>A cargo del comprador</v>
      </c>
      <c r="M1094" s="10" t="str">
        <f aca="false">Parámetros!$B$32</f>
        <v>No acepto</v>
      </c>
      <c r="N1094" s="10" t="str">
        <f aca="false">Parámetros!$B$33</f>
        <v>Sin garantía</v>
      </c>
      <c r="O1094" s="2" t="s">
        <v>12866</v>
      </c>
      <c r="P1094" s="2" t="s">
        <v>12867</v>
      </c>
      <c r="Q1094" s="2" t="s">
        <v>791</v>
      </c>
      <c r="R1094" s="2" t="s">
        <v>12867</v>
      </c>
      <c r="S1094" s="2" t="s">
        <v>1222</v>
      </c>
      <c r="T1094" s="2" t="s">
        <v>12868</v>
      </c>
      <c r="U1094" s="2" t="n">
        <v>120</v>
      </c>
      <c r="V1094" s="2" t="s">
        <v>77</v>
      </c>
      <c r="W1094" s="2" t="n">
        <v>1</v>
      </c>
      <c r="X1094" s="2" t="s">
        <v>12869</v>
      </c>
      <c r="Y1094" s="2" t="s">
        <v>12870</v>
      </c>
      <c r="Z1094" s="2" t="s">
        <v>136</v>
      </c>
      <c r="AA1094" s="2" t="s">
        <v>81</v>
      </c>
      <c r="AB1094" s="2"/>
      <c r="AC1094" s="2"/>
      <c r="AD1094" s="2"/>
      <c r="AE1094" s="2"/>
      <c r="AF1094" s="2"/>
      <c r="AG1094" s="2" t="s">
        <v>12871</v>
      </c>
      <c r="AH1094" s="2" t="s">
        <v>12872</v>
      </c>
      <c r="AI1094" s="2" t="s">
        <v>12873</v>
      </c>
      <c r="AJ1094" s="2"/>
      <c r="AK1094" s="2"/>
      <c r="AL1094" s="2"/>
      <c r="AM1094" s="2"/>
      <c r="AN1094" s="2" t="s">
        <v>87</v>
      </c>
      <c r="AO1094" s="2" t="s">
        <v>12874</v>
      </c>
      <c r="AP1094" s="2" t="s">
        <v>89</v>
      </c>
    </row>
    <row r="1095" customFormat="false" ht="15" hidden="false" customHeight="false" outlineLevel="0" collapsed="false">
      <c r="A1095" s="8" t="s">
        <v>12875</v>
      </c>
      <c r="B1095" s="8" t="s">
        <v>12875</v>
      </c>
      <c r="C1095" s="2" t="s">
        <v>12876</v>
      </c>
      <c r="D1095" s="2" t="s">
        <v>4645</v>
      </c>
      <c r="E1095" s="2" t="s">
        <v>4646</v>
      </c>
      <c r="F1095" s="9" t="n">
        <f aca="false">Precios!R1095</f>
        <v>98</v>
      </c>
      <c r="G1095" s="2" t="n">
        <v>42</v>
      </c>
      <c r="H1095" s="10" t="str">
        <f aca="false">Parámetros!$B$28</f>
        <v>Nuevo</v>
      </c>
      <c r="I1095" s="10" t="str">
        <f aca="false">Parámetros!$B$29</f>
        <v>Clásica</v>
      </c>
      <c r="J1095" s="11" t="s">
        <v>12877</v>
      </c>
      <c r="K1095" s="10" t="str">
        <f aca="false">Parámetros!$B$30</f>
        <v>Mercado Envíos</v>
      </c>
      <c r="L1095" s="2" t="str">
        <f aca="false">IF(F1095&gt;=Parámetros!$B$7,"Envío gratis (obligatorio en Mercado Libre)",Parámetros!$B$31)</f>
        <v>A cargo del comprador</v>
      </c>
      <c r="M1095" s="10" t="str">
        <f aca="false">Parámetros!$B$32</f>
        <v>No acepto</v>
      </c>
      <c r="N1095" s="10" t="str">
        <f aca="false">Parámetros!$B$33</f>
        <v>Sin garantía</v>
      </c>
      <c r="O1095" s="2" t="s">
        <v>12878</v>
      </c>
      <c r="P1095" s="2" t="s">
        <v>616</v>
      </c>
      <c r="Q1095" s="2" t="s">
        <v>617</v>
      </c>
      <c r="R1095" s="2" t="s">
        <v>12879</v>
      </c>
      <c r="S1095" s="2"/>
      <c r="T1095" s="2" t="s">
        <v>12880</v>
      </c>
      <c r="U1095" s="2" t="n">
        <v>3</v>
      </c>
      <c r="V1095" s="2" t="s">
        <v>171</v>
      </c>
      <c r="W1095" s="2" t="n">
        <v>3</v>
      </c>
      <c r="X1095" s="2"/>
      <c r="Y1095" s="2"/>
      <c r="Z1095" s="2"/>
      <c r="AA1095" s="2"/>
      <c r="AB1095" s="2"/>
      <c r="AC1095" s="2"/>
      <c r="AD1095" s="2"/>
      <c r="AE1095" s="2"/>
      <c r="AF1095" s="2"/>
      <c r="AG1095" s="2" t="s">
        <v>12881</v>
      </c>
      <c r="AH1095" s="2" t="s">
        <v>12882</v>
      </c>
      <c r="AI1095" s="2" t="s">
        <v>12883</v>
      </c>
      <c r="AJ1095" s="2"/>
      <c r="AK1095" s="2"/>
      <c r="AL1095" s="2"/>
      <c r="AM1095" s="2"/>
      <c r="AN1095" s="2" t="s">
        <v>175</v>
      </c>
      <c r="AO1095" s="2" t="s">
        <v>12884</v>
      </c>
      <c r="AP1095" s="2" t="s">
        <v>89</v>
      </c>
    </row>
    <row r="1096" customFormat="false" ht="15" hidden="false" customHeight="false" outlineLevel="0" collapsed="false">
      <c r="A1096" s="8" t="s">
        <v>12885</v>
      </c>
      <c r="B1096" s="8" t="s">
        <v>12885</v>
      </c>
      <c r="C1096" s="2" t="s">
        <v>12886</v>
      </c>
      <c r="D1096" s="2" t="s">
        <v>144</v>
      </c>
      <c r="E1096" s="2" t="s">
        <v>145</v>
      </c>
      <c r="F1096" s="9" t="n">
        <f aca="false">Precios!R1096</f>
        <v>2479</v>
      </c>
      <c r="G1096" s="2" t="n">
        <v>10</v>
      </c>
      <c r="H1096" s="10" t="str">
        <f aca="false">Parámetros!$B$28</f>
        <v>Nuevo</v>
      </c>
      <c r="I1096" s="10" t="str">
        <f aca="false">Parámetros!$B$29</f>
        <v>Clásica</v>
      </c>
      <c r="J1096" s="11" t="s">
        <v>12887</v>
      </c>
      <c r="K1096" s="10" t="str">
        <f aca="false">Parámetros!$B$30</f>
        <v>Mercado Envíos</v>
      </c>
      <c r="L1096" s="2" t="str">
        <f aca="false">IF(F1096&gt;=Parámetros!$B$7,"Envío gratis (obligatorio en Mercado Libre)",Parámetros!$B$31)</f>
        <v>Envío gratis (obligatorio en Mercado Libre)</v>
      </c>
      <c r="M1096" s="10" t="str">
        <f aca="false">Parámetros!$B$32</f>
        <v>No acepto</v>
      </c>
      <c r="N1096" s="10" t="str">
        <f aca="false">Parámetros!$B$33</f>
        <v>Sin garantía</v>
      </c>
      <c r="O1096" s="2" t="s">
        <v>12888</v>
      </c>
      <c r="P1096" s="2" t="s">
        <v>12889</v>
      </c>
      <c r="Q1096" s="2" t="s">
        <v>5214</v>
      </c>
      <c r="R1096" s="2"/>
      <c r="S1096" s="2"/>
      <c r="T1096" s="2" t="s">
        <v>12890</v>
      </c>
      <c r="U1096" s="2" t="n">
        <v>40</v>
      </c>
      <c r="V1096" s="2" t="s">
        <v>133</v>
      </c>
      <c r="W1096" s="2" t="n">
        <v>40</v>
      </c>
      <c r="X1096" s="2" t="s">
        <v>12891</v>
      </c>
      <c r="Y1096" s="2" t="s">
        <v>451</v>
      </c>
      <c r="Z1096" s="2" t="s">
        <v>136</v>
      </c>
      <c r="AA1096" s="2"/>
      <c r="AB1096" s="2"/>
      <c r="AC1096" s="2"/>
      <c r="AD1096" s="2"/>
      <c r="AE1096" s="2"/>
      <c r="AF1096" s="2"/>
      <c r="AG1096" s="2" t="s">
        <v>12892</v>
      </c>
      <c r="AH1096" s="2" t="s">
        <v>12893</v>
      </c>
      <c r="AI1096" s="2" t="s">
        <v>12894</v>
      </c>
      <c r="AJ1096" s="2" t="s">
        <v>12895</v>
      </c>
      <c r="AK1096" s="2" t="s">
        <v>12896</v>
      </c>
      <c r="AL1096" s="2"/>
      <c r="AM1096" s="2"/>
      <c r="AN1096" s="2" t="s">
        <v>87</v>
      </c>
      <c r="AO1096" s="2" t="s">
        <v>12897</v>
      </c>
      <c r="AP1096" s="2" t="s">
        <v>89</v>
      </c>
    </row>
    <row r="1097" customFormat="false" ht="15" hidden="false" customHeight="false" outlineLevel="0" collapsed="false">
      <c r="A1097" s="8" t="s">
        <v>12898</v>
      </c>
      <c r="B1097" s="8" t="s">
        <v>12898</v>
      </c>
      <c r="C1097" s="2" t="s">
        <v>12899</v>
      </c>
      <c r="D1097" s="2" t="s">
        <v>6709</v>
      </c>
      <c r="E1097" s="2" t="s">
        <v>6710</v>
      </c>
      <c r="F1097" s="9" t="n">
        <f aca="false">Precios!R1097</f>
        <v>164</v>
      </c>
      <c r="G1097" s="2" t="n">
        <v>75</v>
      </c>
      <c r="H1097" s="10" t="str">
        <f aca="false">Parámetros!$B$28</f>
        <v>Nuevo</v>
      </c>
      <c r="I1097" s="10" t="str">
        <f aca="false">Parámetros!$B$29</f>
        <v>Clásica</v>
      </c>
      <c r="J1097" s="11" t="s">
        <v>12900</v>
      </c>
      <c r="K1097" s="10" t="str">
        <f aca="false">Parámetros!$B$30</f>
        <v>Mercado Envíos</v>
      </c>
      <c r="L1097" s="2" t="str">
        <f aca="false">IF(F1097&gt;=Parámetros!$B$7,"Envío gratis (obligatorio en Mercado Libre)",Parámetros!$B$31)</f>
        <v>A cargo del comprador</v>
      </c>
      <c r="M1097" s="10" t="str">
        <f aca="false">Parámetros!$B$32</f>
        <v>No acepto</v>
      </c>
      <c r="N1097" s="10" t="str">
        <f aca="false">Parámetros!$B$33</f>
        <v>Sin garantía</v>
      </c>
      <c r="O1097" s="2" t="s">
        <v>12901</v>
      </c>
      <c r="P1097" s="2" t="s">
        <v>7300</v>
      </c>
      <c r="Q1097" s="2" t="s">
        <v>617</v>
      </c>
      <c r="R1097" s="2" t="s">
        <v>8345</v>
      </c>
      <c r="S1097" s="2" t="s">
        <v>8345</v>
      </c>
      <c r="T1097" s="2" t="s">
        <v>8558</v>
      </c>
      <c r="U1097" s="2" t="n">
        <v>60</v>
      </c>
      <c r="V1097" s="2" t="s">
        <v>100</v>
      </c>
      <c r="W1097" s="2" t="n">
        <v>1</v>
      </c>
      <c r="X1097" s="2"/>
      <c r="Y1097" s="2"/>
      <c r="Z1097" s="2"/>
      <c r="AA1097" s="2"/>
      <c r="AB1097" s="2"/>
      <c r="AC1097" s="2" t="s">
        <v>12902</v>
      </c>
      <c r="AD1097" s="2" t="s">
        <v>1101</v>
      </c>
      <c r="AE1097" s="2"/>
      <c r="AF1097" s="2"/>
      <c r="AG1097" s="2" t="s">
        <v>12903</v>
      </c>
      <c r="AH1097" s="2" t="s">
        <v>12904</v>
      </c>
      <c r="AI1097" s="2" t="s">
        <v>12905</v>
      </c>
      <c r="AJ1097" s="2"/>
      <c r="AK1097" s="2"/>
      <c r="AL1097" s="2"/>
      <c r="AM1097" s="2"/>
      <c r="AN1097" s="2" t="s">
        <v>175</v>
      </c>
      <c r="AO1097" s="2" t="s">
        <v>12906</v>
      </c>
      <c r="AP1097" s="2" t="s">
        <v>89</v>
      </c>
    </row>
    <row r="1098" customFormat="false" ht="15" hidden="false" customHeight="false" outlineLevel="0" collapsed="false">
      <c r="A1098" s="8" t="s">
        <v>12907</v>
      </c>
      <c r="B1098" s="8" t="s">
        <v>12907</v>
      </c>
      <c r="C1098" s="2" t="s">
        <v>12908</v>
      </c>
      <c r="D1098" s="2" t="s">
        <v>12909</v>
      </c>
      <c r="E1098" s="2" t="s">
        <v>12910</v>
      </c>
      <c r="F1098" s="9" t="n">
        <f aca="false">Precios!R1098</f>
        <v>77</v>
      </c>
      <c r="G1098" s="2" t="n">
        <v>34</v>
      </c>
      <c r="H1098" s="10" t="str">
        <f aca="false">Parámetros!$B$28</f>
        <v>Nuevo</v>
      </c>
      <c r="I1098" s="10" t="str">
        <f aca="false">Parámetros!$B$29</f>
        <v>Clásica</v>
      </c>
      <c r="J1098" s="11" t="s">
        <v>12911</v>
      </c>
      <c r="K1098" s="10" t="str">
        <f aca="false">Parámetros!$B$30</f>
        <v>Mercado Envíos</v>
      </c>
      <c r="L1098" s="2" t="str">
        <f aca="false">IF(F1098&gt;=Parámetros!$B$7,"Envío gratis (obligatorio en Mercado Libre)",Parámetros!$B$31)</f>
        <v>A cargo del comprador</v>
      </c>
      <c r="M1098" s="10" t="str">
        <f aca="false">Parámetros!$B$32</f>
        <v>No acepto</v>
      </c>
      <c r="N1098" s="10" t="str">
        <f aca="false">Parámetros!$B$33</f>
        <v>Sin garantía</v>
      </c>
      <c r="O1098" s="2" t="s">
        <v>12912</v>
      </c>
      <c r="P1098" s="2" t="s">
        <v>12913</v>
      </c>
      <c r="Q1098" s="2" t="s">
        <v>601</v>
      </c>
      <c r="R1098" s="2"/>
      <c r="S1098" s="2"/>
      <c r="T1098" s="2" t="s">
        <v>6572</v>
      </c>
      <c r="U1098" s="2" t="n">
        <v>180</v>
      </c>
      <c r="V1098" s="2" t="s">
        <v>12914</v>
      </c>
      <c r="W1098" s="2" t="n">
        <v>180</v>
      </c>
      <c r="X1098" s="2"/>
      <c r="Y1098" s="2"/>
      <c r="Z1098" s="2"/>
      <c r="AA1098" s="2"/>
      <c r="AB1098" s="2"/>
      <c r="AC1098" s="2"/>
      <c r="AD1098" s="2"/>
      <c r="AE1098" s="2"/>
      <c r="AF1098" s="2"/>
      <c r="AG1098" s="2" t="s">
        <v>12915</v>
      </c>
      <c r="AH1098" s="2" t="s">
        <v>12916</v>
      </c>
      <c r="AI1098" s="2" t="s">
        <v>12917</v>
      </c>
      <c r="AJ1098" s="2"/>
      <c r="AK1098" s="2"/>
      <c r="AL1098" s="2"/>
      <c r="AM1098" s="2"/>
      <c r="AN1098" s="2" t="s">
        <v>175</v>
      </c>
      <c r="AO1098" s="2" t="s">
        <v>12918</v>
      </c>
      <c r="AP1098" s="2" t="s">
        <v>89</v>
      </c>
    </row>
    <row r="1099" customFormat="false" ht="15" hidden="false" customHeight="false" outlineLevel="0" collapsed="false">
      <c r="A1099" s="8" t="s">
        <v>12919</v>
      </c>
      <c r="B1099" s="8" t="s">
        <v>12919</v>
      </c>
      <c r="C1099" s="2" t="s">
        <v>12920</v>
      </c>
      <c r="D1099" s="2" t="s">
        <v>6709</v>
      </c>
      <c r="E1099" s="2" t="s">
        <v>6710</v>
      </c>
      <c r="F1099" s="9" t="n">
        <f aca="false">Precios!R1099</f>
        <v>105</v>
      </c>
      <c r="G1099" s="2" t="n">
        <v>155</v>
      </c>
      <c r="H1099" s="10" t="str">
        <f aca="false">Parámetros!$B$28</f>
        <v>Nuevo</v>
      </c>
      <c r="I1099" s="10" t="str">
        <f aca="false">Parámetros!$B$29</f>
        <v>Clásica</v>
      </c>
      <c r="J1099" s="11" t="s">
        <v>12921</v>
      </c>
      <c r="K1099" s="10" t="str">
        <f aca="false">Parámetros!$B$30</f>
        <v>Mercado Envíos</v>
      </c>
      <c r="L1099" s="2" t="str">
        <f aca="false">IF(F1099&gt;=Parámetros!$B$7,"Envío gratis (obligatorio en Mercado Libre)",Parámetros!$B$31)</f>
        <v>A cargo del comprador</v>
      </c>
      <c r="M1099" s="10" t="str">
        <f aca="false">Parámetros!$B$32</f>
        <v>No acepto</v>
      </c>
      <c r="N1099" s="10" t="str">
        <f aca="false">Parámetros!$B$33</f>
        <v>Sin garantía</v>
      </c>
      <c r="O1099" s="2" t="s">
        <v>12922</v>
      </c>
      <c r="P1099" s="2" t="s">
        <v>3370</v>
      </c>
      <c r="Q1099" s="2" t="s">
        <v>617</v>
      </c>
      <c r="R1099" s="2" t="s">
        <v>5229</v>
      </c>
      <c r="S1099" s="2" t="s">
        <v>12923</v>
      </c>
      <c r="T1099" s="2" t="s">
        <v>3457</v>
      </c>
      <c r="U1099" s="2" t="n">
        <v>91</v>
      </c>
      <c r="V1099" s="2" t="s">
        <v>100</v>
      </c>
      <c r="W1099" s="2" t="n">
        <v>1</v>
      </c>
      <c r="X1099" s="2"/>
      <c r="Y1099" s="2"/>
      <c r="Z1099" s="2"/>
      <c r="AA1099" s="2"/>
      <c r="AB1099" s="2"/>
      <c r="AC1099" s="2" t="s">
        <v>12170</v>
      </c>
      <c r="AD1099" s="2" t="s">
        <v>12924</v>
      </c>
      <c r="AE1099" s="2"/>
      <c r="AF1099" s="2"/>
      <c r="AG1099" s="2" t="s">
        <v>12925</v>
      </c>
      <c r="AH1099" s="2" t="s">
        <v>12926</v>
      </c>
      <c r="AI1099" s="2"/>
      <c r="AJ1099" s="2"/>
      <c r="AK1099" s="2"/>
      <c r="AL1099" s="2"/>
      <c r="AM1099" s="2"/>
      <c r="AN1099" s="2" t="s">
        <v>175</v>
      </c>
      <c r="AO1099" s="2" t="s">
        <v>12927</v>
      </c>
      <c r="AP1099" s="2" t="s">
        <v>89</v>
      </c>
    </row>
    <row r="1100" customFormat="false" ht="15" hidden="false" customHeight="false" outlineLevel="0" collapsed="false">
      <c r="A1100" s="8" t="s">
        <v>12928</v>
      </c>
      <c r="B1100" s="8" t="s">
        <v>12928</v>
      </c>
      <c r="C1100" s="2" t="s">
        <v>12929</v>
      </c>
      <c r="D1100" s="2" t="s">
        <v>240</v>
      </c>
      <c r="E1100" s="2" t="s">
        <v>241</v>
      </c>
      <c r="F1100" s="9" t="n">
        <f aca="false">Precios!R1100</f>
        <v>474</v>
      </c>
      <c r="G1100" s="2" t="n">
        <v>0</v>
      </c>
      <c r="H1100" s="10" t="str">
        <f aca="false">Parámetros!$B$28</f>
        <v>Nuevo</v>
      </c>
      <c r="I1100" s="10" t="str">
        <f aca="false">Parámetros!$B$29</f>
        <v>Clásica</v>
      </c>
      <c r="J1100" s="11" t="s">
        <v>12930</v>
      </c>
      <c r="K1100" s="10" t="str">
        <f aca="false">Parámetros!$B$30</f>
        <v>Mercado Envíos</v>
      </c>
      <c r="L1100" s="2" t="str">
        <f aca="false">IF(F1100&gt;=Parámetros!$B$7,"Envío gratis (obligatorio en Mercado Libre)",Parámetros!$B$31)</f>
        <v>Envío gratis (obligatorio en Mercado Libre)</v>
      </c>
      <c r="M1100" s="10" t="str">
        <f aca="false">Parámetros!$B$32</f>
        <v>No acepto</v>
      </c>
      <c r="N1100" s="10" t="str">
        <f aca="false">Parámetros!$B$33</f>
        <v>Sin garantía</v>
      </c>
      <c r="O1100" s="2" t="s">
        <v>12931</v>
      </c>
      <c r="P1100" s="2" t="s">
        <v>12932</v>
      </c>
      <c r="Q1100" s="2" t="s">
        <v>12933</v>
      </c>
      <c r="R1100" s="2" t="s">
        <v>12934</v>
      </c>
      <c r="S1100" s="2"/>
      <c r="T1100" s="2" t="s">
        <v>7329</v>
      </c>
      <c r="U1100" s="2" t="n">
        <v>20</v>
      </c>
      <c r="V1100" s="2" t="s">
        <v>133</v>
      </c>
      <c r="W1100" s="2" t="n">
        <v>20</v>
      </c>
      <c r="X1100" s="2" t="s">
        <v>1361</v>
      </c>
      <c r="Y1100" s="2" t="s">
        <v>2611</v>
      </c>
      <c r="Z1100" s="2" t="s">
        <v>136</v>
      </c>
      <c r="AA1100" s="2"/>
      <c r="AB1100" s="2"/>
      <c r="AC1100" s="2"/>
      <c r="AD1100" s="2"/>
      <c r="AE1100" s="2"/>
      <c r="AF1100" s="2"/>
      <c r="AG1100" s="2" t="s">
        <v>12935</v>
      </c>
      <c r="AH1100" s="2" t="s">
        <v>12936</v>
      </c>
      <c r="AI1100" s="2"/>
      <c r="AJ1100" s="2"/>
      <c r="AK1100" s="2"/>
      <c r="AL1100" s="2"/>
      <c r="AM1100" s="2"/>
      <c r="AN1100" s="2" t="s">
        <v>87</v>
      </c>
      <c r="AO1100" s="2" t="s">
        <v>12937</v>
      </c>
      <c r="AP1100" s="2" t="s">
        <v>89</v>
      </c>
    </row>
    <row r="1101" customFormat="false" ht="15" hidden="false" customHeight="false" outlineLevel="0" collapsed="false">
      <c r="A1101" s="8" t="s">
        <v>12938</v>
      </c>
      <c r="B1101" s="8" t="s">
        <v>12938</v>
      </c>
      <c r="C1101" s="2" t="s">
        <v>12939</v>
      </c>
      <c r="D1101" s="2" t="s">
        <v>8032</v>
      </c>
      <c r="E1101" s="2" t="s">
        <v>8033</v>
      </c>
      <c r="F1101" s="9" t="n">
        <f aca="false">Precios!R1101</f>
        <v>65</v>
      </c>
      <c r="G1101" s="2" t="n">
        <v>79</v>
      </c>
      <c r="H1101" s="10" t="str">
        <f aca="false">Parámetros!$B$28</f>
        <v>Nuevo</v>
      </c>
      <c r="I1101" s="10" t="str">
        <f aca="false">Parámetros!$B$29</f>
        <v>Clásica</v>
      </c>
      <c r="J1101" s="11" t="s">
        <v>12940</v>
      </c>
      <c r="K1101" s="10" t="str">
        <f aca="false">Parámetros!$B$30</f>
        <v>Mercado Envíos</v>
      </c>
      <c r="L1101" s="2" t="str">
        <f aca="false">IF(F1101&gt;=Parámetros!$B$7,"Envío gratis (obligatorio en Mercado Libre)",Parámetros!$B$31)</f>
        <v>A cargo del comprador</v>
      </c>
      <c r="M1101" s="10" t="str">
        <f aca="false">Parámetros!$B$32</f>
        <v>No acepto</v>
      </c>
      <c r="N1101" s="10" t="str">
        <f aca="false">Parámetros!$B$33</f>
        <v>Sin garantía</v>
      </c>
      <c r="O1101" s="2" t="s">
        <v>12941</v>
      </c>
      <c r="P1101" s="2" t="s">
        <v>8036</v>
      </c>
      <c r="Q1101" s="2"/>
      <c r="R1101" s="2" t="s">
        <v>12942</v>
      </c>
      <c r="S1101" s="2"/>
      <c r="T1101" s="2" t="s">
        <v>12943</v>
      </c>
      <c r="U1101" s="2" t="n">
        <v>240</v>
      </c>
      <c r="V1101" s="2" t="s">
        <v>77</v>
      </c>
      <c r="W1101" s="2" t="n">
        <v>1</v>
      </c>
      <c r="X1101" s="2"/>
      <c r="Y1101" s="2"/>
      <c r="Z1101" s="2"/>
      <c r="AA1101" s="2" t="s">
        <v>12944</v>
      </c>
      <c r="AB1101" s="2"/>
      <c r="AC1101" s="2"/>
      <c r="AD1101" s="2"/>
      <c r="AE1101" s="2"/>
      <c r="AF1101" s="2"/>
      <c r="AG1101" s="2" t="s">
        <v>12945</v>
      </c>
      <c r="AH1101" s="2" t="s">
        <v>12946</v>
      </c>
      <c r="AI1101" s="2" t="s">
        <v>12947</v>
      </c>
      <c r="AJ1101" s="2"/>
      <c r="AK1101" s="2"/>
      <c r="AL1101" s="2"/>
      <c r="AM1101" s="2"/>
      <c r="AN1101" s="2" t="s">
        <v>175</v>
      </c>
      <c r="AO1101" s="2" t="s">
        <v>12948</v>
      </c>
      <c r="AP1101" s="2" t="s">
        <v>89</v>
      </c>
    </row>
    <row r="1102" customFormat="false" ht="15" hidden="false" customHeight="false" outlineLevel="0" collapsed="false">
      <c r="A1102" s="8" t="s">
        <v>12949</v>
      </c>
      <c r="B1102" s="8" t="s">
        <v>12949</v>
      </c>
      <c r="C1102" s="2" t="s">
        <v>12950</v>
      </c>
      <c r="D1102" s="2" t="s">
        <v>144</v>
      </c>
      <c r="E1102" s="2" t="s">
        <v>145</v>
      </c>
      <c r="F1102" s="9" t="n">
        <f aca="false">Precios!R1102</f>
        <v>408.04</v>
      </c>
      <c r="G1102" s="2" t="n">
        <v>17</v>
      </c>
      <c r="H1102" s="10" t="str">
        <f aca="false">Parámetros!$B$28</f>
        <v>Nuevo</v>
      </c>
      <c r="I1102" s="10" t="str">
        <f aca="false">Parámetros!$B$29</f>
        <v>Clásica</v>
      </c>
      <c r="J1102" s="11" t="s">
        <v>12951</v>
      </c>
      <c r="K1102" s="10" t="str">
        <f aca="false">Parámetros!$B$30</f>
        <v>Mercado Envíos</v>
      </c>
      <c r="L1102" s="2" t="str">
        <f aca="false">IF(F1102&gt;=Parámetros!$B$7,"Envío gratis (obligatorio en Mercado Libre)",Parámetros!$B$31)</f>
        <v>Envío gratis (obligatorio en Mercado Libre)</v>
      </c>
      <c r="M1102" s="10" t="str">
        <f aca="false">Parámetros!$B$32</f>
        <v>No acepto</v>
      </c>
      <c r="N1102" s="10" t="str">
        <f aca="false">Parámetros!$B$33</f>
        <v>Sin garantía</v>
      </c>
      <c r="O1102" s="2" t="s">
        <v>12952</v>
      </c>
      <c r="P1102" s="2" t="s">
        <v>12953</v>
      </c>
      <c r="Q1102" s="2" t="s">
        <v>1016</v>
      </c>
      <c r="R1102" s="2"/>
      <c r="S1102" s="2"/>
      <c r="T1102" s="2" t="s">
        <v>12954</v>
      </c>
      <c r="U1102" s="2" t="n">
        <v>250</v>
      </c>
      <c r="V1102" s="2" t="s">
        <v>77</v>
      </c>
      <c r="W1102" s="2" t="n">
        <v>1</v>
      </c>
      <c r="X1102" s="2" t="s">
        <v>12955</v>
      </c>
      <c r="Y1102" s="2" t="s">
        <v>12956</v>
      </c>
      <c r="Z1102" s="2" t="s">
        <v>136</v>
      </c>
      <c r="AA1102" s="2"/>
      <c r="AB1102" s="2"/>
      <c r="AC1102" s="2"/>
      <c r="AD1102" s="2"/>
      <c r="AE1102" s="2"/>
      <c r="AF1102" s="2"/>
      <c r="AG1102" s="2" t="s">
        <v>12957</v>
      </c>
      <c r="AH1102" s="2" t="s">
        <v>12958</v>
      </c>
      <c r="AI1102" s="2" t="s">
        <v>12959</v>
      </c>
      <c r="AJ1102" s="2" t="s">
        <v>12960</v>
      </c>
      <c r="AK1102" s="2"/>
      <c r="AL1102" s="2"/>
      <c r="AM1102" s="2"/>
      <c r="AN1102" s="2" t="s">
        <v>87</v>
      </c>
      <c r="AO1102" s="2" t="s">
        <v>12961</v>
      </c>
      <c r="AP1102" s="2" t="s">
        <v>89</v>
      </c>
    </row>
    <row r="1103" customFormat="false" ht="15" hidden="false" customHeight="false" outlineLevel="0" collapsed="false">
      <c r="A1103" s="8" t="s">
        <v>12962</v>
      </c>
      <c r="B1103" s="8" t="s">
        <v>12962</v>
      </c>
      <c r="C1103" s="2" t="s">
        <v>12963</v>
      </c>
      <c r="D1103" s="2" t="s">
        <v>6709</v>
      </c>
      <c r="E1103" s="2" t="s">
        <v>6710</v>
      </c>
      <c r="F1103" s="9" t="n">
        <f aca="false">Precios!R1103</f>
        <v>85</v>
      </c>
      <c r="G1103" s="2" t="n">
        <v>225</v>
      </c>
      <c r="H1103" s="10" t="str">
        <f aca="false">Parámetros!$B$28</f>
        <v>Nuevo</v>
      </c>
      <c r="I1103" s="10" t="str">
        <f aca="false">Parámetros!$B$29</f>
        <v>Clásica</v>
      </c>
      <c r="J1103" s="11" t="s">
        <v>12964</v>
      </c>
      <c r="K1103" s="10" t="str">
        <f aca="false">Parámetros!$B$30</f>
        <v>Mercado Envíos</v>
      </c>
      <c r="L1103" s="2" t="str">
        <f aca="false">IF(F1103&gt;=Parámetros!$B$7,"Envío gratis (obligatorio en Mercado Libre)",Parámetros!$B$31)</f>
        <v>A cargo del comprador</v>
      </c>
      <c r="M1103" s="10" t="str">
        <f aca="false">Parámetros!$B$32</f>
        <v>No acepto</v>
      </c>
      <c r="N1103" s="10" t="str">
        <f aca="false">Parámetros!$B$33</f>
        <v>Sin garantía</v>
      </c>
      <c r="O1103" s="2" t="s">
        <v>12965</v>
      </c>
      <c r="P1103" s="2" t="s">
        <v>7472</v>
      </c>
      <c r="Q1103" s="2" t="s">
        <v>617</v>
      </c>
      <c r="R1103" s="2" t="s">
        <v>7473</v>
      </c>
      <c r="S1103" s="2" t="s">
        <v>10450</v>
      </c>
      <c r="T1103" s="2" t="s">
        <v>3457</v>
      </c>
      <c r="U1103" s="2" t="n">
        <v>91</v>
      </c>
      <c r="V1103" s="2" t="s">
        <v>100</v>
      </c>
      <c r="W1103" s="2" t="n">
        <v>1</v>
      </c>
      <c r="X1103" s="2"/>
      <c r="Y1103" s="2"/>
      <c r="Z1103" s="2"/>
      <c r="AA1103" s="2"/>
      <c r="AB1103" s="2"/>
      <c r="AC1103" s="2" t="s">
        <v>10450</v>
      </c>
      <c r="AD1103" s="2" t="s">
        <v>566</v>
      </c>
      <c r="AE1103" s="2"/>
      <c r="AF1103" s="2"/>
      <c r="AG1103" s="2" t="s">
        <v>12966</v>
      </c>
      <c r="AH1103" s="2" t="s">
        <v>12967</v>
      </c>
      <c r="AI1103" s="2"/>
      <c r="AJ1103" s="2"/>
      <c r="AK1103" s="2"/>
      <c r="AL1103" s="2"/>
      <c r="AM1103" s="2"/>
      <c r="AN1103" s="2" t="s">
        <v>175</v>
      </c>
      <c r="AO1103" s="2" t="s">
        <v>12968</v>
      </c>
      <c r="AP1103" s="2" t="s">
        <v>89</v>
      </c>
    </row>
    <row r="1104" customFormat="false" ht="15" hidden="false" customHeight="false" outlineLevel="0" collapsed="false">
      <c r="A1104" s="8" t="s">
        <v>12969</v>
      </c>
      <c r="B1104" s="8" t="s">
        <v>12969</v>
      </c>
      <c r="C1104" s="2" t="s">
        <v>12970</v>
      </c>
      <c r="D1104" s="2" t="s">
        <v>350</v>
      </c>
      <c r="E1104" s="2" t="s">
        <v>351</v>
      </c>
      <c r="F1104" s="9" t="n">
        <f aca="false">Precios!R1104</f>
        <v>248</v>
      </c>
      <c r="G1104" s="2" t="n">
        <v>27</v>
      </c>
      <c r="H1104" s="10" t="str">
        <f aca="false">Parámetros!$B$28</f>
        <v>Nuevo</v>
      </c>
      <c r="I1104" s="10" t="str">
        <f aca="false">Parámetros!$B$29</f>
        <v>Clásica</v>
      </c>
      <c r="J1104" s="11" t="s">
        <v>12971</v>
      </c>
      <c r="K1104" s="10" t="str">
        <f aca="false">Parámetros!$B$30</f>
        <v>Mercado Envíos</v>
      </c>
      <c r="L1104" s="2" t="str">
        <f aca="false">IF(F1104&gt;=Parámetros!$B$7,"Envío gratis (obligatorio en Mercado Libre)",Parámetros!$B$31)</f>
        <v>A cargo del comprador</v>
      </c>
      <c r="M1104" s="10" t="str">
        <f aca="false">Parámetros!$B$32</f>
        <v>No acepto</v>
      </c>
      <c r="N1104" s="10" t="str">
        <f aca="false">Parámetros!$B$33</f>
        <v>Sin garantía</v>
      </c>
      <c r="O1104" s="2"/>
      <c r="P1104" s="2" t="s">
        <v>354</v>
      </c>
      <c r="Q1104" s="2"/>
      <c r="R1104" s="2"/>
      <c r="S1104" s="2"/>
      <c r="T1104" s="2" t="s">
        <v>7414</v>
      </c>
      <c r="U1104" s="2" t="n">
        <v>10</v>
      </c>
      <c r="V1104" s="2" t="s">
        <v>133</v>
      </c>
      <c r="W1104" s="2" t="n">
        <v>10</v>
      </c>
      <c r="X1104" s="2" t="s">
        <v>9865</v>
      </c>
      <c r="Y1104" s="2" t="s">
        <v>12972</v>
      </c>
      <c r="Z1104" s="2" t="s">
        <v>136</v>
      </c>
      <c r="AA1104" s="2"/>
      <c r="AB1104" s="2"/>
      <c r="AC1104" s="2"/>
      <c r="AD1104" s="2"/>
      <c r="AE1104" s="2"/>
      <c r="AF1104" s="2"/>
      <c r="AG1104" s="2" t="s">
        <v>12973</v>
      </c>
      <c r="AH1104" s="2" t="s">
        <v>12974</v>
      </c>
      <c r="AI1104" s="2"/>
      <c r="AJ1104" s="2"/>
      <c r="AK1104" s="2"/>
      <c r="AL1104" s="2"/>
      <c r="AM1104" s="2"/>
      <c r="AN1104" s="2" t="s">
        <v>87</v>
      </c>
      <c r="AO1104" s="2" t="s">
        <v>12975</v>
      </c>
      <c r="AP1104" s="2" t="s">
        <v>89</v>
      </c>
    </row>
    <row r="1105" customFormat="false" ht="15" hidden="false" customHeight="false" outlineLevel="0" collapsed="false">
      <c r="A1105" s="8" t="s">
        <v>12976</v>
      </c>
      <c r="B1105" s="8" t="s">
        <v>12976</v>
      </c>
      <c r="C1105" s="2" t="s">
        <v>12977</v>
      </c>
      <c r="D1105" s="2" t="s">
        <v>303</v>
      </c>
      <c r="E1105" s="2" t="s">
        <v>304</v>
      </c>
      <c r="F1105" s="9" t="n">
        <f aca="false">Precios!R1105</f>
        <v>462</v>
      </c>
      <c r="G1105" s="2" t="n">
        <v>43</v>
      </c>
      <c r="H1105" s="10" t="str">
        <f aca="false">Parámetros!$B$28</f>
        <v>Nuevo</v>
      </c>
      <c r="I1105" s="10" t="str">
        <f aca="false">Parámetros!$B$29</f>
        <v>Clásica</v>
      </c>
      <c r="J1105" s="11" t="s">
        <v>12978</v>
      </c>
      <c r="K1105" s="10" t="str">
        <f aca="false">Parámetros!$B$30</f>
        <v>Mercado Envíos</v>
      </c>
      <c r="L1105" s="2" t="str">
        <f aca="false">IF(F1105&gt;=Parámetros!$B$7,"Envío gratis (obligatorio en Mercado Libre)",Parámetros!$B$31)</f>
        <v>Envío gratis (obligatorio en Mercado Libre)</v>
      </c>
      <c r="M1105" s="10" t="str">
        <f aca="false">Parámetros!$B$32</f>
        <v>No acepto</v>
      </c>
      <c r="N1105" s="10" t="str">
        <f aca="false">Parámetros!$B$33</f>
        <v>Sin garantía</v>
      </c>
      <c r="O1105" s="2" t="s">
        <v>12979</v>
      </c>
      <c r="P1105" s="2" t="s">
        <v>992</v>
      </c>
      <c r="Q1105" s="2" t="s">
        <v>12980</v>
      </c>
      <c r="R1105" s="2" t="s">
        <v>12981</v>
      </c>
      <c r="S1105" s="2"/>
      <c r="T1105" s="2" t="s">
        <v>11171</v>
      </c>
      <c r="U1105" s="2" t="n">
        <v>2</v>
      </c>
      <c r="V1105" s="2" t="s">
        <v>77</v>
      </c>
      <c r="W1105" s="2" t="n">
        <v>3</v>
      </c>
      <c r="X1105" s="2" t="s">
        <v>78</v>
      </c>
      <c r="Y1105" s="2" t="s">
        <v>12982</v>
      </c>
      <c r="Z1105" s="2" t="s">
        <v>80</v>
      </c>
      <c r="AA1105" s="2"/>
      <c r="AB1105" s="2"/>
      <c r="AC1105" s="2"/>
      <c r="AD1105" s="2"/>
      <c r="AE1105" s="2"/>
      <c r="AF1105" s="2"/>
      <c r="AG1105" s="2" t="s">
        <v>12983</v>
      </c>
      <c r="AH1105" s="2" t="s">
        <v>12984</v>
      </c>
      <c r="AI1105" s="2" t="s">
        <v>12985</v>
      </c>
      <c r="AJ1105" s="2" t="s">
        <v>12986</v>
      </c>
      <c r="AK1105" s="2"/>
      <c r="AL1105" s="2"/>
      <c r="AM1105" s="2"/>
      <c r="AN1105" s="2" t="s">
        <v>87</v>
      </c>
      <c r="AO1105" s="2" t="s">
        <v>12987</v>
      </c>
      <c r="AP1105" s="2" t="s">
        <v>89</v>
      </c>
    </row>
    <row r="1106" customFormat="false" ht="15" hidden="false" customHeight="false" outlineLevel="0" collapsed="false">
      <c r="A1106" s="8" t="s">
        <v>12988</v>
      </c>
      <c r="B1106" s="8" t="s">
        <v>12988</v>
      </c>
      <c r="C1106" s="2" t="s">
        <v>12989</v>
      </c>
      <c r="D1106" s="2" t="s">
        <v>2629</v>
      </c>
      <c r="E1106" s="2" t="s">
        <v>2630</v>
      </c>
      <c r="F1106" s="9" t="n">
        <f aca="false">Precios!R1106</f>
        <v>177</v>
      </c>
      <c r="G1106" s="2" t="n">
        <v>476</v>
      </c>
      <c r="H1106" s="10" t="str">
        <f aca="false">Parámetros!$B$28</f>
        <v>Nuevo</v>
      </c>
      <c r="I1106" s="10" t="str">
        <f aca="false">Parámetros!$B$29</f>
        <v>Clásica</v>
      </c>
      <c r="J1106" s="11" t="s">
        <v>12990</v>
      </c>
      <c r="K1106" s="10" t="str">
        <f aca="false">Parámetros!$B$30</f>
        <v>Mercado Envíos</v>
      </c>
      <c r="L1106" s="2" t="str">
        <f aca="false">IF(F1106&gt;=Parámetros!$B$7,"Envío gratis (obligatorio en Mercado Libre)",Parámetros!$B$31)</f>
        <v>A cargo del comprador</v>
      </c>
      <c r="M1106" s="10" t="str">
        <f aca="false">Parámetros!$B$32</f>
        <v>No acepto</v>
      </c>
      <c r="N1106" s="10" t="str">
        <f aca="false">Parámetros!$B$33</f>
        <v>Sin garantía</v>
      </c>
      <c r="O1106" s="2" t="s">
        <v>12991</v>
      </c>
      <c r="P1106" s="2" t="s">
        <v>3780</v>
      </c>
      <c r="Q1106" s="2" t="s">
        <v>2634</v>
      </c>
      <c r="R1106" s="2" t="s">
        <v>2633</v>
      </c>
      <c r="S1106" s="2" t="s">
        <v>12992</v>
      </c>
      <c r="T1106" s="2" t="s">
        <v>12993</v>
      </c>
      <c r="U1106" s="2" t="n">
        <v>24</v>
      </c>
      <c r="V1106" s="2" t="s">
        <v>2636</v>
      </c>
      <c r="W1106" s="2" t="n">
        <v>24</v>
      </c>
      <c r="X1106" s="2" t="s">
        <v>2637</v>
      </c>
      <c r="Y1106" s="2" t="s">
        <v>12994</v>
      </c>
      <c r="Z1106" s="2" t="s">
        <v>1052</v>
      </c>
      <c r="AA1106" s="2" t="s">
        <v>5829</v>
      </c>
      <c r="AB1106" s="2"/>
      <c r="AC1106" s="2" t="s">
        <v>12992</v>
      </c>
      <c r="AD1106" s="2"/>
      <c r="AE1106" s="2"/>
      <c r="AF1106" s="2"/>
      <c r="AG1106" s="2" t="s">
        <v>12995</v>
      </c>
      <c r="AH1106" s="2" t="s">
        <v>12996</v>
      </c>
      <c r="AI1106" s="2"/>
      <c r="AJ1106" s="2"/>
      <c r="AK1106" s="2"/>
      <c r="AL1106" s="2"/>
      <c r="AM1106" s="2"/>
      <c r="AN1106" s="2" t="s">
        <v>87</v>
      </c>
      <c r="AO1106" s="2" t="s">
        <v>12997</v>
      </c>
      <c r="AP1106" s="2" t="s">
        <v>89</v>
      </c>
    </row>
    <row r="1107" customFormat="false" ht="15" hidden="false" customHeight="false" outlineLevel="0" collapsed="false">
      <c r="A1107" s="8" t="s">
        <v>12998</v>
      </c>
      <c r="B1107" s="8" t="s">
        <v>12998</v>
      </c>
      <c r="C1107" s="2" t="s">
        <v>12999</v>
      </c>
      <c r="D1107" s="2" t="s">
        <v>8462</v>
      </c>
      <c r="E1107" s="2" t="s">
        <v>8463</v>
      </c>
      <c r="F1107" s="9" t="n">
        <f aca="false">Precios!R1107</f>
        <v>119</v>
      </c>
      <c r="G1107" s="2" t="n">
        <v>57</v>
      </c>
      <c r="H1107" s="10" t="str">
        <f aca="false">Parámetros!$B$28</f>
        <v>Nuevo</v>
      </c>
      <c r="I1107" s="10" t="str">
        <f aca="false">Parámetros!$B$29</f>
        <v>Clásica</v>
      </c>
      <c r="J1107" s="11" t="s">
        <v>13000</v>
      </c>
      <c r="K1107" s="10" t="str">
        <f aca="false">Parámetros!$B$30</f>
        <v>Mercado Envíos</v>
      </c>
      <c r="L1107" s="2" t="str">
        <f aca="false">IF(F1107&gt;=Parámetros!$B$7,"Envío gratis (obligatorio en Mercado Libre)",Parámetros!$B$31)</f>
        <v>A cargo del comprador</v>
      </c>
      <c r="M1107" s="10" t="str">
        <f aca="false">Parámetros!$B$32</f>
        <v>No acepto</v>
      </c>
      <c r="N1107" s="10" t="str">
        <f aca="false">Parámetros!$B$33</f>
        <v>Sin garantía</v>
      </c>
      <c r="O1107" s="2" t="s">
        <v>13001</v>
      </c>
      <c r="P1107" s="2" t="s">
        <v>8036</v>
      </c>
      <c r="Q1107" s="2"/>
      <c r="R1107" s="2" t="s">
        <v>8467</v>
      </c>
      <c r="S1107" s="2"/>
      <c r="T1107" s="2" t="s">
        <v>13002</v>
      </c>
      <c r="U1107" s="2" t="n">
        <v>30</v>
      </c>
      <c r="V1107" s="2" t="s">
        <v>171</v>
      </c>
      <c r="W1107" s="2" t="n">
        <v>30</v>
      </c>
      <c r="X1107" s="2"/>
      <c r="Y1107" s="2"/>
      <c r="Z1107" s="2"/>
      <c r="AA1107" s="2"/>
      <c r="AB1107" s="2"/>
      <c r="AC1107" s="2"/>
      <c r="AD1107" s="2"/>
      <c r="AE1107" s="2"/>
      <c r="AF1107" s="2"/>
      <c r="AG1107" s="2" t="s">
        <v>13003</v>
      </c>
      <c r="AH1107" s="2" t="s">
        <v>13004</v>
      </c>
      <c r="AI1107" s="2" t="s">
        <v>13005</v>
      </c>
      <c r="AJ1107" s="2"/>
      <c r="AK1107" s="2"/>
      <c r="AL1107" s="2"/>
      <c r="AM1107" s="2"/>
      <c r="AN1107" s="2" t="s">
        <v>175</v>
      </c>
      <c r="AO1107" s="2" t="s">
        <v>13006</v>
      </c>
      <c r="AP1107" s="2" t="s">
        <v>89</v>
      </c>
    </row>
    <row r="1108" customFormat="false" ht="15" hidden="false" customHeight="false" outlineLevel="0" collapsed="false">
      <c r="A1108" s="8" t="s">
        <v>13007</v>
      </c>
      <c r="B1108" s="8" t="s">
        <v>13007</v>
      </c>
      <c r="C1108" s="2" t="s">
        <v>13008</v>
      </c>
      <c r="D1108" s="2" t="s">
        <v>1059</v>
      </c>
      <c r="E1108" s="2" t="s">
        <v>1060</v>
      </c>
      <c r="F1108" s="9" t="n">
        <f aca="false">Precios!R1108</f>
        <v>718</v>
      </c>
      <c r="G1108" s="2" t="n">
        <v>6</v>
      </c>
      <c r="H1108" s="10" t="str">
        <f aca="false">Parámetros!$B$28</f>
        <v>Nuevo</v>
      </c>
      <c r="I1108" s="10" t="str">
        <f aca="false">Parámetros!$B$29</f>
        <v>Clásica</v>
      </c>
      <c r="J1108" s="11" t="s">
        <v>13009</v>
      </c>
      <c r="K1108" s="10" t="str">
        <f aca="false">Parámetros!$B$30</f>
        <v>Mercado Envíos</v>
      </c>
      <c r="L1108" s="2" t="str">
        <f aca="false">IF(F1108&gt;=Parámetros!$B$7,"Envío gratis (obligatorio en Mercado Libre)",Parámetros!$B$31)</f>
        <v>Envío gratis (obligatorio en Mercado Libre)</v>
      </c>
      <c r="M1108" s="10" t="str">
        <f aca="false">Parámetros!$B$32</f>
        <v>No acepto</v>
      </c>
      <c r="N1108" s="10" t="str">
        <f aca="false">Parámetros!$B$33</f>
        <v>Sin garantía</v>
      </c>
      <c r="O1108" s="2" t="s">
        <v>13010</v>
      </c>
      <c r="P1108" s="2" t="s">
        <v>13011</v>
      </c>
      <c r="Q1108" s="2" t="s">
        <v>3115</v>
      </c>
      <c r="R1108" s="2"/>
      <c r="S1108" s="2"/>
      <c r="T1108" s="2" t="s">
        <v>5388</v>
      </c>
      <c r="U1108" s="2" t="n">
        <v>30</v>
      </c>
      <c r="V1108" s="2" t="s">
        <v>220</v>
      </c>
      <c r="W1108" s="2" t="n">
        <v>30</v>
      </c>
      <c r="X1108" s="2" t="s">
        <v>11126</v>
      </c>
      <c r="Y1108" s="2" t="s">
        <v>11127</v>
      </c>
      <c r="Z1108" s="2" t="s">
        <v>136</v>
      </c>
      <c r="AA1108" s="2"/>
      <c r="AB1108" s="2"/>
      <c r="AC1108" s="2"/>
      <c r="AD1108" s="2"/>
      <c r="AE1108" s="2"/>
      <c r="AF1108" s="2"/>
      <c r="AG1108" s="2" t="s">
        <v>9635</v>
      </c>
      <c r="AH1108" s="2" t="s">
        <v>13012</v>
      </c>
      <c r="AI1108" s="2" t="s">
        <v>13013</v>
      </c>
      <c r="AJ1108" s="2"/>
      <c r="AK1108" s="2"/>
      <c r="AL1108" s="2"/>
      <c r="AM1108" s="2"/>
      <c r="AN1108" s="2" t="s">
        <v>87</v>
      </c>
      <c r="AO1108" s="2" t="s">
        <v>13014</v>
      </c>
      <c r="AP1108" s="2" t="s">
        <v>89</v>
      </c>
    </row>
    <row r="1109" customFormat="false" ht="15" hidden="false" customHeight="false" outlineLevel="0" collapsed="false">
      <c r="A1109" s="8" t="s">
        <v>13015</v>
      </c>
      <c r="B1109" s="8" t="s">
        <v>13015</v>
      </c>
      <c r="C1109" s="2" t="s">
        <v>13016</v>
      </c>
      <c r="D1109" s="2" t="s">
        <v>6227</v>
      </c>
      <c r="E1109" s="2" t="s">
        <v>6228</v>
      </c>
      <c r="F1109" s="9" t="n">
        <f aca="false">Precios!R1109</f>
        <v>89.68</v>
      </c>
      <c r="G1109" s="2" t="n">
        <v>476</v>
      </c>
      <c r="H1109" s="10" t="str">
        <f aca="false">Parámetros!$B$28</f>
        <v>Nuevo</v>
      </c>
      <c r="I1109" s="10" t="str">
        <f aca="false">Parámetros!$B$29</f>
        <v>Clásica</v>
      </c>
      <c r="J1109" s="11" t="s">
        <v>13017</v>
      </c>
      <c r="K1109" s="10" t="str">
        <f aca="false">Parámetros!$B$30</f>
        <v>Mercado Envíos</v>
      </c>
      <c r="L1109" s="2" t="str">
        <f aca="false">IF(F1109&gt;=Parámetros!$B$7,"Envío gratis (obligatorio en Mercado Libre)",Parámetros!$B$31)</f>
        <v>A cargo del comprador</v>
      </c>
      <c r="M1109" s="10" t="str">
        <f aca="false">Parámetros!$B$32</f>
        <v>No acepto</v>
      </c>
      <c r="N1109" s="10" t="str">
        <f aca="false">Parámetros!$B$33</f>
        <v>Sin garantía</v>
      </c>
      <c r="O1109" s="2" t="s">
        <v>13018</v>
      </c>
      <c r="P1109" s="2" t="s">
        <v>7352</v>
      </c>
      <c r="Q1109" s="2" t="s">
        <v>13019</v>
      </c>
      <c r="R1109" s="2" t="s">
        <v>13020</v>
      </c>
      <c r="S1109" s="2" t="s">
        <v>1461</v>
      </c>
      <c r="T1109" s="2" t="s">
        <v>13021</v>
      </c>
      <c r="U1109" s="2" t="n">
        <v>3</v>
      </c>
      <c r="V1109" s="2" t="s">
        <v>7355</v>
      </c>
      <c r="W1109" s="2" t="n">
        <v>3</v>
      </c>
      <c r="X1109" s="2"/>
      <c r="Y1109" s="2"/>
      <c r="Z1109" s="2"/>
      <c r="AA1109" s="2"/>
      <c r="AB1109" s="2"/>
      <c r="AC1109" s="2" t="s">
        <v>1461</v>
      </c>
      <c r="AD1109" s="2" t="s">
        <v>1101</v>
      </c>
      <c r="AE1109" s="2"/>
      <c r="AF1109" s="2"/>
      <c r="AG1109" s="2" t="s">
        <v>13022</v>
      </c>
      <c r="AH1109" s="2" t="s">
        <v>13023</v>
      </c>
      <c r="AI1109" s="2" t="s">
        <v>13024</v>
      </c>
      <c r="AJ1109" s="2" t="s">
        <v>13025</v>
      </c>
      <c r="AK1109" s="2"/>
      <c r="AL1109" s="2"/>
      <c r="AM1109" s="2"/>
      <c r="AN1109" s="2" t="s">
        <v>87</v>
      </c>
      <c r="AO1109" s="2" t="s">
        <v>13026</v>
      </c>
      <c r="AP1109" s="2" t="s">
        <v>89</v>
      </c>
    </row>
    <row r="1110" customFormat="false" ht="15" hidden="false" customHeight="false" outlineLevel="0" collapsed="false">
      <c r="A1110" s="8" t="s">
        <v>13027</v>
      </c>
      <c r="B1110" s="8" t="s">
        <v>13027</v>
      </c>
      <c r="C1110" s="2" t="s">
        <v>13028</v>
      </c>
      <c r="D1110" s="2" t="s">
        <v>144</v>
      </c>
      <c r="E1110" s="2" t="s">
        <v>145</v>
      </c>
      <c r="F1110" s="9" t="n">
        <f aca="false">Precios!R1110</f>
        <v>211</v>
      </c>
      <c r="G1110" s="2" t="n">
        <v>78</v>
      </c>
      <c r="H1110" s="10" t="str">
        <f aca="false">Parámetros!$B$28</f>
        <v>Nuevo</v>
      </c>
      <c r="I1110" s="10" t="str">
        <f aca="false">Parámetros!$B$29</f>
        <v>Clásica</v>
      </c>
      <c r="J1110" s="11" t="s">
        <v>13029</v>
      </c>
      <c r="K1110" s="10" t="str">
        <f aca="false">Parámetros!$B$30</f>
        <v>Mercado Envíos</v>
      </c>
      <c r="L1110" s="2" t="str">
        <f aca="false">IF(F1110&gt;=Parámetros!$B$7,"Envío gratis (obligatorio en Mercado Libre)",Parámetros!$B$31)</f>
        <v>A cargo del comprador</v>
      </c>
      <c r="M1110" s="10" t="str">
        <f aca="false">Parámetros!$B$32</f>
        <v>No acepto</v>
      </c>
      <c r="N1110" s="10" t="str">
        <f aca="false">Parámetros!$B$33</f>
        <v>Sin garantía</v>
      </c>
      <c r="O1110" s="2"/>
      <c r="P1110" s="2" t="s">
        <v>13030</v>
      </c>
      <c r="Q1110" s="2" t="s">
        <v>1126</v>
      </c>
      <c r="R1110" s="2" t="s">
        <v>13031</v>
      </c>
      <c r="S1110" s="2"/>
      <c r="T1110" s="2" t="s">
        <v>5595</v>
      </c>
      <c r="U1110" s="2" t="n">
        <v>180</v>
      </c>
      <c r="V1110" s="2" t="s">
        <v>77</v>
      </c>
      <c r="W1110" s="2" t="n">
        <v>1</v>
      </c>
      <c r="X1110" s="2" t="s">
        <v>13032</v>
      </c>
      <c r="Y1110" s="2" t="s">
        <v>13033</v>
      </c>
      <c r="Z1110" s="2" t="s">
        <v>136</v>
      </c>
      <c r="AA1110" s="2"/>
      <c r="AB1110" s="2"/>
      <c r="AC1110" s="2"/>
      <c r="AD1110" s="2"/>
      <c r="AE1110" s="2"/>
      <c r="AF1110" s="2"/>
      <c r="AG1110" s="2" t="s">
        <v>13034</v>
      </c>
      <c r="AH1110" s="2" t="s">
        <v>13035</v>
      </c>
      <c r="AI1110" s="2"/>
      <c r="AJ1110" s="2"/>
      <c r="AK1110" s="2"/>
      <c r="AL1110" s="2"/>
      <c r="AM1110" s="2"/>
      <c r="AN1110" s="2" t="s">
        <v>87</v>
      </c>
      <c r="AO1110" s="2" t="s">
        <v>13036</v>
      </c>
      <c r="AP1110" s="2" t="s">
        <v>89</v>
      </c>
    </row>
    <row r="1111" customFormat="false" ht="15" hidden="false" customHeight="false" outlineLevel="0" collapsed="false">
      <c r="A1111" s="8" t="s">
        <v>13037</v>
      </c>
      <c r="B1111" s="8" t="s">
        <v>13037</v>
      </c>
      <c r="C1111" s="2" t="s">
        <v>13038</v>
      </c>
      <c r="D1111" s="2" t="s">
        <v>5288</v>
      </c>
      <c r="E1111" s="2" t="s">
        <v>5289</v>
      </c>
      <c r="F1111" s="9" t="n">
        <f aca="false">Precios!R1111</f>
        <v>145</v>
      </c>
      <c r="G1111" s="2" t="n">
        <v>140</v>
      </c>
      <c r="H1111" s="10" t="str">
        <f aca="false">Parámetros!$B$28</f>
        <v>Nuevo</v>
      </c>
      <c r="I1111" s="10" t="str">
        <f aca="false">Parámetros!$B$29</f>
        <v>Clásica</v>
      </c>
      <c r="J1111" s="11" t="s">
        <v>13039</v>
      </c>
      <c r="K1111" s="10" t="str">
        <f aca="false">Parámetros!$B$30</f>
        <v>Mercado Envíos</v>
      </c>
      <c r="L1111" s="2" t="str">
        <f aca="false">IF(F1111&gt;=Parámetros!$B$7,"Envío gratis (obligatorio en Mercado Libre)",Parámetros!$B$31)</f>
        <v>A cargo del comprador</v>
      </c>
      <c r="M1111" s="10" t="str">
        <f aca="false">Parámetros!$B$32</f>
        <v>No acepto</v>
      </c>
      <c r="N1111" s="10" t="str">
        <f aca="false">Parámetros!$B$33</f>
        <v>Sin garantía</v>
      </c>
      <c r="O1111" s="2" t="s">
        <v>13040</v>
      </c>
      <c r="P1111" s="2" t="s">
        <v>13041</v>
      </c>
      <c r="Q1111" s="2" t="s">
        <v>336</v>
      </c>
      <c r="R1111" s="2" t="s">
        <v>13042</v>
      </c>
      <c r="S1111" s="2" t="s">
        <v>13043</v>
      </c>
      <c r="T1111" s="2" t="s">
        <v>2711</v>
      </c>
      <c r="U1111" s="2" t="n">
        <v>650</v>
      </c>
      <c r="V1111" s="2" t="s">
        <v>77</v>
      </c>
      <c r="W1111" s="2" t="n">
        <v>1</v>
      </c>
      <c r="X1111" s="2"/>
      <c r="Y1111" s="2"/>
      <c r="Z1111" s="2"/>
      <c r="AA1111" s="2"/>
      <c r="AB1111" s="2"/>
      <c r="AC1111" s="2" t="s">
        <v>7266</v>
      </c>
      <c r="AD1111" s="2"/>
      <c r="AE1111" s="2" t="s">
        <v>13044</v>
      </c>
      <c r="AF1111" s="2"/>
      <c r="AG1111" s="2" t="s">
        <v>13045</v>
      </c>
      <c r="AH1111" s="2" t="s">
        <v>13046</v>
      </c>
      <c r="AI1111" s="2"/>
      <c r="AJ1111" s="2"/>
      <c r="AK1111" s="2"/>
      <c r="AL1111" s="2"/>
      <c r="AM1111" s="2"/>
      <c r="AN1111" s="2" t="s">
        <v>175</v>
      </c>
      <c r="AO1111" s="2" t="s">
        <v>13047</v>
      </c>
      <c r="AP1111" s="2" t="s">
        <v>89</v>
      </c>
    </row>
    <row r="1112" customFormat="false" ht="15" hidden="false" customHeight="false" outlineLevel="0" collapsed="false">
      <c r="A1112" s="8" t="s">
        <v>13048</v>
      </c>
      <c r="B1112" s="8" t="s">
        <v>13048</v>
      </c>
      <c r="C1112" s="2" t="s">
        <v>13049</v>
      </c>
      <c r="D1112" s="2" t="s">
        <v>445</v>
      </c>
      <c r="E1112" s="2" t="s">
        <v>446</v>
      </c>
      <c r="F1112" s="9" t="n">
        <f aca="false">Precios!R1112</f>
        <v>395</v>
      </c>
      <c r="G1112" s="2" t="n">
        <v>14</v>
      </c>
      <c r="H1112" s="10" t="str">
        <f aca="false">Parámetros!$B$28</f>
        <v>Nuevo</v>
      </c>
      <c r="I1112" s="10" t="str">
        <f aca="false">Parámetros!$B$29</f>
        <v>Clásica</v>
      </c>
      <c r="J1112" s="11" t="s">
        <v>13050</v>
      </c>
      <c r="K1112" s="10" t="str">
        <f aca="false">Parámetros!$B$30</f>
        <v>Mercado Envíos</v>
      </c>
      <c r="L1112" s="2" t="str">
        <f aca="false">IF(F1112&gt;=Parámetros!$B$7,"Envío gratis (obligatorio en Mercado Libre)",Parámetros!$B$31)</f>
        <v>Envío gratis (obligatorio en Mercado Libre)</v>
      </c>
      <c r="M1112" s="10" t="str">
        <f aca="false">Parámetros!$B$32</f>
        <v>No acepto</v>
      </c>
      <c r="N1112" s="10" t="str">
        <f aca="false">Parámetros!$B$33</f>
        <v>Sin garantía</v>
      </c>
      <c r="O1112" s="2" t="s">
        <v>13051</v>
      </c>
      <c r="P1112" s="2" t="s">
        <v>11462</v>
      </c>
      <c r="Q1112" s="2" t="s">
        <v>4840</v>
      </c>
      <c r="R1112" s="2"/>
      <c r="S1112" s="2"/>
      <c r="T1112" s="2" t="s">
        <v>13052</v>
      </c>
      <c r="U1112" s="2" t="n">
        <v>15</v>
      </c>
      <c r="V1112" s="2" t="s">
        <v>77</v>
      </c>
      <c r="W1112" s="2" t="n">
        <v>1</v>
      </c>
      <c r="X1112" s="2" t="s">
        <v>4595</v>
      </c>
      <c r="Y1112" s="2" t="s">
        <v>13053</v>
      </c>
      <c r="Z1112" s="2" t="s">
        <v>136</v>
      </c>
      <c r="AA1112" s="2"/>
      <c r="AB1112" s="2"/>
      <c r="AC1112" s="2"/>
      <c r="AD1112" s="2"/>
      <c r="AE1112" s="2"/>
      <c r="AF1112" s="2"/>
      <c r="AG1112" s="2" t="s">
        <v>13054</v>
      </c>
      <c r="AH1112" s="2" t="s">
        <v>13055</v>
      </c>
      <c r="AI1112" s="2" t="s">
        <v>13056</v>
      </c>
      <c r="AJ1112" s="2" t="s">
        <v>13057</v>
      </c>
      <c r="AK1112" s="2"/>
      <c r="AL1112" s="2"/>
      <c r="AM1112" s="2"/>
      <c r="AN1112" s="2" t="s">
        <v>87</v>
      </c>
      <c r="AO1112" s="2" t="s">
        <v>13058</v>
      </c>
      <c r="AP1112" s="2" t="s">
        <v>89</v>
      </c>
    </row>
    <row r="1113" customFormat="false" ht="15" hidden="false" customHeight="false" outlineLevel="0" collapsed="false">
      <c r="A1113" s="8" t="s">
        <v>13059</v>
      </c>
      <c r="B1113" s="8" t="s">
        <v>13059</v>
      </c>
      <c r="C1113" s="2" t="s">
        <v>13060</v>
      </c>
      <c r="D1113" s="2" t="s">
        <v>1811</v>
      </c>
      <c r="E1113" s="2" t="s">
        <v>1812</v>
      </c>
      <c r="F1113" s="9" t="n">
        <f aca="false">Precios!R1113</f>
        <v>537.56</v>
      </c>
      <c r="G1113" s="2" t="n">
        <v>18</v>
      </c>
      <c r="H1113" s="10" t="str">
        <f aca="false">Parámetros!$B$28</f>
        <v>Nuevo</v>
      </c>
      <c r="I1113" s="10" t="str">
        <f aca="false">Parámetros!$B$29</f>
        <v>Clásica</v>
      </c>
      <c r="J1113" s="11" t="s">
        <v>13061</v>
      </c>
      <c r="K1113" s="10" t="str">
        <f aca="false">Parámetros!$B$30</f>
        <v>Mercado Envíos</v>
      </c>
      <c r="L1113" s="2" t="str">
        <f aca="false">IF(F1113&gt;=Parámetros!$B$7,"Envío gratis (obligatorio en Mercado Libre)",Parámetros!$B$31)</f>
        <v>Envío gratis (obligatorio en Mercado Libre)</v>
      </c>
      <c r="M1113" s="10" t="str">
        <f aca="false">Parámetros!$B$32</f>
        <v>No acepto</v>
      </c>
      <c r="N1113" s="10" t="str">
        <f aca="false">Parámetros!$B$33</f>
        <v>Sin garantía</v>
      </c>
      <c r="O1113" s="2" t="s">
        <v>13062</v>
      </c>
      <c r="P1113" s="2" t="s">
        <v>2122</v>
      </c>
      <c r="Q1113" s="2" t="s">
        <v>13063</v>
      </c>
      <c r="R1113" s="2" t="s">
        <v>11256</v>
      </c>
      <c r="S1113" s="2"/>
      <c r="T1113" s="2" t="s">
        <v>12709</v>
      </c>
      <c r="U1113" s="2" t="n">
        <v>10</v>
      </c>
      <c r="V1113" s="2" t="s">
        <v>100</v>
      </c>
      <c r="W1113" s="2" t="n">
        <v>1</v>
      </c>
      <c r="X1113" s="2" t="s">
        <v>11258</v>
      </c>
      <c r="Y1113" s="2" t="s">
        <v>13064</v>
      </c>
      <c r="Z1113" s="2" t="s">
        <v>341</v>
      </c>
      <c r="AA1113" s="2"/>
      <c r="AB1113" s="2"/>
      <c r="AC1113" s="2"/>
      <c r="AD1113" s="2"/>
      <c r="AE1113" s="2"/>
      <c r="AF1113" s="2" t="s">
        <v>11260</v>
      </c>
      <c r="AG1113" s="2" t="s">
        <v>13065</v>
      </c>
      <c r="AH1113" s="2" t="s">
        <v>13066</v>
      </c>
      <c r="AI1113" s="2" t="s">
        <v>13067</v>
      </c>
      <c r="AJ1113" s="2"/>
      <c r="AK1113" s="2"/>
      <c r="AL1113" s="2"/>
      <c r="AM1113" s="2"/>
      <c r="AN1113" s="2" t="s">
        <v>87</v>
      </c>
      <c r="AO1113" s="2" t="s">
        <v>13068</v>
      </c>
      <c r="AP1113" s="2" t="s">
        <v>89</v>
      </c>
    </row>
    <row r="1114" customFormat="false" ht="15" hidden="false" customHeight="false" outlineLevel="0" collapsed="false">
      <c r="A1114" s="8" t="s">
        <v>13069</v>
      </c>
      <c r="B1114" s="8" t="s">
        <v>13069</v>
      </c>
      <c r="C1114" s="2" t="s">
        <v>13070</v>
      </c>
      <c r="D1114" s="2" t="s">
        <v>612</v>
      </c>
      <c r="E1114" s="2" t="s">
        <v>613</v>
      </c>
      <c r="F1114" s="9" t="n">
        <f aca="false">Precios!R1114</f>
        <v>84</v>
      </c>
      <c r="G1114" s="2" t="n">
        <v>998</v>
      </c>
      <c r="H1114" s="10" t="str">
        <f aca="false">Parámetros!$B$28</f>
        <v>Nuevo</v>
      </c>
      <c r="I1114" s="10" t="str">
        <f aca="false">Parámetros!$B$29</f>
        <v>Clásica</v>
      </c>
      <c r="J1114" s="11" t="s">
        <v>13071</v>
      </c>
      <c r="K1114" s="10" t="str">
        <f aca="false">Parámetros!$B$30</f>
        <v>Mercado Envíos</v>
      </c>
      <c r="L1114" s="2" t="str">
        <f aca="false">IF(F1114&gt;=Parámetros!$B$7,"Envío gratis (obligatorio en Mercado Libre)",Parámetros!$B$31)</f>
        <v>A cargo del comprador</v>
      </c>
      <c r="M1114" s="10" t="str">
        <f aca="false">Parámetros!$B$32</f>
        <v>No acepto</v>
      </c>
      <c r="N1114" s="10" t="str">
        <f aca="false">Parámetros!$B$33</f>
        <v>Sin garantía</v>
      </c>
      <c r="O1114" s="2" t="s">
        <v>13072</v>
      </c>
      <c r="P1114" s="2" t="s">
        <v>616</v>
      </c>
      <c r="Q1114" s="2" t="s">
        <v>617</v>
      </c>
      <c r="R1114" s="2" t="s">
        <v>4237</v>
      </c>
      <c r="S1114" s="2" t="s">
        <v>5594</v>
      </c>
      <c r="T1114" s="2" t="s">
        <v>3946</v>
      </c>
      <c r="U1114" s="2" t="n">
        <v>125</v>
      </c>
      <c r="V1114" s="2" t="s">
        <v>77</v>
      </c>
      <c r="W1114" s="2" t="n">
        <v>1</v>
      </c>
      <c r="X1114" s="2"/>
      <c r="Y1114" s="2"/>
      <c r="Z1114" s="2"/>
      <c r="AA1114" s="2"/>
      <c r="AB1114" s="2"/>
      <c r="AC1114" s="2" t="s">
        <v>13073</v>
      </c>
      <c r="AD1114" s="2"/>
      <c r="AE1114" s="2"/>
      <c r="AF1114" s="2"/>
      <c r="AG1114" s="2" t="s">
        <v>13074</v>
      </c>
      <c r="AH1114" s="2" t="s">
        <v>13075</v>
      </c>
      <c r="AI1114" s="2" t="s">
        <v>13076</v>
      </c>
      <c r="AJ1114" s="2" t="s">
        <v>13077</v>
      </c>
      <c r="AK1114" s="2" t="s">
        <v>13078</v>
      </c>
      <c r="AL1114" s="2"/>
      <c r="AM1114" s="2"/>
      <c r="AN1114" s="2" t="s">
        <v>175</v>
      </c>
      <c r="AO1114" s="2" t="s">
        <v>13079</v>
      </c>
      <c r="AP1114" s="2" t="s">
        <v>89</v>
      </c>
    </row>
    <row r="1115" customFormat="false" ht="15" hidden="false" customHeight="false" outlineLevel="0" collapsed="false">
      <c r="A1115" s="8" t="s">
        <v>13080</v>
      </c>
      <c r="B1115" s="8" t="s">
        <v>13080</v>
      </c>
      <c r="C1115" s="2" t="s">
        <v>13081</v>
      </c>
      <c r="D1115" s="2" t="s">
        <v>1093</v>
      </c>
      <c r="E1115" s="2" t="s">
        <v>1094</v>
      </c>
      <c r="F1115" s="9" t="n">
        <f aca="false">Precios!R1115</f>
        <v>148</v>
      </c>
      <c r="G1115" s="2" t="n">
        <v>0</v>
      </c>
      <c r="H1115" s="10" t="str">
        <f aca="false">Parámetros!$B$28</f>
        <v>Nuevo</v>
      </c>
      <c r="I1115" s="10" t="str">
        <f aca="false">Parámetros!$B$29</f>
        <v>Clásica</v>
      </c>
      <c r="J1115" s="11" t="s">
        <v>13082</v>
      </c>
      <c r="K1115" s="10" t="str">
        <f aca="false">Parámetros!$B$30</f>
        <v>Mercado Envíos</v>
      </c>
      <c r="L1115" s="2" t="str">
        <f aca="false">IF(F1115&gt;=Parámetros!$B$7,"Envío gratis (obligatorio en Mercado Libre)",Parámetros!$B$31)</f>
        <v>A cargo del comprador</v>
      </c>
      <c r="M1115" s="10" t="str">
        <f aca="false">Parámetros!$B$32</f>
        <v>No acepto</v>
      </c>
      <c r="N1115" s="10" t="str">
        <f aca="false">Parámetros!$B$33</f>
        <v>Sin garantía</v>
      </c>
      <c r="O1115" s="2" t="s">
        <v>13083</v>
      </c>
      <c r="P1115" s="2" t="s">
        <v>10273</v>
      </c>
      <c r="Q1115" s="2" t="s">
        <v>1641</v>
      </c>
      <c r="R1115" s="2" t="s">
        <v>10274</v>
      </c>
      <c r="S1115" s="2"/>
      <c r="T1115" s="2" t="s">
        <v>13084</v>
      </c>
      <c r="U1115" s="2" t="n">
        <v>20</v>
      </c>
      <c r="V1115" s="2" t="s">
        <v>100</v>
      </c>
      <c r="W1115" s="2" t="n">
        <v>1</v>
      </c>
      <c r="X1115" s="2" t="s">
        <v>1607</v>
      </c>
      <c r="Y1115" s="2" t="s">
        <v>13085</v>
      </c>
      <c r="Z1115" s="2" t="s">
        <v>1435</v>
      </c>
      <c r="AA1115" s="2"/>
      <c r="AB1115" s="2"/>
      <c r="AC1115" s="2"/>
      <c r="AD1115" s="2" t="s">
        <v>566</v>
      </c>
      <c r="AE1115" s="2"/>
      <c r="AF1115" s="2"/>
      <c r="AG1115" s="2" t="s">
        <v>13086</v>
      </c>
      <c r="AH1115" s="2" t="s">
        <v>13087</v>
      </c>
      <c r="AI1115" s="2" t="s">
        <v>13088</v>
      </c>
      <c r="AJ1115" s="2" t="s">
        <v>13089</v>
      </c>
      <c r="AK1115" s="2"/>
      <c r="AL1115" s="2"/>
      <c r="AM1115" s="2"/>
      <c r="AN1115" s="2" t="s">
        <v>87</v>
      </c>
      <c r="AO1115" s="2" t="s">
        <v>13090</v>
      </c>
      <c r="AP1115" s="2" t="s">
        <v>89</v>
      </c>
    </row>
    <row r="1116" customFormat="false" ht="15" hidden="false" customHeight="false" outlineLevel="0" collapsed="false">
      <c r="A1116" s="8" t="s">
        <v>13091</v>
      </c>
      <c r="B1116" s="8" t="s">
        <v>13091</v>
      </c>
      <c r="C1116" s="2" t="s">
        <v>13092</v>
      </c>
      <c r="D1116" s="2" t="s">
        <v>6709</v>
      </c>
      <c r="E1116" s="2" t="s">
        <v>6710</v>
      </c>
      <c r="F1116" s="9" t="n">
        <f aca="false">Precios!R1116</f>
        <v>64</v>
      </c>
      <c r="G1116" s="2" t="n">
        <v>58</v>
      </c>
      <c r="H1116" s="10" t="str">
        <f aca="false">Parámetros!$B$28</f>
        <v>Nuevo</v>
      </c>
      <c r="I1116" s="10" t="str">
        <f aca="false">Parámetros!$B$29</f>
        <v>Clásica</v>
      </c>
      <c r="J1116" s="11" t="s">
        <v>13093</v>
      </c>
      <c r="K1116" s="10" t="str">
        <f aca="false">Parámetros!$B$30</f>
        <v>Mercado Envíos</v>
      </c>
      <c r="L1116" s="2" t="str">
        <f aca="false">IF(F1116&gt;=Parámetros!$B$7,"Envío gratis (obligatorio en Mercado Libre)",Parámetros!$B$31)</f>
        <v>A cargo del comprador</v>
      </c>
      <c r="M1116" s="10" t="str">
        <f aca="false">Parámetros!$B$32</f>
        <v>No acepto</v>
      </c>
      <c r="N1116" s="10" t="str">
        <f aca="false">Parámetros!$B$33</f>
        <v>Sin garantía</v>
      </c>
      <c r="O1116" s="2" t="s">
        <v>13094</v>
      </c>
      <c r="P1116" s="2" t="s">
        <v>8715</v>
      </c>
      <c r="Q1116" s="2" t="s">
        <v>617</v>
      </c>
      <c r="R1116" s="2" t="s">
        <v>13095</v>
      </c>
      <c r="S1116" s="2" t="s">
        <v>13096</v>
      </c>
      <c r="T1116" s="2" t="s">
        <v>13097</v>
      </c>
      <c r="U1116" s="2" t="n">
        <v>91</v>
      </c>
      <c r="V1116" s="2" t="s">
        <v>100</v>
      </c>
      <c r="W1116" s="2" t="n">
        <v>1</v>
      </c>
      <c r="X1116" s="2"/>
      <c r="Y1116" s="2"/>
      <c r="Z1116" s="2"/>
      <c r="AA1116" s="2"/>
      <c r="AB1116" s="2"/>
      <c r="AC1116" s="2" t="s">
        <v>13098</v>
      </c>
      <c r="AD1116" s="2" t="s">
        <v>1101</v>
      </c>
      <c r="AE1116" s="2"/>
      <c r="AF1116" s="2"/>
      <c r="AG1116" s="2" t="s">
        <v>13099</v>
      </c>
      <c r="AH1116" s="2" t="s">
        <v>13100</v>
      </c>
      <c r="AI1116" s="2"/>
      <c r="AJ1116" s="2"/>
      <c r="AK1116" s="2"/>
      <c r="AL1116" s="2"/>
      <c r="AM1116" s="2"/>
      <c r="AN1116" s="2" t="s">
        <v>175</v>
      </c>
      <c r="AO1116" s="2" t="s">
        <v>13101</v>
      </c>
      <c r="AP1116" s="2" t="s">
        <v>89</v>
      </c>
    </row>
    <row r="1117" customFormat="false" ht="15" hidden="false" customHeight="false" outlineLevel="0" collapsed="false">
      <c r="A1117" s="8" t="s">
        <v>13102</v>
      </c>
      <c r="B1117" s="8" t="s">
        <v>13102</v>
      </c>
      <c r="C1117" s="2" t="s">
        <v>13103</v>
      </c>
      <c r="D1117" s="2" t="s">
        <v>3410</v>
      </c>
      <c r="E1117" s="2" t="s">
        <v>3411</v>
      </c>
      <c r="F1117" s="9" t="n">
        <f aca="false">Precios!R1117</f>
        <v>395</v>
      </c>
      <c r="G1117" s="2" t="n">
        <v>22</v>
      </c>
      <c r="H1117" s="10" t="str">
        <f aca="false">Parámetros!$B$28</f>
        <v>Nuevo</v>
      </c>
      <c r="I1117" s="10" t="str">
        <f aca="false">Parámetros!$B$29</f>
        <v>Clásica</v>
      </c>
      <c r="J1117" s="11" t="s">
        <v>13104</v>
      </c>
      <c r="K1117" s="10" t="str">
        <f aca="false">Parámetros!$B$30</f>
        <v>Mercado Envíos</v>
      </c>
      <c r="L1117" s="2" t="str">
        <f aca="false">IF(F1117&gt;=Parámetros!$B$7,"Envío gratis (obligatorio en Mercado Libre)",Parámetros!$B$31)</f>
        <v>Envío gratis (obligatorio en Mercado Libre)</v>
      </c>
      <c r="M1117" s="10" t="str">
        <f aca="false">Parámetros!$B$32</f>
        <v>No acepto</v>
      </c>
      <c r="N1117" s="10" t="str">
        <f aca="false">Parámetros!$B$33</f>
        <v>Sin garantía</v>
      </c>
      <c r="O1117" s="2" t="s">
        <v>13105</v>
      </c>
      <c r="P1117" s="2" t="s">
        <v>13106</v>
      </c>
      <c r="Q1117" s="2" t="s">
        <v>791</v>
      </c>
      <c r="R1117" s="2"/>
      <c r="S1117" s="2"/>
      <c r="T1117" s="2" t="s">
        <v>13107</v>
      </c>
      <c r="U1117" s="2" t="n">
        <v>30</v>
      </c>
      <c r="V1117" s="2" t="s">
        <v>1736</v>
      </c>
      <c r="W1117" s="2" t="n">
        <v>1</v>
      </c>
      <c r="X1117" s="2" t="s">
        <v>9613</v>
      </c>
      <c r="Y1117" s="2" t="s">
        <v>451</v>
      </c>
      <c r="Z1117" s="2" t="s">
        <v>136</v>
      </c>
      <c r="AA1117" s="2"/>
      <c r="AB1117" s="2"/>
      <c r="AC1117" s="2"/>
      <c r="AD1117" s="2"/>
      <c r="AE1117" s="2"/>
      <c r="AF1117" s="2"/>
      <c r="AG1117" s="2" t="s">
        <v>13108</v>
      </c>
      <c r="AH1117" s="2" t="s">
        <v>13109</v>
      </c>
      <c r="AI1117" s="2" t="s">
        <v>13110</v>
      </c>
      <c r="AJ1117" s="2"/>
      <c r="AK1117" s="2"/>
      <c r="AL1117" s="2"/>
      <c r="AM1117" s="2"/>
      <c r="AN1117" s="2" t="s">
        <v>87</v>
      </c>
      <c r="AO1117" s="2" t="s">
        <v>13111</v>
      </c>
      <c r="AP1117" s="2" t="s">
        <v>89</v>
      </c>
    </row>
    <row r="1118" customFormat="false" ht="15" hidden="false" customHeight="false" outlineLevel="0" collapsed="false">
      <c r="A1118" s="8" t="s">
        <v>13112</v>
      </c>
      <c r="B1118" s="8" t="s">
        <v>13112</v>
      </c>
      <c r="C1118" s="2" t="s">
        <v>13113</v>
      </c>
      <c r="D1118" s="2" t="s">
        <v>3440</v>
      </c>
      <c r="E1118" s="2" t="s">
        <v>3441</v>
      </c>
      <c r="F1118" s="9" t="n">
        <f aca="false">Precios!R1118</f>
        <v>180</v>
      </c>
      <c r="G1118" s="2" t="n">
        <v>85</v>
      </c>
      <c r="H1118" s="10" t="str">
        <f aca="false">Parámetros!$B$28</f>
        <v>Nuevo</v>
      </c>
      <c r="I1118" s="10" t="str">
        <f aca="false">Parámetros!$B$29</f>
        <v>Clásica</v>
      </c>
      <c r="J1118" s="11" t="s">
        <v>13114</v>
      </c>
      <c r="K1118" s="10" t="str">
        <f aca="false">Parámetros!$B$30</f>
        <v>Mercado Envíos</v>
      </c>
      <c r="L1118" s="2" t="str">
        <f aca="false">IF(F1118&gt;=Parámetros!$B$7,"Envío gratis (obligatorio en Mercado Libre)",Parámetros!$B$31)</f>
        <v>A cargo del comprador</v>
      </c>
      <c r="M1118" s="10" t="str">
        <f aca="false">Parámetros!$B$32</f>
        <v>No acepto</v>
      </c>
      <c r="N1118" s="10" t="str">
        <f aca="false">Parámetros!$B$33</f>
        <v>Sin garantía</v>
      </c>
      <c r="O1118" s="2" t="s">
        <v>13115</v>
      </c>
      <c r="P1118" s="2" t="s">
        <v>10603</v>
      </c>
      <c r="Q1118" s="2" t="s">
        <v>11959</v>
      </c>
      <c r="R1118" s="2" t="s">
        <v>10604</v>
      </c>
      <c r="S1118" s="2"/>
      <c r="T1118" s="2" t="s">
        <v>13116</v>
      </c>
      <c r="U1118" s="2" t="n">
        <v>110</v>
      </c>
      <c r="V1118" s="2" t="s">
        <v>100</v>
      </c>
      <c r="W1118" s="2" t="n">
        <v>1</v>
      </c>
      <c r="X1118" s="2" t="s">
        <v>13117</v>
      </c>
      <c r="Y1118" s="2" t="s">
        <v>13118</v>
      </c>
      <c r="Z1118" s="2" t="s">
        <v>1819</v>
      </c>
      <c r="AA1118" s="2" t="s">
        <v>1375</v>
      </c>
      <c r="AB1118" s="2"/>
      <c r="AC1118" s="2"/>
      <c r="AD1118" s="2"/>
      <c r="AE1118" s="2"/>
      <c r="AF1118" s="2" t="s">
        <v>10606</v>
      </c>
      <c r="AG1118" s="2" t="s">
        <v>13119</v>
      </c>
      <c r="AH1118" s="2" t="s">
        <v>13120</v>
      </c>
      <c r="AI1118" s="2" t="s">
        <v>13121</v>
      </c>
      <c r="AJ1118" s="2" t="s">
        <v>13122</v>
      </c>
      <c r="AK1118" s="2"/>
      <c r="AL1118" s="2"/>
      <c r="AM1118" s="2"/>
      <c r="AN1118" s="2" t="s">
        <v>87</v>
      </c>
      <c r="AO1118" s="2" t="s">
        <v>13123</v>
      </c>
      <c r="AP1118" s="2" t="s">
        <v>89</v>
      </c>
    </row>
    <row r="1119" customFormat="false" ht="15" hidden="false" customHeight="false" outlineLevel="0" collapsed="false">
      <c r="A1119" s="8" t="s">
        <v>13124</v>
      </c>
      <c r="B1119" s="8" t="s">
        <v>13124</v>
      </c>
      <c r="C1119" s="2" t="s">
        <v>13125</v>
      </c>
      <c r="D1119" s="2" t="s">
        <v>5288</v>
      </c>
      <c r="E1119" s="2" t="s">
        <v>5289</v>
      </c>
      <c r="F1119" s="9" t="n">
        <f aca="false">Precios!R1119</f>
        <v>63</v>
      </c>
      <c r="G1119" s="2" t="n">
        <v>104</v>
      </c>
      <c r="H1119" s="10" t="str">
        <f aca="false">Parámetros!$B$28</f>
        <v>Nuevo</v>
      </c>
      <c r="I1119" s="10" t="str">
        <f aca="false">Parámetros!$B$29</f>
        <v>Clásica</v>
      </c>
      <c r="J1119" s="11" t="s">
        <v>13126</v>
      </c>
      <c r="K1119" s="10" t="str">
        <f aca="false">Parámetros!$B$30</f>
        <v>Mercado Envíos</v>
      </c>
      <c r="L1119" s="2" t="str">
        <f aca="false">IF(F1119&gt;=Parámetros!$B$7,"Envío gratis (obligatorio en Mercado Libre)",Parámetros!$B$31)</f>
        <v>A cargo del comprador</v>
      </c>
      <c r="M1119" s="10" t="str">
        <f aca="false">Parámetros!$B$32</f>
        <v>No acepto</v>
      </c>
      <c r="N1119" s="10" t="str">
        <f aca="false">Parámetros!$B$33</f>
        <v>Sin garantía</v>
      </c>
      <c r="O1119" s="2" t="s">
        <v>13127</v>
      </c>
      <c r="P1119" s="2" t="s">
        <v>3444</v>
      </c>
      <c r="Q1119" s="2" t="s">
        <v>617</v>
      </c>
      <c r="R1119" s="2" t="s">
        <v>5292</v>
      </c>
      <c r="S1119" s="2" t="s">
        <v>13128</v>
      </c>
      <c r="T1119" s="2" t="s">
        <v>9988</v>
      </c>
      <c r="U1119" s="2" t="n">
        <v>200</v>
      </c>
      <c r="V1119" s="2" t="s">
        <v>77</v>
      </c>
      <c r="W1119" s="2" t="n">
        <v>1</v>
      </c>
      <c r="X1119" s="2"/>
      <c r="Y1119" s="2"/>
      <c r="Z1119" s="2"/>
      <c r="AA1119" s="2"/>
      <c r="AB1119" s="2"/>
      <c r="AC1119" s="2" t="s">
        <v>5294</v>
      </c>
      <c r="AD1119" s="2"/>
      <c r="AE1119" s="2"/>
      <c r="AF1119" s="2"/>
      <c r="AG1119" s="2" t="s">
        <v>13129</v>
      </c>
      <c r="AH1119" s="2" t="s">
        <v>13130</v>
      </c>
      <c r="AI1119" s="2"/>
      <c r="AJ1119" s="2"/>
      <c r="AK1119" s="2"/>
      <c r="AL1119" s="2"/>
      <c r="AM1119" s="2"/>
      <c r="AN1119" s="2" t="s">
        <v>175</v>
      </c>
      <c r="AO1119" s="2" t="s">
        <v>13131</v>
      </c>
      <c r="AP1119" s="2" t="s">
        <v>89</v>
      </c>
    </row>
    <row r="1120" customFormat="false" ht="15" hidden="false" customHeight="false" outlineLevel="0" collapsed="false">
      <c r="A1120" s="8" t="s">
        <v>13132</v>
      </c>
      <c r="B1120" s="8" t="s">
        <v>13132</v>
      </c>
      <c r="C1120" s="2" t="s">
        <v>13133</v>
      </c>
      <c r="D1120" s="2" t="s">
        <v>6709</v>
      </c>
      <c r="E1120" s="2" t="s">
        <v>6710</v>
      </c>
      <c r="F1120" s="9" t="n">
        <f aca="false">Precios!R1120</f>
        <v>116</v>
      </c>
      <c r="G1120" s="2" t="n">
        <v>176</v>
      </c>
      <c r="H1120" s="10" t="str">
        <f aca="false">Parámetros!$B$28</f>
        <v>Nuevo</v>
      </c>
      <c r="I1120" s="10" t="str">
        <f aca="false">Parámetros!$B$29</f>
        <v>Clásica</v>
      </c>
      <c r="J1120" s="11" t="s">
        <v>13134</v>
      </c>
      <c r="K1120" s="10" t="str">
        <f aca="false">Parámetros!$B$30</f>
        <v>Mercado Envíos</v>
      </c>
      <c r="L1120" s="2" t="str">
        <f aca="false">IF(F1120&gt;=Parámetros!$B$7,"Envío gratis (obligatorio en Mercado Libre)",Parámetros!$B$31)</f>
        <v>A cargo del comprador</v>
      </c>
      <c r="M1120" s="10" t="str">
        <f aca="false">Parámetros!$B$32</f>
        <v>No acepto</v>
      </c>
      <c r="N1120" s="10" t="str">
        <f aca="false">Parámetros!$B$33</f>
        <v>Sin garantía</v>
      </c>
      <c r="O1120" s="2" t="s">
        <v>13135</v>
      </c>
      <c r="P1120" s="2" t="s">
        <v>6774</v>
      </c>
      <c r="Q1120" s="2" t="s">
        <v>6195</v>
      </c>
      <c r="R1120" s="2" t="s">
        <v>6714</v>
      </c>
      <c r="S1120" s="2" t="s">
        <v>13136</v>
      </c>
      <c r="T1120" s="2" t="s">
        <v>13137</v>
      </c>
      <c r="U1120" s="2" t="n">
        <v>45</v>
      </c>
      <c r="V1120" s="2" t="s">
        <v>100</v>
      </c>
      <c r="W1120" s="2" t="n">
        <v>1</v>
      </c>
      <c r="X1120" s="2"/>
      <c r="Y1120" s="2"/>
      <c r="Z1120" s="2"/>
      <c r="AA1120" s="2"/>
      <c r="AB1120" s="2"/>
      <c r="AC1120" s="2"/>
      <c r="AD1120" s="2" t="s">
        <v>1101</v>
      </c>
      <c r="AE1120" s="2"/>
      <c r="AF1120" s="2"/>
      <c r="AG1120" s="2" t="s">
        <v>13138</v>
      </c>
      <c r="AH1120" s="2" t="s">
        <v>13139</v>
      </c>
      <c r="AI1120" s="2" t="s">
        <v>13140</v>
      </c>
      <c r="AJ1120" s="2" t="s">
        <v>13141</v>
      </c>
      <c r="AK1120" s="2"/>
      <c r="AL1120" s="2"/>
      <c r="AM1120" s="2"/>
      <c r="AN1120" s="2" t="s">
        <v>175</v>
      </c>
      <c r="AO1120" s="2" t="s">
        <v>13142</v>
      </c>
      <c r="AP1120" s="2" t="s">
        <v>89</v>
      </c>
    </row>
    <row r="1121" customFormat="false" ht="15" hidden="false" customHeight="false" outlineLevel="0" collapsed="false">
      <c r="A1121" s="8" t="s">
        <v>13143</v>
      </c>
      <c r="B1121" s="8" t="s">
        <v>13143</v>
      </c>
      <c r="C1121" s="2" t="s">
        <v>13144</v>
      </c>
      <c r="D1121" s="2" t="s">
        <v>144</v>
      </c>
      <c r="E1121" s="2" t="s">
        <v>145</v>
      </c>
      <c r="F1121" s="9" t="n">
        <f aca="false">Precios!R1121</f>
        <v>126.98</v>
      </c>
      <c r="G1121" s="2" t="n">
        <v>70</v>
      </c>
      <c r="H1121" s="10" t="str">
        <f aca="false">Parámetros!$B$28</f>
        <v>Nuevo</v>
      </c>
      <c r="I1121" s="10" t="str">
        <f aca="false">Parámetros!$B$29</f>
        <v>Clásica</v>
      </c>
      <c r="J1121" s="11" t="s">
        <v>13145</v>
      </c>
      <c r="K1121" s="10" t="str">
        <f aca="false">Parámetros!$B$30</f>
        <v>Mercado Envíos</v>
      </c>
      <c r="L1121" s="2" t="str">
        <f aca="false">IF(F1121&gt;=Parámetros!$B$7,"Envío gratis (obligatorio en Mercado Libre)",Parámetros!$B$31)</f>
        <v>A cargo del comprador</v>
      </c>
      <c r="M1121" s="10" t="str">
        <f aca="false">Parámetros!$B$32</f>
        <v>No acepto</v>
      </c>
      <c r="N1121" s="10" t="str">
        <f aca="false">Parámetros!$B$33</f>
        <v>Sin garantía</v>
      </c>
      <c r="O1121" s="2" t="s">
        <v>13146</v>
      </c>
      <c r="P1121" s="2" t="s">
        <v>13147</v>
      </c>
      <c r="Q1121" s="2" t="s">
        <v>13148</v>
      </c>
      <c r="R1121" s="2"/>
      <c r="S1121" s="2"/>
      <c r="T1121" s="2" t="s">
        <v>13149</v>
      </c>
      <c r="U1121" s="2" t="n">
        <v>20</v>
      </c>
      <c r="V1121" s="2" t="s">
        <v>1736</v>
      </c>
      <c r="W1121" s="2" t="n">
        <v>1</v>
      </c>
      <c r="X1121" s="2" t="s">
        <v>13150</v>
      </c>
      <c r="Y1121" s="2" t="s">
        <v>13151</v>
      </c>
      <c r="Z1121" s="2" t="s">
        <v>136</v>
      </c>
      <c r="AA1121" s="2" t="s">
        <v>13152</v>
      </c>
      <c r="AB1121" s="2"/>
      <c r="AC1121" s="2"/>
      <c r="AD1121" s="2"/>
      <c r="AE1121" s="2"/>
      <c r="AF1121" s="2" t="s">
        <v>13153</v>
      </c>
      <c r="AG1121" s="2" t="s">
        <v>13154</v>
      </c>
      <c r="AH1121" s="2" t="s">
        <v>13155</v>
      </c>
      <c r="AI1121" s="2" t="s">
        <v>13156</v>
      </c>
      <c r="AJ1121" s="2"/>
      <c r="AK1121" s="2"/>
      <c r="AL1121" s="2"/>
      <c r="AM1121" s="2"/>
      <c r="AN1121" s="2" t="s">
        <v>87</v>
      </c>
      <c r="AO1121" s="2" t="s">
        <v>13157</v>
      </c>
      <c r="AP1121" s="2" t="s">
        <v>89</v>
      </c>
    </row>
    <row r="1122" customFormat="false" ht="15" hidden="false" customHeight="false" outlineLevel="0" collapsed="false">
      <c r="A1122" s="8" t="s">
        <v>13158</v>
      </c>
      <c r="B1122" s="8" t="s">
        <v>13158</v>
      </c>
      <c r="C1122" s="2" t="s">
        <v>13159</v>
      </c>
      <c r="D1122" s="2" t="s">
        <v>6709</v>
      </c>
      <c r="E1122" s="2" t="s">
        <v>6710</v>
      </c>
      <c r="F1122" s="9" t="n">
        <f aca="false">Precios!R1122</f>
        <v>184.84</v>
      </c>
      <c r="G1122" s="2" t="n">
        <v>264</v>
      </c>
      <c r="H1122" s="10" t="str">
        <f aca="false">Parámetros!$B$28</f>
        <v>Nuevo</v>
      </c>
      <c r="I1122" s="10" t="str">
        <f aca="false">Parámetros!$B$29</f>
        <v>Clásica</v>
      </c>
      <c r="J1122" s="11" t="s">
        <v>13160</v>
      </c>
      <c r="K1122" s="10" t="str">
        <f aca="false">Parámetros!$B$30</f>
        <v>Mercado Envíos</v>
      </c>
      <c r="L1122" s="2" t="str">
        <f aca="false">IF(F1122&gt;=Parámetros!$B$7,"Envío gratis (obligatorio en Mercado Libre)",Parámetros!$B$31)</f>
        <v>A cargo del comprador</v>
      </c>
      <c r="M1122" s="10" t="str">
        <f aca="false">Parámetros!$B$32</f>
        <v>No acepto</v>
      </c>
      <c r="N1122" s="10" t="str">
        <f aca="false">Parámetros!$B$33</f>
        <v>Sin garantía</v>
      </c>
      <c r="O1122" s="2" t="s">
        <v>13161</v>
      </c>
      <c r="P1122" s="2" t="s">
        <v>6713</v>
      </c>
      <c r="Q1122" s="2" t="s">
        <v>6195</v>
      </c>
      <c r="R1122" s="2" t="s">
        <v>8345</v>
      </c>
      <c r="S1122" s="2" t="s">
        <v>13162</v>
      </c>
      <c r="T1122" s="2" t="s">
        <v>7343</v>
      </c>
      <c r="U1122" s="2" t="n">
        <v>150</v>
      </c>
      <c r="V1122" s="2" t="s">
        <v>77</v>
      </c>
      <c r="W1122" s="2" t="n">
        <v>1</v>
      </c>
      <c r="X1122" s="2"/>
      <c r="Y1122" s="2"/>
      <c r="Z1122" s="2"/>
      <c r="AA1122" s="2"/>
      <c r="AB1122" s="2"/>
      <c r="AC1122" s="2" t="s">
        <v>13163</v>
      </c>
      <c r="AD1122" s="2" t="s">
        <v>1101</v>
      </c>
      <c r="AE1122" s="2"/>
      <c r="AF1122" s="2"/>
      <c r="AG1122" s="2" t="s">
        <v>13164</v>
      </c>
      <c r="AH1122" s="2" t="s">
        <v>13165</v>
      </c>
      <c r="AI1122" s="2" t="s">
        <v>13166</v>
      </c>
      <c r="AJ1122" s="2"/>
      <c r="AK1122" s="2"/>
      <c r="AL1122" s="2"/>
      <c r="AM1122" s="2"/>
      <c r="AN1122" s="2" t="s">
        <v>175</v>
      </c>
      <c r="AO1122" s="2" t="s">
        <v>13167</v>
      </c>
      <c r="AP1122" s="2" t="s">
        <v>89</v>
      </c>
    </row>
    <row r="1123" customFormat="false" ht="15" hidden="false" customHeight="false" outlineLevel="0" collapsed="false">
      <c r="A1123" s="8" t="s">
        <v>13168</v>
      </c>
      <c r="B1123" s="8" t="s">
        <v>13168</v>
      </c>
      <c r="C1123" s="2" t="s">
        <v>13169</v>
      </c>
      <c r="D1123" s="2" t="s">
        <v>3410</v>
      </c>
      <c r="E1123" s="2" t="s">
        <v>3411</v>
      </c>
      <c r="F1123" s="9" t="n">
        <f aca="false">Precios!R1123</f>
        <v>260</v>
      </c>
      <c r="G1123" s="2" t="n">
        <v>0</v>
      </c>
      <c r="H1123" s="10" t="str">
        <f aca="false">Parámetros!$B$28</f>
        <v>Nuevo</v>
      </c>
      <c r="I1123" s="10" t="str">
        <f aca="false">Parámetros!$B$29</f>
        <v>Clásica</v>
      </c>
      <c r="J1123" s="11" t="s">
        <v>13170</v>
      </c>
      <c r="K1123" s="10" t="str">
        <f aca="false">Parámetros!$B$30</f>
        <v>Mercado Envíos</v>
      </c>
      <c r="L1123" s="2" t="str">
        <f aca="false">IF(F1123&gt;=Parámetros!$B$7,"Envío gratis (obligatorio en Mercado Libre)",Parámetros!$B$31)</f>
        <v>A cargo del comprador</v>
      </c>
      <c r="M1123" s="10" t="str">
        <f aca="false">Parámetros!$B$32</f>
        <v>No acepto</v>
      </c>
      <c r="N1123" s="10" t="str">
        <f aca="false">Parámetros!$B$33</f>
        <v>Sin garantía</v>
      </c>
      <c r="O1123" s="2" t="s">
        <v>13171</v>
      </c>
      <c r="P1123" s="2" t="s">
        <v>13172</v>
      </c>
      <c r="Q1123" s="2" t="s">
        <v>1016</v>
      </c>
      <c r="R1123" s="2"/>
      <c r="S1123" s="2"/>
      <c r="T1123" s="2" t="s">
        <v>13173</v>
      </c>
      <c r="U1123" s="2" t="n">
        <v>60</v>
      </c>
      <c r="V1123" s="2" t="s">
        <v>100</v>
      </c>
      <c r="W1123" s="2" t="n">
        <v>1</v>
      </c>
      <c r="X1123" s="2" t="s">
        <v>13174</v>
      </c>
      <c r="Y1123" s="2" t="s">
        <v>13175</v>
      </c>
      <c r="Z1123" s="2" t="s">
        <v>1819</v>
      </c>
      <c r="AA1123" s="2" t="s">
        <v>13176</v>
      </c>
      <c r="AB1123" s="2"/>
      <c r="AC1123" s="2"/>
      <c r="AD1123" s="2"/>
      <c r="AE1123" s="2"/>
      <c r="AF1123" s="2"/>
      <c r="AG1123" s="2" t="s">
        <v>13177</v>
      </c>
      <c r="AH1123" s="2" t="s">
        <v>13178</v>
      </c>
      <c r="AI1123" s="2" t="s">
        <v>13179</v>
      </c>
      <c r="AJ1123" s="2"/>
      <c r="AK1123" s="2"/>
      <c r="AL1123" s="2"/>
      <c r="AM1123" s="2"/>
      <c r="AN1123" s="2" t="s">
        <v>87</v>
      </c>
      <c r="AO1123" s="2" t="s">
        <v>13180</v>
      </c>
      <c r="AP1123" s="2" t="s">
        <v>89</v>
      </c>
    </row>
    <row r="1124" customFormat="false" ht="15" hidden="false" customHeight="false" outlineLevel="0" collapsed="false">
      <c r="A1124" s="8" t="s">
        <v>13181</v>
      </c>
      <c r="B1124" s="8" t="s">
        <v>13181</v>
      </c>
      <c r="C1124" s="2" t="s">
        <v>13182</v>
      </c>
      <c r="D1124" s="2" t="s">
        <v>6227</v>
      </c>
      <c r="E1124" s="2" t="s">
        <v>6228</v>
      </c>
      <c r="F1124" s="9" t="n">
        <f aca="false">Precios!R1124</f>
        <v>82.16</v>
      </c>
      <c r="G1124" s="2" t="n">
        <v>405</v>
      </c>
      <c r="H1124" s="10" t="str">
        <f aca="false">Parámetros!$B$28</f>
        <v>Nuevo</v>
      </c>
      <c r="I1124" s="10" t="str">
        <f aca="false">Parámetros!$B$29</f>
        <v>Clásica</v>
      </c>
      <c r="J1124" s="11" t="s">
        <v>13183</v>
      </c>
      <c r="K1124" s="10" t="str">
        <f aca="false">Parámetros!$B$30</f>
        <v>Mercado Envíos</v>
      </c>
      <c r="L1124" s="2" t="str">
        <f aca="false">IF(F1124&gt;=Parámetros!$B$7,"Envío gratis (obligatorio en Mercado Libre)",Parámetros!$B$31)</f>
        <v>A cargo del comprador</v>
      </c>
      <c r="M1124" s="10" t="str">
        <f aca="false">Parámetros!$B$32</f>
        <v>No acepto</v>
      </c>
      <c r="N1124" s="10" t="str">
        <f aca="false">Parámetros!$B$33</f>
        <v>Sin garantía</v>
      </c>
      <c r="O1124" s="2" t="s">
        <v>13184</v>
      </c>
      <c r="P1124" s="2" t="s">
        <v>7352</v>
      </c>
      <c r="Q1124" s="2" t="s">
        <v>13185</v>
      </c>
      <c r="R1124" s="2"/>
      <c r="S1124" s="2" t="s">
        <v>13186</v>
      </c>
      <c r="T1124" s="2" t="s">
        <v>13021</v>
      </c>
      <c r="U1124" s="2" t="n">
        <v>3</v>
      </c>
      <c r="V1124" s="2" t="s">
        <v>7355</v>
      </c>
      <c r="W1124" s="2" t="n">
        <v>3</v>
      </c>
      <c r="X1124" s="2"/>
      <c r="Y1124" s="2"/>
      <c r="Z1124" s="2"/>
      <c r="AA1124" s="2"/>
      <c r="AB1124" s="2"/>
      <c r="AC1124" s="2" t="s">
        <v>1363</v>
      </c>
      <c r="AD1124" s="2"/>
      <c r="AE1124" s="2"/>
      <c r="AF1124" s="2"/>
      <c r="AG1124" s="2" t="s">
        <v>13187</v>
      </c>
      <c r="AH1124" s="2" t="s">
        <v>13188</v>
      </c>
      <c r="AI1124" s="2" t="s">
        <v>13189</v>
      </c>
      <c r="AJ1124" s="2"/>
      <c r="AK1124" s="2"/>
      <c r="AL1124" s="2"/>
      <c r="AM1124" s="2"/>
      <c r="AN1124" s="2" t="s">
        <v>87</v>
      </c>
      <c r="AO1124" s="2" t="s">
        <v>13190</v>
      </c>
      <c r="AP1124" s="2" t="s">
        <v>89</v>
      </c>
    </row>
    <row r="1125" customFormat="false" ht="15" hidden="false" customHeight="false" outlineLevel="0" collapsed="false">
      <c r="A1125" s="8" t="s">
        <v>13191</v>
      </c>
      <c r="B1125" s="8" t="s">
        <v>13191</v>
      </c>
      <c r="C1125" s="2" t="s">
        <v>13192</v>
      </c>
      <c r="D1125" s="2" t="s">
        <v>750</v>
      </c>
      <c r="E1125" s="2" t="s">
        <v>751</v>
      </c>
      <c r="F1125" s="9" t="n">
        <f aca="false">Precios!R1125</f>
        <v>277</v>
      </c>
      <c r="G1125" s="2" t="n">
        <v>45</v>
      </c>
      <c r="H1125" s="10" t="str">
        <f aca="false">Parámetros!$B$28</f>
        <v>Nuevo</v>
      </c>
      <c r="I1125" s="10" t="str">
        <f aca="false">Parámetros!$B$29</f>
        <v>Clásica</v>
      </c>
      <c r="J1125" s="11" t="s">
        <v>13193</v>
      </c>
      <c r="K1125" s="10" t="str">
        <f aca="false">Parámetros!$B$30</f>
        <v>Mercado Envíos</v>
      </c>
      <c r="L1125" s="2" t="str">
        <f aca="false">IF(F1125&gt;=Parámetros!$B$7,"Envío gratis (obligatorio en Mercado Libre)",Parámetros!$B$31)</f>
        <v>A cargo del comprador</v>
      </c>
      <c r="M1125" s="10" t="str">
        <f aca="false">Parámetros!$B$32</f>
        <v>No acepto</v>
      </c>
      <c r="N1125" s="10" t="str">
        <f aca="false">Parámetros!$B$33</f>
        <v>Sin garantía</v>
      </c>
      <c r="O1125" s="2" t="s">
        <v>13194</v>
      </c>
      <c r="P1125" s="2" t="s">
        <v>11703</v>
      </c>
      <c r="Q1125" s="2"/>
      <c r="R1125" s="2" t="s">
        <v>13195</v>
      </c>
      <c r="S1125" s="2" t="s">
        <v>13196</v>
      </c>
      <c r="T1125" s="2" t="s">
        <v>13197</v>
      </c>
      <c r="U1125" s="2" t="n">
        <v>100</v>
      </c>
      <c r="V1125" s="2" t="s">
        <v>13198</v>
      </c>
      <c r="W1125" s="2" t="n">
        <v>100</v>
      </c>
      <c r="X1125" s="2"/>
      <c r="Y1125" s="2"/>
      <c r="Z1125" s="2"/>
      <c r="AA1125" s="2"/>
      <c r="AB1125" s="2"/>
      <c r="AC1125" s="2" t="s">
        <v>13199</v>
      </c>
      <c r="AD1125" s="2"/>
      <c r="AE1125" s="2"/>
      <c r="AF1125" s="2"/>
      <c r="AG1125" s="2" t="s">
        <v>13200</v>
      </c>
      <c r="AH1125" s="2" t="s">
        <v>13201</v>
      </c>
      <c r="AI1125" s="2" t="s">
        <v>13202</v>
      </c>
      <c r="AJ1125" s="2" t="s">
        <v>13203</v>
      </c>
      <c r="AK1125" s="2"/>
      <c r="AL1125" s="2"/>
      <c r="AM1125" s="2"/>
      <c r="AN1125" s="2" t="s">
        <v>87</v>
      </c>
      <c r="AO1125" s="2" t="s">
        <v>13204</v>
      </c>
      <c r="AP1125" s="2" t="s">
        <v>89</v>
      </c>
    </row>
    <row r="1126" customFormat="false" ht="15" hidden="false" customHeight="false" outlineLevel="0" collapsed="false">
      <c r="A1126" s="8" t="s">
        <v>13205</v>
      </c>
      <c r="B1126" s="8" t="s">
        <v>13205</v>
      </c>
      <c r="C1126" s="2" t="s">
        <v>13206</v>
      </c>
      <c r="D1126" s="2" t="s">
        <v>6709</v>
      </c>
      <c r="E1126" s="2" t="s">
        <v>6710</v>
      </c>
      <c r="F1126" s="9" t="n">
        <f aca="false">Precios!R1126</f>
        <v>199.45</v>
      </c>
      <c r="G1126" s="2" t="n">
        <v>584</v>
      </c>
      <c r="H1126" s="10" t="str">
        <f aca="false">Parámetros!$B$28</f>
        <v>Nuevo</v>
      </c>
      <c r="I1126" s="10" t="str">
        <f aca="false">Parámetros!$B$29</f>
        <v>Clásica</v>
      </c>
      <c r="J1126" s="11" t="s">
        <v>13207</v>
      </c>
      <c r="K1126" s="10" t="str">
        <f aca="false">Parámetros!$B$30</f>
        <v>Mercado Envíos</v>
      </c>
      <c r="L1126" s="2" t="str">
        <f aca="false">IF(F1126&gt;=Parámetros!$B$7,"Envío gratis (obligatorio en Mercado Libre)",Parámetros!$B$31)</f>
        <v>A cargo del comprador</v>
      </c>
      <c r="M1126" s="10" t="str">
        <f aca="false">Parámetros!$B$32</f>
        <v>No acepto</v>
      </c>
      <c r="N1126" s="10" t="str">
        <f aca="false">Parámetros!$B$33</f>
        <v>Sin garantía</v>
      </c>
      <c r="O1126" s="2" t="s">
        <v>13208</v>
      </c>
      <c r="P1126" s="2" t="s">
        <v>7300</v>
      </c>
      <c r="Q1126" s="2" t="s">
        <v>617</v>
      </c>
      <c r="R1126" s="2" t="s">
        <v>7300</v>
      </c>
      <c r="S1126" s="2" t="s">
        <v>13209</v>
      </c>
      <c r="T1126" s="2" t="s">
        <v>13210</v>
      </c>
      <c r="U1126" s="2" t="n">
        <v>113</v>
      </c>
      <c r="V1126" s="2" t="s">
        <v>100</v>
      </c>
      <c r="W1126" s="2" t="n">
        <v>1</v>
      </c>
      <c r="X1126" s="2"/>
      <c r="Y1126" s="2"/>
      <c r="Z1126" s="2"/>
      <c r="AA1126" s="2"/>
      <c r="AB1126" s="2"/>
      <c r="AC1126" s="2" t="s">
        <v>13211</v>
      </c>
      <c r="AD1126" s="2" t="s">
        <v>1101</v>
      </c>
      <c r="AE1126" s="2"/>
      <c r="AF1126" s="2"/>
      <c r="AG1126" s="2" t="s">
        <v>13212</v>
      </c>
      <c r="AH1126" s="2" t="s">
        <v>13213</v>
      </c>
      <c r="AI1126" s="2"/>
      <c r="AJ1126" s="2"/>
      <c r="AK1126" s="2"/>
      <c r="AL1126" s="2"/>
      <c r="AM1126" s="2"/>
      <c r="AN1126" s="2" t="s">
        <v>175</v>
      </c>
      <c r="AO1126" s="2" t="s">
        <v>13214</v>
      </c>
      <c r="AP1126" s="2" t="s">
        <v>89</v>
      </c>
    </row>
    <row r="1127" customFormat="false" ht="15" hidden="false" customHeight="false" outlineLevel="0" collapsed="false">
      <c r="A1127" s="8" t="s">
        <v>13215</v>
      </c>
      <c r="B1127" s="8" t="s">
        <v>13215</v>
      </c>
      <c r="C1127" s="2" t="s">
        <v>13216</v>
      </c>
      <c r="D1127" s="2" t="s">
        <v>350</v>
      </c>
      <c r="E1127" s="2" t="s">
        <v>351</v>
      </c>
      <c r="F1127" s="9" t="n">
        <f aca="false">Precios!R1127</f>
        <v>109</v>
      </c>
      <c r="G1127" s="2" t="n">
        <v>1309</v>
      </c>
      <c r="H1127" s="10" t="str">
        <f aca="false">Parámetros!$B$28</f>
        <v>Nuevo</v>
      </c>
      <c r="I1127" s="10" t="str">
        <f aca="false">Parámetros!$B$29</f>
        <v>Clásica</v>
      </c>
      <c r="J1127" s="11" t="s">
        <v>13217</v>
      </c>
      <c r="K1127" s="10" t="str">
        <f aca="false">Parámetros!$B$30</f>
        <v>Mercado Envíos</v>
      </c>
      <c r="L1127" s="2" t="str">
        <f aca="false">IF(F1127&gt;=Parámetros!$B$7,"Envío gratis (obligatorio en Mercado Libre)",Parámetros!$B$31)</f>
        <v>A cargo del comprador</v>
      </c>
      <c r="M1127" s="10" t="str">
        <f aca="false">Parámetros!$B$32</f>
        <v>No acepto</v>
      </c>
      <c r="N1127" s="10" t="str">
        <f aca="false">Parámetros!$B$33</f>
        <v>Sin garantía</v>
      </c>
      <c r="O1127" s="2" t="s">
        <v>13218</v>
      </c>
      <c r="P1127" s="2" t="s">
        <v>13219</v>
      </c>
      <c r="Q1127" s="2" t="s">
        <v>13220</v>
      </c>
      <c r="R1127" s="2" t="s">
        <v>13221</v>
      </c>
      <c r="S1127" s="2"/>
      <c r="T1127" s="2" t="s">
        <v>13222</v>
      </c>
      <c r="U1127" s="2" t="n">
        <v>1</v>
      </c>
      <c r="V1127" s="2" t="s">
        <v>9383</v>
      </c>
      <c r="W1127" s="2" t="n">
        <v>1</v>
      </c>
      <c r="X1127" s="2" t="s">
        <v>13223</v>
      </c>
      <c r="Y1127" s="2" t="s">
        <v>13224</v>
      </c>
      <c r="Z1127" s="2" t="s">
        <v>341</v>
      </c>
      <c r="AA1127" s="2"/>
      <c r="AB1127" s="2"/>
      <c r="AC1127" s="2"/>
      <c r="AD1127" s="2"/>
      <c r="AE1127" s="2"/>
      <c r="AF1127" s="2"/>
      <c r="AG1127" s="2" t="s">
        <v>13225</v>
      </c>
      <c r="AH1127" s="2" t="s">
        <v>13226</v>
      </c>
      <c r="AI1127" s="2" t="s">
        <v>13227</v>
      </c>
      <c r="AJ1127" s="2" t="s">
        <v>13228</v>
      </c>
      <c r="AK1127" s="2"/>
      <c r="AL1127" s="2"/>
      <c r="AM1127" s="2"/>
      <c r="AN1127" s="2" t="s">
        <v>87</v>
      </c>
      <c r="AO1127" s="2" t="s">
        <v>13229</v>
      </c>
      <c r="AP1127" s="2" t="s">
        <v>89</v>
      </c>
    </row>
    <row r="1128" customFormat="false" ht="15" hidden="false" customHeight="false" outlineLevel="0" collapsed="false">
      <c r="A1128" s="8" t="s">
        <v>13230</v>
      </c>
      <c r="B1128" s="8" t="s">
        <v>13230</v>
      </c>
      <c r="C1128" s="2" t="s">
        <v>13231</v>
      </c>
      <c r="D1128" s="2" t="s">
        <v>5288</v>
      </c>
      <c r="E1128" s="2" t="s">
        <v>5289</v>
      </c>
      <c r="F1128" s="9" t="n">
        <f aca="false">Precios!R1128</f>
        <v>338</v>
      </c>
      <c r="G1128" s="2" t="n">
        <v>66</v>
      </c>
      <c r="H1128" s="10" t="str">
        <f aca="false">Parámetros!$B$28</f>
        <v>Nuevo</v>
      </c>
      <c r="I1128" s="10" t="str">
        <f aca="false">Parámetros!$B$29</f>
        <v>Clásica</v>
      </c>
      <c r="J1128" s="11" t="s">
        <v>13232</v>
      </c>
      <c r="K1128" s="10" t="str">
        <f aca="false">Parámetros!$B$30</f>
        <v>Mercado Envíos</v>
      </c>
      <c r="L1128" s="2" t="str">
        <f aca="false">IF(F1128&gt;=Parámetros!$B$7,"Envío gratis (obligatorio en Mercado Libre)",Parámetros!$B$31)</f>
        <v>Envío gratis (obligatorio en Mercado Libre)</v>
      </c>
      <c r="M1128" s="10" t="str">
        <f aca="false">Parámetros!$B$32</f>
        <v>No acepto</v>
      </c>
      <c r="N1128" s="10" t="str">
        <f aca="false">Parámetros!$B$33</f>
        <v>Sin garantía</v>
      </c>
      <c r="O1128" s="2" t="s">
        <v>13233</v>
      </c>
      <c r="P1128" s="2" t="s">
        <v>13234</v>
      </c>
      <c r="Q1128" s="2" t="s">
        <v>336</v>
      </c>
      <c r="R1128" s="2" t="s">
        <v>13235</v>
      </c>
      <c r="S1128" s="2" t="s">
        <v>13236</v>
      </c>
      <c r="T1128" s="2" t="s">
        <v>13237</v>
      </c>
      <c r="U1128" s="2" t="n">
        <v>750</v>
      </c>
      <c r="V1128" s="2" t="s">
        <v>77</v>
      </c>
      <c r="W1128" s="2" t="n">
        <v>1</v>
      </c>
      <c r="X1128" s="2"/>
      <c r="Y1128" s="2"/>
      <c r="Z1128" s="2"/>
      <c r="AA1128" s="2"/>
      <c r="AB1128" s="2"/>
      <c r="AC1128" s="2"/>
      <c r="AD1128" s="2"/>
      <c r="AE1128" s="2" t="s">
        <v>13238</v>
      </c>
      <c r="AF1128" s="2"/>
      <c r="AG1128" s="2" t="s">
        <v>13239</v>
      </c>
      <c r="AH1128" s="2" t="s">
        <v>13240</v>
      </c>
      <c r="AI1128" s="2"/>
      <c r="AJ1128" s="2"/>
      <c r="AK1128" s="2"/>
      <c r="AL1128" s="2"/>
      <c r="AM1128" s="2"/>
      <c r="AN1128" s="2" t="s">
        <v>175</v>
      </c>
      <c r="AO1128" s="2" t="s">
        <v>13241</v>
      </c>
      <c r="AP1128" s="2" t="s">
        <v>89</v>
      </c>
    </row>
    <row r="1129" customFormat="false" ht="15" hidden="false" customHeight="false" outlineLevel="0" collapsed="false">
      <c r="A1129" s="8" t="s">
        <v>13242</v>
      </c>
      <c r="B1129" s="8" t="s">
        <v>13242</v>
      </c>
      <c r="C1129" s="2" t="s">
        <v>13243</v>
      </c>
      <c r="D1129" s="2" t="s">
        <v>144</v>
      </c>
      <c r="E1129" s="2" t="s">
        <v>145</v>
      </c>
      <c r="F1129" s="9" t="n">
        <f aca="false">Precios!R1129</f>
        <v>622</v>
      </c>
      <c r="G1129" s="2" t="n">
        <v>0</v>
      </c>
      <c r="H1129" s="10" t="str">
        <f aca="false">Parámetros!$B$28</f>
        <v>Nuevo</v>
      </c>
      <c r="I1129" s="10" t="str">
        <f aca="false">Parámetros!$B$29</f>
        <v>Clásica</v>
      </c>
      <c r="J1129" s="11" t="s">
        <v>13244</v>
      </c>
      <c r="K1129" s="10" t="str">
        <f aca="false">Parámetros!$B$30</f>
        <v>Mercado Envíos</v>
      </c>
      <c r="L1129" s="2" t="str">
        <f aca="false">IF(F1129&gt;=Parámetros!$B$7,"Envío gratis (obligatorio en Mercado Libre)",Parámetros!$B$31)</f>
        <v>Envío gratis (obligatorio en Mercado Libre)</v>
      </c>
      <c r="M1129" s="10" t="str">
        <f aca="false">Parámetros!$B$32</f>
        <v>No acepto</v>
      </c>
      <c r="N1129" s="10" t="str">
        <f aca="false">Parámetros!$B$33</f>
        <v>Sin garantía</v>
      </c>
      <c r="O1129" s="2"/>
      <c r="P1129" s="2" t="s">
        <v>13245</v>
      </c>
      <c r="Q1129" s="2" t="s">
        <v>12933</v>
      </c>
      <c r="R1129" s="2"/>
      <c r="S1129" s="2"/>
      <c r="T1129" s="2" t="s">
        <v>5415</v>
      </c>
      <c r="U1129" s="2" t="n">
        <v>30</v>
      </c>
      <c r="V1129" s="2" t="s">
        <v>133</v>
      </c>
      <c r="W1129" s="2" t="n">
        <v>1</v>
      </c>
      <c r="X1129" s="2" t="s">
        <v>13246</v>
      </c>
      <c r="Y1129" s="2" t="s">
        <v>2268</v>
      </c>
      <c r="Z1129" s="2" t="s">
        <v>136</v>
      </c>
      <c r="AA1129" s="2"/>
      <c r="AB1129" s="2"/>
      <c r="AC1129" s="2"/>
      <c r="AD1129" s="2"/>
      <c r="AE1129" s="2"/>
      <c r="AF1129" s="2"/>
      <c r="AG1129" s="2" t="s">
        <v>13247</v>
      </c>
      <c r="AH1129" s="2" t="s">
        <v>13248</v>
      </c>
      <c r="AI1129" s="2"/>
      <c r="AJ1129" s="2"/>
      <c r="AK1129" s="2"/>
      <c r="AL1129" s="2"/>
      <c r="AM1129" s="2"/>
      <c r="AN1129" s="2" t="s">
        <v>87</v>
      </c>
      <c r="AO1129" s="2" t="s">
        <v>13249</v>
      </c>
      <c r="AP1129" s="2" t="s">
        <v>89</v>
      </c>
    </row>
    <row r="1130" customFormat="false" ht="15" hidden="false" customHeight="false" outlineLevel="0" collapsed="false">
      <c r="A1130" s="8" t="s">
        <v>13250</v>
      </c>
      <c r="B1130" s="8" t="s">
        <v>13250</v>
      </c>
      <c r="C1130" s="2" t="s">
        <v>13251</v>
      </c>
      <c r="D1130" s="2" t="s">
        <v>240</v>
      </c>
      <c r="E1130" s="2" t="s">
        <v>241</v>
      </c>
      <c r="F1130" s="9" t="n">
        <f aca="false">Precios!R1130</f>
        <v>574</v>
      </c>
      <c r="G1130" s="2" t="n">
        <v>0</v>
      </c>
      <c r="H1130" s="10" t="str">
        <f aca="false">Parámetros!$B$28</f>
        <v>Nuevo</v>
      </c>
      <c r="I1130" s="10" t="str">
        <f aca="false">Parámetros!$B$29</f>
        <v>Clásica</v>
      </c>
      <c r="J1130" s="11" t="s">
        <v>13252</v>
      </c>
      <c r="K1130" s="10" t="str">
        <f aca="false">Parámetros!$B$30</f>
        <v>Mercado Envíos</v>
      </c>
      <c r="L1130" s="2" t="str">
        <f aca="false">IF(F1130&gt;=Parámetros!$B$7,"Envío gratis (obligatorio en Mercado Libre)",Parámetros!$B$31)</f>
        <v>Envío gratis (obligatorio en Mercado Libre)</v>
      </c>
      <c r="M1130" s="10" t="str">
        <f aca="false">Parámetros!$B$32</f>
        <v>No acepto</v>
      </c>
      <c r="N1130" s="10" t="str">
        <f aca="false">Parámetros!$B$33</f>
        <v>Sin garantía</v>
      </c>
      <c r="O1130" s="2"/>
      <c r="P1130" s="2" t="s">
        <v>12932</v>
      </c>
      <c r="Q1130" s="2" t="s">
        <v>12933</v>
      </c>
      <c r="R1130" s="2" t="s">
        <v>12934</v>
      </c>
      <c r="S1130" s="2"/>
      <c r="T1130" s="2" t="s">
        <v>13253</v>
      </c>
      <c r="U1130" s="2" t="n">
        <v>40</v>
      </c>
      <c r="V1130" s="2" t="s">
        <v>133</v>
      </c>
      <c r="W1130" s="2" t="n">
        <v>1</v>
      </c>
      <c r="X1130" s="2" t="s">
        <v>1361</v>
      </c>
      <c r="Y1130" s="2" t="s">
        <v>2611</v>
      </c>
      <c r="Z1130" s="2" t="s">
        <v>136</v>
      </c>
      <c r="AA1130" s="2" t="s">
        <v>547</v>
      </c>
      <c r="AB1130" s="2"/>
      <c r="AC1130" s="2"/>
      <c r="AD1130" s="2"/>
      <c r="AE1130" s="2"/>
      <c r="AF1130" s="2" t="s">
        <v>13254</v>
      </c>
      <c r="AG1130" s="2" t="s">
        <v>13255</v>
      </c>
      <c r="AH1130" s="2" t="s">
        <v>13256</v>
      </c>
      <c r="AI1130" s="2"/>
      <c r="AJ1130" s="2"/>
      <c r="AK1130" s="2"/>
      <c r="AL1130" s="2"/>
      <c r="AM1130" s="2"/>
      <c r="AN1130" s="2" t="s">
        <v>87</v>
      </c>
      <c r="AO1130" s="2" t="s">
        <v>13257</v>
      </c>
      <c r="AP1130" s="2" t="s">
        <v>89</v>
      </c>
    </row>
    <row r="1131" customFormat="false" ht="15" hidden="false" customHeight="false" outlineLevel="0" collapsed="false">
      <c r="A1131" s="8" t="s">
        <v>13258</v>
      </c>
      <c r="B1131" s="8" t="s">
        <v>13258</v>
      </c>
      <c r="C1131" s="2" t="s">
        <v>13259</v>
      </c>
      <c r="D1131" s="2" t="s">
        <v>5225</v>
      </c>
      <c r="E1131" s="2" t="s">
        <v>5226</v>
      </c>
      <c r="F1131" s="9" t="n">
        <f aca="false">Precios!R1131</f>
        <v>140</v>
      </c>
      <c r="G1131" s="2" t="n">
        <v>3</v>
      </c>
      <c r="H1131" s="10" t="str">
        <f aca="false">Parámetros!$B$28</f>
        <v>Nuevo</v>
      </c>
      <c r="I1131" s="10" t="str">
        <f aca="false">Parámetros!$B$29</f>
        <v>Clásica</v>
      </c>
      <c r="J1131" s="11" t="s">
        <v>13260</v>
      </c>
      <c r="K1131" s="10" t="str">
        <f aca="false">Parámetros!$B$30</f>
        <v>Mercado Envíos</v>
      </c>
      <c r="L1131" s="2" t="str">
        <f aca="false">IF(F1131&gt;=Parámetros!$B$7,"Envío gratis (obligatorio en Mercado Libre)",Parámetros!$B$31)</f>
        <v>A cargo del comprador</v>
      </c>
      <c r="M1131" s="10" t="str">
        <f aca="false">Parámetros!$B$32</f>
        <v>No acepto</v>
      </c>
      <c r="N1131" s="10" t="str">
        <f aca="false">Parámetros!$B$33</f>
        <v>Sin garantía</v>
      </c>
      <c r="O1131" s="2" t="s">
        <v>13261</v>
      </c>
      <c r="P1131" s="2" t="s">
        <v>13262</v>
      </c>
      <c r="Q1131" s="2" t="s">
        <v>6195</v>
      </c>
      <c r="R1131" s="2" t="s">
        <v>13263</v>
      </c>
      <c r="S1131" s="2" t="s">
        <v>13264</v>
      </c>
      <c r="T1131" s="2" t="s">
        <v>13265</v>
      </c>
      <c r="U1131" s="2" t="n">
        <v>400</v>
      </c>
      <c r="V1131" s="2" t="s">
        <v>77</v>
      </c>
      <c r="W1131" s="2" t="n">
        <v>1</v>
      </c>
      <c r="X1131" s="2"/>
      <c r="Y1131" s="2"/>
      <c r="Z1131" s="2"/>
      <c r="AA1131" s="2"/>
      <c r="AB1131" s="2"/>
      <c r="AC1131" s="2"/>
      <c r="AD1131" s="2"/>
      <c r="AE1131" s="2"/>
      <c r="AF1131" s="2"/>
      <c r="AG1131" s="2" t="s">
        <v>13266</v>
      </c>
      <c r="AH1131" s="2" t="s">
        <v>13267</v>
      </c>
      <c r="AI1131" s="2" t="s">
        <v>13268</v>
      </c>
      <c r="AJ1131" s="2"/>
      <c r="AK1131" s="2"/>
      <c r="AL1131" s="2"/>
      <c r="AM1131" s="2"/>
      <c r="AN1131" s="2" t="s">
        <v>175</v>
      </c>
      <c r="AO1131" s="2" t="s">
        <v>13269</v>
      </c>
      <c r="AP1131" s="2" t="s">
        <v>89</v>
      </c>
    </row>
    <row r="1132" customFormat="false" ht="15" hidden="false" customHeight="false" outlineLevel="0" collapsed="false">
      <c r="A1132" s="8" t="s">
        <v>13270</v>
      </c>
      <c r="B1132" s="8" t="s">
        <v>13270</v>
      </c>
      <c r="C1132" s="2" t="s">
        <v>13271</v>
      </c>
      <c r="D1132" s="2" t="s">
        <v>6709</v>
      </c>
      <c r="E1132" s="2" t="s">
        <v>6710</v>
      </c>
      <c r="F1132" s="9" t="n">
        <f aca="false">Precios!R1132</f>
        <v>80</v>
      </c>
      <c r="G1132" s="2" t="n">
        <v>218</v>
      </c>
      <c r="H1132" s="10" t="str">
        <f aca="false">Parámetros!$B$28</f>
        <v>Nuevo</v>
      </c>
      <c r="I1132" s="10" t="str">
        <f aca="false">Parámetros!$B$29</f>
        <v>Clásica</v>
      </c>
      <c r="J1132" s="11" t="s">
        <v>13272</v>
      </c>
      <c r="K1132" s="10" t="str">
        <f aca="false">Parámetros!$B$30</f>
        <v>Mercado Envíos</v>
      </c>
      <c r="L1132" s="2" t="str">
        <f aca="false">IF(F1132&gt;=Parámetros!$B$7,"Envío gratis (obligatorio en Mercado Libre)",Parámetros!$B$31)</f>
        <v>A cargo del comprador</v>
      </c>
      <c r="M1132" s="10" t="str">
        <f aca="false">Parámetros!$B$32</f>
        <v>No acepto</v>
      </c>
      <c r="N1132" s="10" t="str">
        <f aca="false">Parámetros!$B$33</f>
        <v>Sin garantía</v>
      </c>
      <c r="O1132" s="2" t="s">
        <v>13273</v>
      </c>
      <c r="P1132" s="2" t="s">
        <v>6713</v>
      </c>
      <c r="Q1132" s="2" t="s">
        <v>6195</v>
      </c>
      <c r="R1132" s="2" t="s">
        <v>13274</v>
      </c>
      <c r="S1132" s="2" t="s">
        <v>13275</v>
      </c>
      <c r="T1132" s="2" t="s">
        <v>7343</v>
      </c>
      <c r="U1132" s="2" t="n">
        <v>150</v>
      </c>
      <c r="V1132" s="2" t="s">
        <v>77</v>
      </c>
      <c r="W1132" s="2" t="n">
        <v>1</v>
      </c>
      <c r="X1132" s="2"/>
      <c r="Y1132" s="2"/>
      <c r="Z1132" s="2"/>
      <c r="AA1132" s="2"/>
      <c r="AB1132" s="2"/>
      <c r="AC1132" s="2" t="s">
        <v>13275</v>
      </c>
      <c r="AD1132" s="2" t="s">
        <v>1101</v>
      </c>
      <c r="AE1132" s="2"/>
      <c r="AF1132" s="2"/>
      <c r="AG1132" s="2" t="s">
        <v>13164</v>
      </c>
      <c r="AH1132" s="2" t="s">
        <v>13276</v>
      </c>
      <c r="AI1132" s="2" t="s">
        <v>13277</v>
      </c>
      <c r="AJ1132" s="2" t="s">
        <v>13278</v>
      </c>
      <c r="AK1132" s="2"/>
      <c r="AL1132" s="2"/>
      <c r="AM1132" s="2"/>
      <c r="AN1132" s="2" t="s">
        <v>175</v>
      </c>
      <c r="AO1132" s="2" t="s">
        <v>13279</v>
      </c>
      <c r="AP1132" s="2" t="s">
        <v>89</v>
      </c>
    </row>
    <row r="1133" customFormat="false" ht="15" hidden="false" customHeight="false" outlineLevel="0" collapsed="false">
      <c r="A1133" s="8" t="s">
        <v>13280</v>
      </c>
      <c r="B1133" s="8" t="s">
        <v>13280</v>
      </c>
      <c r="C1133" s="2" t="s">
        <v>13281</v>
      </c>
      <c r="D1133" s="2" t="s">
        <v>144</v>
      </c>
      <c r="E1133" s="2" t="s">
        <v>145</v>
      </c>
      <c r="F1133" s="9" t="n">
        <f aca="false">Precios!R1133</f>
        <v>220</v>
      </c>
      <c r="G1133" s="2" t="n">
        <v>25</v>
      </c>
      <c r="H1133" s="10" t="str">
        <f aca="false">Parámetros!$B$28</f>
        <v>Nuevo</v>
      </c>
      <c r="I1133" s="10" t="str">
        <f aca="false">Parámetros!$B$29</f>
        <v>Clásica</v>
      </c>
      <c r="J1133" s="11" t="s">
        <v>13282</v>
      </c>
      <c r="K1133" s="10" t="str">
        <f aca="false">Parámetros!$B$30</f>
        <v>Mercado Envíos</v>
      </c>
      <c r="L1133" s="2" t="str">
        <f aca="false">IF(F1133&gt;=Parámetros!$B$7,"Envío gratis (obligatorio en Mercado Libre)",Parámetros!$B$31)</f>
        <v>A cargo del comprador</v>
      </c>
      <c r="M1133" s="10" t="str">
        <f aca="false">Parámetros!$B$32</f>
        <v>No acepto</v>
      </c>
      <c r="N1133" s="10" t="str">
        <f aca="false">Parámetros!$B$33</f>
        <v>Sin garantía</v>
      </c>
      <c r="O1133" s="2" t="s">
        <v>13283</v>
      </c>
      <c r="P1133" s="2" t="s">
        <v>10117</v>
      </c>
      <c r="Q1133" s="2" t="s">
        <v>2427</v>
      </c>
      <c r="R1133" s="2"/>
      <c r="S1133" s="2"/>
      <c r="T1133" s="2" t="s">
        <v>5415</v>
      </c>
      <c r="U1133" s="2" t="n">
        <v>30</v>
      </c>
      <c r="V1133" s="2" t="s">
        <v>133</v>
      </c>
      <c r="W1133" s="2" t="n">
        <v>1</v>
      </c>
      <c r="X1133" s="2" t="s">
        <v>10119</v>
      </c>
      <c r="Y1133" s="2" t="s">
        <v>7163</v>
      </c>
      <c r="Z1133" s="2" t="s">
        <v>136</v>
      </c>
      <c r="AA1133" s="2"/>
      <c r="AB1133" s="2"/>
      <c r="AC1133" s="2"/>
      <c r="AD1133" s="2"/>
      <c r="AE1133" s="2"/>
      <c r="AF1133" s="2"/>
      <c r="AG1133" s="2" t="s">
        <v>13284</v>
      </c>
      <c r="AH1133" s="2" t="s">
        <v>13285</v>
      </c>
      <c r="AI1133" s="2" t="s">
        <v>13286</v>
      </c>
      <c r="AJ1133" s="2"/>
      <c r="AK1133" s="2"/>
      <c r="AL1133" s="2"/>
      <c r="AM1133" s="2"/>
      <c r="AN1133" s="2" t="s">
        <v>87</v>
      </c>
      <c r="AO1133" s="2" t="s">
        <v>13287</v>
      </c>
      <c r="AP1133" s="2" t="s">
        <v>89</v>
      </c>
    </row>
    <row r="1134" customFormat="false" ht="15" hidden="false" customHeight="false" outlineLevel="0" collapsed="false">
      <c r="A1134" s="8" t="s">
        <v>13288</v>
      </c>
      <c r="B1134" s="8" t="s">
        <v>13288</v>
      </c>
      <c r="C1134" s="2" t="s">
        <v>13289</v>
      </c>
      <c r="D1134" s="2" t="s">
        <v>240</v>
      </c>
      <c r="E1134" s="2" t="s">
        <v>241</v>
      </c>
      <c r="F1134" s="9" t="n">
        <f aca="false">Precios!R1134</f>
        <v>233.52</v>
      </c>
      <c r="G1134" s="2" t="n">
        <v>49</v>
      </c>
      <c r="H1134" s="10" t="str">
        <f aca="false">Parámetros!$B$28</f>
        <v>Nuevo</v>
      </c>
      <c r="I1134" s="10" t="str">
        <f aca="false">Parámetros!$B$29</f>
        <v>Clásica</v>
      </c>
      <c r="J1134" s="11" t="s">
        <v>13290</v>
      </c>
      <c r="K1134" s="10" t="str">
        <f aca="false">Parámetros!$B$30</f>
        <v>Mercado Envíos</v>
      </c>
      <c r="L1134" s="2" t="str">
        <f aca="false">IF(F1134&gt;=Parámetros!$B$7,"Envío gratis (obligatorio en Mercado Libre)",Parámetros!$B$31)</f>
        <v>A cargo del comprador</v>
      </c>
      <c r="M1134" s="10" t="str">
        <f aca="false">Parámetros!$B$32</f>
        <v>No acepto</v>
      </c>
      <c r="N1134" s="10" t="str">
        <f aca="false">Parámetros!$B$33</f>
        <v>Sin garantía</v>
      </c>
      <c r="O1134" s="2" t="s">
        <v>13291</v>
      </c>
      <c r="P1134" s="2" t="s">
        <v>13292</v>
      </c>
      <c r="Q1134" s="2" t="s">
        <v>1641</v>
      </c>
      <c r="R1134" s="2"/>
      <c r="S1134" s="2"/>
      <c r="T1134" s="2" t="s">
        <v>13293</v>
      </c>
      <c r="U1134" s="2" t="n">
        <v>6</v>
      </c>
      <c r="V1134" s="2" t="s">
        <v>133</v>
      </c>
      <c r="W1134" s="2" t="n">
        <v>6</v>
      </c>
      <c r="X1134" s="2" t="s">
        <v>2762</v>
      </c>
      <c r="Y1134" s="2" t="s">
        <v>414</v>
      </c>
      <c r="Z1134" s="2" t="s">
        <v>136</v>
      </c>
      <c r="AA1134" s="2"/>
      <c r="AB1134" s="2"/>
      <c r="AC1134" s="2"/>
      <c r="AD1134" s="2"/>
      <c r="AE1134" s="2"/>
      <c r="AF1134" s="2" t="s">
        <v>13294</v>
      </c>
      <c r="AG1134" s="2" t="s">
        <v>12935</v>
      </c>
      <c r="AH1134" s="2" t="s">
        <v>13295</v>
      </c>
      <c r="AI1134" s="2" t="s">
        <v>13296</v>
      </c>
      <c r="AJ1134" s="2" t="s">
        <v>13297</v>
      </c>
      <c r="AK1134" s="2"/>
      <c r="AL1134" s="2"/>
      <c r="AM1134" s="2"/>
      <c r="AN1134" s="2" t="s">
        <v>87</v>
      </c>
      <c r="AO1134" s="2" t="s">
        <v>13298</v>
      </c>
      <c r="AP1134" s="2" t="s">
        <v>89</v>
      </c>
    </row>
    <row r="1135" customFormat="false" ht="15" hidden="false" customHeight="false" outlineLevel="0" collapsed="false">
      <c r="A1135" s="8" t="s">
        <v>13299</v>
      </c>
      <c r="B1135" s="8" t="s">
        <v>13299</v>
      </c>
      <c r="C1135" s="2" t="s">
        <v>13300</v>
      </c>
      <c r="D1135" s="2" t="s">
        <v>556</v>
      </c>
      <c r="E1135" s="2" t="s">
        <v>557</v>
      </c>
      <c r="F1135" s="9" t="n">
        <f aca="false">Precios!R1135</f>
        <v>524.43</v>
      </c>
      <c r="G1135" s="2" t="n">
        <v>0</v>
      </c>
      <c r="H1135" s="10" t="str">
        <f aca="false">Parámetros!$B$28</f>
        <v>Nuevo</v>
      </c>
      <c r="I1135" s="10" t="str">
        <f aca="false">Parámetros!$B$29</f>
        <v>Clásica</v>
      </c>
      <c r="J1135" s="11" t="s">
        <v>13301</v>
      </c>
      <c r="K1135" s="10" t="str">
        <f aca="false">Parámetros!$B$30</f>
        <v>Mercado Envíos</v>
      </c>
      <c r="L1135" s="2" t="str">
        <f aca="false">IF(F1135&gt;=Parámetros!$B$7,"Envío gratis (obligatorio en Mercado Libre)",Parámetros!$B$31)</f>
        <v>Envío gratis (obligatorio en Mercado Libre)</v>
      </c>
      <c r="M1135" s="10" t="str">
        <f aca="false">Parámetros!$B$32</f>
        <v>No acepto</v>
      </c>
      <c r="N1135" s="10" t="str">
        <f aca="false">Parámetros!$B$33</f>
        <v>Sin garantía</v>
      </c>
      <c r="O1135" s="2" t="s">
        <v>13302</v>
      </c>
      <c r="P1135" s="2" t="s">
        <v>13303</v>
      </c>
      <c r="Q1135" s="2" t="s">
        <v>3856</v>
      </c>
      <c r="R1135" s="2"/>
      <c r="S1135" s="2"/>
      <c r="T1135" s="2" t="s">
        <v>13304</v>
      </c>
      <c r="U1135" s="2" t="n">
        <v>50</v>
      </c>
      <c r="V1135" s="2" t="s">
        <v>1736</v>
      </c>
      <c r="W1135" s="2" t="n">
        <v>50</v>
      </c>
      <c r="X1135" s="2" t="s">
        <v>1778</v>
      </c>
      <c r="Y1135" s="2" t="s">
        <v>13305</v>
      </c>
      <c r="Z1135" s="2" t="s">
        <v>136</v>
      </c>
      <c r="AA1135" s="2"/>
      <c r="AB1135" s="2"/>
      <c r="AC1135" s="2"/>
      <c r="AD1135" s="2"/>
      <c r="AE1135" s="2"/>
      <c r="AF1135" s="2" t="s">
        <v>13306</v>
      </c>
      <c r="AG1135" s="2" t="s">
        <v>13307</v>
      </c>
      <c r="AH1135" s="2" t="s">
        <v>13308</v>
      </c>
      <c r="AI1135" s="2" t="s">
        <v>13309</v>
      </c>
      <c r="AJ1135" s="2" t="s">
        <v>13310</v>
      </c>
      <c r="AK1135" s="2"/>
      <c r="AL1135" s="2"/>
      <c r="AM1135" s="2"/>
      <c r="AN1135" s="2" t="s">
        <v>87</v>
      </c>
      <c r="AO1135" s="2" t="s">
        <v>13311</v>
      </c>
      <c r="AP1135" s="2" t="s">
        <v>89</v>
      </c>
    </row>
    <row r="1136" customFormat="false" ht="15" hidden="false" customHeight="false" outlineLevel="0" collapsed="false">
      <c r="A1136" s="8" t="s">
        <v>13312</v>
      </c>
      <c r="B1136" s="8" t="s">
        <v>13312</v>
      </c>
      <c r="C1136" s="2" t="s">
        <v>13313</v>
      </c>
      <c r="D1136" s="2" t="s">
        <v>483</v>
      </c>
      <c r="E1136" s="2" t="s">
        <v>484</v>
      </c>
      <c r="F1136" s="9" t="n">
        <f aca="false">Precios!R1136</f>
        <v>1096</v>
      </c>
      <c r="G1136" s="2" t="n">
        <v>2</v>
      </c>
      <c r="H1136" s="10" t="str">
        <f aca="false">Parámetros!$B$28</f>
        <v>Nuevo</v>
      </c>
      <c r="I1136" s="10" t="str">
        <f aca="false">Parámetros!$B$29</f>
        <v>Clásica</v>
      </c>
      <c r="J1136" s="11" t="s">
        <v>13314</v>
      </c>
      <c r="K1136" s="10" t="str">
        <f aca="false">Parámetros!$B$30</f>
        <v>Mercado Envíos</v>
      </c>
      <c r="L1136" s="2" t="str">
        <f aca="false">IF(F1136&gt;=Parámetros!$B$7,"Envío gratis (obligatorio en Mercado Libre)",Parámetros!$B$31)</f>
        <v>Envío gratis (obligatorio en Mercado Libre)</v>
      </c>
      <c r="M1136" s="10" t="str">
        <f aca="false">Parámetros!$B$32</f>
        <v>No acepto</v>
      </c>
      <c r="N1136" s="10" t="str">
        <f aca="false">Parámetros!$B$33</f>
        <v>Sin garantía</v>
      </c>
      <c r="O1136" s="2" t="s">
        <v>13315</v>
      </c>
      <c r="P1136" s="2" t="s">
        <v>4326</v>
      </c>
      <c r="Q1136" s="2" t="s">
        <v>13316</v>
      </c>
      <c r="R1136" s="2" t="s">
        <v>4324</v>
      </c>
      <c r="S1136" s="2"/>
      <c r="T1136" s="2" t="s">
        <v>13317</v>
      </c>
      <c r="U1136" s="2" t="n">
        <v>15</v>
      </c>
      <c r="V1136" s="2" t="s">
        <v>77</v>
      </c>
      <c r="W1136" s="2" t="n">
        <v>1</v>
      </c>
      <c r="X1136" s="2" t="s">
        <v>4328</v>
      </c>
      <c r="Y1136" s="2" t="s">
        <v>4329</v>
      </c>
      <c r="Z1136" s="2" t="s">
        <v>494</v>
      </c>
      <c r="AA1136" s="2"/>
      <c r="AB1136" s="2"/>
      <c r="AC1136" s="2"/>
      <c r="AD1136" s="2"/>
      <c r="AE1136" s="2"/>
      <c r="AF1136" s="2"/>
      <c r="AG1136" s="2" t="s">
        <v>13318</v>
      </c>
      <c r="AH1136" s="2" t="s">
        <v>13319</v>
      </c>
      <c r="AI1136" s="2" t="s">
        <v>13320</v>
      </c>
      <c r="AJ1136" s="2"/>
      <c r="AK1136" s="2"/>
      <c r="AL1136" s="2"/>
      <c r="AM1136" s="2"/>
      <c r="AN1136" s="2" t="s">
        <v>87</v>
      </c>
      <c r="AO1136" s="2" t="s">
        <v>13321</v>
      </c>
      <c r="AP1136" s="2" t="s">
        <v>89</v>
      </c>
    </row>
    <row r="1137" customFormat="false" ht="15" hidden="false" customHeight="false" outlineLevel="0" collapsed="false">
      <c r="A1137" s="8" t="s">
        <v>13322</v>
      </c>
      <c r="B1137" s="8" t="s">
        <v>13322</v>
      </c>
      <c r="C1137" s="2" t="s">
        <v>13323</v>
      </c>
      <c r="D1137" s="2" t="s">
        <v>144</v>
      </c>
      <c r="E1137" s="2" t="s">
        <v>145</v>
      </c>
      <c r="F1137" s="9" t="n">
        <f aca="false">Precios!R1137</f>
        <v>717.52</v>
      </c>
      <c r="G1137" s="2" t="n">
        <v>20</v>
      </c>
      <c r="H1137" s="10" t="str">
        <f aca="false">Parámetros!$B$28</f>
        <v>Nuevo</v>
      </c>
      <c r="I1137" s="10" t="str">
        <f aca="false">Parámetros!$B$29</f>
        <v>Clásica</v>
      </c>
      <c r="J1137" s="11" t="s">
        <v>13324</v>
      </c>
      <c r="K1137" s="10" t="str">
        <f aca="false">Parámetros!$B$30</f>
        <v>Mercado Envíos</v>
      </c>
      <c r="L1137" s="2" t="str">
        <f aca="false">IF(F1137&gt;=Parámetros!$B$7,"Envío gratis (obligatorio en Mercado Libre)",Parámetros!$B$31)</f>
        <v>Envío gratis (obligatorio en Mercado Libre)</v>
      </c>
      <c r="M1137" s="10" t="str">
        <f aca="false">Parámetros!$B$32</f>
        <v>No acepto</v>
      </c>
      <c r="N1137" s="10" t="str">
        <f aca="false">Parámetros!$B$33</f>
        <v>Sin garantía</v>
      </c>
      <c r="O1137" s="2" t="s">
        <v>13325</v>
      </c>
      <c r="P1137" s="2" t="s">
        <v>7869</v>
      </c>
      <c r="Q1137" s="2" t="s">
        <v>949</v>
      </c>
      <c r="R1137" s="2" t="s">
        <v>7869</v>
      </c>
      <c r="S1137" s="2"/>
      <c r="T1137" s="2" t="s">
        <v>8612</v>
      </c>
      <c r="U1137" s="2" t="n">
        <v>60</v>
      </c>
      <c r="V1137" s="2" t="s">
        <v>133</v>
      </c>
      <c r="W1137" s="2" t="n">
        <v>60</v>
      </c>
      <c r="X1137" s="2" t="s">
        <v>1184</v>
      </c>
      <c r="Y1137" s="2" t="s">
        <v>7164</v>
      </c>
      <c r="Z1137" s="2" t="s">
        <v>136</v>
      </c>
      <c r="AA1137" s="2"/>
      <c r="AB1137" s="2"/>
      <c r="AC1137" s="2"/>
      <c r="AD1137" s="2"/>
      <c r="AE1137" s="2"/>
      <c r="AF1137" s="2" t="s">
        <v>13326</v>
      </c>
      <c r="AG1137" s="2" t="s">
        <v>13327</v>
      </c>
      <c r="AH1137" s="2" t="s">
        <v>13328</v>
      </c>
      <c r="AI1137" s="2" t="s">
        <v>13329</v>
      </c>
      <c r="AJ1137" s="2"/>
      <c r="AK1137" s="2"/>
      <c r="AL1137" s="2"/>
      <c r="AM1137" s="2"/>
      <c r="AN1137" s="2" t="s">
        <v>87</v>
      </c>
      <c r="AO1137" s="2" t="s">
        <v>13330</v>
      </c>
      <c r="AP1137" s="2" t="s">
        <v>89</v>
      </c>
    </row>
    <row r="1138" customFormat="false" ht="15" hidden="false" customHeight="false" outlineLevel="0" collapsed="false">
      <c r="A1138" s="8" t="s">
        <v>13331</v>
      </c>
      <c r="B1138" s="8" t="s">
        <v>13331</v>
      </c>
      <c r="C1138" s="2" t="s">
        <v>13332</v>
      </c>
      <c r="D1138" s="2" t="s">
        <v>483</v>
      </c>
      <c r="E1138" s="2" t="s">
        <v>484</v>
      </c>
      <c r="F1138" s="9" t="n">
        <f aca="false">Precios!R1138</f>
        <v>785.46</v>
      </c>
      <c r="G1138" s="2" t="n">
        <v>36</v>
      </c>
      <c r="H1138" s="10" t="str">
        <f aca="false">Parámetros!$B$28</f>
        <v>Nuevo</v>
      </c>
      <c r="I1138" s="10" t="str">
        <f aca="false">Parámetros!$B$29</f>
        <v>Clásica</v>
      </c>
      <c r="J1138" s="11" t="s">
        <v>13333</v>
      </c>
      <c r="K1138" s="10" t="str">
        <f aca="false">Parámetros!$B$30</f>
        <v>Mercado Envíos</v>
      </c>
      <c r="L1138" s="2" t="str">
        <f aca="false">IF(F1138&gt;=Parámetros!$B$7,"Envío gratis (obligatorio en Mercado Libre)",Parámetros!$B$31)</f>
        <v>Envío gratis (obligatorio en Mercado Libre)</v>
      </c>
      <c r="M1138" s="10" t="str">
        <f aca="false">Parámetros!$B$32</f>
        <v>No acepto</v>
      </c>
      <c r="N1138" s="10" t="str">
        <f aca="false">Parámetros!$B$33</f>
        <v>Sin garantía</v>
      </c>
      <c r="O1138" s="2" t="s">
        <v>13334</v>
      </c>
      <c r="P1138" s="2" t="s">
        <v>13335</v>
      </c>
      <c r="Q1138" s="2" t="s">
        <v>13336</v>
      </c>
      <c r="R1138" s="2" t="s">
        <v>13337</v>
      </c>
      <c r="S1138" s="2" t="s">
        <v>13338</v>
      </c>
      <c r="T1138" s="2" t="s">
        <v>13339</v>
      </c>
      <c r="U1138" s="2" t="n">
        <v>5</v>
      </c>
      <c r="V1138" s="2" t="s">
        <v>77</v>
      </c>
      <c r="W1138" s="2" t="n">
        <v>1</v>
      </c>
      <c r="X1138" s="2" t="s">
        <v>3003</v>
      </c>
      <c r="Y1138" s="2" t="s">
        <v>13340</v>
      </c>
      <c r="Z1138" s="2" t="s">
        <v>494</v>
      </c>
      <c r="AA1138" s="2"/>
      <c r="AB1138" s="2"/>
      <c r="AC1138" s="2"/>
      <c r="AD1138" s="2"/>
      <c r="AE1138" s="2"/>
      <c r="AF1138" s="2" t="s">
        <v>13341</v>
      </c>
      <c r="AG1138" s="2" t="s">
        <v>13342</v>
      </c>
      <c r="AH1138" s="2" t="s">
        <v>13343</v>
      </c>
      <c r="AI1138" s="2" t="s">
        <v>13344</v>
      </c>
      <c r="AJ1138" s="2" t="s">
        <v>13345</v>
      </c>
      <c r="AK1138" s="2"/>
      <c r="AL1138" s="2"/>
      <c r="AM1138" s="2"/>
      <c r="AN1138" s="2" t="s">
        <v>87</v>
      </c>
      <c r="AO1138" s="2" t="s">
        <v>13346</v>
      </c>
      <c r="AP1138" s="2" t="s">
        <v>89</v>
      </c>
    </row>
    <row r="1139" customFormat="false" ht="15" hidden="false" customHeight="false" outlineLevel="0" collapsed="false">
      <c r="A1139" s="8" t="s">
        <v>13347</v>
      </c>
      <c r="B1139" s="8" t="s">
        <v>13347</v>
      </c>
      <c r="C1139" s="2" t="s">
        <v>13348</v>
      </c>
      <c r="D1139" s="2" t="s">
        <v>144</v>
      </c>
      <c r="E1139" s="2" t="s">
        <v>145</v>
      </c>
      <c r="F1139" s="9" t="n">
        <f aca="false">Precios!R1139</f>
        <v>423.65</v>
      </c>
      <c r="G1139" s="2" t="n">
        <v>47</v>
      </c>
      <c r="H1139" s="10" t="str">
        <f aca="false">Parámetros!$B$28</f>
        <v>Nuevo</v>
      </c>
      <c r="I1139" s="10" t="str">
        <f aca="false">Parámetros!$B$29</f>
        <v>Clásica</v>
      </c>
      <c r="J1139" s="11" t="s">
        <v>13349</v>
      </c>
      <c r="K1139" s="10" t="str">
        <f aca="false">Parámetros!$B$30</f>
        <v>Mercado Envíos</v>
      </c>
      <c r="L1139" s="2" t="str">
        <f aca="false">IF(F1139&gt;=Parámetros!$B$7,"Envío gratis (obligatorio en Mercado Libre)",Parámetros!$B$31)</f>
        <v>Envío gratis (obligatorio en Mercado Libre)</v>
      </c>
      <c r="M1139" s="10" t="str">
        <f aca="false">Parámetros!$B$32</f>
        <v>No acepto</v>
      </c>
      <c r="N1139" s="10" t="str">
        <f aca="false">Parámetros!$B$33</f>
        <v>Sin garantía</v>
      </c>
      <c r="O1139" s="2" t="s">
        <v>13350</v>
      </c>
      <c r="P1139" s="2" t="s">
        <v>4249</v>
      </c>
      <c r="Q1139" s="2" t="s">
        <v>897</v>
      </c>
      <c r="R1139" s="2"/>
      <c r="S1139" s="2"/>
      <c r="T1139" s="2" t="s">
        <v>13351</v>
      </c>
      <c r="U1139" s="2" t="n">
        <v>14</v>
      </c>
      <c r="V1139" s="2" t="s">
        <v>220</v>
      </c>
      <c r="W1139" s="2" t="n">
        <v>14</v>
      </c>
      <c r="X1139" s="2" t="s">
        <v>4250</v>
      </c>
      <c r="Y1139" s="2" t="s">
        <v>12288</v>
      </c>
      <c r="Z1139" s="2" t="s">
        <v>136</v>
      </c>
      <c r="AA1139" s="2"/>
      <c r="AB1139" s="2"/>
      <c r="AC1139" s="2"/>
      <c r="AD1139" s="2"/>
      <c r="AE1139" s="2"/>
      <c r="AF1139" s="2" t="s">
        <v>12289</v>
      </c>
      <c r="AG1139" s="2" t="s">
        <v>13352</v>
      </c>
      <c r="AH1139" s="2" t="s">
        <v>13353</v>
      </c>
      <c r="AI1139" s="2" t="s">
        <v>13354</v>
      </c>
      <c r="AJ1139" s="2" t="s">
        <v>13355</v>
      </c>
      <c r="AK1139" s="2"/>
      <c r="AL1139" s="2"/>
      <c r="AM1139" s="2"/>
      <c r="AN1139" s="2" t="s">
        <v>87</v>
      </c>
      <c r="AO1139" s="2" t="s">
        <v>13356</v>
      </c>
      <c r="AP1139" s="2" t="s">
        <v>89</v>
      </c>
    </row>
    <row r="1140" customFormat="false" ht="15" hidden="false" customHeight="false" outlineLevel="0" collapsed="false">
      <c r="A1140" s="8" t="s">
        <v>13357</v>
      </c>
      <c r="B1140" s="8" t="s">
        <v>13357</v>
      </c>
      <c r="C1140" s="2" t="s">
        <v>13358</v>
      </c>
      <c r="D1140" s="2" t="s">
        <v>3440</v>
      </c>
      <c r="E1140" s="2" t="s">
        <v>3441</v>
      </c>
      <c r="F1140" s="9" t="n">
        <f aca="false">Precios!R1140</f>
        <v>117</v>
      </c>
      <c r="G1140" s="2" t="n">
        <v>189</v>
      </c>
      <c r="H1140" s="10" t="str">
        <f aca="false">Parámetros!$B$28</f>
        <v>Nuevo</v>
      </c>
      <c r="I1140" s="10" t="str">
        <f aca="false">Parámetros!$B$29</f>
        <v>Clásica</v>
      </c>
      <c r="J1140" s="11" t="s">
        <v>13359</v>
      </c>
      <c r="K1140" s="10" t="str">
        <f aca="false">Parámetros!$B$30</f>
        <v>Mercado Envíos</v>
      </c>
      <c r="L1140" s="2" t="str">
        <f aca="false">IF(F1140&gt;=Parámetros!$B$7,"Envío gratis (obligatorio en Mercado Libre)",Parámetros!$B$31)</f>
        <v>A cargo del comprador</v>
      </c>
      <c r="M1140" s="10" t="str">
        <f aca="false">Parámetros!$B$32</f>
        <v>No acepto</v>
      </c>
      <c r="N1140" s="10" t="str">
        <f aca="false">Parámetros!$B$33</f>
        <v>Sin garantía</v>
      </c>
      <c r="O1140" s="2" t="s">
        <v>13360</v>
      </c>
      <c r="P1140" s="2" t="s">
        <v>3444</v>
      </c>
      <c r="Q1140" s="2" t="s">
        <v>617</v>
      </c>
      <c r="R1140" s="2" t="s">
        <v>3445</v>
      </c>
      <c r="S1140" s="2" t="s">
        <v>13361</v>
      </c>
      <c r="T1140" s="2" t="s">
        <v>13362</v>
      </c>
      <c r="U1140" s="2" t="n">
        <v>300</v>
      </c>
      <c r="V1140" s="2" t="s">
        <v>77</v>
      </c>
      <c r="W1140" s="2" t="n">
        <v>1</v>
      </c>
      <c r="X1140" s="2"/>
      <c r="Y1140" s="2"/>
      <c r="Z1140" s="2"/>
      <c r="AA1140" s="2" t="s">
        <v>1375</v>
      </c>
      <c r="AB1140" s="2"/>
      <c r="AC1140" s="2"/>
      <c r="AD1140" s="2"/>
      <c r="AE1140" s="2" t="s">
        <v>6610</v>
      </c>
      <c r="AF1140" s="2"/>
      <c r="AG1140" s="2" t="s">
        <v>13363</v>
      </c>
      <c r="AH1140" s="2" t="s">
        <v>13364</v>
      </c>
      <c r="AI1140" s="2"/>
      <c r="AJ1140" s="2"/>
      <c r="AK1140" s="2"/>
      <c r="AL1140" s="2"/>
      <c r="AM1140" s="2"/>
      <c r="AN1140" s="2" t="s">
        <v>175</v>
      </c>
      <c r="AO1140" s="2" t="s">
        <v>13365</v>
      </c>
      <c r="AP1140" s="2" t="s">
        <v>89</v>
      </c>
    </row>
    <row r="1141" customFormat="false" ht="15" hidden="false" customHeight="false" outlineLevel="0" collapsed="false">
      <c r="A1141" s="8" t="s">
        <v>13366</v>
      </c>
      <c r="B1141" s="8" t="s">
        <v>13366</v>
      </c>
      <c r="C1141" s="2" t="s">
        <v>13367</v>
      </c>
      <c r="D1141" s="2" t="s">
        <v>144</v>
      </c>
      <c r="E1141" s="2" t="s">
        <v>145</v>
      </c>
      <c r="F1141" s="9" t="n">
        <f aca="false">Precios!R1141</f>
        <v>482</v>
      </c>
      <c r="G1141" s="2" t="n">
        <v>22</v>
      </c>
      <c r="H1141" s="10" t="str">
        <f aca="false">Parámetros!$B$28</f>
        <v>Nuevo</v>
      </c>
      <c r="I1141" s="10" t="str">
        <f aca="false">Parámetros!$B$29</f>
        <v>Clásica</v>
      </c>
      <c r="J1141" s="11" t="s">
        <v>13368</v>
      </c>
      <c r="K1141" s="10" t="str">
        <f aca="false">Parámetros!$B$30</f>
        <v>Mercado Envíos</v>
      </c>
      <c r="L1141" s="2" t="str">
        <f aca="false">IF(F1141&gt;=Parámetros!$B$7,"Envío gratis (obligatorio en Mercado Libre)",Parámetros!$B$31)</f>
        <v>Envío gratis (obligatorio en Mercado Libre)</v>
      </c>
      <c r="M1141" s="10" t="str">
        <f aca="false">Parámetros!$B$32</f>
        <v>No acepto</v>
      </c>
      <c r="N1141" s="10" t="str">
        <f aca="false">Parámetros!$B$33</f>
        <v>Sin garantía</v>
      </c>
      <c r="O1141" s="2" t="s">
        <v>13369</v>
      </c>
      <c r="P1141" s="2" t="s">
        <v>12446</v>
      </c>
      <c r="Q1141" s="2" t="s">
        <v>1734</v>
      </c>
      <c r="R1141" s="2"/>
      <c r="S1141" s="2"/>
      <c r="T1141" s="2" t="s">
        <v>13370</v>
      </c>
      <c r="U1141" s="2" t="n">
        <v>100</v>
      </c>
      <c r="V1141" s="2" t="s">
        <v>77</v>
      </c>
      <c r="W1141" s="2" t="n">
        <v>1</v>
      </c>
      <c r="X1141" s="2" t="s">
        <v>13371</v>
      </c>
      <c r="Y1141" s="2" t="s">
        <v>13372</v>
      </c>
      <c r="Z1141" s="2" t="s">
        <v>136</v>
      </c>
      <c r="AA1141" s="2"/>
      <c r="AB1141" s="2"/>
      <c r="AC1141" s="2"/>
      <c r="AD1141" s="2"/>
      <c r="AE1141" s="2"/>
      <c r="AF1141" s="2" t="s">
        <v>13373</v>
      </c>
      <c r="AG1141" s="2" t="s">
        <v>13374</v>
      </c>
      <c r="AH1141" s="2" t="s">
        <v>13375</v>
      </c>
      <c r="AI1141" s="2" t="s">
        <v>13376</v>
      </c>
      <c r="AJ1141" s="2"/>
      <c r="AK1141" s="2"/>
      <c r="AL1141" s="2"/>
      <c r="AM1141" s="2"/>
      <c r="AN1141" s="2" t="s">
        <v>87</v>
      </c>
      <c r="AO1141" s="2" t="s">
        <v>13377</v>
      </c>
      <c r="AP1141" s="2" t="s">
        <v>89</v>
      </c>
    </row>
    <row r="1142" customFormat="false" ht="15" hidden="false" customHeight="false" outlineLevel="0" collapsed="false">
      <c r="A1142" s="8" t="s">
        <v>13378</v>
      </c>
      <c r="B1142" s="8" t="s">
        <v>13378</v>
      </c>
      <c r="C1142" s="2" t="s">
        <v>13379</v>
      </c>
      <c r="D1142" s="2" t="s">
        <v>1811</v>
      </c>
      <c r="E1142" s="2" t="s">
        <v>1812</v>
      </c>
      <c r="F1142" s="9" t="n">
        <f aca="false">Precios!R1142</f>
        <v>459</v>
      </c>
      <c r="G1142" s="2" t="n">
        <v>68</v>
      </c>
      <c r="H1142" s="10" t="str">
        <f aca="false">Parámetros!$B$28</f>
        <v>Nuevo</v>
      </c>
      <c r="I1142" s="10" t="str">
        <f aca="false">Parámetros!$B$29</f>
        <v>Clásica</v>
      </c>
      <c r="J1142" s="11" t="s">
        <v>13380</v>
      </c>
      <c r="K1142" s="10" t="str">
        <f aca="false">Parámetros!$B$30</f>
        <v>Mercado Envíos</v>
      </c>
      <c r="L1142" s="2" t="str">
        <f aca="false">IF(F1142&gt;=Parámetros!$B$7,"Envío gratis (obligatorio en Mercado Libre)",Parámetros!$B$31)</f>
        <v>Envío gratis (obligatorio en Mercado Libre)</v>
      </c>
      <c r="M1142" s="10" t="str">
        <f aca="false">Parámetros!$B$32</f>
        <v>No acepto</v>
      </c>
      <c r="N1142" s="10" t="str">
        <f aca="false">Parámetros!$B$33</f>
        <v>Sin garantía</v>
      </c>
      <c r="O1142" s="2" t="s">
        <v>13381</v>
      </c>
      <c r="P1142" s="2" t="s">
        <v>4381</v>
      </c>
      <c r="Q1142" s="2" t="s">
        <v>897</v>
      </c>
      <c r="R1142" s="2"/>
      <c r="S1142" s="2"/>
      <c r="T1142" s="2" t="s">
        <v>13382</v>
      </c>
      <c r="U1142" s="2" t="n">
        <v>15</v>
      </c>
      <c r="V1142" s="2" t="s">
        <v>100</v>
      </c>
      <c r="W1142" s="2" t="n">
        <v>1</v>
      </c>
      <c r="X1142" s="2" t="s">
        <v>13383</v>
      </c>
      <c r="Y1142" s="2" t="s">
        <v>13384</v>
      </c>
      <c r="Z1142" s="2" t="s">
        <v>8595</v>
      </c>
      <c r="AA1142" s="2"/>
      <c r="AB1142" s="2"/>
      <c r="AC1142" s="2"/>
      <c r="AD1142" s="2"/>
      <c r="AE1142" s="2"/>
      <c r="AF1142" s="2"/>
      <c r="AG1142" s="2" t="s">
        <v>13385</v>
      </c>
      <c r="AH1142" s="2" t="s">
        <v>13386</v>
      </c>
      <c r="AI1142" s="2" t="s">
        <v>13387</v>
      </c>
      <c r="AJ1142" s="2"/>
      <c r="AK1142" s="2"/>
      <c r="AL1142" s="2"/>
      <c r="AM1142" s="2"/>
      <c r="AN1142" s="2" t="s">
        <v>87</v>
      </c>
      <c r="AO1142" s="2" t="s">
        <v>13388</v>
      </c>
      <c r="AP1142" s="2" t="s">
        <v>89</v>
      </c>
    </row>
    <row r="1143" customFormat="false" ht="15" hidden="false" customHeight="false" outlineLevel="0" collapsed="false">
      <c r="A1143" s="8" t="s">
        <v>13389</v>
      </c>
      <c r="B1143" s="8" t="s">
        <v>13389</v>
      </c>
      <c r="C1143" s="2" t="s">
        <v>13390</v>
      </c>
      <c r="D1143" s="2" t="s">
        <v>445</v>
      </c>
      <c r="E1143" s="2" t="s">
        <v>446</v>
      </c>
      <c r="F1143" s="9" t="n">
        <f aca="false">Precios!R1143</f>
        <v>1234.05</v>
      </c>
      <c r="G1143" s="2" t="n">
        <v>40</v>
      </c>
      <c r="H1143" s="10" t="str">
        <f aca="false">Parámetros!$B$28</f>
        <v>Nuevo</v>
      </c>
      <c r="I1143" s="10" t="str">
        <f aca="false">Parámetros!$B$29</f>
        <v>Clásica</v>
      </c>
      <c r="J1143" s="11" t="s">
        <v>13391</v>
      </c>
      <c r="K1143" s="10" t="str">
        <f aca="false">Parámetros!$B$30</f>
        <v>Mercado Envíos</v>
      </c>
      <c r="L1143" s="2" t="str">
        <f aca="false">IF(F1143&gt;=Parámetros!$B$7,"Envío gratis (obligatorio en Mercado Libre)",Parámetros!$B$31)</f>
        <v>Envío gratis (obligatorio en Mercado Libre)</v>
      </c>
      <c r="M1143" s="10" t="str">
        <f aca="false">Parámetros!$B$32</f>
        <v>No acepto</v>
      </c>
      <c r="N1143" s="10" t="str">
        <f aca="false">Parámetros!$B$33</f>
        <v>Sin garantía</v>
      </c>
      <c r="O1143" s="2" t="s">
        <v>13392</v>
      </c>
      <c r="P1143" s="2" t="s">
        <v>2161</v>
      </c>
      <c r="Q1143" s="2" t="s">
        <v>897</v>
      </c>
      <c r="R1143" s="2"/>
      <c r="S1143" s="2"/>
      <c r="T1143" s="2" t="s">
        <v>13393</v>
      </c>
      <c r="U1143" s="2" t="n">
        <v>100</v>
      </c>
      <c r="V1143" s="2" t="s">
        <v>77</v>
      </c>
      <c r="W1143" s="2" t="n">
        <v>1</v>
      </c>
      <c r="X1143" s="2" t="s">
        <v>2163</v>
      </c>
      <c r="Y1143" s="2" t="s">
        <v>13394</v>
      </c>
      <c r="Z1143" s="2" t="s">
        <v>136</v>
      </c>
      <c r="AA1143" s="2"/>
      <c r="AB1143" s="2"/>
      <c r="AC1143" s="2"/>
      <c r="AD1143" s="2"/>
      <c r="AE1143" s="2"/>
      <c r="AF1143" s="2" t="s">
        <v>13395</v>
      </c>
      <c r="AG1143" s="2" t="s">
        <v>13396</v>
      </c>
      <c r="AH1143" s="2" t="s">
        <v>13397</v>
      </c>
      <c r="AI1143" s="2" t="s">
        <v>13398</v>
      </c>
      <c r="AJ1143" s="2" t="s">
        <v>13399</v>
      </c>
      <c r="AK1143" s="2"/>
      <c r="AL1143" s="2"/>
      <c r="AM1143" s="2"/>
      <c r="AN1143" s="2" t="s">
        <v>87</v>
      </c>
      <c r="AO1143" s="2" t="s">
        <v>13400</v>
      </c>
      <c r="AP1143" s="2" t="s">
        <v>89</v>
      </c>
    </row>
    <row r="1144" customFormat="false" ht="15" hidden="false" customHeight="false" outlineLevel="0" collapsed="false">
      <c r="A1144" s="8" t="s">
        <v>13401</v>
      </c>
      <c r="B1144" s="8" t="s">
        <v>13401</v>
      </c>
      <c r="C1144" s="2" t="s">
        <v>13402</v>
      </c>
      <c r="D1144" s="2" t="s">
        <v>556</v>
      </c>
      <c r="E1144" s="2" t="s">
        <v>557</v>
      </c>
      <c r="F1144" s="9" t="n">
        <f aca="false">Precios!R1144</f>
        <v>706</v>
      </c>
      <c r="G1144" s="2" t="n">
        <v>41</v>
      </c>
      <c r="H1144" s="10" t="str">
        <f aca="false">Parámetros!$B$28</f>
        <v>Nuevo</v>
      </c>
      <c r="I1144" s="10" t="str">
        <f aca="false">Parámetros!$B$29</f>
        <v>Clásica</v>
      </c>
      <c r="J1144" s="11" t="s">
        <v>13403</v>
      </c>
      <c r="K1144" s="10" t="str">
        <f aca="false">Parámetros!$B$30</f>
        <v>Mercado Envíos</v>
      </c>
      <c r="L1144" s="2" t="str">
        <f aca="false">IF(F1144&gt;=Parámetros!$B$7,"Envío gratis (obligatorio en Mercado Libre)",Parámetros!$B$31)</f>
        <v>Envío gratis (obligatorio en Mercado Libre)</v>
      </c>
      <c r="M1144" s="10" t="str">
        <f aca="false">Parámetros!$B$32</f>
        <v>No acepto</v>
      </c>
      <c r="N1144" s="10" t="str">
        <f aca="false">Parámetros!$B$33</f>
        <v>Sin garantía</v>
      </c>
      <c r="O1144" s="2" t="s">
        <v>13404</v>
      </c>
      <c r="P1144" s="2" t="s">
        <v>1777</v>
      </c>
      <c r="Q1144" s="2" t="s">
        <v>355</v>
      </c>
      <c r="R1144" s="2"/>
      <c r="S1144" s="2"/>
      <c r="T1144" s="2" t="s">
        <v>13405</v>
      </c>
      <c r="U1144" s="2" t="n">
        <v>50</v>
      </c>
      <c r="V1144" s="2" t="s">
        <v>133</v>
      </c>
      <c r="W1144" s="2" t="n">
        <v>50</v>
      </c>
      <c r="X1144" s="2" t="s">
        <v>1778</v>
      </c>
      <c r="Y1144" s="2" t="s">
        <v>13406</v>
      </c>
      <c r="Z1144" s="2" t="s">
        <v>136</v>
      </c>
      <c r="AA1144" s="2"/>
      <c r="AB1144" s="2"/>
      <c r="AC1144" s="2"/>
      <c r="AD1144" s="2"/>
      <c r="AE1144" s="2"/>
      <c r="AF1144" s="2" t="s">
        <v>1878</v>
      </c>
      <c r="AG1144" s="2" t="s">
        <v>13407</v>
      </c>
      <c r="AH1144" s="2" t="s">
        <v>13408</v>
      </c>
      <c r="AI1144" s="2" t="s">
        <v>13409</v>
      </c>
      <c r="AJ1144" s="2"/>
      <c r="AK1144" s="2"/>
      <c r="AL1144" s="2"/>
      <c r="AM1144" s="2"/>
      <c r="AN1144" s="2" t="s">
        <v>87</v>
      </c>
      <c r="AO1144" s="2" t="s">
        <v>13410</v>
      </c>
      <c r="AP1144" s="2" t="s">
        <v>89</v>
      </c>
    </row>
    <row r="1145" customFormat="false" ht="15" hidden="false" customHeight="false" outlineLevel="0" collapsed="false">
      <c r="A1145" s="8" t="s">
        <v>13411</v>
      </c>
      <c r="B1145" s="8" t="s">
        <v>13411</v>
      </c>
      <c r="C1145" s="2" t="s">
        <v>13412</v>
      </c>
      <c r="D1145" s="2" t="s">
        <v>6709</v>
      </c>
      <c r="E1145" s="2" t="s">
        <v>6710</v>
      </c>
      <c r="F1145" s="9" t="n">
        <f aca="false">Precios!R1145</f>
        <v>96</v>
      </c>
      <c r="G1145" s="2" t="n">
        <v>500</v>
      </c>
      <c r="H1145" s="10" t="str">
        <f aca="false">Parámetros!$B$28</f>
        <v>Nuevo</v>
      </c>
      <c r="I1145" s="10" t="str">
        <f aca="false">Parámetros!$B$29</f>
        <v>Clásica</v>
      </c>
      <c r="J1145" s="11" t="s">
        <v>13413</v>
      </c>
      <c r="K1145" s="10" t="str">
        <f aca="false">Parámetros!$B$30</f>
        <v>Mercado Envíos</v>
      </c>
      <c r="L1145" s="2" t="str">
        <f aca="false">IF(F1145&gt;=Parámetros!$B$7,"Envío gratis (obligatorio en Mercado Libre)",Parámetros!$B$31)</f>
        <v>A cargo del comprador</v>
      </c>
      <c r="M1145" s="10" t="str">
        <f aca="false">Parámetros!$B$32</f>
        <v>No acepto</v>
      </c>
      <c r="N1145" s="10" t="str">
        <f aca="false">Parámetros!$B$33</f>
        <v>Sin garantía</v>
      </c>
      <c r="O1145" s="2"/>
      <c r="P1145" s="2" t="s">
        <v>7300</v>
      </c>
      <c r="Q1145" s="2" t="s">
        <v>617</v>
      </c>
      <c r="R1145" s="2" t="s">
        <v>13414</v>
      </c>
      <c r="S1145" s="2" t="s">
        <v>13415</v>
      </c>
      <c r="T1145" s="2" t="s">
        <v>7343</v>
      </c>
      <c r="U1145" s="2" t="n">
        <v>150</v>
      </c>
      <c r="V1145" s="2" t="s">
        <v>77</v>
      </c>
      <c r="W1145" s="2" t="n">
        <v>1</v>
      </c>
      <c r="X1145" s="2"/>
      <c r="Y1145" s="2"/>
      <c r="Z1145" s="2"/>
      <c r="AA1145" s="2"/>
      <c r="AB1145" s="2"/>
      <c r="AC1145" s="2" t="s">
        <v>13416</v>
      </c>
      <c r="AD1145" s="2" t="s">
        <v>1101</v>
      </c>
      <c r="AE1145" s="2"/>
      <c r="AF1145" s="2"/>
      <c r="AG1145" s="2" t="s">
        <v>13417</v>
      </c>
      <c r="AH1145" s="2" t="s">
        <v>13418</v>
      </c>
      <c r="AI1145" s="2"/>
      <c r="AJ1145" s="2"/>
      <c r="AK1145" s="2"/>
      <c r="AL1145" s="2"/>
      <c r="AM1145" s="2"/>
      <c r="AN1145" s="2" t="s">
        <v>175</v>
      </c>
      <c r="AO1145" s="2" t="s">
        <v>13419</v>
      </c>
      <c r="AP1145" s="2" t="s">
        <v>89</v>
      </c>
    </row>
    <row r="1146" customFormat="false" ht="15" hidden="false" customHeight="false" outlineLevel="0" collapsed="false">
      <c r="A1146" s="8" t="s">
        <v>13420</v>
      </c>
      <c r="B1146" s="8" t="s">
        <v>13420</v>
      </c>
      <c r="C1146" s="2" t="s">
        <v>13421</v>
      </c>
      <c r="D1146" s="2" t="s">
        <v>4645</v>
      </c>
      <c r="E1146" s="2" t="s">
        <v>4646</v>
      </c>
      <c r="F1146" s="9" t="n">
        <f aca="false">Precios!R1146</f>
        <v>73.93</v>
      </c>
      <c r="G1146" s="2" t="n">
        <v>1605</v>
      </c>
      <c r="H1146" s="10" t="str">
        <f aca="false">Parámetros!$B$28</f>
        <v>Nuevo</v>
      </c>
      <c r="I1146" s="10" t="str">
        <f aca="false">Parámetros!$B$29</f>
        <v>Clásica</v>
      </c>
      <c r="J1146" s="11" t="s">
        <v>13422</v>
      </c>
      <c r="K1146" s="10" t="str">
        <f aca="false">Parámetros!$B$30</f>
        <v>Mercado Envíos</v>
      </c>
      <c r="L1146" s="2" t="str">
        <f aca="false">IF(F1146&gt;=Parámetros!$B$7,"Envío gratis (obligatorio en Mercado Libre)",Parámetros!$B$31)</f>
        <v>A cargo del comprador</v>
      </c>
      <c r="M1146" s="10" t="str">
        <f aca="false">Parámetros!$B$32</f>
        <v>No acepto</v>
      </c>
      <c r="N1146" s="10" t="str">
        <f aca="false">Parámetros!$B$33</f>
        <v>Sin garantía</v>
      </c>
      <c r="O1146" s="2" t="s">
        <v>13423</v>
      </c>
      <c r="P1146" s="2" t="s">
        <v>1681</v>
      </c>
      <c r="Q1146" s="2" t="s">
        <v>336</v>
      </c>
      <c r="R1146" s="2" t="s">
        <v>13424</v>
      </c>
      <c r="S1146" s="2" t="s">
        <v>13425</v>
      </c>
      <c r="T1146" s="2" t="s">
        <v>13426</v>
      </c>
      <c r="U1146" s="2" t="n">
        <v>2</v>
      </c>
      <c r="V1146" s="2" t="s">
        <v>171</v>
      </c>
      <c r="W1146" s="2" t="n">
        <v>2</v>
      </c>
      <c r="X1146" s="2"/>
      <c r="Y1146" s="2"/>
      <c r="Z1146" s="2"/>
      <c r="AA1146" s="2"/>
      <c r="AB1146" s="2"/>
      <c r="AC1146" s="2"/>
      <c r="AD1146" s="2"/>
      <c r="AE1146" s="2"/>
      <c r="AF1146" s="2"/>
      <c r="AG1146" s="2" t="s">
        <v>13427</v>
      </c>
      <c r="AH1146" s="2" t="s">
        <v>13428</v>
      </c>
      <c r="AI1146" s="2" t="s">
        <v>13429</v>
      </c>
      <c r="AJ1146" s="2" t="s">
        <v>13430</v>
      </c>
      <c r="AK1146" s="2" t="s">
        <v>13431</v>
      </c>
      <c r="AL1146" s="2"/>
      <c r="AM1146" s="2"/>
      <c r="AN1146" s="2" t="s">
        <v>175</v>
      </c>
      <c r="AO1146" s="2" t="s">
        <v>13432</v>
      </c>
      <c r="AP1146" s="2" t="s">
        <v>89</v>
      </c>
    </row>
    <row r="1147" customFormat="false" ht="15" hidden="false" customHeight="false" outlineLevel="0" collapsed="false">
      <c r="A1147" s="8" t="s">
        <v>13433</v>
      </c>
      <c r="B1147" s="8" t="s">
        <v>13433</v>
      </c>
      <c r="C1147" s="2" t="s">
        <v>13434</v>
      </c>
      <c r="D1147" s="2" t="s">
        <v>750</v>
      </c>
      <c r="E1147" s="2" t="s">
        <v>751</v>
      </c>
      <c r="F1147" s="9" t="n">
        <f aca="false">Precios!R1147</f>
        <v>166</v>
      </c>
      <c r="G1147" s="2" t="n">
        <v>0</v>
      </c>
      <c r="H1147" s="10" t="str">
        <f aca="false">Parámetros!$B$28</f>
        <v>Nuevo</v>
      </c>
      <c r="I1147" s="10" t="str">
        <f aca="false">Parámetros!$B$29</f>
        <v>Clásica</v>
      </c>
      <c r="J1147" s="11" t="s">
        <v>13435</v>
      </c>
      <c r="K1147" s="10" t="str">
        <f aca="false">Parámetros!$B$30</f>
        <v>Mercado Envíos</v>
      </c>
      <c r="L1147" s="2" t="str">
        <f aca="false">IF(F1147&gt;=Parámetros!$B$7,"Envío gratis (obligatorio en Mercado Libre)",Parámetros!$B$31)</f>
        <v>A cargo del comprador</v>
      </c>
      <c r="M1147" s="10" t="str">
        <f aca="false">Parámetros!$B$32</f>
        <v>No acepto</v>
      </c>
      <c r="N1147" s="10" t="str">
        <f aca="false">Parámetros!$B$33</f>
        <v>Sin garantía</v>
      </c>
      <c r="O1147" s="2" t="s">
        <v>13436</v>
      </c>
      <c r="P1147" s="2" t="s">
        <v>13437</v>
      </c>
      <c r="Q1147" s="2"/>
      <c r="R1147" s="2" t="s">
        <v>13437</v>
      </c>
      <c r="S1147" s="2" t="s">
        <v>13438</v>
      </c>
      <c r="T1147" s="2" t="s">
        <v>13439</v>
      </c>
      <c r="U1147" s="2" t="n">
        <v>125</v>
      </c>
      <c r="V1147" s="2" t="s">
        <v>77</v>
      </c>
      <c r="W1147" s="2" t="n">
        <v>1</v>
      </c>
      <c r="X1147" s="2" t="s">
        <v>13440</v>
      </c>
      <c r="Y1147" s="2" t="s">
        <v>13441</v>
      </c>
      <c r="Z1147" s="2" t="s">
        <v>136</v>
      </c>
      <c r="AA1147" s="2" t="s">
        <v>81</v>
      </c>
      <c r="AB1147" s="2"/>
      <c r="AC1147" s="2"/>
      <c r="AD1147" s="2"/>
      <c r="AE1147" s="2"/>
      <c r="AF1147" s="2"/>
      <c r="AG1147" s="2" t="s">
        <v>13442</v>
      </c>
      <c r="AH1147" s="2" t="s">
        <v>13443</v>
      </c>
      <c r="AI1147" s="2"/>
      <c r="AJ1147" s="2"/>
      <c r="AK1147" s="2"/>
      <c r="AL1147" s="2"/>
      <c r="AM1147" s="2"/>
      <c r="AN1147" s="2" t="s">
        <v>87</v>
      </c>
      <c r="AO1147" s="2" t="s">
        <v>13444</v>
      </c>
      <c r="AP1147" s="2" t="s">
        <v>89</v>
      </c>
    </row>
    <row r="1148" customFormat="false" ht="15" hidden="false" customHeight="false" outlineLevel="0" collapsed="false">
      <c r="A1148" s="8" t="s">
        <v>13445</v>
      </c>
      <c r="B1148" s="8" t="s">
        <v>13445</v>
      </c>
      <c r="C1148" s="2" t="s">
        <v>13446</v>
      </c>
      <c r="D1148" s="2" t="s">
        <v>4645</v>
      </c>
      <c r="E1148" s="2" t="s">
        <v>4646</v>
      </c>
      <c r="F1148" s="9" t="n">
        <f aca="false">Precios!R1148</f>
        <v>65.93</v>
      </c>
      <c r="G1148" s="2" t="n">
        <v>302</v>
      </c>
      <c r="H1148" s="10" t="str">
        <f aca="false">Parámetros!$B$28</f>
        <v>Nuevo</v>
      </c>
      <c r="I1148" s="10" t="str">
        <f aca="false">Parámetros!$B$29</f>
        <v>Clásica</v>
      </c>
      <c r="J1148" s="11" t="s">
        <v>13447</v>
      </c>
      <c r="K1148" s="10" t="str">
        <f aca="false">Parámetros!$B$30</f>
        <v>Mercado Envíos</v>
      </c>
      <c r="L1148" s="2" t="str">
        <f aca="false">IF(F1148&gt;=Parámetros!$B$7,"Envío gratis (obligatorio en Mercado Libre)",Parámetros!$B$31)</f>
        <v>A cargo del comprador</v>
      </c>
      <c r="M1148" s="10" t="str">
        <f aca="false">Parámetros!$B$32</f>
        <v>No acepto</v>
      </c>
      <c r="N1148" s="10" t="str">
        <f aca="false">Parámetros!$B$33</f>
        <v>Sin garantía</v>
      </c>
      <c r="O1148" s="2" t="s">
        <v>13448</v>
      </c>
      <c r="P1148" s="2" t="s">
        <v>1681</v>
      </c>
      <c r="Q1148" s="2" t="s">
        <v>336</v>
      </c>
      <c r="R1148" s="2" t="s">
        <v>13424</v>
      </c>
      <c r="S1148" s="2" t="s">
        <v>13425</v>
      </c>
      <c r="T1148" s="2" t="s">
        <v>13449</v>
      </c>
      <c r="U1148" s="2" t="n">
        <v>1</v>
      </c>
      <c r="V1148" s="2" t="s">
        <v>171</v>
      </c>
      <c r="W1148" s="2" t="n">
        <v>1</v>
      </c>
      <c r="X1148" s="2"/>
      <c r="Y1148" s="2"/>
      <c r="Z1148" s="2"/>
      <c r="AA1148" s="2"/>
      <c r="AB1148" s="2"/>
      <c r="AC1148" s="2"/>
      <c r="AD1148" s="2"/>
      <c r="AE1148" s="2"/>
      <c r="AF1148" s="2"/>
      <c r="AG1148" s="2" t="s">
        <v>13450</v>
      </c>
      <c r="AH1148" s="2" t="s">
        <v>13451</v>
      </c>
      <c r="AI1148" s="2" t="s">
        <v>13452</v>
      </c>
      <c r="AJ1148" s="2"/>
      <c r="AK1148" s="2"/>
      <c r="AL1148" s="2"/>
      <c r="AM1148" s="2"/>
      <c r="AN1148" s="2" t="s">
        <v>175</v>
      </c>
      <c r="AO1148" s="2" t="s">
        <v>13453</v>
      </c>
      <c r="AP1148" s="2" t="s">
        <v>89</v>
      </c>
    </row>
    <row r="1149" customFormat="false" ht="15" hidden="false" customHeight="false" outlineLevel="0" collapsed="false">
      <c r="A1149" s="8" t="s">
        <v>13454</v>
      </c>
      <c r="B1149" s="8" t="s">
        <v>13454</v>
      </c>
      <c r="C1149" s="2" t="s">
        <v>13455</v>
      </c>
      <c r="D1149" s="2" t="s">
        <v>144</v>
      </c>
      <c r="E1149" s="2" t="s">
        <v>145</v>
      </c>
      <c r="F1149" s="9" t="n">
        <f aca="false">Precios!R1149</f>
        <v>483.96</v>
      </c>
      <c r="G1149" s="2" t="n">
        <v>48</v>
      </c>
      <c r="H1149" s="10" t="str">
        <f aca="false">Parámetros!$B$28</f>
        <v>Nuevo</v>
      </c>
      <c r="I1149" s="10" t="str">
        <f aca="false">Parámetros!$B$29</f>
        <v>Clásica</v>
      </c>
      <c r="J1149" s="11" t="s">
        <v>13456</v>
      </c>
      <c r="K1149" s="10" t="str">
        <f aca="false">Parámetros!$B$30</f>
        <v>Mercado Envíos</v>
      </c>
      <c r="L1149" s="2" t="str">
        <f aca="false">IF(F1149&gt;=Parámetros!$B$7,"Envío gratis (obligatorio en Mercado Libre)",Parámetros!$B$31)</f>
        <v>Envío gratis (obligatorio en Mercado Libre)</v>
      </c>
      <c r="M1149" s="10" t="str">
        <f aca="false">Parámetros!$B$32</f>
        <v>No acepto</v>
      </c>
      <c r="N1149" s="10" t="str">
        <f aca="false">Parámetros!$B$33</f>
        <v>Sin garantía</v>
      </c>
      <c r="O1149" s="2" t="s">
        <v>13457</v>
      </c>
      <c r="P1149" s="2" t="s">
        <v>7869</v>
      </c>
      <c r="Q1149" s="2" t="s">
        <v>949</v>
      </c>
      <c r="R1149" s="2" t="s">
        <v>7869</v>
      </c>
      <c r="S1149" s="2"/>
      <c r="T1149" s="2" t="s">
        <v>8612</v>
      </c>
      <c r="U1149" s="2" t="n">
        <v>60</v>
      </c>
      <c r="V1149" s="2" t="s">
        <v>133</v>
      </c>
      <c r="W1149" s="2" t="n">
        <v>60</v>
      </c>
      <c r="X1149" s="2" t="s">
        <v>1184</v>
      </c>
      <c r="Y1149" s="2" t="s">
        <v>912</v>
      </c>
      <c r="Z1149" s="2" t="s">
        <v>136</v>
      </c>
      <c r="AA1149" s="2"/>
      <c r="AB1149" s="2"/>
      <c r="AC1149" s="2"/>
      <c r="AD1149" s="2"/>
      <c r="AE1149" s="2"/>
      <c r="AF1149" s="2" t="s">
        <v>13326</v>
      </c>
      <c r="AG1149" s="2" t="s">
        <v>13327</v>
      </c>
      <c r="AH1149" s="2" t="s">
        <v>13458</v>
      </c>
      <c r="AI1149" s="2" t="s">
        <v>13459</v>
      </c>
      <c r="AJ1149" s="2"/>
      <c r="AK1149" s="2"/>
      <c r="AL1149" s="2"/>
      <c r="AM1149" s="2"/>
      <c r="AN1149" s="2" t="s">
        <v>87</v>
      </c>
      <c r="AO1149" s="2" t="s">
        <v>13460</v>
      </c>
      <c r="AP1149" s="2" t="s">
        <v>89</v>
      </c>
    </row>
    <row r="1150" customFormat="false" ht="15" hidden="false" customHeight="false" outlineLevel="0" collapsed="false">
      <c r="A1150" s="8" t="s">
        <v>13461</v>
      </c>
      <c r="B1150" s="8" t="s">
        <v>13461</v>
      </c>
      <c r="C1150" s="2" t="s">
        <v>13462</v>
      </c>
      <c r="D1150" s="2" t="s">
        <v>4258</v>
      </c>
      <c r="E1150" s="2" t="s">
        <v>4259</v>
      </c>
      <c r="F1150" s="9" t="n">
        <f aca="false">Precios!R1150</f>
        <v>219</v>
      </c>
      <c r="G1150" s="2" t="n">
        <v>216</v>
      </c>
      <c r="H1150" s="10" t="str">
        <f aca="false">Parámetros!$B$28</f>
        <v>Nuevo</v>
      </c>
      <c r="I1150" s="10" t="str">
        <f aca="false">Parámetros!$B$29</f>
        <v>Clásica</v>
      </c>
      <c r="J1150" s="11" t="s">
        <v>13463</v>
      </c>
      <c r="K1150" s="10" t="str">
        <f aca="false">Parámetros!$B$30</f>
        <v>Mercado Envíos</v>
      </c>
      <c r="L1150" s="2" t="str">
        <f aca="false">IF(F1150&gt;=Parámetros!$B$7,"Envío gratis (obligatorio en Mercado Libre)",Parámetros!$B$31)</f>
        <v>A cargo del comprador</v>
      </c>
      <c r="M1150" s="10" t="str">
        <f aca="false">Parámetros!$B$32</f>
        <v>No acepto</v>
      </c>
      <c r="N1150" s="10" t="str">
        <f aca="false">Parámetros!$B$33</f>
        <v>Sin garantía</v>
      </c>
      <c r="O1150" s="2" t="s">
        <v>13464</v>
      </c>
      <c r="P1150" s="2" t="s">
        <v>13465</v>
      </c>
      <c r="Q1150" s="2" t="s">
        <v>13466</v>
      </c>
      <c r="R1150" s="2" t="s">
        <v>13465</v>
      </c>
      <c r="S1150" s="2"/>
      <c r="T1150" s="2" t="s">
        <v>5556</v>
      </c>
      <c r="U1150" s="2" t="n">
        <v>28</v>
      </c>
      <c r="V1150" s="2" t="s">
        <v>133</v>
      </c>
      <c r="W1150" s="2" t="n">
        <v>28</v>
      </c>
      <c r="X1150" s="2" t="s">
        <v>9517</v>
      </c>
      <c r="Y1150" s="2" t="s">
        <v>12469</v>
      </c>
      <c r="Z1150" s="2" t="s">
        <v>136</v>
      </c>
      <c r="AA1150" s="2"/>
      <c r="AB1150" s="2"/>
      <c r="AC1150" s="2"/>
      <c r="AD1150" s="2"/>
      <c r="AE1150" s="2"/>
      <c r="AF1150" s="2"/>
      <c r="AG1150" s="2" t="s">
        <v>13467</v>
      </c>
      <c r="AH1150" s="2" t="s">
        <v>13468</v>
      </c>
      <c r="AI1150" s="2" t="s">
        <v>13469</v>
      </c>
      <c r="AJ1150" s="2"/>
      <c r="AK1150" s="2"/>
      <c r="AL1150" s="2"/>
      <c r="AM1150" s="2"/>
      <c r="AN1150" s="2" t="s">
        <v>87</v>
      </c>
      <c r="AO1150" s="2" t="s">
        <v>13470</v>
      </c>
      <c r="AP1150" s="2" t="s">
        <v>89</v>
      </c>
    </row>
  </sheetData>
  <autoFilter ref="A1:AP11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0"/>
    <col collapsed="false" customWidth="true" hidden="false" outlineLevel="0" max="3" min="3" style="0" width="26"/>
    <col collapsed="false" customWidth="true" hidden="false" outlineLevel="0" max="4" min="4" style="0" width="12"/>
    <col collapsed="false" customWidth="true" hidden="false" outlineLevel="0" max="5" min="5" style="0" width="13"/>
    <col collapsed="false" customWidth="true" hidden="false" outlineLevel="0" max="6" min="6" style="0" width="14"/>
    <col collapsed="false" customWidth="true" hidden="false" outlineLevel="0" max="8" min="7" style="0" width="11"/>
    <col collapsed="false" customWidth="true" hidden="false" outlineLevel="0" max="13" min="9" style="0" width="14"/>
    <col collapsed="false" customWidth="true" hidden="false" outlineLevel="0" max="14" min="14" style="0" width="16"/>
    <col collapsed="false" customWidth="true" hidden="false" outlineLevel="0" max="15" min="15" style="0" width="14"/>
    <col collapsed="false" customWidth="true" hidden="false" outlineLevel="0" max="16" min="16" style="0" width="13"/>
    <col collapsed="false" customWidth="true" hidden="false" outlineLevel="0" max="18" min="17" style="0" width="14"/>
    <col collapsed="false" customWidth="true" hidden="false" outlineLevel="0" max="19" min="19" style="0" width="13"/>
    <col collapsed="false" customWidth="true" hidden="false" outlineLevel="0" max="20" min="20" style="0" width="12"/>
    <col collapsed="false" customWidth="true" hidden="false" outlineLevel="0" max="21" min="21" style="0" width="13"/>
    <col collapsed="false" customWidth="true" hidden="false" outlineLevel="0" max="22" min="22" style="0" width="14"/>
    <col collapsed="false" customWidth="true" hidden="false" outlineLevel="0" max="23" min="23" style="0" width="16"/>
    <col collapsed="false" customWidth="true" hidden="false" outlineLevel="0" max="24" min="24" style="0" width="60"/>
    <col collapsed="false" customWidth="true" hidden="false" outlineLevel="0" max="25" min="25" style="0" width="40"/>
    <col collapsed="false" customWidth="true" hidden="false" outlineLevel="0" max="26" min="26" style="0" width="15"/>
    <col collapsed="false" customWidth="true" hidden="false" outlineLevel="0" max="27" min="27" style="0" width="34"/>
  </cols>
  <sheetData>
    <row r="1" customFormat="false" ht="42" hidden="false" customHeight="true" outlineLevel="0" collapsed="false">
      <c r="A1" s="6" t="s">
        <v>24</v>
      </c>
      <c r="B1" s="6" t="s">
        <v>26</v>
      </c>
      <c r="C1" s="6" t="s">
        <v>13471</v>
      </c>
      <c r="D1" s="6" t="s">
        <v>13472</v>
      </c>
      <c r="E1" s="6" t="s">
        <v>13473</v>
      </c>
      <c r="F1" s="6" t="s">
        <v>13474</v>
      </c>
      <c r="G1" s="6" t="s">
        <v>13475</v>
      </c>
      <c r="H1" s="6" t="s">
        <v>13476</v>
      </c>
      <c r="I1" s="6" t="s">
        <v>13477</v>
      </c>
      <c r="J1" s="6" t="s">
        <v>13478</v>
      </c>
      <c r="K1" s="6" t="s">
        <v>13479</v>
      </c>
      <c r="L1" s="6" t="s">
        <v>13480</v>
      </c>
      <c r="M1" s="6" t="s">
        <v>13481</v>
      </c>
      <c r="N1" s="6" t="s">
        <v>13482</v>
      </c>
      <c r="O1" s="6" t="s">
        <v>13483</v>
      </c>
      <c r="P1" s="6" t="s">
        <v>13484</v>
      </c>
      <c r="Q1" s="6" t="s">
        <v>13485</v>
      </c>
      <c r="R1" s="6" t="s">
        <v>13486</v>
      </c>
      <c r="S1" s="6" t="s">
        <v>13487</v>
      </c>
      <c r="T1" s="6" t="s">
        <v>13488</v>
      </c>
      <c r="U1" s="6" t="s">
        <v>13489</v>
      </c>
      <c r="V1" s="6" t="s">
        <v>13490</v>
      </c>
      <c r="W1" s="6" t="s">
        <v>13491</v>
      </c>
      <c r="X1" s="6" t="s">
        <v>13492</v>
      </c>
      <c r="Y1" s="6" t="s">
        <v>13493</v>
      </c>
      <c r="Z1" s="6" t="s">
        <v>13494</v>
      </c>
      <c r="AA1" s="6" t="s">
        <v>13495</v>
      </c>
    </row>
    <row r="2" customFormat="false" ht="15" hidden="false" customHeight="false" outlineLevel="0" collapsed="false">
      <c r="A2" s="8" t="s">
        <v>66</v>
      </c>
      <c r="B2" s="10" t="str">
        <f aca="false">'Layout Mercado Libre'!C2</f>
        <v>Bedoyecta Tri Solución Inyectable 5 Jeringas 2 ml</v>
      </c>
      <c r="C2" s="10" t="str">
        <f aca="false">IFERROR(LEFT('Layout Mercado Libre'!E2,FIND(" &gt; ",'Layout Mercado Libre'!E2)-1),"")</f>
        <v>Salud y Equipamiento Médico</v>
      </c>
      <c r="D2" s="12" t="n">
        <v>225</v>
      </c>
      <c r="E2" s="13" t="n">
        <f aca="false">Parámetros!$B$5</f>
        <v>4</v>
      </c>
      <c r="F2" s="13" t="n">
        <f aca="false">D2+E2</f>
        <v>229</v>
      </c>
      <c r="G2" s="3" t="n">
        <f aca="false">IF(C2="",Parámetros!$B$9,IFERROR(VLOOKUP(C2,Parámetros!$A$20:$B$23,2,FALSE()),Parámetros!$B$9))</f>
        <v>0.14</v>
      </c>
      <c r="H2" s="14" t="n">
        <v>0.14</v>
      </c>
      <c r="I2" s="12" t="n">
        <v>75</v>
      </c>
      <c r="J2" s="13" t="n">
        <f aca="false">ROUNDUP((F2+Parámetros!$C$13)/(1-G2),0)</f>
        <v>296</v>
      </c>
      <c r="K2" s="13" t="n">
        <f aca="false">ROUNDUP((F2+Parámetros!$C$14)/(1-G2),0)</f>
        <v>302</v>
      </c>
      <c r="L2" s="13" t="n">
        <f aca="false">ROUNDUP((F2+Parámetros!$C$15)/(1-G2),0)</f>
        <v>310</v>
      </c>
      <c r="M2" s="13" t="n">
        <f aca="false">MAX(ROUNDUP((F2+I2)/(1-G2),0),Parámetros!$B$7)</f>
        <v>354</v>
      </c>
      <c r="N2" s="12" t="n">
        <v>481.31</v>
      </c>
      <c r="O2" s="12" t="n">
        <v>420</v>
      </c>
      <c r="P2" s="13" t="n">
        <f aca="false">Parámetros!$B$6</f>
        <v>1</v>
      </c>
      <c r="Q2" s="13" t="n">
        <f aca="false">IF(AND(ISNUMBER(O2),O2-P2&gt;=Parámetros!$B$7),M2,IF(J2&lt;Parámetros!$B$13,J2,IF(K2&lt;Parámetros!$B$14,K2,IF(L2&lt;Parámetros!$B$15,L2,M2))))</f>
        <v>354</v>
      </c>
      <c r="R2" s="13" t="n">
        <f aca="false">IF(AND(ISNUMBER(O2),O2-P2&gt;=Q2),O2-P2,Q2)</f>
        <v>419</v>
      </c>
      <c r="S2" s="3" t="n">
        <f aca="false">IF(ISNUMBER(O2),R2/O2-1,"")</f>
        <v>-0.00238095238095237</v>
      </c>
      <c r="T2" s="13" t="n">
        <f aca="false">VLOOKUP(R2,Parámetros!$A$13:$C$16,3,TRUE())</f>
        <v>0</v>
      </c>
      <c r="U2" s="13" t="n">
        <f aca="false">IF(R2&gt;=Parámetros!$B$7,I2,0)</f>
        <v>75</v>
      </c>
      <c r="V2" s="13" t="n">
        <f aca="false">R2*(1-G2)-T2-U2</f>
        <v>285.34</v>
      </c>
      <c r="W2" s="13" t="n">
        <f aca="false">V2-F2</f>
        <v>56.34</v>
      </c>
      <c r="X2" s="2" t="s">
        <v>13496</v>
      </c>
      <c r="Y2" s="2"/>
      <c r="Z2" s="13" t="n">
        <v>408.12</v>
      </c>
      <c r="AA2" s="2" t="s">
        <v>13497</v>
      </c>
    </row>
    <row r="3" customFormat="false" ht="15" hidden="false" customHeight="false" outlineLevel="0" collapsed="false">
      <c r="A3" s="8" t="s">
        <v>90</v>
      </c>
      <c r="B3" s="10" t="str">
        <f aca="false">'Layout Mercado Libre'!C3</f>
        <v>Fórmula Infantil Nan Optipro 2 Lata 800 g</v>
      </c>
      <c r="C3" s="10" t="str">
        <f aca="false">IFERROR(LEFT('Layout Mercado Libre'!E3,FIND(" &gt; ",'Layout Mercado Libre'!E3)-1),"")</f>
        <v>Bebés</v>
      </c>
      <c r="D3" s="12" t="n">
        <v>238</v>
      </c>
      <c r="E3" s="13" t="n">
        <f aca="false">Parámetros!$B$5</f>
        <v>4</v>
      </c>
      <c r="F3" s="13" t="n">
        <f aca="false">D3+E3</f>
        <v>242</v>
      </c>
      <c r="G3" s="3" t="n">
        <f aca="false">IF(C3="",Parámetros!$B$9,IFERROR(VLOOKUP(C3,Parámetros!$A$20:$B$23,2,FALSE()),Parámetros!$B$9))</f>
        <v>0.15</v>
      </c>
      <c r="H3" s="14" t="n">
        <v>0.97</v>
      </c>
      <c r="I3" s="12" t="n">
        <v>90</v>
      </c>
      <c r="J3" s="13" t="n">
        <f aca="false">ROUNDUP((F3+Parámetros!$C$13)/(1-G3),0)</f>
        <v>315</v>
      </c>
      <c r="K3" s="13" t="n">
        <f aca="false">ROUNDUP((F3+Parámetros!$C$14)/(1-G3),0)</f>
        <v>320</v>
      </c>
      <c r="L3" s="13" t="n">
        <f aca="false">ROUNDUP((F3+Parámetros!$C$15)/(1-G3),0)</f>
        <v>329</v>
      </c>
      <c r="M3" s="13" t="n">
        <f aca="false">MAX(ROUNDUP((F3+I3)/(1-G3),0),Parámetros!$B$7)</f>
        <v>391</v>
      </c>
      <c r="N3" s="12" t="n">
        <v>345</v>
      </c>
      <c r="O3" s="12" t="n">
        <v>345</v>
      </c>
      <c r="P3" s="13" t="n">
        <f aca="false">Parámetros!$B$6</f>
        <v>1</v>
      </c>
      <c r="Q3" s="13" t="n">
        <f aca="false">IF(AND(ISNUMBER(O3),O3-P3&gt;=Parámetros!$B$7),M3,IF(J3&lt;Parámetros!$B$13,J3,IF(K3&lt;Parámetros!$B$14,K3,IF(L3&lt;Parámetros!$B$15,L3,M3))))</f>
        <v>391</v>
      </c>
      <c r="R3" s="13" t="n">
        <f aca="false">IF(AND(ISNUMBER(O3),O3-P3&gt;=Q3),O3-P3,Q3)</f>
        <v>391</v>
      </c>
      <c r="S3" s="3" t="n">
        <f aca="false">IF(ISNUMBER(O3),R3/O3-1,"")</f>
        <v>0.133333333333333</v>
      </c>
      <c r="T3" s="13" t="n">
        <f aca="false">VLOOKUP(R3,Parámetros!$A$13:$C$16,3,TRUE())</f>
        <v>0</v>
      </c>
      <c r="U3" s="13" t="n">
        <f aca="false">IF(R3&gt;=Parámetros!$B$7,I3,0)</f>
        <v>90</v>
      </c>
      <c r="V3" s="13" t="n">
        <f aca="false">R3*(1-G3)-T3-U3</f>
        <v>242.35</v>
      </c>
      <c r="W3" s="13" t="n">
        <f aca="false">V3-F3</f>
        <v>0.349999999999966</v>
      </c>
      <c r="X3" s="2" t="s">
        <v>13498</v>
      </c>
      <c r="Y3" s="2"/>
      <c r="Z3" s="13"/>
      <c r="AA3" s="2"/>
    </row>
    <row r="4" customFormat="false" ht="15" hidden="false" customHeight="false" outlineLevel="0" collapsed="false">
      <c r="A4" s="8" t="s">
        <v>110</v>
      </c>
      <c r="B4" s="10" t="str">
        <f aca="false">'Layout Mercado Libre'!C4</f>
        <v>Fórmula Infantil Nan Optipro 1 Lata 800 g</v>
      </c>
      <c r="C4" s="10" t="str">
        <f aca="false">IFERROR(LEFT('Layout Mercado Libre'!E4,FIND(" &gt; ",'Layout Mercado Libre'!E4)-1),"")</f>
        <v>Bebés</v>
      </c>
      <c r="D4" s="12" t="n">
        <v>251</v>
      </c>
      <c r="E4" s="13" t="n">
        <f aca="false">Parámetros!$B$5</f>
        <v>4</v>
      </c>
      <c r="F4" s="13" t="n">
        <f aca="false">D4+E4</f>
        <v>255</v>
      </c>
      <c r="G4" s="3" t="n">
        <f aca="false">IF(C4="",Parámetros!$B$9,IFERROR(VLOOKUP(C4,Parámetros!$A$20:$B$23,2,FALSE()),Parámetros!$B$9))</f>
        <v>0.15</v>
      </c>
      <c r="H4" s="14" t="n">
        <v>0.97</v>
      </c>
      <c r="I4" s="12" t="n">
        <v>90</v>
      </c>
      <c r="J4" s="13" t="n">
        <f aca="false">ROUNDUP((F4+Parámetros!$C$13)/(1-G4),0)</f>
        <v>330</v>
      </c>
      <c r="K4" s="13" t="n">
        <f aca="false">ROUNDUP((F4+Parámetros!$C$14)/(1-G4),0)</f>
        <v>336</v>
      </c>
      <c r="L4" s="13" t="n">
        <f aca="false">ROUNDUP((F4+Parámetros!$C$15)/(1-G4),0)</f>
        <v>344</v>
      </c>
      <c r="M4" s="13" t="n">
        <f aca="false">MAX(ROUNDUP((F4+I4)/(1-G4),0),Parámetros!$B$7)</f>
        <v>406</v>
      </c>
      <c r="N4" s="12" t="n">
        <v>445.08</v>
      </c>
      <c r="O4" s="12" t="n">
        <v>350</v>
      </c>
      <c r="P4" s="13" t="n">
        <f aca="false">Parámetros!$B$6</f>
        <v>1</v>
      </c>
      <c r="Q4" s="13" t="n">
        <f aca="false">IF(AND(ISNUMBER(O4),O4-P4&gt;=Parámetros!$B$7),M4,IF(J4&lt;Parámetros!$B$13,J4,IF(K4&lt;Parámetros!$B$14,K4,IF(L4&lt;Parámetros!$B$15,L4,M4))))</f>
        <v>406</v>
      </c>
      <c r="R4" s="13" t="n">
        <f aca="false">IF(AND(ISNUMBER(O4),O4-P4&gt;=Q4),O4-P4,Q4)</f>
        <v>406</v>
      </c>
      <c r="S4" s="3" t="n">
        <f aca="false">IF(ISNUMBER(O4),R4/O4-1,"")</f>
        <v>0.16</v>
      </c>
      <c r="T4" s="13" t="n">
        <f aca="false">VLOOKUP(R4,Parámetros!$A$13:$C$16,3,TRUE())</f>
        <v>0</v>
      </c>
      <c r="U4" s="13" t="n">
        <f aca="false">IF(R4&gt;=Parámetros!$B$7,I4,0)</f>
        <v>90</v>
      </c>
      <c r="V4" s="13" t="n">
        <f aca="false">R4*(1-G4)-T4-U4</f>
        <v>255.1</v>
      </c>
      <c r="W4" s="13" t="n">
        <f aca="false">V4-F4</f>
        <v>0.0999999999999659</v>
      </c>
      <c r="X4" s="2" t="s">
        <v>13498</v>
      </c>
      <c r="Y4" s="2"/>
      <c r="Z4" s="13"/>
      <c r="AA4" s="2"/>
    </row>
    <row r="5" customFormat="false" ht="15" hidden="false" customHeight="false" outlineLevel="0" collapsed="false">
      <c r="A5" s="8" t="s">
        <v>122</v>
      </c>
      <c r="B5" s="10" t="str">
        <f aca="false">'Layout Mercado Libre'!C5</f>
        <v>Aspirina Protect 100 mg 28 Tabletas</v>
      </c>
      <c r="C5" s="10" t="str">
        <f aca="false">IFERROR(LEFT('Layout Mercado Libre'!E5,FIND(" &gt; ",'Layout Mercado Libre'!E5)-1),"")</f>
        <v>Salud y Equipamiento Médico</v>
      </c>
      <c r="D5" s="12" t="n">
        <v>131</v>
      </c>
      <c r="E5" s="13" t="n">
        <f aca="false">Parámetros!$B$5</f>
        <v>4</v>
      </c>
      <c r="F5" s="13" t="n">
        <f aca="false">D5+E5</f>
        <v>135</v>
      </c>
      <c r="G5" s="3" t="n">
        <f aca="false">IF(C5="",Parámetros!$B$9,IFERROR(VLOOKUP(C5,Parámetros!$A$20:$B$23,2,FALSE()),Parámetros!$B$9))</f>
        <v>0.14</v>
      </c>
      <c r="H5" s="14" t="n">
        <v>0.18</v>
      </c>
      <c r="I5" s="12" t="n">
        <v>75</v>
      </c>
      <c r="J5" s="13" t="n">
        <f aca="false">ROUNDUP((F5+Parámetros!$C$13)/(1-G5),0)</f>
        <v>187</v>
      </c>
      <c r="K5" s="13" t="n">
        <f aca="false">ROUNDUP((F5+Parámetros!$C$14)/(1-G5),0)</f>
        <v>192</v>
      </c>
      <c r="L5" s="13" t="n">
        <f aca="false">ROUNDUP((F5+Parámetros!$C$15)/(1-G5),0)</f>
        <v>200</v>
      </c>
      <c r="M5" s="13" t="n">
        <f aca="false">MAX(ROUNDUP((F5+I5)/(1-G5),0),Parámetros!$B$7)</f>
        <v>299</v>
      </c>
      <c r="N5" s="12" t="n">
        <v>287.69</v>
      </c>
      <c r="O5" s="12" t="n">
        <v>262</v>
      </c>
      <c r="P5" s="13" t="n">
        <f aca="false">Parámetros!$B$6</f>
        <v>1</v>
      </c>
      <c r="Q5" s="13" t="n">
        <f aca="false">IF(AND(ISNUMBER(O5),O5-P5&gt;=Parámetros!$B$7),M5,IF(J5&lt;Parámetros!$B$13,J5,IF(K5&lt;Parámetros!$B$14,K5,IF(L5&lt;Parámetros!$B$15,L5,M5))))</f>
        <v>200</v>
      </c>
      <c r="R5" s="13" t="n">
        <f aca="false">IF(AND(ISNUMBER(O5),O5-P5&gt;=Q5),O5-P5,Q5)</f>
        <v>261</v>
      </c>
      <c r="S5" s="3" t="n">
        <f aca="false">IF(ISNUMBER(O5),R5/O5-1,"")</f>
        <v>-0.00381679389312972</v>
      </c>
      <c r="T5" s="13" t="n">
        <f aca="false">VLOOKUP(R5,Parámetros!$A$13:$C$16,3,TRUE())</f>
        <v>37</v>
      </c>
      <c r="U5" s="13" t="n">
        <f aca="false">IF(R5&gt;=Parámetros!$B$7,I5,0)</f>
        <v>0</v>
      </c>
      <c r="V5" s="13" t="n">
        <f aca="false">R5*(1-G5)-T5-U5</f>
        <v>187.46</v>
      </c>
      <c r="W5" s="13" t="n">
        <f aca="false">V5-F5</f>
        <v>52.46</v>
      </c>
      <c r="X5" s="2" t="s">
        <v>13499</v>
      </c>
      <c r="Y5" s="2"/>
      <c r="Z5" s="13" t="n">
        <v>135</v>
      </c>
      <c r="AA5" s="2" t="s">
        <v>13500</v>
      </c>
    </row>
    <row r="6" customFormat="false" ht="15" hidden="false" customHeight="false" outlineLevel="0" collapsed="false">
      <c r="A6" s="8" t="s">
        <v>142</v>
      </c>
      <c r="B6" s="10" t="str">
        <f aca="false">'Layout Mercado Libre'!C6</f>
        <v>Jardianz DPP 25 mg/5 mg 30 Tabletas</v>
      </c>
      <c r="C6" s="10" t="str">
        <f aca="false">IFERROR(LEFT('Layout Mercado Libre'!E6,FIND(" &gt; ",'Layout Mercado Libre'!E6)-1),"")</f>
        <v>Salud y Equipamiento Médico</v>
      </c>
      <c r="D6" s="12" t="n">
        <v>2025.32</v>
      </c>
      <c r="E6" s="13" t="n">
        <f aca="false">Parámetros!$B$5</f>
        <v>4</v>
      </c>
      <c r="F6" s="13" t="n">
        <f aca="false">D6+E6</f>
        <v>2029.32</v>
      </c>
      <c r="G6" s="3" t="n">
        <f aca="false">IF(C6="",Parámetros!$B$9,IFERROR(VLOOKUP(C6,Parámetros!$A$20:$B$23,2,FALSE()),Parámetros!$B$9))</f>
        <v>0.14</v>
      </c>
      <c r="H6" s="14" t="n">
        <v>0.19</v>
      </c>
      <c r="I6" s="12" t="n">
        <v>75</v>
      </c>
      <c r="J6" s="13" t="n">
        <f aca="false">ROUNDUP((F6+Parámetros!$C$13)/(1-G6),0)</f>
        <v>2389</v>
      </c>
      <c r="K6" s="13" t="n">
        <f aca="false">ROUNDUP((F6+Parámetros!$C$14)/(1-G6),0)</f>
        <v>2395</v>
      </c>
      <c r="L6" s="13" t="n">
        <f aca="false">ROUNDUP((F6+Parámetros!$C$15)/(1-G6),0)</f>
        <v>2403</v>
      </c>
      <c r="M6" s="13" t="n">
        <f aca="false">MAX(ROUNDUP((F6+I6)/(1-G6),0),Parámetros!$B$7)</f>
        <v>2447</v>
      </c>
      <c r="N6" s="12" t="n">
        <v>3184.38</v>
      </c>
      <c r="O6" s="12" t="n">
        <v>3070</v>
      </c>
      <c r="P6" s="13" t="n">
        <f aca="false">Parámetros!$B$6</f>
        <v>1</v>
      </c>
      <c r="Q6" s="13" t="n">
        <f aca="false">IF(AND(ISNUMBER(O6),O6-P6&gt;=Parámetros!$B$7),M6,IF(J6&lt;Parámetros!$B$13,J6,IF(K6&lt;Parámetros!$B$14,K6,IF(L6&lt;Parámetros!$B$15,L6,M6))))</f>
        <v>2447</v>
      </c>
      <c r="R6" s="13" t="n">
        <f aca="false">IF(AND(ISNUMBER(O6),O6-P6&gt;=Q6),O6-P6,Q6)</f>
        <v>3069</v>
      </c>
      <c r="S6" s="3" t="n">
        <f aca="false">IF(ISNUMBER(O6),R6/O6-1,"")</f>
        <v>-0.000325732899022824</v>
      </c>
      <c r="T6" s="13" t="n">
        <f aca="false">VLOOKUP(R6,Parámetros!$A$13:$C$16,3,TRUE())</f>
        <v>0</v>
      </c>
      <c r="U6" s="13" t="n">
        <f aca="false">IF(R6&gt;=Parámetros!$B$7,I6,0)</f>
        <v>75</v>
      </c>
      <c r="V6" s="13" t="n">
        <f aca="false">R6*(1-G6)-T6-U6</f>
        <v>2564.34</v>
      </c>
      <c r="W6" s="13" t="n">
        <f aca="false">V6-F6</f>
        <v>535.02</v>
      </c>
      <c r="X6" s="2" t="s">
        <v>13501</v>
      </c>
      <c r="Y6" s="2"/>
      <c r="Z6" s="13" t="n">
        <v>3143</v>
      </c>
      <c r="AA6" s="2" t="s">
        <v>13502</v>
      </c>
    </row>
    <row r="7" customFormat="false" ht="15" hidden="false" customHeight="false" outlineLevel="0" collapsed="false">
      <c r="A7" s="8" t="s">
        <v>160</v>
      </c>
      <c r="B7" s="10" t="str">
        <f aca="false">'Layout Mercado Libre'!C7</f>
        <v>Pañales Huggies Supreme Unisex Etapa 5 36 Piezas</v>
      </c>
      <c r="C7" s="10" t="str">
        <f aca="false">IFERROR(LEFT('Layout Mercado Libre'!E7,FIND(" &gt; ",'Layout Mercado Libre'!E7)-1),"")</f>
        <v>Bebés</v>
      </c>
      <c r="D7" s="12" t="n">
        <v>287.89</v>
      </c>
      <c r="E7" s="13" t="n">
        <f aca="false">Parámetros!$B$5</f>
        <v>4</v>
      </c>
      <c r="F7" s="13" t="n">
        <f aca="false">D7+E7</f>
        <v>291.89</v>
      </c>
      <c r="G7" s="3" t="n">
        <f aca="false">IF(C7="",Parámetros!$B$9,IFERROR(VLOOKUP(C7,Parámetros!$A$20:$B$23,2,FALSE()),Parámetros!$B$9))</f>
        <v>0.15</v>
      </c>
      <c r="H7" s="14" t="n">
        <v>2.88</v>
      </c>
      <c r="I7" s="12" t="n">
        <v>125</v>
      </c>
      <c r="J7" s="13" t="n">
        <f aca="false">ROUNDUP((F7+Parámetros!$C$13)/(1-G7),0)</f>
        <v>373</v>
      </c>
      <c r="K7" s="13" t="n">
        <f aca="false">ROUNDUP((F7+Parámetros!$C$14)/(1-G7),0)</f>
        <v>379</v>
      </c>
      <c r="L7" s="13" t="n">
        <f aca="false">ROUNDUP((F7+Parámetros!$C$15)/(1-G7),0)</f>
        <v>387</v>
      </c>
      <c r="M7" s="13" t="n">
        <f aca="false">MAX(ROUNDUP((F7+I7)/(1-G7),0),Parámetros!$B$7)</f>
        <v>491</v>
      </c>
      <c r="N7" s="12" t="n">
        <v>777.85</v>
      </c>
      <c r="O7" s="12" t="n">
        <v>699</v>
      </c>
      <c r="P7" s="13" t="n">
        <f aca="false">Parámetros!$B$6</f>
        <v>1</v>
      </c>
      <c r="Q7" s="13" t="n">
        <f aca="false">IF(AND(ISNUMBER(O7),O7-P7&gt;=Parámetros!$B$7),M7,IF(J7&lt;Parámetros!$B$13,J7,IF(K7&lt;Parámetros!$B$14,K7,IF(L7&lt;Parámetros!$B$15,L7,M7))))</f>
        <v>491</v>
      </c>
      <c r="R7" s="13" t="n">
        <f aca="false">IF(AND(ISNUMBER(O7),O7-P7&gt;=Q7),O7-P7,Q7)</f>
        <v>698</v>
      </c>
      <c r="S7" s="3" t="n">
        <f aca="false">IF(ISNUMBER(O7),R7/O7-1,"")</f>
        <v>-0.0014306151645207</v>
      </c>
      <c r="T7" s="13" t="n">
        <f aca="false">VLOOKUP(R7,Parámetros!$A$13:$C$16,3,TRUE())</f>
        <v>0</v>
      </c>
      <c r="U7" s="13" t="n">
        <f aca="false">IF(R7&gt;=Parámetros!$B$7,I7,0)</f>
        <v>125</v>
      </c>
      <c r="V7" s="13" t="n">
        <f aca="false">R7*(1-G7)-T7-U7</f>
        <v>468.3</v>
      </c>
      <c r="W7" s="13" t="n">
        <f aca="false">V7-F7</f>
        <v>176.41</v>
      </c>
      <c r="X7" s="2" t="s">
        <v>13503</v>
      </c>
      <c r="Y7" s="2"/>
      <c r="Z7" s="13" t="n">
        <v>469</v>
      </c>
      <c r="AA7" s="2" t="s">
        <v>13497</v>
      </c>
    </row>
    <row r="8" customFormat="false" ht="15" hidden="false" customHeight="false" outlineLevel="0" collapsed="false">
      <c r="A8" s="8" t="s">
        <v>177</v>
      </c>
      <c r="B8" s="10" t="str">
        <f aca="false">'Layout Mercado Libre'!C8</f>
        <v>Pañales Huggies Supreme Unisex Etapa 6 36 Piezas</v>
      </c>
      <c r="C8" s="10" t="str">
        <f aca="false">IFERROR(LEFT('Layout Mercado Libre'!E8,FIND(" &gt; ",'Layout Mercado Libre'!E8)-1),"")</f>
        <v>Bebés</v>
      </c>
      <c r="D8" s="12" t="n">
        <v>320.14</v>
      </c>
      <c r="E8" s="13" t="n">
        <f aca="false">Parámetros!$B$5</f>
        <v>4</v>
      </c>
      <c r="F8" s="13" t="n">
        <f aca="false">D8+E8</f>
        <v>324.14</v>
      </c>
      <c r="G8" s="3" t="n">
        <f aca="false">IF(C8="",Parámetros!$B$9,IFERROR(VLOOKUP(C8,Parámetros!$A$20:$B$23,2,FALSE()),Parámetros!$B$9))</f>
        <v>0.15</v>
      </c>
      <c r="H8" s="14" t="n">
        <v>2.88</v>
      </c>
      <c r="I8" s="12" t="n">
        <v>125</v>
      </c>
      <c r="J8" s="13" t="n">
        <f aca="false">ROUNDUP((F8+Parámetros!$C$13)/(1-G8),0)</f>
        <v>411</v>
      </c>
      <c r="K8" s="13" t="n">
        <f aca="false">ROUNDUP((F8+Parámetros!$C$14)/(1-G8),0)</f>
        <v>417</v>
      </c>
      <c r="L8" s="13" t="n">
        <f aca="false">ROUNDUP((F8+Parámetros!$C$15)/(1-G8),0)</f>
        <v>425</v>
      </c>
      <c r="M8" s="13" t="n">
        <f aca="false">MAX(ROUNDUP((F8+I8)/(1-G8),0),Parámetros!$B$7)</f>
        <v>529</v>
      </c>
      <c r="N8" s="12" t="n">
        <v>723.4</v>
      </c>
      <c r="O8" s="12" t="n">
        <v>506.82</v>
      </c>
      <c r="P8" s="13" t="n">
        <f aca="false">Parámetros!$B$6</f>
        <v>1</v>
      </c>
      <c r="Q8" s="13" t="n">
        <f aca="false">IF(AND(ISNUMBER(O8),O8-P8&gt;=Parámetros!$B$7),M8,IF(J8&lt;Parámetros!$B$13,J8,IF(K8&lt;Parámetros!$B$14,K8,IF(L8&lt;Parámetros!$B$15,L8,M8))))</f>
        <v>529</v>
      </c>
      <c r="R8" s="13" t="n">
        <f aca="false">IF(AND(ISNUMBER(O8),O8-P8&gt;=Q8),O8-P8,Q8)</f>
        <v>529</v>
      </c>
      <c r="S8" s="3" t="n">
        <f aca="false">IF(ISNUMBER(O8),R8/O8-1,"")</f>
        <v>0.043763071701985</v>
      </c>
      <c r="T8" s="13" t="n">
        <f aca="false">VLOOKUP(R8,Parámetros!$A$13:$C$16,3,TRUE())</f>
        <v>0</v>
      </c>
      <c r="U8" s="13" t="n">
        <f aca="false">IF(R8&gt;=Parámetros!$B$7,I8,0)</f>
        <v>125</v>
      </c>
      <c r="V8" s="13" t="n">
        <f aca="false">R8*(1-G8)-T8-U8</f>
        <v>324.65</v>
      </c>
      <c r="W8" s="13" t="n">
        <f aca="false">V8-F8</f>
        <v>0.509999999999991</v>
      </c>
      <c r="X8" s="2" t="s">
        <v>13503</v>
      </c>
      <c r="Y8" s="2"/>
      <c r="Z8" s="13" t="n">
        <v>509</v>
      </c>
      <c r="AA8" s="2" t="s">
        <v>13504</v>
      </c>
    </row>
    <row r="9" customFormat="false" ht="15" hidden="false" customHeight="false" outlineLevel="0" collapsed="false">
      <c r="A9" s="8" t="s">
        <v>186</v>
      </c>
      <c r="B9" s="10" t="str">
        <f aca="false">'Layout Mercado Libre'!C9</f>
        <v>Fórmula Infantil Nan Optipro 1 Lata 400 g</v>
      </c>
      <c r="C9" s="10" t="str">
        <f aca="false">IFERROR(LEFT('Layout Mercado Libre'!E9,FIND(" &gt; ",'Layout Mercado Libre'!E9)-1),"")</f>
        <v>Bebés</v>
      </c>
      <c r="D9" s="12" t="n">
        <v>139</v>
      </c>
      <c r="E9" s="13" t="n">
        <f aca="false">Parámetros!$B$5</f>
        <v>4</v>
      </c>
      <c r="F9" s="13" t="n">
        <f aca="false">D9+E9</f>
        <v>143</v>
      </c>
      <c r="G9" s="3" t="n">
        <f aca="false">IF(C9="",Parámetros!$B$9,IFERROR(VLOOKUP(C9,Parámetros!$A$20:$B$23,2,FALSE()),Parámetros!$B$9))</f>
        <v>0.15</v>
      </c>
      <c r="H9" s="14" t="n">
        <v>0.51</v>
      </c>
      <c r="I9" s="12" t="n">
        <v>90</v>
      </c>
      <c r="J9" s="13" t="n">
        <f aca="false">ROUNDUP((F9+Parámetros!$C$13)/(1-G9),0)</f>
        <v>198</v>
      </c>
      <c r="K9" s="13" t="n">
        <f aca="false">ROUNDUP((F9+Parámetros!$C$14)/(1-G9),0)</f>
        <v>204</v>
      </c>
      <c r="L9" s="13" t="n">
        <f aca="false">ROUNDUP((F9+Parámetros!$C$15)/(1-G9),0)</f>
        <v>212</v>
      </c>
      <c r="M9" s="13" t="n">
        <f aca="false">MAX(ROUNDUP((F9+I9)/(1-G9),0),Parámetros!$B$7)</f>
        <v>299</v>
      </c>
      <c r="N9" s="12" t="n">
        <v>212.4</v>
      </c>
      <c r="O9" s="12" t="n">
        <v>188</v>
      </c>
      <c r="P9" s="13" t="n">
        <f aca="false">Parámetros!$B$6</f>
        <v>1</v>
      </c>
      <c r="Q9" s="13" t="n">
        <f aca="false">IF(AND(ISNUMBER(O9),O9-P9&gt;=Parámetros!$B$7),M9,IF(J9&lt;Parámetros!$B$13,J9,IF(K9&lt;Parámetros!$B$14,K9,IF(L9&lt;Parámetros!$B$15,L9,M9))))</f>
        <v>212</v>
      </c>
      <c r="R9" s="13" t="n">
        <f aca="false">IF(AND(ISNUMBER(O9),O9-P9&gt;=Q9),O9-P9,Q9)</f>
        <v>212</v>
      </c>
      <c r="S9" s="3" t="n">
        <f aca="false">IF(ISNUMBER(O9),R9/O9-1,"")</f>
        <v>0.127659574468085</v>
      </c>
      <c r="T9" s="13" t="n">
        <f aca="false">VLOOKUP(R9,Parámetros!$A$13:$C$16,3,TRUE())</f>
        <v>37</v>
      </c>
      <c r="U9" s="13" t="n">
        <f aca="false">IF(R9&gt;=Parámetros!$B$7,I9,0)</f>
        <v>0</v>
      </c>
      <c r="V9" s="13" t="n">
        <f aca="false">R9*(1-G9)-T9-U9</f>
        <v>143.2</v>
      </c>
      <c r="W9" s="13" t="n">
        <f aca="false">V9-F9</f>
        <v>0.199999999999989</v>
      </c>
      <c r="X9" s="2" t="s">
        <v>13505</v>
      </c>
      <c r="Y9" s="2"/>
      <c r="Z9" s="13"/>
      <c r="AA9" s="2"/>
    </row>
    <row r="10" customFormat="false" ht="15" hidden="false" customHeight="false" outlineLevel="0" collapsed="false">
      <c r="A10" s="8" t="s">
        <v>194</v>
      </c>
      <c r="B10" s="10" t="str">
        <f aca="false">'Layout Mercado Libre'!C10</f>
        <v>Tiras Reactivas Accu-Chek Active 50 Piezas</v>
      </c>
      <c r="C10" s="10" t="str">
        <f aca="false">IFERROR(LEFT('Layout Mercado Libre'!E10,FIND(" &gt; ",'Layout Mercado Libre'!E10)-1),"")</f>
        <v>Salud y Equipamiento Médico</v>
      </c>
      <c r="D10" s="12" t="n">
        <v>225.08</v>
      </c>
      <c r="E10" s="13" t="n">
        <f aca="false">Parámetros!$B$5</f>
        <v>4</v>
      </c>
      <c r="F10" s="13" t="n">
        <f aca="false">D10+E10</f>
        <v>229.08</v>
      </c>
      <c r="G10" s="3" t="n">
        <f aca="false">IF(C10="",Parámetros!$B$9,IFERROR(VLOOKUP(C10,Parámetros!$A$20:$B$23,2,FALSE()),Parámetros!$B$9))</f>
        <v>0.14</v>
      </c>
      <c r="H10" s="14" t="n">
        <v>0.27</v>
      </c>
      <c r="I10" s="12" t="n">
        <v>75</v>
      </c>
      <c r="J10" s="13" t="n">
        <f aca="false">ROUNDUP((F10+Parámetros!$C$13)/(1-G10),0)</f>
        <v>296</v>
      </c>
      <c r="K10" s="13" t="n">
        <f aca="false">ROUNDUP((F10+Parámetros!$C$14)/(1-G10),0)</f>
        <v>302</v>
      </c>
      <c r="L10" s="13" t="n">
        <f aca="false">ROUNDUP((F10+Parámetros!$C$15)/(1-G10),0)</f>
        <v>310</v>
      </c>
      <c r="M10" s="13" t="n">
        <f aca="false">MAX(ROUNDUP((F10+I10)/(1-G10),0),Parámetros!$B$7)</f>
        <v>354</v>
      </c>
      <c r="N10" s="12"/>
      <c r="O10" s="12"/>
      <c r="P10" s="13" t="n">
        <f aca="false">Parámetros!$B$6</f>
        <v>1</v>
      </c>
      <c r="Q10" s="13" t="n">
        <f aca="false">IF(AND(ISNUMBER(O10),O10-P10&gt;=Parámetros!$B$7),M10,IF(J10&lt;Parámetros!$B$13,J10,IF(K10&lt;Parámetros!$B$14,K10,IF(L10&lt;Parámetros!$B$15,L10,M10))))</f>
        <v>354</v>
      </c>
      <c r="R10" s="13" t="n">
        <f aca="false">IF(AND(ISNUMBER(O10),O10-P10&gt;=Q10),O10-P10,Q10)</f>
        <v>354</v>
      </c>
      <c r="S10" s="3" t="str">
        <f aca="false">IF(ISNUMBER(O10),R10/O10-1,"")</f>
        <v/>
      </c>
      <c r="T10" s="13" t="n">
        <f aca="false">VLOOKUP(R10,Parámetros!$A$13:$C$16,3,TRUE())</f>
        <v>0</v>
      </c>
      <c r="U10" s="13" t="n">
        <f aca="false">IF(R10&gt;=Parámetros!$B$7,I10,0)</f>
        <v>75</v>
      </c>
      <c r="V10" s="13" t="n">
        <f aca="false">R10*(1-G10)-T10-U10</f>
        <v>229.44</v>
      </c>
      <c r="W10" s="13" t="n">
        <f aca="false">V10-F10</f>
        <v>0.359999999999985</v>
      </c>
      <c r="X10" s="2" t="s">
        <v>13506</v>
      </c>
      <c r="Y10" s="2"/>
      <c r="Z10" s="13" t="n">
        <v>311</v>
      </c>
      <c r="AA10" s="2" t="s">
        <v>13507</v>
      </c>
    </row>
    <row r="11" customFormat="false" ht="15" hidden="false" customHeight="false" outlineLevel="0" collapsed="false">
      <c r="A11" s="8" t="s">
        <v>211</v>
      </c>
      <c r="B11" s="10" t="str">
        <f aca="false">'Layout Mercado Libre'!C11</f>
        <v>Vessel Due F 250 LRU 50 Cápsulas</v>
      </c>
      <c r="C11" s="10" t="str">
        <f aca="false">IFERROR(LEFT('Layout Mercado Libre'!E11,FIND(" &gt; ",'Layout Mercado Libre'!E11)-1),"")</f>
        <v>Salud y Equipamiento Médico</v>
      </c>
      <c r="D11" s="12" t="n">
        <v>576</v>
      </c>
      <c r="E11" s="13" t="n">
        <f aca="false">Parámetros!$B$5</f>
        <v>4</v>
      </c>
      <c r="F11" s="13" t="n">
        <f aca="false">D11+E11</f>
        <v>580</v>
      </c>
      <c r="G11" s="3" t="n">
        <f aca="false">IF(C11="",Parámetros!$B$9,IFERROR(VLOOKUP(C11,Parámetros!$A$20:$B$23,2,FALSE()),Parámetros!$B$9))</f>
        <v>0.14</v>
      </c>
      <c r="H11" s="14" t="n">
        <v>0.23</v>
      </c>
      <c r="I11" s="12" t="n">
        <v>75</v>
      </c>
      <c r="J11" s="13" t="n">
        <f aca="false">ROUNDUP((F11+Parámetros!$C$13)/(1-G11),0)</f>
        <v>704</v>
      </c>
      <c r="K11" s="13" t="n">
        <f aca="false">ROUNDUP((F11+Parámetros!$C$14)/(1-G11),0)</f>
        <v>710</v>
      </c>
      <c r="L11" s="13" t="n">
        <f aca="false">ROUNDUP((F11+Parámetros!$C$15)/(1-G11),0)</f>
        <v>718</v>
      </c>
      <c r="M11" s="13" t="n">
        <f aca="false">MAX(ROUNDUP((F11+I11)/(1-G11),0),Parámetros!$B$7)</f>
        <v>762</v>
      </c>
      <c r="N11" s="12" t="n">
        <v>1016.88</v>
      </c>
      <c r="O11" s="12" t="n">
        <v>830</v>
      </c>
      <c r="P11" s="13" t="n">
        <f aca="false">Parámetros!$B$6</f>
        <v>1</v>
      </c>
      <c r="Q11" s="13" t="n">
        <f aca="false">IF(AND(ISNUMBER(O11),O11-P11&gt;=Parámetros!$B$7),M11,IF(J11&lt;Parámetros!$B$13,J11,IF(K11&lt;Parámetros!$B$14,K11,IF(L11&lt;Parámetros!$B$15,L11,M11))))</f>
        <v>762</v>
      </c>
      <c r="R11" s="13" t="n">
        <f aca="false">IF(AND(ISNUMBER(O11),O11-P11&gt;=Q11),O11-P11,Q11)</f>
        <v>829</v>
      </c>
      <c r="S11" s="3" t="n">
        <f aca="false">IF(ISNUMBER(O11),R11/O11-1,"")</f>
        <v>-0.00120481927710847</v>
      </c>
      <c r="T11" s="13" t="n">
        <f aca="false">VLOOKUP(R11,Parámetros!$A$13:$C$16,3,TRUE())</f>
        <v>0</v>
      </c>
      <c r="U11" s="13" t="n">
        <f aca="false">IF(R11&gt;=Parámetros!$B$7,I11,0)</f>
        <v>75</v>
      </c>
      <c r="V11" s="13" t="n">
        <f aca="false">R11*(1-G11)-T11-U11</f>
        <v>637.94</v>
      </c>
      <c r="W11" s="13" t="n">
        <f aca="false">V11-F11</f>
        <v>57.9399999999999</v>
      </c>
      <c r="X11" s="2" t="s">
        <v>13508</v>
      </c>
      <c r="Y11" s="2"/>
      <c r="Z11" s="13" t="n">
        <v>696</v>
      </c>
      <c r="AA11" s="2" t="s">
        <v>13509</v>
      </c>
    </row>
    <row r="12" customFormat="false" ht="15" hidden="false" customHeight="false" outlineLevel="0" collapsed="false">
      <c r="A12" s="8" t="s">
        <v>226</v>
      </c>
      <c r="B12" s="10" t="str">
        <f aca="false">'Layout Mercado Libre'!C12</f>
        <v>Pañales KleenBebé Suavelastic Etapa 5 Jumbo 40 Piezas</v>
      </c>
      <c r="C12" s="10" t="str">
        <f aca="false">IFERROR(LEFT('Layout Mercado Libre'!E12,FIND(" &gt; ",'Layout Mercado Libre'!E12)-1),"")</f>
        <v>Bebés</v>
      </c>
      <c r="D12" s="12" t="n">
        <v>207.98</v>
      </c>
      <c r="E12" s="13" t="n">
        <f aca="false">Parámetros!$B$5</f>
        <v>4</v>
      </c>
      <c r="F12" s="13" t="n">
        <f aca="false">D12+E12</f>
        <v>211.98</v>
      </c>
      <c r="G12" s="3" t="n">
        <f aca="false">IF(C12="",Parámetros!$B$9,IFERROR(VLOOKUP(C12,Parámetros!$A$20:$B$23,2,FALSE()),Parámetros!$B$9))</f>
        <v>0.15</v>
      </c>
      <c r="H12" s="14" t="n">
        <v>3.2</v>
      </c>
      <c r="I12" s="12" t="n">
        <v>125</v>
      </c>
      <c r="J12" s="13" t="n">
        <f aca="false">ROUNDUP((F12+Parámetros!$C$13)/(1-G12),0)</f>
        <v>279</v>
      </c>
      <c r="K12" s="13" t="n">
        <f aca="false">ROUNDUP((F12+Parámetros!$C$14)/(1-G12),0)</f>
        <v>285</v>
      </c>
      <c r="L12" s="13" t="n">
        <f aca="false">ROUNDUP((F12+Parámetros!$C$15)/(1-G12),0)</f>
        <v>293</v>
      </c>
      <c r="M12" s="13" t="n">
        <f aca="false">MAX(ROUNDUP((F12+I12)/(1-G12),0),Parámetros!$B$7)</f>
        <v>397</v>
      </c>
      <c r="N12" s="12" t="n">
        <v>499.05</v>
      </c>
      <c r="O12" s="12" t="n">
        <v>261.68</v>
      </c>
      <c r="P12" s="13" t="n">
        <f aca="false">Parámetros!$B$6</f>
        <v>1</v>
      </c>
      <c r="Q12" s="13" t="n">
        <f aca="false">IF(AND(ISNUMBER(O12),O12-P12&gt;=Parámetros!$B$7),M12,IF(J12&lt;Parámetros!$B$13,J12,IF(K12&lt;Parámetros!$B$14,K12,IF(L12&lt;Parámetros!$B$15,L12,M12))))</f>
        <v>293</v>
      </c>
      <c r="R12" s="13" t="n">
        <f aca="false">IF(AND(ISNUMBER(O12),O12-P12&gt;=Q12),O12-P12,Q12)</f>
        <v>293</v>
      </c>
      <c r="S12" s="3" t="n">
        <f aca="false">IF(ISNUMBER(O12),R12/O12-1,"")</f>
        <v>0.119688168755732</v>
      </c>
      <c r="T12" s="13" t="n">
        <f aca="false">VLOOKUP(R12,Parámetros!$A$13:$C$16,3,TRUE())</f>
        <v>37</v>
      </c>
      <c r="U12" s="13" t="n">
        <f aca="false">IF(R12&gt;=Parámetros!$B$7,I12,0)</f>
        <v>0</v>
      </c>
      <c r="V12" s="13" t="n">
        <f aca="false">R12*(1-G12)-T12-U12</f>
        <v>212.05</v>
      </c>
      <c r="W12" s="13" t="n">
        <f aca="false">V12-F12</f>
        <v>0.0699999999999932</v>
      </c>
      <c r="X12" s="2" t="s">
        <v>13510</v>
      </c>
      <c r="Y12" s="2"/>
      <c r="Z12" s="13" t="n">
        <v>229</v>
      </c>
      <c r="AA12" s="2" t="s">
        <v>13507</v>
      </c>
    </row>
    <row r="13" customFormat="false" ht="15" hidden="false" customHeight="false" outlineLevel="0" collapsed="false">
      <c r="A13" s="8" t="s">
        <v>238</v>
      </c>
      <c r="B13" s="10" t="str">
        <f aca="false">'Layout Mercado Libre'!C13</f>
        <v>Motrin Infantil Ibuprofeno 20 mg/ml Suspensión 120 ml</v>
      </c>
      <c r="C13" s="10" t="str">
        <f aca="false">IFERROR(LEFT('Layout Mercado Libre'!E13,FIND(" &gt; ",'Layout Mercado Libre'!E13)-1),"")</f>
        <v>Salud y Equipamiento Médico</v>
      </c>
      <c r="D13" s="12" t="n">
        <v>184.49</v>
      </c>
      <c r="E13" s="13" t="n">
        <f aca="false">Parámetros!$B$5</f>
        <v>4</v>
      </c>
      <c r="F13" s="13" t="n">
        <f aca="false">D13+E13</f>
        <v>188.49</v>
      </c>
      <c r="G13" s="3" t="n">
        <f aca="false">IF(C13="",Parámetros!$B$9,IFERROR(VLOOKUP(C13,Parámetros!$A$20:$B$23,2,FALSE()),Parámetros!$B$9))</f>
        <v>0.14</v>
      </c>
      <c r="H13" s="14" t="n">
        <v>0.19</v>
      </c>
      <c r="I13" s="12" t="n">
        <v>75</v>
      </c>
      <c r="J13" s="13" t="n">
        <f aca="false">ROUNDUP((F13+Parámetros!$C$13)/(1-G13),0)</f>
        <v>249</v>
      </c>
      <c r="K13" s="13" t="n">
        <f aca="false">ROUNDUP((F13+Parámetros!$C$14)/(1-G13),0)</f>
        <v>255</v>
      </c>
      <c r="L13" s="13" t="n">
        <f aca="false">ROUNDUP((F13+Parámetros!$C$15)/(1-G13),0)</f>
        <v>263</v>
      </c>
      <c r="M13" s="13" t="n">
        <f aca="false">MAX(ROUNDUP((F13+I13)/(1-G13),0),Parámetros!$B$7)</f>
        <v>307</v>
      </c>
      <c r="N13" s="12" t="n">
        <v>380.97</v>
      </c>
      <c r="O13" s="12" t="n">
        <v>400</v>
      </c>
      <c r="P13" s="13" t="n">
        <f aca="false">Parámetros!$B$6</f>
        <v>1</v>
      </c>
      <c r="Q13" s="13" t="n">
        <f aca="false">IF(AND(ISNUMBER(O13),O13-P13&gt;=Parámetros!$B$7),M13,IF(J13&lt;Parámetros!$B$13,J13,IF(K13&lt;Parámetros!$B$14,K13,IF(L13&lt;Parámetros!$B$15,L13,M13))))</f>
        <v>307</v>
      </c>
      <c r="R13" s="13" t="n">
        <f aca="false">IF(AND(ISNUMBER(O13),O13-P13&gt;=Q13),O13-P13,Q13)</f>
        <v>399</v>
      </c>
      <c r="S13" s="3" t="n">
        <f aca="false">IF(ISNUMBER(O13),R13/O13-1,"")</f>
        <v>-0.00249999999999995</v>
      </c>
      <c r="T13" s="13" t="n">
        <f aca="false">VLOOKUP(R13,Parámetros!$A$13:$C$16,3,TRUE())</f>
        <v>0</v>
      </c>
      <c r="U13" s="13" t="n">
        <f aca="false">IF(R13&gt;=Parámetros!$B$7,I13,0)</f>
        <v>75</v>
      </c>
      <c r="V13" s="13" t="n">
        <f aca="false">R13*(1-G13)-T13-U13</f>
        <v>268.14</v>
      </c>
      <c r="W13" s="13" t="n">
        <f aca="false">V13-F13</f>
        <v>79.65</v>
      </c>
      <c r="X13" s="2" t="s">
        <v>13511</v>
      </c>
      <c r="Y13" s="2"/>
      <c r="Z13" s="13" t="n">
        <v>255</v>
      </c>
      <c r="AA13" s="2" t="s">
        <v>13512</v>
      </c>
    </row>
    <row r="14" customFormat="false" ht="15" hidden="false" customHeight="false" outlineLevel="0" collapsed="false">
      <c r="A14" s="8" t="s">
        <v>261</v>
      </c>
      <c r="B14" s="10" t="str">
        <f aca="false">'Layout Mercado Libre'!C14</f>
        <v>Pañales KleenBebé Suavelastic Etapa 7 XXJumbo 40 Piezas</v>
      </c>
      <c r="C14" s="10" t="str">
        <f aca="false">IFERROR(LEFT('Layout Mercado Libre'!E14,FIND(" &gt; ",'Layout Mercado Libre'!E14)-1),"")</f>
        <v>Bebés</v>
      </c>
      <c r="D14" s="12" t="n">
        <v>216.55</v>
      </c>
      <c r="E14" s="13" t="n">
        <f aca="false">Parámetros!$B$5</f>
        <v>4</v>
      </c>
      <c r="F14" s="13" t="n">
        <f aca="false">D14+E14</f>
        <v>220.55</v>
      </c>
      <c r="G14" s="3" t="n">
        <f aca="false">IF(C14="",Parámetros!$B$9,IFERROR(VLOOKUP(C14,Parámetros!$A$20:$B$23,2,FALSE()),Parámetros!$B$9))</f>
        <v>0.15</v>
      </c>
      <c r="H14" s="14" t="n">
        <v>3.2</v>
      </c>
      <c r="I14" s="12" t="n">
        <v>125</v>
      </c>
      <c r="J14" s="13" t="n">
        <f aca="false">ROUNDUP((F14+Parámetros!$C$13)/(1-G14),0)</f>
        <v>289</v>
      </c>
      <c r="K14" s="13" t="n">
        <f aca="false">ROUNDUP((F14+Parámetros!$C$14)/(1-G14),0)</f>
        <v>295</v>
      </c>
      <c r="L14" s="13" t="n">
        <f aca="false">ROUNDUP((F14+Parámetros!$C$15)/(1-G14),0)</f>
        <v>303</v>
      </c>
      <c r="M14" s="13" t="n">
        <f aca="false">MAX(ROUNDUP((F14+I14)/(1-G14),0),Parámetros!$B$7)</f>
        <v>407</v>
      </c>
      <c r="N14" s="12" t="n">
        <v>597.31</v>
      </c>
      <c r="O14" s="12" t="n">
        <v>494</v>
      </c>
      <c r="P14" s="13" t="n">
        <f aca="false">Parámetros!$B$6</f>
        <v>1</v>
      </c>
      <c r="Q14" s="13" t="n">
        <f aca="false">IF(AND(ISNUMBER(O14),O14-P14&gt;=Parámetros!$B$7),M14,IF(J14&lt;Parámetros!$B$13,J14,IF(K14&lt;Parámetros!$B$14,K14,IF(L14&lt;Parámetros!$B$15,L14,M14))))</f>
        <v>407</v>
      </c>
      <c r="R14" s="13" t="n">
        <f aca="false">IF(AND(ISNUMBER(O14),O14-P14&gt;=Q14),O14-P14,Q14)</f>
        <v>493</v>
      </c>
      <c r="S14" s="3" t="n">
        <f aca="false">IF(ISNUMBER(O14),R14/O14-1,"")</f>
        <v>-0.00202429149797567</v>
      </c>
      <c r="T14" s="13" t="n">
        <f aca="false">VLOOKUP(R14,Parámetros!$A$13:$C$16,3,TRUE())</f>
        <v>0</v>
      </c>
      <c r="U14" s="13" t="n">
        <f aca="false">IF(R14&gt;=Parámetros!$B$7,I14,0)</f>
        <v>125</v>
      </c>
      <c r="V14" s="13" t="n">
        <f aca="false">R14*(1-G14)-T14-U14</f>
        <v>294.05</v>
      </c>
      <c r="W14" s="13" t="n">
        <f aca="false">V14-F14</f>
        <v>73.5</v>
      </c>
      <c r="X14" s="2" t="s">
        <v>13510</v>
      </c>
      <c r="Y14" s="2"/>
      <c r="Z14" s="13" t="n">
        <v>251</v>
      </c>
      <c r="AA14" s="2" t="s">
        <v>13507</v>
      </c>
    </row>
    <row r="15" customFormat="false" ht="15" hidden="false" customHeight="false" outlineLevel="0" collapsed="false">
      <c r="A15" s="8" t="s">
        <v>272</v>
      </c>
      <c r="B15" s="10" t="str">
        <f aca="false">'Layout Mercado Libre'!C15</f>
        <v>Pañales Huggies Supreme Unisex Etapa 4 36 Piezas</v>
      </c>
      <c r="C15" s="10" t="str">
        <f aca="false">IFERROR(LEFT('Layout Mercado Libre'!E15,FIND(" &gt; ",'Layout Mercado Libre'!E15)-1),"")</f>
        <v>Bebés</v>
      </c>
      <c r="D15" s="12" t="n">
        <v>228.95</v>
      </c>
      <c r="E15" s="13" t="n">
        <f aca="false">Parámetros!$B$5</f>
        <v>4</v>
      </c>
      <c r="F15" s="13" t="n">
        <f aca="false">D15+E15</f>
        <v>232.95</v>
      </c>
      <c r="G15" s="3" t="n">
        <f aca="false">IF(C15="",Parámetros!$B$9,IFERROR(VLOOKUP(C15,Parámetros!$A$20:$B$23,2,FALSE()),Parámetros!$B$9))</f>
        <v>0.15</v>
      </c>
      <c r="H15" s="14" t="n">
        <v>2.88</v>
      </c>
      <c r="I15" s="12" t="n">
        <v>125</v>
      </c>
      <c r="J15" s="13" t="n">
        <f aca="false">ROUNDUP((F15+Parámetros!$C$13)/(1-G15),0)</f>
        <v>304</v>
      </c>
      <c r="K15" s="13" t="n">
        <f aca="false">ROUNDUP((F15+Parámetros!$C$14)/(1-G15),0)</f>
        <v>310</v>
      </c>
      <c r="L15" s="13" t="n">
        <f aca="false">ROUNDUP((F15+Parámetros!$C$15)/(1-G15),0)</f>
        <v>318</v>
      </c>
      <c r="M15" s="13" t="n">
        <f aca="false">MAX(ROUNDUP((F15+I15)/(1-G15),0),Parámetros!$B$7)</f>
        <v>422</v>
      </c>
      <c r="N15" s="12" t="n">
        <v>714.53</v>
      </c>
      <c r="O15" s="12" t="n">
        <v>383.25</v>
      </c>
      <c r="P15" s="13" t="n">
        <f aca="false">Parámetros!$B$6</f>
        <v>1</v>
      </c>
      <c r="Q15" s="13" t="n">
        <f aca="false">IF(AND(ISNUMBER(O15),O15-P15&gt;=Parámetros!$B$7),M15,IF(J15&lt;Parámetros!$B$13,J15,IF(K15&lt;Parámetros!$B$14,K15,IF(L15&lt;Parámetros!$B$15,L15,M15))))</f>
        <v>422</v>
      </c>
      <c r="R15" s="13" t="n">
        <f aca="false">IF(AND(ISNUMBER(O15),O15-P15&gt;=Q15),O15-P15,Q15)</f>
        <v>422</v>
      </c>
      <c r="S15" s="3" t="n">
        <f aca="false">IF(ISNUMBER(O15),R15/O15-1,"")</f>
        <v>0.101108936725375</v>
      </c>
      <c r="T15" s="13" t="n">
        <f aca="false">VLOOKUP(R15,Parámetros!$A$13:$C$16,3,TRUE())</f>
        <v>0</v>
      </c>
      <c r="U15" s="13" t="n">
        <f aca="false">IF(R15&gt;=Parámetros!$B$7,I15,0)</f>
        <v>125</v>
      </c>
      <c r="V15" s="13" t="n">
        <f aca="false">R15*(1-G15)-T15-U15</f>
        <v>233.7</v>
      </c>
      <c r="W15" s="13" t="n">
        <f aca="false">V15-F15</f>
        <v>0.75</v>
      </c>
      <c r="X15" s="2" t="s">
        <v>13503</v>
      </c>
      <c r="Y15" s="2"/>
      <c r="Z15" s="13" t="n">
        <v>409</v>
      </c>
      <c r="AA15" s="2" t="s">
        <v>13497</v>
      </c>
    </row>
    <row r="16" customFormat="false" ht="15" hidden="false" customHeight="false" outlineLevel="0" collapsed="false">
      <c r="A16" s="8" t="s">
        <v>281</v>
      </c>
      <c r="B16" s="10" t="str">
        <f aca="false">'Layout Mercado Libre'!C16</f>
        <v>Pañales KleenBebé Suavelastic Etapa 4 Grande 44 Piezas</v>
      </c>
      <c r="C16" s="10" t="str">
        <f aca="false">IFERROR(LEFT('Layout Mercado Libre'!E16,FIND(" &gt; ",'Layout Mercado Libre'!E16)-1),"")</f>
        <v>Bebés</v>
      </c>
      <c r="D16" s="12" t="n">
        <v>191.91</v>
      </c>
      <c r="E16" s="13" t="n">
        <f aca="false">Parámetros!$B$5</f>
        <v>4</v>
      </c>
      <c r="F16" s="13" t="n">
        <f aca="false">D16+E16</f>
        <v>195.91</v>
      </c>
      <c r="G16" s="3" t="n">
        <f aca="false">IF(C16="",Parámetros!$B$9,IFERROR(VLOOKUP(C16,Parámetros!$A$20:$B$23,2,FALSE()),Parámetros!$B$9))</f>
        <v>0.15</v>
      </c>
      <c r="H16" s="14" t="n">
        <v>3.52</v>
      </c>
      <c r="I16" s="12" t="n">
        <v>125</v>
      </c>
      <c r="J16" s="13" t="n">
        <f aca="false">ROUNDUP((F16+Parámetros!$C$13)/(1-G16),0)</f>
        <v>260</v>
      </c>
      <c r="K16" s="13" t="n">
        <f aca="false">ROUNDUP((F16+Parámetros!$C$14)/(1-G16),0)</f>
        <v>266</v>
      </c>
      <c r="L16" s="13" t="n">
        <f aca="false">ROUNDUP((F16+Parámetros!$C$15)/(1-G16),0)</f>
        <v>275</v>
      </c>
      <c r="M16" s="13" t="n">
        <f aca="false">MAX(ROUNDUP((F16+I16)/(1-G16),0),Parámetros!$B$7)</f>
        <v>378</v>
      </c>
      <c r="N16" s="12" t="n">
        <v>361.56</v>
      </c>
      <c r="O16" s="12" t="n">
        <v>253.25</v>
      </c>
      <c r="P16" s="13" t="n">
        <f aca="false">Parámetros!$B$6</f>
        <v>1</v>
      </c>
      <c r="Q16" s="13" t="n">
        <f aca="false">IF(AND(ISNUMBER(O16),O16-P16&gt;=Parámetros!$B$7),M16,IF(J16&lt;Parámetros!$B$13,J16,IF(K16&lt;Parámetros!$B$14,K16,IF(L16&lt;Parámetros!$B$15,L16,M16))))</f>
        <v>275</v>
      </c>
      <c r="R16" s="13" t="n">
        <f aca="false">IF(AND(ISNUMBER(O16),O16-P16&gt;=Q16),O16-P16,Q16)</f>
        <v>275</v>
      </c>
      <c r="S16" s="3" t="n">
        <f aca="false">IF(ISNUMBER(O16),R16/O16-1,"")</f>
        <v>0.0858835143139192</v>
      </c>
      <c r="T16" s="13" t="n">
        <f aca="false">VLOOKUP(R16,Parámetros!$A$13:$C$16,3,TRUE())</f>
        <v>37</v>
      </c>
      <c r="U16" s="13" t="n">
        <f aca="false">IF(R16&gt;=Parámetros!$B$7,I16,0)</f>
        <v>0</v>
      </c>
      <c r="V16" s="13" t="n">
        <f aca="false">R16*(1-G16)-T16-U16</f>
        <v>196.75</v>
      </c>
      <c r="W16" s="13" t="n">
        <f aca="false">V16-F16</f>
        <v>0.840000000000003</v>
      </c>
      <c r="X16" s="2" t="s">
        <v>13513</v>
      </c>
      <c r="Y16" s="2"/>
      <c r="Z16" s="13" t="n">
        <v>239</v>
      </c>
      <c r="AA16" s="2" t="s">
        <v>13497</v>
      </c>
    </row>
    <row r="17" customFormat="false" ht="15" hidden="false" customHeight="false" outlineLevel="0" collapsed="false">
      <c r="A17" s="8" t="s">
        <v>291</v>
      </c>
      <c r="B17" s="10" t="str">
        <f aca="false">'Layout Mercado Libre'!C17</f>
        <v>Pañales KleenBebé Suavelastic Etapa 6 Extra Jumbo 40 Piezas</v>
      </c>
      <c r="C17" s="10" t="str">
        <f aca="false">IFERROR(LEFT('Layout Mercado Libre'!E17,FIND(" &gt; ",'Layout Mercado Libre'!E17)-1),"")</f>
        <v>Bebés</v>
      </c>
      <c r="D17" s="12" t="n">
        <v>216.56</v>
      </c>
      <c r="E17" s="13" t="n">
        <f aca="false">Parámetros!$B$5</f>
        <v>4</v>
      </c>
      <c r="F17" s="13" t="n">
        <f aca="false">D17+E17</f>
        <v>220.56</v>
      </c>
      <c r="G17" s="3" t="n">
        <f aca="false">IF(C17="",Parámetros!$B$9,IFERROR(VLOOKUP(C17,Parámetros!$A$20:$B$23,2,FALSE()),Parámetros!$B$9))</f>
        <v>0.15</v>
      </c>
      <c r="H17" s="14" t="n">
        <v>3.2</v>
      </c>
      <c r="I17" s="12" t="n">
        <v>125</v>
      </c>
      <c r="J17" s="13" t="n">
        <f aca="false">ROUNDUP((F17+Parámetros!$C$13)/(1-G17),0)</f>
        <v>289</v>
      </c>
      <c r="K17" s="13" t="n">
        <f aca="false">ROUNDUP((F17+Parámetros!$C$14)/(1-G17),0)</f>
        <v>295</v>
      </c>
      <c r="L17" s="13" t="n">
        <f aca="false">ROUNDUP((F17+Parámetros!$C$15)/(1-G17),0)</f>
        <v>304</v>
      </c>
      <c r="M17" s="13" t="n">
        <f aca="false">MAX(ROUNDUP((F17+I17)/(1-G17),0),Parámetros!$B$7)</f>
        <v>407</v>
      </c>
      <c r="N17" s="12" t="n">
        <v>363.49</v>
      </c>
      <c r="O17" s="12" t="n">
        <v>269.9</v>
      </c>
      <c r="P17" s="13" t="n">
        <f aca="false">Parámetros!$B$6</f>
        <v>1</v>
      </c>
      <c r="Q17" s="13" t="n">
        <f aca="false">IF(AND(ISNUMBER(O17),O17-P17&gt;=Parámetros!$B$7),M17,IF(J17&lt;Parámetros!$B$13,J17,IF(K17&lt;Parámetros!$B$14,K17,IF(L17&lt;Parámetros!$B$15,L17,M17))))</f>
        <v>407</v>
      </c>
      <c r="R17" s="13" t="n">
        <f aca="false">IF(AND(ISNUMBER(O17),O17-P17&gt;=Q17),O17-P17,Q17)</f>
        <v>407</v>
      </c>
      <c r="S17" s="3" t="n">
        <f aca="false">IF(ISNUMBER(O17),R17/O17-1,"")</f>
        <v>0.507965913301223</v>
      </c>
      <c r="T17" s="13" t="n">
        <f aca="false">VLOOKUP(R17,Parámetros!$A$13:$C$16,3,TRUE())</f>
        <v>0</v>
      </c>
      <c r="U17" s="13" t="n">
        <f aca="false">IF(R17&gt;=Parámetros!$B$7,I17,0)</f>
        <v>125</v>
      </c>
      <c r="V17" s="13" t="n">
        <f aca="false">R17*(1-G17)-T17-U17</f>
        <v>220.95</v>
      </c>
      <c r="W17" s="13" t="n">
        <f aca="false">V17-F17</f>
        <v>0.389999999999986</v>
      </c>
      <c r="X17" s="2" t="s">
        <v>13510</v>
      </c>
      <c r="Y17" s="2"/>
      <c r="Z17" s="13" t="n">
        <v>212</v>
      </c>
      <c r="AA17" s="2" t="s">
        <v>13500</v>
      </c>
    </row>
    <row r="18" customFormat="false" ht="15" hidden="false" customHeight="false" outlineLevel="0" collapsed="false">
      <c r="A18" s="8" t="s">
        <v>301</v>
      </c>
      <c r="B18" s="10" t="str">
        <f aca="false">'Layout Mercado Libre'!C18</f>
        <v>Bedoyecta Complejo B Ácido Fólico Vitamina C 30 Cápsulas</v>
      </c>
      <c r="C18" s="10" t="str">
        <f aca="false">IFERROR(LEFT('Layout Mercado Libre'!E18,FIND(" &gt; ",'Layout Mercado Libre'!E18)-1),"")</f>
        <v>Salud y Equipamiento Médico</v>
      </c>
      <c r="D18" s="12" t="n">
        <v>179.5</v>
      </c>
      <c r="E18" s="13" t="n">
        <f aca="false">Parámetros!$B$5</f>
        <v>4</v>
      </c>
      <c r="F18" s="13" t="n">
        <f aca="false">D18+E18</f>
        <v>183.5</v>
      </c>
      <c r="G18" s="3" t="n">
        <f aca="false">IF(C18="",Parámetros!$B$9,IFERROR(VLOOKUP(C18,Parámetros!$A$20:$B$23,2,FALSE()),Parámetros!$B$9))</f>
        <v>0.14</v>
      </c>
      <c r="H18" s="14" t="n">
        <v>0.19</v>
      </c>
      <c r="I18" s="12" t="n">
        <v>75</v>
      </c>
      <c r="J18" s="13" t="n">
        <f aca="false">ROUNDUP((F18+Parámetros!$C$13)/(1-G18),0)</f>
        <v>243</v>
      </c>
      <c r="K18" s="13" t="n">
        <f aca="false">ROUNDUP((F18+Parámetros!$C$14)/(1-G18),0)</f>
        <v>249</v>
      </c>
      <c r="L18" s="13" t="n">
        <f aca="false">ROUNDUP((F18+Parámetros!$C$15)/(1-G18),0)</f>
        <v>257</v>
      </c>
      <c r="M18" s="13" t="n">
        <f aca="false">MAX(ROUNDUP((F18+I18)/(1-G18),0),Parámetros!$B$7)</f>
        <v>301</v>
      </c>
      <c r="N18" s="12" t="n">
        <v>354.19</v>
      </c>
      <c r="O18" s="12" t="n">
        <v>272.46</v>
      </c>
      <c r="P18" s="13" t="n">
        <f aca="false">Parámetros!$B$6</f>
        <v>1</v>
      </c>
      <c r="Q18" s="13" t="n">
        <f aca="false">IF(AND(ISNUMBER(O18),O18-P18&gt;=Parámetros!$B$7),M18,IF(J18&lt;Parámetros!$B$13,J18,IF(K18&lt;Parámetros!$B$14,K18,IF(L18&lt;Parámetros!$B$15,L18,M18))))</f>
        <v>257</v>
      </c>
      <c r="R18" s="13" t="n">
        <f aca="false">IF(AND(ISNUMBER(O18),O18-P18&gt;=Q18),O18-P18,Q18)</f>
        <v>271.46</v>
      </c>
      <c r="S18" s="3" t="n">
        <f aca="false">IF(ISNUMBER(O18),R18/O18-1,"")</f>
        <v>-0.00367026352492106</v>
      </c>
      <c r="T18" s="13" t="n">
        <f aca="false">VLOOKUP(R18,Parámetros!$A$13:$C$16,3,TRUE())</f>
        <v>37</v>
      </c>
      <c r="U18" s="13" t="n">
        <f aca="false">IF(R18&gt;=Parámetros!$B$7,I18,0)</f>
        <v>0</v>
      </c>
      <c r="V18" s="13" t="n">
        <f aca="false">R18*(1-G18)-T18-U18</f>
        <v>196.4556</v>
      </c>
      <c r="W18" s="13" t="n">
        <f aca="false">V18-F18</f>
        <v>12.9556</v>
      </c>
      <c r="X18" s="2" t="s">
        <v>13514</v>
      </c>
      <c r="Y18" s="2"/>
      <c r="Z18" s="13" t="n">
        <v>315</v>
      </c>
      <c r="AA18" s="2" t="s">
        <v>13507</v>
      </c>
    </row>
    <row r="19" customFormat="false" ht="15" hidden="false" customHeight="false" outlineLevel="0" collapsed="false">
      <c r="A19" s="8" t="s">
        <v>314</v>
      </c>
      <c r="B19" s="10" t="str">
        <f aca="false">'Layout Mercado Libre'!C19</f>
        <v>Ribotripsin 18 mg 30 Tabletas</v>
      </c>
      <c r="C19" s="10" t="str">
        <f aca="false">IFERROR(LEFT('Layout Mercado Libre'!E19,FIND(" &gt; ",'Layout Mercado Libre'!E19)-1),"")</f>
        <v>Salud y Equipamiento Médico</v>
      </c>
      <c r="D19" s="12" t="n">
        <v>286.17</v>
      </c>
      <c r="E19" s="13" t="n">
        <f aca="false">Parámetros!$B$5</f>
        <v>4</v>
      </c>
      <c r="F19" s="13" t="n">
        <f aca="false">D19+E19</f>
        <v>290.17</v>
      </c>
      <c r="G19" s="3" t="n">
        <f aca="false">IF(C19="",Parámetros!$B$9,IFERROR(VLOOKUP(C19,Parámetros!$A$20:$B$23,2,FALSE()),Parámetros!$B$9))</f>
        <v>0.14</v>
      </c>
      <c r="H19" s="14" t="n">
        <v>0.19</v>
      </c>
      <c r="I19" s="12" t="n">
        <v>75</v>
      </c>
      <c r="J19" s="13" t="n">
        <f aca="false">ROUNDUP((F19+Parámetros!$C$13)/(1-G19),0)</f>
        <v>367</v>
      </c>
      <c r="K19" s="13" t="n">
        <f aca="false">ROUNDUP((F19+Parámetros!$C$14)/(1-G19),0)</f>
        <v>373</v>
      </c>
      <c r="L19" s="13" t="n">
        <f aca="false">ROUNDUP((F19+Parámetros!$C$15)/(1-G19),0)</f>
        <v>381</v>
      </c>
      <c r="M19" s="13" t="n">
        <f aca="false">MAX(ROUNDUP((F19+I19)/(1-G19),0),Parámetros!$B$7)</f>
        <v>425</v>
      </c>
      <c r="N19" s="12" t="n">
        <v>538.9</v>
      </c>
      <c r="O19" s="12" t="n">
        <v>577.33</v>
      </c>
      <c r="P19" s="13" t="n">
        <f aca="false">Parámetros!$B$6</f>
        <v>1</v>
      </c>
      <c r="Q19" s="13" t="n">
        <f aca="false">IF(AND(ISNUMBER(O19),O19-P19&gt;=Parámetros!$B$7),M19,IF(J19&lt;Parámetros!$B$13,J19,IF(K19&lt;Parámetros!$B$14,K19,IF(L19&lt;Parámetros!$B$15,L19,M19))))</f>
        <v>425</v>
      </c>
      <c r="R19" s="13" t="n">
        <f aca="false">IF(AND(ISNUMBER(O19),O19-P19&gt;=Q19),O19-P19,Q19)</f>
        <v>576.33</v>
      </c>
      <c r="S19" s="3" t="n">
        <f aca="false">IF(ISNUMBER(O19),R19/O19-1,"")</f>
        <v>-0.0017321116172726</v>
      </c>
      <c r="T19" s="13" t="n">
        <f aca="false">VLOOKUP(R19,Parámetros!$A$13:$C$16,3,TRUE())</f>
        <v>0</v>
      </c>
      <c r="U19" s="13" t="n">
        <f aca="false">IF(R19&gt;=Parámetros!$B$7,I19,0)</f>
        <v>75</v>
      </c>
      <c r="V19" s="13" t="n">
        <f aca="false">R19*(1-G19)-T19-U19</f>
        <v>420.6438</v>
      </c>
      <c r="W19" s="13" t="n">
        <f aca="false">V19-F19</f>
        <v>130.4738</v>
      </c>
      <c r="X19" s="2" t="s">
        <v>13501</v>
      </c>
      <c r="Y19" s="2"/>
      <c r="Z19" s="13" t="n">
        <v>438</v>
      </c>
      <c r="AA19" s="2" t="s">
        <v>13515</v>
      </c>
    </row>
    <row r="20" customFormat="false" ht="15" hidden="false" customHeight="false" outlineLevel="0" collapsed="false">
      <c r="A20" s="8" t="s">
        <v>329</v>
      </c>
      <c r="B20" s="10" t="str">
        <f aca="false">'Layout Mercado Libre'!C20</f>
        <v>Vick VapoRub Ungüento Tópico 50 g</v>
      </c>
      <c r="C20" s="10" t="str">
        <f aca="false">IFERROR(LEFT('Layout Mercado Libre'!E20,FIND(" &gt; ",'Layout Mercado Libre'!E20)-1),"")</f>
        <v>Salud y Equipamiento Médico</v>
      </c>
      <c r="D20" s="12" t="n">
        <v>85.56</v>
      </c>
      <c r="E20" s="13" t="n">
        <f aca="false">Parámetros!$B$5</f>
        <v>4</v>
      </c>
      <c r="F20" s="13" t="n">
        <f aca="false">D20+E20</f>
        <v>89.56</v>
      </c>
      <c r="G20" s="3" t="n">
        <f aca="false">IF(C20="",Parámetros!$B$9,IFERROR(VLOOKUP(C20,Parámetros!$A$20:$B$23,2,FALSE()),Parámetros!$B$9))</f>
        <v>0.14</v>
      </c>
      <c r="H20" s="14" t="n">
        <v>0.11</v>
      </c>
      <c r="I20" s="12" t="n">
        <v>75</v>
      </c>
      <c r="J20" s="13" t="n">
        <f aca="false">ROUNDUP((F20+Parámetros!$C$13)/(1-G20),0)</f>
        <v>134</v>
      </c>
      <c r="K20" s="13" t="n">
        <f aca="false">ROUNDUP((F20+Parámetros!$C$14)/(1-G20),0)</f>
        <v>140</v>
      </c>
      <c r="L20" s="13" t="n">
        <f aca="false">ROUNDUP((F20+Parámetros!$C$15)/(1-G20),0)</f>
        <v>148</v>
      </c>
      <c r="M20" s="13" t="n">
        <f aca="false">MAX(ROUNDUP((F20+I20)/(1-G20),0),Parámetros!$B$7)</f>
        <v>299</v>
      </c>
      <c r="N20" s="12" t="n">
        <v>173.6</v>
      </c>
      <c r="O20" s="12" t="n">
        <v>159.07</v>
      </c>
      <c r="P20" s="13" t="n">
        <f aca="false">Parámetros!$B$6</f>
        <v>1</v>
      </c>
      <c r="Q20" s="13" t="n">
        <f aca="false">IF(AND(ISNUMBER(O20),O20-P20&gt;=Parámetros!$B$7),M20,IF(J20&lt;Parámetros!$B$13,J20,IF(K20&lt;Parámetros!$B$14,K20,IF(L20&lt;Parámetros!$B$15,L20,M20))))</f>
        <v>140</v>
      </c>
      <c r="R20" s="13" t="n">
        <f aca="false">IF(AND(ISNUMBER(O20),O20-P20&gt;=Q20),O20-P20,Q20)</f>
        <v>158.07</v>
      </c>
      <c r="S20" s="3" t="n">
        <f aca="false">IF(ISNUMBER(O20),R20/O20-1,"")</f>
        <v>-0.00628654051675359</v>
      </c>
      <c r="T20" s="13" t="n">
        <f aca="false">VLOOKUP(R20,Parámetros!$A$13:$C$16,3,TRUE())</f>
        <v>37</v>
      </c>
      <c r="U20" s="13" t="n">
        <f aca="false">IF(R20&gt;=Parámetros!$B$7,I20,0)</f>
        <v>0</v>
      </c>
      <c r="V20" s="13" t="n">
        <f aca="false">R20*(1-G20)-T20-U20</f>
        <v>98.9402</v>
      </c>
      <c r="W20" s="13" t="n">
        <f aca="false">V20-F20</f>
        <v>9.3802</v>
      </c>
      <c r="X20" s="2" t="s">
        <v>13516</v>
      </c>
      <c r="Y20" s="2"/>
      <c r="Z20" s="13" t="n">
        <v>111</v>
      </c>
      <c r="AA20" s="2" t="s">
        <v>13497</v>
      </c>
    </row>
    <row r="21" customFormat="false" ht="15" hidden="false" customHeight="false" outlineLevel="0" collapsed="false">
      <c r="A21" s="8" t="s">
        <v>348</v>
      </c>
      <c r="B21" s="10" t="str">
        <f aca="false">'Layout Mercado Libre'!C21</f>
        <v>Dolo-Neurobión DC Solución Inyectable 3 Jeringas 3 ml</v>
      </c>
      <c r="C21" s="10" t="str">
        <f aca="false">IFERROR(LEFT('Layout Mercado Libre'!E21,FIND(" &gt; ",'Layout Mercado Libre'!E21)-1),"")</f>
        <v>Salud y Equipamiento Médico</v>
      </c>
      <c r="D21" s="12" t="n">
        <v>460.68</v>
      </c>
      <c r="E21" s="13" t="n">
        <f aca="false">Parámetros!$B$5</f>
        <v>4</v>
      </c>
      <c r="F21" s="13" t="n">
        <f aca="false">D21+E21</f>
        <v>464.68</v>
      </c>
      <c r="G21" s="3" t="n">
        <f aca="false">IF(C21="",Parámetros!$B$9,IFERROR(VLOOKUP(C21,Parámetros!$A$20:$B$23,2,FALSE()),Parámetros!$B$9))</f>
        <v>0.14</v>
      </c>
      <c r="H21" s="14" t="n">
        <v>0.11</v>
      </c>
      <c r="I21" s="12" t="n">
        <v>75</v>
      </c>
      <c r="J21" s="13" t="n">
        <f aca="false">ROUNDUP((F21+Parámetros!$C$13)/(1-G21),0)</f>
        <v>570</v>
      </c>
      <c r="K21" s="13" t="n">
        <f aca="false">ROUNDUP((F21+Parámetros!$C$14)/(1-G21),0)</f>
        <v>576</v>
      </c>
      <c r="L21" s="13" t="n">
        <f aca="false">ROUNDUP((F21+Parámetros!$C$15)/(1-G21),0)</f>
        <v>584</v>
      </c>
      <c r="M21" s="13" t="n">
        <f aca="false">MAX(ROUNDUP((F21+I21)/(1-G21),0),Parámetros!$B$7)</f>
        <v>628</v>
      </c>
      <c r="N21" s="12" t="n">
        <v>912.11</v>
      </c>
      <c r="O21" s="12" t="n">
        <v>719.06</v>
      </c>
      <c r="P21" s="13" t="n">
        <f aca="false">Parámetros!$B$6</f>
        <v>1</v>
      </c>
      <c r="Q21" s="13" t="n">
        <f aca="false">IF(AND(ISNUMBER(O21),O21-P21&gt;=Parámetros!$B$7),M21,IF(J21&lt;Parámetros!$B$13,J21,IF(K21&lt;Parámetros!$B$14,K21,IF(L21&lt;Parámetros!$B$15,L21,M21))))</f>
        <v>628</v>
      </c>
      <c r="R21" s="13" t="n">
        <f aca="false">IF(AND(ISNUMBER(O21),O21-P21&gt;=Q21),O21-P21,Q21)</f>
        <v>718.06</v>
      </c>
      <c r="S21" s="3" t="n">
        <f aca="false">IF(ISNUMBER(O21),R21/O21-1,"")</f>
        <v>-0.00139070453091539</v>
      </c>
      <c r="T21" s="13" t="n">
        <f aca="false">VLOOKUP(R21,Parámetros!$A$13:$C$16,3,TRUE())</f>
        <v>0</v>
      </c>
      <c r="U21" s="13" t="n">
        <f aca="false">IF(R21&gt;=Parámetros!$B$7,I21,0)</f>
        <v>75</v>
      </c>
      <c r="V21" s="13" t="n">
        <f aca="false">R21*(1-G21)-T21-U21</f>
        <v>542.5316</v>
      </c>
      <c r="W21" s="13" t="n">
        <f aca="false">V21-F21</f>
        <v>77.8515999999999</v>
      </c>
      <c r="X21" s="2" t="s">
        <v>13517</v>
      </c>
      <c r="Y21" s="2"/>
      <c r="Z21" s="13" t="n">
        <v>559</v>
      </c>
      <c r="AA21" s="2" t="s">
        <v>13518</v>
      </c>
    </row>
    <row r="22" customFormat="false" ht="15" hidden="false" customHeight="false" outlineLevel="0" collapsed="false">
      <c r="A22" s="8" t="s">
        <v>366</v>
      </c>
      <c r="B22" s="10" t="str">
        <f aca="false">'Layout Mercado Libre'!C22</f>
        <v>Pañales Huggies Supreme Unisex Etapa 7 36 Piezas</v>
      </c>
      <c r="C22" s="10" t="str">
        <f aca="false">IFERROR(LEFT('Layout Mercado Libre'!E22,FIND(" &gt; ",'Layout Mercado Libre'!E22)-1),"")</f>
        <v>Bebés</v>
      </c>
      <c r="D22" s="12" t="n">
        <v>320.15</v>
      </c>
      <c r="E22" s="13" t="n">
        <f aca="false">Parámetros!$B$5</f>
        <v>4</v>
      </c>
      <c r="F22" s="13" t="n">
        <f aca="false">D22+E22</f>
        <v>324.15</v>
      </c>
      <c r="G22" s="3" t="n">
        <f aca="false">IF(C22="",Parámetros!$B$9,IFERROR(VLOOKUP(C22,Parámetros!$A$20:$B$23,2,FALSE()),Parámetros!$B$9))</f>
        <v>0.15</v>
      </c>
      <c r="H22" s="14" t="n">
        <v>2.88</v>
      </c>
      <c r="I22" s="12" t="n">
        <v>125</v>
      </c>
      <c r="J22" s="13" t="n">
        <f aca="false">ROUNDUP((F22+Parámetros!$C$13)/(1-G22),0)</f>
        <v>411</v>
      </c>
      <c r="K22" s="13" t="n">
        <f aca="false">ROUNDUP((F22+Parámetros!$C$14)/(1-G22),0)</f>
        <v>417</v>
      </c>
      <c r="L22" s="13" t="n">
        <f aca="false">ROUNDUP((F22+Parámetros!$C$15)/(1-G22),0)</f>
        <v>425</v>
      </c>
      <c r="M22" s="13" t="n">
        <f aca="false">MAX(ROUNDUP((F22+I22)/(1-G22),0),Parámetros!$B$7)</f>
        <v>529</v>
      </c>
      <c r="N22" s="12"/>
      <c r="O22" s="12"/>
      <c r="P22" s="13" t="n">
        <f aca="false">Parámetros!$B$6</f>
        <v>1</v>
      </c>
      <c r="Q22" s="13" t="n">
        <f aca="false">IF(AND(ISNUMBER(O22),O22-P22&gt;=Parámetros!$B$7),M22,IF(J22&lt;Parámetros!$B$13,J22,IF(K22&lt;Parámetros!$B$14,K22,IF(L22&lt;Parámetros!$B$15,L22,M22))))</f>
        <v>529</v>
      </c>
      <c r="R22" s="13" t="n">
        <f aca="false">IF(AND(ISNUMBER(O22),O22-P22&gt;=Q22),O22-P22,Q22)</f>
        <v>529</v>
      </c>
      <c r="S22" s="3" t="str">
        <f aca="false">IF(ISNUMBER(O22),R22/O22-1,"")</f>
        <v/>
      </c>
      <c r="T22" s="13" t="n">
        <f aca="false">VLOOKUP(R22,Parámetros!$A$13:$C$16,3,TRUE())</f>
        <v>0</v>
      </c>
      <c r="U22" s="13" t="n">
        <f aca="false">IF(R22&gt;=Parámetros!$B$7,I22,0)</f>
        <v>125</v>
      </c>
      <c r="V22" s="13" t="n">
        <f aca="false">R22*(1-G22)-T22-U22</f>
        <v>324.65</v>
      </c>
      <c r="W22" s="13" t="n">
        <f aca="false">V22-F22</f>
        <v>0.5</v>
      </c>
      <c r="X22" s="2" t="s">
        <v>13503</v>
      </c>
      <c r="Y22" s="2"/>
      <c r="Z22" s="13" t="n">
        <v>529</v>
      </c>
      <c r="AA22" s="2" t="s">
        <v>13519</v>
      </c>
    </row>
    <row r="23" customFormat="false" ht="15" hidden="false" customHeight="false" outlineLevel="0" collapsed="false">
      <c r="A23" s="8" t="s">
        <v>374</v>
      </c>
      <c r="B23" s="10" t="str">
        <f aca="false">'Layout Mercado Libre'!C23</f>
        <v>Pañales Huggies UltraConfort Niño Etapa 6 40 Piezas</v>
      </c>
      <c r="C23" s="10" t="str">
        <f aca="false">IFERROR(LEFT('Layout Mercado Libre'!E23,FIND(" &gt; ",'Layout Mercado Libre'!E23)-1),"")</f>
        <v>Bebés</v>
      </c>
      <c r="D23" s="12" t="n">
        <v>233.86</v>
      </c>
      <c r="E23" s="13" t="n">
        <f aca="false">Parámetros!$B$5</f>
        <v>4</v>
      </c>
      <c r="F23" s="13" t="n">
        <f aca="false">D23+E23</f>
        <v>237.86</v>
      </c>
      <c r="G23" s="3" t="n">
        <f aca="false">IF(C23="",Parámetros!$B$9,IFERROR(VLOOKUP(C23,Parámetros!$A$20:$B$23,2,FALSE()),Parámetros!$B$9))</f>
        <v>0.15</v>
      </c>
      <c r="H23" s="14" t="n">
        <v>3.2</v>
      </c>
      <c r="I23" s="12" t="n">
        <v>125</v>
      </c>
      <c r="J23" s="13" t="n">
        <f aca="false">ROUNDUP((F23+Parámetros!$C$13)/(1-G23),0)</f>
        <v>310</v>
      </c>
      <c r="K23" s="13" t="n">
        <f aca="false">ROUNDUP((F23+Parámetros!$C$14)/(1-G23),0)</f>
        <v>316</v>
      </c>
      <c r="L23" s="13" t="n">
        <f aca="false">ROUNDUP((F23+Parámetros!$C$15)/(1-G23),0)</f>
        <v>324</v>
      </c>
      <c r="M23" s="13" t="n">
        <f aca="false">MAX(ROUNDUP((F23+I23)/(1-G23),0),Parámetros!$B$7)</f>
        <v>427</v>
      </c>
      <c r="N23" s="12" t="n">
        <v>708.84</v>
      </c>
      <c r="O23" s="12" t="n">
        <v>567</v>
      </c>
      <c r="P23" s="13" t="n">
        <f aca="false">Parámetros!$B$6</f>
        <v>1</v>
      </c>
      <c r="Q23" s="13" t="n">
        <f aca="false">IF(AND(ISNUMBER(O23),O23-P23&gt;=Parámetros!$B$7),M23,IF(J23&lt;Parámetros!$B$13,J23,IF(K23&lt;Parámetros!$B$14,K23,IF(L23&lt;Parámetros!$B$15,L23,M23))))</f>
        <v>427</v>
      </c>
      <c r="R23" s="13" t="n">
        <f aca="false">IF(AND(ISNUMBER(O23),O23-P23&gt;=Q23),O23-P23,Q23)</f>
        <v>566</v>
      </c>
      <c r="S23" s="3" t="n">
        <f aca="false">IF(ISNUMBER(O23),R23/O23-1,"")</f>
        <v>-0.00176366843033515</v>
      </c>
      <c r="T23" s="13" t="n">
        <f aca="false">VLOOKUP(R23,Parámetros!$A$13:$C$16,3,TRUE())</f>
        <v>0</v>
      </c>
      <c r="U23" s="13" t="n">
        <f aca="false">IF(R23&gt;=Parámetros!$B$7,I23,0)</f>
        <v>125</v>
      </c>
      <c r="V23" s="13" t="n">
        <f aca="false">R23*(1-G23)-T23-U23</f>
        <v>356.1</v>
      </c>
      <c r="W23" s="13" t="n">
        <f aca="false">V23-F23</f>
        <v>118.24</v>
      </c>
      <c r="X23" s="2" t="s">
        <v>13510</v>
      </c>
      <c r="Y23" s="2"/>
      <c r="Z23" s="13" t="n">
        <v>319</v>
      </c>
      <c r="AA23" s="2" t="s">
        <v>13520</v>
      </c>
    </row>
    <row r="24" customFormat="false" ht="15" hidden="false" customHeight="false" outlineLevel="0" collapsed="false">
      <c r="A24" s="8" t="s">
        <v>384</v>
      </c>
      <c r="B24" s="10" t="str">
        <f aca="false">'Layout Mercado Libre'!C24</f>
        <v>Núcleo C.M.P. Forte 5 mg/3 mg 30 Cápsulas</v>
      </c>
      <c r="C24" s="10" t="str">
        <f aca="false">IFERROR(LEFT('Layout Mercado Libre'!E24,FIND(" &gt; ",'Layout Mercado Libre'!E24)-1),"")</f>
        <v>Salud y Equipamiento Médico</v>
      </c>
      <c r="D24" s="12" t="n">
        <v>425</v>
      </c>
      <c r="E24" s="13" t="n">
        <f aca="false">Parámetros!$B$5</f>
        <v>4</v>
      </c>
      <c r="F24" s="13" t="n">
        <f aca="false">D24+E24</f>
        <v>429</v>
      </c>
      <c r="G24" s="3" t="n">
        <f aca="false">IF(C24="",Parámetros!$B$9,IFERROR(VLOOKUP(C24,Parámetros!$A$20:$B$23,2,FALSE()),Parámetros!$B$9))</f>
        <v>0.14</v>
      </c>
      <c r="H24" s="14" t="n">
        <v>0.19</v>
      </c>
      <c r="I24" s="12" t="n">
        <v>75</v>
      </c>
      <c r="J24" s="13" t="n">
        <f aca="false">ROUNDUP((F24+Parámetros!$C$13)/(1-G24),0)</f>
        <v>528</v>
      </c>
      <c r="K24" s="13" t="n">
        <f aca="false">ROUNDUP((F24+Parámetros!$C$14)/(1-G24),0)</f>
        <v>534</v>
      </c>
      <c r="L24" s="13" t="n">
        <f aca="false">ROUNDUP((F24+Parámetros!$C$15)/(1-G24),0)</f>
        <v>542</v>
      </c>
      <c r="M24" s="13" t="n">
        <f aca="false">MAX(ROUNDUP((F24+I24)/(1-G24),0),Parámetros!$B$7)</f>
        <v>587</v>
      </c>
      <c r="N24" s="12" t="n">
        <v>694.74</v>
      </c>
      <c r="O24" s="12" t="n">
        <v>466.93</v>
      </c>
      <c r="P24" s="13" t="n">
        <f aca="false">Parámetros!$B$6</f>
        <v>1</v>
      </c>
      <c r="Q24" s="13" t="n">
        <f aca="false">IF(AND(ISNUMBER(O24),O24-P24&gt;=Parámetros!$B$7),M24,IF(J24&lt;Parámetros!$B$13,J24,IF(K24&lt;Parámetros!$B$14,K24,IF(L24&lt;Parámetros!$B$15,L24,M24))))</f>
        <v>587</v>
      </c>
      <c r="R24" s="13" t="n">
        <f aca="false">IF(AND(ISNUMBER(O24),O24-P24&gt;=Q24),O24-P24,Q24)</f>
        <v>587</v>
      </c>
      <c r="S24" s="3" t="n">
        <f aca="false">IF(ISNUMBER(O24),R24/O24-1,"")</f>
        <v>0.257147752339751</v>
      </c>
      <c r="T24" s="13" t="n">
        <f aca="false">VLOOKUP(R24,Parámetros!$A$13:$C$16,3,TRUE())</f>
        <v>0</v>
      </c>
      <c r="U24" s="13" t="n">
        <f aca="false">IF(R24&gt;=Parámetros!$B$7,I24,0)</f>
        <v>75</v>
      </c>
      <c r="V24" s="13" t="n">
        <f aca="false">R24*(1-G24)-T24-U24</f>
        <v>429.82</v>
      </c>
      <c r="W24" s="13" t="n">
        <f aca="false">V24-F24</f>
        <v>0.819999999999993</v>
      </c>
      <c r="X24" s="2" t="s">
        <v>13514</v>
      </c>
      <c r="Y24" s="2"/>
      <c r="Z24" s="13" t="n">
        <v>514.5</v>
      </c>
      <c r="AA24" s="2" t="s">
        <v>13518</v>
      </c>
    </row>
    <row r="25" customFormat="false" ht="15" hidden="false" customHeight="false" outlineLevel="0" collapsed="false">
      <c r="A25" s="8" t="s">
        <v>398</v>
      </c>
      <c r="B25" s="10" t="str">
        <f aca="false">'Layout Mercado Libre'!C25</f>
        <v>Fórmula Infantil Nan Optipro 2 Lata 400 g</v>
      </c>
      <c r="C25" s="10" t="str">
        <f aca="false">IFERROR(LEFT('Layout Mercado Libre'!E25,FIND(" &gt; ",'Layout Mercado Libre'!E25)-1),"")</f>
        <v>Bebés</v>
      </c>
      <c r="D25" s="12" t="n">
        <v>130</v>
      </c>
      <c r="E25" s="13" t="n">
        <f aca="false">Parámetros!$B$5</f>
        <v>4</v>
      </c>
      <c r="F25" s="13" t="n">
        <f aca="false">D25+E25</f>
        <v>134</v>
      </c>
      <c r="G25" s="3" t="n">
        <f aca="false">IF(C25="",Parámetros!$B$9,IFERROR(VLOOKUP(C25,Parámetros!$A$20:$B$23,2,FALSE()),Parámetros!$B$9))</f>
        <v>0.15</v>
      </c>
      <c r="H25" s="14" t="n">
        <v>0.51</v>
      </c>
      <c r="I25" s="12" t="n">
        <v>90</v>
      </c>
      <c r="J25" s="13" t="n">
        <f aca="false">ROUNDUP((F25+Parámetros!$C$13)/(1-G25),0)</f>
        <v>188</v>
      </c>
      <c r="K25" s="13" t="n">
        <f aca="false">ROUNDUP((F25+Parámetros!$C$14)/(1-G25),0)</f>
        <v>193</v>
      </c>
      <c r="L25" s="13" t="n">
        <f aca="false">ROUNDUP((F25+Parámetros!$C$15)/(1-G25),0)</f>
        <v>202</v>
      </c>
      <c r="M25" s="13" t="n">
        <f aca="false">MAX(ROUNDUP((F25+I25)/(1-G25),0),Parámetros!$B$7)</f>
        <v>299</v>
      </c>
      <c r="N25" s="12" t="n">
        <v>254.75</v>
      </c>
      <c r="O25" s="12" t="n">
        <v>330</v>
      </c>
      <c r="P25" s="13" t="n">
        <f aca="false">Parámetros!$B$6</f>
        <v>1</v>
      </c>
      <c r="Q25" s="13" t="n">
        <f aca="false">IF(AND(ISNUMBER(O25),O25-P25&gt;=Parámetros!$B$7),M25,IF(J25&lt;Parámetros!$B$13,J25,IF(K25&lt;Parámetros!$B$14,K25,IF(L25&lt;Parámetros!$B$15,L25,M25))))</f>
        <v>299</v>
      </c>
      <c r="R25" s="13" t="n">
        <f aca="false">IF(AND(ISNUMBER(O25),O25-P25&gt;=Q25),O25-P25,Q25)</f>
        <v>329</v>
      </c>
      <c r="S25" s="3" t="n">
        <f aca="false">IF(ISNUMBER(O25),R25/O25-1,"")</f>
        <v>-0.00303030303030305</v>
      </c>
      <c r="T25" s="13" t="n">
        <f aca="false">VLOOKUP(R25,Parámetros!$A$13:$C$16,3,TRUE())</f>
        <v>0</v>
      </c>
      <c r="U25" s="13" t="n">
        <f aca="false">IF(R25&gt;=Parámetros!$B$7,I25,0)</f>
        <v>90</v>
      </c>
      <c r="V25" s="13" t="n">
        <f aca="false">R25*(1-G25)-T25-U25</f>
        <v>189.65</v>
      </c>
      <c r="W25" s="13" t="n">
        <f aca="false">V25-F25</f>
        <v>55.65</v>
      </c>
      <c r="X25" s="2" t="s">
        <v>13505</v>
      </c>
      <c r="Y25" s="2"/>
      <c r="Z25" s="13"/>
      <c r="AA25" s="2"/>
    </row>
    <row r="26" customFormat="false" ht="15" hidden="false" customHeight="false" outlineLevel="0" collapsed="false">
      <c r="A26" s="8" t="s">
        <v>407</v>
      </c>
      <c r="B26" s="10" t="str">
        <f aca="false">'Layout Mercado Libre'!C26</f>
        <v>Dolo-Neurobión Diclofenaco 50 mg Vitaminas B 20 Tabletas</v>
      </c>
      <c r="C26" s="10" t="str">
        <f aca="false">IFERROR(LEFT('Layout Mercado Libre'!E26,FIND(" &gt; ",'Layout Mercado Libre'!E26)-1),"")</f>
        <v>Salud y Equipamiento Médico</v>
      </c>
      <c r="D26" s="12" t="n">
        <v>259.18</v>
      </c>
      <c r="E26" s="13" t="n">
        <f aca="false">Parámetros!$B$5</f>
        <v>4</v>
      </c>
      <c r="F26" s="13" t="n">
        <f aca="false">D26+E26</f>
        <v>263.18</v>
      </c>
      <c r="G26" s="3" t="n">
        <f aca="false">IF(C26="",Parámetros!$B$9,IFERROR(VLOOKUP(C26,Parámetros!$A$20:$B$23,2,FALSE()),Parámetros!$B$9))</f>
        <v>0.14</v>
      </c>
      <c r="H26" s="14" t="n">
        <v>0.17</v>
      </c>
      <c r="I26" s="12" t="n">
        <v>75</v>
      </c>
      <c r="J26" s="13" t="n">
        <f aca="false">ROUNDUP((F26+Parámetros!$C$13)/(1-G26),0)</f>
        <v>336</v>
      </c>
      <c r="K26" s="13" t="n">
        <f aca="false">ROUNDUP((F26+Parámetros!$C$14)/(1-G26),0)</f>
        <v>341</v>
      </c>
      <c r="L26" s="13" t="n">
        <f aca="false">ROUNDUP((F26+Parámetros!$C$15)/(1-G26),0)</f>
        <v>350</v>
      </c>
      <c r="M26" s="13" t="n">
        <f aca="false">MAX(ROUNDUP((F26+I26)/(1-G26),0),Parámetros!$B$7)</f>
        <v>394</v>
      </c>
      <c r="N26" s="12" t="n">
        <v>458.8</v>
      </c>
      <c r="O26" s="12" t="n">
        <v>390</v>
      </c>
      <c r="P26" s="13" t="n">
        <f aca="false">Parámetros!$B$6</f>
        <v>1</v>
      </c>
      <c r="Q26" s="13" t="n">
        <f aca="false">IF(AND(ISNUMBER(O26),O26-P26&gt;=Parámetros!$B$7),M26,IF(J26&lt;Parámetros!$B$13,J26,IF(K26&lt;Parámetros!$B$14,K26,IF(L26&lt;Parámetros!$B$15,L26,M26))))</f>
        <v>394</v>
      </c>
      <c r="R26" s="13" t="n">
        <f aca="false">IF(AND(ISNUMBER(O26),O26-P26&gt;=Q26),O26-P26,Q26)</f>
        <v>394</v>
      </c>
      <c r="S26" s="3" t="n">
        <f aca="false">IF(ISNUMBER(O26),R26/O26-1,"")</f>
        <v>0.0102564102564102</v>
      </c>
      <c r="T26" s="13" t="n">
        <f aca="false">VLOOKUP(R26,Parámetros!$A$13:$C$16,3,TRUE())</f>
        <v>0</v>
      </c>
      <c r="U26" s="13" t="n">
        <f aca="false">IF(R26&gt;=Parámetros!$B$7,I26,0)</f>
        <v>75</v>
      </c>
      <c r="V26" s="13" t="n">
        <f aca="false">R26*(1-G26)-T26-U26</f>
        <v>263.84</v>
      </c>
      <c r="W26" s="13" t="n">
        <f aca="false">V26-F26</f>
        <v>0.659999999999968</v>
      </c>
      <c r="X26" s="2" t="s">
        <v>13521</v>
      </c>
      <c r="Y26" s="2"/>
      <c r="Z26" s="13" t="n">
        <v>341</v>
      </c>
      <c r="AA26" s="2" t="s">
        <v>13507</v>
      </c>
    </row>
    <row r="27" customFormat="false" ht="15" hidden="false" customHeight="false" outlineLevel="0" collapsed="false">
      <c r="A27" s="8" t="s">
        <v>421</v>
      </c>
      <c r="B27" s="10" t="str">
        <f aca="false">'Layout Mercado Libre'!C27</f>
        <v>Pañales KleenBebé Suavelastic Etapa 2 Chico 40 Piezas</v>
      </c>
      <c r="C27" s="10" t="str">
        <f aca="false">IFERROR(LEFT('Layout Mercado Libre'!E27,FIND(" &gt; ",'Layout Mercado Libre'!E27)-1),"")</f>
        <v>Bebés</v>
      </c>
      <c r="D27" s="12" t="n">
        <v>124.96</v>
      </c>
      <c r="E27" s="13" t="n">
        <f aca="false">Parámetros!$B$5</f>
        <v>4</v>
      </c>
      <c r="F27" s="13" t="n">
        <f aca="false">D27+E27</f>
        <v>128.96</v>
      </c>
      <c r="G27" s="3" t="n">
        <f aca="false">IF(C27="",Parámetros!$B$9,IFERROR(VLOOKUP(C27,Parámetros!$A$20:$B$23,2,FALSE()),Parámetros!$B$9))</f>
        <v>0.15</v>
      </c>
      <c r="H27" s="14" t="n">
        <v>3.2</v>
      </c>
      <c r="I27" s="12" t="n">
        <v>125</v>
      </c>
      <c r="J27" s="13" t="n">
        <f aca="false">ROUNDUP((F27+Parámetros!$C$13)/(1-G27),0)</f>
        <v>182</v>
      </c>
      <c r="K27" s="13" t="n">
        <f aca="false">ROUNDUP((F27+Parámetros!$C$14)/(1-G27),0)</f>
        <v>188</v>
      </c>
      <c r="L27" s="13" t="n">
        <f aca="false">ROUNDUP((F27+Parámetros!$C$15)/(1-G27),0)</f>
        <v>196</v>
      </c>
      <c r="M27" s="13" t="n">
        <f aca="false">MAX(ROUNDUP((F27+I27)/(1-G27),0),Parámetros!$B$7)</f>
        <v>299</v>
      </c>
      <c r="N27" s="12" t="n">
        <v>270.24</v>
      </c>
      <c r="O27" s="12" t="n">
        <v>192.91</v>
      </c>
      <c r="P27" s="13" t="n">
        <f aca="false">Parámetros!$B$6</f>
        <v>1</v>
      </c>
      <c r="Q27" s="13" t="n">
        <f aca="false">IF(AND(ISNUMBER(O27),O27-P27&gt;=Parámetros!$B$7),M27,IF(J27&lt;Parámetros!$B$13,J27,IF(K27&lt;Parámetros!$B$14,K27,IF(L27&lt;Parámetros!$B$15,L27,M27))))</f>
        <v>196</v>
      </c>
      <c r="R27" s="13" t="n">
        <f aca="false">IF(AND(ISNUMBER(O27),O27-P27&gt;=Q27),O27-P27,Q27)</f>
        <v>196</v>
      </c>
      <c r="S27" s="3" t="n">
        <f aca="false">IF(ISNUMBER(O27),R27/O27-1,"")</f>
        <v>0.0160178321497071</v>
      </c>
      <c r="T27" s="13" t="n">
        <f aca="false">VLOOKUP(R27,Parámetros!$A$13:$C$16,3,TRUE())</f>
        <v>37</v>
      </c>
      <c r="U27" s="13" t="n">
        <f aca="false">IF(R27&gt;=Parámetros!$B$7,I27,0)</f>
        <v>0</v>
      </c>
      <c r="V27" s="13" t="n">
        <f aca="false">R27*(1-G27)-T27-U27</f>
        <v>129.6</v>
      </c>
      <c r="W27" s="13" t="n">
        <f aca="false">V27-F27</f>
        <v>0.640000000000015</v>
      </c>
      <c r="X27" s="2" t="s">
        <v>13510</v>
      </c>
      <c r="Y27" s="2"/>
      <c r="Z27" s="13" t="n">
        <v>189</v>
      </c>
      <c r="AA27" s="2" t="s">
        <v>13504</v>
      </c>
    </row>
    <row r="28" customFormat="false" ht="15" hidden="false" customHeight="false" outlineLevel="0" collapsed="false">
      <c r="A28" s="8" t="s">
        <v>431</v>
      </c>
      <c r="B28" s="10" t="str">
        <f aca="false">'Layout Mercado Libre'!C28</f>
        <v>Pañales KleenBebé Suavelastic Etapa 3 Mediano 44 Piezas</v>
      </c>
      <c r="C28" s="10" t="str">
        <f aca="false">IFERROR(LEFT('Layout Mercado Libre'!E28,FIND(" &gt; ",'Layout Mercado Libre'!E28)-1),"")</f>
        <v>Bebés</v>
      </c>
      <c r="D28" s="12" t="n">
        <v>154.87</v>
      </c>
      <c r="E28" s="13" t="n">
        <f aca="false">Parámetros!$B$5</f>
        <v>4</v>
      </c>
      <c r="F28" s="13" t="n">
        <f aca="false">D28+E28</f>
        <v>158.87</v>
      </c>
      <c r="G28" s="3" t="n">
        <f aca="false">IF(C28="",Parámetros!$B$9,IFERROR(VLOOKUP(C28,Parámetros!$A$20:$B$23,2,FALSE()),Parámetros!$B$9))</f>
        <v>0.15</v>
      </c>
      <c r="H28" s="14" t="n">
        <v>3.52</v>
      </c>
      <c r="I28" s="12" t="n">
        <v>125</v>
      </c>
      <c r="J28" s="13" t="n">
        <f aca="false">ROUNDUP((F28+Parámetros!$C$13)/(1-G28),0)</f>
        <v>217</v>
      </c>
      <c r="K28" s="13" t="n">
        <f aca="false">ROUNDUP((F28+Parámetros!$C$14)/(1-G28),0)</f>
        <v>223</v>
      </c>
      <c r="L28" s="13" t="n">
        <f aca="false">ROUNDUP((F28+Parámetros!$C$15)/(1-G28),0)</f>
        <v>231</v>
      </c>
      <c r="M28" s="13" t="n">
        <f aca="false">MAX(ROUNDUP((F28+I28)/(1-G28),0),Parámetros!$B$7)</f>
        <v>334</v>
      </c>
      <c r="N28" s="12" t="n">
        <v>279</v>
      </c>
      <c r="O28" s="12" t="n">
        <v>279</v>
      </c>
      <c r="P28" s="13" t="n">
        <f aca="false">Parámetros!$B$6</f>
        <v>1</v>
      </c>
      <c r="Q28" s="13" t="n">
        <f aca="false">IF(AND(ISNUMBER(O28),O28-P28&gt;=Parámetros!$B$7),M28,IF(J28&lt;Parámetros!$B$13,J28,IF(K28&lt;Parámetros!$B$14,K28,IF(L28&lt;Parámetros!$B$15,L28,M28))))</f>
        <v>231</v>
      </c>
      <c r="R28" s="13" t="n">
        <f aca="false">IF(AND(ISNUMBER(O28),O28-P28&gt;=Q28),O28-P28,Q28)</f>
        <v>278</v>
      </c>
      <c r="S28" s="3" t="n">
        <f aca="false">IF(ISNUMBER(O28),R28/O28-1,"")</f>
        <v>-0.00358422939068104</v>
      </c>
      <c r="T28" s="13" t="n">
        <f aca="false">VLOOKUP(R28,Parámetros!$A$13:$C$16,3,TRUE())</f>
        <v>37</v>
      </c>
      <c r="U28" s="13" t="n">
        <f aca="false">IF(R28&gt;=Parámetros!$B$7,I28,0)</f>
        <v>0</v>
      </c>
      <c r="V28" s="13" t="n">
        <f aca="false">R28*(1-G28)-T28-U28</f>
        <v>199.3</v>
      </c>
      <c r="W28" s="13" t="n">
        <f aca="false">V28-F28</f>
        <v>40.43</v>
      </c>
      <c r="X28" s="2" t="s">
        <v>13513</v>
      </c>
      <c r="Y28" s="2"/>
      <c r="Z28" s="13" t="n">
        <v>219</v>
      </c>
      <c r="AA28" s="2" t="s">
        <v>13504</v>
      </c>
    </row>
    <row r="29" customFormat="false" ht="15" hidden="false" customHeight="false" outlineLevel="0" collapsed="false">
      <c r="A29" s="8" t="s">
        <v>443</v>
      </c>
      <c r="B29" s="10" t="str">
        <f aca="false">'Layout Mercado Libre'!C29</f>
        <v>Terramicina Oxitetraciclina 500 mg 16 Cápsulas</v>
      </c>
      <c r="C29" s="10" t="str">
        <f aca="false">IFERROR(LEFT('Layout Mercado Libre'!E29,FIND(" &gt; ",'Layout Mercado Libre'!E29)-1),"")</f>
        <v>Salud y Equipamiento Médico</v>
      </c>
      <c r="D29" s="12" t="n">
        <v>267.05</v>
      </c>
      <c r="E29" s="13" t="n">
        <f aca="false">Parámetros!$B$5</f>
        <v>4</v>
      </c>
      <c r="F29" s="13" t="n">
        <f aca="false">D29+E29</f>
        <v>271.05</v>
      </c>
      <c r="G29" s="3" t="n">
        <f aca="false">IF(C29="",Parámetros!$B$9,IFERROR(VLOOKUP(C29,Parámetros!$A$20:$B$23,2,FALSE()),Parámetros!$B$9))</f>
        <v>0.14</v>
      </c>
      <c r="H29" s="14" t="n">
        <v>0.16</v>
      </c>
      <c r="I29" s="12" t="n">
        <v>75</v>
      </c>
      <c r="J29" s="13" t="n">
        <f aca="false">ROUNDUP((F29+Parámetros!$C$13)/(1-G29),0)</f>
        <v>345</v>
      </c>
      <c r="K29" s="13" t="n">
        <f aca="false">ROUNDUP((F29+Parámetros!$C$14)/(1-G29),0)</f>
        <v>351</v>
      </c>
      <c r="L29" s="13" t="n">
        <f aca="false">ROUNDUP((F29+Parámetros!$C$15)/(1-G29),0)</f>
        <v>359</v>
      </c>
      <c r="M29" s="13" t="n">
        <f aca="false">MAX(ROUNDUP((F29+I29)/(1-G29),0),Parámetros!$B$7)</f>
        <v>403</v>
      </c>
      <c r="N29" s="12" t="n">
        <v>509.76</v>
      </c>
      <c r="O29" s="12" t="n">
        <v>372</v>
      </c>
      <c r="P29" s="13" t="n">
        <f aca="false">Parámetros!$B$6</f>
        <v>1</v>
      </c>
      <c r="Q29" s="13" t="n">
        <f aca="false">IF(AND(ISNUMBER(O29),O29-P29&gt;=Parámetros!$B$7),M29,IF(J29&lt;Parámetros!$B$13,J29,IF(K29&lt;Parámetros!$B$14,K29,IF(L29&lt;Parámetros!$B$15,L29,M29))))</f>
        <v>403</v>
      </c>
      <c r="R29" s="13" t="n">
        <f aca="false">IF(AND(ISNUMBER(O29),O29-P29&gt;=Q29),O29-P29,Q29)</f>
        <v>403</v>
      </c>
      <c r="S29" s="3" t="n">
        <f aca="false">IF(ISNUMBER(O29),R29/O29-1,"")</f>
        <v>0.0833333333333333</v>
      </c>
      <c r="T29" s="13" t="n">
        <f aca="false">VLOOKUP(R29,Parámetros!$A$13:$C$16,3,TRUE())</f>
        <v>0</v>
      </c>
      <c r="U29" s="13" t="n">
        <f aca="false">IF(R29&gt;=Parámetros!$B$7,I29,0)</f>
        <v>75</v>
      </c>
      <c r="V29" s="13" t="n">
        <f aca="false">R29*(1-G29)-T29-U29</f>
        <v>271.58</v>
      </c>
      <c r="W29" s="13" t="n">
        <f aca="false">V29-F29</f>
        <v>0.529999999999973</v>
      </c>
      <c r="X29" s="2" t="s">
        <v>13522</v>
      </c>
      <c r="Y29" s="2"/>
      <c r="Z29" s="13" t="n">
        <v>296.5</v>
      </c>
      <c r="AA29" s="2" t="s">
        <v>13523</v>
      </c>
    </row>
    <row r="30" customFormat="false" ht="15" hidden="false" customHeight="false" outlineLevel="0" collapsed="false">
      <c r="A30" s="8" t="s">
        <v>457</v>
      </c>
      <c r="B30" s="10" t="str">
        <f aca="false">'Layout Mercado Libre'!C30</f>
        <v>Pañales Huggies UltraConfort Niña Etapa 6 40 Piezas</v>
      </c>
      <c r="C30" s="10" t="str">
        <f aca="false">IFERROR(LEFT('Layout Mercado Libre'!E30,FIND(" &gt; ",'Layout Mercado Libre'!E30)-1),"")</f>
        <v>Bebés</v>
      </c>
      <c r="D30" s="12" t="n">
        <v>233.86</v>
      </c>
      <c r="E30" s="13" t="n">
        <f aca="false">Parámetros!$B$5</f>
        <v>4</v>
      </c>
      <c r="F30" s="13" t="n">
        <f aca="false">D30+E30</f>
        <v>237.86</v>
      </c>
      <c r="G30" s="3" t="n">
        <f aca="false">IF(C30="",Parámetros!$B$9,IFERROR(VLOOKUP(C30,Parámetros!$A$20:$B$23,2,FALSE()),Parámetros!$B$9))</f>
        <v>0.15</v>
      </c>
      <c r="H30" s="14" t="n">
        <v>3.2</v>
      </c>
      <c r="I30" s="12" t="n">
        <v>125</v>
      </c>
      <c r="J30" s="13" t="n">
        <f aca="false">ROUNDUP((F30+Parámetros!$C$13)/(1-G30),0)</f>
        <v>310</v>
      </c>
      <c r="K30" s="13" t="n">
        <f aca="false">ROUNDUP((F30+Parámetros!$C$14)/(1-G30),0)</f>
        <v>316</v>
      </c>
      <c r="L30" s="13" t="n">
        <f aca="false">ROUNDUP((F30+Parámetros!$C$15)/(1-G30),0)</f>
        <v>324</v>
      </c>
      <c r="M30" s="13" t="n">
        <f aca="false">MAX(ROUNDUP((F30+I30)/(1-G30),0),Parámetros!$B$7)</f>
        <v>427</v>
      </c>
      <c r="N30" s="12" t="n">
        <v>684.43</v>
      </c>
      <c r="O30" s="12" t="n">
        <v>455.9</v>
      </c>
      <c r="P30" s="13" t="n">
        <f aca="false">Parámetros!$B$6</f>
        <v>1</v>
      </c>
      <c r="Q30" s="13" t="n">
        <f aca="false">IF(AND(ISNUMBER(O30),O30-P30&gt;=Parámetros!$B$7),M30,IF(J30&lt;Parámetros!$B$13,J30,IF(K30&lt;Parámetros!$B$14,K30,IF(L30&lt;Parámetros!$B$15,L30,M30))))</f>
        <v>427</v>
      </c>
      <c r="R30" s="13" t="n">
        <f aca="false">IF(AND(ISNUMBER(O30),O30-P30&gt;=Q30),O30-P30,Q30)</f>
        <v>454.9</v>
      </c>
      <c r="S30" s="3" t="n">
        <f aca="false">IF(ISNUMBER(O30),R30/O30-1,"")</f>
        <v>-0.00219346347883309</v>
      </c>
      <c r="T30" s="13" t="n">
        <f aca="false">VLOOKUP(R30,Parámetros!$A$13:$C$16,3,TRUE())</f>
        <v>0</v>
      </c>
      <c r="U30" s="13" t="n">
        <f aca="false">IF(R30&gt;=Parámetros!$B$7,I30,0)</f>
        <v>125</v>
      </c>
      <c r="V30" s="13" t="n">
        <f aca="false">R30*(1-G30)-T30-U30</f>
        <v>261.665</v>
      </c>
      <c r="W30" s="13" t="n">
        <f aca="false">V30-F30</f>
        <v>23.805</v>
      </c>
      <c r="X30" s="2" t="s">
        <v>13510</v>
      </c>
      <c r="Y30" s="2"/>
      <c r="Z30" s="13" t="n">
        <v>319</v>
      </c>
      <c r="AA30" s="2" t="s">
        <v>13518</v>
      </c>
    </row>
    <row r="31" customFormat="false" ht="15" hidden="false" customHeight="false" outlineLevel="0" collapsed="false">
      <c r="A31" s="8" t="s">
        <v>468</v>
      </c>
      <c r="B31" s="10" t="str">
        <f aca="false">'Layout Mercado Libre'!C31</f>
        <v>Fixodent Original Crema Adhesiva para Dentadura 40 ml</v>
      </c>
      <c r="C31" s="10" t="str">
        <f aca="false">IFERROR(LEFT('Layout Mercado Libre'!E31,FIND(" &gt; ",'Layout Mercado Libre'!E31)-1),"")</f>
        <v>Belleza y Cuidado Personal</v>
      </c>
      <c r="D31" s="12" t="n">
        <v>68.01</v>
      </c>
      <c r="E31" s="13" t="n">
        <f aca="false">Parámetros!$B$5</f>
        <v>4</v>
      </c>
      <c r="F31" s="13" t="n">
        <f aca="false">D31+E31</f>
        <v>72.01</v>
      </c>
      <c r="G31" s="3" t="n">
        <f aca="false">IF(C31="",Parámetros!$B$9,IFERROR(VLOOKUP(C31,Parámetros!$A$20:$B$23,2,FALSE()),Parámetros!$B$9))</f>
        <v>0.14</v>
      </c>
      <c r="H31" s="14" t="n">
        <v>0.1</v>
      </c>
      <c r="I31" s="12" t="n">
        <v>75</v>
      </c>
      <c r="J31" s="13" t="n">
        <f aca="false">ROUNDUP((F31+Parámetros!$C$13)/(1-G31),0)</f>
        <v>113</v>
      </c>
      <c r="K31" s="13" t="n">
        <f aca="false">ROUNDUP((F31+Parámetros!$C$14)/(1-G31),0)</f>
        <v>119</v>
      </c>
      <c r="L31" s="13" t="n">
        <f aca="false">ROUNDUP((F31+Parámetros!$C$15)/(1-G31),0)</f>
        <v>127</v>
      </c>
      <c r="M31" s="13" t="n">
        <f aca="false">MAX(ROUNDUP((F31+I31)/(1-G31),0),Parámetros!$B$7)</f>
        <v>299</v>
      </c>
      <c r="N31" s="12" t="n">
        <v>188.67</v>
      </c>
      <c r="O31" s="12" t="n">
        <v>215</v>
      </c>
      <c r="P31" s="13" t="n">
        <f aca="false">Parámetros!$B$6</f>
        <v>1</v>
      </c>
      <c r="Q31" s="13" t="n">
        <f aca="false">IF(AND(ISNUMBER(O31),O31-P31&gt;=Parámetros!$B$7),M31,IF(J31&lt;Parámetros!$B$13,J31,IF(K31&lt;Parámetros!$B$14,K31,IF(L31&lt;Parámetros!$B$15,L31,M31))))</f>
        <v>119</v>
      </c>
      <c r="R31" s="13" t="n">
        <f aca="false">IF(AND(ISNUMBER(O31),O31-P31&gt;=Q31),O31-P31,Q31)</f>
        <v>214</v>
      </c>
      <c r="S31" s="3" t="n">
        <f aca="false">IF(ISNUMBER(O31),R31/O31-1,"")</f>
        <v>-0.00465116279069766</v>
      </c>
      <c r="T31" s="13" t="n">
        <f aca="false">VLOOKUP(R31,Parámetros!$A$13:$C$16,3,TRUE())</f>
        <v>37</v>
      </c>
      <c r="U31" s="13" t="n">
        <f aca="false">IF(R31&gt;=Parámetros!$B$7,I31,0)</f>
        <v>0</v>
      </c>
      <c r="V31" s="13" t="n">
        <f aca="false">R31*(1-G31)-T31-U31</f>
        <v>147.04</v>
      </c>
      <c r="W31" s="13" t="n">
        <f aca="false">V31-F31</f>
        <v>75.03</v>
      </c>
      <c r="X31" s="2" t="s">
        <v>13524</v>
      </c>
      <c r="Y31" s="2"/>
      <c r="Z31" s="13" t="n">
        <v>141.5</v>
      </c>
      <c r="AA31" s="2" t="s">
        <v>13518</v>
      </c>
    </row>
    <row r="32" customFormat="false" ht="15" hidden="false" customHeight="false" outlineLevel="0" collapsed="false">
      <c r="A32" s="8" t="s">
        <v>481</v>
      </c>
      <c r="B32" s="10" t="str">
        <f aca="false">'Layout Mercado Libre'!C32</f>
        <v>Lagricel PF Hialuronato de Sodio 4 mg/ml Gotas 10 ml</v>
      </c>
      <c r="C32" s="10" t="str">
        <f aca="false">IFERROR(LEFT('Layout Mercado Libre'!E32,FIND(" &gt; ",'Layout Mercado Libre'!E32)-1),"")</f>
        <v>Salud y Equipamiento Médico</v>
      </c>
      <c r="D32" s="12" t="n">
        <v>369.86</v>
      </c>
      <c r="E32" s="13" t="n">
        <f aca="false">Parámetros!$B$5</f>
        <v>4</v>
      </c>
      <c r="F32" s="13" t="n">
        <f aca="false">D32+E32</f>
        <v>373.86</v>
      </c>
      <c r="G32" s="3" t="n">
        <f aca="false">IF(C32="",Parámetros!$B$9,IFERROR(VLOOKUP(C32,Parámetros!$A$20:$B$23,2,FALSE()),Parámetros!$B$9))</f>
        <v>0.14</v>
      </c>
      <c r="H32" s="14" t="n">
        <v>0.06</v>
      </c>
      <c r="I32" s="12" t="n">
        <v>75</v>
      </c>
      <c r="J32" s="13" t="n">
        <f aca="false">ROUNDUP((F32+Parámetros!$C$13)/(1-G32),0)</f>
        <v>464</v>
      </c>
      <c r="K32" s="13" t="n">
        <f aca="false">ROUNDUP((F32+Parámetros!$C$14)/(1-G32),0)</f>
        <v>470</v>
      </c>
      <c r="L32" s="13" t="n">
        <f aca="false">ROUNDUP((F32+Parámetros!$C$15)/(1-G32),0)</f>
        <v>478</v>
      </c>
      <c r="M32" s="13" t="n">
        <f aca="false">MAX(ROUNDUP((F32+I32)/(1-G32),0),Parámetros!$B$7)</f>
        <v>522</v>
      </c>
      <c r="N32" s="12" t="n">
        <v>727.34</v>
      </c>
      <c r="O32" s="12" t="n">
        <v>467.03</v>
      </c>
      <c r="P32" s="13" t="n">
        <f aca="false">Parámetros!$B$6</f>
        <v>1</v>
      </c>
      <c r="Q32" s="13" t="n">
        <f aca="false">IF(AND(ISNUMBER(O32),O32-P32&gt;=Parámetros!$B$7),M32,IF(J32&lt;Parámetros!$B$13,J32,IF(K32&lt;Parámetros!$B$14,K32,IF(L32&lt;Parámetros!$B$15,L32,M32))))</f>
        <v>522</v>
      </c>
      <c r="R32" s="13" t="n">
        <f aca="false">IF(AND(ISNUMBER(O32),O32-P32&gt;=Q32),O32-P32,Q32)</f>
        <v>522</v>
      </c>
      <c r="S32" s="3" t="n">
        <f aca="false">IF(ISNUMBER(O32),R32/O32-1,"")</f>
        <v>0.117701218337152</v>
      </c>
      <c r="T32" s="13" t="n">
        <f aca="false">VLOOKUP(R32,Parámetros!$A$13:$C$16,3,TRUE())</f>
        <v>0</v>
      </c>
      <c r="U32" s="13" t="n">
        <f aca="false">IF(R32&gt;=Parámetros!$B$7,I32,0)</f>
        <v>75</v>
      </c>
      <c r="V32" s="13" t="n">
        <f aca="false">R32*(1-G32)-T32-U32</f>
        <v>373.92</v>
      </c>
      <c r="W32" s="13" t="n">
        <f aca="false">V32-F32</f>
        <v>0.0600000000000023</v>
      </c>
      <c r="X32" s="2" t="s">
        <v>13525</v>
      </c>
      <c r="Y32" s="2"/>
      <c r="Z32" s="13" t="n">
        <v>628.5</v>
      </c>
      <c r="AA32" s="2" t="s">
        <v>13518</v>
      </c>
    </row>
    <row r="33" customFormat="false" ht="15" hidden="false" customHeight="false" outlineLevel="0" collapsed="false">
      <c r="A33" s="8" t="s">
        <v>501</v>
      </c>
      <c r="B33" s="10" t="str">
        <f aca="false">'Layout Mercado Libre'!C33</f>
        <v>Pañales Huggies UltraConfort Niña Etapa 5 40 Piezas</v>
      </c>
      <c r="C33" s="10" t="str">
        <f aca="false">IFERROR(LEFT('Layout Mercado Libre'!E33,FIND(" &gt; ",'Layout Mercado Libre'!E33)-1),"")</f>
        <v>Bebés</v>
      </c>
      <c r="D33" s="12" t="n">
        <v>218.47</v>
      </c>
      <c r="E33" s="13" t="n">
        <f aca="false">Parámetros!$B$5</f>
        <v>4</v>
      </c>
      <c r="F33" s="13" t="n">
        <f aca="false">D33+E33</f>
        <v>222.47</v>
      </c>
      <c r="G33" s="3" t="n">
        <f aca="false">IF(C33="",Parámetros!$B$9,IFERROR(VLOOKUP(C33,Parámetros!$A$20:$B$23,2,FALSE()),Parámetros!$B$9))</f>
        <v>0.15</v>
      </c>
      <c r="H33" s="14" t="n">
        <v>3.2</v>
      </c>
      <c r="I33" s="12" t="n">
        <v>125</v>
      </c>
      <c r="J33" s="13" t="n">
        <f aca="false">ROUNDUP((F33+Parámetros!$C$13)/(1-G33),0)</f>
        <v>292</v>
      </c>
      <c r="K33" s="13" t="n">
        <f aca="false">ROUNDUP((F33+Parámetros!$C$14)/(1-G33),0)</f>
        <v>298</v>
      </c>
      <c r="L33" s="13" t="n">
        <f aca="false">ROUNDUP((F33+Parámetros!$C$15)/(1-G33),0)</f>
        <v>306</v>
      </c>
      <c r="M33" s="13" t="n">
        <f aca="false">MAX(ROUNDUP((F33+I33)/(1-G33),0),Parámetros!$B$7)</f>
        <v>409</v>
      </c>
      <c r="N33" s="12" t="n">
        <v>677.7</v>
      </c>
      <c r="O33" s="12" t="n">
        <v>479</v>
      </c>
      <c r="P33" s="13" t="n">
        <f aca="false">Parámetros!$B$6</f>
        <v>1</v>
      </c>
      <c r="Q33" s="13" t="n">
        <f aca="false">IF(AND(ISNUMBER(O33),O33-P33&gt;=Parámetros!$B$7),M33,IF(J33&lt;Parámetros!$B$13,J33,IF(K33&lt;Parámetros!$B$14,K33,IF(L33&lt;Parámetros!$B$15,L33,M33))))</f>
        <v>409</v>
      </c>
      <c r="R33" s="13" t="n">
        <f aca="false">IF(AND(ISNUMBER(O33),O33-P33&gt;=Q33),O33-P33,Q33)</f>
        <v>478</v>
      </c>
      <c r="S33" s="3" t="n">
        <f aca="false">IF(ISNUMBER(O33),R33/O33-1,"")</f>
        <v>-0.0020876826722338</v>
      </c>
      <c r="T33" s="13" t="n">
        <f aca="false">VLOOKUP(R33,Parámetros!$A$13:$C$16,3,TRUE())</f>
        <v>0</v>
      </c>
      <c r="U33" s="13" t="n">
        <f aca="false">IF(R33&gt;=Parámetros!$B$7,I33,0)</f>
        <v>125</v>
      </c>
      <c r="V33" s="13" t="n">
        <f aca="false">R33*(1-G33)-T33-U33</f>
        <v>281.3</v>
      </c>
      <c r="W33" s="13" t="n">
        <f aca="false">V33-F33</f>
        <v>58.83</v>
      </c>
      <c r="X33" s="2" t="s">
        <v>13510</v>
      </c>
      <c r="Y33" s="2"/>
      <c r="Z33" s="13" t="n">
        <v>299</v>
      </c>
      <c r="AA33" s="2" t="s">
        <v>13518</v>
      </c>
    </row>
    <row r="34" customFormat="false" ht="15" hidden="false" customHeight="false" outlineLevel="0" collapsed="false">
      <c r="A34" s="8" t="s">
        <v>511</v>
      </c>
      <c r="B34" s="10" t="str">
        <f aca="false">'Layout Mercado Libre'!C34</f>
        <v>Thealoz Duo Trehalosa 3% Hialuronato 0.15% Gotas 10 ml</v>
      </c>
      <c r="C34" s="10" t="str">
        <f aca="false">IFERROR(LEFT('Layout Mercado Libre'!E34,FIND(" &gt; ",'Layout Mercado Libre'!E34)-1),"")</f>
        <v>Salud y Equipamiento Médico</v>
      </c>
      <c r="D34" s="12" t="n">
        <v>537.23</v>
      </c>
      <c r="E34" s="13" t="n">
        <f aca="false">Parámetros!$B$5</f>
        <v>4</v>
      </c>
      <c r="F34" s="13" t="n">
        <f aca="false">D34+E34</f>
        <v>541.23</v>
      </c>
      <c r="G34" s="3" t="n">
        <f aca="false">IF(C34="",Parámetros!$B$9,IFERROR(VLOOKUP(C34,Parámetros!$A$20:$B$23,2,FALSE()),Parámetros!$B$9))</f>
        <v>0.14</v>
      </c>
      <c r="H34" s="14" t="n">
        <v>0.06</v>
      </c>
      <c r="I34" s="12" t="n">
        <v>75</v>
      </c>
      <c r="J34" s="13" t="n">
        <f aca="false">ROUNDUP((F34+Parámetros!$C$13)/(1-G34),0)</f>
        <v>659</v>
      </c>
      <c r="K34" s="13" t="n">
        <f aca="false">ROUNDUP((F34+Parámetros!$C$14)/(1-G34),0)</f>
        <v>665</v>
      </c>
      <c r="L34" s="13" t="n">
        <f aca="false">ROUNDUP((F34+Parámetros!$C$15)/(1-G34),0)</f>
        <v>673</v>
      </c>
      <c r="M34" s="13" t="n">
        <f aca="false">MAX(ROUNDUP((F34+I34)/(1-G34),0),Parámetros!$B$7)</f>
        <v>717</v>
      </c>
      <c r="N34" s="12" t="n">
        <v>820.55</v>
      </c>
      <c r="O34" s="12" t="n">
        <v>830</v>
      </c>
      <c r="P34" s="13" t="n">
        <f aca="false">Parámetros!$B$6</f>
        <v>1</v>
      </c>
      <c r="Q34" s="13" t="n">
        <f aca="false">IF(AND(ISNUMBER(O34),O34-P34&gt;=Parámetros!$B$7),M34,IF(J34&lt;Parámetros!$B$13,J34,IF(K34&lt;Parámetros!$B$14,K34,IF(L34&lt;Parámetros!$B$15,L34,M34))))</f>
        <v>717</v>
      </c>
      <c r="R34" s="13" t="n">
        <f aca="false">IF(AND(ISNUMBER(O34),O34-P34&gt;=Q34),O34-P34,Q34)</f>
        <v>829</v>
      </c>
      <c r="S34" s="3" t="n">
        <f aca="false">IF(ISNUMBER(O34),R34/O34-1,"")</f>
        <v>-0.00120481927710847</v>
      </c>
      <c r="T34" s="13" t="n">
        <f aca="false">VLOOKUP(R34,Parámetros!$A$13:$C$16,3,TRUE())</f>
        <v>0</v>
      </c>
      <c r="U34" s="13" t="n">
        <f aca="false">IF(R34&gt;=Parámetros!$B$7,I34,0)</f>
        <v>75</v>
      </c>
      <c r="V34" s="13" t="n">
        <f aca="false">R34*(1-G34)-T34-U34</f>
        <v>637.94</v>
      </c>
      <c r="W34" s="13" t="n">
        <f aca="false">V34-F34</f>
        <v>96.7099999999999</v>
      </c>
      <c r="X34" s="2" t="s">
        <v>13525</v>
      </c>
      <c r="Y34" s="2"/>
      <c r="Z34" s="13" t="n">
        <v>660.5</v>
      </c>
      <c r="AA34" s="2" t="s">
        <v>13518</v>
      </c>
    </row>
    <row r="35" customFormat="false" ht="15" hidden="false" customHeight="false" outlineLevel="0" collapsed="false">
      <c r="A35" s="8" t="s">
        <v>526</v>
      </c>
      <c r="B35" s="10" t="str">
        <f aca="false">'Layout Mercado Libre'!C35</f>
        <v>Fórmula Infantil Nan Optipro 3 Lata 800 g</v>
      </c>
      <c r="C35" s="10" t="str">
        <f aca="false">IFERROR(LEFT('Layout Mercado Libre'!E35,FIND(" &gt; ",'Layout Mercado Libre'!E35)-1),"")</f>
        <v>Bebés</v>
      </c>
      <c r="D35" s="12" t="n">
        <v>174.9</v>
      </c>
      <c r="E35" s="13" t="n">
        <f aca="false">Parámetros!$B$5</f>
        <v>4</v>
      </c>
      <c r="F35" s="13" t="n">
        <f aca="false">D35+E35</f>
        <v>178.9</v>
      </c>
      <c r="G35" s="3" t="n">
        <f aca="false">IF(C35="",Parámetros!$B$9,IFERROR(VLOOKUP(C35,Parámetros!$A$20:$B$23,2,FALSE()),Parámetros!$B$9))</f>
        <v>0.15</v>
      </c>
      <c r="H35" s="14" t="n">
        <v>0.97</v>
      </c>
      <c r="I35" s="12" t="n">
        <v>90</v>
      </c>
      <c r="J35" s="13" t="n">
        <f aca="false">ROUNDUP((F35+Parámetros!$C$13)/(1-G35),0)</f>
        <v>240</v>
      </c>
      <c r="K35" s="13" t="n">
        <f aca="false">ROUNDUP((F35+Parámetros!$C$14)/(1-G35),0)</f>
        <v>246</v>
      </c>
      <c r="L35" s="13" t="n">
        <f aca="false">ROUNDUP((F35+Parámetros!$C$15)/(1-G35),0)</f>
        <v>254</v>
      </c>
      <c r="M35" s="13" t="n">
        <f aca="false">MAX(ROUNDUP((F35+I35)/(1-G35),0),Parámetros!$B$7)</f>
        <v>317</v>
      </c>
      <c r="N35" s="12" t="n">
        <v>569.67</v>
      </c>
      <c r="O35" s="12" t="n">
        <v>392</v>
      </c>
      <c r="P35" s="13" t="n">
        <f aca="false">Parámetros!$B$6</f>
        <v>1</v>
      </c>
      <c r="Q35" s="13" t="n">
        <f aca="false">IF(AND(ISNUMBER(O35),O35-P35&gt;=Parámetros!$B$7),M35,IF(J35&lt;Parámetros!$B$13,J35,IF(K35&lt;Parámetros!$B$14,K35,IF(L35&lt;Parámetros!$B$15,L35,M35))))</f>
        <v>317</v>
      </c>
      <c r="R35" s="13" t="n">
        <f aca="false">IF(AND(ISNUMBER(O35),O35-P35&gt;=Q35),O35-P35,Q35)</f>
        <v>391</v>
      </c>
      <c r="S35" s="3" t="n">
        <f aca="false">IF(ISNUMBER(O35),R35/O35-1,"")</f>
        <v>-0.00255102040816324</v>
      </c>
      <c r="T35" s="13" t="n">
        <f aca="false">VLOOKUP(R35,Parámetros!$A$13:$C$16,3,TRUE())</f>
        <v>0</v>
      </c>
      <c r="U35" s="13" t="n">
        <f aca="false">IF(R35&gt;=Parámetros!$B$7,I35,0)</f>
        <v>90</v>
      </c>
      <c r="V35" s="13" t="n">
        <f aca="false">R35*(1-G35)-T35-U35</f>
        <v>242.35</v>
      </c>
      <c r="W35" s="13" t="n">
        <f aca="false">V35-F35</f>
        <v>63.45</v>
      </c>
      <c r="X35" s="2" t="s">
        <v>13498</v>
      </c>
      <c r="Y35" s="2"/>
      <c r="Z35" s="13" t="n">
        <v>245</v>
      </c>
      <c r="AA35" s="2" t="s">
        <v>13526</v>
      </c>
    </row>
    <row r="36" customFormat="false" ht="15" hidden="false" customHeight="false" outlineLevel="0" collapsed="false">
      <c r="A36" s="8" t="s">
        <v>536</v>
      </c>
      <c r="B36" s="10" t="str">
        <f aca="false">'Layout Mercado Libre'!C36</f>
        <v>Theraflu Resfriado Severo Sabor Limón 10 Sobres</v>
      </c>
      <c r="C36" s="10" t="str">
        <f aca="false">IFERROR(LEFT('Layout Mercado Libre'!E36,FIND(" &gt; ",'Layout Mercado Libre'!E36)-1),"")</f>
        <v>Salud y Equipamiento Médico</v>
      </c>
      <c r="D36" s="12" t="n">
        <v>161.77</v>
      </c>
      <c r="E36" s="13" t="n">
        <f aca="false">Parámetros!$B$5</f>
        <v>4</v>
      </c>
      <c r="F36" s="13" t="n">
        <f aca="false">D36+E36</f>
        <v>165.77</v>
      </c>
      <c r="G36" s="3" t="n">
        <f aca="false">IF(C36="",Parámetros!$B$9,IFERROR(VLOOKUP(C36,Parámetros!$A$20:$B$23,2,FALSE()),Parámetros!$B$9))</f>
        <v>0.14</v>
      </c>
      <c r="H36" s="14" t="n">
        <v>0.21</v>
      </c>
      <c r="I36" s="12" t="n">
        <v>75</v>
      </c>
      <c r="J36" s="13" t="n">
        <f aca="false">ROUNDUP((F36+Parámetros!$C$13)/(1-G36),0)</f>
        <v>222</v>
      </c>
      <c r="K36" s="13" t="n">
        <f aca="false">ROUNDUP((F36+Parámetros!$C$14)/(1-G36),0)</f>
        <v>228</v>
      </c>
      <c r="L36" s="13" t="n">
        <f aca="false">ROUNDUP((F36+Parámetros!$C$15)/(1-G36),0)</f>
        <v>236</v>
      </c>
      <c r="M36" s="13" t="n">
        <f aca="false">MAX(ROUNDUP((F36+I36)/(1-G36),0),Parámetros!$B$7)</f>
        <v>299</v>
      </c>
      <c r="N36" s="12" t="n">
        <v>309.19</v>
      </c>
      <c r="O36" s="12" t="n">
        <v>222</v>
      </c>
      <c r="P36" s="13" t="n">
        <f aca="false">Parámetros!$B$6</f>
        <v>1</v>
      </c>
      <c r="Q36" s="13" t="n">
        <f aca="false">IF(AND(ISNUMBER(O36),O36-P36&gt;=Parámetros!$B$7),M36,IF(J36&lt;Parámetros!$B$13,J36,IF(K36&lt;Parámetros!$B$14,K36,IF(L36&lt;Parámetros!$B$15,L36,M36))))</f>
        <v>236</v>
      </c>
      <c r="R36" s="13" t="n">
        <f aca="false">IF(AND(ISNUMBER(O36),O36-P36&gt;=Q36),O36-P36,Q36)</f>
        <v>236</v>
      </c>
      <c r="S36" s="3" t="n">
        <f aca="false">IF(ISNUMBER(O36),R36/O36-1,"")</f>
        <v>0.0630630630630631</v>
      </c>
      <c r="T36" s="13" t="n">
        <f aca="false">VLOOKUP(R36,Parámetros!$A$13:$C$16,3,TRUE())</f>
        <v>37</v>
      </c>
      <c r="U36" s="13" t="n">
        <f aca="false">IF(R36&gt;=Parámetros!$B$7,I36,0)</f>
        <v>0</v>
      </c>
      <c r="V36" s="13" t="n">
        <f aca="false">R36*(1-G36)-T36-U36</f>
        <v>165.96</v>
      </c>
      <c r="W36" s="13" t="n">
        <f aca="false">V36-F36</f>
        <v>0.189999999999998</v>
      </c>
      <c r="X36" s="2" t="s">
        <v>13527</v>
      </c>
      <c r="Y36" s="2"/>
      <c r="Z36" s="13" t="n">
        <v>242</v>
      </c>
      <c r="AA36" s="2" t="s">
        <v>13504</v>
      </c>
    </row>
    <row r="37" customFormat="false" ht="15" hidden="false" customHeight="false" outlineLevel="0" collapsed="false">
      <c r="A37" s="8" t="s">
        <v>554</v>
      </c>
      <c r="B37" s="10" t="str">
        <f aca="false">'Layout Mercado Libre'!C37</f>
        <v>Postday Levonorgestrel 1.5 mg 1 Comprimido</v>
      </c>
      <c r="C37" s="10" t="str">
        <f aca="false">IFERROR(LEFT('Layout Mercado Libre'!E37,FIND(" &gt; ",'Layout Mercado Libre'!E37)-1),"")</f>
        <v>Salud y Equipamiento Médico</v>
      </c>
      <c r="D37" s="12" t="n">
        <v>53</v>
      </c>
      <c r="E37" s="13" t="n">
        <f aca="false">Parámetros!$B$5</f>
        <v>4</v>
      </c>
      <c r="F37" s="13" t="n">
        <f aca="false">D37+E37</f>
        <v>57</v>
      </c>
      <c r="G37" s="3" t="n">
        <f aca="false">IF(C37="",Parámetros!$B$9,IFERROR(VLOOKUP(C37,Parámetros!$A$20:$B$23,2,FALSE()),Parámetros!$B$9))</f>
        <v>0.14</v>
      </c>
      <c r="H37" s="14" t="n">
        <v>0.12</v>
      </c>
      <c r="I37" s="12" t="n">
        <v>75</v>
      </c>
      <c r="J37" s="13" t="n">
        <f aca="false">ROUNDUP((F37+Parámetros!$C$13)/(1-G37),0)</f>
        <v>96</v>
      </c>
      <c r="K37" s="13" t="n">
        <f aca="false">ROUNDUP((F37+Parámetros!$C$14)/(1-G37),0)</f>
        <v>102</v>
      </c>
      <c r="L37" s="13" t="n">
        <f aca="false">ROUNDUP((F37+Parámetros!$C$15)/(1-G37),0)</f>
        <v>110</v>
      </c>
      <c r="M37" s="13" t="n">
        <f aca="false">MAX(ROUNDUP((F37+I37)/(1-G37),0),Parámetros!$B$7)</f>
        <v>299</v>
      </c>
      <c r="N37" s="12" t="n">
        <v>133.66</v>
      </c>
      <c r="O37" s="12" t="n">
        <v>82</v>
      </c>
      <c r="P37" s="13" t="n">
        <f aca="false">Parámetros!$B$6</f>
        <v>1</v>
      </c>
      <c r="Q37" s="13" t="n">
        <f aca="false">IF(AND(ISNUMBER(O37),O37-P37&gt;=Parámetros!$B$7),M37,IF(J37&lt;Parámetros!$B$13,J37,IF(K37&lt;Parámetros!$B$14,K37,IF(L37&lt;Parámetros!$B$15,L37,M37))))</f>
        <v>96</v>
      </c>
      <c r="R37" s="13" t="n">
        <f aca="false">IF(AND(ISNUMBER(O37),O37-P37&gt;=Q37),O37-P37,Q37)</f>
        <v>96</v>
      </c>
      <c r="S37" s="3" t="n">
        <f aca="false">IF(ISNUMBER(O37),R37/O37-1,"")</f>
        <v>0.170731707317073</v>
      </c>
      <c r="T37" s="13" t="n">
        <f aca="false">VLOOKUP(R37,Parámetros!$A$13:$C$16,3,TRUE())</f>
        <v>25</v>
      </c>
      <c r="U37" s="13" t="n">
        <f aca="false">IF(R37&gt;=Parámetros!$B$7,I37,0)</f>
        <v>0</v>
      </c>
      <c r="V37" s="13" t="n">
        <f aca="false">R37*(1-G37)-T37-U37</f>
        <v>57.56</v>
      </c>
      <c r="W37" s="13" t="n">
        <f aca="false">V37-F37</f>
        <v>0.560000000000002</v>
      </c>
      <c r="X37" s="2" t="s">
        <v>13528</v>
      </c>
      <c r="Y37" s="2"/>
      <c r="Z37" s="13" t="n">
        <v>115</v>
      </c>
      <c r="AA37" s="2" t="s">
        <v>13518</v>
      </c>
    </row>
    <row r="38" customFormat="false" ht="15" hidden="false" customHeight="false" outlineLevel="0" collapsed="false">
      <c r="A38" s="8" t="s">
        <v>571</v>
      </c>
      <c r="B38" s="10" t="str">
        <f aca="false">'Layout Mercado Libre'!C38</f>
        <v>Tiras Reactivas Accu-Chek Performa 50 Piezas</v>
      </c>
      <c r="C38" s="10" t="str">
        <f aca="false">IFERROR(LEFT('Layout Mercado Libre'!E38,FIND(" &gt; ",'Layout Mercado Libre'!E38)-1),"")</f>
        <v>Salud y Equipamiento Médico</v>
      </c>
      <c r="D38" s="12" t="n">
        <v>280.9</v>
      </c>
      <c r="E38" s="13" t="n">
        <f aca="false">Parámetros!$B$5</f>
        <v>4</v>
      </c>
      <c r="F38" s="13" t="n">
        <f aca="false">D38+E38</f>
        <v>284.9</v>
      </c>
      <c r="G38" s="3" t="n">
        <f aca="false">IF(C38="",Parámetros!$B$9,IFERROR(VLOOKUP(C38,Parámetros!$A$20:$B$23,2,FALSE()),Parámetros!$B$9))</f>
        <v>0.14</v>
      </c>
      <c r="H38" s="14" t="n">
        <v>0.27</v>
      </c>
      <c r="I38" s="12" t="n">
        <v>75</v>
      </c>
      <c r="J38" s="13" t="n">
        <f aca="false">ROUNDUP((F38+Parámetros!$C$13)/(1-G38),0)</f>
        <v>361</v>
      </c>
      <c r="K38" s="13" t="n">
        <f aca="false">ROUNDUP((F38+Parámetros!$C$14)/(1-G38),0)</f>
        <v>367</v>
      </c>
      <c r="L38" s="13" t="n">
        <f aca="false">ROUNDUP((F38+Parámetros!$C$15)/(1-G38),0)</f>
        <v>375</v>
      </c>
      <c r="M38" s="13" t="n">
        <f aca="false">MAX(ROUNDUP((F38+I38)/(1-G38),0),Parámetros!$B$7)</f>
        <v>419</v>
      </c>
      <c r="N38" s="12" t="n">
        <v>546.43</v>
      </c>
      <c r="O38" s="12" t="n">
        <v>410</v>
      </c>
      <c r="P38" s="13" t="n">
        <f aca="false">Parámetros!$B$6</f>
        <v>1</v>
      </c>
      <c r="Q38" s="13" t="n">
        <f aca="false">IF(AND(ISNUMBER(O38),O38-P38&gt;=Parámetros!$B$7),M38,IF(J38&lt;Parámetros!$B$13,J38,IF(K38&lt;Parámetros!$B$14,K38,IF(L38&lt;Parámetros!$B$15,L38,M38))))</f>
        <v>419</v>
      </c>
      <c r="R38" s="13" t="n">
        <f aca="false">IF(AND(ISNUMBER(O38),O38-P38&gt;=Q38),O38-P38,Q38)</f>
        <v>419</v>
      </c>
      <c r="S38" s="3" t="n">
        <f aca="false">IF(ISNUMBER(O38),R38/O38-1,"")</f>
        <v>0.0219512195121951</v>
      </c>
      <c r="T38" s="13" t="n">
        <f aca="false">VLOOKUP(R38,Parámetros!$A$13:$C$16,3,TRUE())</f>
        <v>0</v>
      </c>
      <c r="U38" s="13" t="n">
        <f aca="false">IF(R38&gt;=Parámetros!$B$7,I38,0)</f>
        <v>75</v>
      </c>
      <c r="V38" s="13" t="n">
        <f aca="false">R38*(1-G38)-T38-U38</f>
        <v>285.34</v>
      </c>
      <c r="W38" s="13" t="n">
        <f aca="false">V38-F38</f>
        <v>0.439999999999998</v>
      </c>
      <c r="X38" s="2" t="s">
        <v>13506</v>
      </c>
      <c r="Y38" s="2"/>
      <c r="Z38" s="13" t="n">
        <v>521</v>
      </c>
      <c r="AA38" s="2" t="s">
        <v>13518</v>
      </c>
    </row>
    <row r="39" customFormat="false" ht="15" hidden="false" customHeight="false" outlineLevel="0" collapsed="false">
      <c r="A39" s="8" t="s">
        <v>583</v>
      </c>
      <c r="B39" s="10" t="str">
        <f aca="false">'Layout Mercado Libre'!C39</f>
        <v>Flanax 550 mg Naproxeno Sódico 30 Tabletas</v>
      </c>
      <c r="C39" s="10" t="str">
        <f aca="false">IFERROR(LEFT('Layout Mercado Libre'!E39,FIND(" &gt; ",'Layout Mercado Libre'!E39)-1),"")</f>
        <v>Salud y Equipamiento Médico</v>
      </c>
      <c r="D39" s="12" t="n">
        <v>318.72</v>
      </c>
      <c r="E39" s="13" t="n">
        <f aca="false">Parámetros!$B$5</f>
        <v>4</v>
      </c>
      <c r="F39" s="13" t="n">
        <f aca="false">D39+E39</f>
        <v>322.72</v>
      </c>
      <c r="G39" s="3" t="n">
        <f aca="false">IF(C39="",Parámetros!$B$9,IFERROR(VLOOKUP(C39,Parámetros!$A$20:$B$23,2,FALSE()),Parámetros!$B$9))</f>
        <v>0.14</v>
      </c>
      <c r="H39" s="14" t="n">
        <v>0.19</v>
      </c>
      <c r="I39" s="12" t="n">
        <v>75</v>
      </c>
      <c r="J39" s="13" t="n">
        <f aca="false">ROUNDUP((F39+Parámetros!$C$13)/(1-G39),0)</f>
        <v>405</v>
      </c>
      <c r="K39" s="13" t="n">
        <f aca="false">ROUNDUP((F39+Parámetros!$C$14)/(1-G39),0)</f>
        <v>411</v>
      </c>
      <c r="L39" s="13" t="n">
        <f aca="false">ROUNDUP((F39+Parámetros!$C$15)/(1-G39),0)</f>
        <v>419</v>
      </c>
      <c r="M39" s="13" t="n">
        <f aca="false">MAX(ROUNDUP((F39+I39)/(1-G39),0),Parámetros!$B$7)</f>
        <v>463</v>
      </c>
      <c r="N39" s="12" t="n">
        <v>546.88</v>
      </c>
      <c r="O39" s="12" t="n">
        <v>437.84</v>
      </c>
      <c r="P39" s="13" t="n">
        <f aca="false">Parámetros!$B$6</f>
        <v>1</v>
      </c>
      <c r="Q39" s="13" t="n">
        <f aca="false">IF(AND(ISNUMBER(O39),O39-P39&gt;=Parámetros!$B$7),M39,IF(J39&lt;Parámetros!$B$13,J39,IF(K39&lt;Parámetros!$B$14,K39,IF(L39&lt;Parámetros!$B$15,L39,M39))))</f>
        <v>463</v>
      </c>
      <c r="R39" s="13" t="n">
        <f aca="false">IF(AND(ISNUMBER(O39),O39-P39&gt;=Q39),O39-P39,Q39)</f>
        <v>463</v>
      </c>
      <c r="S39" s="3" t="n">
        <f aca="false">IF(ISNUMBER(O39),R39/O39-1,"")</f>
        <v>0.0574639137584507</v>
      </c>
      <c r="T39" s="13" t="n">
        <f aca="false">VLOOKUP(R39,Parámetros!$A$13:$C$16,3,TRUE())</f>
        <v>0</v>
      </c>
      <c r="U39" s="13" t="n">
        <f aca="false">IF(R39&gt;=Parámetros!$B$7,I39,0)</f>
        <v>75</v>
      </c>
      <c r="V39" s="13" t="n">
        <f aca="false">R39*(1-G39)-T39-U39</f>
        <v>323.18</v>
      </c>
      <c r="W39" s="13" t="n">
        <f aca="false">V39-F39</f>
        <v>0.45999999999998</v>
      </c>
      <c r="X39" s="2" t="s">
        <v>13501</v>
      </c>
      <c r="Y39" s="2"/>
      <c r="Z39" s="13" t="n">
        <v>519</v>
      </c>
      <c r="AA39" s="2" t="s">
        <v>13529</v>
      </c>
    </row>
    <row r="40" customFormat="false" ht="15" hidden="false" customHeight="false" outlineLevel="0" collapsed="false">
      <c r="A40" s="8" t="s">
        <v>594</v>
      </c>
      <c r="B40" s="10" t="str">
        <f aca="false">'Layout Mercado Libre'!C40</f>
        <v>Pañales para Adulto Diapro Gel Predoblados Unitalla 10 Pzas</v>
      </c>
      <c r="C40" s="10" t="str">
        <f aca="false">IFERROR(LEFT('Layout Mercado Libre'!E40,FIND(" &gt; ",'Layout Mercado Libre'!E40)-1),"")</f>
        <v>Salud y Equipamiento Médico</v>
      </c>
      <c r="D40" s="12" t="n">
        <v>59.9</v>
      </c>
      <c r="E40" s="13" t="n">
        <f aca="false">Parámetros!$B$5</f>
        <v>4</v>
      </c>
      <c r="F40" s="13" t="n">
        <f aca="false">D40+E40</f>
        <v>63.9</v>
      </c>
      <c r="G40" s="3" t="n">
        <f aca="false">IF(C40="",Parámetros!$B$9,IFERROR(VLOOKUP(C40,Parámetros!$A$20:$B$23,2,FALSE()),Parámetros!$B$9))</f>
        <v>0.14</v>
      </c>
      <c r="H40" s="14" t="n">
        <v>0.8</v>
      </c>
      <c r="I40" s="12" t="n">
        <v>90</v>
      </c>
      <c r="J40" s="13" t="n">
        <f aca="false">ROUNDUP((F40+Parámetros!$C$13)/(1-G40),0)</f>
        <v>104</v>
      </c>
      <c r="K40" s="13" t="n">
        <f aca="false">ROUNDUP((F40+Parámetros!$C$14)/(1-G40),0)</f>
        <v>110</v>
      </c>
      <c r="L40" s="13" t="n">
        <f aca="false">ROUNDUP((F40+Parámetros!$C$15)/(1-G40),0)</f>
        <v>118</v>
      </c>
      <c r="M40" s="13" t="n">
        <f aca="false">MAX(ROUNDUP((F40+I40)/(1-G40),0),Parámetros!$B$7)</f>
        <v>299</v>
      </c>
      <c r="N40" s="12" t="n">
        <v>179.38</v>
      </c>
      <c r="O40" s="12" t="n">
        <v>164</v>
      </c>
      <c r="P40" s="13" t="n">
        <f aca="false">Parámetros!$B$6</f>
        <v>1</v>
      </c>
      <c r="Q40" s="13" t="n">
        <f aca="false">IF(AND(ISNUMBER(O40),O40-P40&gt;=Parámetros!$B$7),M40,IF(J40&lt;Parámetros!$B$13,J40,IF(K40&lt;Parámetros!$B$14,K40,IF(L40&lt;Parámetros!$B$15,L40,M40))))</f>
        <v>110</v>
      </c>
      <c r="R40" s="13" t="n">
        <f aca="false">IF(AND(ISNUMBER(O40),O40-P40&gt;=Q40),O40-P40,Q40)</f>
        <v>163</v>
      </c>
      <c r="S40" s="3" t="n">
        <f aca="false">IF(ISNUMBER(O40),R40/O40-1,"")</f>
        <v>-0.00609756097560976</v>
      </c>
      <c r="T40" s="13" t="n">
        <f aca="false">VLOOKUP(R40,Parámetros!$A$13:$C$16,3,TRUE())</f>
        <v>37</v>
      </c>
      <c r="U40" s="13" t="n">
        <f aca="false">IF(R40&gt;=Parámetros!$B$7,I40,0)</f>
        <v>0</v>
      </c>
      <c r="V40" s="13" t="n">
        <f aca="false">R40*(1-G40)-T40-U40</f>
        <v>103.18</v>
      </c>
      <c r="W40" s="13" t="n">
        <f aca="false">V40-F40</f>
        <v>39.28</v>
      </c>
      <c r="X40" s="2" t="s">
        <v>13530</v>
      </c>
      <c r="Y40" s="2"/>
      <c r="Z40" s="13" t="n">
        <v>104</v>
      </c>
      <c r="AA40" s="2" t="s">
        <v>13518</v>
      </c>
    </row>
    <row r="41" customFormat="false" ht="15" hidden="false" customHeight="false" outlineLevel="0" collapsed="false">
      <c r="A41" s="8" t="s">
        <v>610</v>
      </c>
      <c r="B41" s="10" t="str">
        <f aca="false">'Layout Mercado Libre'!C41</f>
        <v>Crema Dental Colgate Luminous White Brilliant 22 ml</v>
      </c>
      <c r="C41" s="10" t="str">
        <f aca="false">IFERROR(LEFT('Layout Mercado Libre'!E41,FIND(" &gt; ",'Layout Mercado Libre'!E41)-1),"")</f>
        <v>Belleza y Cuidado Personal</v>
      </c>
      <c r="D41" s="12" t="n">
        <v>15.12</v>
      </c>
      <c r="E41" s="13" t="n">
        <f aca="false">Parámetros!$B$5</f>
        <v>4</v>
      </c>
      <c r="F41" s="13" t="n">
        <f aca="false">D41+E41</f>
        <v>19.12</v>
      </c>
      <c r="G41" s="3" t="n">
        <f aca="false">IF(C41="",Parámetros!$B$9,IFERROR(VLOOKUP(C41,Parámetros!$A$20:$B$23,2,FALSE()),Parámetros!$B$9))</f>
        <v>0.14</v>
      </c>
      <c r="H41" s="14" t="n">
        <v>0.08</v>
      </c>
      <c r="I41" s="12" t="n">
        <v>75</v>
      </c>
      <c r="J41" s="13" t="n">
        <f aca="false">ROUNDUP((F41+Parámetros!$C$13)/(1-G41),0)</f>
        <v>52</v>
      </c>
      <c r="K41" s="13" t="n">
        <f aca="false">ROUNDUP((F41+Parámetros!$C$14)/(1-G41),0)</f>
        <v>58</v>
      </c>
      <c r="L41" s="13" t="n">
        <f aca="false">ROUNDUP((F41+Parámetros!$C$15)/(1-G41),0)</f>
        <v>66</v>
      </c>
      <c r="M41" s="13" t="n">
        <f aca="false">MAX(ROUNDUP((F41+I41)/(1-G41),0),Parámetros!$B$7)</f>
        <v>299</v>
      </c>
      <c r="N41" s="12" t="n">
        <v>125.48</v>
      </c>
      <c r="O41" s="12" t="n">
        <v>69.5</v>
      </c>
      <c r="P41" s="13" t="n">
        <f aca="false">Parámetros!$B$6</f>
        <v>1</v>
      </c>
      <c r="Q41" s="13" t="n">
        <f aca="false">IF(AND(ISNUMBER(O41),O41-P41&gt;=Parámetros!$B$7),M41,IF(J41&lt;Parámetros!$B$13,J41,IF(K41&lt;Parámetros!$B$14,K41,IF(L41&lt;Parámetros!$B$15,L41,M41))))</f>
        <v>52</v>
      </c>
      <c r="R41" s="13" t="n">
        <f aca="false">IF(AND(ISNUMBER(O41),O41-P41&gt;=Q41),O41-P41,Q41)</f>
        <v>68.5</v>
      </c>
      <c r="S41" s="3" t="n">
        <f aca="false">IF(ISNUMBER(O41),R41/O41-1,"")</f>
        <v>-0.0143884892086331</v>
      </c>
      <c r="T41" s="13" t="n">
        <f aca="false">VLOOKUP(R41,Parámetros!$A$13:$C$16,3,TRUE())</f>
        <v>25</v>
      </c>
      <c r="U41" s="13" t="n">
        <f aca="false">IF(R41&gt;=Parámetros!$B$7,I41,0)</f>
        <v>0</v>
      </c>
      <c r="V41" s="13" t="n">
        <f aca="false">R41*(1-G41)-T41-U41</f>
        <v>33.91</v>
      </c>
      <c r="W41" s="13" t="n">
        <f aca="false">V41-F41</f>
        <v>14.79</v>
      </c>
      <c r="X41" s="2" t="s">
        <v>13531</v>
      </c>
      <c r="Y41" s="2"/>
      <c r="Z41" s="13" t="n">
        <v>40.5</v>
      </c>
      <c r="AA41" s="2" t="s">
        <v>13518</v>
      </c>
    </row>
    <row r="42" customFormat="false" ht="15" hidden="false" customHeight="false" outlineLevel="0" collapsed="false">
      <c r="A42" s="8" t="s">
        <v>626</v>
      </c>
      <c r="B42" s="10" t="str">
        <f aca="false">'Layout Mercado Libre'!C42</f>
        <v>Pañales Huggies UltraConfort Niño Etapa 5 40 Piezas</v>
      </c>
      <c r="C42" s="10" t="str">
        <f aca="false">IFERROR(LEFT('Layout Mercado Libre'!E42,FIND(" &gt; ",'Layout Mercado Libre'!E42)-1),"")</f>
        <v>Bebés</v>
      </c>
      <c r="D42" s="12" t="n">
        <v>218.47</v>
      </c>
      <c r="E42" s="13" t="n">
        <f aca="false">Parámetros!$B$5</f>
        <v>4</v>
      </c>
      <c r="F42" s="13" t="n">
        <f aca="false">D42+E42</f>
        <v>222.47</v>
      </c>
      <c r="G42" s="3" t="n">
        <f aca="false">IF(C42="",Parámetros!$B$9,IFERROR(VLOOKUP(C42,Parámetros!$A$20:$B$23,2,FALSE()),Parámetros!$B$9))</f>
        <v>0.15</v>
      </c>
      <c r="H42" s="14" t="n">
        <v>3.2</v>
      </c>
      <c r="I42" s="12" t="n">
        <v>125</v>
      </c>
      <c r="J42" s="13" t="n">
        <f aca="false">ROUNDUP((F42+Parámetros!$C$13)/(1-G42),0)</f>
        <v>292</v>
      </c>
      <c r="K42" s="13" t="n">
        <f aca="false">ROUNDUP((F42+Parámetros!$C$14)/(1-G42),0)</f>
        <v>298</v>
      </c>
      <c r="L42" s="13" t="n">
        <f aca="false">ROUNDUP((F42+Parámetros!$C$15)/(1-G42),0)</f>
        <v>306</v>
      </c>
      <c r="M42" s="13" t="n">
        <f aca="false">MAX(ROUNDUP((F42+I42)/(1-G42),0),Parámetros!$B$7)</f>
        <v>409</v>
      </c>
      <c r="N42" s="12" t="n">
        <v>815</v>
      </c>
      <c r="O42" s="12" t="n">
        <v>479</v>
      </c>
      <c r="P42" s="13" t="n">
        <f aca="false">Parámetros!$B$6</f>
        <v>1</v>
      </c>
      <c r="Q42" s="13" t="n">
        <f aca="false">IF(AND(ISNUMBER(O42),O42-P42&gt;=Parámetros!$B$7),M42,IF(J42&lt;Parámetros!$B$13,J42,IF(K42&lt;Parámetros!$B$14,K42,IF(L42&lt;Parámetros!$B$15,L42,M42))))</f>
        <v>409</v>
      </c>
      <c r="R42" s="13" t="n">
        <f aca="false">IF(AND(ISNUMBER(O42),O42-P42&gt;=Q42),O42-P42,Q42)</f>
        <v>478</v>
      </c>
      <c r="S42" s="3" t="n">
        <f aca="false">IF(ISNUMBER(O42),R42/O42-1,"")</f>
        <v>-0.0020876826722338</v>
      </c>
      <c r="T42" s="13" t="n">
        <f aca="false">VLOOKUP(R42,Parámetros!$A$13:$C$16,3,TRUE())</f>
        <v>0</v>
      </c>
      <c r="U42" s="13" t="n">
        <f aca="false">IF(R42&gt;=Parámetros!$B$7,I42,0)</f>
        <v>125</v>
      </c>
      <c r="V42" s="13" t="n">
        <f aca="false">R42*(1-G42)-T42-U42</f>
        <v>281.3</v>
      </c>
      <c r="W42" s="13" t="n">
        <f aca="false">V42-F42</f>
        <v>58.83</v>
      </c>
      <c r="X42" s="2" t="s">
        <v>13510</v>
      </c>
      <c r="Y42" s="2"/>
      <c r="Z42" s="13" t="n">
        <v>299</v>
      </c>
      <c r="AA42" s="2" t="s">
        <v>13518</v>
      </c>
    </row>
    <row r="43" customFormat="false" ht="15" hidden="false" customHeight="false" outlineLevel="0" collapsed="false">
      <c r="A43" s="8" t="s">
        <v>634</v>
      </c>
      <c r="B43" s="10" t="str">
        <f aca="false">'Layout Mercado Libre'!C43</f>
        <v>Panclasa 80 mg/80 mg Antiespasmódico 20 Cápsulas</v>
      </c>
      <c r="C43" s="10" t="str">
        <f aca="false">IFERROR(LEFT('Layout Mercado Libre'!E43,FIND(" &gt; ",'Layout Mercado Libre'!E43)-1),"")</f>
        <v>Salud y Equipamiento Médico</v>
      </c>
      <c r="D43" s="12" t="n">
        <v>178.19</v>
      </c>
      <c r="E43" s="13" t="n">
        <f aca="false">Parámetros!$B$5</f>
        <v>4</v>
      </c>
      <c r="F43" s="13" t="n">
        <f aca="false">D43+E43</f>
        <v>182.19</v>
      </c>
      <c r="G43" s="3" t="n">
        <f aca="false">IF(C43="",Parámetros!$B$9,IFERROR(VLOOKUP(C43,Parámetros!$A$20:$B$23,2,FALSE()),Parámetros!$B$9))</f>
        <v>0.14</v>
      </c>
      <c r="H43" s="14" t="n">
        <v>0.17</v>
      </c>
      <c r="I43" s="12" t="n">
        <v>75</v>
      </c>
      <c r="J43" s="13" t="n">
        <f aca="false">ROUNDUP((F43+Parámetros!$C$13)/(1-G43),0)</f>
        <v>241</v>
      </c>
      <c r="K43" s="13" t="n">
        <f aca="false">ROUNDUP((F43+Parámetros!$C$14)/(1-G43),0)</f>
        <v>247</v>
      </c>
      <c r="L43" s="13" t="n">
        <f aca="false">ROUNDUP((F43+Parámetros!$C$15)/(1-G43),0)</f>
        <v>255</v>
      </c>
      <c r="M43" s="13" t="n">
        <f aca="false">MAX(ROUNDUP((F43+I43)/(1-G43),0),Parámetros!$B$7)</f>
        <v>300</v>
      </c>
      <c r="N43" s="12" t="n">
        <v>406.05</v>
      </c>
      <c r="O43" s="12" t="n">
        <v>432</v>
      </c>
      <c r="P43" s="13" t="n">
        <f aca="false">Parámetros!$B$6</f>
        <v>1</v>
      </c>
      <c r="Q43" s="13" t="n">
        <f aca="false">IF(AND(ISNUMBER(O43),O43-P43&gt;=Parámetros!$B$7),M43,IF(J43&lt;Parámetros!$B$13,J43,IF(K43&lt;Parámetros!$B$14,K43,IF(L43&lt;Parámetros!$B$15,L43,M43))))</f>
        <v>300</v>
      </c>
      <c r="R43" s="13" t="n">
        <f aca="false">IF(AND(ISNUMBER(O43),O43-P43&gt;=Q43),O43-P43,Q43)</f>
        <v>431</v>
      </c>
      <c r="S43" s="3" t="n">
        <f aca="false">IF(ISNUMBER(O43),R43/O43-1,"")</f>
        <v>-0.00231481481481477</v>
      </c>
      <c r="T43" s="13" t="n">
        <f aca="false">VLOOKUP(R43,Parámetros!$A$13:$C$16,3,TRUE())</f>
        <v>0</v>
      </c>
      <c r="U43" s="13" t="n">
        <f aca="false">IF(R43&gt;=Parámetros!$B$7,I43,0)</f>
        <v>75</v>
      </c>
      <c r="V43" s="13" t="n">
        <f aca="false">R43*(1-G43)-T43-U43</f>
        <v>295.66</v>
      </c>
      <c r="W43" s="13" t="n">
        <f aca="false">V43-F43</f>
        <v>113.47</v>
      </c>
      <c r="X43" s="2" t="s">
        <v>13532</v>
      </c>
      <c r="Y43" s="2"/>
      <c r="Z43" s="13" t="n">
        <v>276.5</v>
      </c>
      <c r="AA43" s="2" t="s">
        <v>13518</v>
      </c>
    </row>
    <row r="44" customFormat="false" ht="15" hidden="false" customHeight="false" outlineLevel="0" collapsed="false">
      <c r="A44" s="8" t="s">
        <v>647</v>
      </c>
      <c r="B44" s="10" t="str">
        <f aca="false">'Layout Mercado Libre'!C44</f>
        <v>Tiras Reactivas Accu-Chek Instant 50 Piezas</v>
      </c>
      <c r="C44" s="10" t="str">
        <f aca="false">IFERROR(LEFT('Layout Mercado Libre'!E44,FIND(" &gt; ",'Layout Mercado Libre'!E44)-1),"")</f>
        <v>Salud y Equipamiento Médico</v>
      </c>
      <c r="D44" s="12" t="n">
        <v>235.85</v>
      </c>
      <c r="E44" s="13" t="n">
        <f aca="false">Parámetros!$B$5</f>
        <v>4</v>
      </c>
      <c r="F44" s="13" t="n">
        <f aca="false">D44+E44</f>
        <v>239.85</v>
      </c>
      <c r="G44" s="3" t="n">
        <f aca="false">IF(C44="",Parámetros!$B$9,IFERROR(VLOOKUP(C44,Parámetros!$A$20:$B$23,2,FALSE()),Parámetros!$B$9))</f>
        <v>0.14</v>
      </c>
      <c r="H44" s="14" t="n">
        <v>0.27</v>
      </c>
      <c r="I44" s="12" t="n">
        <v>75</v>
      </c>
      <c r="J44" s="13" t="n">
        <f aca="false">ROUNDUP((F44+Parámetros!$C$13)/(1-G44),0)</f>
        <v>308</v>
      </c>
      <c r="K44" s="13" t="n">
        <f aca="false">ROUNDUP((F44+Parámetros!$C$14)/(1-G44),0)</f>
        <v>314</v>
      </c>
      <c r="L44" s="13" t="n">
        <f aca="false">ROUNDUP((F44+Parámetros!$C$15)/(1-G44),0)</f>
        <v>322</v>
      </c>
      <c r="M44" s="13" t="n">
        <f aca="false">MAX(ROUNDUP((F44+I44)/(1-G44),0),Parámetros!$B$7)</f>
        <v>367</v>
      </c>
      <c r="N44" s="12"/>
      <c r="O44" s="12"/>
      <c r="P44" s="13" t="n">
        <f aca="false">Parámetros!$B$6</f>
        <v>1</v>
      </c>
      <c r="Q44" s="13" t="n">
        <f aca="false">IF(AND(ISNUMBER(O44),O44-P44&gt;=Parámetros!$B$7),M44,IF(J44&lt;Parámetros!$B$13,J44,IF(K44&lt;Parámetros!$B$14,K44,IF(L44&lt;Parámetros!$B$15,L44,M44))))</f>
        <v>367</v>
      </c>
      <c r="R44" s="13" t="n">
        <f aca="false">IF(AND(ISNUMBER(O44),O44-P44&gt;=Q44),O44-P44,Q44)</f>
        <v>367</v>
      </c>
      <c r="S44" s="3" t="str">
        <f aca="false">IF(ISNUMBER(O44),R44/O44-1,"")</f>
        <v/>
      </c>
      <c r="T44" s="13" t="n">
        <f aca="false">VLOOKUP(R44,Parámetros!$A$13:$C$16,3,TRUE())</f>
        <v>0</v>
      </c>
      <c r="U44" s="13" t="n">
        <f aca="false">IF(R44&gt;=Parámetros!$B$7,I44,0)</f>
        <v>75</v>
      </c>
      <c r="V44" s="13" t="n">
        <f aca="false">R44*(1-G44)-T44-U44</f>
        <v>240.62</v>
      </c>
      <c r="W44" s="13" t="n">
        <f aca="false">V44-F44</f>
        <v>0.77000000000001</v>
      </c>
      <c r="X44" s="2" t="s">
        <v>13506</v>
      </c>
      <c r="Y44" s="2"/>
      <c r="Z44" s="13" t="n">
        <v>428</v>
      </c>
      <c r="AA44" s="2" t="s">
        <v>13518</v>
      </c>
    </row>
    <row r="45" customFormat="false" ht="15" hidden="false" customHeight="false" outlineLevel="0" collapsed="false">
      <c r="A45" s="8" t="s">
        <v>657</v>
      </c>
      <c r="B45" s="10" t="str">
        <f aca="false">'Layout Mercado Libre'!C45</f>
        <v>Dolo-Neurobión Diclofenaco 50 mg Vitaminas B 10 Tabletas</v>
      </c>
      <c r="C45" s="10" t="str">
        <f aca="false">IFERROR(LEFT('Layout Mercado Libre'!E45,FIND(" &gt; ",'Layout Mercado Libre'!E45)-1),"")</f>
        <v>Salud y Equipamiento Médico</v>
      </c>
      <c r="D45" s="12" t="n">
        <v>160.79</v>
      </c>
      <c r="E45" s="13" t="n">
        <f aca="false">Parámetros!$B$5</f>
        <v>4</v>
      </c>
      <c r="F45" s="13" t="n">
        <f aca="false">D45+E45</f>
        <v>164.79</v>
      </c>
      <c r="G45" s="3" t="n">
        <f aca="false">IF(C45="",Parámetros!$B$9,IFERROR(VLOOKUP(C45,Parámetros!$A$20:$B$23,2,FALSE()),Parámetros!$B$9))</f>
        <v>0.14</v>
      </c>
      <c r="H45" s="14" t="n">
        <v>0.14</v>
      </c>
      <c r="I45" s="12" t="n">
        <v>75</v>
      </c>
      <c r="J45" s="13" t="n">
        <f aca="false">ROUNDUP((F45+Parámetros!$C$13)/(1-G45),0)</f>
        <v>221</v>
      </c>
      <c r="K45" s="13" t="n">
        <f aca="false">ROUNDUP((F45+Parámetros!$C$14)/(1-G45),0)</f>
        <v>227</v>
      </c>
      <c r="L45" s="13" t="n">
        <f aca="false">ROUNDUP((F45+Parámetros!$C$15)/(1-G45),0)</f>
        <v>235</v>
      </c>
      <c r="M45" s="13" t="n">
        <f aca="false">MAX(ROUNDUP((F45+I45)/(1-G45),0),Parámetros!$B$7)</f>
        <v>299</v>
      </c>
      <c r="N45" s="12" t="n">
        <v>337.59</v>
      </c>
      <c r="O45" s="12" t="n">
        <v>240.57</v>
      </c>
      <c r="P45" s="13" t="n">
        <f aca="false">Parámetros!$B$6</f>
        <v>1</v>
      </c>
      <c r="Q45" s="13" t="n">
        <f aca="false">IF(AND(ISNUMBER(O45),O45-P45&gt;=Parámetros!$B$7),M45,IF(J45&lt;Parámetros!$B$13,J45,IF(K45&lt;Parámetros!$B$14,K45,IF(L45&lt;Parámetros!$B$15,L45,M45))))</f>
        <v>235</v>
      </c>
      <c r="R45" s="13" t="n">
        <f aca="false">IF(AND(ISNUMBER(O45),O45-P45&gt;=Q45),O45-P45,Q45)</f>
        <v>239.57</v>
      </c>
      <c r="S45" s="3" t="n">
        <f aca="false">IF(ISNUMBER(O45),R45/O45-1,"")</f>
        <v>-0.00415679428025106</v>
      </c>
      <c r="T45" s="13" t="n">
        <f aca="false">VLOOKUP(R45,Parámetros!$A$13:$C$16,3,TRUE())</f>
        <v>37</v>
      </c>
      <c r="U45" s="13" t="n">
        <f aca="false">IF(R45&gt;=Parámetros!$B$7,I45,0)</f>
        <v>0</v>
      </c>
      <c r="V45" s="13" t="n">
        <f aca="false">R45*(1-G45)-T45-U45</f>
        <v>169.0302</v>
      </c>
      <c r="W45" s="13" t="n">
        <f aca="false">V45-F45</f>
        <v>4.24019999999999</v>
      </c>
      <c r="X45" s="2" t="s">
        <v>13533</v>
      </c>
      <c r="Y45" s="2"/>
      <c r="Z45" s="13" t="n">
        <v>199</v>
      </c>
      <c r="AA45" s="2" t="s">
        <v>13504</v>
      </c>
    </row>
    <row r="46" customFormat="false" ht="15" hidden="false" customHeight="false" outlineLevel="0" collapsed="false">
      <c r="A46" s="8" t="s">
        <v>665</v>
      </c>
      <c r="B46" s="10" t="str">
        <f aca="false">'Layout Mercado Libre'!C46</f>
        <v>Pañales KleenBebé Suavelastic Recién Nacido 40 Piezas</v>
      </c>
      <c r="C46" s="10" t="str">
        <f aca="false">IFERROR(LEFT('Layout Mercado Libre'!E46,FIND(" &gt; ",'Layout Mercado Libre'!E46)-1),"")</f>
        <v>Bebés</v>
      </c>
      <c r="D46" s="12" t="n">
        <v>96.47</v>
      </c>
      <c r="E46" s="13" t="n">
        <f aca="false">Parámetros!$B$5</f>
        <v>4</v>
      </c>
      <c r="F46" s="13" t="n">
        <f aca="false">D46+E46</f>
        <v>100.47</v>
      </c>
      <c r="G46" s="3" t="n">
        <f aca="false">IF(C46="",Parámetros!$B$9,IFERROR(VLOOKUP(C46,Parámetros!$A$20:$B$23,2,FALSE()),Parámetros!$B$9))</f>
        <v>0.15</v>
      </c>
      <c r="H46" s="14" t="n">
        <v>3.2</v>
      </c>
      <c r="I46" s="12" t="n">
        <v>125</v>
      </c>
      <c r="J46" s="13" t="n">
        <f aca="false">ROUNDUP((F46+Parámetros!$C$13)/(1-G46),0)</f>
        <v>148</v>
      </c>
      <c r="K46" s="13" t="n">
        <f aca="false">ROUNDUP((F46+Parámetros!$C$14)/(1-G46),0)</f>
        <v>154</v>
      </c>
      <c r="L46" s="13" t="n">
        <f aca="false">ROUNDUP((F46+Parámetros!$C$15)/(1-G46),0)</f>
        <v>162</v>
      </c>
      <c r="M46" s="13" t="n">
        <f aca="false">MAX(ROUNDUP((F46+I46)/(1-G46),0),Parámetros!$B$7)</f>
        <v>299</v>
      </c>
      <c r="N46" s="12" t="n">
        <v>190.48</v>
      </c>
      <c r="O46" s="12" t="n">
        <v>127.4</v>
      </c>
      <c r="P46" s="13" t="n">
        <f aca="false">Parámetros!$B$6</f>
        <v>1</v>
      </c>
      <c r="Q46" s="13" t="n">
        <f aca="false">IF(AND(ISNUMBER(O46),O46-P46&gt;=Parámetros!$B$7),M46,IF(J46&lt;Parámetros!$B$13,J46,IF(K46&lt;Parámetros!$B$14,K46,IF(L46&lt;Parámetros!$B$15,L46,M46))))</f>
        <v>162</v>
      </c>
      <c r="R46" s="13" t="n">
        <f aca="false">IF(AND(ISNUMBER(O46),O46-P46&gt;=Q46),O46-P46,Q46)</f>
        <v>162</v>
      </c>
      <c r="S46" s="3" t="n">
        <f aca="false">IF(ISNUMBER(O46),R46/O46-1,"")</f>
        <v>0.271585557299843</v>
      </c>
      <c r="T46" s="13" t="n">
        <f aca="false">VLOOKUP(R46,Parámetros!$A$13:$C$16,3,TRUE())</f>
        <v>37</v>
      </c>
      <c r="U46" s="13" t="n">
        <f aca="false">IF(R46&gt;=Parámetros!$B$7,I46,0)</f>
        <v>0</v>
      </c>
      <c r="V46" s="13" t="n">
        <f aca="false">R46*(1-G46)-T46-U46</f>
        <v>100.7</v>
      </c>
      <c r="W46" s="13" t="n">
        <f aca="false">V46-F46</f>
        <v>0.22999999999999</v>
      </c>
      <c r="X46" s="2" t="s">
        <v>13510</v>
      </c>
      <c r="Y46" s="2"/>
      <c r="Z46" s="13" t="n">
        <v>145</v>
      </c>
      <c r="AA46" s="2" t="s">
        <v>13504</v>
      </c>
    </row>
    <row r="47" customFormat="false" ht="15" hidden="false" customHeight="false" outlineLevel="0" collapsed="false">
      <c r="A47" s="8" t="s">
        <v>675</v>
      </c>
      <c r="B47" s="10" t="str">
        <f aca="false">'Layout Mercado Libre'!C47</f>
        <v>Hyabak Hialuronato de Sodio 0.15% Solución Oftálmica 10 ml</v>
      </c>
      <c r="C47" s="10" t="str">
        <f aca="false">IFERROR(LEFT('Layout Mercado Libre'!E47,FIND(" &gt; ",'Layout Mercado Libre'!E47)-1),"")</f>
        <v>Salud y Equipamiento Médico</v>
      </c>
      <c r="D47" s="12" t="n">
        <v>410.51</v>
      </c>
      <c r="E47" s="13" t="n">
        <f aca="false">Parámetros!$B$5</f>
        <v>4</v>
      </c>
      <c r="F47" s="13" t="n">
        <f aca="false">D47+E47</f>
        <v>414.51</v>
      </c>
      <c r="G47" s="3" t="n">
        <f aca="false">IF(C47="",Parámetros!$B$9,IFERROR(VLOOKUP(C47,Parámetros!$A$20:$B$23,2,FALSE()),Parámetros!$B$9))</f>
        <v>0.14</v>
      </c>
      <c r="H47" s="14" t="n">
        <v>0.06</v>
      </c>
      <c r="I47" s="12" t="n">
        <v>75</v>
      </c>
      <c r="J47" s="13" t="n">
        <f aca="false">ROUNDUP((F47+Parámetros!$C$13)/(1-G47),0)</f>
        <v>512</v>
      </c>
      <c r="K47" s="13" t="n">
        <f aca="false">ROUNDUP((F47+Parámetros!$C$14)/(1-G47),0)</f>
        <v>517</v>
      </c>
      <c r="L47" s="13" t="n">
        <f aca="false">ROUNDUP((F47+Parámetros!$C$15)/(1-G47),0)</f>
        <v>526</v>
      </c>
      <c r="M47" s="13" t="n">
        <f aca="false">MAX(ROUNDUP((F47+I47)/(1-G47),0),Parámetros!$B$7)</f>
        <v>570</v>
      </c>
      <c r="N47" s="12" t="n">
        <v>681.6</v>
      </c>
      <c r="O47" s="12" t="n">
        <v>790</v>
      </c>
      <c r="P47" s="13" t="n">
        <f aca="false">Parámetros!$B$6</f>
        <v>1</v>
      </c>
      <c r="Q47" s="13" t="n">
        <f aca="false">IF(AND(ISNUMBER(O47),O47-P47&gt;=Parámetros!$B$7),M47,IF(J47&lt;Parámetros!$B$13,J47,IF(K47&lt;Parámetros!$B$14,K47,IF(L47&lt;Parámetros!$B$15,L47,M47))))</f>
        <v>570</v>
      </c>
      <c r="R47" s="13" t="n">
        <f aca="false">IF(AND(ISNUMBER(O47),O47-P47&gt;=Q47),O47-P47,Q47)</f>
        <v>789</v>
      </c>
      <c r="S47" s="3" t="n">
        <f aca="false">IF(ISNUMBER(O47),R47/O47-1,"")</f>
        <v>-0.00126582278481013</v>
      </c>
      <c r="T47" s="13" t="n">
        <f aca="false">VLOOKUP(R47,Parámetros!$A$13:$C$16,3,TRUE())</f>
        <v>0</v>
      </c>
      <c r="U47" s="13" t="n">
        <f aca="false">IF(R47&gt;=Parámetros!$B$7,I47,0)</f>
        <v>75</v>
      </c>
      <c r="V47" s="13" t="n">
        <f aca="false">R47*(1-G47)-T47-U47</f>
        <v>603.54</v>
      </c>
      <c r="W47" s="13" t="n">
        <f aca="false">V47-F47</f>
        <v>189.03</v>
      </c>
      <c r="X47" s="2" t="s">
        <v>13525</v>
      </c>
      <c r="Y47" s="2"/>
      <c r="Z47" s="13" t="n">
        <v>560</v>
      </c>
      <c r="AA47" s="2" t="s">
        <v>13518</v>
      </c>
    </row>
    <row r="48" customFormat="false" ht="15" hidden="false" customHeight="false" outlineLevel="0" collapsed="false">
      <c r="A48" s="8" t="s">
        <v>686</v>
      </c>
      <c r="B48" s="10" t="str">
        <f aca="false">'Layout Mercado Libre'!C48</f>
        <v>Pañales Huggies UltraConfort Niña Etapa 4 40 Piezas</v>
      </c>
      <c r="C48" s="10" t="str">
        <f aca="false">IFERROR(LEFT('Layout Mercado Libre'!E48,FIND(" &gt; ",'Layout Mercado Libre'!E48)-1),"")</f>
        <v>Bebés</v>
      </c>
      <c r="D48" s="12" t="n">
        <v>196.65</v>
      </c>
      <c r="E48" s="13" t="n">
        <f aca="false">Parámetros!$B$5</f>
        <v>4</v>
      </c>
      <c r="F48" s="13" t="n">
        <f aca="false">D48+E48</f>
        <v>200.65</v>
      </c>
      <c r="G48" s="3" t="n">
        <f aca="false">IF(C48="",Parámetros!$B$9,IFERROR(VLOOKUP(C48,Parámetros!$A$20:$B$23,2,FALSE()),Parámetros!$B$9))</f>
        <v>0.15</v>
      </c>
      <c r="H48" s="14" t="n">
        <v>3.2</v>
      </c>
      <c r="I48" s="12" t="n">
        <v>125</v>
      </c>
      <c r="J48" s="13" t="n">
        <f aca="false">ROUNDUP((F48+Parámetros!$C$13)/(1-G48),0)</f>
        <v>266</v>
      </c>
      <c r="K48" s="13" t="n">
        <f aca="false">ROUNDUP((F48+Parámetros!$C$14)/(1-G48),0)</f>
        <v>272</v>
      </c>
      <c r="L48" s="13" t="n">
        <f aca="false">ROUNDUP((F48+Parámetros!$C$15)/(1-G48),0)</f>
        <v>280</v>
      </c>
      <c r="M48" s="13" t="n">
        <f aca="false">MAX(ROUNDUP((F48+I48)/(1-G48),0),Parámetros!$B$7)</f>
        <v>384</v>
      </c>
      <c r="N48" s="12" t="n">
        <v>713.07</v>
      </c>
      <c r="O48" s="12" t="n">
        <v>458</v>
      </c>
      <c r="P48" s="13" t="n">
        <f aca="false">Parámetros!$B$6</f>
        <v>1</v>
      </c>
      <c r="Q48" s="13" t="n">
        <f aca="false">IF(AND(ISNUMBER(O48),O48-P48&gt;=Parámetros!$B$7),M48,IF(J48&lt;Parámetros!$B$13,J48,IF(K48&lt;Parámetros!$B$14,K48,IF(L48&lt;Parámetros!$B$15,L48,M48))))</f>
        <v>384</v>
      </c>
      <c r="R48" s="13" t="n">
        <f aca="false">IF(AND(ISNUMBER(O48),O48-P48&gt;=Q48),O48-P48,Q48)</f>
        <v>457</v>
      </c>
      <c r="S48" s="3" t="n">
        <f aca="false">IF(ISNUMBER(O48),R48/O48-1,"")</f>
        <v>-0.00218340611353707</v>
      </c>
      <c r="T48" s="13" t="n">
        <f aca="false">VLOOKUP(R48,Parámetros!$A$13:$C$16,3,TRUE())</f>
        <v>0</v>
      </c>
      <c r="U48" s="13" t="n">
        <f aca="false">IF(R48&gt;=Parámetros!$B$7,I48,0)</f>
        <v>125</v>
      </c>
      <c r="V48" s="13" t="n">
        <f aca="false">R48*(1-G48)-T48-U48</f>
        <v>263.45</v>
      </c>
      <c r="W48" s="13" t="n">
        <f aca="false">V48-F48</f>
        <v>62.8</v>
      </c>
      <c r="X48" s="2" t="s">
        <v>13510</v>
      </c>
      <c r="Y48" s="2"/>
      <c r="Z48" s="13" t="n">
        <v>279</v>
      </c>
      <c r="AA48" s="2" t="s">
        <v>13518</v>
      </c>
    </row>
    <row r="49" customFormat="false" ht="15" hidden="false" customHeight="false" outlineLevel="0" collapsed="false">
      <c r="A49" s="8" t="s">
        <v>697</v>
      </c>
      <c r="B49" s="10" t="str">
        <f aca="false">'Layout Mercado Libre'!C49</f>
        <v>Jardianz Duo 12.5 mg/850 mg 60 Tabletas</v>
      </c>
      <c r="C49" s="10" t="str">
        <f aca="false">IFERROR(LEFT('Layout Mercado Libre'!E49,FIND(" &gt; ",'Layout Mercado Libre'!E49)-1),"")</f>
        <v>Salud y Equipamiento Médico</v>
      </c>
      <c r="D49" s="12" t="n">
        <v>1454.35</v>
      </c>
      <c r="E49" s="13" t="n">
        <f aca="false">Parámetros!$B$5</f>
        <v>4</v>
      </c>
      <c r="F49" s="13" t="n">
        <f aca="false">D49+E49</f>
        <v>1458.35</v>
      </c>
      <c r="G49" s="3" t="n">
        <f aca="false">IF(C49="",Parámetros!$B$9,IFERROR(VLOOKUP(C49,Parámetros!$A$20:$B$23,2,FALSE()),Parámetros!$B$9))</f>
        <v>0.14</v>
      </c>
      <c r="H49" s="14" t="n">
        <v>0.26</v>
      </c>
      <c r="I49" s="12" t="n">
        <v>75</v>
      </c>
      <c r="J49" s="13" t="n">
        <f aca="false">ROUNDUP((F49+Parámetros!$C$13)/(1-G49),0)</f>
        <v>1725</v>
      </c>
      <c r="K49" s="13" t="n">
        <f aca="false">ROUNDUP((F49+Parámetros!$C$14)/(1-G49),0)</f>
        <v>1731</v>
      </c>
      <c r="L49" s="13" t="n">
        <f aca="false">ROUNDUP((F49+Parámetros!$C$15)/(1-G49),0)</f>
        <v>1739</v>
      </c>
      <c r="M49" s="13" t="n">
        <f aca="false">MAX(ROUNDUP((F49+I49)/(1-G49),0),Parámetros!$B$7)</f>
        <v>1783</v>
      </c>
      <c r="N49" s="12" t="n">
        <v>2039.81</v>
      </c>
      <c r="O49" s="12" t="n">
        <v>2120</v>
      </c>
      <c r="P49" s="13" t="n">
        <f aca="false">Parámetros!$B$6</f>
        <v>1</v>
      </c>
      <c r="Q49" s="13" t="n">
        <f aca="false">IF(AND(ISNUMBER(O49),O49-P49&gt;=Parámetros!$B$7),M49,IF(J49&lt;Parámetros!$B$13,J49,IF(K49&lt;Parámetros!$B$14,K49,IF(L49&lt;Parámetros!$B$15,L49,M49))))</f>
        <v>1783</v>
      </c>
      <c r="R49" s="13" t="n">
        <f aca="false">IF(AND(ISNUMBER(O49),O49-P49&gt;=Q49),O49-P49,Q49)</f>
        <v>2119</v>
      </c>
      <c r="S49" s="3" t="n">
        <f aca="false">IF(ISNUMBER(O49),R49/O49-1,"")</f>
        <v>-0.000471698113207575</v>
      </c>
      <c r="T49" s="13" t="n">
        <f aca="false">VLOOKUP(R49,Parámetros!$A$13:$C$16,3,TRUE())</f>
        <v>0</v>
      </c>
      <c r="U49" s="13" t="n">
        <f aca="false">IF(R49&gt;=Parámetros!$B$7,I49,0)</f>
        <v>75</v>
      </c>
      <c r="V49" s="13" t="n">
        <f aca="false">R49*(1-G49)-T49-U49</f>
        <v>1747.34</v>
      </c>
      <c r="W49" s="13" t="n">
        <f aca="false">V49-F49</f>
        <v>288.99</v>
      </c>
      <c r="X49" s="2" t="s">
        <v>13534</v>
      </c>
      <c r="Y49" s="2"/>
      <c r="Z49" s="13" t="n">
        <v>2337</v>
      </c>
      <c r="AA49" s="2" t="s">
        <v>13512</v>
      </c>
    </row>
    <row r="50" customFormat="false" ht="15" hidden="false" customHeight="false" outlineLevel="0" collapsed="false">
      <c r="A50" s="8" t="s">
        <v>711</v>
      </c>
      <c r="B50" s="10" t="str">
        <f aca="false">'Layout Mercado Libre'!C50</f>
        <v>Pañales Huggies UltraConfort Unisex Recién Nacido 44 Piezas</v>
      </c>
      <c r="C50" s="10" t="str">
        <f aca="false">IFERROR(LEFT('Layout Mercado Libre'!E50,FIND(" &gt; ",'Layout Mercado Libre'!E50)-1),"")</f>
        <v>Bebés</v>
      </c>
      <c r="D50" s="12" t="n">
        <v>118.93</v>
      </c>
      <c r="E50" s="13" t="n">
        <f aca="false">Parámetros!$B$5</f>
        <v>4</v>
      </c>
      <c r="F50" s="13" t="n">
        <f aca="false">D50+E50</f>
        <v>122.93</v>
      </c>
      <c r="G50" s="3" t="n">
        <f aca="false">IF(C50="",Parámetros!$B$9,IFERROR(VLOOKUP(C50,Parámetros!$A$20:$B$23,2,FALSE()),Parámetros!$B$9))</f>
        <v>0.15</v>
      </c>
      <c r="H50" s="14" t="n">
        <v>3.52</v>
      </c>
      <c r="I50" s="12" t="n">
        <v>125</v>
      </c>
      <c r="J50" s="13" t="n">
        <f aca="false">ROUNDUP((F50+Parámetros!$C$13)/(1-G50),0)</f>
        <v>175</v>
      </c>
      <c r="K50" s="13" t="n">
        <f aca="false">ROUNDUP((F50+Parámetros!$C$14)/(1-G50),0)</f>
        <v>180</v>
      </c>
      <c r="L50" s="13" t="n">
        <f aca="false">ROUNDUP((F50+Parámetros!$C$15)/(1-G50),0)</f>
        <v>189</v>
      </c>
      <c r="M50" s="13" t="n">
        <f aca="false">MAX(ROUNDUP((F50+I50)/(1-G50),0),Parámetros!$B$7)</f>
        <v>299</v>
      </c>
      <c r="N50" s="12" t="n">
        <v>262.37</v>
      </c>
      <c r="O50" s="12" t="n">
        <v>193.12</v>
      </c>
      <c r="P50" s="13" t="n">
        <f aca="false">Parámetros!$B$6</f>
        <v>1</v>
      </c>
      <c r="Q50" s="13" t="n">
        <f aca="false">IF(AND(ISNUMBER(O50),O50-P50&gt;=Parámetros!$B$7),M50,IF(J50&lt;Parámetros!$B$13,J50,IF(K50&lt;Parámetros!$B$14,K50,IF(L50&lt;Parámetros!$B$15,L50,M50))))</f>
        <v>189</v>
      </c>
      <c r="R50" s="13" t="n">
        <f aca="false">IF(AND(ISNUMBER(O50),O50-P50&gt;=Q50),O50-P50,Q50)</f>
        <v>192.12</v>
      </c>
      <c r="S50" s="3" t="n">
        <f aca="false">IF(ISNUMBER(O50),R50/O50-1,"")</f>
        <v>-0.00517812758906378</v>
      </c>
      <c r="T50" s="13" t="n">
        <f aca="false">VLOOKUP(R50,Parámetros!$A$13:$C$16,3,TRUE())</f>
        <v>37</v>
      </c>
      <c r="U50" s="13" t="n">
        <f aca="false">IF(R50&gt;=Parámetros!$B$7,I50,0)</f>
        <v>0</v>
      </c>
      <c r="V50" s="13" t="n">
        <f aca="false">R50*(1-G50)-T50-U50</f>
        <v>126.302</v>
      </c>
      <c r="W50" s="13" t="n">
        <f aca="false">V50-F50</f>
        <v>3.37199999999999</v>
      </c>
      <c r="X50" s="2" t="s">
        <v>13513</v>
      </c>
      <c r="Y50" s="2"/>
      <c r="Z50" s="13" t="n">
        <v>206.55</v>
      </c>
      <c r="AA50" s="2" t="s">
        <v>13504</v>
      </c>
    </row>
    <row r="51" customFormat="false" ht="15" hidden="false" customHeight="false" outlineLevel="0" collapsed="false">
      <c r="A51" s="8" t="s">
        <v>720</v>
      </c>
      <c r="B51" s="10" t="str">
        <f aca="false">'Layout Mercado Libre'!C51</f>
        <v>Bactrim F 800 mg/160 mg 15 Tabletas</v>
      </c>
      <c r="C51" s="10" t="str">
        <f aca="false">IFERROR(LEFT('Layout Mercado Libre'!E51,FIND(" &gt; ",'Layout Mercado Libre'!E51)-1),"")</f>
        <v>Salud y Equipamiento Médico</v>
      </c>
      <c r="D51" s="12" t="n">
        <v>330.44</v>
      </c>
      <c r="E51" s="13" t="n">
        <f aca="false">Parámetros!$B$5</f>
        <v>4</v>
      </c>
      <c r="F51" s="13" t="n">
        <f aca="false">D51+E51</f>
        <v>334.44</v>
      </c>
      <c r="G51" s="3" t="n">
        <f aca="false">IF(C51="",Parámetros!$B$9,IFERROR(VLOOKUP(C51,Parámetros!$A$20:$B$23,2,FALSE()),Parámetros!$B$9))</f>
        <v>0.14</v>
      </c>
      <c r="H51" s="14" t="n">
        <v>0.15</v>
      </c>
      <c r="I51" s="12" t="n">
        <v>75</v>
      </c>
      <c r="J51" s="13" t="n">
        <f aca="false">ROUNDUP((F51+Parámetros!$C$13)/(1-G51),0)</f>
        <v>418</v>
      </c>
      <c r="K51" s="13" t="n">
        <f aca="false">ROUNDUP((F51+Parámetros!$C$14)/(1-G51),0)</f>
        <v>424</v>
      </c>
      <c r="L51" s="13" t="n">
        <f aca="false">ROUNDUP((F51+Parámetros!$C$15)/(1-G51),0)</f>
        <v>432</v>
      </c>
      <c r="M51" s="13" t="n">
        <f aca="false">MAX(ROUNDUP((F51+I51)/(1-G51),0),Parámetros!$B$7)</f>
        <v>477</v>
      </c>
      <c r="N51" s="12"/>
      <c r="O51" s="12"/>
      <c r="P51" s="13" t="n">
        <f aca="false">Parámetros!$B$6</f>
        <v>1</v>
      </c>
      <c r="Q51" s="13" t="n">
        <f aca="false">IF(AND(ISNUMBER(O51),O51-P51&gt;=Parámetros!$B$7),M51,IF(J51&lt;Parámetros!$B$13,J51,IF(K51&lt;Parámetros!$B$14,K51,IF(L51&lt;Parámetros!$B$15,L51,M51))))</f>
        <v>477</v>
      </c>
      <c r="R51" s="13" t="n">
        <f aca="false">IF(AND(ISNUMBER(O51),O51-P51&gt;=Q51),O51-P51,Q51)</f>
        <v>477</v>
      </c>
      <c r="S51" s="3" t="str">
        <f aca="false">IF(ISNUMBER(O51),R51/O51-1,"")</f>
        <v/>
      </c>
      <c r="T51" s="13" t="n">
        <f aca="false">VLOOKUP(R51,Parámetros!$A$13:$C$16,3,TRUE())</f>
        <v>0</v>
      </c>
      <c r="U51" s="13" t="n">
        <f aca="false">IF(R51&gt;=Parámetros!$B$7,I51,0)</f>
        <v>75</v>
      </c>
      <c r="V51" s="13" t="n">
        <f aca="false">R51*(1-G51)-T51-U51</f>
        <v>335.22</v>
      </c>
      <c r="W51" s="13" t="n">
        <f aca="false">V51-F51</f>
        <v>0.779999999999973</v>
      </c>
      <c r="X51" s="2" t="s">
        <v>13535</v>
      </c>
      <c r="Y51" s="2"/>
      <c r="Z51" s="13" t="n">
        <v>408</v>
      </c>
      <c r="AA51" s="2" t="s">
        <v>13518</v>
      </c>
    </row>
    <row r="52" customFormat="false" ht="15" hidden="false" customHeight="false" outlineLevel="0" collapsed="false">
      <c r="A52" s="8" t="s">
        <v>730</v>
      </c>
      <c r="B52" s="10" t="str">
        <f aca="false">'Layout Mercado Libre'!C52</f>
        <v>Dolo-Neurobión Forte Diclofenaco y Vitaminas B 30 Tabletas</v>
      </c>
      <c r="C52" s="10" t="str">
        <f aca="false">IFERROR(LEFT('Layout Mercado Libre'!E52,FIND(" &gt; ",'Layout Mercado Libre'!E52)-1),"")</f>
        <v>Salud y Equipamiento Médico</v>
      </c>
      <c r="D52" s="12" t="n">
        <v>452.89</v>
      </c>
      <c r="E52" s="13" t="n">
        <f aca="false">Parámetros!$B$5</f>
        <v>4</v>
      </c>
      <c r="F52" s="13" t="n">
        <f aca="false">D52+E52</f>
        <v>456.89</v>
      </c>
      <c r="G52" s="3" t="n">
        <f aca="false">IF(C52="",Parámetros!$B$9,IFERROR(VLOOKUP(C52,Parámetros!$A$20:$B$23,2,FALSE()),Parámetros!$B$9))</f>
        <v>0.14</v>
      </c>
      <c r="H52" s="14" t="n">
        <v>0.19</v>
      </c>
      <c r="I52" s="12" t="n">
        <v>75</v>
      </c>
      <c r="J52" s="13" t="n">
        <f aca="false">ROUNDUP((F52+Parámetros!$C$13)/(1-G52),0)</f>
        <v>561</v>
      </c>
      <c r="K52" s="13" t="n">
        <f aca="false">ROUNDUP((F52+Parámetros!$C$14)/(1-G52),0)</f>
        <v>567</v>
      </c>
      <c r="L52" s="13" t="n">
        <f aca="false">ROUNDUP((F52+Parámetros!$C$15)/(1-G52),0)</f>
        <v>575</v>
      </c>
      <c r="M52" s="13" t="n">
        <f aca="false">MAX(ROUNDUP((F52+I52)/(1-G52),0),Parámetros!$B$7)</f>
        <v>619</v>
      </c>
      <c r="N52" s="12" t="n">
        <v>713.75</v>
      </c>
      <c r="O52" s="12" t="n">
        <v>685.99</v>
      </c>
      <c r="P52" s="13" t="n">
        <f aca="false">Parámetros!$B$6</f>
        <v>1</v>
      </c>
      <c r="Q52" s="13" t="n">
        <f aca="false">IF(AND(ISNUMBER(O52),O52-P52&gt;=Parámetros!$B$7),M52,IF(J52&lt;Parámetros!$B$13,J52,IF(K52&lt;Parámetros!$B$14,K52,IF(L52&lt;Parámetros!$B$15,L52,M52))))</f>
        <v>619</v>
      </c>
      <c r="R52" s="13" t="n">
        <f aca="false">IF(AND(ISNUMBER(O52),O52-P52&gt;=Q52),O52-P52,Q52)</f>
        <v>684.99</v>
      </c>
      <c r="S52" s="3" t="n">
        <f aca="false">IF(ISNUMBER(O52),R52/O52-1,"")</f>
        <v>-0.00145774719748104</v>
      </c>
      <c r="T52" s="13" t="n">
        <f aca="false">VLOOKUP(R52,Parámetros!$A$13:$C$16,3,TRUE())</f>
        <v>0</v>
      </c>
      <c r="U52" s="13" t="n">
        <f aca="false">IF(R52&gt;=Parámetros!$B$7,I52,0)</f>
        <v>75</v>
      </c>
      <c r="V52" s="13" t="n">
        <f aca="false">R52*(1-G52)-T52-U52</f>
        <v>514.0914</v>
      </c>
      <c r="W52" s="13" t="n">
        <f aca="false">V52-F52</f>
        <v>57.2014</v>
      </c>
      <c r="X52" s="2" t="s">
        <v>13501</v>
      </c>
      <c r="Y52" s="2"/>
      <c r="Z52" s="13" t="n">
        <v>624.76</v>
      </c>
      <c r="AA52" s="2" t="s">
        <v>13504</v>
      </c>
    </row>
    <row r="53" customFormat="false" ht="15" hidden="false" customHeight="false" outlineLevel="0" collapsed="false">
      <c r="A53" s="8" t="s">
        <v>739</v>
      </c>
      <c r="B53" s="10" t="str">
        <f aca="false">'Layout Mercado Libre'!C53</f>
        <v>Flanax Naproxeno Sódico 550 mg 12 Tabletas</v>
      </c>
      <c r="C53" s="10" t="str">
        <f aca="false">IFERROR(LEFT('Layout Mercado Libre'!E53,FIND(" &gt; ",'Layout Mercado Libre'!E53)-1),"")</f>
        <v>Salud y Equipamiento Médico</v>
      </c>
      <c r="D53" s="12" t="n">
        <v>176.38</v>
      </c>
      <c r="E53" s="13" t="n">
        <f aca="false">Parámetros!$B$5</f>
        <v>4</v>
      </c>
      <c r="F53" s="13" t="n">
        <f aca="false">D53+E53</f>
        <v>180.38</v>
      </c>
      <c r="G53" s="3" t="n">
        <f aca="false">IF(C53="",Parámetros!$B$9,IFERROR(VLOOKUP(C53,Parámetros!$A$20:$B$23,2,FALSE()),Parámetros!$B$9))</f>
        <v>0.14</v>
      </c>
      <c r="H53" s="14" t="n">
        <v>0.15</v>
      </c>
      <c r="I53" s="12" t="n">
        <v>75</v>
      </c>
      <c r="J53" s="13" t="n">
        <f aca="false">ROUNDUP((F53+Parámetros!$C$13)/(1-G53),0)</f>
        <v>239</v>
      </c>
      <c r="K53" s="13" t="n">
        <f aca="false">ROUNDUP((F53+Parámetros!$C$14)/(1-G53),0)</f>
        <v>245</v>
      </c>
      <c r="L53" s="13" t="n">
        <f aca="false">ROUNDUP((F53+Parámetros!$C$15)/(1-G53),0)</f>
        <v>253</v>
      </c>
      <c r="M53" s="13" t="n">
        <f aca="false">MAX(ROUNDUP((F53+I53)/(1-G53),0),Parámetros!$B$7)</f>
        <v>299</v>
      </c>
      <c r="N53" s="12" t="n">
        <v>340.5</v>
      </c>
      <c r="O53" s="12" t="n">
        <v>198.32</v>
      </c>
      <c r="P53" s="13" t="n">
        <f aca="false">Parámetros!$B$6</f>
        <v>1</v>
      </c>
      <c r="Q53" s="13" t="n">
        <f aca="false">IF(AND(ISNUMBER(O53),O53-P53&gt;=Parámetros!$B$7),M53,IF(J53&lt;Parámetros!$B$13,J53,IF(K53&lt;Parámetros!$B$14,K53,IF(L53&lt;Parámetros!$B$15,L53,M53))))</f>
        <v>253</v>
      </c>
      <c r="R53" s="13" t="n">
        <f aca="false">IF(AND(ISNUMBER(O53),O53-P53&gt;=Q53),O53-P53,Q53)</f>
        <v>253</v>
      </c>
      <c r="S53" s="3" t="n">
        <f aca="false">IF(ISNUMBER(O53),R53/O53-1,"")</f>
        <v>0.275716014521985</v>
      </c>
      <c r="T53" s="13" t="n">
        <f aca="false">VLOOKUP(R53,Parámetros!$A$13:$C$16,3,TRUE())</f>
        <v>37</v>
      </c>
      <c r="U53" s="13" t="n">
        <f aca="false">IF(R53&gt;=Parámetros!$B$7,I53,0)</f>
        <v>0</v>
      </c>
      <c r="V53" s="13" t="n">
        <f aca="false">R53*(1-G53)-T53-U53</f>
        <v>180.58</v>
      </c>
      <c r="W53" s="13" t="n">
        <f aca="false">V53-F53</f>
        <v>0.199999999999989</v>
      </c>
      <c r="X53" s="2" t="s">
        <v>13536</v>
      </c>
      <c r="Y53" s="2"/>
      <c r="Z53" s="13" t="n">
        <v>199</v>
      </c>
      <c r="AA53" s="2" t="s">
        <v>13537</v>
      </c>
    </row>
    <row r="54" customFormat="false" ht="15" hidden="false" customHeight="false" outlineLevel="0" collapsed="false">
      <c r="A54" s="8" t="s">
        <v>748</v>
      </c>
      <c r="B54" s="10" t="str">
        <f aca="false">'Layout Mercado Libre'!C54</f>
        <v>Eucaliptine Guayacol 100 mg 10 Ampolletas de 1 ml</v>
      </c>
      <c r="C54" s="10" t="str">
        <f aca="false">IFERROR(LEFT('Layout Mercado Libre'!E54,FIND(" &gt; ",'Layout Mercado Libre'!E54)-1),"")</f>
        <v>Salud y Equipamiento Médico</v>
      </c>
      <c r="D54" s="12" t="n">
        <v>245.03</v>
      </c>
      <c r="E54" s="13" t="n">
        <f aca="false">Parámetros!$B$5</f>
        <v>4</v>
      </c>
      <c r="F54" s="13" t="n">
        <f aca="false">D54+E54</f>
        <v>249.03</v>
      </c>
      <c r="G54" s="3" t="n">
        <f aca="false">IF(C54="",Parámetros!$B$9,IFERROR(VLOOKUP(C54,Parámetros!$A$20:$B$23,2,FALSE()),Parámetros!$B$9))</f>
        <v>0.14</v>
      </c>
      <c r="H54" s="14" t="n">
        <v>0.3</v>
      </c>
      <c r="I54" s="12" t="n">
        <v>75</v>
      </c>
      <c r="J54" s="13" t="n">
        <f aca="false">ROUNDUP((F54+Parámetros!$C$13)/(1-G54),0)</f>
        <v>319</v>
      </c>
      <c r="K54" s="13" t="n">
        <f aca="false">ROUNDUP((F54+Parámetros!$C$14)/(1-G54),0)</f>
        <v>325</v>
      </c>
      <c r="L54" s="13" t="n">
        <f aca="false">ROUNDUP((F54+Parámetros!$C$15)/(1-G54),0)</f>
        <v>333</v>
      </c>
      <c r="M54" s="13" t="n">
        <f aca="false">MAX(ROUNDUP((F54+I54)/(1-G54),0),Parámetros!$B$7)</f>
        <v>377</v>
      </c>
      <c r="N54" s="12" t="n">
        <v>545.73</v>
      </c>
      <c r="O54" s="12" t="n">
        <v>461</v>
      </c>
      <c r="P54" s="13" t="n">
        <f aca="false">Parámetros!$B$6</f>
        <v>1</v>
      </c>
      <c r="Q54" s="13" t="n">
        <f aca="false">IF(AND(ISNUMBER(O54),O54-P54&gt;=Parámetros!$B$7),M54,IF(J54&lt;Parámetros!$B$13,J54,IF(K54&lt;Parámetros!$B$14,K54,IF(L54&lt;Parámetros!$B$15,L54,M54))))</f>
        <v>377</v>
      </c>
      <c r="R54" s="13" t="n">
        <f aca="false">IF(AND(ISNUMBER(O54),O54-P54&gt;=Q54),O54-P54,Q54)</f>
        <v>460</v>
      </c>
      <c r="S54" s="3" t="n">
        <f aca="false">IF(ISNUMBER(O54),R54/O54-1,"")</f>
        <v>-0.00216919739696309</v>
      </c>
      <c r="T54" s="13" t="n">
        <f aca="false">VLOOKUP(R54,Parámetros!$A$13:$C$16,3,TRUE())</f>
        <v>0</v>
      </c>
      <c r="U54" s="13" t="n">
        <f aca="false">IF(R54&gt;=Parámetros!$B$7,I54,0)</f>
        <v>75</v>
      </c>
      <c r="V54" s="13" t="n">
        <f aca="false">R54*(1-G54)-T54-U54</f>
        <v>320.6</v>
      </c>
      <c r="W54" s="13" t="n">
        <f aca="false">V54-F54</f>
        <v>71.57</v>
      </c>
      <c r="X54" s="2" t="s">
        <v>13538</v>
      </c>
      <c r="Y54" s="2"/>
      <c r="Z54" s="13" t="n">
        <v>390</v>
      </c>
      <c r="AA54" s="2" t="s">
        <v>13519</v>
      </c>
    </row>
    <row r="55" customFormat="false" ht="15" hidden="false" customHeight="false" outlineLevel="0" collapsed="false">
      <c r="A55" s="8" t="s">
        <v>767</v>
      </c>
      <c r="B55" s="10" t="str">
        <f aca="false">'Layout Mercado Libre'!C55</f>
        <v>Dolo-Neurobión Forte DC Inyectable Jeringa Prellenada 3 ml</v>
      </c>
      <c r="C55" s="10" t="str">
        <f aca="false">IFERROR(LEFT('Layout Mercado Libre'!E55,FIND(" &gt; ",'Layout Mercado Libre'!E55)-1),"")</f>
        <v>Salud y Equipamiento Médico</v>
      </c>
      <c r="D55" s="12" t="n">
        <v>293.8</v>
      </c>
      <c r="E55" s="13" t="n">
        <f aca="false">Parámetros!$B$5</f>
        <v>4</v>
      </c>
      <c r="F55" s="13" t="n">
        <f aca="false">D55+E55</f>
        <v>297.8</v>
      </c>
      <c r="G55" s="3" t="n">
        <f aca="false">IF(C55="",Parámetros!$B$9,IFERROR(VLOOKUP(C55,Parámetros!$A$20:$B$23,2,FALSE()),Parámetros!$B$9))</f>
        <v>0.14</v>
      </c>
      <c r="H55" s="14" t="n">
        <v>0.09</v>
      </c>
      <c r="I55" s="12" t="n">
        <v>75</v>
      </c>
      <c r="J55" s="13" t="n">
        <f aca="false">ROUNDUP((F55+Parámetros!$C$13)/(1-G55),0)</f>
        <v>376</v>
      </c>
      <c r="K55" s="13" t="n">
        <f aca="false">ROUNDUP((F55+Parámetros!$C$14)/(1-G55),0)</f>
        <v>382</v>
      </c>
      <c r="L55" s="13" t="n">
        <f aca="false">ROUNDUP((F55+Parámetros!$C$15)/(1-G55),0)</f>
        <v>390</v>
      </c>
      <c r="M55" s="13" t="n">
        <f aca="false">MAX(ROUNDUP((F55+I55)/(1-G55),0),Parámetros!$B$7)</f>
        <v>434</v>
      </c>
      <c r="N55" s="12" t="n">
        <v>591.61</v>
      </c>
      <c r="O55" s="12" t="n">
        <v>429</v>
      </c>
      <c r="P55" s="13" t="n">
        <f aca="false">Parámetros!$B$6</f>
        <v>1</v>
      </c>
      <c r="Q55" s="13" t="n">
        <f aca="false">IF(AND(ISNUMBER(O55),O55-P55&gt;=Parámetros!$B$7),M55,IF(J55&lt;Parámetros!$B$13,J55,IF(K55&lt;Parámetros!$B$14,K55,IF(L55&lt;Parámetros!$B$15,L55,M55))))</f>
        <v>434</v>
      </c>
      <c r="R55" s="13" t="n">
        <f aca="false">IF(AND(ISNUMBER(O55),O55-P55&gt;=Q55),O55-P55,Q55)</f>
        <v>434</v>
      </c>
      <c r="S55" s="3" t="n">
        <f aca="false">IF(ISNUMBER(O55),R55/O55-1,"")</f>
        <v>0.0116550116550116</v>
      </c>
      <c r="T55" s="13" t="n">
        <f aca="false">VLOOKUP(R55,Parámetros!$A$13:$C$16,3,TRUE())</f>
        <v>0</v>
      </c>
      <c r="U55" s="13" t="n">
        <f aca="false">IF(R55&gt;=Parámetros!$B$7,I55,0)</f>
        <v>75</v>
      </c>
      <c r="V55" s="13" t="n">
        <f aca="false">R55*(1-G55)-T55-U55</f>
        <v>298.24</v>
      </c>
      <c r="W55" s="13" t="n">
        <f aca="false">V55-F55</f>
        <v>0.439999999999998</v>
      </c>
      <c r="X55" s="2" t="s">
        <v>13539</v>
      </c>
      <c r="Y55" s="2"/>
      <c r="Z55" s="13" t="n">
        <v>415.5</v>
      </c>
      <c r="AA55" s="2" t="s">
        <v>13523</v>
      </c>
    </row>
    <row r="56" customFormat="false" ht="15" hidden="false" customHeight="false" outlineLevel="0" collapsed="false">
      <c r="A56" s="8" t="s">
        <v>776</v>
      </c>
      <c r="B56" s="10" t="str">
        <f aca="false">'Layout Mercado Libre'!C56</f>
        <v>Pañales Huggies Ultra Confort Unisex Etapa 2 44 Piezas</v>
      </c>
      <c r="C56" s="10" t="str">
        <f aca="false">IFERROR(LEFT('Layout Mercado Libre'!E56,FIND(" &gt; ",'Layout Mercado Libre'!E56)-1),"")</f>
        <v>Bebés</v>
      </c>
      <c r="D56" s="12" t="n">
        <v>143.72</v>
      </c>
      <c r="E56" s="13" t="n">
        <f aca="false">Parámetros!$B$5</f>
        <v>4</v>
      </c>
      <c r="F56" s="13" t="n">
        <f aca="false">D56+E56</f>
        <v>147.72</v>
      </c>
      <c r="G56" s="3" t="n">
        <f aca="false">IF(C56="",Parámetros!$B$9,IFERROR(VLOOKUP(C56,Parámetros!$A$20:$B$23,2,FALSE()),Parámetros!$B$9))</f>
        <v>0.15</v>
      </c>
      <c r="H56" s="14" t="n">
        <v>3.52</v>
      </c>
      <c r="I56" s="12" t="n">
        <v>125</v>
      </c>
      <c r="J56" s="13" t="n">
        <f aca="false">ROUNDUP((F56+Parámetros!$C$13)/(1-G56),0)</f>
        <v>204</v>
      </c>
      <c r="K56" s="13" t="n">
        <f aca="false">ROUNDUP((F56+Parámetros!$C$14)/(1-G56),0)</f>
        <v>210</v>
      </c>
      <c r="L56" s="13" t="n">
        <f aca="false">ROUNDUP((F56+Parámetros!$C$15)/(1-G56),0)</f>
        <v>218</v>
      </c>
      <c r="M56" s="13" t="n">
        <f aca="false">MAX(ROUNDUP((F56+I56)/(1-G56),0),Parámetros!$B$7)</f>
        <v>321</v>
      </c>
      <c r="N56" s="12" t="n">
        <v>414.09</v>
      </c>
      <c r="O56" s="12" t="n">
        <v>360</v>
      </c>
      <c r="P56" s="13" t="n">
        <f aca="false">Parámetros!$B$6</f>
        <v>1</v>
      </c>
      <c r="Q56" s="13" t="n">
        <f aca="false">IF(AND(ISNUMBER(O56),O56-P56&gt;=Parámetros!$B$7),M56,IF(J56&lt;Parámetros!$B$13,J56,IF(K56&lt;Parámetros!$B$14,K56,IF(L56&lt;Parámetros!$B$15,L56,M56))))</f>
        <v>321</v>
      </c>
      <c r="R56" s="13" t="n">
        <f aca="false">IF(AND(ISNUMBER(O56),O56-P56&gt;=Q56),O56-P56,Q56)</f>
        <v>359</v>
      </c>
      <c r="S56" s="3" t="n">
        <f aca="false">IF(ISNUMBER(O56),R56/O56-1,"")</f>
        <v>-0.00277777777777777</v>
      </c>
      <c r="T56" s="13" t="n">
        <f aca="false">VLOOKUP(R56,Parámetros!$A$13:$C$16,3,TRUE())</f>
        <v>0</v>
      </c>
      <c r="U56" s="13" t="n">
        <f aca="false">IF(R56&gt;=Parámetros!$B$7,I56,0)</f>
        <v>125</v>
      </c>
      <c r="V56" s="13" t="n">
        <f aca="false">R56*(1-G56)-T56-U56</f>
        <v>180.15</v>
      </c>
      <c r="W56" s="13" t="n">
        <f aca="false">V56-F56</f>
        <v>32.43</v>
      </c>
      <c r="X56" s="2" t="s">
        <v>13513</v>
      </c>
      <c r="Y56" s="2"/>
      <c r="Z56" s="13" t="n">
        <v>195.3</v>
      </c>
      <c r="AA56" s="2" t="s">
        <v>13523</v>
      </c>
    </row>
    <row r="57" customFormat="false" ht="15" hidden="false" customHeight="false" outlineLevel="0" collapsed="false">
      <c r="A57" s="8" t="s">
        <v>786</v>
      </c>
      <c r="B57" s="10" t="str">
        <f aca="false">'Layout Mercado Libre'!C57</f>
        <v>Neuroflax Cobamamida Tiocolchicósido 20/4 mg 3 Ampolletas</v>
      </c>
      <c r="C57" s="10" t="str">
        <f aca="false">IFERROR(LEFT('Layout Mercado Libre'!E57,FIND(" &gt; ",'Layout Mercado Libre'!E57)-1),"")</f>
        <v>Salud y Equipamiento Médico</v>
      </c>
      <c r="D57" s="12" t="n">
        <v>915.03</v>
      </c>
      <c r="E57" s="13" t="n">
        <f aca="false">Parámetros!$B$5</f>
        <v>4</v>
      </c>
      <c r="F57" s="13" t="n">
        <f aca="false">D57+E57</f>
        <v>919.03</v>
      </c>
      <c r="G57" s="3" t="n">
        <f aca="false">IF(C57="",Parámetros!$B$9,IFERROR(VLOOKUP(C57,Parámetros!$A$20:$B$23,2,FALSE()),Parámetros!$B$9))</f>
        <v>0.14</v>
      </c>
      <c r="H57" s="14" t="n">
        <v>0.17</v>
      </c>
      <c r="I57" s="12" t="n">
        <v>75</v>
      </c>
      <c r="J57" s="13" t="n">
        <f aca="false">ROUNDUP((F57+Parámetros!$C$13)/(1-G57),0)</f>
        <v>1098</v>
      </c>
      <c r="K57" s="13" t="n">
        <f aca="false">ROUNDUP((F57+Parámetros!$C$14)/(1-G57),0)</f>
        <v>1104</v>
      </c>
      <c r="L57" s="13" t="n">
        <f aca="false">ROUNDUP((F57+Parámetros!$C$15)/(1-G57),0)</f>
        <v>1112</v>
      </c>
      <c r="M57" s="13" t="n">
        <f aca="false">MAX(ROUNDUP((F57+I57)/(1-G57),0),Parámetros!$B$7)</f>
        <v>1156</v>
      </c>
      <c r="N57" s="12" t="n">
        <v>1738.19</v>
      </c>
      <c r="O57" s="12" t="n">
        <v>1503.28</v>
      </c>
      <c r="P57" s="13" t="n">
        <f aca="false">Parámetros!$B$6</f>
        <v>1</v>
      </c>
      <c r="Q57" s="13" t="n">
        <f aca="false">IF(AND(ISNUMBER(O57),O57-P57&gt;=Parámetros!$B$7),M57,IF(J57&lt;Parámetros!$B$13,J57,IF(K57&lt;Parámetros!$B$14,K57,IF(L57&lt;Parámetros!$B$15,L57,M57))))</f>
        <v>1156</v>
      </c>
      <c r="R57" s="13" t="n">
        <f aca="false">IF(AND(ISNUMBER(O57),O57-P57&gt;=Q57),O57-P57,Q57)</f>
        <v>1502.28</v>
      </c>
      <c r="S57" s="3" t="n">
        <f aca="false">IF(ISNUMBER(O57),R57/O57-1,"")</f>
        <v>-0.00066521206960779</v>
      </c>
      <c r="T57" s="13" t="n">
        <f aca="false">VLOOKUP(R57,Parámetros!$A$13:$C$16,3,TRUE())</f>
        <v>0</v>
      </c>
      <c r="U57" s="13" t="n">
        <f aca="false">IF(R57&gt;=Parámetros!$B$7,I57,0)</f>
        <v>75</v>
      </c>
      <c r="V57" s="13" t="n">
        <f aca="false">R57*(1-G57)-T57-U57</f>
        <v>1216.9608</v>
      </c>
      <c r="W57" s="13" t="n">
        <f aca="false">V57-F57</f>
        <v>297.9308</v>
      </c>
      <c r="X57" s="2" t="s">
        <v>13540</v>
      </c>
      <c r="Y57" s="2"/>
      <c r="Z57" s="13" t="n">
        <v>1187</v>
      </c>
      <c r="AA57" s="2" t="s">
        <v>13500</v>
      </c>
    </row>
    <row r="58" customFormat="false" ht="15" hidden="false" customHeight="false" outlineLevel="0" collapsed="false">
      <c r="A58" s="8" t="s">
        <v>799</v>
      </c>
      <c r="B58" s="10" t="str">
        <f aca="false">'Layout Mercado Libre'!C58</f>
        <v>Dexabión DC Solución Inyectable 3 Jeringas Prellenadas 3 ml</v>
      </c>
      <c r="C58" s="10" t="str">
        <f aca="false">IFERROR(LEFT('Layout Mercado Libre'!E58,FIND(" &gt; ",'Layout Mercado Libre'!E58)-1),"")</f>
        <v>Salud y Equipamiento Médico</v>
      </c>
      <c r="D58" s="12" t="n">
        <v>414.41</v>
      </c>
      <c r="E58" s="13" t="n">
        <f aca="false">Parámetros!$B$5</f>
        <v>4</v>
      </c>
      <c r="F58" s="13" t="n">
        <f aca="false">D58+E58</f>
        <v>418.41</v>
      </c>
      <c r="G58" s="3" t="n">
        <f aca="false">IF(C58="",Parámetros!$B$9,IFERROR(VLOOKUP(C58,Parámetros!$A$20:$B$23,2,FALSE()),Parámetros!$B$9))</f>
        <v>0.14</v>
      </c>
      <c r="H58" s="14" t="n">
        <v>0.11</v>
      </c>
      <c r="I58" s="12" t="n">
        <v>75</v>
      </c>
      <c r="J58" s="13" t="n">
        <f aca="false">ROUNDUP((F58+Parámetros!$C$13)/(1-G58),0)</f>
        <v>516</v>
      </c>
      <c r="K58" s="13" t="n">
        <f aca="false">ROUNDUP((F58+Parámetros!$C$14)/(1-G58),0)</f>
        <v>522</v>
      </c>
      <c r="L58" s="13" t="n">
        <f aca="false">ROUNDUP((F58+Parámetros!$C$15)/(1-G58),0)</f>
        <v>530</v>
      </c>
      <c r="M58" s="13" t="n">
        <f aca="false">MAX(ROUNDUP((F58+I58)/(1-G58),0),Parámetros!$B$7)</f>
        <v>574</v>
      </c>
      <c r="N58" s="12" t="n">
        <v>754.78</v>
      </c>
      <c r="O58" s="12" t="n">
        <v>599</v>
      </c>
      <c r="P58" s="13" t="n">
        <f aca="false">Parámetros!$B$6</f>
        <v>1</v>
      </c>
      <c r="Q58" s="13" t="n">
        <f aca="false">IF(AND(ISNUMBER(O58),O58-P58&gt;=Parámetros!$B$7),M58,IF(J58&lt;Parámetros!$B$13,J58,IF(K58&lt;Parámetros!$B$14,K58,IF(L58&lt;Parámetros!$B$15,L58,M58))))</f>
        <v>574</v>
      </c>
      <c r="R58" s="13" t="n">
        <f aca="false">IF(AND(ISNUMBER(O58),O58-P58&gt;=Q58),O58-P58,Q58)</f>
        <v>598</v>
      </c>
      <c r="S58" s="3" t="n">
        <f aca="false">IF(ISNUMBER(O58),R58/O58-1,"")</f>
        <v>-0.001669449081803</v>
      </c>
      <c r="T58" s="13" t="n">
        <f aca="false">VLOOKUP(R58,Parámetros!$A$13:$C$16,3,TRUE())</f>
        <v>0</v>
      </c>
      <c r="U58" s="13" t="n">
        <f aca="false">IF(R58&gt;=Parámetros!$B$7,I58,0)</f>
        <v>75</v>
      </c>
      <c r="V58" s="13" t="n">
        <f aca="false">R58*(1-G58)-T58-U58</f>
        <v>439.28</v>
      </c>
      <c r="W58" s="13" t="n">
        <f aca="false">V58-F58</f>
        <v>20.8699999999999</v>
      </c>
      <c r="X58" s="2" t="s">
        <v>13517</v>
      </c>
      <c r="Y58" s="2"/>
      <c r="Z58" s="13" t="n">
        <v>593.5</v>
      </c>
      <c r="AA58" s="2" t="s">
        <v>13523</v>
      </c>
    </row>
    <row r="59" customFormat="false" ht="15" hidden="false" customHeight="false" outlineLevel="0" collapsed="false">
      <c r="A59" s="8" t="s">
        <v>812</v>
      </c>
      <c r="B59" s="10" t="str">
        <f aca="false">'Layout Mercado Libre'!C59</f>
        <v>Pañales Huggies Ultra Confort Niño Etapa 4 40 Piezas</v>
      </c>
      <c r="C59" s="10" t="str">
        <f aca="false">IFERROR(LEFT('Layout Mercado Libre'!E59,FIND(" &gt; ",'Layout Mercado Libre'!E59)-1),"")</f>
        <v>Bebés</v>
      </c>
      <c r="D59" s="12" t="n">
        <v>196.65</v>
      </c>
      <c r="E59" s="13" t="n">
        <f aca="false">Parámetros!$B$5</f>
        <v>4</v>
      </c>
      <c r="F59" s="13" t="n">
        <f aca="false">D59+E59</f>
        <v>200.65</v>
      </c>
      <c r="G59" s="3" t="n">
        <f aca="false">IF(C59="",Parámetros!$B$9,IFERROR(VLOOKUP(C59,Parámetros!$A$20:$B$23,2,FALSE()),Parámetros!$B$9))</f>
        <v>0.15</v>
      </c>
      <c r="H59" s="14" t="n">
        <v>3.2</v>
      </c>
      <c r="I59" s="12" t="n">
        <v>125</v>
      </c>
      <c r="J59" s="13" t="n">
        <f aca="false">ROUNDUP((F59+Parámetros!$C$13)/(1-G59),0)</f>
        <v>266</v>
      </c>
      <c r="K59" s="13" t="n">
        <f aca="false">ROUNDUP((F59+Parámetros!$C$14)/(1-G59),0)</f>
        <v>272</v>
      </c>
      <c r="L59" s="13" t="n">
        <f aca="false">ROUNDUP((F59+Parámetros!$C$15)/(1-G59),0)</f>
        <v>280</v>
      </c>
      <c r="M59" s="13" t="n">
        <f aca="false">MAX(ROUNDUP((F59+I59)/(1-G59),0),Parámetros!$B$7)</f>
        <v>384</v>
      </c>
      <c r="N59" s="12" t="n">
        <v>764.5</v>
      </c>
      <c r="O59" s="12" t="n">
        <v>458</v>
      </c>
      <c r="P59" s="13" t="n">
        <f aca="false">Parámetros!$B$6</f>
        <v>1</v>
      </c>
      <c r="Q59" s="13" t="n">
        <f aca="false">IF(AND(ISNUMBER(O59),O59-P59&gt;=Parámetros!$B$7),M59,IF(J59&lt;Parámetros!$B$13,J59,IF(K59&lt;Parámetros!$B$14,K59,IF(L59&lt;Parámetros!$B$15,L59,M59))))</f>
        <v>384</v>
      </c>
      <c r="R59" s="13" t="n">
        <f aca="false">IF(AND(ISNUMBER(O59),O59-P59&gt;=Q59),O59-P59,Q59)</f>
        <v>457</v>
      </c>
      <c r="S59" s="3" t="n">
        <f aca="false">IF(ISNUMBER(O59),R59/O59-1,"")</f>
        <v>-0.00218340611353707</v>
      </c>
      <c r="T59" s="13" t="n">
        <f aca="false">VLOOKUP(R59,Parámetros!$A$13:$C$16,3,TRUE())</f>
        <v>0</v>
      </c>
      <c r="U59" s="13" t="n">
        <f aca="false">IF(R59&gt;=Parámetros!$B$7,I59,0)</f>
        <v>125</v>
      </c>
      <c r="V59" s="13" t="n">
        <f aca="false">R59*(1-G59)-T59-U59</f>
        <v>263.45</v>
      </c>
      <c r="W59" s="13" t="n">
        <f aca="false">V59-F59</f>
        <v>62.8</v>
      </c>
      <c r="X59" s="2" t="s">
        <v>13510</v>
      </c>
      <c r="Y59" s="2"/>
      <c r="Z59" s="13" t="n">
        <v>279</v>
      </c>
      <c r="AA59" s="2" t="s">
        <v>13518</v>
      </c>
    </row>
    <row r="60" customFormat="false" ht="15" hidden="false" customHeight="false" outlineLevel="0" collapsed="false">
      <c r="A60" s="8" t="s">
        <v>821</v>
      </c>
      <c r="B60" s="10" t="str">
        <f aca="false">'Layout Mercado Libre'!C60</f>
        <v>Treda Neomicina Caolín Pectina 20 Tabletas</v>
      </c>
      <c r="C60" s="10" t="str">
        <f aca="false">IFERROR(LEFT('Layout Mercado Libre'!E60,FIND(" &gt; ",'Layout Mercado Libre'!E60)-1),"")</f>
        <v>Salud y Equipamiento Médico</v>
      </c>
      <c r="D60" s="12" t="n">
        <v>135</v>
      </c>
      <c r="E60" s="13" t="n">
        <f aca="false">Parámetros!$B$5</f>
        <v>4</v>
      </c>
      <c r="F60" s="13" t="n">
        <f aca="false">D60+E60</f>
        <v>139</v>
      </c>
      <c r="G60" s="3" t="n">
        <f aca="false">IF(C60="",Parámetros!$B$9,IFERROR(VLOOKUP(C60,Parámetros!$A$20:$B$23,2,FALSE()),Parámetros!$B$9))</f>
        <v>0.14</v>
      </c>
      <c r="H60" s="14" t="n">
        <v>0.17</v>
      </c>
      <c r="I60" s="12" t="n">
        <v>75</v>
      </c>
      <c r="J60" s="13" t="n">
        <f aca="false">ROUNDUP((F60+Parámetros!$C$13)/(1-G60),0)</f>
        <v>191</v>
      </c>
      <c r="K60" s="13" t="n">
        <f aca="false">ROUNDUP((F60+Parámetros!$C$14)/(1-G60),0)</f>
        <v>197</v>
      </c>
      <c r="L60" s="13" t="n">
        <f aca="false">ROUNDUP((F60+Parámetros!$C$15)/(1-G60),0)</f>
        <v>205</v>
      </c>
      <c r="M60" s="13" t="n">
        <f aca="false">MAX(ROUNDUP((F60+I60)/(1-G60),0),Parámetros!$B$7)</f>
        <v>299</v>
      </c>
      <c r="N60" s="12" t="n">
        <v>224.32</v>
      </c>
      <c r="O60" s="12" t="n">
        <v>141</v>
      </c>
      <c r="P60" s="13" t="n">
        <f aca="false">Parámetros!$B$6</f>
        <v>1</v>
      </c>
      <c r="Q60" s="13" t="n">
        <f aca="false">IF(AND(ISNUMBER(O60),O60-P60&gt;=Parámetros!$B$7),M60,IF(J60&lt;Parámetros!$B$13,J60,IF(K60&lt;Parámetros!$B$14,K60,IF(L60&lt;Parámetros!$B$15,L60,M60))))</f>
        <v>205</v>
      </c>
      <c r="R60" s="13" t="n">
        <f aca="false">IF(AND(ISNUMBER(O60),O60-P60&gt;=Q60),O60-P60,Q60)</f>
        <v>205</v>
      </c>
      <c r="S60" s="3" t="n">
        <f aca="false">IF(ISNUMBER(O60),R60/O60-1,"")</f>
        <v>0.453900709219858</v>
      </c>
      <c r="T60" s="13" t="n">
        <f aca="false">VLOOKUP(R60,Parámetros!$A$13:$C$16,3,TRUE())</f>
        <v>37</v>
      </c>
      <c r="U60" s="13" t="n">
        <f aca="false">IF(R60&gt;=Parámetros!$B$7,I60,0)</f>
        <v>0</v>
      </c>
      <c r="V60" s="13" t="n">
        <f aca="false">R60*(1-G60)-T60-U60</f>
        <v>139.3</v>
      </c>
      <c r="W60" s="13" t="n">
        <f aca="false">V60-F60</f>
        <v>0.300000000000011</v>
      </c>
      <c r="X60" s="2" t="s">
        <v>13521</v>
      </c>
      <c r="Y60" s="2"/>
      <c r="Z60" s="13" t="n">
        <v>160.65</v>
      </c>
      <c r="AA60" s="2" t="s">
        <v>13518</v>
      </c>
    </row>
    <row r="61" customFormat="false" ht="15" hidden="false" customHeight="false" outlineLevel="0" collapsed="false">
      <c r="A61" s="8" t="s">
        <v>833</v>
      </c>
      <c r="B61" s="10" t="str">
        <f aca="false">'Layout Mercado Libre'!C61</f>
        <v>Pañales Huggies UltraConfort Niño Etapa 7 40 Piezas</v>
      </c>
      <c r="C61" s="10" t="str">
        <f aca="false">IFERROR(LEFT('Layout Mercado Libre'!E61,FIND(" &gt; ",'Layout Mercado Libre'!E61)-1),"")</f>
        <v>Bebés</v>
      </c>
      <c r="D61" s="12" t="n">
        <v>269.84</v>
      </c>
      <c r="E61" s="13" t="n">
        <f aca="false">Parámetros!$B$5</f>
        <v>4</v>
      </c>
      <c r="F61" s="13" t="n">
        <f aca="false">D61+E61</f>
        <v>273.84</v>
      </c>
      <c r="G61" s="3" t="n">
        <f aca="false">IF(C61="",Parámetros!$B$9,IFERROR(VLOOKUP(C61,Parámetros!$A$20:$B$23,2,FALSE()),Parámetros!$B$9))</f>
        <v>0.15</v>
      </c>
      <c r="H61" s="14" t="n">
        <v>3.2</v>
      </c>
      <c r="I61" s="12" t="n">
        <v>125</v>
      </c>
      <c r="J61" s="13" t="n">
        <f aca="false">ROUNDUP((F61+Parámetros!$C$13)/(1-G61),0)</f>
        <v>352</v>
      </c>
      <c r="K61" s="13" t="n">
        <f aca="false">ROUNDUP((F61+Parámetros!$C$14)/(1-G61),0)</f>
        <v>358</v>
      </c>
      <c r="L61" s="13" t="n">
        <f aca="false">ROUNDUP((F61+Parámetros!$C$15)/(1-G61),0)</f>
        <v>366</v>
      </c>
      <c r="M61" s="13" t="n">
        <f aca="false">MAX(ROUNDUP((F61+I61)/(1-G61),0),Parámetros!$B$7)</f>
        <v>470</v>
      </c>
      <c r="N61" s="12" t="n">
        <v>834.16</v>
      </c>
      <c r="O61" s="12" t="n">
        <v>853.65</v>
      </c>
      <c r="P61" s="13" t="n">
        <f aca="false">Parámetros!$B$6</f>
        <v>1</v>
      </c>
      <c r="Q61" s="13" t="n">
        <f aca="false">IF(AND(ISNUMBER(O61),O61-P61&gt;=Parámetros!$B$7),M61,IF(J61&lt;Parámetros!$B$13,J61,IF(K61&lt;Parámetros!$B$14,K61,IF(L61&lt;Parámetros!$B$15,L61,M61))))</f>
        <v>470</v>
      </c>
      <c r="R61" s="13" t="n">
        <f aca="false">IF(AND(ISNUMBER(O61),O61-P61&gt;=Q61),O61-P61,Q61)</f>
        <v>852.65</v>
      </c>
      <c r="S61" s="3" t="n">
        <f aca="false">IF(ISNUMBER(O61),R61/O61-1,"")</f>
        <v>-0.00117144028583138</v>
      </c>
      <c r="T61" s="13" t="n">
        <f aca="false">VLOOKUP(R61,Parámetros!$A$13:$C$16,3,TRUE())</f>
        <v>0</v>
      </c>
      <c r="U61" s="13" t="n">
        <f aca="false">IF(R61&gt;=Parámetros!$B$7,I61,0)</f>
        <v>125</v>
      </c>
      <c r="V61" s="13" t="n">
        <f aca="false">R61*(1-G61)-T61-U61</f>
        <v>599.7525</v>
      </c>
      <c r="W61" s="13" t="n">
        <f aca="false">V61-F61</f>
        <v>325.9125</v>
      </c>
      <c r="X61" s="2" t="s">
        <v>13510</v>
      </c>
      <c r="Y61" s="2"/>
      <c r="Z61" s="13" t="n">
        <v>319</v>
      </c>
      <c r="AA61" s="2" t="s">
        <v>13518</v>
      </c>
    </row>
    <row r="62" customFormat="false" ht="15" hidden="false" customHeight="false" outlineLevel="0" collapsed="false">
      <c r="A62" s="8" t="s">
        <v>841</v>
      </c>
      <c r="B62" s="10" t="str">
        <f aca="false">'Layout Mercado Libre'!C62</f>
        <v>Gasa Simple Estéril Dibar 10 x 10 cm 100 Piezas</v>
      </c>
      <c r="C62" s="10" t="str">
        <f aca="false">IFERROR(LEFT('Layout Mercado Libre'!E62,FIND(" &gt; ",'Layout Mercado Libre'!E62)-1),"")</f>
        <v>Salud y Equipamiento Médico</v>
      </c>
      <c r="D62" s="12" t="n">
        <v>95.4</v>
      </c>
      <c r="E62" s="13" t="n">
        <f aca="false">Parámetros!$B$5</f>
        <v>4</v>
      </c>
      <c r="F62" s="13" t="n">
        <f aca="false">D62+E62</f>
        <v>99.4</v>
      </c>
      <c r="G62" s="3" t="n">
        <f aca="false">IF(C62="",Parámetros!$B$9,IFERROR(VLOOKUP(C62,Parámetros!$A$20:$B$23,2,FALSE()),Parámetros!$B$9))</f>
        <v>0.14</v>
      </c>
      <c r="H62" s="14" t="n">
        <v>0.75</v>
      </c>
      <c r="I62" s="12" t="n">
        <v>90</v>
      </c>
      <c r="J62" s="13" t="n">
        <f aca="false">ROUNDUP((F62+Parámetros!$C$13)/(1-G62),0)</f>
        <v>145</v>
      </c>
      <c r="K62" s="13" t="n">
        <f aca="false">ROUNDUP((F62+Parámetros!$C$14)/(1-G62),0)</f>
        <v>151</v>
      </c>
      <c r="L62" s="13" t="n">
        <f aca="false">ROUNDUP((F62+Parámetros!$C$15)/(1-G62),0)</f>
        <v>159</v>
      </c>
      <c r="M62" s="13" t="n">
        <f aca="false">MAX(ROUNDUP((F62+I62)/(1-G62),0),Parámetros!$B$7)</f>
        <v>299</v>
      </c>
      <c r="N62" s="12" t="n">
        <v>263.92</v>
      </c>
      <c r="O62" s="12" t="n">
        <v>190</v>
      </c>
      <c r="P62" s="13" t="n">
        <f aca="false">Parámetros!$B$6</f>
        <v>1</v>
      </c>
      <c r="Q62" s="13" t="n">
        <f aca="false">IF(AND(ISNUMBER(O62),O62-P62&gt;=Parámetros!$B$7),M62,IF(J62&lt;Parámetros!$B$13,J62,IF(K62&lt;Parámetros!$B$14,K62,IF(L62&lt;Parámetros!$B$15,L62,M62))))</f>
        <v>159</v>
      </c>
      <c r="R62" s="13" t="n">
        <f aca="false">IF(AND(ISNUMBER(O62),O62-P62&gt;=Q62),O62-P62,Q62)</f>
        <v>189</v>
      </c>
      <c r="S62" s="3" t="n">
        <f aca="false">IF(ISNUMBER(O62),R62/O62-1,"")</f>
        <v>-0.00526315789473686</v>
      </c>
      <c r="T62" s="13" t="n">
        <f aca="false">VLOOKUP(R62,Parámetros!$A$13:$C$16,3,TRUE())</f>
        <v>37</v>
      </c>
      <c r="U62" s="13" t="n">
        <f aca="false">IF(R62&gt;=Parámetros!$B$7,I62,0)</f>
        <v>0</v>
      </c>
      <c r="V62" s="13" t="n">
        <f aca="false">R62*(1-G62)-T62-U62</f>
        <v>125.54</v>
      </c>
      <c r="W62" s="13" t="n">
        <f aca="false">V62-F62</f>
        <v>26.14</v>
      </c>
      <c r="X62" s="2" t="s">
        <v>13541</v>
      </c>
      <c r="Y62" s="2"/>
      <c r="Z62" s="13"/>
      <c r="AA62" s="2"/>
    </row>
    <row r="63" customFormat="false" ht="15" hidden="false" customHeight="false" outlineLevel="0" collapsed="false">
      <c r="A63" s="8" t="s">
        <v>854</v>
      </c>
      <c r="B63" s="10" t="str">
        <f aca="false">'Layout Mercado Libre'!C63</f>
        <v>Krytantek Ofteno Dorzolamida Timolol Brimonidina 5 ml</v>
      </c>
      <c r="C63" s="10" t="str">
        <f aca="false">IFERROR(LEFT('Layout Mercado Libre'!E63,FIND(" &gt; ",'Layout Mercado Libre'!E63)-1),"")</f>
        <v>Salud y Equipamiento Médico</v>
      </c>
      <c r="D63" s="12" t="n">
        <v>778.95</v>
      </c>
      <c r="E63" s="13" t="n">
        <f aca="false">Parámetros!$B$5</f>
        <v>4</v>
      </c>
      <c r="F63" s="13" t="n">
        <f aca="false">D63+E63</f>
        <v>782.95</v>
      </c>
      <c r="G63" s="3" t="n">
        <f aca="false">IF(C63="",Parámetros!$B$9,IFERROR(VLOOKUP(C63,Parámetros!$A$20:$B$23,2,FALSE()),Parámetros!$B$9))</f>
        <v>0.14</v>
      </c>
      <c r="H63" s="14" t="n">
        <v>0.06</v>
      </c>
      <c r="I63" s="12" t="n">
        <v>75</v>
      </c>
      <c r="J63" s="13" t="n">
        <f aca="false">ROUNDUP((F63+Parámetros!$C$13)/(1-G63),0)</f>
        <v>940</v>
      </c>
      <c r="K63" s="13" t="n">
        <f aca="false">ROUNDUP((F63+Parámetros!$C$14)/(1-G63),0)</f>
        <v>946</v>
      </c>
      <c r="L63" s="13" t="n">
        <f aca="false">ROUNDUP((F63+Parámetros!$C$15)/(1-G63),0)</f>
        <v>954</v>
      </c>
      <c r="M63" s="13" t="n">
        <f aca="false">MAX(ROUNDUP((F63+I63)/(1-G63),0),Parámetros!$B$7)</f>
        <v>998</v>
      </c>
      <c r="N63" s="12" t="n">
        <v>1374.43</v>
      </c>
      <c r="O63" s="12" t="n">
        <v>1190</v>
      </c>
      <c r="P63" s="13" t="n">
        <f aca="false">Parámetros!$B$6</f>
        <v>1</v>
      </c>
      <c r="Q63" s="13" t="n">
        <f aca="false">IF(AND(ISNUMBER(O63),O63-P63&gt;=Parámetros!$B$7),M63,IF(J63&lt;Parámetros!$B$13,J63,IF(K63&lt;Parámetros!$B$14,K63,IF(L63&lt;Parámetros!$B$15,L63,M63))))</f>
        <v>998</v>
      </c>
      <c r="R63" s="13" t="n">
        <f aca="false">IF(AND(ISNUMBER(O63),O63-P63&gt;=Q63),O63-P63,Q63)</f>
        <v>1189</v>
      </c>
      <c r="S63" s="3" t="n">
        <f aca="false">IF(ISNUMBER(O63),R63/O63-1,"")</f>
        <v>-0.000840336134453779</v>
      </c>
      <c r="T63" s="13" t="n">
        <f aca="false">VLOOKUP(R63,Parámetros!$A$13:$C$16,3,TRUE())</f>
        <v>0</v>
      </c>
      <c r="U63" s="13" t="n">
        <f aca="false">IF(R63&gt;=Parámetros!$B$7,I63,0)</f>
        <v>75</v>
      </c>
      <c r="V63" s="13" t="n">
        <f aca="false">R63*(1-G63)-T63-U63</f>
        <v>947.54</v>
      </c>
      <c r="W63" s="13" t="n">
        <f aca="false">V63-F63</f>
        <v>164.59</v>
      </c>
      <c r="X63" s="2" t="s">
        <v>13542</v>
      </c>
      <c r="Y63" s="2"/>
      <c r="Z63" s="13" t="n">
        <v>925.5</v>
      </c>
      <c r="AA63" s="2" t="s">
        <v>13518</v>
      </c>
    </row>
    <row r="64" customFormat="false" ht="15" hidden="false" customHeight="false" outlineLevel="0" collapsed="false">
      <c r="A64" s="8" t="s">
        <v>870</v>
      </c>
      <c r="B64" s="10" t="str">
        <f aca="false">'Layout Mercado Libre'!C64</f>
        <v>Toallitas Húmedas Huggies Supreme 2 Paquetes de 80 Piezas</v>
      </c>
      <c r="C64" s="10" t="str">
        <f aca="false">IFERROR(LEFT('Layout Mercado Libre'!E64,FIND(" &gt; ",'Layout Mercado Libre'!E64)-1),"")</f>
        <v>Bebés</v>
      </c>
      <c r="D64" s="12" t="n">
        <v>74.46</v>
      </c>
      <c r="E64" s="13" t="n">
        <f aca="false">Parámetros!$B$5</f>
        <v>4</v>
      </c>
      <c r="F64" s="13" t="n">
        <f aca="false">D64+E64</f>
        <v>78.46</v>
      </c>
      <c r="G64" s="3" t="n">
        <f aca="false">IF(C64="",Parámetros!$B$9,IFERROR(VLOOKUP(C64,Parámetros!$A$20:$B$23,2,FALSE()),Parámetros!$B$9))</f>
        <v>0.15</v>
      </c>
      <c r="H64" s="14" t="n">
        <v>1.09</v>
      </c>
      <c r="I64" s="12" t="n">
        <v>105</v>
      </c>
      <c r="J64" s="13" t="n">
        <f aca="false">ROUNDUP((F64+Parámetros!$C$13)/(1-G64),0)</f>
        <v>122</v>
      </c>
      <c r="K64" s="13" t="n">
        <f aca="false">ROUNDUP((F64+Parámetros!$C$14)/(1-G64),0)</f>
        <v>128</v>
      </c>
      <c r="L64" s="13" t="n">
        <f aca="false">ROUNDUP((F64+Parámetros!$C$15)/(1-G64),0)</f>
        <v>136</v>
      </c>
      <c r="M64" s="13" t="n">
        <f aca="false">MAX(ROUNDUP((F64+I64)/(1-G64),0),Parámetros!$B$7)</f>
        <v>299</v>
      </c>
      <c r="N64" s="12" t="n">
        <v>222.5</v>
      </c>
      <c r="O64" s="12" t="n">
        <v>148</v>
      </c>
      <c r="P64" s="13" t="n">
        <f aca="false">Parámetros!$B$6</f>
        <v>1</v>
      </c>
      <c r="Q64" s="13" t="n">
        <f aca="false">IF(AND(ISNUMBER(O64),O64-P64&gt;=Parámetros!$B$7),M64,IF(J64&lt;Parámetros!$B$13,J64,IF(K64&lt;Parámetros!$B$14,K64,IF(L64&lt;Parámetros!$B$15,L64,M64))))</f>
        <v>128</v>
      </c>
      <c r="R64" s="13" t="n">
        <f aca="false">IF(AND(ISNUMBER(O64),O64-P64&gt;=Q64),O64-P64,Q64)</f>
        <v>147</v>
      </c>
      <c r="S64" s="3" t="n">
        <f aca="false">IF(ISNUMBER(O64),R64/O64-1,"")</f>
        <v>-0.0067567567567568</v>
      </c>
      <c r="T64" s="13" t="n">
        <f aca="false">VLOOKUP(R64,Parámetros!$A$13:$C$16,3,TRUE())</f>
        <v>30</v>
      </c>
      <c r="U64" s="13" t="n">
        <f aca="false">IF(R64&gt;=Parámetros!$B$7,I64,0)</f>
        <v>0</v>
      </c>
      <c r="V64" s="13" t="n">
        <f aca="false">R64*(1-G64)-T64-U64</f>
        <v>94.95</v>
      </c>
      <c r="W64" s="13" t="n">
        <f aca="false">V64-F64</f>
        <v>16.49</v>
      </c>
      <c r="X64" s="2" t="s">
        <v>13543</v>
      </c>
      <c r="Y64" s="2"/>
      <c r="Z64" s="13" t="n">
        <v>102</v>
      </c>
      <c r="AA64" s="2" t="s">
        <v>13518</v>
      </c>
    </row>
    <row r="65" customFormat="false" ht="15" hidden="false" customHeight="false" outlineLevel="0" collapsed="false">
      <c r="A65" s="8" t="s">
        <v>884</v>
      </c>
      <c r="B65" s="10" t="str">
        <f aca="false">'Layout Mercado Libre'!C65</f>
        <v>Pañales Huggies Supreme Unisex Etapa 2 38 Piezas</v>
      </c>
      <c r="C65" s="10" t="str">
        <f aca="false">IFERROR(LEFT('Layout Mercado Libre'!E65,FIND(" &gt; ",'Layout Mercado Libre'!E65)-1),"")</f>
        <v>Bebés</v>
      </c>
      <c r="D65" s="12" t="n">
        <v>176.36</v>
      </c>
      <c r="E65" s="13" t="n">
        <f aca="false">Parámetros!$B$5</f>
        <v>4</v>
      </c>
      <c r="F65" s="13" t="n">
        <f aca="false">D65+E65</f>
        <v>180.36</v>
      </c>
      <c r="G65" s="3" t="n">
        <f aca="false">IF(C65="",Parámetros!$B$9,IFERROR(VLOOKUP(C65,Parámetros!$A$20:$B$23,2,FALSE()),Parámetros!$B$9))</f>
        <v>0.15</v>
      </c>
      <c r="H65" s="14" t="n">
        <v>3.04</v>
      </c>
      <c r="I65" s="12" t="n">
        <v>125</v>
      </c>
      <c r="J65" s="13" t="n">
        <f aca="false">ROUNDUP((F65+Parámetros!$C$13)/(1-G65),0)</f>
        <v>242</v>
      </c>
      <c r="K65" s="13" t="n">
        <f aca="false">ROUNDUP((F65+Parámetros!$C$14)/(1-G65),0)</f>
        <v>248</v>
      </c>
      <c r="L65" s="13" t="n">
        <f aca="false">ROUNDUP((F65+Parámetros!$C$15)/(1-G65),0)</f>
        <v>256</v>
      </c>
      <c r="M65" s="13" t="n">
        <f aca="false">MAX(ROUNDUP((F65+I65)/(1-G65),0),Parámetros!$B$7)</f>
        <v>360</v>
      </c>
      <c r="N65" s="12" t="n">
        <v>387.49</v>
      </c>
      <c r="O65" s="12" t="n">
        <v>291.6</v>
      </c>
      <c r="P65" s="13" t="n">
        <f aca="false">Parámetros!$B$6</f>
        <v>1</v>
      </c>
      <c r="Q65" s="13" t="n">
        <f aca="false">IF(AND(ISNUMBER(O65),O65-P65&gt;=Parámetros!$B$7),M65,IF(J65&lt;Parámetros!$B$13,J65,IF(K65&lt;Parámetros!$B$14,K65,IF(L65&lt;Parámetros!$B$15,L65,M65))))</f>
        <v>256</v>
      </c>
      <c r="R65" s="13" t="n">
        <f aca="false">IF(AND(ISNUMBER(O65),O65-P65&gt;=Q65),O65-P65,Q65)</f>
        <v>290.6</v>
      </c>
      <c r="S65" s="3" t="n">
        <f aca="false">IF(ISNUMBER(O65),R65/O65-1,"")</f>
        <v>-0.00342935528120714</v>
      </c>
      <c r="T65" s="13" t="n">
        <f aca="false">VLOOKUP(R65,Parámetros!$A$13:$C$16,3,TRUE())</f>
        <v>37</v>
      </c>
      <c r="U65" s="13" t="n">
        <f aca="false">IF(R65&gt;=Parámetros!$B$7,I65,0)</f>
        <v>0</v>
      </c>
      <c r="V65" s="13" t="n">
        <f aca="false">R65*(1-G65)-T65-U65</f>
        <v>210.01</v>
      </c>
      <c r="W65" s="13" t="n">
        <f aca="false">V65-F65</f>
        <v>29.65</v>
      </c>
      <c r="X65" s="2" t="s">
        <v>13544</v>
      </c>
      <c r="Y65" s="2"/>
      <c r="Z65" s="13" t="n">
        <v>306</v>
      </c>
      <c r="AA65" s="2" t="s">
        <v>13512</v>
      </c>
    </row>
    <row r="66" customFormat="false" ht="15" hidden="false" customHeight="false" outlineLevel="0" collapsed="false">
      <c r="A66" s="8" t="s">
        <v>892</v>
      </c>
      <c r="B66" s="10" t="str">
        <f aca="false">'Layout Mercado Libre'!C66</f>
        <v>Ciproflox Ciprofloxacino 500 mg 12 Cápsulas</v>
      </c>
      <c r="C66" s="10" t="str">
        <f aca="false">IFERROR(LEFT('Layout Mercado Libre'!E66,FIND(" &gt; ",'Layout Mercado Libre'!E66)-1),"")</f>
        <v>Salud y Equipamiento Médico</v>
      </c>
      <c r="D66" s="12" t="n">
        <v>500.2</v>
      </c>
      <c r="E66" s="13" t="n">
        <f aca="false">Parámetros!$B$5</f>
        <v>4</v>
      </c>
      <c r="F66" s="13" t="n">
        <f aca="false">D66+E66</f>
        <v>504.2</v>
      </c>
      <c r="G66" s="3" t="n">
        <f aca="false">IF(C66="",Parámetros!$B$9,IFERROR(VLOOKUP(C66,Parámetros!$A$20:$B$23,2,FALSE()),Parámetros!$B$9))</f>
        <v>0.14</v>
      </c>
      <c r="H66" s="14" t="n">
        <v>0.15</v>
      </c>
      <c r="I66" s="12" t="n">
        <v>75</v>
      </c>
      <c r="J66" s="13" t="n">
        <f aca="false">ROUNDUP((F66+Parámetros!$C$13)/(1-G66),0)</f>
        <v>616</v>
      </c>
      <c r="K66" s="13" t="n">
        <f aca="false">ROUNDUP((F66+Parámetros!$C$14)/(1-G66),0)</f>
        <v>622</v>
      </c>
      <c r="L66" s="13" t="n">
        <f aca="false">ROUNDUP((F66+Parámetros!$C$15)/(1-G66),0)</f>
        <v>630</v>
      </c>
      <c r="M66" s="13" t="n">
        <f aca="false">MAX(ROUNDUP((F66+I66)/(1-G66),0),Parámetros!$B$7)</f>
        <v>674</v>
      </c>
      <c r="N66" s="12" t="n">
        <v>903.62</v>
      </c>
      <c r="O66" s="12" t="n">
        <v>708.3</v>
      </c>
      <c r="P66" s="13" t="n">
        <f aca="false">Parámetros!$B$6</f>
        <v>1</v>
      </c>
      <c r="Q66" s="13" t="n">
        <f aca="false">IF(AND(ISNUMBER(O66),O66-P66&gt;=Parámetros!$B$7),M66,IF(J66&lt;Parámetros!$B$13,J66,IF(K66&lt;Parámetros!$B$14,K66,IF(L66&lt;Parámetros!$B$15,L66,M66))))</f>
        <v>674</v>
      </c>
      <c r="R66" s="13" t="n">
        <f aca="false">IF(AND(ISNUMBER(O66),O66-P66&gt;=Q66),O66-P66,Q66)</f>
        <v>707.3</v>
      </c>
      <c r="S66" s="3" t="n">
        <f aca="false">IF(ISNUMBER(O66),R66/O66-1,"")</f>
        <v>-0.0014118311449951</v>
      </c>
      <c r="T66" s="13" t="n">
        <f aca="false">VLOOKUP(R66,Parámetros!$A$13:$C$16,3,TRUE())</f>
        <v>0</v>
      </c>
      <c r="U66" s="13" t="n">
        <f aca="false">IF(R66&gt;=Parámetros!$B$7,I66,0)</f>
        <v>75</v>
      </c>
      <c r="V66" s="13" t="n">
        <f aca="false">R66*(1-G66)-T66-U66</f>
        <v>533.278</v>
      </c>
      <c r="W66" s="13" t="n">
        <f aca="false">V66-F66</f>
        <v>29.0779999999999</v>
      </c>
      <c r="X66" s="2" t="s">
        <v>13545</v>
      </c>
      <c r="Y66" s="2"/>
      <c r="Z66" s="13" t="n">
        <v>520</v>
      </c>
      <c r="AA66" s="2" t="s">
        <v>13518</v>
      </c>
    </row>
    <row r="67" customFormat="false" ht="15" hidden="false" customHeight="false" outlineLevel="0" collapsed="false">
      <c r="A67" s="8" t="s">
        <v>905</v>
      </c>
      <c r="B67" s="10" t="str">
        <f aca="false">'Layout Mercado Libre'!C67</f>
        <v>Neo-Melubrina Metamizol Sódico 500 mg 10 Tabletas</v>
      </c>
      <c r="C67" s="10" t="str">
        <f aca="false">IFERROR(LEFT('Layout Mercado Libre'!E67,FIND(" &gt; ",'Layout Mercado Libre'!E67)-1),"")</f>
        <v>Salud y Equipamiento Médico</v>
      </c>
      <c r="D67" s="12" t="n">
        <v>65.58</v>
      </c>
      <c r="E67" s="13" t="n">
        <f aca="false">Parámetros!$B$5</f>
        <v>4</v>
      </c>
      <c r="F67" s="13" t="n">
        <f aca="false">D67+E67</f>
        <v>69.58</v>
      </c>
      <c r="G67" s="3" t="n">
        <f aca="false">IF(C67="",Parámetros!$B$9,IFERROR(VLOOKUP(C67,Parámetros!$A$20:$B$23,2,FALSE()),Parámetros!$B$9))</f>
        <v>0.14</v>
      </c>
      <c r="H67" s="14" t="n">
        <v>0.14</v>
      </c>
      <c r="I67" s="12" t="n">
        <v>75</v>
      </c>
      <c r="J67" s="13" t="n">
        <f aca="false">ROUNDUP((F67+Parámetros!$C$13)/(1-G67),0)</f>
        <v>110</v>
      </c>
      <c r="K67" s="13" t="n">
        <f aca="false">ROUNDUP((F67+Parámetros!$C$14)/(1-G67),0)</f>
        <v>116</v>
      </c>
      <c r="L67" s="13" t="n">
        <f aca="false">ROUNDUP((F67+Parámetros!$C$15)/(1-G67),0)</f>
        <v>124</v>
      </c>
      <c r="M67" s="13" t="n">
        <f aca="false">MAX(ROUNDUP((F67+I67)/(1-G67),0),Parámetros!$B$7)</f>
        <v>299</v>
      </c>
      <c r="N67" s="12" t="n">
        <v>165.55</v>
      </c>
      <c r="O67" s="12" t="n">
        <v>92.55</v>
      </c>
      <c r="P67" s="13" t="n">
        <f aca="false">Parámetros!$B$6</f>
        <v>1</v>
      </c>
      <c r="Q67" s="13" t="n">
        <f aca="false">IF(AND(ISNUMBER(O67),O67-P67&gt;=Parámetros!$B$7),M67,IF(J67&lt;Parámetros!$B$13,J67,IF(K67&lt;Parámetros!$B$14,K67,IF(L67&lt;Parámetros!$B$15,L67,M67))))</f>
        <v>116</v>
      </c>
      <c r="R67" s="13" t="n">
        <f aca="false">IF(AND(ISNUMBER(O67),O67-P67&gt;=Q67),O67-P67,Q67)</f>
        <v>116</v>
      </c>
      <c r="S67" s="3" t="n">
        <f aca="false">IF(ISNUMBER(O67),R67/O67-1,"")</f>
        <v>0.253376553214479</v>
      </c>
      <c r="T67" s="13" t="n">
        <f aca="false">VLOOKUP(R67,Parámetros!$A$13:$C$16,3,TRUE())</f>
        <v>30</v>
      </c>
      <c r="U67" s="13" t="n">
        <f aca="false">IF(R67&gt;=Parámetros!$B$7,I67,0)</f>
        <v>0</v>
      </c>
      <c r="V67" s="13" t="n">
        <f aca="false">R67*(1-G67)-T67-U67</f>
        <v>69.76</v>
      </c>
      <c r="W67" s="13" t="n">
        <f aca="false">V67-F67</f>
        <v>0.180000000000007</v>
      </c>
      <c r="X67" s="2" t="s">
        <v>13533</v>
      </c>
      <c r="Y67" s="2"/>
      <c r="Z67" s="13" t="n">
        <v>88.5</v>
      </c>
      <c r="AA67" s="2" t="s">
        <v>13518</v>
      </c>
    </row>
    <row r="68" customFormat="false" ht="15" hidden="false" customHeight="false" outlineLevel="0" collapsed="false">
      <c r="A68" s="8" t="s">
        <v>920</v>
      </c>
      <c r="B68" s="10" t="str">
        <f aca="false">'Layout Mercado Libre'!C68</f>
        <v>Neurobión Vitaminas B1 B6 B12 60 Tabletas Recubiertas</v>
      </c>
      <c r="C68" s="10" t="str">
        <f aca="false">IFERROR(LEFT('Layout Mercado Libre'!E68,FIND(" &gt; ",'Layout Mercado Libre'!E68)-1),"")</f>
        <v>Salud y Equipamiento Médico</v>
      </c>
      <c r="D68" s="12" t="n">
        <v>443.52</v>
      </c>
      <c r="E68" s="13" t="n">
        <f aca="false">Parámetros!$B$5</f>
        <v>4</v>
      </c>
      <c r="F68" s="13" t="n">
        <f aca="false">D68+E68</f>
        <v>447.52</v>
      </c>
      <c r="G68" s="3" t="n">
        <f aca="false">IF(C68="",Parámetros!$B$9,IFERROR(VLOOKUP(C68,Parámetros!$A$20:$B$23,2,FALSE()),Parámetros!$B$9))</f>
        <v>0.14</v>
      </c>
      <c r="H68" s="14" t="n">
        <v>0.26</v>
      </c>
      <c r="I68" s="12" t="n">
        <v>75</v>
      </c>
      <c r="J68" s="13" t="n">
        <f aca="false">ROUNDUP((F68+Parámetros!$C$13)/(1-G68),0)</f>
        <v>550</v>
      </c>
      <c r="K68" s="13" t="n">
        <f aca="false">ROUNDUP((F68+Parámetros!$C$14)/(1-G68),0)</f>
        <v>556</v>
      </c>
      <c r="L68" s="13" t="n">
        <f aca="false">ROUNDUP((F68+Parámetros!$C$15)/(1-G68),0)</f>
        <v>564</v>
      </c>
      <c r="M68" s="13" t="n">
        <f aca="false">MAX(ROUNDUP((F68+I68)/(1-G68),0),Parámetros!$B$7)</f>
        <v>608</v>
      </c>
      <c r="N68" s="12" t="n">
        <v>765.52</v>
      </c>
      <c r="O68" s="12" t="n">
        <v>659</v>
      </c>
      <c r="P68" s="13" t="n">
        <f aca="false">Parámetros!$B$6</f>
        <v>1</v>
      </c>
      <c r="Q68" s="13" t="n">
        <f aca="false">IF(AND(ISNUMBER(O68),O68-P68&gt;=Parámetros!$B$7),M68,IF(J68&lt;Parámetros!$B$13,J68,IF(K68&lt;Parámetros!$B$14,K68,IF(L68&lt;Parámetros!$B$15,L68,M68))))</f>
        <v>608</v>
      </c>
      <c r="R68" s="13" t="n">
        <f aca="false">IF(AND(ISNUMBER(O68),O68-P68&gt;=Q68),O68-P68,Q68)</f>
        <v>658</v>
      </c>
      <c r="S68" s="3" t="n">
        <f aca="false">IF(ISNUMBER(O68),R68/O68-1,"")</f>
        <v>-0.00151745068285281</v>
      </c>
      <c r="T68" s="13" t="n">
        <f aca="false">VLOOKUP(R68,Parámetros!$A$13:$C$16,3,TRUE())</f>
        <v>0</v>
      </c>
      <c r="U68" s="13" t="n">
        <f aca="false">IF(R68&gt;=Parámetros!$B$7,I68,0)</f>
        <v>75</v>
      </c>
      <c r="V68" s="13" t="n">
        <f aca="false">R68*(1-G68)-T68-U68</f>
        <v>490.88</v>
      </c>
      <c r="W68" s="13" t="n">
        <f aca="false">V68-F68</f>
        <v>43.36</v>
      </c>
      <c r="X68" s="2" t="s">
        <v>13534</v>
      </c>
      <c r="Y68" s="2"/>
      <c r="Z68" s="13" t="n">
        <v>604.5</v>
      </c>
      <c r="AA68" s="2" t="s">
        <v>13518</v>
      </c>
    </row>
    <row r="69" customFormat="false" ht="15" hidden="false" customHeight="false" outlineLevel="0" collapsed="false">
      <c r="A69" s="8" t="s">
        <v>932</v>
      </c>
      <c r="B69" s="10" t="str">
        <f aca="false">'Layout Mercado Libre'!C69</f>
        <v>Pañales KleenBebé Absorsec Etapa 6 Extra Jumbo 40 Piezas</v>
      </c>
      <c r="C69" s="10" t="str">
        <f aca="false">IFERROR(LEFT('Layout Mercado Libre'!E69,FIND(" &gt; ",'Layout Mercado Libre'!E69)-1),"")</f>
        <v>Bebés</v>
      </c>
      <c r="D69" s="12" t="n">
        <v>142.34</v>
      </c>
      <c r="E69" s="13" t="n">
        <f aca="false">Parámetros!$B$5</f>
        <v>4</v>
      </c>
      <c r="F69" s="13" t="n">
        <f aca="false">D69+E69</f>
        <v>146.34</v>
      </c>
      <c r="G69" s="3" t="n">
        <f aca="false">IF(C69="",Parámetros!$B$9,IFERROR(VLOOKUP(C69,Parámetros!$A$20:$B$23,2,FALSE()),Parámetros!$B$9))</f>
        <v>0.15</v>
      </c>
      <c r="H69" s="14" t="n">
        <v>3.2</v>
      </c>
      <c r="I69" s="12" t="n">
        <v>125</v>
      </c>
      <c r="J69" s="13" t="n">
        <f aca="false">ROUNDUP((F69+Parámetros!$C$13)/(1-G69),0)</f>
        <v>202</v>
      </c>
      <c r="K69" s="13" t="n">
        <f aca="false">ROUNDUP((F69+Parámetros!$C$14)/(1-G69),0)</f>
        <v>208</v>
      </c>
      <c r="L69" s="13" t="n">
        <f aca="false">ROUNDUP((F69+Parámetros!$C$15)/(1-G69),0)</f>
        <v>216</v>
      </c>
      <c r="M69" s="13" t="n">
        <f aca="false">MAX(ROUNDUP((F69+I69)/(1-G69),0),Parámetros!$B$7)</f>
        <v>320</v>
      </c>
      <c r="N69" s="12" t="n">
        <v>285</v>
      </c>
      <c r="O69" s="12" t="n">
        <v>285</v>
      </c>
      <c r="P69" s="13" t="n">
        <f aca="false">Parámetros!$B$6</f>
        <v>1</v>
      </c>
      <c r="Q69" s="13" t="n">
        <f aca="false">IF(AND(ISNUMBER(O69),O69-P69&gt;=Parámetros!$B$7),M69,IF(J69&lt;Parámetros!$B$13,J69,IF(K69&lt;Parámetros!$B$14,K69,IF(L69&lt;Parámetros!$B$15,L69,M69))))</f>
        <v>216</v>
      </c>
      <c r="R69" s="13" t="n">
        <f aca="false">IF(AND(ISNUMBER(O69),O69-P69&gt;=Q69),O69-P69,Q69)</f>
        <v>284</v>
      </c>
      <c r="S69" s="3" t="n">
        <f aca="false">IF(ISNUMBER(O69),R69/O69-1,"")</f>
        <v>-0.00350877192982457</v>
      </c>
      <c r="T69" s="13" t="n">
        <f aca="false">VLOOKUP(R69,Parámetros!$A$13:$C$16,3,TRUE())</f>
        <v>37</v>
      </c>
      <c r="U69" s="13" t="n">
        <f aca="false">IF(R69&gt;=Parámetros!$B$7,I69,0)</f>
        <v>0</v>
      </c>
      <c r="V69" s="13" t="n">
        <f aca="false">R69*(1-G69)-T69-U69</f>
        <v>204.4</v>
      </c>
      <c r="W69" s="13" t="n">
        <f aca="false">V69-F69</f>
        <v>58.06</v>
      </c>
      <c r="X69" s="2" t="s">
        <v>13510</v>
      </c>
      <c r="Y69" s="2"/>
      <c r="Z69" s="13" t="n">
        <v>169</v>
      </c>
      <c r="AA69" s="2" t="s">
        <v>13526</v>
      </c>
    </row>
    <row r="70" customFormat="false" ht="15" hidden="false" customHeight="false" outlineLevel="0" collapsed="false">
      <c r="A70" s="8" t="s">
        <v>944</v>
      </c>
      <c r="B70" s="10" t="str">
        <f aca="false">'Layout Mercado Libre'!C70</f>
        <v>Febrax Naproxeno 275 mg Paracetamol 300 mg 15 Tabletas</v>
      </c>
      <c r="C70" s="10" t="str">
        <f aca="false">IFERROR(LEFT('Layout Mercado Libre'!E70,FIND(" &gt; ",'Layout Mercado Libre'!E70)-1),"")</f>
        <v>Salud y Equipamiento Médico</v>
      </c>
      <c r="D70" s="12" t="n">
        <v>141.76</v>
      </c>
      <c r="E70" s="13" t="n">
        <f aca="false">Parámetros!$B$5</f>
        <v>4</v>
      </c>
      <c r="F70" s="13" t="n">
        <f aca="false">D70+E70</f>
        <v>145.76</v>
      </c>
      <c r="G70" s="3" t="n">
        <f aca="false">IF(C70="",Parámetros!$B$9,IFERROR(VLOOKUP(C70,Parámetros!$A$20:$B$23,2,FALSE()),Parámetros!$B$9))</f>
        <v>0.14</v>
      </c>
      <c r="H70" s="14" t="n">
        <v>0.15</v>
      </c>
      <c r="I70" s="12" t="n">
        <v>75</v>
      </c>
      <c r="J70" s="13" t="n">
        <f aca="false">ROUNDUP((F70+Parámetros!$C$13)/(1-G70),0)</f>
        <v>199</v>
      </c>
      <c r="K70" s="13" t="n">
        <f aca="false">ROUNDUP((F70+Parámetros!$C$14)/(1-G70),0)</f>
        <v>205</v>
      </c>
      <c r="L70" s="13" t="n">
        <f aca="false">ROUNDUP((F70+Parámetros!$C$15)/(1-G70),0)</f>
        <v>213</v>
      </c>
      <c r="M70" s="13" t="n">
        <f aca="false">MAX(ROUNDUP((F70+I70)/(1-G70),0),Parámetros!$B$7)</f>
        <v>299</v>
      </c>
      <c r="N70" s="12" t="n">
        <v>307.36</v>
      </c>
      <c r="O70" s="12" t="n">
        <v>260</v>
      </c>
      <c r="P70" s="13" t="n">
        <f aca="false">Parámetros!$B$6</f>
        <v>1</v>
      </c>
      <c r="Q70" s="13" t="n">
        <f aca="false">IF(AND(ISNUMBER(O70),O70-P70&gt;=Parámetros!$B$7),M70,IF(J70&lt;Parámetros!$B$13,J70,IF(K70&lt;Parámetros!$B$14,K70,IF(L70&lt;Parámetros!$B$15,L70,M70))))</f>
        <v>213</v>
      </c>
      <c r="R70" s="13" t="n">
        <f aca="false">IF(AND(ISNUMBER(O70),O70-P70&gt;=Q70),O70-P70,Q70)</f>
        <v>259</v>
      </c>
      <c r="S70" s="3" t="n">
        <f aca="false">IF(ISNUMBER(O70),R70/O70-1,"")</f>
        <v>-0.00384615384615383</v>
      </c>
      <c r="T70" s="13" t="n">
        <f aca="false">VLOOKUP(R70,Parámetros!$A$13:$C$16,3,TRUE())</f>
        <v>37</v>
      </c>
      <c r="U70" s="13" t="n">
        <f aca="false">IF(R70&gt;=Parámetros!$B$7,I70,0)</f>
        <v>0</v>
      </c>
      <c r="V70" s="13" t="n">
        <f aca="false">R70*(1-G70)-T70-U70</f>
        <v>185.74</v>
      </c>
      <c r="W70" s="13" t="n">
        <f aca="false">V70-F70</f>
        <v>39.98</v>
      </c>
      <c r="X70" s="2" t="s">
        <v>13535</v>
      </c>
      <c r="Y70" s="2"/>
      <c r="Z70" s="13" t="n">
        <v>214</v>
      </c>
      <c r="AA70" s="2" t="s">
        <v>13512</v>
      </c>
    </row>
    <row r="71" customFormat="false" ht="15" hidden="false" customHeight="false" outlineLevel="0" collapsed="false">
      <c r="A71" s="8" t="s">
        <v>957</v>
      </c>
      <c r="B71" s="10" t="str">
        <f aca="false">'Layout Mercado Libre'!C71</f>
        <v>Novovartalon Glucosamina 1500 mg Meloxicam 15 mg 30 Sobres</v>
      </c>
      <c r="C71" s="10" t="str">
        <f aca="false">IFERROR(LEFT('Layout Mercado Libre'!E71,FIND(" &gt; ",'Layout Mercado Libre'!E71)-1),"")</f>
        <v>Salud y Equipamiento Médico</v>
      </c>
      <c r="D71" s="12" t="n">
        <v>1072.92</v>
      </c>
      <c r="E71" s="13" t="n">
        <f aca="false">Parámetros!$B$5</f>
        <v>4</v>
      </c>
      <c r="F71" s="13" t="n">
        <f aca="false">D71+E71</f>
        <v>1076.92</v>
      </c>
      <c r="G71" s="3" t="n">
        <f aca="false">IF(C71="",Parámetros!$B$9,IFERROR(VLOOKUP(C71,Parámetros!$A$20:$B$23,2,FALSE()),Parámetros!$B$9))</f>
        <v>0.14</v>
      </c>
      <c r="H71" s="14" t="n">
        <v>0.39</v>
      </c>
      <c r="I71" s="12" t="n">
        <v>75</v>
      </c>
      <c r="J71" s="13" t="n">
        <f aca="false">ROUNDUP((F71+Parámetros!$C$13)/(1-G71),0)</f>
        <v>1282</v>
      </c>
      <c r="K71" s="13" t="n">
        <f aca="false">ROUNDUP((F71+Parámetros!$C$14)/(1-G71),0)</f>
        <v>1288</v>
      </c>
      <c r="L71" s="13" t="n">
        <f aca="false">ROUNDUP((F71+Parámetros!$C$15)/(1-G71),0)</f>
        <v>1296</v>
      </c>
      <c r="M71" s="13" t="n">
        <f aca="false">MAX(ROUNDUP((F71+I71)/(1-G71),0),Parámetros!$B$7)</f>
        <v>1340</v>
      </c>
      <c r="N71" s="12" t="n">
        <v>1369.26</v>
      </c>
      <c r="O71" s="12" t="n">
        <v>1199</v>
      </c>
      <c r="P71" s="13" t="n">
        <f aca="false">Parámetros!$B$6</f>
        <v>1</v>
      </c>
      <c r="Q71" s="13" t="n">
        <f aca="false">IF(AND(ISNUMBER(O71),O71-P71&gt;=Parámetros!$B$7),M71,IF(J71&lt;Parámetros!$B$13,J71,IF(K71&lt;Parámetros!$B$14,K71,IF(L71&lt;Parámetros!$B$15,L71,M71))))</f>
        <v>1340</v>
      </c>
      <c r="R71" s="13" t="n">
        <f aca="false">IF(AND(ISNUMBER(O71),O71-P71&gt;=Q71),O71-P71,Q71)</f>
        <v>1340</v>
      </c>
      <c r="S71" s="3" t="n">
        <f aca="false">IF(ISNUMBER(O71),R71/O71-1,"")</f>
        <v>0.117597998331943</v>
      </c>
      <c r="T71" s="13" t="n">
        <f aca="false">VLOOKUP(R71,Parámetros!$A$13:$C$16,3,TRUE())</f>
        <v>0</v>
      </c>
      <c r="U71" s="13" t="n">
        <f aca="false">IF(R71&gt;=Parámetros!$B$7,I71,0)</f>
        <v>75</v>
      </c>
      <c r="V71" s="13" t="n">
        <f aca="false">R71*(1-G71)-T71-U71</f>
        <v>1077.4</v>
      </c>
      <c r="W71" s="13" t="n">
        <f aca="false">V71-F71</f>
        <v>0.480000000000018</v>
      </c>
      <c r="X71" s="2" t="s">
        <v>13546</v>
      </c>
      <c r="Y71" s="2"/>
      <c r="Z71" s="13" t="n">
        <v>1530.5</v>
      </c>
      <c r="AA71" s="2" t="s">
        <v>13520</v>
      </c>
    </row>
    <row r="72" customFormat="false" ht="15" hidden="false" customHeight="false" outlineLevel="0" collapsed="false">
      <c r="A72" s="8" t="s">
        <v>971</v>
      </c>
      <c r="B72" s="10" t="str">
        <f aca="false">'Layout Mercado Libre'!C72</f>
        <v>Neurobión Vitaminas B1 B6 B12 30 Tabletas Recubiertas</v>
      </c>
      <c r="C72" s="10" t="str">
        <f aca="false">IFERROR(LEFT('Layout Mercado Libre'!E72,FIND(" &gt; ",'Layout Mercado Libre'!E72)-1),"")</f>
        <v>Salud y Equipamiento Médico</v>
      </c>
      <c r="D72" s="12" t="n">
        <v>273.04</v>
      </c>
      <c r="E72" s="13" t="n">
        <f aca="false">Parámetros!$B$5</f>
        <v>4</v>
      </c>
      <c r="F72" s="13" t="n">
        <f aca="false">D72+E72</f>
        <v>277.04</v>
      </c>
      <c r="G72" s="3" t="n">
        <f aca="false">IF(C72="",Parámetros!$B$9,IFERROR(VLOOKUP(C72,Parámetros!$A$20:$B$23,2,FALSE()),Parámetros!$B$9))</f>
        <v>0.14</v>
      </c>
      <c r="H72" s="14" t="n">
        <v>0.19</v>
      </c>
      <c r="I72" s="12" t="n">
        <v>75</v>
      </c>
      <c r="J72" s="13" t="n">
        <f aca="false">ROUNDUP((F72+Parámetros!$C$13)/(1-G72),0)</f>
        <v>352</v>
      </c>
      <c r="K72" s="13" t="n">
        <f aca="false">ROUNDUP((F72+Parámetros!$C$14)/(1-G72),0)</f>
        <v>358</v>
      </c>
      <c r="L72" s="13" t="n">
        <f aca="false">ROUNDUP((F72+Parámetros!$C$15)/(1-G72),0)</f>
        <v>366</v>
      </c>
      <c r="M72" s="13" t="n">
        <f aca="false">MAX(ROUNDUP((F72+I72)/(1-G72),0),Parámetros!$B$7)</f>
        <v>410</v>
      </c>
      <c r="N72" s="12" t="n">
        <v>445.8</v>
      </c>
      <c r="O72" s="12" t="n">
        <v>299</v>
      </c>
      <c r="P72" s="13" t="n">
        <f aca="false">Parámetros!$B$6</f>
        <v>1</v>
      </c>
      <c r="Q72" s="13" t="n">
        <f aca="false">IF(AND(ISNUMBER(O72),O72-P72&gt;=Parámetros!$B$7),M72,IF(J72&lt;Parámetros!$B$13,J72,IF(K72&lt;Parámetros!$B$14,K72,IF(L72&lt;Parámetros!$B$15,L72,M72))))</f>
        <v>410</v>
      </c>
      <c r="R72" s="13" t="n">
        <f aca="false">IF(AND(ISNUMBER(O72),O72-P72&gt;=Q72),O72-P72,Q72)</f>
        <v>410</v>
      </c>
      <c r="S72" s="3" t="n">
        <f aca="false">IF(ISNUMBER(O72),R72/O72-1,"")</f>
        <v>0.37123745819398</v>
      </c>
      <c r="T72" s="13" t="n">
        <f aca="false">VLOOKUP(R72,Parámetros!$A$13:$C$16,3,TRUE())</f>
        <v>0</v>
      </c>
      <c r="U72" s="13" t="n">
        <f aca="false">IF(R72&gt;=Parámetros!$B$7,I72,0)</f>
        <v>75</v>
      </c>
      <c r="V72" s="13" t="n">
        <f aca="false">R72*(1-G72)-T72-U72</f>
        <v>277.6</v>
      </c>
      <c r="W72" s="13" t="n">
        <f aca="false">V72-F72</f>
        <v>0.560000000000002</v>
      </c>
      <c r="X72" s="2" t="s">
        <v>13501</v>
      </c>
      <c r="Y72" s="2"/>
      <c r="Z72" s="13" t="n">
        <v>372</v>
      </c>
      <c r="AA72" s="2" t="s">
        <v>13518</v>
      </c>
    </row>
    <row r="73" customFormat="false" ht="15" hidden="false" customHeight="false" outlineLevel="0" collapsed="false">
      <c r="A73" s="8" t="s">
        <v>979</v>
      </c>
      <c r="B73" s="10" t="str">
        <f aca="false">'Layout Mercado Libre'!C73</f>
        <v>Pañales Huggies Ultra Confort Niña Etapa 3 40 Piezas</v>
      </c>
      <c r="C73" s="10" t="str">
        <f aca="false">IFERROR(LEFT('Layout Mercado Libre'!E73,FIND(" &gt; ",'Layout Mercado Libre'!E73)-1),"")</f>
        <v>Bebés</v>
      </c>
      <c r="D73" s="12" t="n">
        <v>154.55</v>
      </c>
      <c r="E73" s="13" t="n">
        <f aca="false">Parámetros!$B$5</f>
        <v>4</v>
      </c>
      <c r="F73" s="13" t="n">
        <f aca="false">D73+E73</f>
        <v>158.55</v>
      </c>
      <c r="G73" s="3" t="n">
        <f aca="false">IF(C73="",Parámetros!$B$9,IFERROR(VLOOKUP(C73,Parámetros!$A$20:$B$23,2,FALSE()),Parámetros!$B$9))</f>
        <v>0.15</v>
      </c>
      <c r="H73" s="14" t="n">
        <v>3.2</v>
      </c>
      <c r="I73" s="12" t="n">
        <v>125</v>
      </c>
      <c r="J73" s="13" t="n">
        <f aca="false">ROUNDUP((F73+Parámetros!$C$13)/(1-G73),0)</f>
        <v>216</v>
      </c>
      <c r="K73" s="13" t="n">
        <f aca="false">ROUNDUP((F73+Parámetros!$C$14)/(1-G73),0)</f>
        <v>222</v>
      </c>
      <c r="L73" s="13" t="n">
        <f aca="false">ROUNDUP((F73+Parámetros!$C$15)/(1-G73),0)</f>
        <v>231</v>
      </c>
      <c r="M73" s="13" t="n">
        <f aca="false">MAX(ROUNDUP((F73+I73)/(1-G73),0),Parámetros!$B$7)</f>
        <v>334</v>
      </c>
      <c r="N73" s="12" t="n">
        <v>377.36</v>
      </c>
      <c r="O73" s="12" t="n">
        <v>383</v>
      </c>
      <c r="P73" s="13" t="n">
        <f aca="false">Parámetros!$B$6</f>
        <v>1</v>
      </c>
      <c r="Q73" s="13" t="n">
        <f aca="false">IF(AND(ISNUMBER(O73),O73-P73&gt;=Parámetros!$B$7),M73,IF(J73&lt;Parámetros!$B$13,J73,IF(K73&lt;Parámetros!$B$14,K73,IF(L73&lt;Parámetros!$B$15,L73,M73))))</f>
        <v>334</v>
      </c>
      <c r="R73" s="13" t="n">
        <f aca="false">IF(AND(ISNUMBER(O73),O73-P73&gt;=Q73),O73-P73,Q73)</f>
        <v>382</v>
      </c>
      <c r="S73" s="3" t="n">
        <f aca="false">IF(ISNUMBER(O73),R73/O73-1,"")</f>
        <v>-0.00261096605744127</v>
      </c>
      <c r="T73" s="13" t="n">
        <f aca="false">VLOOKUP(R73,Parámetros!$A$13:$C$16,3,TRUE())</f>
        <v>0</v>
      </c>
      <c r="U73" s="13" t="n">
        <f aca="false">IF(R73&gt;=Parámetros!$B$7,I73,0)</f>
        <v>125</v>
      </c>
      <c r="V73" s="13" t="n">
        <f aca="false">R73*(1-G73)-T73-U73</f>
        <v>199.7</v>
      </c>
      <c r="W73" s="13" t="n">
        <f aca="false">V73-F73</f>
        <v>41.15</v>
      </c>
      <c r="X73" s="2" t="s">
        <v>13510</v>
      </c>
      <c r="Y73" s="2"/>
      <c r="Z73" s="13" t="n">
        <v>286.9</v>
      </c>
      <c r="AA73" s="2" t="s">
        <v>13500</v>
      </c>
    </row>
    <row r="74" customFormat="false" ht="15" hidden="false" customHeight="false" outlineLevel="0" collapsed="false">
      <c r="A74" s="8" t="s">
        <v>988</v>
      </c>
      <c r="B74" s="10" t="str">
        <f aca="false">'Layout Mercado Libre'!C74</f>
        <v>Tiaminal B12 50,000 Solución Inyectable 10 ml 5 Jeringas</v>
      </c>
      <c r="C74" s="10" t="str">
        <f aca="false">IFERROR(LEFT('Layout Mercado Libre'!E74,FIND(" &gt; ",'Layout Mercado Libre'!E74)-1),"")</f>
        <v>Salud y Equipamiento Médico</v>
      </c>
      <c r="D74" s="12" t="n">
        <v>350</v>
      </c>
      <c r="E74" s="13" t="n">
        <f aca="false">Parámetros!$B$5</f>
        <v>4</v>
      </c>
      <c r="F74" s="13" t="n">
        <f aca="false">D74+E74</f>
        <v>354</v>
      </c>
      <c r="G74" s="3" t="n">
        <f aca="false">IF(C74="",Parámetros!$B$9,IFERROR(VLOOKUP(C74,Parámetros!$A$20:$B$23,2,FALSE()),Parámetros!$B$9))</f>
        <v>0.14</v>
      </c>
      <c r="H74" s="14" t="n">
        <v>0.09</v>
      </c>
      <c r="I74" s="12" t="n">
        <v>75</v>
      </c>
      <c r="J74" s="13" t="n">
        <f aca="false">ROUNDUP((F74+Parámetros!$C$13)/(1-G74),0)</f>
        <v>441</v>
      </c>
      <c r="K74" s="13" t="n">
        <f aca="false">ROUNDUP((F74+Parámetros!$C$14)/(1-G74),0)</f>
        <v>447</v>
      </c>
      <c r="L74" s="13" t="n">
        <f aca="false">ROUNDUP((F74+Parámetros!$C$15)/(1-G74),0)</f>
        <v>455</v>
      </c>
      <c r="M74" s="13" t="n">
        <f aca="false">MAX(ROUNDUP((F74+I74)/(1-G74),0),Parámetros!$B$7)</f>
        <v>499</v>
      </c>
      <c r="N74" s="12" t="n">
        <v>682.63</v>
      </c>
      <c r="O74" s="12" t="n">
        <v>474</v>
      </c>
      <c r="P74" s="13" t="n">
        <f aca="false">Parámetros!$B$6</f>
        <v>1</v>
      </c>
      <c r="Q74" s="13" t="n">
        <f aca="false">IF(AND(ISNUMBER(O74),O74-P74&gt;=Parámetros!$B$7),M74,IF(J74&lt;Parámetros!$B$13,J74,IF(K74&lt;Parámetros!$B$14,K74,IF(L74&lt;Parámetros!$B$15,L74,M74))))</f>
        <v>499</v>
      </c>
      <c r="R74" s="13" t="n">
        <f aca="false">IF(AND(ISNUMBER(O74),O74-P74&gt;=Q74),O74-P74,Q74)</f>
        <v>499</v>
      </c>
      <c r="S74" s="3" t="n">
        <f aca="false">IF(ISNUMBER(O74),R74/O74-1,"")</f>
        <v>0.0527426160337552</v>
      </c>
      <c r="T74" s="13" t="n">
        <f aca="false">VLOOKUP(R74,Parámetros!$A$13:$C$16,3,TRUE())</f>
        <v>0</v>
      </c>
      <c r="U74" s="13" t="n">
        <f aca="false">IF(R74&gt;=Parámetros!$B$7,I74,0)</f>
        <v>75</v>
      </c>
      <c r="V74" s="13" t="n">
        <f aca="false">R74*(1-G74)-T74-U74</f>
        <v>354.14</v>
      </c>
      <c r="W74" s="13" t="n">
        <f aca="false">V74-F74</f>
        <v>0.139999999999986</v>
      </c>
      <c r="X74" s="2" t="s">
        <v>13539</v>
      </c>
      <c r="Y74" s="2"/>
      <c r="Z74" s="13" t="n">
        <v>460</v>
      </c>
      <c r="AA74" s="2" t="s">
        <v>13500</v>
      </c>
    </row>
    <row r="75" customFormat="false" ht="15" hidden="false" customHeight="false" outlineLevel="0" collapsed="false">
      <c r="A75" s="8" t="s">
        <v>1004</v>
      </c>
      <c r="B75" s="10" t="str">
        <f aca="false">'Layout Mercado Libre'!C75</f>
        <v>Pañales Huggies Ultra Confort Niño Etapa 3 40 Piezas</v>
      </c>
      <c r="C75" s="10" t="str">
        <f aca="false">IFERROR(LEFT('Layout Mercado Libre'!E75,FIND(" &gt; ",'Layout Mercado Libre'!E75)-1),"")</f>
        <v>Bebés</v>
      </c>
      <c r="D75" s="12" t="n">
        <v>154.55</v>
      </c>
      <c r="E75" s="13" t="n">
        <f aca="false">Parámetros!$B$5</f>
        <v>4</v>
      </c>
      <c r="F75" s="13" t="n">
        <f aca="false">D75+E75</f>
        <v>158.55</v>
      </c>
      <c r="G75" s="3" t="n">
        <f aca="false">IF(C75="",Parámetros!$B$9,IFERROR(VLOOKUP(C75,Parámetros!$A$20:$B$23,2,FALSE()),Parámetros!$B$9))</f>
        <v>0.15</v>
      </c>
      <c r="H75" s="14" t="n">
        <v>3.2</v>
      </c>
      <c r="I75" s="12" t="n">
        <v>125</v>
      </c>
      <c r="J75" s="13" t="n">
        <f aca="false">ROUNDUP((F75+Parámetros!$C$13)/(1-G75),0)</f>
        <v>216</v>
      </c>
      <c r="K75" s="13" t="n">
        <f aca="false">ROUNDUP((F75+Parámetros!$C$14)/(1-G75),0)</f>
        <v>222</v>
      </c>
      <c r="L75" s="13" t="n">
        <f aca="false">ROUNDUP((F75+Parámetros!$C$15)/(1-G75),0)</f>
        <v>231</v>
      </c>
      <c r="M75" s="13" t="n">
        <f aca="false">MAX(ROUNDUP((F75+I75)/(1-G75),0),Parámetros!$B$7)</f>
        <v>334</v>
      </c>
      <c r="N75" s="12" t="n">
        <v>389.12</v>
      </c>
      <c r="O75" s="12" t="n">
        <v>383</v>
      </c>
      <c r="P75" s="13" t="n">
        <f aca="false">Parámetros!$B$6</f>
        <v>1</v>
      </c>
      <c r="Q75" s="13" t="n">
        <f aca="false">IF(AND(ISNUMBER(O75),O75-P75&gt;=Parámetros!$B$7),M75,IF(J75&lt;Parámetros!$B$13,J75,IF(K75&lt;Parámetros!$B$14,K75,IF(L75&lt;Parámetros!$B$15,L75,M75))))</f>
        <v>334</v>
      </c>
      <c r="R75" s="13" t="n">
        <f aca="false">IF(AND(ISNUMBER(O75),O75-P75&gt;=Q75),O75-P75,Q75)</f>
        <v>382</v>
      </c>
      <c r="S75" s="3" t="n">
        <f aca="false">IF(ISNUMBER(O75),R75/O75-1,"")</f>
        <v>-0.00261096605744127</v>
      </c>
      <c r="T75" s="13" t="n">
        <f aca="false">VLOOKUP(R75,Parámetros!$A$13:$C$16,3,TRUE())</f>
        <v>0</v>
      </c>
      <c r="U75" s="13" t="n">
        <f aca="false">IF(R75&gt;=Parámetros!$B$7,I75,0)</f>
        <v>125</v>
      </c>
      <c r="V75" s="13" t="n">
        <f aca="false">R75*(1-G75)-T75-U75</f>
        <v>199.7</v>
      </c>
      <c r="W75" s="13" t="n">
        <f aca="false">V75-F75</f>
        <v>41.15</v>
      </c>
      <c r="X75" s="2" t="s">
        <v>13510</v>
      </c>
      <c r="Y75" s="2"/>
      <c r="Z75" s="13" t="n">
        <v>261</v>
      </c>
      <c r="AA75" s="2" t="s">
        <v>13500</v>
      </c>
    </row>
    <row r="76" customFormat="false" ht="15" hidden="false" customHeight="false" outlineLevel="0" collapsed="false">
      <c r="A76" s="8" t="s">
        <v>1011</v>
      </c>
      <c r="B76" s="10" t="str">
        <f aca="false">'Layout Mercado Libre'!C76</f>
        <v>Antigripal Antiflu-Des 50/3/300 mg 24 Cápsulas</v>
      </c>
      <c r="C76" s="10" t="str">
        <f aca="false">IFERROR(LEFT('Layout Mercado Libre'!E76,FIND(" &gt; ",'Layout Mercado Libre'!E76)-1),"")</f>
        <v>Salud y Equipamiento Médico</v>
      </c>
      <c r="D76" s="12" t="n">
        <v>163.29</v>
      </c>
      <c r="E76" s="13" t="n">
        <f aca="false">Parámetros!$B$5</f>
        <v>4</v>
      </c>
      <c r="F76" s="13" t="n">
        <f aca="false">D76+E76</f>
        <v>167.29</v>
      </c>
      <c r="G76" s="3" t="n">
        <f aca="false">IF(C76="",Parámetros!$B$9,IFERROR(VLOOKUP(C76,Parámetros!$A$20:$B$23,2,FALSE()),Parámetros!$B$9))</f>
        <v>0.14</v>
      </c>
      <c r="H76" s="14" t="n">
        <v>0.17</v>
      </c>
      <c r="I76" s="12" t="n">
        <v>75</v>
      </c>
      <c r="J76" s="13" t="n">
        <f aca="false">ROUNDUP((F76+Parámetros!$C$13)/(1-G76),0)</f>
        <v>224</v>
      </c>
      <c r="K76" s="13" t="n">
        <f aca="false">ROUNDUP((F76+Parámetros!$C$14)/(1-G76),0)</f>
        <v>230</v>
      </c>
      <c r="L76" s="13" t="n">
        <f aca="false">ROUNDUP((F76+Parámetros!$C$15)/(1-G76),0)</f>
        <v>238</v>
      </c>
      <c r="M76" s="13" t="n">
        <f aca="false">MAX(ROUNDUP((F76+I76)/(1-G76),0),Parámetros!$B$7)</f>
        <v>299</v>
      </c>
      <c r="N76" s="12" t="n">
        <v>205</v>
      </c>
      <c r="O76" s="12" t="n">
        <v>205</v>
      </c>
      <c r="P76" s="13" t="n">
        <f aca="false">Parámetros!$B$6</f>
        <v>1</v>
      </c>
      <c r="Q76" s="13" t="n">
        <f aca="false">IF(AND(ISNUMBER(O76),O76-P76&gt;=Parámetros!$B$7),M76,IF(J76&lt;Parámetros!$B$13,J76,IF(K76&lt;Parámetros!$B$14,K76,IF(L76&lt;Parámetros!$B$15,L76,M76))))</f>
        <v>238</v>
      </c>
      <c r="R76" s="13" t="n">
        <f aca="false">IF(AND(ISNUMBER(O76),O76-P76&gt;=Q76),O76-P76,Q76)</f>
        <v>238</v>
      </c>
      <c r="S76" s="3" t="n">
        <f aca="false">IF(ISNUMBER(O76),R76/O76-1,"")</f>
        <v>0.160975609756097</v>
      </c>
      <c r="T76" s="13" t="n">
        <f aca="false">VLOOKUP(R76,Parámetros!$A$13:$C$16,3,TRUE())</f>
        <v>37</v>
      </c>
      <c r="U76" s="13" t="n">
        <f aca="false">IF(R76&gt;=Parámetros!$B$7,I76,0)</f>
        <v>0</v>
      </c>
      <c r="V76" s="13" t="n">
        <f aca="false">R76*(1-G76)-T76-U76</f>
        <v>167.68</v>
      </c>
      <c r="W76" s="13" t="n">
        <f aca="false">V76-F76</f>
        <v>0.390000000000015</v>
      </c>
      <c r="X76" s="2" t="s">
        <v>13547</v>
      </c>
      <c r="Y76" s="2"/>
      <c r="Z76" s="13" t="n">
        <v>167</v>
      </c>
      <c r="AA76" s="2" t="s">
        <v>13537</v>
      </c>
    </row>
    <row r="77" customFormat="false" ht="15" hidden="false" customHeight="false" outlineLevel="0" collapsed="false">
      <c r="A77" s="8" t="s">
        <v>1025</v>
      </c>
      <c r="B77" s="10" t="str">
        <f aca="false">'Layout Mercado Libre'!C77</f>
        <v>Pañales Huggies UltraConfort Niña Etapa 7 40 Piezas</v>
      </c>
      <c r="C77" s="10" t="str">
        <f aca="false">IFERROR(LEFT('Layout Mercado Libre'!E77,FIND(" &gt; ",'Layout Mercado Libre'!E77)-1),"")</f>
        <v>Bebés</v>
      </c>
      <c r="D77" s="12" t="n">
        <v>269.84</v>
      </c>
      <c r="E77" s="13" t="n">
        <f aca="false">Parámetros!$B$5</f>
        <v>4</v>
      </c>
      <c r="F77" s="13" t="n">
        <f aca="false">D77+E77</f>
        <v>273.84</v>
      </c>
      <c r="G77" s="3" t="n">
        <f aca="false">IF(C77="",Parámetros!$B$9,IFERROR(VLOOKUP(C77,Parámetros!$A$20:$B$23,2,FALSE()),Parámetros!$B$9))</f>
        <v>0.15</v>
      </c>
      <c r="H77" s="14" t="n">
        <v>3.2</v>
      </c>
      <c r="I77" s="12" t="n">
        <v>125</v>
      </c>
      <c r="J77" s="13" t="n">
        <f aca="false">ROUNDUP((F77+Parámetros!$C$13)/(1-G77),0)</f>
        <v>352</v>
      </c>
      <c r="K77" s="13" t="n">
        <f aca="false">ROUNDUP((F77+Parámetros!$C$14)/(1-G77),0)</f>
        <v>358</v>
      </c>
      <c r="L77" s="13" t="n">
        <f aca="false">ROUNDUP((F77+Parámetros!$C$15)/(1-G77),0)</f>
        <v>366</v>
      </c>
      <c r="M77" s="13" t="n">
        <f aca="false">MAX(ROUNDUP((F77+I77)/(1-G77),0),Parámetros!$B$7)</f>
        <v>470</v>
      </c>
      <c r="N77" s="12" t="n">
        <v>861</v>
      </c>
      <c r="O77" s="12" t="n">
        <v>825</v>
      </c>
      <c r="P77" s="13" t="n">
        <f aca="false">Parámetros!$B$6</f>
        <v>1</v>
      </c>
      <c r="Q77" s="13" t="n">
        <f aca="false">IF(AND(ISNUMBER(O77),O77-P77&gt;=Parámetros!$B$7),M77,IF(J77&lt;Parámetros!$B$13,J77,IF(K77&lt;Parámetros!$B$14,K77,IF(L77&lt;Parámetros!$B$15,L77,M77))))</f>
        <v>470</v>
      </c>
      <c r="R77" s="13" t="n">
        <f aca="false">IF(AND(ISNUMBER(O77),O77-P77&gt;=Q77),O77-P77,Q77)</f>
        <v>824</v>
      </c>
      <c r="S77" s="3" t="n">
        <f aca="false">IF(ISNUMBER(O77),R77/O77-1,"")</f>
        <v>-0.00121212121212122</v>
      </c>
      <c r="T77" s="13" t="n">
        <f aca="false">VLOOKUP(R77,Parámetros!$A$13:$C$16,3,TRUE())</f>
        <v>0</v>
      </c>
      <c r="U77" s="13" t="n">
        <f aca="false">IF(R77&gt;=Parámetros!$B$7,I77,0)</f>
        <v>125</v>
      </c>
      <c r="V77" s="13" t="n">
        <f aca="false">R77*(1-G77)-T77-U77</f>
        <v>575.4</v>
      </c>
      <c r="W77" s="13" t="n">
        <f aca="false">V77-F77</f>
        <v>301.56</v>
      </c>
      <c r="X77" s="2" t="s">
        <v>13510</v>
      </c>
      <c r="Y77" s="2"/>
      <c r="Z77" s="13" t="n">
        <v>319</v>
      </c>
      <c r="AA77" s="2" t="s">
        <v>13518</v>
      </c>
    </row>
    <row r="78" customFormat="false" ht="15" hidden="false" customHeight="false" outlineLevel="0" collapsed="false">
      <c r="A78" s="8" t="s">
        <v>1033</v>
      </c>
      <c r="B78" s="10" t="str">
        <f aca="false">'Layout Mercado Libre'!C78</f>
        <v>Trayenta Linagliptina 5 mg 30 Tabletas</v>
      </c>
      <c r="C78" s="10" t="str">
        <f aca="false">IFERROR(LEFT('Layout Mercado Libre'!E78,FIND(" &gt; ",'Layout Mercado Libre'!E78)-1),"")</f>
        <v>Salud y Equipamiento Médico</v>
      </c>
      <c r="D78" s="12" t="n">
        <v>380</v>
      </c>
      <c r="E78" s="13" t="n">
        <f aca="false">Parámetros!$B$5</f>
        <v>4</v>
      </c>
      <c r="F78" s="13" t="n">
        <f aca="false">D78+E78</f>
        <v>384</v>
      </c>
      <c r="G78" s="3" t="n">
        <f aca="false">IF(C78="",Parámetros!$B$9,IFERROR(VLOOKUP(C78,Parámetros!$A$20:$B$23,2,FALSE()),Parámetros!$B$9))</f>
        <v>0.14</v>
      </c>
      <c r="H78" s="14" t="n">
        <v>0.19</v>
      </c>
      <c r="I78" s="12" t="n">
        <v>75</v>
      </c>
      <c r="J78" s="13" t="n">
        <f aca="false">ROUNDUP((F78+Parámetros!$C$13)/(1-G78),0)</f>
        <v>476</v>
      </c>
      <c r="K78" s="13" t="n">
        <f aca="false">ROUNDUP((F78+Parámetros!$C$14)/(1-G78),0)</f>
        <v>482</v>
      </c>
      <c r="L78" s="13" t="n">
        <f aca="false">ROUNDUP((F78+Parámetros!$C$15)/(1-G78),0)</f>
        <v>490</v>
      </c>
      <c r="M78" s="13" t="n">
        <f aca="false">MAX(ROUNDUP((F78+I78)/(1-G78),0),Parámetros!$B$7)</f>
        <v>534</v>
      </c>
      <c r="N78" s="12" t="n">
        <v>1086.29</v>
      </c>
      <c r="O78" s="12" t="n">
        <v>1069</v>
      </c>
      <c r="P78" s="13" t="n">
        <f aca="false">Parámetros!$B$6</f>
        <v>1</v>
      </c>
      <c r="Q78" s="13" t="n">
        <f aca="false">IF(AND(ISNUMBER(O78),O78-P78&gt;=Parámetros!$B$7),M78,IF(J78&lt;Parámetros!$B$13,J78,IF(K78&lt;Parámetros!$B$14,K78,IF(L78&lt;Parámetros!$B$15,L78,M78))))</f>
        <v>534</v>
      </c>
      <c r="R78" s="13" t="n">
        <f aca="false">IF(AND(ISNUMBER(O78),O78-P78&gt;=Q78),O78-P78,Q78)</f>
        <v>1068</v>
      </c>
      <c r="S78" s="3" t="n">
        <f aca="false">IF(ISNUMBER(O78),R78/O78-1,"")</f>
        <v>-0.00093545369504211</v>
      </c>
      <c r="T78" s="13" t="n">
        <f aca="false">VLOOKUP(R78,Parámetros!$A$13:$C$16,3,TRUE())</f>
        <v>0</v>
      </c>
      <c r="U78" s="13" t="n">
        <f aca="false">IF(R78&gt;=Parámetros!$B$7,I78,0)</f>
        <v>75</v>
      </c>
      <c r="V78" s="13" t="n">
        <f aca="false">R78*(1-G78)-T78-U78</f>
        <v>843.48</v>
      </c>
      <c r="W78" s="13" t="n">
        <f aca="false">V78-F78</f>
        <v>459.48</v>
      </c>
      <c r="X78" s="2" t="s">
        <v>13501</v>
      </c>
      <c r="Y78" s="2"/>
      <c r="Z78" s="13" t="n">
        <v>2043</v>
      </c>
      <c r="AA78" s="2" t="s">
        <v>13500</v>
      </c>
    </row>
    <row r="79" customFormat="false" ht="15" hidden="false" customHeight="false" outlineLevel="0" collapsed="false">
      <c r="A79" s="8" t="s">
        <v>1046</v>
      </c>
      <c r="B79" s="10" t="str">
        <f aca="false">'Layout Mercado Libre'!C79</f>
        <v>Terramicina Oxitetraciclina 125 mg 24 Trociscos</v>
      </c>
      <c r="C79" s="10" t="str">
        <f aca="false">IFERROR(LEFT('Layout Mercado Libre'!E79,FIND(" &gt; ",'Layout Mercado Libre'!E79)-1),"")</f>
        <v>Salud y Equipamiento Médico</v>
      </c>
      <c r="D79" s="12" t="n">
        <v>188</v>
      </c>
      <c r="E79" s="13" t="n">
        <f aca="false">Parámetros!$B$5</f>
        <v>4</v>
      </c>
      <c r="F79" s="13" t="n">
        <f aca="false">D79+E79</f>
        <v>192</v>
      </c>
      <c r="G79" s="3" t="n">
        <f aca="false">IF(C79="",Parámetros!$B$9,IFERROR(VLOOKUP(C79,Parámetros!$A$20:$B$23,2,FALSE()),Parámetros!$B$9))</f>
        <v>0.14</v>
      </c>
      <c r="H79" s="14" t="n">
        <v>0.29</v>
      </c>
      <c r="I79" s="12" t="n">
        <v>75</v>
      </c>
      <c r="J79" s="13" t="n">
        <f aca="false">ROUNDUP((F79+Parámetros!$C$13)/(1-G79),0)</f>
        <v>253</v>
      </c>
      <c r="K79" s="13" t="n">
        <f aca="false">ROUNDUP((F79+Parámetros!$C$14)/(1-G79),0)</f>
        <v>259</v>
      </c>
      <c r="L79" s="13" t="n">
        <f aca="false">ROUNDUP((F79+Parámetros!$C$15)/(1-G79),0)</f>
        <v>267</v>
      </c>
      <c r="M79" s="13" t="n">
        <f aca="false">MAX(ROUNDUP((F79+I79)/(1-G79),0),Parámetros!$B$7)</f>
        <v>311</v>
      </c>
      <c r="N79" s="12" t="n">
        <v>376.31</v>
      </c>
      <c r="O79" s="12" t="n">
        <v>290</v>
      </c>
      <c r="P79" s="13" t="n">
        <f aca="false">Parámetros!$B$6</f>
        <v>1</v>
      </c>
      <c r="Q79" s="13" t="n">
        <f aca="false">IF(AND(ISNUMBER(O79),O79-P79&gt;=Parámetros!$B$7),M79,IF(J79&lt;Parámetros!$B$13,J79,IF(K79&lt;Parámetros!$B$14,K79,IF(L79&lt;Parámetros!$B$15,L79,M79))))</f>
        <v>267</v>
      </c>
      <c r="R79" s="13" t="n">
        <f aca="false">IF(AND(ISNUMBER(O79),O79-P79&gt;=Q79),O79-P79,Q79)</f>
        <v>289</v>
      </c>
      <c r="S79" s="3" t="n">
        <f aca="false">IF(ISNUMBER(O79),R79/O79-1,"")</f>
        <v>-0.00344827586206897</v>
      </c>
      <c r="T79" s="13" t="n">
        <f aca="false">VLOOKUP(R79,Parámetros!$A$13:$C$16,3,TRUE())</f>
        <v>37</v>
      </c>
      <c r="U79" s="13" t="n">
        <f aca="false">IF(R79&gt;=Parámetros!$B$7,I79,0)</f>
        <v>0</v>
      </c>
      <c r="V79" s="13" t="n">
        <f aca="false">R79*(1-G79)-T79-U79</f>
        <v>211.54</v>
      </c>
      <c r="W79" s="13" t="n">
        <f aca="false">V79-F79</f>
        <v>19.54</v>
      </c>
      <c r="X79" s="2" t="s">
        <v>13548</v>
      </c>
      <c r="Y79" s="2"/>
      <c r="Z79" s="13" t="n">
        <v>197</v>
      </c>
      <c r="AA79" s="2" t="s">
        <v>13519</v>
      </c>
    </row>
    <row r="80" customFormat="false" ht="15" hidden="false" customHeight="false" outlineLevel="0" collapsed="false">
      <c r="A80" s="8" t="s">
        <v>1057</v>
      </c>
      <c r="B80" s="10" t="str">
        <f aca="false">'Layout Mercado Libre'!C80</f>
        <v>Aspirina Protect 100 mg 84 Tabletas</v>
      </c>
      <c r="C80" s="10" t="str">
        <f aca="false">IFERROR(LEFT('Layout Mercado Libre'!E80,FIND(" &gt; ",'Layout Mercado Libre'!E80)-1),"")</f>
        <v>Salud y Equipamiento Médico</v>
      </c>
      <c r="D80" s="12" t="n">
        <v>293.5</v>
      </c>
      <c r="E80" s="13" t="n">
        <f aca="false">Parámetros!$B$5</f>
        <v>4</v>
      </c>
      <c r="F80" s="13" t="n">
        <f aca="false">D80+E80</f>
        <v>297.5</v>
      </c>
      <c r="G80" s="3" t="n">
        <f aca="false">IF(C80="",Parámetros!$B$9,IFERROR(VLOOKUP(C80,Parámetros!$A$20:$B$23,2,FALSE()),Parámetros!$B$9))</f>
        <v>0.14</v>
      </c>
      <c r="H80" s="14" t="n">
        <v>0.31</v>
      </c>
      <c r="I80" s="12" t="n">
        <v>75</v>
      </c>
      <c r="J80" s="13" t="n">
        <f aca="false">ROUNDUP((F80+Parámetros!$C$13)/(1-G80),0)</f>
        <v>375</v>
      </c>
      <c r="K80" s="13" t="n">
        <f aca="false">ROUNDUP((F80+Parámetros!$C$14)/(1-G80),0)</f>
        <v>381</v>
      </c>
      <c r="L80" s="13" t="n">
        <f aca="false">ROUNDUP((F80+Parámetros!$C$15)/(1-G80),0)</f>
        <v>389</v>
      </c>
      <c r="M80" s="13" t="n">
        <f aca="false">MAX(ROUNDUP((F80+I80)/(1-G80),0),Parámetros!$B$7)</f>
        <v>434</v>
      </c>
      <c r="N80" s="12" t="n">
        <v>512.14</v>
      </c>
      <c r="O80" s="12" t="n">
        <v>316</v>
      </c>
      <c r="P80" s="13" t="n">
        <f aca="false">Parámetros!$B$6</f>
        <v>1</v>
      </c>
      <c r="Q80" s="13" t="n">
        <f aca="false">IF(AND(ISNUMBER(O80),O80-P80&gt;=Parámetros!$B$7),M80,IF(J80&lt;Parámetros!$B$13,J80,IF(K80&lt;Parámetros!$B$14,K80,IF(L80&lt;Parámetros!$B$15,L80,M80))))</f>
        <v>434</v>
      </c>
      <c r="R80" s="13" t="n">
        <f aca="false">IF(AND(ISNUMBER(O80),O80-P80&gt;=Q80),O80-P80,Q80)</f>
        <v>434</v>
      </c>
      <c r="S80" s="3" t="n">
        <f aca="false">IF(ISNUMBER(O80),R80/O80-1,"")</f>
        <v>0.373417721518987</v>
      </c>
      <c r="T80" s="13" t="n">
        <f aca="false">VLOOKUP(R80,Parámetros!$A$13:$C$16,3,TRUE())</f>
        <v>0</v>
      </c>
      <c r="U80" s="13" t="n">
        <f aca="false">IF(R80&gt;=Parámetros!$B$7,I80,0)</f>
        <v>75</v>
      </c>
      <c r="V80" s="13" t="n">
        <f aca="false">R80*(1-G80)-T80-U80</f>
        <v>298.24</v>
      </c>
      <c r="W80" s="13" t="n">
        <f aca="false">V80-F80</f>
        <v>0.740000000000009</v>
      </c>
      <c r="X80" s="2" t="s">
        <v>13549</v>
      </c>
      <c r="Y80" s="2"/>
      <c r="Z80" s="13" t="n">
        <v>342</v>
      </c>
      <c r="AA80" s="2" t="s">
        <v>13537</v>
      </c>
    </row>
    <row r="81" customFormat="false" ht="15" hidden="false" customHeight="false" outlineLevel="0" collapsed="false">
      <c r="A81" s="8" t="s">
        <v>1069</v>
      </c>
      <c r="B81" s="10" t="str">
        <f aca="false">'Layout Mercado Libre'!C81</f>
        <v>Ungüento Vicks VapoRub 100 g Tarro</v>
      </c>
      <c r="C81" s="10" t="str">
        <f aca="false">IFERROR(LEFT('Layout Mercado Libre'!E81,FIND(" &gt; ",'Layout Mercado Libre'!E81)-1),"")</f>
        <v>Salud y Equipamiento Médico</v>
      </c>
      <c r="D81" s="12" t="n">
        <v>161.08</v>
      </c>
      <c r="E81" s="13" t="n">
        <f aca="false">Parámetros!$B$5</f>
        <v>4</v>
      </c>
      <c r="F81" s="13" t="n">
        <f aca="false">D81+E81</f>
        <v>165.08</v>
      </c>
      <c r="G81" s="3" t="n">
        <f aca="false">IF(C81="",Parámetros!$B$9,IFERROR(VLOOKUP(C81,Parámetros!$A$20:$B$23,2,FALSE()),Parámetros!$B$9))</f>
        <v>0.14</v>
      </c>
      <c r="H81" s="14" t="n">
        <v>0.16</v>
      </c>
      <c r="I81" s="12" t="n">
        <v>75</v>
      </c>
      <c r="J81" s="13" t="n">
        <f aca="false">ROUNDUP((F81+Parámetros!$C$13)/(1-G81),0)</f>
        <v>222</v>
      </c>
      <c r="K81" s="13" t="n">
        <f aca="false">ROUNDUP((F81+Parámetros!$C$14)/(1-G81),0)</f>
        <v>227</v>
      </c>
      <c r="L81" s="13" t="n">
        <f aca="false">ROUNDUP((F81+Parámetros!$C$15)/(1-G81),0)</f>
        <v>235</v>
      </c>
      <c r="M81" s="13" t="n">
        <f aca="false">MAX(ROUNDUP((F81+I81)/(1-G81),0),Parámetros!$B$7)</f>
        <v>299</v>
      </c>
      <c r="N81" s="12" t="n">
        <v>249.5</v>
      </c>
      <c r="O81" s="12" t="n">
        <v>185</v>
      </c>
      <c r="P81" s="13" t="n">
        <f aca="false">Parámetros!$B$6</f>
        <v>1</v>
      </c>
      <c r="Q81" s="13" t="n">
        <f aca="false">IF(AND(ISNUMBER(O81),O81-P81&gt;=Parámetros!$B$7),M81,IF(J81&lt;Parámetros!$B$13,J81,IF(K81&lt;Parámetros!$B$14,K81,IF(L81&lt;Parámetros!$B$15,L81,M81))))</f>
        <v>235</v>
      </c>
      <c r="R81" s="13" t="n">
        <f aca="false">IF(AND(ISNUMBER(O81),O81-P81&gt;=Q81),O81-P81,Q81)</f>
        <v>235</v>
      </c>
      <c r="S81" s="3" t="n">
        <f aca="false">IF(ISNUMBER(O81),R81/O81-1,"")</f>
        <v>0.27027027027027</v>
      </c>
      <c r="T81" s="13" t="n">
        <f aca="false">VLOOKUP(R81,Parámetros!$A$13:$C$16,3,TRUE())</f>
        <v>37</v>
      </c>
      <c r="U81" s="13" t="n">
        <f aca="false">IF(R81&gt;=Parámetros!$B$7,I81,0)</f>
        <v>0</v>
      </c>
      <c r="V81" s="13" t="n">
        <f aca="false">R81*(1-G81)-T81-U81</f>
        <v>165.1</v>
      </c>
      <c r="W81" s="13" t="n">
        <f aca="false">V81-F81</f>
        <v>0.0199999999999818</v>
      </c>
      <c r="X81" s="2" t="s">
        <v>13550</v>
      </c>
      <c r="Y81" s="2"/>
      <c r="Z81" s="13" t="n">
        <v>235</v>
      </c>
      <c r="AA81" s="2" t="s">
        <v>13537</v>
      </c>
    </row>
    <row r="82" customFormat="false" ht="15" hidden="false" customHeight="false" outlineLevel="0" collapsed="false">
      <c r="A82" s="8" t="s">
        <v>1079</v>
      </c>
      <c r="B82" s="10" t="str">
        <f aca="false">'Layout Mercado Libre'!C82</f>
        <v>Fosfocil Fosfomicina 1 g Solución Inyectable Adulto</v>
      </c>
      <c r="C82" s="10" t="str">
        <f aca="false">IFERROR(LEFT('Layout Mercado Libre'!E82,FIND(" &gt; ",'Layout Mercado Libre'!E82)-1),"")</f>
        <v>Salud y Equipamiento Médico</v>
      </c>
      <c r="D82" s="12" t="n">
        <v>220.8</v>
      </c>
      <c r="E82" s="13" t="n">
        <f aca="false">Parámetros!$B$5</f>
        <v>4</v>
      </c>
      <c r="F82" s="13" t="n">
        <f aca="false">D82+E82</f>
        <v>224.8</v>
      </c>
      <c r="G82" s="3" t="n">
        <f aca="false">IF(C82="",Parámetros!$B$9,IFERROR(VLOOKUP(C82,Parámetros!$A$20:$B$23,2,FALSE()),Parámetros!$B$9))</f>
        <v>0.14</v>
      </c>
      <c r="H82" s="14" t="n">
        <v>0.16</v>
      </c>
      <c r="I82" s="12" t="n">
        <v>75</v>
      </c>
      <c r="J82" s="13" t="n">
        <f aca="false">ROUNDUP((F82+Parámetros!$C$13)/(1-G82),0)</f>
        <v>291</v>
      </c>
      <c r="K82" s="13" t="n">
        <f aca="false">ROUNDUP((F82+Parámetros!$C$14)/(1-G82),0)</f>
        <v>297</v>
      </c>
      <c r="L82" s="13" t="n">
        <f aca="false">ROUNDUP((F82+Parámetros!$C$15)/(1-G82),0)</f>
        <v>305</v>
      </c>
      <c r="M82" s="13" t="n">
        <f aca="false">MAX(ROUNDUP((F82+I82)/(1-G82),0),Parámetros!$B$7)</f>
        <v>349</v>
      </c>
      <c r="N82" s="12" t="n">
        <v>662.46</v>
      </c>
      <c r="O82" s="12" t="n">
        <v>519</v>
      </c>
      <c r="P82" s="13" t="n">
        <f aca="false">Parámetros!$B$6</f>
        <v>1</v>
      </c>
      <c r="Q82" s="13" t="n">
        <f aca="false">IF(AND(ISNUMBER(O82),O82-P82&gt;=Parámetros!$B$7),M82,IF(J82&lt;Parámetros!$B$13,J82,IF(K82&lt;Parámetros!$B$14,K82,IF(L82&lt;Parámetros!$B$15,L82,M82))))</f>
        <v>349</v>
      </c>
      <c r="R82" s="13" t="n">
        <f aca="false">IF(AND(ISNUMBER(O82),O82-P82&gt;=Q82),O82-P82,Q82)</f>
        <v>518</v>
      </c>
      <c r="S82" s="3" t="n">
        <f aca="false">IF(ISNUMBER(O82),R82/O82-1,"")</f>
        <v>-0.0019267822736031</v>
      </c>
      <c r="T82" s="13" t="n">
        <f aca="false">VLOOKUP(R82,Parámetros!$A$13:$C$16,3,TRUE())</f>
        <v>0</v>
      </c>
      <c r="U82" s="13" t="n">
        <f aca="false">IF(R82&gt;=Parámetros!$B$7,I82,0)</f>
        <v>75</v>
      </c>
      <c r="V82" s="13" t="n">
        <f aca="false">R82*(1-G82)-T82-U82</f>
        <v>370.48</v>
      </c>
      <c r="W82" s="13" t="n">
        <f aca="false">V82-F82</f>
        <v>145.68</v>
      </c>
      <c r="X82" s="2" t="s">
        <v>13551</v>
      </c>
      <c r="Y82" s="2"/>
      <c r="Z82" s="13" t="n">
        <v>387</v>
      </c>
      <c r="AA82" s="2" t="s">
        <v>13552</v>
      </c>
    </row>
    <row r="83" customFormat="false" ht="15" hidden="false" customHeight="false" outlineLevel="0" collapsed="false">
      <c r="A83" s="8" t="s">
        <v>1091</v>
      </c>
      <c r="B83" s="10" t="str">
        <f aca="false">'Layout Mercado Libre'!C83</f>
        <v>Asoflon Duo 0.5 mg/0.4 mg 30 Cápsulas</v>
      </c>
      <c r="C83" s="10" t="str">
        <f aca="false">IFERROR(LEFT('Layout Mercado Libre'!E83,FIND(" &gt; ",'Layout Mercado Libre'!E83)-1),"")</f>
        <v>Salud y Equipamiento Médico</v>
      </c>
      <c r="D83" s="12" t="n">
        <v>822.76</v>
      </c>
      <c r="E83" s="13" t="n">
        <f aca="false">Parámetros!$B$5</f>
        <v>4</v>
      </c>
      <c r="F83" s="13" t="n">
        <f aca="false">D83+E83</f>
        <v>826.76</v>
      </c>
      <c r="G83" s="3" t="n">
        <f aca="false">IF(C83="",Parámetros!$B$9,IFERROR(VLOOKUP(C83,Parámetros!$A$20:$B$23,2,FALSE()),Parámetros!$B$9))</f>
        <v>0.14</v>
      </c>
      <c r="H83" s="14" t="n">
        <v>0.19</v>
      </c>
      <c r="I83" s="12" t="n">
        <v>75</v>
      </c>
      <c r="J83" s="13" t="n">
        <f aca="false">ROUNDUP((F83+Parámetros!$C$13)/(1-G83),0)</f>
        <v>991</v>
      </c>
      <c r="K83" s="13" t="n">
        <f aca="false">ROUNDUP((F83+Parámetros!$C$14)/(1-G83),0)</f>
        <v>997</v>
      </c>
      <c r="L83" s="13" t="n">
        <f aca="false">ROUNDUP((F83+Parámetros!$C$15)/(1-G83),0)</f>
        <v>1005</v>
      </c>
      <c r="M83" s="13" t="n">
        <f aca="false">MAX(ROUNDUP((F83+I83)/(1-G83),0),Parámetros!$B$7)</f>
        <v>1049</v>
      </c>
      <c r="N83" s="12" t="n">
        <v>1192.97</v>
      </c>
      <c r="O83" s="12" t="n">
        <v>1105</v>
      </c>
      <c r="P83" s="13" t="n">
        <f aca="false">Parámetros!$B$6</f>
        <v>1</v>
      </c>
      <c r="Q83" s="13" t="n">
        <f aca="false">IF(AND(ISNUMBER(O83),O83-P83&gt;=Parámetros!$B$7),M83,IF(J83&lt;Parámetros!$B$13,J83,IF(K83&lt;Parámetros!$B$14,K83,IF(L83&lt;Parámetros!$B$15,L83,M83))))</f>
        <v>1049</v>
      </c>
      <c r="R83" s="13" t="n">
        <f aca="false">IF(AND(ISNUMBER(O83),O83-P83&gt;=Q83),O83-P83,Q83)</f>
        <v>1104</v>
      </c>
      <c r="S83" s="3" t="n">
        <f aca="false">IF(ISNUMBER(O83),R83/O83-1,"")</f>
        <v>-0.000904977375565608</v>
      </c>
      <c r="T83" s="13" t="n">
        <f aca="false">VLOOKUP(R83,Parámetros!$A$13:$C$16,3,TRUE())</f>
        <v>0</v>
      </c>
      <c r="U83" s="13" t="n">
        <f aca="false">IF(R83&gt;=Parámetros!$B$7,I83,0)</f>
        <v>75</v>
      </c>
      <c r="V83" s="13" t="n">
        <f aca="false">R83*(1-G83)-T83-U83</f>
        <v>874.44</v>
      </c>
      <c r="W83" s="13" t="n">
        <f aca="false">V83-F83</f>
        <v>47.68</v>
      </c>
      <c r="X83" s="2" t="s">
        <v>13514</v>
      </c>
      <c r="Y83" s="2"/>
      <c r="Z83" s="13" t="n">
        <v>1074</v>
      </c>
      <c r="AA83" s="2" t="s">
        <v>13537</v>
      </c>
    </row>
    <row r="84" customFormat="false" ht="15" hidden="false" customHeight="false" outlineLevel="0" collapsed="false">
      <c r="A84" s="8" t="s">
        <v>1106</v>
      </c>
      <c r="B84" s="10" t="str">
        <f aca="false">'Layout Mercado Libre'!C84</f>
        <v>Dorixina Relax 125 mg/5 mg 20 Comprimidos</v>
      </c>
      <c r="C84" s="10" t="str">
        <f aca="false">IFERROR(LEFT('Layout Mercado Libre'!E84,FIND(" &gt; ",'Layout Mercado Libre'!E84)-1),"")</f>
        <v>Salud y Equipamiento Médico</v>
      </c>
      <c r="D84" s="12" t="n">
        <v>320</v>
      </c>
      <c r="E84" s="13" t="n">
        <f aca="false">Parámetros!$B$5</f>
        <v>4</v>
      </c>
      <c r="F84" s="13" t="n">
        <f aca="false">D84+E84</f>
        <v>324</v>
      </c>
      <c r="G84" s="3" t="n">
        <f aca="false">IF(C84="",Parámetros!$B$9,IFERROR(VLOOKUP(C84,Parámetros!$A$20:$B$23,2,FALSE()),Parámetros!$B$9))</f>
        <v>0.14</v>
      </c>
      <c r="H84" s="14" t="n">
        <v>0.27</v>
      </c>
      <c r="I84" s="12" t="n">
        <v>75</v>
      </c>
      <c r="J84" s="13" t="n">
        <f aca="false">ROUNDUP((F84+Parámetros!$C$13)/(1-G84),0)</f>
        <v>406</v>
      </c>
      <c r="K84" s="13" t="n">
        <f aca="false">ROUNDUP((F84+Parámetros!$C$14)/(1-G84),0)</f>
        <v>412</v>
      </c>
      <c r="L84" s="13" t="n">
        <f aca="false">ROUNDUP((F84+Parámetros!$C$15)/(1-G84),0)</f>
        <v>420</v>
      </c>
      <c r="M84" s="13" t="n">
        <f aca="false">MAX(ROUNDUP((F84+I84)/(1-G84),0),Parámetros!$B$7)</f>
        <v>464</v>
      </c>
      <c r="N84" s="12" t="n">
        <v>734.05</v>
      </c>
      <c r="O84" s="12" t="n">
        <v>717</v>
      </c>
      <c r="P84" s="13" t="n">
        <f aca="false">Parámetros!$B$6</f>
        <v>1</v>
      </c>
      <c r="Q84" s="13" t="n">
        <f aca="false">IF(AND(ISNUMBER(O84),O84-P84&gt;=Parámetros!$B$7),M84,IF(J84&lt;Parámetros!$B$13,J84,IF(K84&lt;Parámetros!$B$14,K84,IF(L84&lt;Parámetros!$B$15,L84,M84))))</f>
        <v>464</v>
      </c>
      <c r="R84" s="13" t="n">
        <f aca="false">IF(AND(ISNUMBER(O84),O84-P84&gt;=Q84),O84-P84,Q84)</f>
        <v>716</v>
      </c>
      <c r="S84" s="3" t="n">
        <f aca="false">IF(ISNUMBER(O84),R84/O84-1,"")</f>
        <v>-0.00139470013946996</v>
      </c>
      <c r="T84" s="13" t="n">
        <f aca="false">VLOOKUP(R84,Parámetros!$A$13:$C$16,3,TRUE())</f>
        <v>0</v>
      </c>
      <c r="U84" s="13" t="n">
        <f aca="false">IF(R84&gt;=Parámetros!$B$7,I84,0)</f>
        <v>75</v>
      </c>
      <c r="V84" s="13" t="n">
        <f aca="false">R84*(1-G84)-T84-U84</f>
        <v>540.76</v>
      </c>
      <c r="W84" s="13" t="n">
        <f aca="false">V84-F84</f>
        <v>216.76</v>
      </c>
      <c r="X84" s="2" t="s">
        <v>13553</v>
      </c>
      <c r="Y84" s="2"/>
      <c r="Z84" s="13" t="n">
        <v>669</v>
      </c>
      <c r="AA84" s="2" t="s">
        <v>13537</v>
      </c>
    </row>
    <row r="85" customFormat="false" ht="15" hidden="false" customHeight="false" outlineLevel="0" collapsed="false">
      <c r="A85" s="8" t="s">
        <v>1121</v>
      </c>
      <c r="B85" s="10" t="str">
        <f aca="false">'Layout Mercado Libre'!C85</f>
        <v>Enterogermina Bacillus Clausii 4 Billones 10 Ampolletas</v>
      </c>
      <c r="C85" s="10" t="str">
        <f aca="false">IFERROR(LEFT('Layout Mercado Libre'!E85,FIND(" &gt; ",'Layout Mercado Libre'!E85)-1),"")</f>
        <v>Salud y Equipamiento Médico</v>
      </c>
      <c r="D85" s="12" t="n">
        <v>435.32</v>
      </c>
      <c r="E85" s="13" t="n">
        <f aca="false">Parámetros!$B$5</f>
        <v>4</v>
      </c>
      <c r="F85" s="13" t="n">
        <f aca="false">D85+E85</f>
        <v>439.32</v>
      </c>
      <c r="G85" s="3" t="n">
        <f aca="false">IF(C85="",Parámetros!$B$9,IFERROR(VLOOKUP(C85,Parámetros!$A$20:$B$23,2,FALSE()),Parámetros!$B$9))</f>
        <v>0.14</v>
      </c>
      <c r="H85" s="14" t="n">
        <v>0.3</v>
      </c>
      <c r="I85" s="12" t="n">
        <v>75</v>
      </c>
      <c r="J85" s="13" t="n">
        <f aca="false">ROUNDUP((F85+Parámetros!$C$13)/(1-G85),0)</f>
        <v>540</v>
      </c>
      <c r="K85" s="13" t="n">
        <f aca="false">ROUNDUP((F85+Parámetros!$C$14)/(1-G85),0)</f>
        <v>546</v>
      </c>
      <c r="L85" s="13" t="n">
        <f aca="false">ROUNDUP((F85+Parámetros!$C$15)/(1-G85),0)</f>
        <v>554</v>
      </c>
      <c r="M85" s="13" t="n">
        <f aca="false">MAX(ROUNDUP((F85+I85)/(1-G85),0),Parámetros!$B$7)</f>
        <v>599</v>
      </c>
      <c r="N85" s="12" t="n">
        <v>608.52</v>
      </c>
      <c r="O85" s="12" t="n">
        <v>312.13</v>
      </c>
      <c r="P85" s="13" t="n">
        <f aca="false">Parámetros!$B$6</f>
        <v>1</v>
      </c>
      <c r="Q85" s="13" t="n">
        <f aca="false">IF(AND(ISNUMBER(O85),O85-P85&gt;=Parámetros!$B$7),M85,IF(J85&lt;Parámetros!$B$13,J85,IF(K85&lt;Parámetros!$B$14,K85,IF(L85&lt;Parámetros!$B$15,L85,M85))))</f>
        <v>599</v>
      </c>
      <c r="R85" s="13" t="n">
        <f aca="false">IF(AND(ISNUMBER(O85),O85-P85&gt;=Q85),O85-P85,Q85)</f>
        <v>599</v>
      </c>
      <c r="S85" s="3" t="n">
        <f aca="false">IF(ISNUMBER(O85),R85/O85-1,"")</f>
        <v>0.919072181462852</v>
      </c>
      <c r="T85" s="13" t="n">
        <f aca="false">VLOOKUP(R85,Parámetros!$A$13:$C$16,3,TRUE())</f>
        <v>0</v>
      </c>
      <c r="U85" s="13" t="n">
        <f aca="false">IF(R85&gt;=Parámetros!$B$7,I85,0)</f>
        <v>75</v>
      </c>
      <c r="V85" s="13" t="n">
        <f aca="false">R85*(1-G85)-T85-U85</f>
        <v>440.14</v>
      </c>
      <c r="W85" s="13" t="n">
        <f aca="false">V85-F85</f>
        <v>0.819999999999993</v>
      </c>
      <c r="X85" s="2" t="s">
        <v>13538</v>
      </c>
      <c r="Y85" s="2"/>
      <c r="Z85" s="13" t="n">
        <v>412.8</v>
      </c>
      <c r="AA85" s="2" t="s">
        <v>13518</v>
      </c>
    </row>
    <row r="86" customFormat="false" ht="15" hidden="false" customHeight="false" outlineLevel="0" collapsed="false">
      <c r="A86" s="8" t="s">
        <v>1135</v>
      </c>
      <c r="B86" s="10" t="str">
        <f aca="false">'Layout Mercado Libre'!C86</f>
        <v>Pañales Huggies Supreme Unisex Etapa 1 40 Piezas</v>
      </c>
      <c r="C86" s="10" t="str">
        <f aca="false">IFERROR(LEFT('Layout Mercado Libre'!E86,FIND(" &gt; ",'Layout Mercado Libre'!E86)-1),"")</f>
        <v>Bebés</v>
      </c>
      <c r="D86" s="12" t="n">
        <v>158.13</v>
      </c>
      <c r="E86" s="13" t="n">
        <f aca="false">Parámetros!$B$5</f>
        <v>4</v>
      </c>
      <c r="F86" s="13" t="n">
        <f aca="false">D86+E86</f>
        <v>162.13</v>
      </c>
      <c r="G86" s="3" t="n">
        <f aca="false">IF(C86="",Parámetros!$B$9,IFERROR(VLOOKUP(C86,Parámetros!$A$20:$B$23,2,FALSE()),Parámetros!$B$9))</f>
        <v>0.15</v>
      </c>
      <c r="H86" s="14" t="n">
        <v>3.2</v>
      </c>
      <c r="I86" s="12" t="n">
        <v>125</v>
      </c>
      <c r="J86" s="13" t="n">
        <f aca="false">ROUNDUP((F86+Parámetros!$C$13)/(1-G86),0)</f>
        <v>221</v>
      </c>
      <c r="K86" s="13" t="n">
        <f aca="false">ROUNDUP((F86+Parámetros!$C$14)/(1-G86),0)</f>
        <v>227</v>
      </c>
      <c r="L86" s="13" t="n">
        <f aca="false">ROUNDUP((F86+Parámetros!$C$15)/(1-G86),0)</f>
        <v>235</v>
      </c>
      <c r="M86" s="13" t="n">
        <f aca="false">MAX(ROUNDUP((F86+I86)/(1-G86),0),Parámetros!$B$7)</f>
        <v>338</v>
      </c>
      <c r="N86" s="12" t="n">
        <v>459.24</v>
      </c>
      <c r="O86" s="12" t="n">
        <v>377</v>
      </c>
      <c r="P86" s="13" t="n">
        <f aca="false">Parámetros!$B$6</f>
        <v>1</v>
      </c>
      <c r="Q86" s="13" t="n">
        <f aca="false">IF(AND(ISNUMBER(O86),O86-P86&gt;=Parámetros!$B$7),M86,IF(J86&lt;Parámetros!$B$13,J86,IF(K86&lt;Parámetros!$B$14,K86,IF(L86&lt;Parámetros!$B$15,L86,M86))))</f>
        <v>338</v>
      </c>
      <c r="R86" s="13" t="n">
        <f aca="false">IF(AND(ISNUMBER(O86),O86-P86&gt;=Q86),O86-P86,Q86)</f>
        <v>376</v>
      </c>
      <c r="S86" s="3" t="n">
        <f aca="false">IF(ISNUMBER(O86),R86/O86-1,"")</f>
        <v>-0.00265251989389925</v>
      </c>
      <c r="T86" s="13" t="n">
        <f aca="false">VLOOKUP(R86,Parámetros!$A$13:$C$16,3,TRUE())</f>
        <v>0</v>
      </c>
      <c r="U86" s="13" t="n">
        <f aca="false">IF(R86&gt;=Parámetros!$B$7,I86,0)</f>
        <v>125</v>
      </c>
      <c r="V86" s="13" t="n">
        <f aca="false">R86*(1-G86)-T86-U86</f>
        <v>194.6</v>
      </c>
      <c r="W86" s="13" t="n">
        <f aca="false">V86-F86</f>
        <v>32.47</v>
      </c>
      <c r="X86" s="2" t="s">
        <v>13510</v>
      </c>
      <c r="Y86" s="2"/>
      <c r="Z86" s="13" t="n">
        <v>279</v>
      </c>
      <c r="AA86" s="2" t="s">
        <v>13523</v>
      </c>
    </row>
    <row r="87" customFormat="false" ht="15" hidden="false" customHeight="false" outlineLevel="0" collapsed="false">
      <c r="A87" s="8" t="s">
        <v>1144</v>
      </c>
      <c r="B87" s="10" t="str">
        <f aca="false">'Layout Mercado Libre'!C87</f>
        <v>Vodelan 500 mg/100 mg 14 Tabletas</v>
      </c>
      <c r="C87" s="10" t="str">
        <f aca="false">IFERROR(LEFT('Layout Mercado Libre'!E87,FIND(" &gt; ",'Layout Mercado Libre'!E87)-1),"")</f>
        <v>Salud y Equipamiento Médico</v>
      </c>
      <c r="D87" s="12" t="n">
        <v>459.45</v>
      </c>
      <c r="E87" s="13" t="n">
        <f aca="false">Parámetros!$B$5</f>
        <v>4</v>
      </c>
      <c r="F87" s="13" t="n">
        <f aca="false">D87+E87</f>
        <v>463.45</v>
      </c>
      <c r="G87" s="3" t="n">
        <f aca="false">IF(C87="",Parámetros!$B$9,IFERROR(VLOOKUP(C87,Parámetros!$A$20:$B$23,2,FALSE()),Parámetros!$B$9))</f>
        <v>0.14</v>
      </c>
      <c r="H87" s="14" t="n">
        <v>0.15</v>
      </c>
      <c r="I87" s="12" t="n">
        <v>75</v>
      </c>
      <c r="J87" s="13" t="n">
        <f aca="false">ROUNDUP((F87+Parámetros!$C$13)/(1-G87),0)</f>
        <v>568</v>
      </c>
      <c r="K87" s="13" t="n">
        <f aca="false">ROUNDUP((F87+Parámetros!$C$14)/(1-G87),0)</f>
        <v>574</v>
      </c>
      <c r="L87" s="13" t="n">
        <f aca="false">ROUNDUP((F87+Parámetros!$C$15)/(1-G87),0)</f>
        <v>582</v>
      </c>
      <c r="M87" s="13" t="n">
        <f aca="false">MAX(ROUNDUP((F87+I87)/(1-G87),0),Parámetros!$B$7)</f>
        <v>627</v>
      </c>
      <c r="N87" s="12" t="n">
        <v>983.2</v>
      </c>
      <c r="O87" s="12" t="n">
        <v>833</v>
      </c>
      <c r="P87" s="13" t="n">
        <f aca="false">Parámetros!$B$6</f>
        <v>1</v>
      </c>
      <c r="Q87" s="13" t="n">
        <f aca="false">IF(AND(ISNUMBER(O87),O87-P87&gt;=Parámetros!$B$7),M87,IF(J87&lt;Parámetros!$B$13,J87,IF(K87&lt;Parámetros!$B$14,K87,IF(L87&lt;Parámetros!$B$15,L87,M87))))</f>
        <v>627</v>
      </c>
      <c r="R87" s="13" t="n">
        <f aca="false">IF(AND(ISNUMBER(O87),O87-P87&gt;=Q87),O87-P87,Q87)</f>
        <v>832</v>
      </c>
      <c r="S87" s="3" t="n">
        <f aca="false">IF(ISNUMBER(O87),R87/O87-1,"")</f>
        <v>-0.00120048019207686</v>
      </c>
      <c r="T87" s="13" t="n">
        <f aca="false">VLOOKUP(R87,Parámetros!$A$13:$C$16,3,TRUE())</f>
        <v>0</v>
      </c>
      <c r="U87" s="13" t="n">
        <f aca="false">IF(R87&gt;=Parámetros!$B$7,I87,0)</f>
        <v>75</v>
      </c>
      <c r="V87" s="13" t="n">
        <f aca="false">R87*(1-G87)-T87-U87</f>
        <v>640.52</v>
      </c>
      <c r="W87" s="13" t="n">
        <f aca="false">V87-F87</f>
        <v>177.07</v>
      </c>
      <c r="X87" s="2" t="s">
        <v>13554</v>
      </c>
      <c r="Y87" s="2"/>
      <c r="Z87" s="13" t="n">
        <v>729</v>
      </c>
      <c r="AA87" s="2" t="s">
        <v>13523</v>
      </c>
    </row>
    <row r="88" customFormat="false" ht="15" hidden="false" customHeight="false" outlineLevel="0" collapsed="false">
      <c r="A88" s="8" t="s">
        <v>1157</v>
      </c>
      <c r="B88" s="10" t="str">
        <f aca="false">'Layout Mercado Libre'!C88</f>
        <v>Antigripal Agrifen Paracetamol 500 mg 10 Tabletas</v>
      </c>
      <c r="C88" s="10" t="str">
        <f aca="false">IFERROR(LEFT('Layout Mercado Libre'!E88,FIND(" &gt; ",'Layout Mercado Libre'!E88)-1),"")</f>
        <v>Salud y Equipamiento Médico</v>
      </c>
      <c r="D88" s="12" t="n">
        <v>16.11</v>
      </c>
      <c r="E88" s="13" t="n">
        <f aca="false">Parámetros!$B$5</f>
        <v>4</v>
      </c>
      <c r="F88" s="13" t="n">
        <f aca="false">D88+E88</f>
        <v>20.11</v>
      </c>
      <c r="G88" s="3" t="n">
        <f aca="false">IF(C88="",Parámetros!$B$9,IFERROR(VLOOKUP(C88,Parámetros!$A$20:$B$23,2,FALSE()),Parámetros!$B$9))</f>
        <v>0.14</v>
      </c>
      <c r="H88" s="14" t="n">
        <v>0.14</v>
      </c>
      <c r="I88" s="12" t="n">
        <v>75</v>
      </c>
      <c r="J88" s="13" t="n">
        <f aca="false">ROUNDUP((F88+Parámetros!$C$13)/(1-G88),0)</f>
        <v>53</v>
      </c>
      <c r="K88" s="13" t="n">
        <f aca="false">ROUNDUP((F88+Parámetros!$C$14)/(1-G88),0)</f>
        <v>59</v>
      </c>
      <c r="L88" s="13" t="n">
        <f aca="false">ROUNDUP((F88+Parámetros!$C$15)/(1-G88),0)</f>
        <v>67</v>
      </c>
      <c r="M88" s="13" t="n">
        <f aca="false">MAX(ROUNDUP((F88+I88)/(1-G88),0),Parámetros!$B$7)</f>
        <v>299</v>
      </c>
      <c r="N88" s="12" t="n">
        <v>46.77</v>
      </c>
      <c r="O88" s="12" t="n">
        <v>29.8</v>
      </c>
      <c r="P88" s="13" t="n">
        <f aca="false">Parámetros!$B$6</f>
        <v>1</v>
      </c>
      <c r="Q88" s="13" t="n">
        <f aca="false">IF(AND(ISNUMBER(O88),O88-P88&gt;=Parámetros!$B$7),M88,IF(J88&lt;Parámetros!$B$13,J88,IF(K88&lt;Parámetros!$B$14,K88,IF(L88&lt;Parámetros!$B$15,L88,M88))))</f>
        <v>53</v>
      </c>
      <c r="R88" s="13" t="n">
        <f aca="false">IF(AND(ISNUMBER(O88),O88-P88&gt;=Q88),O88-P88,Q88)</f>
        <v>53</v>
      </c>
      <c r="S88" s="3" t="n">
        <f aca="false">IF(ISNUMBER(O88),R88/O88-1,"")</f>
        <v>0.778523489932886</v>
      </c>
      <c r="T88" s="13" t="n">
        <f aca="false">VLOOKUP(R88,Parámetros!$A$13:$C$16,3,TRUE())</f>
        <v>25</v>
      </c>
      <c r="U88" s="13" t="n">
        <f aca="false">IF(R88&gt;=Parámetros!$B$7,I88,0)</f>
        <v>0</v>
      </c>
      <c r="V88" s="13" t="n">
        <f aca="false">R88*(1-G88)-T88-U88</f>
        <v>20.58</v>
      </c>
      <c r="W88" s="13" t="n">
        <f aca="false">V88-F88</f>
        <v>0.469999999999999</v>
      </c>
      <c r="X88" s="2" t="s">
        <v>13533</v>
      </c>
      <c r="Y88" s="2"/>
      <c r="Z88" s="13" t="n">
        <v>34.73</v>
      </c>
      <c r="AA88" s="2" t="s">
        <v>13507</v>
      </c>
    </row>
    <row r="89" customFormat="false" ht="15" hidden="false" customHeight="false" outlineLevel="0" collapsed="false">
      <c r="A89" s="8" t="s">
        <v>1169</v>
      </c>
      <c r="B89" s="10" t="str">
        <f aca="false">'Layout Mercado Libre'!C89</f>
        <v>Fosfocil Fosfomicina 500 mg 12 Cápsulas</v>
      </c>
      <c r="C89" s="10" t="str">
        <f aca="false">IFERROR(LEFT('Layout Mercado Libre'!E89,FIND(" &gt; ",'Layout Mercado Libre'!E89)-1),"")</f>
        <v>Salud y Equipamiento Médico</v>
      </c>
      <c r="D89" s="12" t="n">
        <v>414.8</v>
      </c>
      <c r="E89" s="13" t="n">
        <f aca="false">Parámetros!$B$5</f>
        <v>4</v>
      </c>
      <c r="F89" s="13" t="n">
        <f aca="false">D89+E89</f>
        <v>418.8</v>
      </c>
      <c r="G89" s="3" t="n">
        <f aca="false">IF(C89="",Parámetros!$B$9,IFERROR(VLOOKUP(C89,Parámetros!$A$20:$B$23,2,FALSE()),Parámetros!$B$9))</f>
        <v>0.14</v>
      </c>
      <c r="H89" s="14" t="n">
        <v>0.15</v>
      </c>
      <c r="I89" s="12" t="n">
        <v>75</v>
      </c>
      <c r="J89" s="13" t="n">
        <f aca="false">ROUNDUP((F89+Parámetros!$C$13)/(1-G89),0)</f>
        <v>517</v>
      </c>
      <c r="K89" s="13" t="n">
        <f aca="false">ROUNDUP((F89+Parámetros!$C$14)/(1-G89),0)</f>
        <v>522</v>
      </c>
      <c r="L89" s="13" t="n">
        <f aca="false">ROUNDUP((F89+Parámetros!$C$15)/(1-G89),0)</f>
        <v>530</v>
      </c>
      <c r="M89" s="13" t="n">
        <f aca="false">MAX(ROUNDUP((F89+I89)/(1-G89),0),Parámetros!$B$7)</f>
        <v>575</v>
      </c>
      <c r="N89" s="12" t="n">
        <v>731.48</v>
      </c>
      <c r="O89" s="12" t="n">
        <v>516</v>
      </c>
      <c r="P89" s="13" t="n">
        <f aca="false">Parámetros!$B$6</f>
        <v>1</v>
      </c>
      <c r="Q89" s="13" t="n">
        <f aca="false">IF(AND(ISNUMBER(O89),O89-P89&gt;=Parámetros!$B$7),M89,IF(J89&lt;Parámetros!$B$13,J89,IF(K89&lt;Parámetros!$B$14,K89,IF(L89&lt;Parámetros!$B$15,L89,M89))))</f>
        <v>575</v>
      </c>
      <c r="R89" s="13" t="n">
        <f aca="false">IF(AND(ISNUMBER(O89),O89-P89&gt;=Q89),O89-P89,Q89)</f>
        <v>575</v>
      </c>
      <c r="S89" s="3" t="n">
        <f aca="false">IF(ISNUMBER(O89),R89/O89-1,"")</f>
        <v>0.114341085271318</v>
      </c>
      <c r="T89" s="13" t="n">
        <f aca="false">VLOOKUP(R89,Parámetros!$A$13:$C$16,3,TRUE())</f>
        <v>0</v>
      </c>
      <c r="U89" s="13" t="n">
        <f aca="false">IF(R89&gt;=Parámetros!$B$7,I89,0)</f>
        <v>75</v>
      </c>
      <c r="V89" s="13" t="n">
        <f aca="false">R89*(1-G89)-T89-U89</f>
        <v>419.5</v>
      </c>
      <c r="W89" s="13" t="n">
        <f aca="false">V89-F89</f>
        <v>0.699999999999989</v>
      </c>
      <c r="X89" s="2" t="s">
        <v>13545</v>
      </c>
      <c r="Y89" s="2"/>
      <c r="Z89" s="13" t="n">
        <v>409.5</v>
      </c>
      <c r="AA89" s="2" t="s">
        <v>13518</v>
      </c>
    </row>
    <row r="90" customFormat="false" ht="15" hidden="false" customHeight="false" outlineLevel="0" collapsed="false">
      <c r="A90" s="8" t="s">
        <v>1176</v>
      </c>
      <c r="B90" s="10" t="str">
        <f aca="false">'Layout Mercado Libre'!C90</f>
        <v>Dabex XR Metformina 1000 mg 30 Tabletas</v>
      </c>
      <c r="C90" s="10" t="str">
        <f aca="false">IFERROR(LEFT('Layout Mercado Libre'!E90,FIND(" &gt; ",'Layout Mercado Libre'!E90)-1),"")</f>
        <v>Salud y Equipamiento Médico</v>
      </c>
      <c r="D90" s="12" t="n">
        <v>402.54</v>
      </c>
      <c r="E90" s="13" t="n">
        <f aca="false">Parámetros!$B$5</f>
        <v>4</v>
      </c>
      <c r="F90" s="13" t="n">
        <f aca="false">D90+E90</f>
        <v>406.54</v>
      </c>
      <c r="G90" s="3" t="n">
        <f aca="false">IF(C90="",Parámetros!$B$9,IFERROR(VLOOKUP(C90,Parámetros!$A$20:$B$23,2,FALSE()),Parámetros!$B$9))</f>
        <v>0.14</v>
      </c>
      <c r="H90" s="14" t="n">
        <v>0.19</v>
      </c>
      <c r="I90" s="12" t="n">
        <v>75</v>
      </c>
      <c r="J90" s="13" t="n">
        <f aca="false">ROUNDUP((F90+Parámetros!$C$13)/(1-G90),0)</f>
        <v>502</v>
      </c>
      <c r="K90" s="13" t="n">
        <f aca="false">ROUNDUP((F90+Parámetros!$C$14)/(1-G90),0)</f>
        <v>508</v>
      </c>
      <c r="L90" s="13" t="n">
        <f aca="false">ROUNDUP((F90+Parámetros!$C$15)/(1-G90),0)</f>
        <v>516</v>
      </c>
      <c r="M90" s="13" t="n">
        <f aca="false">MAX(ROUNDUP((F90+I90)/(1-G90),0),Parámetros!$B$7)</f>
        <v>560</v>
      </c>
      <c r="N90" s="12" t="n">
        <v>1089.6</v>
      </c>
      <c r="O90" s="12" t="n">
        <v>971</v>
      </c>
      <c r="P90" s="13" t="n">
        <f aca="false">Parámetros!$B$6</f>
        <v>1</v>
      </c>
      <c r="Q90" s="13" t="n">
        <f aca="false">IF(AND(ISNUMBER(O90),O90-P90&gt;=Parámetros!$B$7),M90,IF(J90&lt;Parámetros!$B$13,J90,IF(K90&lt;Parámetros!$B$14,K90,IF(L90&lt;Parámetros!$B$15,L90,M90))))</f>
        <v>560</v>
      </c>
      <c r="R90" s="13" t="n">
        <f aca="false">IF(AND(ISNUMBER(O90),O90-P90&gt;=Q90),O90-P90,Q90)</f>
        <v>970</v>
      </c>
      <c r="S90" s="3" t="n">
        <f aca="false">IF(ISNUMBER(O90),R90/O90-1,"")</f>
        <v>-0.00102986611740474</v>
      </c>
      <c r="T90" s="13" t="n">
        <f aca="false">VLOOKUP(R90,Parámetros!$A$13:$C$16,3,TRUE())</f>
        <v>0</v>
      </c>
      <c r="U90" s="13" t="n">
        <f aca="false">IF(R90&gt;=Parámetros!$B$7,I90,0)</f>
        <v>75</v>
      </c>
      <c r="V90" s="13" t="n">
        <f aca="false">R90*(1-G90)-T90-U90</f>
        <v>759.2</v>
      </c>
      <c r="W90" s="13" t="n">
        <f aca="false">V90-F90</f>
        <v>352.66</v>
      </c>
      <c r="X90" s="2" t="s">
        <v>13501</v>
      </c>
      <c r="Y90" s="2"/>
      <c r="Z90" s="13" t="n">
        <v>809.5</v>
      </c>
      <c r="AA90" s="2" t="s">
        <v>13523</v>
      </c>
    </row>
    <row r="91" customFormat="false" ht="15" hidden="false" customHeight="false" outlineLevel="0" collapsed="false">
      <c r="A91" s="8" t="s">
        <v>1191</v>
      </c>
      <c r="B91" s="10" t="str">
        <f aca="false">'Layout Mercado Libre'!C91</f>
        <v>Venalot Depot Troxerutina Cumarina 180 mg/30 mg 30 Tabletas</v>
      </c>
      <c r="C91" s="10" t="str">
        <f aca="false">IFERROR(LEFT('Layout Mercado Libre'!E91,FIND(" &gt; ",'Layout Mercado Libre'!E91)-1),"")</f>
        <v>Salud y Equipamiento Médico</v>
      </c>
      <c r="D91" s="12" t="n">
        <v>500</v>
      </c>
      <c r="E91" s="13" t="n">
        <f aca="false">Parámetros!$B$5</f>
        <v>4</v>
      </c>
      <c r="F91" s="13" t="n">
        <f aca="false">D91+E91</f>
        <v>504</v>
      </c>
      <c r="G91" s="3" t="n">
        <f aca="false">IF(C91="",Parámetros!$B$9,IFERROR(VLOOKUP(C91,Parámetros!$A$20:$B$23,2,FALSE()),Parámetros!$B$9))</f>
        <v>0.14</v>
      </c>
      <c r="H91" s="14" t="n">
        <v>0.19</v>
      </c>
      <c r="I91" s="12" t="n">
        <v>75</v>
      </c>
      <c r="J91" s="13" t="n">
        <f aca="false">ROUNDUP((F91+Parámetros!$C$13)/(1-G91),0)</f>
        <v>616</v>
      </c>
      <c r="K91" s="13" t="n">
        <f aca="false">ROUNDUP((F91+Parámetros!$C$14)/(1-G91),0)</f>
        <v>621</v>
      </c>
      <c r="L91" s="13" t="n">
        <f aca="false">ROUNDUP((F91+Parámetros!$C$15)/(1-G91),0)</f>
        <v>630</v>
      </c>
      <c r="M91" s="13" t="n">
        <f aca="false">MAX(ROUNDUP((F91+I91)/(1-G91),0),Parámetros!$B$7)</f>
        <v>674</v>
      </c>
      <c r="N91" s="12" t="n">
        <v>765.76</v>
      </c>
      <c r="O91" s="12" t="n">
        <v>639</v>
      </c>
      <c r="P91" s="13" t="n">
        <f aca="false">Parámetros!$B$6</f>
        <v>1</v>
      </c>
      <c r="Q91" s="13" t="n">
        <f aca="false">IF(AND(ISNUMBER(O91),O91-P91&gt;=Parámetros!$B$7),M91,IF(J91&lt;Parámetros!$B$13,J91,IF(K91&lt;Parámetros!$B$14,K91,IF(L91&lt;Parámetros!$B$15,L91,M91))))</f>
        <v>674</v>
      </c>
      <c r="R91" s="13" t="n">
        <f aca="false">IF(AND(ISNUMBER(O91),O91-P91&gt;=Q91),O91-P91,Q91)</f>
        <v>674</v>
      </c>
      <c r="S91" s="3" t="n">
        <f aca="false">IF(ISNUMBER(O91),R91/O91-1,"")</f>
        <v>0.0547730829420969</v>
      </c>
      <c r="T91" s="13" t="n">
        <f aca="false">VLOOKUP(R91,Parámetros!$A$13:$C$16,3,TRUE())</f>
        <v>0</v>
      </c>
      <c r="U91" s="13" t="n">
        <f aca="false">IF(R91&gt;=Parámetros!$B$7,I91,0)</f>
        <v>75</v>
      </c>
      <c r="V91" s="13" t="n">
        <f aca="false">R91*(1-G91)-T91-U91</f>
        <v>504.64</v>
      </c>
      <c r="W91" s="13" t="n">
        <f aca="false">V91-F91</f>
        <v>0.639999999999986</v>
      </c>
      <c r="X91" s="2" t="s">
        <v>13501</v>
      </c>
      <c r="Y91" s="2"/>
      <c r="Z91" s="13" t="n">
        <v>628</v>
      </c>
      <c r="AA91" s="2" t="s">
        <v>13500</v>
      </c>
    </row>
    <row r="92" customFormat="false" ht="15" hidden="false" customHeight="false" outlineLevel="0" collapsed="false">
      <c r="A92" s="8" t="s">
        <v>1203</v>
      </c>
      <c r="B92" s="10" t="str">
        <f aca="false">'Layout Mercado Libre'!C92</f>
        <v>Riopan Gel Magaldrato Dimeticona 10 ml 20 Sobres</v>
      </c>
      <c r="C92" s="10" t="str">
        <f aca="false">IFERROR(LEFT('Layout Mercado Libre'!E92,FIND(" &gt; ",'Layout Mercado Libre'!E92)-1),"")</f>
        <v>Salud y Equipamiento Médico</v>
      </c>
      <c r="D92" s="12" t="n">
        <v>233.66</v>
      </c>
      <c r="E92" s="13" t="n">
        <f aca="false">Parámetros!$B$5</f>
        <v>4</v>
      </c>
      <c r="F92" s="13" t="n">
        <f aca="false">D92+E92</f>
        <v>237.66</v>
      </c>
      <c r="G92" s="3" t="n">
        <f aca="false">IF(C92="",Parámetros!$B$9,IFERROR(VLOOKUP(C92,Parámetros!$A$20:$B$23,2,FALSE()),Parámetros!$B$9))</f>
        <v>0.14</v>
      </c>
      <c r="H92" s="14" t="n">
        <v>0.3</v>
      </c>
      <c r="I92" s="12" t="n">
        <v>75</v>
      </c>
      <c r="J92" s="13" t="n">
        <f aca="false">ROUNDUP((F92+Parámetros!$C$13)/(1-G92),0)</f>
        <v>306</v>
      </c>
      <c r="K92" s="13" t="n">
        <f aca="false">ROUNDUP((F92+Parámetros!$C$14)/(1-G92),0)</f>
        <v>312</v>
      </c>
      <c r="L92" s="13" t="n">
        <f aca="false">ROUNDUP((F92+Parámetros!$C$15)/(1-G92),0)</f>
        <v>320</v>
      </c>
      <c r="M92" s="13" t="n">
        <f aca="false">MAX(ROUNDUP((F92+I92)/(1-G92),0),Parámetros!$B$7)</f>
        <v>364</v>
      </c>
      <c r="N92" s="12" t="n">
        <v>441.05</v>
      </c>
      <c r="O92" s="12" t="n">
        <v>404.91</v>
      </c>
      <c r="P92" s="13" t="n">
        <f aca="false">Parámetros!$B$6</f>
        <v>1</v>
      </c>
      <c r="Q92" s="13" t="n">
        <f aca="false">IF(AND(ISNUMBER(O92),O92-P92&gt;=Parámetros!$B$7),M92,IF(J92&lt;Parámetros!$B$13,J92,IF(K92&lt;Parámetros!$B$14,K92,IF(L92&lt;Parámetros!$B$15,L92,M92))))</f>
        <v>364</v>
      </c>
      <c r="R92" s="13" t="n">
        <f aca="false">IF(AND(ISNUMBER(O92),O92-P92&gt;=Q92),O92-P92,Q92)</f>
        <v>403.91</v>
      </c>
      <c r="S92" s="3" t="n">
        <f aca="false">IF(ISNUMBER(O92),R92/O92-1,"")</f>
        <v>-0.00246968462127384</v>
      </c>
      <c r="T92" s="13" t="n">
        <f aca="false">VLOOKUP(R92,Parámetros!$A$13:$C$16,3,TRUE())</f>
        <v>0</v>
      </c>
      <c r="U92" s="13" t="n">
        <f aca="false">IF(R92&gt;=Parámetros!$B$7,I92,0)</f>
        <v>75</v>
      </c>
      <c r="V92" s="13" t="n">
        <f aca="false">R92*(1-G92)-T92-U92</f>
        <v>272.3626</v>
      </c>
      <c r="W92" s="13" t="n">
        <f aca="false">V92-F92</f>
        <v>34.7026000000001</v>
      </c>
      <c r="X92" s="2" t="s">
        <v>13555</v>
      </c>
      <c r="Y92" s="2"/>
      <c r="Z92" s="13" t="n">
        <v>285</v>
      </c>
      <c r="AA92" s="2" t="s">
        <v>13537</v>
      </c>
    </row>
    <row r="93" customFormat="false" ht="15" hidden="false" customHeight="false" outlineLevel="0" collapsed="false">
      <c r="A93" s="8" t="s">
        <v>1217</v>
      </c>
      <c r="B93" s="10" t="str">
        <f aca="false">'Layout Mercado Libre'!C93</f>
        <v>Fosfocil GU Fosfomicina Granulado 3 g 1 Sobre</v>
      </c>
      <c r="C93" s="10" t="str">
        <f aca="false">IFERROR(LEFT('Layout Mercado Libre'!E93,FIND(" &gt; ",'Layout Mercado Libre'!E93)-1),"")</f>
        <v>Salud y Equipamiento Médico</v>
      </c>
      <c r="D93" s="12" t="n">
        <v>427</v>
      </c>
      <c r="E93" s="13" t="n">
        <f aca="false">Parámetros!$B$5</f>
        <v>4</v>
      </c>
      <c r="F93" s="13" t="n">
        <f aca="false">D93+E93</f>
        <v>431</v>
      </c>
      <c r="G93" s="3" t="n">
        <f aca="false">IF(C93="",Parámetros!$B$9,IFERROR(VLOOKUP(C93,Parámetros!$A$20:$B$23,2,FALSE()),Parámetros!$B$9))</f>
        <v>0.14</v>
      </c>
      <c r="H93" s="14" t="n">
        <v>0.13</v>
      </c>
      <c r="I93" s="12" t="n">
        <v>75</v>
      </c>
      <c r="J93" s="13" t="n">
        <f aca="false">ROUNDUP((F93+Parámetros!$C$13)/(1-G93),0)</f>
        <v>531</v>
      </c>
      <c r="K93" s="13" t="n">
        <f aca="false">ROUNDUP((F93+Parámetros!$C$14)/(1-G93),0)</f>
        <v>537</v>
      </c>
      <c r="L93" s="13" t="n">
        <f aca="false">ROUNDUP((F93+Parámetros!$C$15)/(1-G93),0)</f>
        <v>545</v>
      </c>
      <c r="M93" s="13" t="n">
        <f aca="false">MAX(ROUNDUP((F93+I93)/(1-G93),0),Parámetros!$B$7)</f>
        <v>589</v>
      </c>
      <c r="N93" s="12" t="n">
        <v>703.08</v>
      </c>
      <c r="O93" s="12" t="n">
        <v>475.92</v>
      </c>
      <c r="P93" s="13" t="n">
        <f aca="false">Parámetros!$B$6</f>
        <v>1</v>
      </c>
      <c r="Q93" s="13" t="n">
        <f aca="false">IF(AND(ISNUMBER(O93),O93-P93&gt;=Parámetros!$B$7),M93,IF(J93&lt;Parámetros!$B$13,J93,IF(K93&lt;Parámetros!$B$14,K93,IF(L93&lt;Parámetros!$B$15,L93,M93))))</f>
        <v>589</v>
      </c>
      <c r="R93" s="13" t="n">
        <f aca="false">IF(AND(ISNUMBER(O93),O93-P93&gt;=Q93),O93-P93,Q93)</f>
        <v>589</v>
      </c>
      <c r="S93" s="3" t="n">
        <f aca="false">IF(ISNUMBER(O93),R93/O93-1,"")</f>
        <v>0.237602958480417</v>
      </c>
      <c r="T93" s="13" t="n">
        <f aca="false">VLOOKUP(R93,Parámetros!$A$13:$C$16,3,TRUE())</f>
        <v>0</v>
      </c>
      <c r="U93" s="13" t="n">
        <f aca="false">IF(R93&gt;=Parámetros!$B$7,I93,0)</f>
        <v>75</v>
      </c>
      <c r="V93" s="13" t="n">
        <f aca="false">R93*(1-G93)-T93-U93</f>
        <v>431.54</v>
      </c>
      <c r="W93" s="13" t="n">
        <f aca="false">V93-F93</f>
        <v>0.540000000000021</v>
      </c>
      <c r="X93" s="2" t="s">
        <v>13556</v>
      </c>
      <c r="Y93" s="2"/>
      <c r="Z93" s="13" t="n">
        <v>448.5</v>
      </c>
      <c r="AA93" s="2" t="s">
        <v>13523</v>
      </c>
    </row>
    <row r="94" customFormat="false" ht="15" hidden="false" customHeight="false" outlineLevel="0" collapsed="false">
      <c r="A94" s="8" t="s">
        <v>1231</v>
      </c>
      <c r="B94" s="10" t="str">
        <f aca="false">'Layout Mercado Libre'!C94</f>
        <v>Neurobion DC Doble Cámara 10 mg 3 Jeringas Prellenadas</v>
      </c>
      <c r="C94" s="10" t="str">
        <f aca="false">IFERROR(LEFT('Layout Mercado Libre'!E94,FIND(" &gt; ",'Layout Mercado Libre'!E94)-1),"")</f>
        <v>Salud y Equipamiento Médico</v>
      </c>
      <c r="D94" s="12" t="n">
        <v>364.59</v>
      </c>
      <c r="E94" s="13" t="n">
        <f aca="false">Parámetros!$B$5</f>
        <v>4</v>
      </c>
      <c r="F94" s="13" t="n">
        <f aca="false">D94+E94</f>
        <v>368.59</v>
      </c>
      <c r="G94" s="3" t="n">
        <f aca="false">IF(C94="",Parámetros!$B$9,IFERROR(VLOOKUP(C94,Parámetros!$A$20:$B$23,2,FALSE()),Parámetros!$B$9))</f>
        <v>0.14</v>
      </c>
      <c r="H94" s="14" t="n">
        <v>0.11</v>
      </c>
      <c r="I94" s="12" t="n">
        <v>75</v>
      </c>
      <c r="J94" s="13" t="n">
        <f aca="false">ROUNDUP((F94+Parámetros!$C$13)/(1-G94),0)</f>
        <v>458</v>
      </c>
      <c r="K94" s="13" t="n">
        <f aca="false">ROUNDUP((F94+Parámetros!$C$14)/(1-G94),0)</f>
        <v>464</v>
      </c>
      <c r="L94" s="13" t="n">
        <f aca="false">ROUNDUP((F94+Parámetros!$C$15)/(1-G94),0)</f>
        <v>472</v>
      </c>
      <c r="M94" s="13" t="n">
        <f aca="false">MAX(ROUNDUP((F94+I94)/(1-G94),0),Parámetros!$B$7)</f>
        <v>516</v>
      </c>
      <c r="N94" s="12" t="n">
        <v>709.68</v>
      </c>
      <c r="O94" s="12" t="n">
        <v>684.75</v>
      </c>
      <c r="P94" s="13" t="n">
        <f aca="false">Parámetros!$B$6</f>
        <v>1</v>
      </c>
      <c r="Q94" s="13" t="n">
        <f aca="false">IF(AND(ISNUMBER(O94),O94-P94&gt;=Parámetros!$B$7),M94,IF(J94&lt;Parámetros!$B$13,J94,IF(K94&lt;Parámetros!$B$14,K94,IF(L94&lt;Parámetros!$B$15,L94,M94))))</f>
        <v>516</v>
      </c>
      <c r="R94" s="13" t="n">
        <f aca="false">IF(AND(ISNUMBER(O94),O94-P94&gt;=Q94),O94-P94,Q94)</f>
        <v>683.75</v>
      </c>
      <c r="S94" s="3" t="n">
        <f aca="false">IF(ISNUMBER(O94),R94/O94-1,"")</f>
        <v>-0.00146038700255569</v>
      </c>
      <c r="T94" s="13" t="n">
        <f aca="false">VLOOKUP(R94,Parámetros!$A$13:$C$16,3,TRUE())</f>
        <v>0</v>
      </c>
      <c r="U94" s="13" t="n">
        <f aca="false">IF(R94&gt;=Parámetros!$B$7,I94,0)</f>
        <v>75</v>
      </c>
      <c r="V94" s="13" t="n">
        <f aca="false">R94*(1-G94)-T94-U94</f>
        <v>513.025</v>
      </c>
      <c r="W94" s="13" t="n">
        <f aca="false">V94-F94</f>
        <v>144.435</v>
      </c>
      <c r="X94" s="2" t="s">
        <v>13517</v>
      </c>
      <c r="Y94" s="2"/>
      <c r="Z94" s="13" t="n">
        <v>591</v>
      </c>
      <c r="AA94" s="2" t="s">
        <v>13518</v>
      </c>
    </row>
    <row r="95" customFormat="false" ht="15" hidden="false" customHeight="false" outlineLevel="0" collapsed="false">
      <c r="A95" s="8" t="s">
        <v>1241</v>
      </c>
      <c r="B95" s="10" t="str">
        <f aca="false">'Layout Mercado Libre'!C95</f>
        <v>Pañales KleenBebé Suavelastic Recién Nacido Etapa 1 20 Pzas</v>
      </c>
      <c r="C95" s="10" t="str">
        <f aca="false">IFERROR(LEFT('Layout Mercado Libre'!E95,FIND(" &gt; ",'Layout Mercado Libre'!E95)-1),"")</f>
        <v>Bebés</v>
      </c>
      <c r="D95" s="12" t="n">
        <v>39.85</v>
      </c>
      <c r="E95" s="13" t="n">
        <f aca="false">Parámetros!$B$5</f>
        <v>4</v>
      </c>
      <c r="F95" s="13" t="n">
        <f aca="false">D95+E95</f>
        <v>43.85</v>
      </c>
      <c r="G95" s="3" t="n">
        <f aca="false">IF(C95="",Parámetros!$B$9,IFERROR(VLOOKUP(C95,Parámetros!$A$20:$B$23,2,FALSE()),Parámetros!$B$9))</f>
        <v>0.15</v>
      </c>
      <c r="H95" s="14" t="n">
        <v>1.6</v>
      </c>
      <c r="I95" s="12" t="n">
        <v>105</v>
      </c>
      <c r="J95" s="13" t="n">
        <f aca="false">ROUNDUP((F95+Parámetros!$C$13)/(1-G95),0)</f>
        <v>81</v>
      </c>
      <c r="K95" s="13" t="n">
        <f aca="false">ROUNDUP((F95+Parámetros!$C$14)/(1-G95),0)</f>
        <v>87</v>
      </c>
      <c r="L95" s="13" t="n">
        <f aca="false">ROUNDUP((F95+Parámetros!$C$15)/(1-G95),0)</f>
        <v>96</v>
      </c>
      <c r="M95" s="13" t="n">
        <f aca="false">MAX(ROUNDUP((F95+I95)/(1-G95),0),Parámetros!$B$7)</f>
        <v>299</v>
      </c>
      <c r="N95" s="12" t="n">
        <v>146</v>
      </c>
      <c r="O95" s="12" t="n">
        <v>120</v>
      </c>
      <c r="P95" s="13" t="n">
        <f aca="false">Parámetros!$B$6</f>
        <v>1</v>
      </c>
      <c r="Q95" s="13" t="n">
        <f aca="false">IF(AND(ISNUMBER(O95),O95-P95&gt;=Parámetros!$B$7),M95,IF(J95&lt;Parámetros!$B$13,J95,IF(K95&lt;Parámetros!$B$14,K95,IF(L95&lt;Parámetros!$B$15,L95,M95))))</f>
        <v>81</v>
      </c>
      <c r="R95" s="13" t="n">
        <f aca="false">IF(AND(ISNUMBER(O95),O95-P95&gt;=Q95),O95-P95,Q95)</f>
        <v>119</v>
      </c>
      <c r="S95" s="3" t="n">
        <f aca="false">IF(ISNUMBER(O95),R95/O95-1,"")</f>
        <v>-0.0083333333333333</v>
      </c>
      <c r="T95" s="13" t="n">
        <f aca="false">VLOOKUP(R95,Parámetros!$A$13:$C$16,3,TRUE())</f>
        <v>30</v>
      </c>
      <c r="U95" s="13" t="n">
        <f aca="false">IF(R95&gt;=Parámetros!$B$7,I95,0)</f>
        <v>0</v>
      </c>
      <c r="V95" s="13" t="n">
        <f aca="false">R95*(1-G95)-T95-U95</f>
        <v>71.15</v>
      </c>
      <c r="W95" s="13" t="n">
        <f aca="false">V95-F95</f>
        <v>27.3</v>
      </c>
      <c r="X95" s="2" t="s">
        <v>13557</v>
      </c>
      <c r="Y95" s="2"/>
      <c r="Z95" s="13" t="n">
        <v>64.5</v>
      </c>
      <c r="AA95" s="2" t="s">
        <v>13558</v>
      </c>
    </row>
    <row r="96" customFormat="false" ht="15" hidden="false" customHeight="false" outlineLevel="0" collapsed="false">
      <c r="A96" s="8" t="s">
        <v>1252</v>
      </c>
      <c r="B96" s="10" t="str">
        <f aca="false">'Layout Mercado Libre'!C96</f>
        <v>Pepto Bismol Subsalicilato de Bismuto 262 mg 100 Tabletas</v>
      </c>
      <c r="C96" s="10" t="str">
        <f aca="false">IFERROR(LEFT('Layout Mercado Libre'!E96,FIND(" &gt; ",'Layout Mercado Libre'!E96)-1),"")</f>
        <v>Salud y Equipamiento Médico</v>
      </c>
      <c r="D96" s="12" t="n">
        <v>304.95</v>
      </c>
      <c r="E96" s="13" t="n">
        <f aca="false">Parámetros!$B$5</f>
        <v>4</v>
      </c>
      <c r="F96" s="13" t="n">
        <f aca="false">D96+E96</f>
        <v>308.95</v>
      </c>
      <c r="G96" s="3" t="n">
        <f aca="false">IF(C96="",Parámetros!$B$9,IFERROR(VLOOKUP(C96,Parámetros!$A$20:$B$23,2,FALSE()),Parámetros!$B$9))</f>
        <v>0.14</v>
      </c>
      <c r="H96" s="14" t="n">
        <v>0.15</v>
      </c>
      <c r="I96" s="12" t="n">
        <v>75</v>
      </c>
      <c r="J96" s="13" t="n">
        <f aca="false">ROUNDUP((F96+Parámetros!$C$13)/(1-G96),0)</f>
        <v>389</v>
      </c>
      <c r="K96" s="13" t="n">
        <f aca="false">ROUNDUP((F96+Parámetros!$C$14)/(1-G96),0)</f>
        <v>395</v>
      </c>
      <c r="L96" s="13" t="n">
        <f aca="false">ROUNDUP((F96+Parámetros!$C$15)/(1-G96),0)</f>
        <v>403</v>
      </c>
      <c r="M96" s="13" t="n">
        <f aca="false">MAX(ROUNDUP((F96+I96)/(1-G96),0),Parámetros!$B$7)</f>
        <v>447</v>
      </c>
      <c r="N96" s="12" t="n">
        <v>648.9</v>
      </c>
      <c r="O96" s="12" t="n">
        <v>486.5</v>
      </c>
      <c r="P96" s="13" t="n">
        <f aca="false">Parámetros!$B$6</f>
        <v>1</v>
      </c>
      <c r="Q96" s="13" t="n">
        <f aca="false">IF(AND(ISNUMBER(O96),O96-P96&gt;=Parámetros!$B$7),M96,IF(J96&lt;Parámetros!$B$13,J96,IF(K96&lt;Parámetros!$B$14,K96,IF(L96&lt;Parámetros!$B$15,L96,M96))))</f>
        <v>447</v>
      </c>
      <c r="R96" s="13" t="n">
        <f aca="false">IF(AND(ISNUMBER(O96),O96-P96&gt;=Q96),O96-P96,Q96)</f>
        <v>485.5</v>
      </c>
      <c r="S96" s="3" t="n">
        <f aca="false">IF(ISNUMBER(O96),R96/O96-1,"")</f>
        <v>-0.00205549845837616</v>
      </c>
      <c r="T96" s="13" t="n">
        <f aca="false">VLOOKUP(R96,Parámetros!$A$13:$C$16,3,TRUE())</f>
        <v>0</v>
      </c>
      <c r="U96" s="13" t="n">
        <f aca="false">IF(R96&gt;=Parámetros!$B$7,I96,0)</f>
        <v>75</v>
      </c>
      <c r="V96" s="13" t="n">
        <f aca="false">R96*(1-G96)-T96-U96</f>
        <v>342.53</v>
      </c>
      <c r="W96" s="13" t="n">
        <f aca="false">V96-F96</f>
        <v>33.58</v>
      </c>
      <c r="X96" s="2" t="s">
        <v>13559</v>
      </c>
      <c r="Y96" s="2"/>
      <c r="Z96" s="13" t="n">
        <v>541</v>
      </c>
      <c r="AA96" s="2" t="s">
        <v>13560</v>
      </c>
    </row>
    <row r="97" customFormat="false" ht="15" hidden="false" customHeight="false" outlineLevel="0" collapsed="false">
      <c r="A97" s="8" t="s">
        <v>1268</v>
      </c>
      <c r="B97" s="10" t="str">
        <f aca="false">'Layout Mercado Libre'!C97</f>
        <v>Scarpett K Betametasona Ketorolaco 0.5 mg/10 mg 20 Tabletas</v>
      </c>
      <c r="C97" s="10" t="str">
        <f aca="false">IFERROR(LEFT('Layout Mercado Libre'!E97,FIND(" &gt; ",'Layout Mercado Libre'!E97)-1),"")</f>
        <v>Salud y Equipamiento Médico</v>
      </c>
      <c r="D97" s="12" t="n">
        <v>57.95</v>
      </c>
      <c r="E97" s="13" t="n">
        <f aca="false">Parámetros!$B$5</f>
        <v>4</v>
      </c>
      <c r="F97" s="13" t="n">
        <f aca="false">D97+E97</f>
        <v>61.95</v>
      </c>
      <c r="G97" s="3" t="n">
        <f aca="false">IF(C97="",Parámetros!$B$9,IFERROR(VLOOKUP(C97,Parámetros!$A$20:$B$23,2,FALSE()),Parámetros!$B$9))</f>
        <v>0.14</v>
      </c>
      <c r="H97" s="14" t="n">
        <v>0.17</v>
      </c>
      <c r="I97" s="12" t="n">
        <v>75</v>
      </c>
      <c r="J97" s="13" t="n">
        <f aca="false">ROUNDUP((F97+Parámetros!$C$13)/(1-G97),0)</f>
        <v>102</v>
      </c>
      <c r="K97" s="13" t="n">
        <f aca="false">ROUNDUP((F97+Parámetros!$C$14)/(1-G97),0)</f>
        <v>107</v>
      </c>
      <c r="L97" s="13" t="n">
        <f aca="false">ROUNDUP((F97+Parámetros!$C$15)/(1-G97),0)</f>
        <v>116</v>
      </c>
      <c r="M97" s="13" t="n">
        <f aca="false">MAX(ROUNDUP((F97+I97)/(1-G97),0),Parámetros!$B$7)</f>
        <v>299</v>
      </c>
      <c r="N97" s="12" t="n">
        <v>158</v>
      </c>
      <c r="O97" s="12" t="n">
        <v>156</v>
      </c>
      <c r="P97" s="13" t="n">
        <f aca="false">Parámetros!$B$6</f>
        <v>1</v>
      </c>
      <c r="Q97" s="13" t="n">
        <f aca="false">IF(AND(ISNUMBER(O97),O97-P97&gt;=Parámetros!$B$7),M97,IF(J97&lt;Parámetros!$B$13,J97,IF(K97&lt;Parámetros!$B$14,K97,IF(L97&lt;Parámetros!$B$15,L97,M97))))</f>
        <v>107</v>
      </c>
      <c r="R97" s="13" t="n">
        <f aca="false">IF(AND(ISNUMBER(O97),O97-P97&gt;=Q97),O97-P97,Q97)</f>
        <v>155</v>
      </c>
      <c r="S97" s="3" t="n">
        <f aca="false">IF(ISNUMBER(O97),R97/O97-1,"")</f>
        <v>-0.00641025641025639</v>
      </c>
      <c r="T97" s="13" t="n">
        <f aca="false">VLOOKUP(R97,Parámetros!$A$13:$C$16,3,TRUE())</f>
        <v>37</v>
      </c>
      <c r="U97" s="13" t="n">
        <f aca="false">IF(R97&gt;=Parámetros!$B$7,I97,0)</f>
        <v>0</v>
      </c>
      <c r="V97" s="13" t="n">
        <f aca="false">R97*(1-G97)-T97-U97</f>
        <v>96.3</v>
      </c>
      <c r="W97" s="13" t="n">
        <f aca="false">V97-F97</f>
        <v>34.35</v>
      </c>
      <c r="X97" s="2" t="s">
        <v>13521</v>
      </c>
      <c r="Y97" s="2"/>
      <c r="Z97" s="13"/>
      <c r="AA97" s="2"/>
    </row>
    <row r="98" customFormat="false" ht="15" hidden="false" customHeight="false" outlineLevel="0" collapsed="false">
      <c r="A98" s="8" t="s">
        <v>1279</v>
      </c>
      <c r="B98" s="10" t="str">
        <f aca="false">'Layout Mercado Libre'!C98</f>
        <v>Fórmula Infantil Enfamil Premium Pro Select Etapa 1 800 g</v>
      </c>
      <c r="C98" s="10" t="str">
        <f aca="false">IFERROR(LEFT('Layout Mercado Libre'!E98,FIND(" &gt; ",'Layout Mercado Libre'!E98)-1),"")</f>
        <v>Bebés</v>
      </c>
      <c r="D98" s="12" t="n">
        <v>443.5</v>
      </c>
      <c r="E98" s="13" t="n">
        <f aca="false">Parámetros!$B$5</f>
        <v>4</v>
      </c>
      <c r="F98" s="13" t="n">
        <f aca="false">D98+E98</f>
        <v>447.5</v>
      </c>
      <c r="G98" s="3" t="n">
        <f aca="false">IF(C98="",Parámetros!$B$9,IFERROR(VLOOKUP(C98,Parámetros!$A$20:$B$23,2,FALSE()),Parámetros!$B$9))</f>
        <v>0.15</v>
      </c>
      <c r="H98" s="14" t="n">
        <v>0.97</v>
      </c>
      <c r="I98" s="12" t="n">
        <v>90</v>
      </c>
      <c r="J98" s="13" t="n">
        <f aca="false">ROUNDUP((F98+Parámetros!$C$13)/(1-G98),0)</f>
        <v>556</v>
      </c>
      <c r="K98" s="13" t="n">
        <f aca="false">ROUNDUP((F98+Parámetros!$C$14)/(1-G98),0)</f>
        <v>562</v>
      </c>
      <c r="L98" s="13" t="n">
        <f aca="false">ROUNDUP((F98+Parámetros!$C$15)/(1-G98),0)</f>
        <v>570</v>
      </c>
      <c r="M98" s="13" t="n">
        <f aca="false">MAX(ROUNDUP((F98+I98)/(1-G98),0),Parámetros!$B$7)</f>
        <v>633</v>
      </c>
      <c r="N98" s="12" t="n">
        <v>746.25</v>
      </c>
      <c r="O98" s="12" t="n">
        <v>668.71</v>
      </c>
      <c r="P98" s="13" t="n">
        <f aca="false">Parámetros!$B$6</f>
        <v>1</v>
      </c>
      <c r="Q98" s="13" t="n">
        <f aca="false">IF(AND(ISNUMBER(O98),O98-P98&gt;=Parámetros!$B$7),M98,IF(J98&lt;Parámetros!$B$13,J98,IF(K98&lt;Parámetros!$B$14,K98,IF(L98&lt;Parámetros!$B$15,L98,M98))))</f>
        <v>633</v>
      </c>
      <c r="R98" s="13" t="n">
        <f aca="false">IF(AND(ISNUMBER(O98),O98-P98&gt;=Q98),O98-P98,Q98)</f>
        <v>667.71</v>
      </c>
      <c r="S98" s="3" t="n">
        <f aca="false">IF(ISNUMBER(O98),R98/O98-1,"")</f>
        <v>-0.00149541654827956</v>
      </c>
      <c r="T98" s="13" t="n">
        <f aca="false">VLOOKUP(R98,Parámetros!$A$13:$C$16,3,TRUE())</f>
        <v>0</v>
      </c>
      <c r="U98" s="13" t="n">
        <f aca="false">IF(R98&gt;=Parámetros!$B$7,I98,0)</f>
        <v>90</v>
      </c>
      <c r="V98" s="13" t="n">
        <f aca="false">R98*(1-G98)-T98-U98</f>
        <v>477.5535</v>
      </c>
      <c r="W98" s="13" t="n">
        <f aca="false">V98-F98</f>
        <v>30.0535</v>
      </c>
      <c r="X98" s="2" t="s">
        <v>13498</v>
      </c>
      <c r="Y98" s="2"/>
      <c r="Z98" s="13" t="n">
        <v>602.5</v>
      </c>
      <c r="AA98" s="2" t="s">
        <v>13520</v>
      </c>
    </row>
    <row r="99" customFormat="false" ht="15" hidden="false" customHeight="false" outlineLevel="0" collapsed="false">
      <c r="A99" s="8" t="s">
        <v>1291</v>
      </c>
      <c r="B99" s="10" t="str">
        <f aca="false">'Layout Mercado Libre'!C99</f>
        <v>Autrin 600 Hierro y Vitaminas 36 Tabletas</v>
      </c>
      <c r="C99" s="10" t="str">
        <f aca="false">IFERROR(LEFT('Layout Mercado Libre'!E99,FIND(" &gt; ",'Layout Mercado Libre'!E99)-1),"")</f>
        <v>Salud y Equipamiento Médico</v>
      </c>
      <c r="D99" s="12" t="n">
        <v>357.91</v>
      </c>
      <c r="E99" s="13" t="n">
        <f aca="false">Parámetros!$B$5</f>
        <v>4</v>
      </c>
      <c r="F99" s="13" t="n">
        <f aca="false">D99+E99</f>
        <v>361.91</v>
      </c>
      <c r="G99" s="3" t="n">
        <f aca="false">IF(C99="",Parámetros!$B$9,IFERROR(VLOOKUP(C99,Parámetros!$A$20:$B$23,2,FALSE()),Parámetros!$B$9))</f>
        <v>0.14</v>
      </c>
      <c r="H99" s="14" t="n">
        <v>0.2</v>
      </c>
      <c r="I99" s="12" t="n">
        <v>75</v>
      </c>
      <c r="J99" s="13" t="n">
        <f aca="false">ROUNDUP((F99+Parámetros!$C$13)/(1-G99),0)</f>
        <v>450</v>
      </c>
      <c r="K99" s="13" t="n">
        <f aca="false">ROUNDUP((F99+Parámetros!$C$14)/(1-G99),0)</f>
        <v>456</v>
      </c>
      <c r="L99" s="13" t="n">
        <f aca="false">ROUNDUP((F99+Parámetros!$C$15)/(1-G99),0)</f>
        <v>464</v>
      </c>
      <c r="M99" s="13" t="n">
        <f aca="false">MAX(ROUNDUP((F99+I99)/(1-G99),0),Parámetros!$B$7)</f>
        <v>509</v>
      </c>
      <c r="N99" s="12" t="n">
        <v>653.45</v>
      </c>
      <c r="O99" s="12" t="n">
        <v>448</v>
      </c>
      <c r="P99" s="13" t="n">
        <f aca="false">Parámetros!$B$6</f>
        <v>1</v>
      </c>
      <c r="Q99" s="13" t="n">
        <f aca="false">IF(AND(ISNUMBER(O99),O99-P99&gt;=Parámetros!$B$7),M99,IF(J99&lt;Parámetros!$B$13,J99,IF(K99&lt;Parámetros!$B$14,K99,IF(L99&lt;Parámetros!$B$15,L99,M99))))</f>
        <v>509</v>
      </c>
      <c r="R99" s="13" t="n">
        <f aca="false">IF(AND(ISNUMBER(O99),O99-P99&gt;=Q99),O99-P99,Q99)</f>
        <v>509</v>
      </c>
      <c r="S99" s="3" t="n">
        <f aca="false">IF(ISNUMBER(O99),R99/O99-1,"")</f>
        <v>0.136160714285714</v>
      </c>
      <c r="T99" s="13" t="n">
        <f aca="false">VLOOKUP(R99,Parámetros!$A$13:$C$16,3,TRUE())</f>
        <v>0</v>
      </c>
      <c r="U99" s="13" t="n">
        <f aca="false">IF(R99&gt;=Parámetros!$B$7,I99,0)</f>
        <v>75</v>
      </c>
      <c r="V99" s="13" t="n">
        <f aca="false">R99*(1-G99)-T99-U99</f>
        <v>362.74</v>
      </c>
      <c r="W99" s="13" t="n">
        <f aca="false">V99-F99</f>
        <v>0.829999999999984</v>
      </c>
      <c r="X99" s="2" t="s">
        <v>13561</v>
      </c>
      <c r="Y99" s="2"/>
      <c r="Z99" s="13" t="n">
        <v>448</v>
      </c>
      <c r="AA99" s="2" t="s">
        <v>13507</v>
      </c>
    </row>
    <row r="100" customFormat="false" ht="15" hidden="false" customHeight="false" outlineLevel="0" collapsed="false">
      <c r="A100" s="8" t="s">
        <v>1307</v>
      </c>
      <c r="B100" s="10" t="str">
        <f aca="false">'Layout Mercado Libre'!C100</f>
        <v>Dorixina Flam Clonixinato de Lisina Diclofenaco 14 Tabletas</v>
      </c>
      <c r="C100" s="10" t="str">
        <f aca="false">IFERROR(LEFT('Layout Mercado Libre'!E100,FIND(" &gt; ",'Layout Mercado Libre'!E100)-1),"")</f>
        <v>Salud y Equipamiento Médico</v>
      </c>
      <c r="D100" s="12" t="n">
        <v>412.77</v>
      </c>
      <c r="E100" s="13" t="n">
        <f aca="false">Parámetros!$B$5</f>
        <v>4</v>
      </c>
      <c r="F100" s="13" t="n">
        <f aca="false">D100+E100</f>
        <v>416.77</v>
      </c>
      <c r="G100" s="3" t="n">
        <f aca="false">IF(C100="",Parámetros!$B$9,IFERROR(VLOOKUP(C100,Parámetros!$A$20:$B$23,2,FALSE()),Parámetros!$B$9))</f>
        <v>0.14</v>
      </c>
      <c r="H100" s="14" t="n">
        <v>0.15</v>
      </c>
      <c r="I100" s="12" t="n">
        <v>75</v>
      </c>
      <c r="J100" s="13" t="n">
        <f aca="false">ROUNDUP((F100+Parámetros!$C$13)/(1-G100),0)</f>
        <v>514</v>
      </c>
      <c r="K100" s="13" t="n">
        <f aca="false">ROUNDUP((F100+Parámetros!$C$14)/(1-G100),0)</f>
        <v>520</v>
      </c>
      <c r="L100" s="13" t="n">
        <f aca="false">ROUNDUP((F100+Parámetros!$C$15)/(1-G100),0)</f>
        <v>528</v>
      </c>
      <c r="M100" s="13" t="n">
        <f aca="false">MAX(ROUNDUP((F100+I100)/(1-G100),0),Parámetros!$B$7)</f>
        <v>572</v>
      </c>
      <c r="N100" s="12" t="n">
        <v>774.86</v>
      </c>
      <c r="O100" s="12" t="n">
        <v>642</v>
      </c>
      <c r="P100" s="13" t="n">
        <f aca="false">Parámetros!$B$6</f>
        <v>1</v>
      </c>
      <c r="Q100" s="13" t="n">
        <f aca="false">IF(AND(ISNUMBER(O100),O100-P100&gt;=Parámetros!$B$7),M100,IF(J100&lt;Parámetros!$B$13,J100,IF(K100&lt;Parámetros!$B$14,K100,IF(L100&lt;Parámetros!$B$15,L100,M100))))</f>
        <v>572</v>
      </c>
      <c r="R100" s="13" t="n">
        <f aca="false">IF(AND(ISNUMBER(O100),O100-P100&gt;=Q100),O100-P100,Q100)</f>
        <v>641</v>
      </c>
      <c r="S100" s="3" t="n">
        <f aca="false">IF(ISNUMBER(O100),R100/O100-1,"")</f>
        <v>-0.00155763239875384</v>
      </c>
      <c r="T100" s="13" t="n">
        <f aca="false">VLOOKUP(R100,Parámetros!$A$13:$C$16,3,TRUE())</f>
        <v>0</v>
      </c>
      <c r="U100" s="13" t="n">
        <f aca="false">IF(R100&gt;=Parámetros!$B$7,I100,0)</f>
        <v>75</v>
      </c>
      <c r="V100" s="13" t="n">
        <f aca="false">R100*(1-G100)-T100-U100</f>
        <v>476.26</v>
      </c>
      <c r="W100" s="13" t="n">
        <f aca="false">V100-F100</f>
        <v>59.49</v>
      </c>
      <c r="X100" s="2" t="s">
        <v>13554</v>
      </c>
      <c r="Y100" s="2"/>
      <c r="Z100" s="13" t="n">
        <v>587</v>
      </c>
      <c r="AA100" s="2" t="s">
        <v>13523</v>
      </c>
    </row>
    <row r="101" customFormat="false" ht="15" hidden="false" customHeight="false" outlineLevel="0" collapsed="false">
      <c r="A101" s="8" t="s">
        <v>1319</v>
      </c>
      <c r="B101" s="10" t="str">
        <f aca="false">'Layout Mercado Libre'!C101</f>
        <v>Pañales Huggies Supreme Unisex Etapa 3 36 Piezas</v>
      </c>
      <c r="C101" s="10" t="str">
        <f aca="false">IFERROR(LEFT('Layout Mercado Libre'!E101,FIND(" &gt; ",'Layout Mercado Libre'!E101)-1),"")</f>
        <v>Bebés</v>
      </c>
      <c r="D101" s="12" t="n">
        <v>201.44</v>
      </c>
      <c r="E101" s="13" t="n">
        <f aca="false">Parámetros!$B$5</f>
        <v>4</v>
      </c>
      <c r="F101" s="13" t="n">
        <f aca="false">D101+E101</f>
        <v>205.44</v>
      </c>
      <c r="G101" s="3" t="n">
        <f aca="false">IF(C101="",Parámetros!$B$9,IFERROR(VLOOKUP(C101,Parámetros!$A$20:$B$23,2,FALSE()),Parámetros!$B$9))</f>
        <v>0.15</v>
      </c>
      <c r="H101" s="14" t="n">
        <v>2.88</v>
      </c>
      <c r="I101" s="12" t="n">
        <v>125</v>
      </c>
      <c r="J101" s="13" t="n">
        <f aca="false">ROUNDUP((F101+Parámetros!$C$13)/(1-G101),0)</f>
        <v>272</v>
      </c>
      <c r="K101" s="13" t="n">
        <f aca="false">ROUNDUP((F101+Parámetros!$C$14)/(1-G101),0)</f>
        <v>277</v>
      </c>
      <c r="L101" s="13" t="n">
        <f aca="false">ROUNDUP((F101+Parámetros!$C$15)/(1-G101),0)</f>
        <v>286</v>
      </c>
      <c r="M101" s="13" t="n">
        <f aca="false">MAX(ROUNDUP((F101+I101)/(1-G101),0),Parámetros!$B$7)</f>
        <v>389</v>
      </c>
      <c r="N101" s="12" t="n">
        <v>457.94</v>
      </c>
      <c r="O101" s="12" t="n">
        <v>329</v>
      </c>
      <c r="P101" s="13" t="n">
        <f aca="false">Parámetros!$B$6</f>
        <v>1</v>
      </c>
      <c r="Q101" s="13" t="n">
        <f aca="false">IF(AND(ISNUMBER(O101),O101-P101&gt;=Parámetros!$B$7),M101,IF(J101&lt;Parámetros!$B$13,J101,IF(K101&lt;Parámetros!$B$14,K101,IF(L101&lt;Parámetros!$B$15,L101,M101))))</f>
        <v>389</v>
      </c>
      <c r="R101" s="13" t="n">
        <f aca="false">IF(AND(ISNUMBER(O101),O101-P101&gt;=Q101),O101-P101,Q101)</f>
        <v>389</v>
      </c>
      <c r="S101" s="3" t="n">
        <f aca="false">IF(ISNUMBER(O101),R101/O101-1,"")</f>
        <v>0.182370820668693</v>
      </c>
      <c r="T101" s="13" t="n">
        <f aca="false">VLOOKUP(R101,Parámetros!$A$13:$C$16,3,TRUE())</f>
        <v>0</v>
      </c>
      <c r="U101" s="13" t="n">
        <f aca="false">IF(R101&gt;=Parámetros!$B$7,I101,0)</f>
        <v>125</v>
      </c>
      <c r="V101" s="13" t="n">
        <f aca="false">R101*(1-G101)-T101-U101</f>
        <v>205.65</v>
      </c>
      <c r="W101" s="13" t="n">
        <f aca="false">V101-F101</f>
        <v>0.20999999999998</v>
      </c>
      <c r="X101" s="2" t="s">
        <v>13503</v>
      </c>
      <c r="Y101" s="2"/>
      <c r="Z101" s="13" t="n">
        <v>363</v>
      </c>
      <c r="AA101" s="2" t="s">
        <v>13512</v>
      </c>
    </row>
    <row r="102" customFormat="false" ht="15" hidden="false" customHeight="false" outlineLevel="0" collapsed="false">
      <c r="A102" s="8" t="s">
        <v>1327</v>
      </c>
      <c r="B102" s="10" t="str">
        <f aca="false">'Layout Mercado Libre'!C102</f>
        <v>Dolo-Neurobión Forte Diclofenaco Vitaminas B 10 Tabletas</v>
      </c>
      <c r="C102" s="10" t="str">
        <f aca="false">IFERROR(LEFT('Layout Mercado Libre'!E102,FIND(" &gt; ",'Layout Mercado Libre'!E102)-1),"")</f>
        <v>Salud y Equipamiento Médico</v>
      </c>
      <c r="D102" s="12" t="n">
        <v>206.98</v>
      </c>
      <c r="E102" s="13" t="n">
        <f aca="false">Parámetros!$B$5</f>
        <v>4</v>
      </c>
      <c r="F102" s="13" t="n">
        <f aca="false">D102+E102</f>
        <v>210.98</v>
      </c>
      <c r="G102" s="3" t="n">
        <f aca="false">IF(C102="",Parámetros!$B$9,IFERROR(VLOOKUP(C102,Parámetros!$A$20:$B$23,2,FALSE()),Parámetros!$B$9))</f>
        <v>0.14</v>
      </c>
      <c r="H102" s="14" t="n">
        <v>0.14</v>
      </c>
      <c r="I102" s="12" t="n">
        <v>75</v>
      </c>
      <c r="J102" s="13" t="n">
        <f aca="false">ROUNDUP((F102+Parámetros!$C$13)/(1-G102),0)</f>
        <v>275</v>
      </c>
      <c r="K102" s="13" t="n">
        <f aca="false">ROUNDUP((F102+Parámetros!$C$14)/(1-G102),0)</f>
        <v>281</v>
      </c>
      <c r="L102" s="13" t="n">
        <f aca="false">ROUNDUP((F102+Parámetros!$C$15)/(1-G102),0)</f>
        <v>289</v>
      </c>
      <c r="M102" s="13" t="n">
        <f aca="false">MAX(ROUNDUP((F102+I102)/(1-G102),0),Parámetros!$B$7)</f>
        <v>333</v>
      </c>
      <c r="N102" s="12" t="n">
        <v>429.01</v>
      </c>
      <c r="O102" s="12" t="n">
        <v>359</v>
      </c>
      <c r="P102" s="13" t="n">
        <f aca="false">Parámetros!$B$6</f>
        <v>1</v>
      </c>
      <c r="Q102" s="13" t="n">
        <f aca="false">IF(AND(ISNUMBER(O102),O102-P102&gt;=Parámetros!$B$7),M102,IF(J102&lt;Parámetros!$B$13,J102,IF(K102&lt;Parámetros!$B$14,K102,IF(L102&lt;Parámetros!$B$15,L102,M102))))</f>
        <v>333</v>
      </c>
      <c r="R102" s="13" t="n">
        <f aca="false">IF(AND(ISNUMBER(O102),O102-P102&gt;=Q102),O102-P102,Q102)</f>
        <v>358</v>
      </c>
      <c r="S102" s="3" t="n">
        <f aca="false">IF(ISNUMBER(O102),R102/O102-1,"")</f>
        <v>-0.00278551532033422</v>
      </c>
      <c r="T102" s="13" t="n">
        <f aca="false">VLOOKUP(R102,Parámetros!$A$13:$C$16,3,TRUE())</f>
        <v>0</v>
      </c>
      <c r="U102" s="13" t="n">
        <f aca="false">IF(R102&gt;=Parámetros!$B$7,I102,0)</f>
        <v>75</v>
      </c>
      <c r="V102" s="13" t="n">
        <f aca="false">R102*(1-G102)-T102-U102</f>
        <v>232.88</v>
      </c>
      <c r="W102" s="13" t="n">
        <f aca="false">V102-F102</f>
        <v>21.9</v>
      </c>
      <c r="X102" s="2" t="s">
        <v>13533</v>
      </c>
      <c r="Y102" s="2"/>
      <c r="Z102" s="13" t="n">
        <v>309.5</v>
      </c>
      <c r="AA102" s="2" t="s">
        <v>13518</v>
      </c>
    </row>
    <row r="103" customFormat="false" ht="15" hidden="false" customHeight="false" outlineLevel="0" collapsed="false">
      <c r="A103" s="8" t="s">
        <v>1340</v>
      </c>
      <c r="B103" s="10" t="str">
        <f aca="false">'Layout Mercado Libre'!C103</f>
        <v>Buscapina Compositum 10 mg/250 mg 36 Tabletas</v>
      </c>
      <c r="C103" s="10" t="str">
        <f aca="false">IFERROR(LEFT('Layout Mercado Libre'!E103,FIND(" &gt; ",'Layout Mercado Libre'!E103)-1),"")</f>
        <v>Salud y Equipamiento Médico</v>
      </c>
      <c r="D103" s="12" t="n">
        <v>383.33</v>
      </c>
      <c r="E103" s="13" t="n">
        <f aca="false">Parámetros!$B$5</f>
        <v>4</v>
      </c>
      <c r="F103" s="13" t="n">
        <f aca="false">D103+E103</f>
        <v>387.33</v>
      </c>
      <c r="G103" s="3" t="n">
        <f aca="false">IF(C103="",Parámetros!$B$9,IFERROR(VLOOKUP(C103,Parámetros!$A$20:$B$23,2,FALSE()),Parámetros!$B$9))</f>
        <v>0.14</v>
      </c>
      <c r="H103" s="14" t="n">
        <v>0.2</v>
      </c>
      <c r="I103" s="12" t="n">
        <v>75</v>
      </c>
      <c r="J103" s="13" t="n">
        <f aca="false">ROUNDUP((F103+Parámetros!$C$13)/(1-G103),0)</f>
        <v>480</v>
      </c>
      <c r="K103" s="13" t="n">
        <f aca="false">ROUNDUP((F103+Parámetros!$C$14)/(1-G103),0)</f>
        <v>486</v>
      </c>
      <c r="L103" s="13" t="n">
        <f aca="false">ROUNDUP((F103+Parámetros!$C$15)/(1-G103),0)</f>
        <v>494</v>
      </c>
      <c r="M103" s="13" t="n">
        <f aca="false">MAX(ROUNDUP((F103+I103)/(1-G103),0),Parámetros!$B$7)</f>
        <v>538</v>
      </c>
      <c r="N103" s="12" t="n">
        <v>699.96</v>
      </c>
      <c r="O103" s="12" t="n">
        <v>426.41</v>
      </c>
      <c r="P103" s="13" t="n">
        <f aca="false">Parámetros!$B$6</f>
        <v>1</v>
      </c>
      <c r="Q103" s="13" t="n">
        <f aca="false">IF(AND(ISNUMBER(O103),O103-P103&gt;=Parámetros!$B$7),M103,IF(J103&lt;Parámetros!$B$13,J103,IF(K103&lt;Parámetros!$B$14,K103,IF(L103&lt;Parámetros!$B$15,L103,M103))))</f>
        <v>538</v>
      </c>
      <c r="R103" s="13" t="n">
        <f aca="false">IF(AND(ISNUMBER(O103),O103-P103&gt;=Q103),O103-P103,Q103)</f>
        <v>538</v>
      </c>
      <c r="S103" s="3" t="n">
        <f aca="false">IF(ISNUMBER(O103),R103/O103-1,"")</f>
        <v>0.261696489294341</v>
      </c>
      <c r="T103" s="13" t="n">
        <f aca="false">VLOOKUP(R103,Parámetros!$A$13:$C$16,3,TRUE())</f>
        <v>0</v>
      </c>
      <c r="U103" s="13" t="n">
        <f aca="false">IF(R103&gt;=Parámetros!$B$7,I103,0)</f>
        <v>75</v>
      </c>
      <c r="V103" s="13" t="n">
        <f aca="false">R103*(1-G103)-T103-U103</f>
        <v>387.68</v>
      </c>
      <c r="W103" s="13" t="n">
        <f aca="false">V103-F103</f>
        <v>0.350000000000023</v>
      </c>
      <c r="X103" s="2" t="s">
        <v>13561</v>
      </c>
      <c r="Y103" s="2"/>
      <c r="Z103" s="13" t="n">
        <v>653</v>
      </c>
      <c r="AA103" s="2" t="s">
        <v>13519</v>
      </c>
    </row>
    <row r="104" customFormat="false" ht="15" hidden="false" customHeight="false" outlineLevel="0" collapsed="false">
      <c r="A104" s="8" t="s">
        <v>1353</v>
      </c>
      <c r="B104" s="10" t="str">
        <f aca="false">'Layout Mercado Libre'!C104</f>
        <v>Tempra Gotas Pediátricas Paracetamol 100 mg/ml 30 ml</v>
      </c>
      <c r="C104" s="10" t="str">
        <f aca="false">IFERROR(LEFT('Layout Mercado Libre'!E104,FIND(" &gt; ",'Layout Mercado Libre'!E104)-1),"")</f>
        <v>Salud y Equipamiento Médico</v>
      </c>
      <c r="D104" s="12" t="n">
        <v>156.88</v>
      </c>
      <c r="E104" s="13" t="n">
        <f aca="false">Parámetros!$B$5</f>
        <v>4</v>
      </c>
      <c r="F104" s="13" t="n">
        <f aca="false">D104+E104</f>
        <v>160.88</v>
      </c>
      <c r="G104" s="3" t="n">
        <f aca="false">IF(C104="",Parámetros!$B$9,IFERROR(VLOOKUP(C104,Parámetros!$A$20:$B$23,2,FALSE()),Parámetros!$B$9))</f>
        <v>0.14</v>
      </c>
      <c r="H104" s="14" t="n">
        <v>0.09</v>
      </c>
      <c r="I104" s="12" t="n">
        <v>75</v>
      </c>
      <c r="J104" s="13" t="n">
        <f aca="false">ROUNDUP((F104+Parámetros!$C$13)/(1-G104),0)</f>
        <v>217</v>
      </c>
      <c r="K104" s="13" t="n">
        <f aca="false">ROUNDUP((F104+Parámetros!$C$14)/(1-G104),0)</f>
        <v>222</v>
      </c>
      <c r="L104" s="13" t="n">
        <f aca="false">ROUNDUP((F104+Parámetros!$C$15)/(1-G104),0)</f>
        <v>231</v>
      </c>
      <c r="M104" s="13" t="n">
        <f aca="false">MAX(ROUNDUP((F104+I104)/(1-G104),0),Parámetros!$B$7)</f>
        <v>299</v>
      </c>
      <c r="N104" s="12" t="n">
        <v>272.44</v>
      </c>
      <c r="O104" s="12" t="n">
        <v>252</v>
      </c>
      <c r="P104" s="13" t="n">
        <f aca="false">Parámetros!$B$6</f>
        <v>1</v>
      </c>
      <c r="Q104" s="13" t="n">
        <f aca="false">IF(AND(ISNUMBER(O104),O104-P104&gt;=Parámetros!$B$7),M104,IF(J104&lt;Parámetros!$B$13,J104,IF(K104&lt;Parámetros!$B$14,K104,IF(L104&lt;Parámetros!$B$15,L104,M104))))</f>
        <v>231</v>
      </c>
      <c r="R104" s="13" t="n">
        <f aca="false">IF(AND(ISNUMBER(O104),O104-P104&gt;=Q104),O104-P104,Q104)</f>
        <v>251</v>
      </c>
      <c r="S104" s="3" t="n">
        <f aca="false">IF(ISNUMBER(O104),R104/O104-1,"")</f>
        <v>-0.00396825396825395</v>
      </c>
      <c r="T104" s="13" t="n">
        <f aca="false">VLOOKUP(R104,Parámetros!$A$13:$C$16,3,TRUE())</f>
        <v>37</v>
      </c>
      <c r="U104" s="13" t="n">
        <f aca="false">IF(R104&gt;=Parámetros!$B$7,I104,0)</f>
        <v>0</v>
      </c>
      <c r="V104" s="13" t="n">
        <f aca="false">R104*(1-G104)-T104-U104</f>
        <v>178.86</v>
      </c>
      <c r="W104" s="13" t="n">
        <f aca="false">V104-F104</f>
        <v>17.98</v>
      </c>
      <c r="X104" s="2" t="s">
        <v>13562</v>
      </c>
      <c r="Y104" s="2"/>
      <c r="Z104" s="13" t="n">
        <v>190</v>
      </c>
      <c r="AA104" s="2" t="s">
        <v>13504</v>
      </c>
    </row>
    <row r="105" customFormat="false" ht="15" hidden="false" customHeight="false" outlineLevel="0" collapsed="false">
      <c r="A105" s="8" t="s">
        <v>1368</v>
      </c>
      <c r="B105" s="10" t="str">
        <f aca="false">'Layout Mercado Libre'!C105</f>
        <v>Toallitas Húmedas Huggies Cuidado Hidratante 80 Piezas</v>
      </c>
      <c r="C105" s="10" t="str">
        <f aca="false">IFERROR(LEFT('Layout Mercado Libre'!E105,FIND(" &gt; ",'Layout Mercado Libre'!E105)-1),"")</f>
        <v>Bebés</v>
      </c>
      <c r="D105" s="12" t="n">
        <v>31.77</v>
      </c>
      <c r="E105" s="13" t="n">
        <f aca="false">Parámetros!$B$5</f>
        <v>4</v>
      </c>
      <c r="F105" s="13" t="n">
        <f aca="false">D105+E105</f>
        <v>35.77</v>
      </c>
      <c r="G105" s="3" t="n">
        <f aca="false">IF(C105="",Parámetros!$B$9,IFERROR(VLOOKUP(C105,Parámetros!$A$20:$B$23,2,FALSE()),Parámetros!$B$9))</f>
        <v>0.15</v>
      </c>
      <c r="H105" s="14" t="n">
        <v>0.57</v>
      </c>
      <c r="I105" s="12" t="n">
        <v>90</v>
      </c>
      <c r="J105" s="13" t="n">
        <f aca="false">ROUNDUP((F105+Parámetros!$C$13)/(1-G105),0)</f>
        <v>72</v>
      </c>
      <c r="K105" s="13" t="n">
        <f aca="false">ROUNDUP((F105+Parámetros!$C$14)/(1-G105),0)</f>
        <v>78</v>
      </c>
      <c r="L105" s="13" t="n">
        <f aca="false">ROUNDUP((F105+Parámetros!$C$15)/(1-G105),0)</f>
        <v>86</v>
      </c>
      <c r="M105" s="13" t="n">
        <f aca="false">MAX(ROUNDUP((F105+I105)/(1-G105),0),Parámetros!$B$7)</f>
        <v>299</v>
      </c>
      <c r="N105" s="12" t="n">
        <v>163.46</v>
      </c>
      <c r="O105" s="12" t="n">
        <v>89</v>
      </c>
      <c r="P105" s="13" t="n">
        <f aca="false">Parámetros!$B$6</f>
        <v>1</v>
      </c>
      <c r="Q105" s="13" t="n">
        <f aca="false">IF(AND(ISNUMBER(O105),O105-P105&gt;=Parámetros!$B$7),M105,IF(J105&lt;Parámetros!$B$13,J105,IF(K105&lt;Parámetros!$B$14,K105,IF(L105&lt;Parámetros!$B$15,L105,M105))))</f>
        <v>72</v>
      </c>
      <c r="R105" s="13" t="n">
        <f aca="false">IF(AND(ISNUMBER(O105),O105-P105&gt;=Q105),O105-P105,Q105)</f>
        <v>88</v>
      </c>
      <c r="S105" s="3" t="n">
        <f aca="false">IF(ISNUMBER(O105),R105/O105-1,"")</f>
        <v>-0.0112359550561798</v>
      </c>
      <c r="T105" s="13" t="n">
        <f aca="false">VLOOKUP(R105,Parámetros!$A$13:$C$16,3,TRUE())</f>
        <v>25</v>
      </c>
      <c r="U105" s="13" t="n">
        <f aca="false">IF(R105&gt;=Parámetros!$B$7,I105,0)</f>
        <v>0</v>
      </c>
      <c r="V105" s="13" t="n">
        <f aca="false">R105*(1-G105)-T105-U105</f>
        <v>49.8</v>
      </c>
      <c r="W105" s="13" t="n">
        <f aca="false">V105-F105</f>
        <v>14.03</v>
      </c>
      <c r="X105" s="2" t="s">
        <v>13563</v>
      </c>
      <c r="Y105" s="2"/>
      <c r="Z105" s="13" t="n">
        <v>58</v>
      </c>
      <c r="AA105" s="2" t="s">
        <v>13518</v>
      </c>
    </row>
    <row r="106" customFormat="false" ht="15" hidden="false" customHeight="false" outlineLevel="0" collapsed="false">
      <c r="A106" s="8" t="s">
        <v>1382</v>
      </c>
      <c r="B106" s="10" t="str">
        <f aca="false">'Layout Mercado Libre'!C106</f>
        <v>Magnesia Coyoacán Carbonato de Magnesio 7 g 3 Cubos</v>
      </c>
      <c r="C106" s="10" t="str">
        <f aca="false">IFERROR(LEFT('Layout Mercado Libre'!E106,FIND(" &gt; ",'Layout Mercado Libre'!E106)-1),"")</f>
        <v>Salud y Equipamiento Médico</v>
      </c>
      <c r="D106" s="12" t="n">
        <v>63.61</v>
      </c>
      <c r="E106" s="13" t="n">
        <f aca="false">Parámetros!$B$5</f>
        <v>4</v>
      </c>
      <c r="F106" s="13" t="n">
        <f aca="false">D106+E106</f>
        <v>67.61</v>
      </c>
      <c r="G106" s="3" t="n">
        <f aca="false">IF(C106="",Parámetros!$B$9,IFERROR(VLOOKUP(C106,Parámetros!$A$20:$B$23,2,FALSE()),Parámetros!$B$9))</f>
        <v>0.14</v>
      </c>
      <c r="H106" s="14" t="n">
        <v>0.07</v>
      </c>
      <c r="I106" s="12" t="n">
        <v>75</v>
      </c>
      <c r="J106" s="13" t="n">
        <f aca="false">ROUNDUP((F106+Parámetros!$C$13)/(1-G106),0)</f>
        <v>108</v>
      </c>
      <c r="K106" s="13" t="n">
        <f aca="false">ROUNDUP((F106+Parámetros!$C$14)/(1-G106),0)</f>
        <v>114</v>
      </c>
      <c r="L106" s="13" t="n">
        <f aca="false">ROUNDUP((F106+Parámetros!$C$15)/(1-G106),0)</f>
        <v>122</v>
      </c>
      <c r="M106" s="13" t="n">
        <f aca="false">MAX(ROUNDUP((F106+I106)/(1-G106),0),Parámetros!$B$7)</f>
        <v>299</v>
      </c>
      <c r="N106" s="12" t="n">
        <v>126.75</v>
      </c>
      <c r="O106" s="12" t="n">
        <v>126.75</v>
      </c>
      <c r="P106" s="13" t="n">
        <f aca="false">Parámetros!$B$6</f>
        <v>1</v>
      </c>
      <c r="Q106" s="13" t="n">
        <f aca="false">IF(AND(ISNUMBER(O106),O106-P106&gt;=Parámetros!$B$7),M106,IF(J106&lt;Parámetros!$B$13,J106,IF(K106&lt;Parámetros!$B$14,K106,IF(L106&lt;Parámetros!$B$15,L106,M106))))</f>
        <v>114</v>
      </c>
      <c r="R106" s="13" t="n">
        <f aca="false">IF(AND(ISNUMBER(O106),O106-P106&gt;=Q106),O106-P106,Q106)</f>
        <v>125.75</v>
      </c>
      <c r="S106" s="3" t="n">
        <f aca="false">IF(ISNUMBER(O106),R106/O106-1,"")</f>
        <v>-0.00788954635108485</v>
      </c>
      <c r="T106" s="13" t="n">
        <f aca="false">VLOOKUP(R106,Parámetros!$A$13:$C$16,3,TRUE())</f>
        <v>30</v>
      </c>
      <c r="U106" s="13" t="n">
        <f aca="false">IF(R106&gt;=Parámetros!$B$7,I106,0)</f>
        <v>0</v>
      </c>
      <c r="V106" s="13" t="n">
        <f aca="false">R106*(1-G106)-T106-U106</f>
        <v>78.145</v>
      </c>
      <c r="W106" s="13" t="n">
        <f aca="false">V106-F106</f>
        <v>10.535</v>
      </c>
      <c r="X106" s="2" t="s">
        <v>13564</v>
      </c>
      <c r="Y106" s="2"/>
      <c r="Z106" s="13"/>
      <c r="AA106" s="2"/>
    </row>
    <row r="107" customFormat="false" ht="15" hidden="false" customHeight="false" outlineLevel="0" collapsed="false">
      <c r="A107" s="8" t="s">
        <v>1394</v>
      </c>
      <c r="B107" s="10" t="str">
        <f aca="false">'Layout Mercado Libre'!C107</f>
        <v>Prueba de Embarazo Clearblue Digital 1 Pieza</v>
      </c>
      <c r="C107" s="10" t="str">
        <f aca="false">IFERROR(LEFT('Layout Mercado Libre'!E107,FIND(" &gt; ",'Layout Mercado Libre'!E107)-1),"")</f>
        <v>Salud y Equipamiento Médico</v>
      </c>
      <c r="D107" s="12" t="n">
        <v>164.78</v>
      </c>
      <c r="E107" s="13" t="n">
        <f aca="false">Parámetros!$B$5</f>
        <v>4</v>
      </c>
      <c r="F107" s="13" t="n">
        <f aca="false">D107+E107</f>
        <v>168.78</v>
      </c>
      <c r="G107" s="3" t="n">
        <f aca="false">IF(C107="",Parámetros!$B$9,IFERROR(VLOOKUP(C107,Parámetros!$A$20:$B$23,2,FALSE()),Parámetros!$B$9))</f>
        <v>0.14</v>
      </c>
      <c r="H107" s="14" t="n">
        <v>0.16</v>
      </c>
      <c r="I107" s="12" t="n">
        <v>75</v>
      </c>
      <c r="J107" s="13" t="n">
        <f aca="false">ROUNDUP((F107+Parámetros!$C$13)/(1-G107),0)</f>
        <v>226</v>
      </c>
      <c r="K107" s="13" t="n">
        <f aca="false">ROUNDUP((F107+Parámetros!$C$14)/(1-G107),0)</f>
        <v>232</v>
      </c>
      <c r="L107" s="13" t="n">
        <f aca="false">ROUNDUP((F107+Parámetros!$C$15)/(1-G107),0)</f>
        <v>240</v>
      </c>
      <c r="M107" s="13" t="n">
        <f aca="false">MAX(ROUNDUP((F107+I107)/(1-G107),0),Parámetros!$B$7)</f>
        <v>299</v>
      </c>
      <c r="N107" s="12" t="n">
        <v>428.66</v>
      </c>
      <c r="O107" s="12" t="n">
        <v>307.88</v>
      </c>
      <c r="P107" s="13" t="n">
        <f aca="false">Parámetros!$B$6</f>
        <v>1</v>
      </c>
      <c r="Q107" s="13" t="n">
        <f aca="false">IF(AND(ISNUMBER(O107),O107-P107&gt;=Parámetros!$B$7),M107,IF(J107&lt;Parámetros!$B$13,J107,IF(K107&lt;Parámetros!$B$14,K107,IF(L107&lt;Parámetros!$B$15,L107,M107))))</f>
        <v>299</v>
      </c>
      <c r="R107" s="13" t="n">
        <f aca="false">IF(AND(ISNUMBER(O107),O107-P107&gt;=Q107),O107-P107,Q107)</f>
        <v>306.88</v>
      </c>
      <c r="S107" s="3" t="n">
        <f aca="false">IF(ISNUMBER(O107),R107/O107-1,"")</f>
        <v>-0.00324801870858771</v>
      </c>
      <c r="T107" s="13" t="n">
        <f aca="false">VLOOKUP(R107,Parámetros!$A$13:$C$16,3,TRUE())</f>
        <v>0</v>
      </c>
      <c r="U107" s="13" t="n">
        <f aca="false">IF(R107&gt;=Parámetros!$B$7,I107,0)</f>
        <v>75</v>
      </c>
      <c r="V107" s="13" t="n">
        <f aca="false">R107*(1-G107)-T107-U107</f>
        <v>188.9168</v>
      </c>
      <c r="W107" s="13" t="n">
        <f aca="false">V107-F107</f>
        <v>20.1368</v>
      </c>
      <c r="X107" s="2" t="s">
        <v>13551</v>
      </c>
      <c r="Y107" s="2"/>
      <c r="Z107" s="13" t="n">
        <v>282</v>
      </c>
      <c r="AA107" s="2" t="s">
        <v>13504</v>
      </c>
    </row>
    <row r="108" customFormat="false" ht="15" hidden="false" customHeight="false" outlineLevel="0" collapsed="false">
      <c r="A108" s="8" t="s">
        <v>1411</v>
      </c>
      <c r="B108" s="10" t="str">
        <f aca="false">'Layout Mercado Libre'!C108</f>
        <v>Asoflon LP Tamsulosina 0.4 mg 30 Cápsulas</v>
      </c>
      <c r="C108" s="10" t="str">
        <f aca="false">IFERROR(LEFT('Layout Mercado Libre'!E108,FIND(" &gt; ",'Layout Mercado Libre'!E108)-1),"")</f>
        <v>Salud y Equipamiento Médico</v>
      </c>
      <c r="D108" s="12" t="n">
        <v>1060.62</v>
      </c>
      <c r="E108" s="13" t="n">
        <f aca="false">Parámetros!$B$5</f>
        <v>4</v>
      </c>
      <c r="F108" s="13" t="n">
        <f aca="false">D108+E108</f>
        <v>1064.62</v>
      </c>
      <c r="G108" s="3" t="n">
        <f aca="false">IF(C108="",Parámetros!$B$9,IFERROR(VLOOKUP(C108,Parámetros!$A$20:$B$23,2,FALSE()),Parámetros!$B$9))</f>
        <v>0.14</v>
      </c>
      <c r="H108" s="14" t="n">
        <v>0.19</v>
      </c>
      <c r="I108" s="12" t="n">
        <v>75</v>
      </c>
      <c r="J108" s="13" t="n">
        <f aca="false">ROUNDUP((F108+Parámetros!$C$13)/(1-G108),0)</f>
        <v>1267</v>
      </c>
      <c r="K108" s="13" t="n">
        <f aca="false">ROUNDUP((F108+Parámetros!$C$14)/(1-G108),0)</f>
        <v>1273</v>
      </c>
      <c r="L108" s="13" t="n">
        <f aca="false">ROUNDUP((F108+Parámetros!$C$15)/(1-G108),0)</f>
        <v>1281</v>
      </c>
      <c r="M108" s="13" t="n">
        <f aca="false">MAX(ROUNDUP((F108+I108)/(1-G108),0),Parámetros!$B$7)</f>
        <v>1326</v>
      </c>
      <c r="N108" s="12" t="n">
        <v>1943.33</v>
      </c>
      <c r="O108" s="12" t="n">
        <v>1778.02</v>
      </c>
      <c r="P108" s="13" t="n">
        <f aca="false">Parámetros!$B$6</f>
        <v>1</v>
      </c>
      <c r="Q108" s="13" t="n">
        <f aca="false">IF(AND(ISNUMBER(O108),O108-P108&gt;=Parámetros!$B$7),M108,IF(J108&lt;Parámetros!$B$13,J108,IF(K108&lt;Parámetros!$B$14,K108,IF(L108&lt;Parámetros!$B$15,L108,M108))))</f>
        <v>1326</v>
      </c>
      <c r="R108" s="13" t="n">
        <f aca="false">IF(AND(ISNUMBER(O108),O108-P108&gt;=Q108),O108-P108,Q108)</f>
        <v>1777.02</v>
      </c>
      <c r="S108" s="3" t="n">
        <f aca="false">IF(ISNUMBER(O108),R108/O108-1,"")</f>
        <v>-0.000562423369815823</v>
      </c>
      <c r="T108" s="13" t="n">
        <f aca="false">VLOOKUP(R108,Parámetros!$A$13:$C$16,3,TRUE())</f>
        <v>0</v>
      </c>
      <c r="U108" s="13" t="n">
        <f aca="false">IF(R108&gt;=Parámetros!$B$7,I108,0)</f>
        <v>75</v>
      </c>
      <c r="V108" s="13" t="n">
        <f aca="false">R108*(1-G108)-T108-U108</f>
        <v>1453.2372</v>
      </c>
      <c r="W108" s="13" t="n">
        <f aca="false">V108-F108</f>
        <v>388.6172</v>
      </c>
      <c r="X108" s="2" t="s">
        <v>13514</v>
      </c>
      <c r="Y108" s="2"/>
      <c r="Z108" s="13" t="n">
        <v>1319</v>
      </c>
      <c r="AA108" s="2" t="s">
        <v>13518</v>
      </c>
    </row>
    <row r="109" customFormat="false" ht="15" hidden="false" customHeight="false" outlineLevel="0" collapsed="false">
      <c r="A109" s="8" t="s">
        <v>1425</v>
      </c>
      <c r="B109" s="10" t="str">
        <f aca="false">'Layout Mercado Libre'!C109</f>
        <v>Vagitrol V Metronidazol Nistatina Fluocinolona 10 Óvulos</v>
      </c>
      <c r="C109" s="10" t="str">
        <f aca="false">IFERROR(LEFT('Layout Mercado Libre'!E109,FIND(" &gt; ",'Layout Mercado Libre'!E109)-1),"")</f>
        <v>Salud y Equipamiento Médico</v>
      </c>
      <c r="D109" s="12" t="n">
        <v>390.42</v>
      </c>
      <c r="E109" s="13" t="n">
        <f aca="false">Parámetros!$B$5</f>
        <v>4</v>
      </c>
      <c r="F109" s="13" t="n">
        <f aca="false">D109+E109</f>
        <v>394.42</v>
      </c>
      <c r="G109" s="3" t="n">
        <f aca="false">IF(C109="",Parámetros!$B$9,IFERROR(VLOOKUP(C109,Parámetros!$A$20:$B$23,2,FALSE()),Parámetros!$B$9))</f>
        <v>0.14</v>
      </c>
      <c r="H109" s="14" t="n">
        <v>0.14</v>
      </c>
      <c r="I109" s="12" t="n">
        <v>75</v>
      </c>
      <c r="J109" s="13" t="n">
        <f aca="false">ROUNDUP((F109+Parámetros!$C$13)/(1-G109),0)</f>
        <v>488</v>
      </c>
      <c r="K109" s="13" t="n">
        <f aca="false">ROUNDUP((F109+Parámetros!$C$14)/(1-G109),0)</f>
        <v>494</v>
      </c>
      <c r="L109" s="13" t="n">
        <f aca="false">ROUNDUP((F109+Parámetros!$C$15)/(1-G109),0)</f>
        <v>502</v>
      </c>
      <c r="M109" s="13" t="n">
        <f aca="false">MAX(ROUNDUP((F109+I109)/(1-G109),0),Parámetros!$B$7)</f>
        <v>546</v>
      </c>
      <c r="N109" s="12" t="n">
        <v>609.09</v>
      </c>
      <c r="O109" s="12" t="n">
        <v>427.51</v>
      </c>
      <c r="P109" s="13" t="n">
        <f aca="false">Parámetros!$B$6</f>
        <v>1</v>
      </c>
      <c r="Q109" s="13" t="n">
        <f aca="false">IF(AND(ISNUMBER(O109),O109-P109&gt;=Parámetros!$B$7),M109,IF(J109&lt;Parámetros!$B$13,J109,IF(K109&lt;Parámetros!$B$14,K109,IF(L109&lt;Parámetros!$B$15,L109,M109))))</f>
        <v>546</v>
      </c>
      <c r="R109" s="13" t="n">
        <f aca="false">IF(AND(ISNUMBER(O109),O109-P109&gt;=Q109),O109-P109,Q109)</f>
        <v>546</v>
      </c>
      <c r="S109" s="3" t="n">
        <f aca="false">IF(ISNUMBER(O109),R109/O109-1,"")</f>
        <v>0.277163107295736</v>
      </c>
      <c r="T109" s="13" t="n">
        <f aca="false">VLOOKUP(R109,Parámetros!$A$13:$C$16,3,TRUE())</f>
        <v>0</v>
      </c>
      <c r="U109" s="13" t="n">
        <f aca="false">IF(R109&gt;=Parámetros!$B$7,I109,0)</f>
        <v>75</v>
      </c>
      <c r="V109" s="13" t="n">
        <f aca="false">R109*(1-G109)-T109-U109</f>
        <v>394.56</v>
      </c>
      <c r="W109" s="13" t="n">
        <f aca="false">V109-F109</f>
        <v>0.139999999999986</v>
      </c>
      <c r="X109" s="2" t="s">
        <v>13565</v>
      </c>
      <c r="Y109" s="2"/>
      <c r="Z109" s="13" t="n">
        <v>475.01</v>
      </c>
      <c r="AA109" s="2" t="s">
        <v>13504</v>
      </c>
    </row>
    <row r="110" customFormat="false" ht="15" hidden="false" customHeight="false" outlineLevel="0" collapsed="false">
      <c r="A110" s="8" t="s">
        <v>1441</v>
      </c>
      <c r="B110" s="10" t="str">
        <f aca="false">'Layout Mercado Libre'!C110</f>
        <v>Diprospan Hypak Betametasona Inyectable 1 Jeringa 1 ml</v>
      </c>
      <c r="C110" s="10" t="str">
        <f aca="false">IFERROR(LEFT('Layout Mercado Libre'!E110,FIND(" &gt; ",'Layout Mercado Libre'!E110)-1),"")</f>
        <v>Salud y Equipamiento Médico</v>
      </c>
      <c r="D110" s="12" t="n">
        <v>608.74</v>
      </c>
      <c r="E110" s="13" t="n">
        <f aca="false">Parámetros!$B$5</f>
        <v>4</v>
      </c>
      <c r="F110" s="13" t="n">
        <f aca="false">D110+E110</f>
        <v>612.74</v>
      </c>
      <c r="G110" s="3" t="n">
        <f aca="false">IF(C110="",Parámetros!$B$9,IFERROR(VLOOKUP(C110,Parámetros!$A$20:$B$23,2,FALSE()),Parámetros!$B$9))</f>
        <v>0.14</v>
      </c>
      <c r="H110" s="14" t="n">
        <v>0.09</v>
      </c>
      <c r="I110" s="12" t="n">
        <v>75</v>
      </c>
      <c r="J110" s="13" t="n">
        <f aca="false">ROUNDUP((F110+Parámetros!$C$13)/(1-G110),0)</f>
        <v>742</v>
      </c>
      <c r="K110" s="13" t="n">
        <f aca="false">ROUNDUP((F110+Parámetros!$C$14)/(1-G110),0)</f>
        <v>748</v>
      </c>
      <c r="L110" s="13" t="n">
        <f aca="false">ROUNDUP((F110+Parámetros!$C$15)/(1-G110),0)</f>
        <v>756</v>
      </c>
      <c r="M110" s="13" t="n">
        <f aca="false">MAX(ROUNDUP((F110+I110)/(1-G110),0),Parámetros!$B$7)</f>
        <v>800</v>
      </c>
      <c r="N110" s="12" t="n">
        <v>970.41</v>
      </c>
      <c r="O110" s="12" t="n">
        <v>906.23</v>
      </c>
      <c r="P110" s="13" t="n">
        <f aca="false">Parámetros!$B$6</f>
        <v>1</v>
      </c>
      <c r="Q110" s="13" t="n">
        <f aca="false">IF(AND(ISNUMBER(O110),O110-P110&gt;=Parámetros!$B$7),M110,IF(J110&lt;Parámetros!$B$13,J110,IF(K110&lt;Parámetros!$B$14,K110,IF(L110&lt;Parámetros!$B$15,L110,M110))))</f>
        <v>800</v>
      </c>
      <c r="R110" s="13" t="n">
        <f aca="false">IF(AND(ISNUMBER(O110),O110-P110&gt;=Q110),O110-P110,Q110)</f>
        <v>905.23</v>
      </c>
      <c r="S110" s="3" t="n">
        <f aca="false">IF(ISNUMBER(O110),R110/O110-1,"")</f>
        <v>-0.00110347262836141</v>
      </c>
      <c r="T110" s="13" t="n">
        <f aca="false">VLOOKUP(R110,Parámetros!$A$13:$C$16,3,TRUE())</f>
        <v>0</v>
      </c>
      <c r="U110" s="13" t="n">
        <f aca="false">IF(R110&gt;=Parámetros!$B$7,I110,0)</f>
        <v>75</v>
      </c>
      <c r="V110" s="13" t="n">
        <f aca="false">R110*(1-G110)-T110-U110</f>
        <v>703.4978</v>
      </c>
      <c r="W110" s="13" t="n">
        <f aca="false">V110-F110</f>
        <v>90.7578</v>
      </c>
      <c r="X110" s="2" t="s">
        <v>13539</v>
      </c>
      <c r="Y110" s="2"/>
      <c r="Z110" s="13" t="n">
        <v>656</v>
      </c>
      <c r="AA110" s="2" t="s">
        <v>13518</v>
      </c>
    </row>
    <row r="111" customFormat="false" ht="15" hidden="false" customHeight="false" outlineLevel="0" collapsed="false">
      <c r="A111" s="8" t="s">
        <v>1455</v>
      </c>
      <c r="B111" s="10" t="str">
        <f aca="false">'Layout Mercado Libre'!C111</f>
        <v>Tempra Jarabe Infantil Paracetamol 3.2 g/100 ml 120 ml</v>
      </c>
      <c r="C111" s="10" t="str">
        <f aca="false">IFERROR(LEFT('Layout Mercado Libre'!E111,FIND(" &gt; ",'Layout Mercado Libre'!E111)-1),"")</f>
        <v>Salud y Equipamiento Médico</v>
      </c>
      <c r="D111" s="12" t="n">
        <v>178.21</v>
      </c>
      <c r="E111" s="13" t="n">
        <f aca="false">Parámetros!$B$5</f>
        <v>4</v>
      </c>
      <c r="F111" s="13" t="n">
        <f aca="false">D111+E111</f>
        <v>182.21</v>
      </c>
      <c r="G111" s="3" t="n">
        <f aca="false">IF(C111="",Parámetros!$B$9,IFERROR(VLOOKUP(C111,Parámetros!$A$20:$B$23,2,FALSE()),Parámetros!$B$9))</f>
        <v>0.14</v>
      </c>
      <c r="H111" s="14" t="n">
        <v>0.19</v>
      </c>
      <c r="I111" s="12" t="n">
        <v>75</v>
      </c>
      <c r="J111" s="13" t="n">
        <f aca="false">ROUNDUP((F111+Parámetros!$C$13)/(1-G111),0)</f>
        <v>241</v>
      </c>
      <c r="K111" s="13" t="n">
        <f aca="false">ROUNDUP((F111+Parámetros!$C$14)/(1-G111),0)</f>
        <v>247</v>
      </c>
      <c r="L111" s="13" t="n">
        <f aca="false">ROUNDUP((F111+Parámetros!$C$15)/(1-G111),0)</f>
        <v>255</v>
      </c>
      <c r="M111" s="13" t="n">
        <f aca="false">MAX(ROUNDUP((F111+I111)/(1-G111),0),Parámetros!$B$7)</f>
        <v>300</v>
      </c>
      <c r="N111" s="12" t="n">
        <v>263.68</v>
      </c>
      <c r="O111" s="12" t="n">
        <v>232.06</v>
      </c>
      <c r="P111" s="13" t="n">
        <f aca="false">Parámetros!$B$6</f>
        <v>1</v>
      </c>
      <c r="Q111" s="13" t="n">
        <f aca="false">IF(AND(ISNUMBER(O111),O111-P111&gt;=Parámetros!$B$7),M111,IF(J111&lt;Parámetros!$B$13,J111,IF(K111&lt;Parámetros!$B$14,K111,IF(L111&lt;Parámetros!$B$15,L111,M111))))</f>
        <v>255</v>
      </c>
      <c r="R111" s="13" t="n">
        <f aca="false">IF(AND(ISNUMBER(O111),O111-P111&gt;=Q111),O111-P111,Q111)</f>
        <v>255</v>
      </c>
      <c r="S111" s="3" t="n">
        <f aca="false">IF(ISNUMBER(O111),R111/O111-1,"")</f>
        <v>0.0988537447211928</v>
      </c>
      <c r="T111" s="13" t="n">
        <f aca="false">VLOOKUP(R111,Parámetros!$A$13:$C$16,3,TRUE())</f>
        <v>37</v>
      </c>
      <c r="U111" s="13" t="n">
        <f aca="false">IF(R111&gt;=Parámetros!$B$7,I111,0)</f>
        <v>0</v>
      </c>
      <c r="V111" s="13" t="n">
        <f aca="false">R111*(1-G111)-T111-U111</f>
        <v>182.3</v>
      </c>
      <c r="W111" s="13" t="n">
        <f aca="false">V111-F111</f>
        <v>0.089999999999975</v>
      </c>
      <c r="X111" s="2" t="s">
        <v>13511</v>
      </c>
      <c r="Y111" s="2"/>
      <c r="Z111" s="13" t="n">
        <v>209</v>
      </c>
      <c r="AA111" s="2" t="s">
        <v>13512</v>
      </c>
    </row>
    <row r="112" customFormat="false" ht="15" hidden="false" customHeight="false" outlineLevel="0" collapsed="false">
      <c r="A112" s="8" t="s">
        <v>1466</v>
      </c>
      <c r="B112" s="10" t="str">
        <f aca="false">'Layout Mercado Libre'!C112</f>
        <v>Ensure Líquido Abbott Sabor Fresa 237 ml</v>
      </c>
      <c r="C112" s="10" t="str">
        <f aca="false">IFERROR(LEFT('Layout Mercado Libre'!E112,FIND(" &gt; ",'Layout Mercado Libre'!E112)-1),"")</f>
        <v>Salud y Equipamiento Médico</v>
      </c>
      <c r="D112" s="12" t="n">
        <v>38.8</v>
      </c>
      <c r="E112" s="13" t="n">
        <f aca="false">Parámetros!$B$5</f>
        <v>4</v>
      </c>
      <c r="F112" s="13" t="n">
        <f aca="false">D112+E112</f>
        <v>42.8</v>
      </c>
      <c r="G112" s="3" t="n">
        <f aca="false">IF(C112="",Parámetros!$B$9,IFERROR(VLOOKUP(C112,Parámetros!$A$20:$B$23,2,FALSE()),Parámetros!$B$9))</f>
        <v>0.14</v>
      </c>
      <c r="H112" s="14" t="n">
        <v>0.34</v>
      </c>
      <c r="I112" s="12" t="n">
        <v>75</v>
      </c>
      <c r="J112" s="13" t="n">
        <f aca="false">ROUNDUP((F112+Parámetros!$C$13)/(1-G112),0)</f>
        <v>79</v>
      </c>
      <c r="K112" s="13" t="n">
        <f aca="false">ROUNDUP((F112+Parámetros!$C$14)/(1-G112),0)</f>
        <v>85</v>
      </c>
      <c r="L112" s="13" t="n">
        <f aca="false">ROUNDUP((F112+Parámetros!$C$15)/(1-G112),0)</f>
        <v>93</v>
      </c>
      <c r="M112" s="13" t="n">
        <f aca="false">MAX(ROUNDUP((F112+I112)/(1-G112),0),Parámetros!$B$7)</f>
        <v>299</v>
      </c>
      <c r="N112" s="12" t="n">
        <v>160.6</v>
      </c>
      <c r="O112" s="12" t="n">
        <v>64.98</v>
      </c>
      <c r="P112" s="13" t="n">
        <f aca="false">Parámetros!$B$6</f>
        <v>1</v>
      </c>
      <c r="Q112" s="13" t="n">
        <f aca="false">IF(AND(ISNUMBER(O112),O112-P112&gt;=Parámetros!$B$7),M112,IF(J112&lt;Parámetros!$B$13,J112,IF(K112&lt;Parámetros!$B$14,K112,IF(L112&lt;Parámetros!$B$15,L112,M112))))</f>
        <v>79</v>
      </c>
      <c r="R112" s="13" t="n">
        <f aca="false">IF(AND(ISNUMBER(O112),O112-P112&gt;=Q112),O112-P112,Q112)</f>
        <v>79</v>
      </c>
      <c r="S112" s="3" t="n">
        <f aca="false">IF(ISNUMBER(O112),R112/O112-1,"")</f>
        <v>0.215758694983072</v>
      </c>
      <c r="T112" s="13" t="n">
        <f aca="false">VLOOKUP(R112,Parámetros!$A$13:$C$16,3,TRUE())</f>
        <v>25</v>
      </c>
      <c r="U112" s="13" t="n">
        <f aca="false">IF(R112&gt;=Parámetros!$B$7,I112,0)</f>
        <v>0</v>
      </c>
      <c r="V112" s="13" t="n">
        <f aca="false">R112*(1-G112)-T112-U112</f>
        <v>42.94</v>
      </c>
      <c r="W112" s="13" t="n">
        <f aca="false">V112-F112</f>
        <v>0.140000000000001</v>
      </c>
      <c r="X112" s="2" t="s">
        <v>13566</v>
      </c>
      <c r="Y112" s="2"/>
      <c r="Z112" s="13" t="n">
        <v>62</v>
      </c>
      <c r="AA112" s="2" t="s">
        <v>13518</v>
      </c>
    </row>
    <row r="113" customFormat="false" ht="15" hidden="false" customHeight="false" outlineLevel="0" collapsed="false">
      <c r="A113" s="8" t="s">
        <v>1479</v>
      </c>
      <c r="B113" s="10" t="str">
        <f aca="false">'Layout Mercado Libre'!C113</f>
        <v>Similaxol 78 Fenolftaleína Amarilla 100 mg 50 Tabletas</v>
      </c>
      <c r="C113" s="10" t="str">
        <f aca="false">IFERROR(LEFT('Layout Mercado Libre'!E113,FIND(" &gt; ",'Layout Mercado Libre'!E113)-1),"")</f>
        <v>Salud y Equipamiento Médico</v>
      </c>
      <c r="D113" s="12" t="n">
        <v>67.08</v>
      </c>
      <c r="E113" s="13" t="n">
        <f aca="false">Parámetros!$B$5</f>
        <v>4</v>
      </c>
      <c r="F113" s="13" t="n">
        <f aca="false">D113+E113</f>
        <v>71.08</v>
      </c>
      <c r="G113" s="3" t="n">
        <f aca="false">IF(C113="",Parámetros!$B$9,IFERROR(VLOOKUP(C113,Parámetros!$A$20:$B$23,2,FALSE()),Parámetros!$B$9))</f>
        <v>0.14</v>
      </c>
      <c r="H113" s="14" t="n">
        <v>0.23</v>
      </c>
      <c r="I113" s="12" t="n">
        <v>75</v>
      </c>
      <c r="J113" s="13" t="n">
        <f aca="false">ROUNDUP((F113+Parámetros!$C$13)/(1-G113),0)</f>
        <v>112</v>
      </c>
      <c r="K113" s="13" t="n">
        <f aca="false">ROUNDUP((F113+Parámetros!$C$14)/(1-G113),0)</f>
        <v>118</v>
      </c>
      <c r="L113" s="13" t="n">
        <f aca="false">ROUNDUP((F113+Parámetros!$C$15)/(1-G113),0)</f>
        <v>126</v>
      </c>
      <c r="M113" s="13" t="n">
        <f aca="false">MAX(ROUNDUP((F113+I113)/(1-G113),0),Parámetros!$B$7)</f>
        <v>299</v>
      </c>
      <c r="N113" s="12" t="n">
        <v>127.57</v>
      </c>
      <c r="O113" s="12" t="n">
        <v>78.8</v>
      </c>
      <c r="P113" s="13" t="n">
        <f aca="false">Parámetros!$B$6</f>
        <v>1</v>
      </c>
      <c r="Q113" s="13" t="n">
        <f aca="false">IF(AND(ISNUMBER(O113),O113-P113&gt;=Parámetros!$B$7),M113,IF(J113&lt;Parámetros!$B$13,J113,IF(K113&lt;Parámetros!$B$14,K113,IF(L113&lt;Parámetros!$B$15,L113,M113))))</f>
        <v>118</v>
      </c>
      <c r="R113" s="13" t="n">
        <f aca="false">IF(AND(ISNUMBER(O113),O113-P113&gt;=Q113),O113-P113,Q113)</f>
        <v>118</v>
      </c>
      <c r="S113" s="3" t="n">
        <f aca="false">IF(ISNUMBER(O113),R113/O113-1,"")</f>
        <v>0.49746192893401</v>
      </c>
      <c r="T113" s="13" t="n">
        <f aca="false">VLOOKUP(R113,Parámetros!$A$13:$C$16,3,TRUE())</f>
        <v>30</v>
      </c>
      <c r="U113" s="13" t="n">
        <f aca="false">IF(R113&gt;=Parámetros!$B$7,I113,0)</f>
        <v>0</v>
      </c>
      <c r="V113" s="13" t="n">
        <f aca="false">R113*(1-G113)-T113-U113</f>
        <v>71.48</v>
      </c>
      <c r="W113" s="13" t="n">
        <f aca="false">V113-F113</f>
        <v>0.400000000000006</v>
      </c>
      <c r="X113" s="2" t="s">
        <v>13567</v>
      </c>
      <c r="Y113" s="2"/>
      <c r="Z113" s="13" t="n">
        <v>120</v>
      </c>
      <c r="AA113" s="2" t="s">
        <v>13568</v>
      </c>
    </row>
    <row r="114" customFormat="false" ht="15" hidden="false" customHeight="false" outlineLevel="0" collapsed="false">
      <c r="A114" s="8" t="s">
        <v>1493</v>
      </c>
      <c r="B114" s="10" t="str">
        <f aca="false">'Layout Mercado Libre'!C114</f>
        <v>Vasculflow Dobesilato Diosmina Hesperidina 30 Tabletas</v>
      </c>
      <c r="C114" s="10" t="str">
        <f aca="false">IFERROR(LEFT('Layout Mercado Libre'!E114,FIND(" &gt; ",'Layout Mercado Libre'!E114)-1),"")</f>
        <v>Salud y Equipamiento Médico</v>
      </c>
      <c r="D114" s="12" t="n">
        <v>724.04</v>
      </c>
      <c r="E114" s="13" t="n">
        <f aca="false">Parámetros!$B$5</f>
        <v>4</v>
      </c>
      <c r="F114" s="13" t="n">
        <f aca="false">D114+E114</f>
        <v>728.04</v>
      </c>
      <c r="G114" s="3" t="n">
        <f aca="false">IF(C114="",Parámetros!$B$9,IFERROR(VLOOKUP(C114,Parámetros!$A$20:$B$23,2,FALSE()),Parámetros!$B$9))</f>
        <v>0.14</v>
      </c>
      <c r="H114" s="14" t="n">
        <v>0.19</v>
      </c>
      <c r="I114" s="12" t="n">
        <v>75</v>
      </c>
      <c r="J114" s="13" t="n">
        <f aca="false">ROUNDUP((F114+Parámetros!$C$13)/(1-G114),0)</f>
        <v>876</v>
      </c>
      <c r="K114" s="13" t="n">
        <f aca="false">ROUNDUP((F114+Parámetros!$C$14)/(1-G114),0)</f>
        <v>882</v>
      </c>
      <c r="L114" s="13" t="n">
        <f aca="false">ROUNDUP((F114+Parámetros!$C$15)/(1-G114),0)</f>
        <v>890</v>
      </c>
      <c r="M114" s="13" t="n">
        <f aca="false">MAX(ROUNDUP((F114+I114)/(1-G114),0),Parámetros!$B$7)</f>
        <v>934</v>
      </c>
      <c r="N114" s="12" t="n">
        <v>1189.19</v>
      </c>
      <c r="O114" s="12" t="n">
        <v>1172.04</v>
      </c>
      <c r="P114" s="13" t="n">
        <f aca="false">Parámetros!$B$6</f>
        <v>1</v>
      </c>
      <c r="Q114" s="13" t="n">
        <f aca="false">IF(AND(ISNUMBER(O114),O114-P114&gt;=Parámetros!$B$7),M114,IF(J114&lt;Parámetros!$B$13,J114,IF(K114&lt;Parámetros!$B$14,K114,IF(L114&lt;Parámetros!$B$15,L114,M114))))</f>
        <v>934</v>
      </c>
      <c r="R114" s="13" t="n">
        <f aca="false">IF(AND(ISNUMBER(O114),O114-P114&gt;=Q114),O114-P114,Q114)</f>
        <v>1171.04</v>
      </c>
      <c r="S114" s="3" t="n">
        <f aca="false">IF(ISNUMBER(O114),R114/O114-1,"")</f>
        <v>-0.000853213200914693</v>
      </c>
      <c r="T114" s="13" t="n">
        <f aca="false">VLOOKUP(R114,Parámetros!$A$13:$C$16,3,TRUE())</f>
        <v>0</v>
      </c>
      <c r="U114" s="13" t="n">
        <f aca="false">IF(R114&gt;=Parámetros!$B$7,I114,0)</f>
        <v>75</v>
      </c>
      <c r="V114" s="13" t="n">
        <f aca="false">R114*(1-G114)-T114-U114</f>
        <v>932.0944</v>
      </c>
      <c r="W114" s="13" t="n">
        <f aca="false">V114-F114</f>
        <v>204.0544</v>
      </c>
      <c r="X114" s="2" t="s">
        <v>13501</v>
      </c>
      <c r="Y114" s="2"/>
      <c r="Z114" s="13" t="n">
        <v>849.42</v>
      </c>
      <c r="AA114" s="2" t="s">
        <v>13504</v>
      </c>
    </row>
    <row r="115" customFormat="false" ht="15" hidden="false" customHeight="false" outlineLevel="0" collapsed="false">
      <c r="A115" s="8" t="s">
        <v>1504</v>
      </c>
      <c r="B115" s="10" t="str">
        <f aca="false">'Layout Mercado Libre'!C115</f>
        <v>Splash Tears Solución Oftálmica Lubricante 15 ml</v>
      </c>
      <c r="C115" s="10" t="str">
        <f aca="false">IFERROR(LEFT('Layout Mercado Libre'!E115,FIND(" &gt; ",'Layout Mercado Libre'!E115)-1),"")</f>
        <v>Salud y Equipamiento Médico</v>
      </c>
      <c r="D115" s="12" t="n">
        <v>137.67</v>
      </c>
      <c r="E115" s="13" t="n">
        <f aca="false">Parámetros!$B$5</f>
        <v>4</v>
      </c>
      <c r="F115" s="13" t="n">
        <f aca="false">D115+E115</f>
        <v>141.67</v>
      </c>
      <c r="G115" s="3" t="n">
        <f aca="false">IF(C115="",Parámetros!$B$9,IFERROR(VLOOKUP(C115,Parámetros!$A$20:$B$23,2,FALSE()),Parámetros!$B$9))</f>
        <v>0.14</v>
      </c>
      <c r="H115" s="14" t="n">
        <v>0.07</v>
      </c>
      <c r="I115" s="12" t="n">
        <v>75</v>
      </c>
      <c r="J115" s="13" t="n">
        <f aca="false">ROUNDUP((F115+Parámetros!$C$13)/(1-G115),0)</f>
        <v>194</v>
      </c>
      <c r="K115" s="13" t="n">
        <f aca="false">ROUNDUP((F115+Parámetros!$C$14)/(1-G115),0)</f>
        <v>200</v>
      </c>
      <c r="L115" s="13" t="n">
        <f aca="false">ROUNDUP((F115+Parámetros!$C$15)/(1-G115),0)</f>
        <v>208</v>
      </c>
      <c r="M115" s="13" t="n">
        <f aca="false">MAX(ROUNDUP((F115+I115)/(1-G115),0),Parámetros!$B$7)</f>
        <v>299</v>
      </c>
      <c r="N115" s="12" t="n">
        <v>263.55</v>
      </c>
      <c r="O115" s="12" t="n">
        <v>150.9</v>
      </c>
      <c r="P115" s="13" t="n">
        <f aca="false">Parámetros!$B$6</f>
        <v>1</v>
      </c>
      <c r="Q115" s="13" t="n">
        <f aca="false">IF(AND(ISNUMBER(O115),O115-P115&gt;=Parámetros!$B$7),M115,IF(J115&lt;Parámetros!$B$13,J115,IF(K115&lt;Parámetros!$B$14,K115,IF(L115&lt;Parámetros!$B$15,L115,M115))))</f>
        <v>208</v>
      </c>
      <c r="R115" s="13" t="n">
        <f aca="false">IF(AND(ISNUMBER(O115),O115-P115&gt;=Q115),O115-P115,Q115)</f>
        <v>208</v>
      </c>
      <c r="S115" s="3" t="n">
        <f aca="false">IF(ISNUMBER(O115),R115/O115-1,"")</f>
        <v>0.378396288933068</v>
      </c>
      <c r="T115" s="13" t="n">
        <f aca="false">VLOOKUP(R115,Parámetros!$A$13:$C$16,3,TRUE())</f>
        <v>37</v>
      </c>
      <c r="U115" s="13" t="n">
        <f aca="false">IF(R115&gt;=Parámetros!$B$7,I115,0)</f>
        <v>0</v>
      </c>
      <c r="V115" s="13" t="n">
        <f aca="false">R115*(1-G115)-T115-U115</f>
        <v>141.88</v>
      </c>
      <c r="W115" s="13" t="n">
        <f aca="false">V115-F115</f>
        <v>0.210000000000008</v>
      </c>
      <c r="X115" s="2" t="s">
        <v>13569</v>
      </c>
      <c r="Y115" s="2"/>
      <c r="Z115" s="13" t="n">
        <v>162</v>
      </c>
      <c r="AA115" s="2" t="s">
        <v>13504</v>
      </c>
    </row>
    <row r="116" customFormat="false" ht="15" hidden="false" customHeight="false" outlineLevel="0" collapsed="false">
      <c r="A116" s="8" t="s">
        <v>1518</v>
      </c>
      <c r="B116" s="10" t="str">
        <f aca="false">'Layout Mercado Libre'!C116</f>
        <v>Xigduo XR Dapagliflozina Metformina 10/1000 mg 28 Tabletas</v>
      </c>
      <c r="C116" s="10" t="str">
        <f aca="false">IFERROR(LEFT('Layout Mercado Libre'!E116,FIND(" &gt; ",'Layout Mercado Libre'!E116)-1),"")</f>
        <v>Salud y Equipamiento Médico</v>
      </c>
      <c r="D116" s="12" t="n">
        <v>1047.37</v>
      </c>
      <c r="E116" s="13" t="n">
        <f aca="false">Parámetros!$B$5</f>
        <v>4</v>
      </c>
      <c r="F116" s="13" t="n">
        <f aca="false">D116+E116</f>
        <v>1051.37</v>
      </c>
      <c r="G116" s="3" t="n">
        <f aca="false">IF(C116="",Parámetros!$B$9,IFERROR(VLOOKUP(C116,Parámetros!$A$20:$B$23,2,FALSE()),Parámetros!$B$9))</f>
        <v>0.14</v>
      </c>
      <c r="H116" s="14" t="n">
        <v>0.18</v>
      </c>
      <c r="I116" s="12" t="n">
        <v>75</v>
      </c>
      <c r="J116" s="13" t="n">
        <f aca="false">ROUNDUP((F116+Parámetros!$C$13)/(1-G116),0)</f>
        <v>1252</v>
      </c>
      <c r="K116" s="13" t="n">
        <f aca="false">ROUNDUP((F116+Parámetros!$C$14)/(1-G116),0)</f>
        <v>1258</v>
      </c>
      <c r="L116" s="13" t="n">
        <f aca="false">ROUNDUP((F116+Parámetros!$C$15)/(1-G116),0)</f>
        <v>1266</v>
      </c>
      <c r="M116" s="13" t="n">
        <f aca="false">MAX(ROUNDUP((F116+I116)/(1-G116),0),Parámetros!$B$7)</f>
        <v>1310</v>
      </c>
      <c r="N116" s="12" t="n">
        <v>1672.86</v>
      </c>
      <c r="O116" s="12" t="n">
        <v>1088</v>
      </c>
      <c r="P116" s="13" t="n">
        <f aca="false">Parámetros!$B$6</f>
        <v>1</v>
      </c>
      <c r="Q116" s="13" t="n">
        <f aca="false">IF(AND(ISNUMBER(O116),O116-P116&gt;=Parámetros!$B$7),M116,IF(J116&lt;Parámetros!$B$13,J116,IF(K116&lt;Parámetros!$B$14,K116,IF(L116&lt;Parámetros!$B$15,L116,M116))))</f>
        <v>1310</v>
      </c>
      <c r="R116" s="13" t="n">
        <f aca="false">IF(AND(ISNUMBER(O116),O116-P116&gt;=Q116),O116-P116,Q116)</f>
        <v>1310</v>
      </c>
      <c r="S116" s="3" t="n">
        <f aca="false">IF(ISNUMBER(O116),R116/O116-1,"")</f>
        <v>0.204044117647059</v>
      </c>
      <c r="T116" s="13" t="n">
        <f aca="false">VLOOKUP(R116,Parámetros!$A$13:$C$16,3,TRUE())</f>
        <v>0</v>
      </c>
      <c r="U116" s="13" t="n">
        <f aca="false">IF(R116&gt;=Parámetros!$B$7,I116,0)</f>
        <v>75</v>
      </c>
      <c r="V116" s="13" t="n">
        <f aca="false">R116*(1-G116)-T116-U116</f>
        <v>1051.6</v>
      </c>
      <c r="W116" s="13" t="n">
        <f aca="false">V116-F116</f>
        <v>0.230000000000018</v>
      </c>
      <c r="X116" s="2" t="s">
        <v>13499</v>
      </c>
      <c r="Y116" s="2"/>
      <c r="Z116" s="13" t="n">
        <v>1709.88</v>
      </c>
      <c r="AA116" s="2" t="s">
        <v>13504</v>
      </c>
    </row>
    <row r="117" customFormat="false" ht="15" hidden="false" customHeight="false" outlineLevel="0" collapsed="false">
      <c r="A117" s="8" t="s">
        <v>1530</v>
      </c>
      <c r="B117" s="10" t="str">
        <f aca="false">'Layout Mercado Libre'!C117</f>
        <v>Ampigrin Adulto Ampicilina 500 mg 3 Frascos Ámpula</v>
      </c>
      <c r="C117" s="10" t="str">
        <f aca="false">IFERROR(LEFT('Layout Mercado Libre'!E117,FIND(" &gt; ",'Layout Mercado Libre'!E117)-1),"")</f>
        <v>Salud y Equipamiento Médico</v>
      </c>
      <c r="D117" s="12" t="n">
        <v>72.73</v>
      </c>
      <c r="E117" s="13" t="n">
        <f aca="false">Parámetros!$B$5</f>
        <v>4</v>
      </c>
      <c r="F117" s="13" t="n">
        <f aca="false">D117+E117</f>
        <v>76.73</v>
      </c>
      <c r="G117" s="3" t="n">
        <f aca="false">IF(C117="",Parámetros!$B$9,IFERROR(VLOOKUP(C117,Parámetros!$A$20:$B$23,2,FALSE()),Parámetros!$B$9))</f>
        <v>0.14</v>
      </c>
      <c r="H117" s="14" t="n">
        <v>0.15</v>
      </c>
      <c r="I117" s="12" t="n">
        <v>75</v>
      </c>
      <c r="J117" s="13" t="n">
        <f aca="false">ROUNDUP((F117+Parámetros!$C$13)/(1-G117),0)</f>
        <v>119</v>
      </c>
      <c r="K117" s="13" t="n">
        <f aca="false">ROUNDUP((F117+Parámetros!$C$14)/(1-G117),0)</f>
        <v>125</v>
      </c>
      <c r="L117" s="13" t="n">
        <f aca="false">ROUNDUP((F117+Parámetros!$C$15)/(1-G117),0)</f>
        <v>133</v>
      </c>
      <c r="M117" s="13" t="n">
        <f aca="false">MAX(ROUNDUP((F117+I117)/(1-G117),0),Parámetros!$B$7)</f>
        <v>299</v>
      </c>
      <c r="N117" s="12" t="n">
        <v>175.09</v>
      </c>
      <c r="O117" s="12" t="n">
        <v>170</v>
      </c>
      <c r="P117" s="13" t="n">
        <f aca="false">Parámetros!$B$6</f>
        <v>1</v>
      </c>
      <c r="Q117" s="13" t="n">
        <f aca="false">IF(AND(ISNUMBER(O117),O117-P117&gt;=Parámetros!$B$7),M117,IF(J117&lt;Parámetros!$B$13,J117,IF(K117&lt;Parámetros!$B$14,K117,IF(L117&lt;Parámetros!$B$15,L117,M117))))</f>
        <v>125</v>
      </c>
      <c r="R117" s="13" t="n">
        <f aca="false">IF(AND(ISNUMBER(O117),O117-P117&gt;=Q117),O117-P117,Q117)</f>
        <v>169</v>
      </c>
      <c r="S117" s="3" t="n">
        <f aca="false">IF(ISNUMBER(O117),R117/O117-1,"")</f>
        <v>-0.00588235294117645</v>
      </c>
      <c r="T117" s="13" t="n">
        <f aca="false">VLOOKUP(R117,Parámetros!$A$13:$C$16,3,TRUE())</f>
        <v>37</v>
      </c>
      <c r="U117" s="13" t="n">
        <f aca="false">IF(R117&gt;=Parámetros!$B$7,I117,0)</f>
        <v>0</v>
      </c>
      <c r="V117" s="13" t="n">
        <f aca="false">R117*(1-G117)-T117-U117</f>
        <v>108.34</v>
      </c>
      <c r="W117" s="13" t="n">
        <f aca="false">V117-F117</f>
        <v>31.61</v>
      </c>
      <c r="X117" s="2" t="s">
        <v>13559</v>
      </c>
      <c r="Y117" s="2"/>
      <c r="Z117" s="13" t="n">
        <v>290</v>
      </c>
      <c r="AA117" s="2" t="s">
        <v>13523</v>
      </c>
    </row>
    <row r="118" customFormat="false" ht="15" hidden="false" customHeight="false" outlineLevel="0" collapsed="false">
      <c r="A118" s="8" t="s">
        <v>1543</v>
      </c>
      <c r="B118" s="10" t="str">
        <f aca="false">'Layout Mercado Libre'!C118</f>
        <v>Glucerna Abbott Fresa Suplemento Líquido 237 ml</v>
      </c>
      <c r="C118" s="10" t="str">
        <f aca="false">IFERROR(LEFT('Layout Mercado Libre'!E118,FIND(" &gt; ",'Layout Mercado Libre'!E118)-1),"")</f>
        <v>Salud y Equipamiento Médico</v>
      </c>
      <c r="D118" s="12" t="n">
        <v>43.59</v>
      </c>
      <c r="E118" s="13" t="n">
        <f aca="false">Parámetros!$B$5</f>
        <v>4</v>
      </c>
      <c r="F118" s="13" t="n">
        <f aca="false">D118+E118</f>
        <v>47.59</v>
      </c>
      <c r="G118" s="3" t="n">
        <f aca="false">IF(C118="",Parámetros!$B$9,IFERROR(VLOOKUP(C118,Parámetros!$A$20:$B$23,2,FALSE()),Parámetros!$B$9))</f>
        <v>0.14</v>
      </c>
      <c r="H118" s="14" t="n">
        <v>0.34</v>
      </c>
      <c r="I118" s="12" t="n">
        <v>75</v>
      </c>
      <c r="J118" s="13" t="n">
        <f aca="false">ROUNDUP((F118+Parámetros!$C$13)/(1-G118),0)</f>
        <v>85</v>
      </c>
      <c r="K118" s="13" t="n">
        <f aca="false">ROUNDUP((F118+Parámetros!$C$14)/(1-G118),0)</f>
        <v>91</v>
      </c>
      <c r="L118" s="13" t="n">
        <f aca="false">ROUNDUP((F118+Parámetros!$C$15)/(1-G118),0)</f>
        <v>99</v>
      </c>
      <c r="M118" s="13" t="n">
        <f aca="false">MAX(ROUNDUP((F118+I118)/(1-G118),0),Parámetros!$B$7)</f>
        <v>299</v>
      </c>
      <c r="N118" s="12" t="n">
        <v>184</v>
      </c>
      <c r="O118" s="12" t="n">
        <v>184</v>
      </c>
      <c r="P118" s="13" t="n">
        <f aca="false">Parámetros!$B$6</f>
        <v>1</v>
      </c>
      <c r="Q118" s="13" t="n">
        <f aca="false">IF(AND(ISNUMBER(O118),O118-P118&gt;=Parámetros!$B$7),M118,IF(J118&lt;Parámetros!$B$13,J118,IF(K118&lt;Parámetros!$B$14,K118,IF(L118&lt;Parámetros!$B$15,L118,M118))))</f>
        <v>85</v>
      </c>
      <c r="R118" s="13" t="n">
        <f aca="false">IF(AND(ISNUMBER(O118),O118-P118&gt;=Q118),O118-P118,Q118)</f>
        <v>183</v>
      </c>
      <c r="S118" s="3" t="n">
        <f aca="false">IF(ISNUMBER(O118),R118/O118-1,"")</f>
        <v>-0.00543478260869568</v>
      </c>
      <c r="T118" s="13" t="n">
        <f aca="false">VLOOKUP(R118,Parámetros!$A$13:$C$16,3,TRUE())</f>
        <v>37</v>
      </c>
      <c r="U118" s="13" t="n">
        <f aca="false">IF(R118&gt;=Parámetros!$B$7,I118,0)</f>
        <v>0</v>
      </c>
      <c r="V118" s="13" t="n">
        <f aca="false">R118*(1-G118)-T118-U118</f>
        <v>120.38</v>
      </c>
      <c r="W118" s="13" t="n">
        <f aca="false">V118-F118</f>
        <v>72.79</v>
      </c>
      <c r="X118" s="2" t="s">
        <v>13566</v>
      </c>
      <c r="Y118" s="2"/>
      <c r="Z118" s="13" t="n">
        <v>70</v>
      </c>
      <c r="AA118" s="2" t="s">
        <v>13518</v>
      </c>
    </row>
    <row r="119" customFormat="false" ht="15" hidden="false" customHeight="false" outlineLevel="0" collapsed="false">
      <c r="A119" s="8" t="s">
        <v>1554</v>
      </c>
      <c r="B119" s="10" t="str">
        <f aca="false">'Layout Mercado Libre'!C119</f>
        <v>Terramicina Ungüento Oftálmico Oxitetraciclina 10 g</v>
      </c>
      <c r="C119" s="10" t="str">
        <f aca="false">IFERROR(LEFT('Layout Mercado Libre'!E119,FIND(" &gt; ",'Layout Mercado Libre'!E119)-1),"")</f>
        <v>Salud y Equipamiento Médico</v>
      </c>
      <c r="D119" s="12" t="n">
        <v>148.21</v>
      </c>
      <c r="E119" s="13" t="n">
        <f aca="false">Parámetros!$B$5</f>
        <v>4</v>
      </c>
      <c r="F119" s="13" t="n">
        <f aca="false">D119+E119</f>
        <v>152.21</v>
      </c>
      <c r="G119" s="3" t="n">
        <f aca="false">IF(C119="",Parámetros!$B$9,IFERROR(VLOOKUP(C119,Parámetros!$A$20:$B$23,2,FALSE()),Parámetros!$B$9))</f>
        <v>0.14</v>
      </c>
      <c r="H119" s="14" t="n">
        <v>0.06</v>
      </c>
      <c r="I119" s="12" t="n">
        <v>75</v>
      </c>
      <c r="J119" s="13" t="n">
        <f aca="false">ROUNDUP((F119+Parámetros!$C$13)/(1-G119),0)</f>
        <v>207</v>
      </c>
      <c r="K119" s="13" t="n">
        <f aca="false">ROUNDUP((F119+Parámetros!$C$14)/(1-G119),0)</f>
        <v>212</v>
      </c>
      <c r="L119" s="13" t="n">
        <f aca="false">ROUNDUP((F119+Parámetros!$C$15)/(1-G119),0)</f>
        <v>221</v>
      </c>
      <c r="M119" s="13" t="n">
        <f aca="false">MAX(ROUNDUP((F119+I119)/(1-G119),0),Parámetros!$B$7)</f>
        <v>299</v>
      </c>
      <c r="N119" s="12" t="n">
        <v>274.45</v>
      </c>
      <c r="O119" s="12" t="n">
        <v>269</v>
      </c>
      <c r="P119" s="13" t="n">
        <f aca="false">Parámetros!$B$6</f>
        <v>1</v>
      </c>
      <c r="Q119" s="13" t="n">
        <f aca="false">IF(AND(ISNUMBER(O119),O119-P119&gt;=Parámetros!$B$7),M119,IF(J119&lt;Parámetros!$B$13,J119,IF(K119&lt;Parámetros!$B$14,K119,IF(L119&lt;Parámetros!$B$15,L119,M119))))</f>
        <v>221</v>
      </c>
      <c r="R119" s="13" t="n">
        <f aca="false">IF(AND(ISNUMBER(O119),O119-P119&gt;=Q119),O119-P119,Q119)</f>
        <v>268</v>
      </c>
      <c r="S119" s="3" t="n">
        <f aca="false">IF(ISNUMBER(O119),R119/O119-1,"")</f>
        <v>-0.00371747211895912</v>
      </c>
      <c r="T119" s="13" t="n">
        <f aca="false">VLOOKUP(R119,Parámetros!$A$13:$C$16,3,TRUE())</f>
        <v>37</v>
      </c>
      <c r="U119" s="13" t="n">
        <f aca="false">IF(R119&gt;=Parámetros!$B$7,I119,0)</f>
        <v>0</v>
      </c>
      <c r="V119" s="13" t="n">
        <f aca="false">R119*(1-G119)-T119-U119</f>
        <v>193.48</v>
      </c>
      <c r="W119" s="13" t="n">
        <f aca="false">V119-F119</f>
        <v>41.27</v>
      </c>
      <c r="X119" s="2" t="s">
        <v>13570</v>
      </c>
      <c r="Y119" s="2"/>
      <c r="Z119" s="13" t="n">
        <v>153</v>
      </c>
      <c r="AA119" s="2" t="s">
        <v>13523</v>
      </c>
    </row>
    <row r="120" customFormat="false" ht="15" hidden="false" customHeight="false" outlineLevel="0" collapsed="false">
      <c r="A120" s="8" t="s">
        <v>1567</v>
      </c>
      <c r="B120" s="10" t="str">
        <f aca="false">'Layout Mercado Libre'!C120</f>
        <v>Geslutin Progesterona 200 mg 15 Cápsulas</v>
      </c>
      <c r="C120" s="10" t="str">
        <f aca="false">IFERROR(LEFT('Layout Mercado Libre'!E120,FIND(" &gt; ",'Layout Mercado Libre'!E120)-1),"")</f>
        <v>Salud y Equipamiento Médico</v>
      </c>
      <c r="D120" s="12" t="n">
        <v>459.5</v>
      </c>
      <c r="E120" s="13" t="n">
        <f aca="false">Parámetros!$B$5</f>
        <v>4</v>
      </c>
      <c r="F120" s="13" t="n">
        <f aca="false">D120+E120</f>
        <v>463.5</v>
      </c>
      <c r="G120" s="3" t="n">
        <f aca="false">IF(C120="",Parámetros!$B$9,IFERROR(VLOOKUP(C120,Parámetros!$A$20:$B$23,2,FALSE()),Parámetros!$B$9))</f>
        <v>0.14</v>
      </c>
      <c r="H120" s="14" t="n">
        <v>0.15</v>
      </c>
      <c r="I120" s="12" t="n">
        <v>75</v>
      </c>
      <c r="J120" s="13" t="n">
        <f aca="false">ROUNDUP((F120+Parámetros!$C$13)/(1-G120),0)</f>
        <v>569</v>
      </c>
      <c r="K120" s="13" t="n">
        <f aca="false">ROUNDUP((F120+Parámetros!$C$14)/(1-G120),0)</f>
        <v>574</v>
      </c>
      <c r="L120" s="13" t="n">
        <f aca="false">ROUNDUP((F120+Parámetros!$C$15)/(1-G120),0)</f>
        <v>582</v>
      </c>
      <c r="M120" s="13" t="n">
        <f aca="false">MAX(ROUNDUP((F120+I120)/(1-G120),0),Parámetros!$B$7)</f>
        <v>627</v>
      </c>
      <c r="N120" s="12" t="n">
        <v>795.3</v>
      </c>
      <c r="O120" s="12" t="n">
        <v>778</v>
      </c>
      <c r="P120" s="13" t="n">
        <f aca="false">Parámetros!$B$6</f>
        <v>1</v>
      </c>
      <c r="Q120" s="13" t="n">
        <f aca="false">IF(AND(ISNUMBER(O120),O120-P120&gt;=Parámetros!$B$7),M120,IF(J120&lt;Parámetros!$B$13,J120,IF(K120&lt;Parámetros!$B$14,K120,IF(L120&lt;Parámetros!$B$15,L120,M120))))</f>
        <v>627</v>
      </c>
      <c r="R120" s="13" t="n">
        <f aca="false">IF(AND(ISNUMBER(O120),O120-P120&gt;=Q120),O120-P120,Q120)</f>
        <v>777</v>
      </c>
      <c r="S120" s="3" t="n">
        <f aca="false">IF(ISNUMBER(O120),R120/O120-1,"")</f>
        <v>-0.00128534704370176</v>
      </c>
      <c r="T120" s="13" t="n">
        <f aca="false">VLOOKUP(R120,Parámetros!$A$13:$C$16,3,TRUE())</f>
        <v>0</v>
      </c>
      <c r="U120" s="13" t="n">
        <f aca="false">IF(R120&gt;=Parámetros!$B$7,I120,0)</f>
        <v>75</v>
      </c>
      <c r="V120" s="13" t="n">
        <f aca="false">R120*(1-G120)-T120-U120</f>
        <v>593.22</v>
      </c>
      <c r="W120" s="13" t="n">
        <f aca="false">V120-F120</f>
        <v>129.72</v>
      </c>
      <c r="X120" s="2" t="s">
        <v>13571</v>
      </c>
      <c r="Y120" s="2"/>
      <c r="Z120" s="13" t="n">
        <v>711</v>
      </c>
      <c r="AA120" s="2" t="s">
        <v>13537</v>
      </c>
    </row>
    <row r="121" customFormat="false" ht="15" hidden="false" customHeight="false" outlineLevel="0" collapsed="false">
      <c r="A121" s="8" t="s">
        <v>1578</v>
      </c>
      <c r="B121" s="10" t="str">
        <f aca="false">'Layout Mercado Libre'!C121</f>
        <v>Riopan Gel Magaldrato Dimeticona 10 ml 10 Sobres</v>
      </c>
      <c r="C121" s="10" t="str">
        <f aca="false">IFERROR(LEFT('Layout Mercado Libre'!E121,FIND(" &gt; ",'Layout Mercado Libre'!E121)-1),"")</f>
        <v>Salud y Equipamiento Médico</v>
      </c>
      <c r="D121" s="12" t="n">
        <v>126.64</v>
      </c>
      <c r="E121" s="13" t="n">
        <f aca="false">Parámetros!$B$5</f>
        <v>4</v>
      </c>
      <c r="F121" s="13" t="n">
        <f aca="false">D121+E121</f>
        <v>130.64</v>
      </c>
      <c r="G121" s="3" t="n">
        <f aca="false">IF(C121="",Parámetros!$B$9,IFERROR(VLOOKUP(C121,Parámetros!$A$20:$B$23,2,FALSE()),Parámetros!$B$9))</f>
        <v>0.14</v>
      </c>
      <c r="H121" s="14" t="n">
        <v>0.21</v>
      </c>
      <c r="I121" s="12" t="n">
        <v>75</v>
      </c>
      <c r="J121" s="13" t="n">
        <f aca="false">ROUNDUP((F121+Parámetros!$C$13)/(1-G121),0)</f>
        <v>181</v>
      </c>
      <c r="K121" s="13" t="n">
        <f aca="false">ROUNDUP((F121+Parámetros!$C$14)/(1-G121),0)</f>
        <v>187</v>
      </c>
      <c r="L121" s="13" t="n">
        <f aca="false">ROUNDUP((F121+Parámetros!$C$15)/(1-G121),0)</f>
        <v>195</v>
      </c>
      <c r="M121" s="13" t="n">
        <f aca="false">MAX(ROUNDUP((F121+I121)/(1-G121),0),Parámetros!$B$7)</f>
        <v>299</v>
      </c>
      <c r="N121" s="12" t="n">
        <v>197.46</v>
      </c>
      <c r="O121" s="12" t="n">
        <v>192</v>
      </c>
      <c r="P121" s="13" t="n">
        <f aca="false">Parámetros!$B$6</f>
        <v>1</v>
      </c>
      <c r="Q121" s="13" t="n">
        <f aca="false">IF(AND(ISNUMBER(O121),O121-P121&gt;=Parámetros!$B$7),M121,IF(J121&lt;Parámetros!$B$13,J121,IF(K121&lt;Parámetros!$B$14,K121,IF(L121&lt;Parámetros!$B$15,L121,M121))))</f>
        <v>195</v>
      </c>
      <c r="R121" s="13" t="n">
        <f aca="false">IF(AND(ISNUMBER(O121),O121-P121&gt;=Q121),O121-P121,Q121)</f>
        <v>195</v>
      </c>
      <c r="S121" s="3" t="n">
        <f aca="false">IF(ISNUMBER(O121),R121/O121-1,"")</f>
        <v>0.015625</v>
      </c>
      <c r="T121" s="13" t="n">
        <f aca="false">VLOOKUP(R121,Parámetros!$A$13:$C$16,3,TRUE())</f>
        <v>37</v>
      </c>
      <c r="U121" s="13" t="n">
        <f aca="false">IF(R121&gt;=Parámetros!$B$7,I121,0)</f>
        <v>0</v>
      </c>
      <c r="V121" s="13" t="n">
        <f aca="false">R121*(1-G121)-T121-U121</f>
        <v>130.7</v>
      </c>
      <c r="W121" s="13" t="n">
        <f aca="false">V121-F121</f>
        <v>0.0600000000000023</v>
      </c>
      <c r="X121" s="2" t="s">
        <v>13527</v>
      </c>
      <c r="Y121" s="2"/>
      <c r="Z121" s="13" t="n">
        <v>160</v>
      </c>
      <c r="AA121" s="2" t="s">
        <v>13537</v>
      </c>
    </row>
    <row r="122" customFormat="false" ht="15" hidden="false" customHeight="false" outlineLevel="0" collapsed="false">
      <c r="A122" s="8" t="s">
        <v>1586</v>
      </c>
      <c r="B122" s="10" t="str">
        <f aca="false">'Layout Mercado Libre'!C122</f>
        <v>Viternum Dihexazina Jarabe 60 mg/100 ml 140 ml</v>
      </c>
      <c r="C122" s="10" t="str">
        <f aca="false">IFERROR(LEFT('Layout Mercado Libre'!E122,FIND(" &gt; ",'Layout Mercado Libre'!E122)-1),"")</f>
        <v>Salud y Equipamiento Médico</v>
      </c>
      <c r="D122" s="12" t="n">
        <v>298.9</v>
      </c>
      <c r="E122" s="13" t="n">
        <f aca="false">Parámetros!$B$5</f>
        <v>4</v>
      </c>
      <c r="F122" s="13" t="n">
        <f aca="false">D122+E122</f>
        <v>302.9</v>
      </c>
      <c r="G122" s="3" t="n">
        <f aca="false">IF(C122="",Parámetros!$B$9,IFERROR(VLOOKUP(C122,Parámetros!$A$20:$B$23,2,FALSE()),Parámetros!$B$9))</f>
        <v>0.14</v>
      </c>
      <c r="H122" s="14" t="n">
        <v>0.22</v>
      </c>
      <c r="I122" s="12" t="n">
        <v>75</v>
      </c>
      <c r="J122" s="13" t="n">
        <f aca="false">ROUNDUP((F122+Parámetros!$C$13)/(1-G122),0)</f>
        <v>382</v>
      </c>
      <c r="K122" s="13" t="n">
        <f aca="false">ROUNDUP((F122+Parámetros!$C$14)/(1-G122),0)</f>
        <v>388</v>
      </c>
      <c r="L122" s="13" t="n">
        <f aca="false">ROUNDUP((F122+Parámetros!$C$15)/(1-G122),0)</f>
        <v>396</v>
      </c>
      <c r="M122" s="13" t="n">
        <f aca="false">MAX(ROUNDUP((F122+I122)/(1-G122),0),Parámetros!$B$7)</f>
        <v>440</v>
      </c>
      <c r="N122" s="12" t="n">
        <v>610.59</v>
      </c>
      <c r="O122" s="12" t="n">
        <v>515.79</v>
      </c>
      <c r="P122" s="13" t="n">
        <f aca="false">Parámetros!$B$6</f>
        <v>1</v>
      </c>
      <c r="Q122" s="13" t="n">
        <f aca="false">IF(AND(ISNUMBER(O122),O122-P122&gt;=Parámetros!$B$7),M122,IF(J122&lt;Parámetros!$B$13,J122,IF(K122&lt;Parámetros!$B$14,K122,IF(L122&lt;Parámetros!$B$15,L122,M122))))</f>
        <v>440</v>
      </c>
      <c r="R122" s="13" t="n">
        <f aca="false">IF(AND(ISNUMBER(O122),O122-P122&gt;=Q122),O122-P122,Q122)</f>
        <v>514.79</v>
      </c>
      <c r="S122" s="3" t="n">
        <f aca="false">IF(ISNUMBER(O122),R122/O122-1,"")</f>
        <v>-0.00193877353186378</v>
      </c>
      <c r="T122" s="13" t="n">
        <f aca="false">VLOOKUP(R122,Parámetros!$A$13:$C$16,3,TRUE())</f>
        <v>0</v>
      </c>
      <c r="U122" s="13" t="n">
        <f aca="false">IF(R122&gt;=Parámetros!$B$7,I122,0)</f>
        <v>75</v>
      </c>
      <c r="V122" s="13" t="n">
        <f aca="false">R122*(1-G122)-T122-U122</f>
        <v>367.7194</v>
      </c>
      <c r="W122" s="13" t="n">
        <f aca="false">V122-F122</f>
        <v>64.8194</v>
      </c>
      <c r="X122" s="2" t="s">
        <v>13572</v>
      </c>
      <c r="Y122" s="2"/>
      <c r="Z122" s="13" t="n">
        <v>327.5</v>
      </c>
      <c r="AA122" s="2" t="s">
        <v>13523</v>
      </c>
    </row>
    <row r="123" customFormat="false" ht="15" hidden="false" customHeight="false" outlineLevel="0" collapsed="false">
      <c r="A123" s="8" t="s">
        <v>1599</v>
      </c>
      <c r="B123" s="10" t="str">
        <f aca="false">'Layout Mercado Libre'!C123</f>
        <v>Canesten V Clotrimazol 2% Crema Vaginal 20 g</v>
      </c>
      <c r="C123" s="10" t="str">
        <f aca="false">IFERROR(LEFT('Layout Mercado Libre'!E123,FIND(" &gt; ",'Layout Mercado Libre'!E123)-1),"")</f>
        <v>Salud y Equipamiento Médico</v>
      </c>
      <c r="D123" s="12" t="n">
        <v>141.95</v>
      </c>
      <c r="E123" s="13" t="n">
        <f aca="false">Parámetros!$B$5</f>
        <v>4</v>
      </c>
      <c r="F123" s="13" t="n">
        <f aca="false">D123+E123</f>
        <v>145.95</v>
      </c>
      <c r="G123" s="3" t="n">
        <f aca="false">IF(C123="",Parámetros!$B$9,IFERROR(VLOOKUP(C123,Parámetros!$A$20:$B$23,2,FALSE()),Parámetros!$B$9))</f>
        <v>0.14</v>
      </c>
      <c r="H123" s="14" t="n">
        <v>0.07</v>
      </c>
      <c r="I123" s="12" t="n">
        <v>75</v>
      </c>
      <c r="J123" s="13" t="n">
        <f aca="false">ROUNDUP((F123+Parámetros!$C$13)/(1-G123),0)</f>
        <v>199</v>
      </c>
      <c r="K123" s="13" t="n">
        <f aca="false">ROUNDUP((F123+Parámetros!$C$14)/(1-G123),0)</f>
        <v>205</v>
      </c>
      <c r="L123" s="13" t="n">
        <f aca="false">ROUNDUP((F123+Parámetros!$C$15)/(1-G123),0)</f>
        <v>213</v>
      </c>
      <c r="M123" s="13" t="n">
        <f aca="false">MAX(ROUNDUP((F123+I123)/(1-G123),0),Parámetros!$B$7)</f>
        <v>299</v>
      </c>
      <c r="N123" s="12" t="n">
        <v>206.42</v>
      </c>
      <c r="O123" s="12" t="n">
        <v>160</v>
      </c>
      <c r="P123" s="13" t="n">
        <f aca="false">Parámetros!$B$6</f>
        <v>1</v>
      </c>
      <c r="Q123" s="13" t="n">
        <f aca="false">IF(AND(ISNUMBER(O123),O123-P123&gt;=Parámetros!$B$7),M123,IF(J123&lt;Parámetros!$B$13,J123,IF(K123&lt;Parámetros!$B$14,K123,IF(L123&lt;Parámetros!$B$15,L123,M123))))</f>
        <v>213</v>
      </c>
      <c r="R123" s="13" t="n">
        <f aca="false">IF(AND(ISNUMBER(O123),O123-P123&gt;=Q123),O123-P123,Q123)</f>
        <v>213</v>
      </c>
      <c r="S123" s="3" t="n">
        <f aca="false">IF(ISNUMBER(O123),R123/O123-1,"")</f>
        <v>0.33125</v>
      </c>
      <c r="T123" s="13" t="n">
        <f aca="false">VLOOKUP(R123,Parámetros!$A$13:$C$16,3,TRUE())</f>
        <v>37</v>
      </c>
      <c r="U123" s="13" t="n">
        <f aca="false">IF(R123&gt;=Parámetros!$B$7,I123,0)</f>
        <v>0</v>
      </c>
      <c r="V123" s="13" t="n">
        <f aca="false">R123*(1-G123)-T123-U123</f>
        <v>146.18</v>
      </c>
      <c r="W123" s="13" t="n">
        <f aca="false">V123-F123</f>
        <v>0.230000000000018</v>
      </c>
      <c r="X123" s="2" t="s">
        <v>13573</v>
      </c>
      <c r="Y123" s="2"/>
      <c r="Z123" s="13" t="n">
        <v>165</v>
      </c>
      <c r="AA123" s="2" t="s">
        <v>13537</v>
      </c>
    </row>
    <row r="124" customFormat="false" ht="15" hidden="false" customHeight="false" outlineLevel="0" collapsed="false">
      <c r="A124" s="8" t="s">
        <v>1613</v>
      </c>
      <c r="B124" s="10" t="str">
        <f aca="false">'Layout Mercado Libre'!C124</f>
        <v>Nazil Ofteno Nafazolina 1 mg/ml Gotas Oftálmicas 15 ml</v>
      </c>
      <c r="C124" s="10" t="str">
        <f aca="false">IFERROR(LEFT('Layout Mercado Libre'!E124,FIND(" &gt; ",'Layout Mercado Libre'!E124)-1),"")</f>
        <v>Salud y Equipamiento Médico</v>
      </c>
      <c r="D124" s="12" t="n">
        <v>66.2</v>
      </c>
      <c r="E124" s="13" t="n">
        <f aca="false">Parámetros!$B$5</f>
        <v>4</v>
      </c>
      <c r="F124" s="13" t="n">
        <f aca="false">D124+E124</f>
        <v>70.2</v>
      </c>
      <c r="G124" s="3" t="n">
        <f aca="false">IF(C124="",Parámetros!$B$9,IFERROR(VLOOKUP(C124,Parámetros!$A$20:$B$23,2,FALSE()),Parámetros!$B$9))</f>
        <v>0.14</v>
      </c>
      <c r="H124" s="14" t="n">
        <v>0.07</v>
      </c>
      <c r="I124" s="12" t="n">
        <v>75</v>
      </c>
      <c r="J124" s="13" t="n">
        <f aca="false">ROUNDUP((F124+Parámetros!$C$13)/(1-G124),0)</f>
        <v>111</v>
      </c>
      <c r="K124" s="13" t="n">
        <f aca="false">ROUNDUP((F124+Parámetros!$C$14)/(1-G124),0)</f>
        <v>117</v>
      </c>
      <c r="L124" s="13" t="n">
        <f aca="false">ROUNDUP((F124+Parámetros!$C$15)/(1-G124),0)</f>
        <v>125</v>
      </c>
      <c r="M124" s="13" t="n">
        <f aca="false">MAX(ROUNDUP((F124+I124)/(1-G124),0),Parámetros!$B$7)</f>
        <v>299</v>
      </c>
      <c r="N124" s="12" t="n">
        <v>145.7</v>
      </c>
      <c r="O124" s="12" t="n">
        <v>105</v>
      </c>
      <c r="P124" s="13" t="n">
        <f aca="false">Parámetros!$B$6</f>
        <v>1</v>
      </c>
      <c r="Q124" s="13" t="n">
        <f aca="false">IF(AND(ISNUMBER(O124),O124-P124&gt;=Parámetros!$B$7),M124,IF(J124&lt;Parámetros!$B$13,J124,IF(K124&lt;Parámetros!$B$14,K124,IF(L124&lt;Parámetros!$B$15,L124,M124))))</f>
        <v>117</v>
      </c>
      <c r="R124" s="13" t="n">
        <f aca="false">IF(AND(ISNUMBER(O124),O124-P124&gt;=Q124),O124-P124,Q124)</f>
        <v>117</v>
      </c>
      <c r="S124" s="3" t="n">
        <f aca="false">IF(ISNUMBER(O124),R124/O124-1,"")</f>
        <v>0.114285714285714</v>
      </c>
      <c r="T124" s="13" t="n">
        <f aca="false">VLOOKUP(R124,Parámetros!$A$13:$C$16,3,TRUE())</f>
        <v>30</v>
      </c>
      <c r="U124" s="13" t="n">
        <f aca="false">IF(R124&gt;=Parámetros!$B$7,I124,0)</f>
        <v>0</v>
      </c>
      <c r="V124" s="13" t="n">
        <f aca="false">R124*(1-G124)-T124-U124</f>
        <v>70.62</v>
      </c>
      <c r="W124" s="13" t="n">
        <f aca="false">V124-F124</f>
        <v>0.420000000000002</v>
      </c>
      <c r="X124" s="2" t="s">
        <v>13569</v>
      </c>
      <c r="Y124" s="2"/>
      <c r="Z124" s="13" t="n">
        <v>77.5</v>
      </c>
      <c r="AA124" s="2" t="s">
        <v>13523</v>
      </c>
    </row>
    <row r="125" customFormat="false" ht="15" hidden="false" customHeight="false" outlineLevel="0" collapsed="false">
      <c r="A125" s="8" t="s">
        <v>1625</v>
      </c>
      <c r="B125" s="10" t="str">
        <f aca="false">'Layout Mercado Libre'!C125</f>
        <v>Vick Vaporub Ungüento 12 g Caja Con 40 Latas</v>
      </c>
      <c r="C125" s="10" t="str">
        <f aca="false">IFERROR(LEFT('Layout Mercado Libre'!E125,FIND(" &gt; ",'Layout Mercado Libre'!E125)-1),"")</f>
        <v>Salud y Equipamiento Médico</v>
      </c>
      <c r="D125" s="12" t="n">
        <v>967.14</v>
      </c>
      <c r="E125" s="13" t="n">
        <f aca="false">Parámetros!$B$5</f>
        <v>4</v>
      </c>
      <c r="F125" s="13" t="n">
        <f aca="false">D125+E125</f>
        <v>971.14</v>
      </c>
      <c r="G125" s="3" t="n">
        <f aca="false">IF(C125="",Parámetros!$B$9,IFERROR(VLOOKUP(C125,Parámetros!$A$20:$B$23,2,FALSE()),Parámetros!$B$9))</f>
        <v>0.14</v>
      </c>
      <c r="H125" s="14" t="n">
        <v>0.6</v>
      </c>
      <c r="I125" s="12" t="n">
        <v>90</v>
      </c>
      <c r="J125" s="13" t="n">
        <f aca="false">ROUNDUP((F125+Parámetros!$C$13)/(1-G125),0)</f>
        <v>1159</v>
      </c>
      <c r="K125" s="13" t="n">
        <f aca="false">ROUNDUP((F125+Parámetros!$C$14)/(1-G125),0)</f>
        <v>1165</v>
      </c>
      <c r="L125" s="13" t="n">
        <f aca="false">ROUNDUP((F125+Parámetros!$C$15)/(1-G125),0)</f>
        <v>1173</v>
      </c>
      <c r="M125" s="13" t="n">
        <f aca="false">MAX(ROUNDUP((F125+I125)/(1-G125),0),Parámetros!$B$7)</f>
        <v>1234</v>
      </c>
      <c r="N125" s="12" t="n">
        <v>1823.2</v>
      </c>
      <c r="O125" s="12" t="n">
        <v>1442</v>
      </c>
      <c r="P125" s="13" t="n">
        <f aca="false">Parámetros!$B$6</f>
        <v>1</v>
      </c>
      <c r="Q125" s="13" t="n">
        <f aca="false">IF(AND(ISNUMBER(O125),O125-P125&gt;=Parámetros!$B$7),M125,IF(J125&lt;Parámetros!$B$13,J125,IF(K125&lt;Parámetros!$B$14,K125,IF(L125&lt;Parámetros!$B$15,L125,M125))))</f>
        <v>1234</v>
      </c>
      <c r="R125" s="13" t="n">
        <f aca="false">IF(AND(ISNUMBER(O125),O125-P125&gt;=Q125),O125-P125,Q125)</f>
        <v>1441</v>
      </c>
      <c r="S125" s="3" t="n">
        <f aca="false">IF(ISNUMBER(O125),R125/O125-1,"")</f>
        <v>-0.000693481276005548</v>
      </c>
      <c r="T125" s="13" t="n">
        <f aca="false">VLOOKUP(R125,Parámetros!$A$13:$C$16,3,TRUE())</f>
        <v>0</v>
      </c>
      <c r="U125" s="13" t="n">
        <f aca="false">IF(R125&gt;=Parámetros!$B$7,I125,0)</f>
        <v>90</v>
      </c>
      <c r="V125" s="13" t="n">
        <f aca="false">R125*(1-G125)-T125-U125</f>
        <v>1149.26</v>
      </c>
      <c r="W125" s="13" t="n">
        <f aca="false">V125-F125</f>
        <v>178.12</v>
      </c>
      <c r="X125" s="2" t="s">
        <v>13574</v>
      </c>
      <c r="Y125" s="2"/>
      <c r="Z125" s="13"/>
      <c r="AA125" s="2"/>
    </row>
    <row r="126" customFormat="false" ht="15" hidden="false" customHeight="false" outlineLevel="0" collapsed="false">
      <c r="A126" s="8" t="s">
        <v>1636</v>
      </c>
      <c r="B126" s="10" t="str">
        <f aca="false">'Layout Mercado Libre'!C126</f>
        <v>Xl-3 Xtra Alivio De Gripa Y Tos 12 Cápsulas</v>
      </c>
      <c r="C126" s="10" t="str">
        <f aca="false">IFERROR(LEFT('Layout Mercado Libre'!E126,FIND(" &gt; ",'Layout Mercado Libre'!E126)-1),"")</f>
        <v>Salud y Equipamiento Médico</v>
      </c>
      <c r="D126" s="12" t="n">
        <v>55.05</v>
      </c>
      <c r="E126" s="13" t="n">
        <f aca="false">Parámetros!$B$5</f>
        <v>4</v>
      </c>
      <c r="F126" s="13" t="n">
        <f aca="false">D126+E126</f>
        <v>59.05</v>
      </c>
      <c r="G126" s="3" t="n">
        <f aca="false">IF(C126="",Parámetros!$B$9,IFERROR(VLOOKUP(C126,Parámetros!$A$20:$B$23,2,FALSE()),Parámetros!$B$9))</f>
        <v>0.14</v>
      </c>
      <c r="H126" s="14" t="n">
        <v>0.15</v>
      </c>
      <c r="I126" s="12" t="n">
        <v>75</v>
      </c>
      <c r="J126" s="13" t="n">
        <f aca="false">ROUNDUP((F126+Parámetros!$C$13)/(1-G126),0)</f>
        <v>98</v>
      </c>
      <c r="K126" s="13" t="n">
        <f aca="false">ROUNDUP((F126+Parámetros!$C$14)/(1-G126),0)</f>
        <v>104</v>
      </c>
      <c r="L126" s="13" t="n">
        <f aca="false">ROUNDUP((F126+Parámetros!$C$15)/(1-G126),0)</f>
        <v>112</v>
      </c>
      <c r="M126" s="13" t="n">
        <f aca="false">MAX(ROUNDUP((F126+I126)/(1-G126),0),Parámetros!$B$7)</f>
        <v>299</v>
      </c>
      <c r="N126" s="12" t="n">
        <v>105.62</v>
      </c>
      <c r="O126" s="12" t="n">
        <v>57</v>
      </c>
      <c r="P126" s="13" t="n">
        <f aca="false">Parámetros!$B$6</f>
        <v>1</v>
      </c>
      <c r="Q126" s="13" t="n">
        <f aca="false">IF(AND(ISNUMBER(O126),O126-P126&gt;=Parámetros!$B$7),M126,IF(J126&lt;Parámetros!$B$13,J126,IF(K126&lt;Parámetros!$B$14,K126,IF(L126&lt;Parámetros!$B$15,L126,M126))))</f>
        <v>98</v>
      </c>
      <c r="R126" s="13" t="n">
        <f aca="false">IF(AND(ISNUMBER(O126),O126-P126&gt;=Q126),O126-P126,Q126)</f>
        <v>98</v>
      </c>
      <c r="S126" s="3" t="n">
        <f aca="false">IF(ISNUMBER(O126),R126/O126-1,"")</f>
        <v>0.719298245614035</v>
      </c>
      <c r="T126" s="13" t="n">
        <f aca="false">VLOOKUP(R126,Parámetros!$A$13:$C$16,3,TRUE())</f>
        <v>25</v>
      </c>
      <c r="U126" s="13" t="n">
        <f aca="false">IF(R126&gt;=Parámetros!$B$7,I126,0)</f>
        <v>0</v>
      </c>
      <c r="V126" s="13" t="n">
        <f aca="false">R126*(1-G126)-T126-U126</f>
        <v>59.28</v>
      </c>
      <c r="W126" s="13" t="n">
        <f aca="false">V126-F126</f>
        <v>0.230000000000004</v>
      </c>
      <c r="X126" s="2" t="s">
        <v>13545</v>
      </c>
      <c r="Y126" s="2"/>
      <c r="Z126" s="13" t="n">
        <v>79.5</v>
      </c>
      <c r="AA126" s="2" t="s">
        <v>13523</v>
      </c>
    </row>
    <row r="127" customFormat="false" ht="15" hidden="false" customHeight="false" outlineLevel="0" collapsed="false">
      <c r="A127" s="8" t="s">
        <v>1649</v>
      </c>
      <c r="B127" s="10" t="str">
        <f aca="false">'Layout Mercado Libre'!C127</f>
        <v>Espaven Pediátrico Dimeticona Gotas 100 mg/ml 30 ml</v>
      </c>
      <c r="C127" s="10" t="str">
        <f aca="false">IFERROR(LEFT('Layout Mercado Libre'!E127,FIND(" &gt; ",'Layout Mercado Libre'!E127)-1),"")</f>
        <v>Salud y Equipamiento Médico</v>
      </c>
      <c r="D127" s="12" t="n">
        <v>175.97</v>
      </c>
      <c r="E127" s="13" t="n">
        <f aca="false">Parámetros!$B$5</f>
        <v>4</v>
      </c>
      <c r="F127" s="13" t="n">
        <f aca="false">D127+E127</f>
        <v>179.97</v>
      </c>
      <c r="G127" s="3" t="n">
        <f aca="false">IF(C127="",Parámetros!$B$9,IFERROR(VLOOKUP(C127,Parámetros!$A$20:$B$23,2,FALSE()),Parámetros!$B$9))</f>
        <v>0.14</v>
      </c>
      <c r="H127" s="14" t="n">
        <v>0.09</v>
      </c>
      <c r="I127" s="12" t="n">
        <v>75</v>
      </c>
      <c r="J127" s="13" t="n">
        <f aca="false">ROUNDUP((F127+Parámetros!$C$13)/(1-G127),0)</f>
        <v>239</v>
      </c>
      <c r="K127" s="13" t="n">
        <f aca="false">ROUNDUP((F127+Parámetros!$C$14)/(1-G127),0)</f>
        <v>245</v>
      </c>
      <c r="L127" s="13" t="n">
        <f aca="false">ROUNDUP((F127+Parámetros!$C$15)/(1-G127),0)</f>
        <v>253</v>
      </c>
      <c r="M127" s="13" t="n">
        <f aca="false">MAX(ROUNDUP((F127+I127)/(1-G127),0),Parámetros!$B$7)</f>
        <v>299</v>
      </c>
      <c r="N127" s="12" t="n">
        <v>360.07</v>
      </c>
      <c r="O127" s="12" t="n">
        <v>245</v>
      </c>
      <c r="P127" s="13" t="n">
        <f aca="false">Parámetros!$B$6</f>
        <v>1</v>
      </c>
      <c r="Q127" s="13" t="n">
        <f aca="false">IF(AND(ISNUMBER(O127),O127-P127&gt;=Parámetros!$B$7),M127,IF(J127&lt;Parámetros!$B$13,J127,IF(K127&lt;Parámetros!$B$14,K127,IF(L127&lt;Parámetros!$B$15,L127,M127))))</f>
        <v>253</v>
      </c>
      <c r="R127" s="13" t="n">
        <f aca="false">IF(AND(ISNUMBER(O127),O127-P127&gt;=Q127),O127-P127,Q127)</f>
        <v>253</v>
      </c>
      <c r="S127" s="3" t="n">
        <f aca="false">IF(ISNUMBER(O127),R127/O127-1,"")</f>
        <v>0.0326530612244897</v>
      </c>
      <c r="T127" s="13" t="n">
        <f aca="false">VLOOKUP(R127,Parámetros!$A$13:$C$16,3,TRUE())</f>
        <v>37</v>
      </c>
      <c r="U127" s="13" t="n">
        <f aca="false">IF(R127&gt;=Parámetros!$B$7,I127,0)</f>
        <v>0</v>
      </c>
      <c r="V127" s="13" t="n">
        <f aca="false">R127*(1-G127)-T127-U127</f>
        <v>180.58</v>
      </c>
      <c r="W127" s="13" t="n">
        <f aca="false">V127-F127</f>
        <v>0.609999999999985</v>
      </c>
      <c r="X127" s="2" t="s">
        <v>13562</v>
      </c>
      <c r="Y127" s="2"/>
      <c r="Z127" s="13" t="n">
        <v>271.69</v>
      </c>
      <c r="AA127" s="2" t="s">
        <v>13504</v>
      </c>
    </row>
    <row r="128" customFormat="false" ht="15" hidden="false" customHeight="false" outlineLevel="0" collapsed="false">
      <c r="A128" s="8" t="s">
        <v>1662</v>
      </c>
      <c r="B128" s="10" t="str">
        <f aca="false">'Layout Mercado Libre'!C128</f>
        <v>Motrin Pediátrico Ibuprofeno 40 mg/ml Gotas 15 ml</v>
      </c>
      <c r="C128" s="10" t="str">
        <f aca="false">IFERROR(LEFT('Layout Mercado Libre'!E128,FIND(" &gt; ",'Layout Mercado Libre'!E128)-1),"")</f>
        <v>Salud y Equipamiento Médico</v>
      </c>
      <c r="D128" s="12" t="n">
        <v>117.88</v>
      </c>
      <c r="E128" s="13" t="n">
        <f aca="false">Parámetros!$B$5</f>
        <v>4</v>
      </c>
      <c r="F128" s="13" t="n">
        <f aca="false">D128+E128</f>
        <v>121.88</v>
      </c>
      <c r="G128" s="3" t="n">
        <f aca="false">IF(C128="",Parámetros!$B$9,IFERROR(VLOOKUP(C128,Parámetros!$A$20:$B$23,2,FALSE()),Parámetros!$B$9))</f>
        <v>0.14</v>
      </c>
      <c r="H128" s="14" t="n">
        <v>0.07</v>
      </c>
      <c r="I128" s="12" t="n">
        <v>75</v>
      </c>
      <c r="J128" s="13" t="n">
        <f aca="false">ROUNDUP((F128+Parámetros!$C$13)/(1-G128),0)</f>
        <v>171</v>
      </c>
      <c r="K128" s="13" t="n">
        <f aca="false">ROUNDUP((F128+Parámetros!$C$14)/(1-G128),0)</f>
        <v>177</v>
      </c>
      <c r="L128" s="13" t="n">
        <f aca="false">ROUNDUP((F128+Parámetros!$C$15)/(1-G128),0)</f>
        <v>185</v>
      </c>
      <c r="M128" s="13" t="n">
        <f aca="false">MAX(ROUNDUP((F128+I128)/(1-G128),0),Parámetros!$B$7)</f>
        <v>299</v>
      </c>
      <c r="N128" s="12" t="n">
        <v>184.75</v>
      </c>
      <c r="O128" s="12" t="n">
        <v>170</v>
      </c>
      <c r="P128" s="13" t="n">
        <f aca="false">Parámetros!$B$6</f>
        <v>1</v>
      </c>
      <c r="Q128" s="13" t="n">
        <f aca="false">IF(AND(ISNUMBER(O128),O128-P128&gt;=Parámetros!$B$7),M128,IF(J128&lt;Parámetros!$B$13,J128,IF(K128&lt;Parámetros!$B$14,K128,IF(L128&lt;Parámetros!$B$15,L128,M128))))</f>
        <v>185</v>
      </c>
      <c r="R128" s="13" t="n">
        <f aca="false">IF(AND(ISNUMBER(O128),O128-P128&gt;=Q128),O128-P128,Q128)</f>
        <v>185</v>
      </c>
      <c r="S128" s="3" t="n">
        <f aca="false">IF(ISNUMBER(O128),R128/O128-1,"")</f>
        <v>0.088235294117647</v>
      </c>
      <c r="T128" s="13" t="n">
        <f aca="false">VLOOKUP(R128,Parámetros!$A$13:$C$16,3,TRUE())</f>
        <v>37</v>
      </c>
      <c r="U128" s="13" t="n">
        <f aca="false">IF(R128&gt;=Parámetros!$B$7,I128,0)</f>
        <v>0</v>
      </c>
      <c r="V128" s="13" t="n">
        <f aca="false">R128*(1-G128)-T128-U128</f>
        <v>122.1</v>
      </c>
      <c r="W128" s="13" t="n">
        <f aca="false">V128-F128</f>
        <v>0.219999999999999</v>
      </c>
      <c r="X128" s="2" t="s">
        <v>13569</v>
      </c>
      <c r="Y128" s="2"/>
      <c r="Z128" s="13" t="n">
        <v>146</v>
      </c>
      <c r="AA128" s="2" t="s">
        <v>13523</v>
      </c>
    </row>
    <row r="129" customFormat="false" ht="15" hidden="false" customHeight="false" outlineLevel="0" collapsed="false">
      <c r="A129" s="8" t="s">
        <v>1675</v>
      </c>
      <c r="B129" s="10" t="str">
        <f aca="false">'Layout Mercado Libre'!C129</f>
        <v>Enjuague Bucal Oral-B Gingivitis Menta Fresca 350 ml</v>
      </c>
      <c r="C129" s="10" t="str">
        <f aca="false">IFERROR(LEFT('Layout Mercado Libre'!E129,FIND(" &gt; ",'Layout Mercado Libre'!E129)-1),"")</f>
        <v>Belleza y Cuidado Personal</v>
      </c>
      <c r="D129" s="12" t="n">
        <v>158.36</v>
      </c>
      <c r="E129" s="13" t="n">
        <f aca="false">Parámetros!$B$5</f>
        <v>4</v>
      </c>
      <c r="F129" s="13" t="n">
        <f aca="false">D129+E129</f>
        <v>162.36</v>
      </c>
      <c r="G129" s="3" t="n">
        <f aca="false">IF(C129="",Parámetros!$B$9,IFERROR(VLOOKUP(C129,Parámetros!$A$20:$B$23,2,FALSE()),Parámetros!$B$9))</f>
        <v>0.14</v>
      </c>
      <c r="H129" s="14" t="n">
        <v>0.47</v>
      </c>
      <c r="I129" s="12" t="n">
        <v>75</v>
      </c>
      <c r="J129" s="13" t="n">
        <f aca="false">ROUNDUP((F129+Parámetros!$C$13)/(1-G129),0)</f>
        <v>218</v>
      </c>
      <c r="K129" s="13" t="n">
        <f aca="false">ROUNDUP((F129+Parámetros!$C$14)/(1-G129),0)</f>
        <v>224</v>
      </c>
      <c r="L129" s="13" t="n">
        <f aca="false">ROUNDUP((F129+Parámetros!$C$15)/(1-G129),0)</f>
        <v>232</v>
      </c>
      <c r="M129" s="13" t="n">
        <f aca="false">MAX(ROUNDUP((F129+I129)/(1-G129),0),Parámetros!$B$7)</f>
        <v>299</v>
      </c>
      <c r="N129" s="12" t="n">
        <v>397.39</v>
      </c>
      <c r="O129" s="12" t="n">
        <v>202</v>
      </c>
      <c r="P129" s="13" t="n">
        <f aca="false">Parámetros!$B$6</f>
        <v>1</v>
      </c>
      <c r="Q129" s="13" t="n">
        <f aca="false">IF(AND(ISNUMBER(O129),O129-P129&gt;=Parámetros!$B$7),M129,IF(J129&lt;Parámetros!$B$13,J129,IF(K129&lt;Parámetros!$B$14,K129,IF(L129&lt;Parámetros!$B$15,L129,M129))))</f>
        <v>232</v>
      </c>
      <c r="R129" s="13" t="n">
        <f aca="false">IF(AND(ISNUMBER(O129),O129-P129&gt;=Q129),O129-P129,Q129)</f>
        <v>232</v>
      </c>
      <c r="S129" s="3" t="n">
        <f aca="false">IF(ISNUMBER(O129),R129/O129-1,"")</f>
        <v>0.148514851485148</v>
      </c>
      <c r="T129" s="13" t="n">
        <f aca="false">VLOOKUP(R129,Parámetros!$A$13:$C$16,3,TRUE())</f>
        <v>37</v>
      </c>
      <c r="U129" s="13" t="n">
        <f aca="false">IF(R129&gt;=Parámetros!$B$7,I129,0)</f>
        <v>0</v>
      </c>
      <c r="V129" s="13" t="n">
        <f aca="false">R129*(1-G129)-T129-U129</f>
        <v>162.52</v>
      </c>
      <c r="W129" s="13" t="n">
        <f aca="false">V129-F129</f>
        <v>0.159999999999997</v>
      </c>
      <c r="X129" s="2" t="s">
        <v>13575</v>
      </c>
      <c r="Y129" s="2"/>
      <c r="Z129" s="13" t="n">
        <v>254</v>
      </c>
      <c r="AA129" s="2" t="s">
        <v>13518</v>
      </c>
    </row>
    <row r="130" customFormat="false" ht="15" hidden="false" customHeight="false" outlineLevel="0" collapsed="false">
      <c r="A130" s="8" t="s">
        <v>1688</v>
      </c>
      <c r="B130" s="10" t="str">
        <f aca="false">'Layout Mercado Libre'!C130</f>
        <v>Histofil Colecalciferol 4000 UI 60 Tabletas</v>
      </c>
      <c r="C130" s="10" t="str">
        <f aca="false">IFERROR(LEFT('Layout Mercado Libre'!E130,FIND(" &gt; ",'Layout Mercado Libre'!E130)-1),"")</f>
        <v>Salud y Equipamiento Médico</v>
      </c>
      <c r="D130" s="12" t="n">
        <v>308.16</v>
      </c>
      <c r="E130" s="13" t="n">
        <f aca="false">Parámetros!$B$5</f>
        <v>4</v>
      </c>
      <c r="F130" s="13" t="n">
        <f aca="false">D130+E130</f>
        <v>312.16</v>
      </c>
      <c r="G130" s="3" t="n">
        <f aca="false">IF(C130="",Parámetros!$B$9,IFERROR(VLOOKUP(C130,Parámetros!$A$20:$B$23,2,FALSE()),Parámetros!$B$9))</f>
        <v>0.14</v>
      </c>
      <c r="H130" s="14" t="n">
        <v>0.26</v>
      </c>
      <c r="I130" s="12" t="n">
        <v>75</v>
      </c>
      <c r="J130" s="13" t="n">
        <f aca="false">ROUNDUP((F130+Parámetros!$C$13)/(1-G130),0)</f>
        <v>393</v>
      </c>
      <c r="K130" s="13" t="n">
        <f aca="false">ROUNDUP((F130+Parámetros!$C$14)/(1-G130),0)</f>
        <v>398</v>
      </c>
      <c r="L130" s="13" t="n">
        <f aca="false">ROUNDUP((F130+Parámetros!$C$15)/(1-G130),0)</f>
        <v>406</v>
      </c>
      <c r="M130" s="13" t="n">
        <f aca="false">MAX(ROUNDUP((F130+I130)/(1-G130),0),Parámetros!$B$7)</f>
        <v>451</v>
      </c>
      <c r="N130" s="12" t="n">
        <v>501.17</v>
      </c>
      <c r="O130" s="12" t="n">
        <v>470</v>
      </c>
      <c r="P130" s="13" t="n">
        <f aca="false">Parámetros!$B$6</f>
        <v>1</v>
      </c>
      <c r="Q130" s="13" t="n">
        <f aca="false">IF(AND(ISNUMBER(O130),O130-P130&gt;=Parámetros!$B$7),M130,IF(J130&lt;Parámetros!$B$13,J130,IF(K130&lt;Parámetros!$B$14,K130,IF(L130&lt;Parámetros!$B$15,L130,M130))))</f>
        <v>451</v>
      </c>
      <c r="R130" s="13" t="n">
        <f aca="false">IF(AND(ISNUMBER(O130),O130-P130&gt;=Q130),O130-P130,Q130)</f>
        <v>469</v>
      </c>
      <c r="S130" s="3" t="n">
        <f aca="false">IF(ISNUMBER(O130),R130/O130-1,"")</f>
        <v>-0.00212765957446803</v>
      </c>
      <c r="T130" s="13" t="n">
        <f aca="false">VLOOKUP(R130,Parámetros!$A$13:$C$16,3,TRUE())</f>
        <v>0</v>
      </c>
      <c r="U130" s="13" t="n">
        <f aca="false">IF(R130&gt;=Parámetros!$B$7,I130,0)</f>
        <v>75</v>
      </c>
      <c r="V130" s="13" t="n">
        <f aca="false">R130*(1-G130)-T130-U130</f>
        <v>328.34</v>
      </c>
      <c r="W130" s="13" t="n">
        <f aca="false">V130-F130</f>
        <v>16.18</v>
      </c>
      <c r="X130" s="2" t="s">
        <v>13534</v>
      </c>
      <c r="Y130" s="2"/>
      <c r="Z130" s="13" t="n">
        <v>360.5</v>
      </c>
      <c r="AA130" s="2" t="s">
        <v>13518</v>
      </c>
    </row>
    <row r="131" customFormat="false" ht="15" hidden="false" customHeight="false" outlineLevel="0" collapsed="false">
      <c r="A131" s="8" t="s">
        <v>1704</v>
      </c>
      <c r="B131" s="10" t="str">
        <f aca="false">'Layout Mercado Libre'!C131</f>
        <v>Xigduo XR Dapagliflozina/Metformina 5/1000 mg 28 Tabletas</v>
      </c>
      <c r="C131" s="10" t="str">
        <f aca="false">IFERROR(LEFT('Layout Mercado Libre'!E131,FIND(" &gt; ",'Layout Mercado Libre'!E131)-1),"")</f>
        <v>Salud y Equipamiento Médico</v>
      </c>
      <c r="D131" s="12" t="n">
        <v>768.3</v>
      </c>
      <c r="E131" s="13" t="n">
        <f aca="false">Parámetros!$B$5</f>
        <v>4</v>
      </c>
      <c r="F131" s="13" t="n">
        <f aca="false">D131+E131</f>
        <v>772.3</v>
      </c>
      <c r="G131" s="3" t="n">
        <f aca="false">IF(C131="",Parámetros!$B$9,IFERROR(VLOOKUP(C131,Parámetros!$A$20:$B$23,2,FALSE()),Parámetros!$B$9))</f>
        <v>0.14</v>
      </c>
      <c r="H131" s="14" t="n">
        <v>0.18</v>
      </c>
      <c r="I131" s="12" t="n">
        <v>75</v>
      </c>
      <c r="J131" s="13" t="n">
        <f aca="false">ROUNDUP((F131+Parámetros!$C$13)/(1-G131),0)</f>
        <v>928</v>
      </c>
      <c r="K131" s="13" t="n">
        <f aca="false">ROUNDUP((F131+Parámetros!$C$14)/(1-G131),0)</f>
        <v>933</v>
      </c>
      <c r="L131" s="13" t="n">
        <f aca="false">ROUNDUP((F131+Parámetros!$C$15)/(1-G131),0)</f>
        <v>942</v>
      </c>
      <c r="M131" s="13" t="n">
        <f aca="false">MAX(ROUNDUP((F131+I131)/(1-G131),0),Parámetros!$B$7)</f>
        <v>986</v>
      </c>
      <c r="N131" s="12" t="n">
        <v>1222.31</v>
      </c>
      <c r="O131" s="12" t="n">
        <v>1029</v>
      </c>
      <c r="P131" s="13" t="n">
        <f aca="false">Parámetros!$B$6</f>
        <v>1</v>
      </c>
      <c r="Q131" s="13" t="n">
        <f aca="false">IF(AND(ISNUMBER(O131),O131-P131&gt;=Parámetros!$B$7),M131,IF(J131&lt;Parámetros!$B$13,J131,IF(K131&lt;Parámetros!$B$14,K131,IF(L131&lt;Parámetros!$B$15,L131,M131))))</f>
        <v>986</v>
      </c>
      <c r="R131" s="13" t="n">
        <f aca="false">IF(AND(ISNUMBER(O131),O131-P131&gt;=Q131),O131-P131,Q131)</f>
        <v>1028</v>
      </c>
      <c r="S131" s="3" t="n">
        <f aca="false">IF(ISNUMBER(O131),R131/O131-1,"")</f>
        <v>-0.000971817298347943</v>
      </c>
      <c r="T131" s="13" t="n">
        <f aca="false">VLOOKUP(R131,Parámetros!$A$13:$C$16,3,TRUE())</f>
        <v>0</v>
      </c>
      <c r="U131" s="13" t="n">
        <f aca="false">IF(R131&gt;=Parámetros!$B$7,I131,0)</f>
        <v>75</v>
      </c>
      <c r="V131" s="13" t="n">
        <f aca="false">R131*(1-G131)-T131-U131</f>
        <v>809.08</v>
      </c>
      <c r="W131" s="13" t="n">
        <f aca="false">V131-F131</f>
        <v>36.7800000000001</v>
      </c>
      <c r="X131" s="2" t="s">
        <v>13499</v>
      </c>
      <c r="Y131" s="2"/>
      <c r="Z131" s="13" t="n">
        <v>930.83</v>
      </c>
      <c r="AA131" s="2" t="s">
        <v>13504</v>
      </c>
    </row>
    <row r="132" customFormat="false" ht="15" hidden="false" customHeight="false" outlineLevel="0" collapsed="false">
      <c r="A132" s="8" t="s">
        <v>1717</v>
      </c>
      <c r="B132" s="10" t="str">
        <f aca="false">'Layout Mercado Libre'!C132</f>
        <v>Clendix Clindamicina 300 mg 16 Cápsulas</v>
      </c>
      <c r="C132" s="10" t="str">
        <f aca="false">IFERROR(LEFT('Layout Mercado Libre'!E132,FIND(" &gt; ",'Layout Mercado Libre'!E132)-1),"")</f>
        <v>Salud y Equipamiento Médico</v>
      </c>
      <c r="D132" s="12" t="n">
        <v>260</v>
      </c>
      <c r="E132" s="13" t="n">
        <f aca="false">Parámetros!$B$5</f>
        <v>4</v>
      </c>
      <c r="F132" s="13" t="n">
        <f aca="false">D132+E132</f>
        <v>264</v>
      </c>
      <c r="G132" s="3" t="n">
        <f aca="false">IF(C132="",Parámetros!$B$9,IFERROR(VLOOKUP(C132,Parámetros!$A$20:$B$23,2,FALSE()),Parámetros!$B$9))</f>
        <v>0.14</v>
      </c>
      <c r="H132" s="14" t="n">
        <v>0.16</v>
      </c>
      <c r="I132" s="12" t="n">
        <v>75</v>
      </c>
      <c r="J132" s="13" t="n">
        <f aca="false">ROUNDUP((F132+Parámetros!$C$13)/(1-G132),0)</f>
        <v>337</v>
      </c>
      <c r="K132" s="13" t="n">
        <f aca="false">ROUNDUP((F132+Parámetros!$C$14)/(1-G132),0)</f>
        <v>342</v>
      </c>
      <c r="L132" s="13" t="n">
        <f aca="false">ROUNDUP((F132+Parámetros!$C$15)/(1-G132),0)</f>
        <v>350</v>
      </c>
      <c r="M132" s="13" t="n">
        <f aca="false">MAX(ROUNDUP((F132+I132)/(1-G132),0),Parámetros!$B$7)</f>
        <v>395</v>
      </c>
      <c r="N132" s="12" t="n">
        <v>714.25</v>
      </c>
      <c r="O132" s="12" t="n">
        <v>692</v>
      </c>
      <c r="P132" s="13" t="n">
        <f aca="false">Parámetros!$B$6</f>
        <v>1</v>
      </c>
      <c r="Q132" s="13" t="n">
        <f aca="false">IF(AND(ISNUMBER(O132),O132-P132&gt;=Parámetros!$B$7),M132,IF(J132&lt;Parámetros!$B$13,J132,IF(K132&lt;Parámetros!$B$14,K132,IF(L132&lt;Parámetros!$B$15,L132,M132))))</f>
        <v>395</v>
      </c>
      <c r="R132" s="13" t="n">
        <f aca="false">IF(AND(ISNUMBER(O132),O132-P132&gt;=Q132),O132-P132,Q132)</f>
        <v>691</v>
      </c>
      <c r="S132" s="3" t="n">
        <f aca="false">IF(ISNUMBER(O132),R132/O132-1,"")</f>
        <v>-0.00144508670520227</v>
      </c>
      <c r="T132" s="13" t="n">
        <f aca="false">VLOOKUP(R132,Parámetros!$A$13:$C$16,3,TRUE())</f>
        <v>0</v>
      </c>
      <c r="U132" s="13" t="n">
        <f aca="false">IF(R132&gt;=Parámetros!$B$7,I132,0)</f>
        <v>75</v>
      </c>
      <c r="V132" s="13" t="n">
        <f aca="false">R132*(1-G132)-T132-U132</f>
        <v>519.26</v>
      </c>
      <c r="W132" s="13" t="n">
        <f aca="false">V132-F132</f>
        <v>255.26</v>
      </c>
      <c r="X132" s="2" t="s">
        <v>13522</v>
      </c>
      <c r="Y132" s="2"/>
      <c r="Z132" s="13" t="n">
        <v>582</v>
      </c>
      <c r="AA132" s="2" t="s">
        <v>13504</v>
      </c>
    </row>
    <row r="133" customFormat="false" ht="15" hidden="false" customHeight="false" outlineLevel="0" collapsed="false">
      <c r="A133" s="8" t="s">
        <v>1729</v>
      </c>
      <c r="B133" s="10" t="str">
        <f aca="false">'Layout Mercado Libre'!C133</f>
        <v>Libertrim SII Trimebutina/Simeticona 200/75 mg 24 Comp</v>
      </c>
      <c r="C133" s="10" t="str">
        <f aca="false">IFERROR(LEFT('Layout Mercado Libre'!E133,FIND(" &gt; ",'Layout Mercado Libre'!E133)-1),"")</f>
        <v>Salud y Equipamiento Médico</v>
      </c>
      <c r="D133" s="12" t="n">
        <v>723.61</v>
      </c>
      <c r="E133" s="13" t="n">
        <f aca="false">Parámetros!$B$5</f>
        <v>4</v>
      </c>
      <c r="F133" s="13" t="n">
        <f aca="false">D133+E133</f>
        <v>727.61</v>
      </c>
      <c r="G133" s="3" t="n">
        <f aca="false">IF(C133="",Parámetros!$B$9,IFERROR(VLOOKUP(C133,Parámetros!$A$20:$B$23,2,FALSE()),Parámetros!$B$9))</f>
        <v>0.14</v>
      </c>
      <c r="H133" s="14" t="n">
        <v>0.17</v>
      </c>
      <c r="I133" s="12" t="n">
        <v>75</v>
      </c>
      <c r="J133" s="13" t="n">
        <f aca="false">ROUNDUP((F133+Parámetros!$C$13)/(1-G133),0)</f>
        <v>876</v>
      </c>
      <c r="K133" s="13" t="n">
        <f aca="false">ROUNDUP((F133+Parámetros!$C$14)/(1-G133),0)</f>
        <v>881</v>
      </c>
      <c r="L133" s="13" t="n">
        <f aca="false">ROUNDUP((F133+Parámetros!$C$15)/(1-G133),0)</f>
        <v>890</v>
      </c>
      <c r="M133" s="13" t="n">
        <f aca="false">MAX(ROUNDUP((F133+I133)/(1-G133),0),Parámetros!$B$7)</f>
        <v>934</v>
      </c>
      <c r="N133" s="12" t="n">
        <v>1056.27</v>
      </c>
      <c r="O133" s="12" t="n">
        <v>1039.86</v>
      </c>
      <c r="P133" s="13" t="n">
        <f aca="false">Parámetros!$B$6</f>
        <v>1</v>
      </c>
      <c r="Q133" s="13" t="n">
        <f aca="false">IF(AND(ISNUMBER(O133),O133-P133&gt;=Parámetros!$B$7),M133,IF(J133&lt;Parámetros!$B$13,J133,IF(K133&lt;Parámetros!$B$14,K133,IF(L133&lt;Parámetros!$B$15,L133,M133))))</f>
        <v>934</v>
      </c>
      <c r="R133" s="13" t="n">
        <f aca="false">IF(AND(ISNUMBER(O133),O133-P133&gt;=Q133),O133-P133,Q133)</f>
        <v>1038.86</v>
      </c>
      <c r="S133" s="3" t="n">
        <f aca="false">IF(ISNUMBER(O133),R133/O133-1,"")</f>
        <v>-0.000961667916834941</v>
      </c>
      <c r="T133" s="13" t="n">
        <f aca="false">VLOOKUP(R133,Parámetros!$A$13:$C$16,3,TRUE())</f>
        <v>0</v>
      </c>
      <c r="U133" s="13" t="n">
        <f aca="false">IF(R133&gt;=Parámetros!$B$7,I133,0)</f>
        <v>75</v>
      </c>
      <c r="V133" s="13" t="n">
        <f aca="false">R133*(1-G133)-T133-U133</f>
        <v>818.4196</v>
      </c>
      <c r="W133" s="13" t="n">
        <f aca="false">V133-F133</f>
        <v>90.8095999999999</v>
      </c>
      <c r="X133" s="2" t="s">
        <v>13576</v>
      </c>
      <c r="Y133" s="2"/>
      <c r="Z133" s="13" t="n">
        <v>698</v>
      </c>
      <c r="AA133" s="2" t="s">
        <v>13518</v>
      </c>
    </row>
    <row r="134" customFormat="false" ht="15" hidden="false" customHeight="false" outlineLevel="0" collapsed="false">
      <c r="A134" s="8" t="s">
        <v>1743</v>
      </c>
      <c r="B134" s="10" t="str">
        <f aca="false">'Layout Mercado Libre'!C134</f>
        <v>Kit Glucómetro Accu-Chek Instant con Softclix 50 Tiras</v>
      </c>
      <c r="C134" s="10" t="str">
        <f aca="false">IFERROR(LEFT('Layout Mercado Libre'!E134,FIND(" &gt; ",'Layout Mercado Libre'!E134)-1),"")</f>
        <v>Salud y Equipamiento Médico</v>
      </c>
      <c r="D134" s="12" t="n">
        <v>587.35</v>
      </c>
      <c r="E134" s="13" t="n">
        <f aca="false">Parámetros!$B$5</f>
        <v>4</v>
      </c>
      <c r="F134" s="13" t="n">
        <f aca="false">D134+E134</f>
        <v>591.35</v>
      </c>
      <c r="G134" s="3" t="n">
        <f aca="false">IF(C134="",Parámetros!$B$9,IFERROR(VLOOKUP(C134,Parámetros!$A$20:$B$23,2,FALSE()),Parámetros!$B$9))</f>
        <v>0.14</v>
      </c>
      <c r="H134" s="14" t="n">
        <v>0.5</v>
      </c>
      <c r="I134" s="12" t="n">
        <v>75</v>
      </c>
      <c r="J134" s="13" t="n">
        <f aca="false">ROUNDUP((F134+Parámetros!$C$13)/(1-G134),0)</f>
        <v>717</v>
      </c>
      <c r="K134" s="13" t="n">
        <f aca="false">ROUNDUP((F134+Parámetros!$C$14)/(1-G134),0)</f>
        <v>723</v>
      </c>
      <c r="L134" s="13" t="n">
        <f aca="false">ROUNDUP((F134+Parámetros!$C$15)/(1-G134),0)</f>
        <v>731</v>
      </c>
      <c r="M134" s="13" t="n">
        <f aca="false">MAX(ROUNDUP((F134+I134)/(1-G134),0),Parámetros!$B$7)</f>
        <v>775</v>
      </c>
      <c r="N134" s="12" t="n">
        <v>940.06</v>
      </c>
      <c r="O134" s="12" t="n">
        <v>818</v>
      </c>
      <c r="P134" s="13" t="n">
        <f aca="false">Parámetros!$B$6</f>
        <v>1</v>
      </c>
      <c r="Q134" s="13" t="n">
        <f aca="false">IF(AND(ISNUMBER(O134),O134-P134&gt;=Parámetros!$B$7),M134,IF(J134&lt;Parámetros!$B$13,J134,IF(K134&lt;Parámetros!$B$14,K134,IF(L134&lt;Parámetros!$B$15,L134,M134))))</f>
        <v>775</v>
      </c>
      <c r="R134" s="13" t="n">
        <f aca="false">IF(AND(ISNUMBER(O134),O134-P134&gt;=Q134),O134-P134,Q134)</f>
        <v>817</v>
      </c>
      <c r="S134" s="3" t="n">
        <f aca="false">IF(ISNUMBER(O134),R134/O134-1,"")</f>
        <v>-0.0012224938875306</v>
      </c>
      <c r="T134" s="13" t="n">
        <f aca="false">VLOOKUP(R134,Parámetros!$A$13:$C$16,3,TRUE())</f>
        <v>0</v>
      </c>
      <c r="U134" s="13" t="n">
        <f aca="false">IF(R134&gt;=Parámetros!$B$7,I134,0)</f>
        <v>75</v>
      </c>
      <c r="V134" s="13" t="n">
        <f aca="false">R134*(1-G134)-T134-U134</f>
        <v>627.62</v>
      </c>
      <c r="W134" s="13" t="n">
        <f aca="false">V134-F134</f>
        <v>36.27</v>
      </c>
      <c r="X134" s="2" t="s">
        <v>13577</v>
      </c>
      <c r="Y134" s="2"/>
      <c r="Z134" s="13" t="n">
        <v>813.45</v>
      </c>
      <c r="AA134" s="2" t="s">
        <v>13578</v>
      </c>
    </row>
    <row r="135" customFormat="false" ht="15" hidden="false" customHeight="false" outlineLevel="0" collapsed="false">
      <c r="A135" s="8" t="s">
        <v>1752</v>
      </c>
      <c r="B135" s="10" t="str">
        <f aca="false">'Layout Mercado Libre'!C135</f>
        <v>Libertrim Alfa Trimebutina/Simeticona 200/75/45 mg 24 Comp</v>
      </c>
      <c r="C135" s="10" t="str">
        <f aca="false">IFERROR(LEFT('Layout Mercado Libre'!E135,FIND(" &gt; ",'Layout Mercado Libre'!E135)-1),"")</f>
        <v>Salud y Equipamiento Médico</v>
      </c>
      <c r="D135" s="12" t="n">
        <v>503.73</v>
      </c>
      <c r="E135" s="13" t="n">
        <f aca="false">Parámetros!$B$5</f>
        <v>4</v>
      </c>
      <c r="F135" s="13" t="n">
        <f aca="false">D135+E135</f>
        <v>507.73</v>
      </c>
      <c r="G135" s="3" t="n">
        <f aca="false">IF(C135="",Parámetros!$B$9,IFERROR(VLOOKUP(C135,Parámetros!$A$20:$B$23,2,FALSE()),Parámetros!$B$9))</f>
        <v>0.14</v>
      </c>
      <c r="H135" s="14" t="n">
        <v>0.17</v>
      </c>
      <c r="I135" s="12" t="n">
        <v>75</v>
      </c>
      <c r="J135" s="13" t="n">
        <f aca="false">ROUNDUP((F135+Parámetros!$C$13)/(1-G135),0)</f>
        <v>620</v>
      </c>
      <c r="K135" s="13" t="n">
        <f aca="false">ROUNDUP((F135+Parámetros!$C$14)/(1-G135),0)</f>
        <v>626</v>
      </c>
      <c r="L135" s="13" t="n">
        <f aca="false">ROUNDUP((F135+Parámetros!$C$15)/(1-G135),0)</f>
        <v>634</v>
      </c>
      <c r="M135" s="13" t="n">
        <f aca="false">MAX(ROUNDUP((F135+I135)/(1-G135),0),Parámetros!$B$7)</f>
        <v>678</v>
      </c>
      <c r="N135" s="12" t="n">
        <v>893.96</v>
      </c>
      <c r="O135" s="12" t="n">
        <v>924.52</v>
      </c>
      <c r="P135" s="13" t="n">
        <f aca="false">Parámetros!$B$6</f>
        <v>1</v>
      </c>
      <c r="Q135" s="13" t="n">
        <f aca="false">IF(AND(ISNUMBER(O135),O135-P135&gt;=Parámetros!$B$7),M135,IF(J135&lt;Parámetros!$B$13,J135,IF(K135&lt;Parámetros!$B$14,K135,IF(L135&lt;Parámetros!$B$15,L135,M135))))</f>
        <v>678</v>
      </c>
      <c r="R135" s="13" t="n">
        <f aca="false">IF(AND(ISNUMBER(O135),O135-P135&gt;=Q135),O135-P135,Q135)</f>
        <v>923.52</v>
      </c>
      <c r="S135" s="3" t="n">
        <f aca="false">IF(ISNUMBER(O135),R135/O135-1,"")</f>
        <v>-0.00108164236576813</v>
      </c>
      <c r="T135" s="13" t="n">
        <f aca="false">VLOOKUP(R135,Parámetros!$A$13:$C$16,3,TRUE())</f>
        <v>0</v>
      </c>
      <c r="U135" s="13" t="n">
        <f aca="false">IF(R135&gt;=Parámetros!$B$7,I135,0)</f>
        <v>75</v>
      </c>
      <c r="V135" s="13" t="n">
        <f aca="false">R135*(1-G135)-T135-U135</f>
        <v>719.2272</v>
      </c>
      <c r="W135" s="13" t="n">
        <f aca="false">V135-F135</f>
        <v>211.4972</v>
      </c>
      <c r="X135" s="2" t="s">
        <v>13576</v>
      </c>
      <c r="Y135" s="2"/>
      <c r="Z135" s="13" t="n">
        <v>671</v>
      </c>
      <c r="AA135" s="2" t="s">
        <v>13518</v>
      </c>
    </row>
    <row r="136" customFormat="false" ht="15" hidden="false" customHeight="false" outlineLevel="0" collapsed="false">
      <c r="A136" s="8" t="s">
        <v>1762</v>
      </c>
      <c r="B136" s="10" t="str">
        <f aca="false">'Layout Mercado Libre'!C136</f>
        <v>Sedalmerck Paracetamol/Cafeína/Fenilefrina 200 Tabletas</v>
      </c>
      <c r="C136" s="10" t="str">
        <f aca="false">IFERROR(LEFT('Layout Mercado Libre'!E136,FIND(" &gt; ",'Layout Mercado Libre'!E136)-1),"")</f>
        <v>Salud y Equipamiento Médico</v>
      </c>
      <c r="D136" s="12" t="n">
        <v>665.26</v>
      </c>
      <c r="E136" s="13" t="n">
        <f aca="false">Parámetros!$B$5</f>
        <v>4</v>
      </c>
      <c r="F136" s="13" t="n">
        <f aca="false">D136+E136</f>
        <v>669.26</v>
      </c>
      <c r="G136" s="3" t="n">
        <f aca="false">IF(C136="",Parámetros!$B$9,IFERROR(VLOOKUP(C136,Parámetros!$A$20:$B$23,2,FALSE()),Parámetros!$B$9))</f>
        <v>0.14</v>
      </c>
      <c r="H136" s="14" t="n">
        <v>0.57</v>
      </c>
      <c r="I136" s="12" t="n">
        <v>90</v>
      </c>
      <c r="J136" s="13" t="n">
        <f aca="false">ROUNDUP((F136+Parámetros!$C$13)/(1-G136),0)</f>
        <v>808</v>
      </c>
      <c r="K136" s="13" t="n">
        <f aca="false">ROUNDUP((F136+Parámetros!$C$14)/(1-G136),0)</f>
        <v>814</v>
      </c>
      <c r="L136" s="13" t="n">
        <f aca="false">ROUNDUP((F136+Parámetros!$C$15)/(1-G136),0)</f>
        <v>822</v>
      </c>
      <c r="M136" s="13" t="n">
        <f aca="false">MAX(ROUNDUP((F136+I136)/(1-G136),0),Parámetros!$B$7)</f>
        <v>883</v>
      </c>
      <c r="N136" s="12" t="n">
        <v>869</v>
      </c>
      <c r="O136" s="12" t="n">
        <v>869</v>
      </c>
      <c r="P136" s="13" t="n">
        <f aca="false">Parámetros!$B$6</f>
        <v>1</v>
      </c>
      <c r="Q136" s="13" t="n">
        <f aca="false">IF(AND(ISNUMBER(O136),O136-P136&gt;=Parámetros!$B$7),M136,IF(J136&lt;Parámetros!$B$13,J136,IF(K136&lt;Parámetros!$B$14,K136,IF(L136&lt;Parámetros!$B$15,L136,M136))))</f>
        <v>883</v>
      </c>
      <c r="R136" s="13" t="n">
        <f aca="false">IF(AND(ISNUMBER(O136),O136-P136&gt;=Q136),O136-P136,Q136)</f>
        <v>883</v>
      </c>
      <c r="S136" s="3" t="n">
        <f aca="false">IF(ISNUMBER(O136),R136/O136-1,"")</f>
        <v>0.0161104718066742</v>
      </c>
      <c r="T136" s="13" t="n">
        <f aca="false">VLOOKUP(R136,Parámetros!$A$13:$C$16,3,TRUE())</f>
        <v>0</v>
      </c>
      <c r="U136" s="13" t="n">
        <f aca="false">IF(R136&gt;=Parámetros!$B$7,I136,0)</f>
        <v>90</v>
      </c>
      <c r="V136" s="13" t="n">
        <f aca="false">R136*(1-G136)-T136-U136</f>
        <v>669.38</v>
      </c>
      <c r="W136" s="13" t="n">
        <f aca="false">V136-F136</f>
        <v>0.120000000000005</v>
      </c>
      <c r="X136" s="2" t="s">
        <v>13579</v>
      </c>
      <c r="Y136" s="2"/>
      <c r="Z136" s="13"/>
      <c r="AA136" s="2"/>
    </row>
    <row r="137" customFormat="false" ht="15" hidden="false" customHeight="false" outlineLevel="0" collapsed="false">
      <c r="A137" s="8" t="s">
        <v>1773</v>
      </c>
      <c r="B137" s="10" t="str">
        <f aca="false">'Layout Mercado Libre'!C137</f>
        <v>Eutirox Levotiroxina Sódica 50 mcg 50 Tabletas</v>
      </c>
      <c r="C137" s="10" t="str">
        <f aca="false">IFERROR(LEFT('Layout Mercado Libre'!E137,FIND(" &gt; ",'Layout Mercado Libre'!E137)-1),"")</f>
        <v>Salud y Equipamiento Médico</v>
      </c>
      <c r="D137" s="12" t="n">
        <v>170.26</v>
      </c>
      <c r="E137" s="13" t="n">
        <f aca="false">Parámetros!$B$5</f>
        <v>4</v>
      </c>
      <c r="F137" s="13" t="n">
        <f aca="false">D137+E137</f>
        <v>174.26</v>
      </c>
      <c r="G137" s="3" t="n">
        <f aca="false">IF(C137="",Parámetros!$B$9,IFERROR(VLOOKUP(C137,Parámetros!$A$20:$B$23,2,FALSE()),Parámetros!$B$9))</f>
        <v>0.14</v>
      </c>
      <c r="H137" s="14" t="n">
        <v>0.23</v>
      </c>
      <c r="I137" s="12" t="n">
        <v>75</v>
      </c>
      <c r="J137" s="13" t="n">
        <f aca="false">ROUNDUP((F137+Parámetros!$C$13)/(1-G137),0)</f>
        <v>232</v>
      </c>
      <c r="K137" s="13" t="n">
        <f aca="false">ROUNDUP((F137+Parámetros!$C$14)/(1-G137),0)</f>
        <v>238</v>
      </c>
      <c r="L137" s="13" t="n">
        <f aca="false">ROUNDUP((F137+Parámetros!$C$15)/(1-G137),0)</f>
        <v>246</v>
      </c>
      <c r="M137" s="13" t="n">
        <f aca="false">MAX(ROUNDUP((F137+I137)/(1-G137),0),Parámetros!$B$7)</f>
        <v>299</v>
      </c>
      <c r="N137" s="12" t="n">
        <v>475.11</v>
      </c>
      <c r="O137" s="12" t="n">
        <v>375</v>
      </c>
      <c r="P137" s="13" t="n">
        <f aca="false">Parámetros!$B$6</f>
        <v>1</v>
      </c>
      <c r="Q137" s="13" t="n">
        <f aca="false">IF(AND(ISNUMBER(O137),O137-P137&gt;=Parámetros!$B$7),M137,IF(J137&lt;Parámetros!$B$13,J137,IF(K137&lt;Parámetros!$B$14,K137,IF(L137&lt;Parámetros!$B$15,L137,M137))))</f>
        <v>299</v>
      </c>
      <c r="R137" s="13" t="n">
        <f aca="false">IF(AND(ISNUMBER(O137),O137-P137&gt;=Q137),O137-P137,Q137)</f>
        <v>374</v>
      </c>
      <c r="S137" s="3" t="n">
        <f aca="false">IF(ISNUMBER(O137),R137/O137-1,"")</f>
        <v>-0.00266666666666671</v>
      </c>
      <c r="T137" s="13" t="n">
        <f aca="false">VLOOKUP(R137,Parámetros!$A$13:$C$16,3,TRUE())</f>
        <v>0</v>
      </c>
      <c r="U137" s="13" t="n">
        <f aca="false">IF(R137&gt;=Parámetros!$B$7,I137,0)</f>
        <v>75</v>
      </c>
      <c r="V137" s="13" t="n">
        <f aca="false">R137*(1-G137)-T137-U137</f>
        <v>246.64</v>
      </c>
      <c r="W137" s="13" t="n">
        <f aca="false">V137-F137</f>
        <v>72.38</v>
      </c>
      <c r="X137" s="2" t="s">
        <v>13567</v>
      </c>
      <c r="Y137" s="2"/>
      <c r="Z137" s="13" t="n">
        <v>374</v>
      </c>
      <c r="AA137" s="2" t="s">
        <v>13512</v>
      </c>
    </row>
    <row r="138" customFormat="false" ht="15" hidden="false" customHeight="false" outlineLevel="0" collapsed="false">
      <c r="A138" s="8" t="s">
        <v>1785</v>
      </c>
      <c r="B138" s="10" t="str">
        <f aca="false">'Layout Mercado Libre'!C138</f>
        <v>Riopan Gel Antiácido Magaldrato/Dimeticona 250 ml</v>
      </c>
      <c r="C138" s="10" t="str">
        <f aca="false">IFERROR(LEFT('Layout Mercado Libre'!E138,FIND(" &gt; ",'Layout Mercado Libre'!E138)-1),"")</f>
        <v>Salud y Equipamiento Médico</v>
      </c>
      <c r="D138" s="12" t="n">
        <v>267.75</v>
      </c>
      <c r="E138" s="13" t="n">
        <f aca="false">Parámetros!$B$5</f>
        <v>4</v>
      </c>
      <c r="F138" s="13" t="n">
        <f aca="false">D138+E138</f>
        <v>271.75</v>
      </c>
      <c r="G138" s="3" t="n">
        <f aca="false">IF(C138="",Parámetros!$B$9,IFERROR(VLOOKUP(C138,Parámetros!$A$20:$B$23,2,FALSE()),Parámetros!$B$9))</f>
        <v>0.14</v>
      </c>
      <c r="H138" s="14" t="n">
        <v>0.35</v>
      </c>
      <c r="I138" s="12" t="n">
        <v>75</v>
      </c>
      <c r="J138" s="13" t="n">
        <f aca="false">ROUNDUP((F138+Parámetros!$C$13)/(1-G138),0)</f>
        <v>346</v>
      </c>
      <c r="K138" s="13" t="n">
        <f aca="false">ROUNDUP((F138+Parámetros!$C$14)/(1-G138),0)</f>
        <v>351</v>
      </c>
      <c r="L138" s="13" t="n">
        <f aca="false">ROUNDUP((F138+Parámetros!$C$15)/(1-G138),0)</f>
        <v>360</v>
      </c>
      <c r="M138" s="13" t="n">
        <f aca="false">MAX(ROUNDUP((F138+I138)/(1-G138),0),Parámetros!$B$7)</f>
        <v>404</v>
      </c>
      <c r="N138" s="12" t="n">
        <v>503.69</v>
      </c>
      <c r="O138" s="12" t="n">
        <v>436.59</v>
      </c>
      <c r="P138" s="13" t="n">
        <f aca="false">Parámetros!$B$6</f>
        <v>1</v>
      </c>
      <c r="Q138" s="13" t="n">
        <f aca="false">IF(AND(ISNUMBER(O138),O138-P138&gt;=Parámetros!$B$7),M138,IF(J138&lt;Parámetros!$B$13,J138,IF(K138&lt;Parámetros!$B$14,K138,IF(L138&lt;Parámetros!$B$15,L138,M138))))</f>
        <v>404</v>
      </c>
      <c r="R138" s="13" t="n">
        <f aca="false">IF(AND(ISNUMBER(O138),O138-P138&gt;=Q138),O138-P138,Q138)</f>
        <v>435.59</v>
      </c>
      <c r="S138" s="3" t="n">
        <f aca="false">IF(ISNUMBER(O138),R138/O138-1,"")</f>
        <v>-0.00229047848095465</v>
      </c>
      <c r="T138" s="13" t="n">
        <f aca="false">VLOOKUP(R138,Parámetros!$A$13:$C$16,3,TRUE())</f>
        <v>0</v>
      </c>
      <c r="U138" s="13" t="n">
        <f aca="false">IF(R138&gt;=Parámetros!$B$7,I138,0)</f>
        <v>75</v>
      </c>
      <c r="V138" s="13" t="n">
        <f aca="false">R138*(1-G138)-T138-U138</f>
        <v>299.6074</v>
      </c>
      <c r="W138" s="13" t="n">
        <f aca="false">V138-F138</f>
        <v>27.8574</v>
      </c>
      <c r="X138" s="2" t="s">
        <v>13580</v>
      </c>
      <c r="Y138" s="2"/>
      <c r="Z138" s="13" t="n">
        <v>345</v>
      </c>
      <c r="AA138" s="2" t="s">
        <v>13512</v>
      </c>
    </row>
    <row r="139" customFormat="false" ht="15" hidden="false" customHeight="false" outlineLevel="0" collapsed="false">
      <c r="A139" s="8" t="s">
        <v>1797</v>
      </c>
      <c r="B139" s="10" t="str">
        <f aca="false">'Layout Mercado Libre'!C139</f>
        <v>Cafiaspirina Ácido Acetilsalicílico/Cafeína 100 Tabletas</v>
      </c>
      <c r="C139" s="10" t="str">
        <f aca="false">IFERROR(LEFT('Layout Mercado Libre'!E139,FIND(" &gt; ",'Layout Mercado Libre'!E139)-1),"")</f>
        <v>Salud y Equipamiento Médico</v>
      </c>
      <c r="D139" s="12" t="n">
        <v>127.76</v>
      </c>
      <c r="E139" s="13" t="n">
        <f aca="false">Parámetros!$B$5</f>
        <v>4</v>
      </c>
      <c r="F139" s="13" t="n">
        <f aca="false">D139+E139</f>
        <v>131.76</v>
      </c>
      <c r="G139" s="3" t="n">
        <f aca="false">IF(C139="",Parámetros!$B$9,IFERROR(VLOOKUP(C139,Parámetros!$A$20:$B$23,2,FALSE()),Parámetros!$B$9))</f>
        <v>0.14</v>
      </c>
      <c r="H139" s="14" t="n">
        <v>0.34</v>
      </c>
      <c r="I139" s="12" t="n">
        <v>75</v>
      </c>
      <c r="J139" s="13" t="n">
        <f aca="false">ROUNDUP((F139+Parámetros!$C$13)/(1-G139),0)</f>
        <v>183</v>
      </c>
      <c r="K139" s="13" t="n">
        <f aca="false">ROUNDUP((F139+Parámetros!$C$14)/(1-G139),0)</f>
        <v>189</v>
      </c>
      <c r="L139" s="13" t="n">
        <f aca="false">ROUNDUP((F139+Parámetros!$C$15)/(1-G139),0)</f>
        <v>197</v>
      </c>
      <c r="M139" s="13" t="n">
        <f aca="false">MAX(ROUNDUP((F139+I139)/(1-G139),0),Parámetros!$B$7)</f>
        <v>299</v>
      </c>
      <c r="N139" s="12" t="n">
        <v>172.26</v>
      </c>
      <c r="O139" s="12" t="n">
        <v>130</v>
      </c>
      <c r="P139" s="13" t="n">
        <f aca="false">Parámetros!$B$6</f>
        <v>1</v>
      </c>
      <c r="Q139" s="13" t="n">
        <f aca="false">IF(AND(ISNUMBER(O139),O139-P139&gt;=Parámetros!$B$7),M139,IF(J139&lt;Parámetros!$B$13,J139,IF(K139&lt;Parámetros!$B$14,K139,IF(L139&lt;Parámetros!$B$15,L139,M139))))</f>
        <v>197</v>
      </c>
      <c r="R139" s="13" t="n">
        <f aca="false">IF(AND(ISNUMBER(O139),O139-P139&gt;=Q139),O139-P139,Q139)</f>
        <v>197</v>
      </c>
      <c r="S139" s="3" t="n">
        <f aca="false">IF(ISNUMBER(O139),R139/O139-1,"")</f>
        <v>0.515384615384615</v>
      </c>
      <c r="T139" s="13" t="n">
        <f aca="false">VLOOKUP(R139,Parámetros!$A$13:$C$16,3,TRUE())</f>
        <v>37</v>
      </c>
      <c r="U139" s="13" t="n">
        <f aca="false">IF(R139&gt;=Parámetros!$B$7,I139,0)</f>
        <v>0</v>
      </c>
      <c r="V139" s="13" t="n">
        <f aca="false">R139*(1-G139)-T139-U139</f>
        <v>132.42</v>
      </c>
      <c r="W139" s="13" t="n">
        <f aca="false">V139-F139</f>
        <v>0.659999999999997</v>
      </c>
      <c r="X139" s="2" t="s">
        <v>13581</v>
      </c>
      <c r="Y139" s="2"/>
      <c r="Z139" s="13" t="n">
        <v>160</v>
      </c>
      <c r="AA139" s="2" t="s">
        <v>13526</v>
      </c>
    </row>
    <row r="140" customFormat="false" ht="15" hidden="false" customHeight="false" outlineLevel="0" collapsed="false">
      <c r="A140" s="8" t="s">
        <v>1809</v>
      </c>
      <c r="B140" s="10" t="str">
        <f aca="false">'Layout Mercado Libre'!C140</f>
        <v>Bepanthen Pomada Protectora Dexpantenol 5% 30 g</v>
      </c>
      <c r="C140" s="10" t="str">
        <f aca="false">IFERROR(LEFT('Layout Mercado Libre'!E140,FIND(" &gt; ",'Layout Mercado Libre'!E140)-1),"")</f>
        <v>Salud y Equipamiento Médico</v>
      </c>
      <c r="D140" s="12" t="n">
        <v>64.37</v>
      </c>
      <c r="E140" s="13" t="n">
        <f aca="false">Parámetros!$B$5</f>
        <v>4</v>
      </c>
      <c r="F140" s="13" t="n">
        <f aca="false">D140+E140</f>
        <v>68.37</v>
      </c>
      <c r="G140" s="3" t="n">
        <f aca="false">IF(C140="",Parámetros!$B$9,IFERROR(VLOOKUP(C140,Parámetros!$A$20:$B$23,2,FALSE()),Parámetros!$B$9))</f>
        <v>0.14</v>
      </c>
      <c r="H140" s="14" t="n">
        <v>0.08</v>
      </c>
      <c r="I140" s="12" t="n">
        <v>75</v>
      </c>
      <c r="J140" s="13" t="n">
        <f aca="false">ROUNDUP((F140+Parámetros!$C$13)/(1-G140),0)</f>
        <v>109</v>
      </c>
      <c r="K140" s="13" t="n">
        <f aca="false">ROUNDUP((F140+Parámetros!$C$14)/(1-G140),0)</f>
        <v>115</v>
      </c>
      <c r="L140" s="13" t="n">
        <f aca="false">ROUNDUP((F140+Parámetros!$C$15)/(1-G140),0)</f>
        <v>123</v>
      </c>
      <c r="M140" s="13" t="n">
        <f aca="false">MAX(ROUNDUP((F140+I140)/(1-G140),0),Parámetros!$B$7)</f>
        <v>299</v>
      </c>
      <c r="N140" s="12" t="n">
        <v>116.88</v>
      </c>
      <c r="O140" s="12" t="n">
        <v>65</v>
      </c>
      <c r="P140" s="13" t="n">
        <f aca="false">Parámetros!$B$6</f>
        <v>1</v>
      </c>
      <c r="Q140" s="13" t="n">
        <f aca="false">IF(AND(ISNUMBER(O140),O140-P140&gt;=Parámetros!$B$7),M140,IF(J140&lt;Parámetros!$B$13,J140,IF(K140&lt;Parámetros!$B$14,K140,IF(L140&lt;Parámetros!$B$15,L140,M140))))</f>
        <v>115</v>
      </c>
      <c r="R140" s="13" t="n">
        <f aca="false">IF(AND(ISNUMBER(O140),O140-P140&gt;=Q140),O140-P140,Q140)</f>
        <v>115</v>
      </c>
      <c r="S140" s="3" t="n">
        <f aca="false">IF(ISNUMBER(O140),R140/O140-1,"")</f>
        <v>0.769230769230769</v>
      </c>
      <c r="T140" s="13" t="n">
        <f aca="false">VLOOKUP(R140,Parámetros!$A$13:$C$16,3,TRUE())</f>
        <v>30</v>
      </c>
      <c r="U140" s="13" t="n">
        <f aca="false">IF(R140&gt;=Parámetros!$B$7,I140,0)</f>
        <v>0</v>
      </c>
      <c r="V140" s="13" t="n">
        <f aca="false">R140*(1-G140)-T140-U140</f>
        <v>68.9</v>
      </c>
      <c r="W140" s="13" t="n">
        <f aca="false">V140-F140</f>
        <v>0.529999999999987</v>
      </c>
      <c r="X140" s="2" t="s">
        <v>13582</v>
      </c>
      <c r="Y140" s="2"/>
      <c r="Z140" s="13" t="n">
        <v>69</v>
      </c>
      <c r="AA140" s="2" t="s">
        <v>13523</v>
      </c>
    </row>
    <row r="141" customFormat="false" ht="15" hidden="false" customHeight="false" outlineLevel="0" collapsed="false">
      <c r="A141" s="8" t="s">
        <v>1825</v>
      </c>
      <c r="B141" s="10" t="str">
        <f aca="false">'Layout Mercado Libre'!C141</f>
        <v>Microlax Microenemas Laxante 90 mg/9 mg 4 Piezas de 5 ml</v>
      </c>
      <c r="C141" s="10" t="str">
        <f aca="false">IFERROR(LEFT('Layout Mercado Libre'!E141,FIND(" &gt; ",'Layout Mercado Libre'!E141)-1),"")</f>
        <v>Salud y Equipamiento Médico</v>
      </c>
      <c r="D141" s="12" t="n">
        <v>179.33</v>
      </c>
      <c r="E141" s="13" t="n">
        <f aca="false">Parámetros!$B$5</f>
        <v>4</v>
      </c>
      <c r="F141" s="13" t="n">
        <f aca="false">D141+E141</f>
        <v>183.33</v>
      </c>
      <c r="G141" s="3" t="n">
        <f aca="false">IF(C141="",Parámetros!$B$9,IFERROR(VLOOKUP(C141,Parámetros!$A$20:$B$23,2,FALSE()),Parámetros!$B$9))</f>
        <v>0.14</v>
      </c>
      <c r="H141" s="14" t="n">
        <v>0.17</v>
      </c>
      <c r="I141" s="12" t="n">
        <v>75</v>
      </c>
      <c r="J141" s="13" t="n">
        <f aca="false">ROUNDUP((F141+Parámetros!$C$13)/(1-G141),0)</f>
        <v>243</v>
      </c>
      <c r="K141" s="13" t="n">
        <f aca="false">ROUNDUP((F141+Parámetros!$C$14)/(1-G141),0)</f>
        <v>249</v>
      </c>
      <c r="L141" s="13" t="n">
        <f aca="false">ROUNDUP((F141+Parámetros!$C$15)/(1-G141),0)</f>
        <v>257</v>
      </c>
      <c r="M141" s="13" t="n">
        <f aca="false">MAX(ROUNDUP((F141+I141)/(1-G141),0),Parámetros!$B$7)</f>
        <v>301</v>
      </c>
      <c r="N141" s="12" t="n">
        <v>313.49</v>
      </c>
      <c r="O141" s="12" t="n">
        <v>272</v>
      </c>
      <c r="P141" s="13" t="n">
        <f aca="false">Parámetros!$B$6</f>
        <v>1</v>
      </c>
      <c r="Q141" s="13" t="n">
        <f aca="false">IF(AND(ISNUMBER(O141),O141-P141&gt;=Parámetros!$B$7),M141,IF(J141&lt;Parámetros!$B$13,J141,IF(K141&lt;Parámetros!$B$14,K141,IF(L141&lt;Parámetros!$B$15,L141,M141))))</f>
        <v>257</v>
      </c>
      <c r="R141" s="13" t="n">
        <f aca="false">IF(AND(ISNUMBER(O141),O141-P141&gt;=Q141),O141-P141,Q141)</f>
        <v>271</v>
      </c>
      <c r="S141" s="3" t="n">
        <f aca="false">IF(ISNUMBER(O141),R141/O141-1,"")</f>
        <v>-0.00367647058823528</v>
      </c>
      <c r="T141" s="13" t="n">
        <f aca="false">VLOOKUP(R141,Parámetros!$A$13:$C$16,3,TRUE())</f>
        <v>37</v>
      </c>
      <c r="U141" s="13" t="n">
        <f aca="false">IF(R141&gt;=Parámetros!$B$7,I141,0)</f>
        <v>0</v>
      </c>
      <c r="V141" s="13" t="n">
        <f aca="false">R141*(1-G141)-T141-U141</f>
        <v>196.06</v>
      </c>
      <c r="W141" s="13" t="n">
        <f aca="false">V141-F141</f>
        <v>12.73</v>
      </c>
      <c r="X141" s="2" t="s">
        <v>13583</v>
      </c>
      <c r="Y141" s="2"/>
      <c r="Z141" s="13" t="n">
        <v>230</v>
      </c>
      <c r="AA141" s="2" t="s">
        <v>13537</v>
      </c>
    </row>
    <row r="142" customFormat="false" ht="15" hidden="false" customHeight="false" outlineLevel="0" collapsed="false">
      <c r="A142" s="8" t="s">
        <v>1841</v>
      </c>
      <c r="B142" s="10" t="str">
        <f aca="false">'Layout Mercado Libre'!C142</f>
        <v>Glucerna Vainilla Suplemento Alimenticio Líquido 237 ml</v>
      </c>
      <c r="C142" s="10" t="str">
        <f aca="false">IFERROR(LEFT('Layout Mercado Libre'!E142,FIND(" &gt; ",'Layout Mercado Libre'!E142)-1),"")</f>
        <v>Salud y Equipamiento Médico</v>
      </c>
      <c r="D142" s="12" t="n">
        <v>43.59</v>
      </c>
      <c r="E142" s="13" t="n">
        <f aca="false">Parámetros!$B$5</f>
        <v>4</v>
      </c>
      <c r="F142" s="13" t="n">
        <f aca="false">D142+E142</f>
        <v>47.59</v>
      </c>
      <c r="G142" s="3" t="n">
        <f aca="false">IF(C142="",Parámetros!$B$9,IFERROR(VLOOKUP(C142,Parámetros!$A$20:$B$23,2,FALSE()),Parámetros!$B$9))</f>
        <v>0.14</v>
      </c>
      <c r="H142" s="14" t="n">
        <v>0.34</v>
      </c>
      <c r="I142" s="12" t="n">
        <v>75</v>
      </c>
      <c r="J142" s="13" t="n">
        <f aca="false">ROUNDUP((F142+Parámetros!$C$13)/(1-G142),0)</f>
        <v>85</v>
      </c>
      <c r="K142" s="13" t="n">
        <f aca="false">ROUNDUP((F142+Parámetros!$C$14)/(1-G142),0)</f>
        <v>91</v>
      </c>
      <c r="L142" s="13" t="n">
        <f aca="false">ROUNDUP((F142+Parámetros!$C$15)/(1-G142),0)</f>
        <v>99</v>
      </c>
      <c r="M142" s="13" t="n">
        <f aca="false">MAX(ROUNDUP((F142+I142)/(1-G142),0),Parámetros!$B$7)</f>
        <v>299</v>
      </c>
      <c r="N142" s="12" t="n">
        <v>142.97</v>
      </c>
      <c r="O142" s="12" t="n">
        <v>74</v>
      </c>
      <c r="P142" s="13" t="n">
        <f aca="false">Parámetros!$B$6</f>
        <v>1</v>
      </c>
      <c r="Q142" s="13" t="n">
        <f aca="false">IF(AND(ISNUMBER(O142),O142-P142&gt;=Parámetros!$B$7),M142,IF(J142&lt;Parámetros!$B$13,J142,IF(K142&lt;Parámetros!$B$14,K142,IF(L142&lt;Parámetros!$B$15,L142,M142))))</f>
        <v>85</v>
      </c>
      <c r="R142" s="13" t="n">
        <f aca="false">IF(AND(ISNUMBER(O142),O142-P142&gt;=Q142),O142-P142,Q142)</f>
        <v>85</v>
      </c>
      <c r="S142" s="3" t="n">
        <f aca="false">IF(ISNUMBER(O142),R142/O142-1,"")</f>
        <v>0.148648648648649</v>
      </c>
      <c r="T142" s="13" t="n">
        <f aca="false">VLOOKUP(R142,Parámetros!$A$13:$C$16,3,TRUE())</f>
        <v>25</v>
      </c>
      <c r="U142" s="13" t="n">
        <f aca="false">IF(R142&gt;=Parámetros!$B$7,I142,0)</f>
        <v>0</v>
      </c>
      <c r="V142" s="13" t="n">
        <f aca="false">R142*(1-G142)-T142-U142</f>
        <v>48.1</v>
      </c>
      <c r="W142" s="13" t="n">
        <f aca="false">V142-F142</f>
        <v>0.509999999999991</v>
      </c>
      <c r="X142" s="2" t="s">
        <v>13566</v>
      </c>
      <c r="Y142" s="2"/>
      <c r="Z142" s="13" t="n">
        <v>70</v>
      </c>
      <c r="AA142" s="2" t="s">
        <v>13523</v>
      </c>
    </row>
    <row r="143" customFormat="false" ht="15" hidden="false" customHeight="false" outlineLevel="0" collapsed="false">
      <c r="A143" s="8" t="s">
        <v>1851</v>
      </c>
      <c r="B143" s="10" t="str">
        <f aca="false">'Layout Mercado Libre'!C143</f>
        <v>Daflon 1000 Diosmina/Hesperidina 900/100 mg 30 Sobres</v>
      </c>
      <c r="C143" s="10" t="str">
        <f aca="false">IFERROR(LEFT('Layout Mercado Libre'!E143,FIND(" &gt; ",'Layout Mercado Libre'!E143)-1),"")</f>
        <v>Salud y Equipamiento Médico</v>
      </c>
      <c r="D143" s="12" t="n">
        <v>1017.64</v>
      </c>
      <c r="E143" s="13" t="n">
        <f aca="false">Parámetros!$B$5</f>
        <v>4</v>
      </c>
      <c r="F143" s="13" t="n">
        <f aca="false">D143+E143</f>
        <v>1021.64</v>
      </c>
      <c r="G143" s="3" t="n">
        <f aca="false">IF(C143="",Parámetros!$B$9,IFERROR(VLOOKUP(C143,Parámetros!$A$20:$B$23,2,FALSE()),Parámetros!$B$9))</f>
        <v>0.14</v>
      </c>
      <c r="H143" s="14" t="n">
        <v>0.39</v>
      </c>
      <c r="I143" s="12" t="n">
        <v>75</v>
      </c>
      <c r="J143" s="13" t="n">
        <f aca="false">ROUNDUP((F143+Parámetros!$C$13)/(1-G143),0)</f>
        <v>1218</v>
      </c>
      <c r="K143" s="13" t="n">
        <f aca="false">ROUNDUP((F143+Parámetros!$C$14)/(1-G143),0)</f>
        <v>1223</v>
      </c>
      <c r="L143" s="13" t="n">
        <f aca="false">ROUNDUP((F143+Parámetros!$C$15)/(1-G143),0)</f>
        <v>1231</v>
      </c>
      <c r="M143" s="13" t="n">
        <f aca="false">MAX(ROUNDUP((F143+I143)/(1-G143),0),Parámetros!$B$7)</f>
        <v>1276</v>
      </c>
      <c r="N143" s="12" t="n">
        <v>1517.21</v>
      </c>
      <c r="O143" s="12" t="n">
        <v>1355</v>
      </c>
      <c r="P143" s="13" t="n">
        <f aca="false">Parámetros!$B$6</f>
        <v>1</v>
      </c>
      <c r="Q143" s="13" t="n">
        <f aca="false">IF(AND(ISNUMBER(O143),O143-P143&gt;=Parámetros!$B$7),M143,IF(J143&lt;Parámetros!$B$13,J143,IF(K143&lt;Parámetros!$B$14,K143,IF(L143&lt;Parámetros!$B$15,L143,M143))))</f>
        <v>1276</v>
      </c>
      <c r="R143" s="13" t="n">
        <f aca="false">IF(AND(ISNUMBER(O143),O143-P143&gt;=Q143),O143-P143,Q143)</f>
        <v>1354</v>
      </c>
      <c r="S143" s="3" t="n">
        <f aca="false">IF(ISNUMBER(O143),R143/O143-1,"")</f>
        <v>-0.000738007380073791</v>
      </c>
      <c r="T143" s="13" t="n">
        <f aca="false">VLOOKUP(R143,Parámetros!$A$13:$C$16,3,TRUE())</f>
        <v>0</v>
      </c>
      <c r="U143" s="13" t="n">
        <f aca="false">IF(R143&gt;=Parámetros!$B$7,I143,0)</f>
        <v>75</v>
      </c>
      <c r="V143" s="13" t="n">
        <f aca="false">R143*(1-G143)-T143-U143</f>
        <v>1089.44</v>
      </c>
      <c r="W143" s="13" t="n">
        <f aca="false">V143-F143</f>
        <v>67.8000000000001</v>
      </c>
      <c r="X143" s="2" t="s">
        <v>13546</v>
      </c>
      <c r="Y143" s="2"/>
      <c r="Z143" s="13" t="n">
        <v>1333.5</v>
      </c>
      <c r="AA143" s="2" t="s">
        <v>13523</v>
      </c>
    </row>
    <row r="144" customFormat="false" ht="15" hidden="false" customHeight="false" outlineLevel="0" collapsed="false">
      <c r="A144" s="8" t="s">
        <v>1865</v>
      </c>
      <c r="B144" s="10" t="str">
        <f aca="false">'Layout Mercado Libre'!C144</f>
        <v>Ensure Vainilla Suplemento Alimenticio Líquido 237 ml</v>
      </c>
      <c r="C144" s="10" t="str">
        <f aca="false">IFERROR(LEFT('Layout Mercado Libre'!E144,FIND(" &gt; ",'Layout Mercado Libre'!E144)-1),"")</f>
        <v>Salud y Equipamiento Médico</v>
      </c>
      <c r="D144" s="12" t="n">
        <v>38.8</v>
      </c>
      <c r="E144" s="13" t="n">
        <f aca="false">Parámetros!$B$5</f>
        <v>4</v>
      </c>
      <c r="F144" s="13" t="n">
        <f aca="false">D144+E144</f>
        <v>42.8</v>
      </c>
      <c r="G144" s="3" t="n">
        <f aca="false">IF(C144="",Parámetros!$B$9,IFERROR(VLOOKUP(C144,Parámetros!$A$20:$B$23,2,FALSE()),Parámetros!$B$9))</f>
        <v>0.14</v>
      </c>
      <c r="H144" s="14" t="n">
        <v>0.34</v>
      </c>
      <c r="I144" s="12" t="n">
        <v>75</v>
      </c>
      <c r="J144" s="13" t="n">
        <f aca="false">ROUNDUP((F144+Parámetros!$C$13)/(1-G144),0)</f>
        <v>79</v>
      </c>
      <c r="K144" s="13" t="n">
        <f aca="false">ROUNDUP((F144+Parámetros!$C$14)/(1-G144),0)</f>
        <v>85</v>
      </c>
      <c r="L144" s="13" t="n">
        <f aca="false">ROUNDUP((F144+Parámetros!$C$15)/(1-G144),0)</f>
        <v>93</v>
      </c>
      <c r="M144" s="13" t="n">
        <f aca="false">MAX(ROUNDUP((F144+I144)/(1-G144),0),Parámetros!$B$7)</f>
        <v>299</v>
      </c>
      <c r="N144" s="12" t="n">
        <v>155.07</v>
      </c>
      <c r="O144" s="12" t="n">
        <v>64.98</v>
      </c>
      <c r="P144" s="13" t="n">
        <f aca="false">Parámetros!$B$6</f>
        <v>1</v>
      </c>
      <c r="Q144" s="13" t="n">
        <f aca="false">IF(AND(ISNUMBER(O144),O144-P144&gt;=Parámetros!$B$7),M144,IF(J144&lt;Parámetros!$B$13,J144,IF(K144&lt;Parámetros!$B$14,K144,IF(L144&lt;Parámetros!$B$15,L144,M144))))</f>
        <v>79</v>
      </c>
      <c r="R144" s="13" t="n">
        <f aca="false">IF(AND(ISNUMBER(O144),O144-P144&gt;=Q144),O144-P144,Q144)</f>
        <v>79</v>
      </c>
      <c r="S144" s="3" t="n">
        <f aca="false">IF(ISNUMBER(O144),R144/O144-1,"")</f>
        <v>0.215758694983072</v>
      </c>
      <c r="T144" s="13" t="n">
        <f aca="false">VLOOKUP(R144,Parámetros!$A$13:$C$16,3,TRUE())</f>
        <v>25</v>
      </c>
      <c r="U144" s="13" t="n">
        <f aca="false">IF(R144&gt;=Parámetros!$B$7,I144,0)</f>
        <v>0</v>
      </c>
      <c r="V144" s="13" t="n">
        <f aca="false">R144*(1-G144)-T144-U144</f>
        <v>42.94</v>
      </c>
      <c r="W144" s="13" t="n">
        <f aca="false">V144-F144</f>
        <v>0.140000000000001</v>
      </c>
      <c r="X144" s="2" t="s">
        <v>13566</v>
      </c>
      <c r="Y144" s="2"/>
      <c r="Z144" s="13" t="n">
        <v>62</v>
      </c>
      <c r="AA144" s="2" t="s">
        <v>13523</v>
      </c>
    </row>
    <row r="145" customFormat="false" ht="15" hidden="false" customHeight="false" outlineLevel="0" collapsed="false">
      <c r="A145" s="8" t="s">
        <v>1873</v>
      </c>
      <c r="B145" s="10" t="str">
        <f aca="false">'Layout Mercado Libre'!C145</f>
        <v>Eutirox Levotiroxina Sódica 100 mcg 50 Tabletas</v>
      </c>
      <c r="C145" s="10" t="str">
        <f aca="false">IFERROR(LEFT('Layout Mercado Libre'!E145,FIND(" &gt; ",'Layout Mercado Libre'!E145)-1),"")</f>
        <v>Salud y Equipamiento Médico</v>
      </c>
      <c r="D145" s="12" t="n">
        <v>329.93</v>
      </c>
      <c r="E145" s="13" t="n">
        <f aca="false">Parámetros!$B$5</f>
        <v>4</v>
      </c>
      <c r="F145" s="13" t="n">
        <f aca="false">D145+E145</f>
        <v>333.93</v>
      </c>
      <c r="G145" s="3" t="n">
        <f aca="false">IF(C145="",Parámetros!$B$9,IFERROR(VLOOKUP(C145,Parámetros!$A$20:$B$23,2,FALSE()),Parámetros!$B$9))</f>
        <v>0.14</v>
      </c>
      <c r="H145" s="14" t="n">
        <v>0.23</v>
      </c>
      <c r="I145" s="12" t="n">
        <v>75</v>
      </c>
      <c r="J145" s="13" t="n">
        <f aca="false">ROUNDUP((F145+Parámetros!$C$13)/(1-G145),0)</f>
        <v>418</v>
      </c>
      <c r="K145" s="13" t="n">
        <f aca="false">ROUNDUP((F145+Parámetros!$C$14)/(1-G145),0)</f>
        <v>424</v>
      </c>
      <c r="L145" s="13" t="n">
        <f aca="false">ROUNDUP((F145+Parámetros!$C$15)/(1-G145),0)</f>
        <v>432</v>
      </c>
      <c r="M145" s="13" t="n">
        <f aca="false">MAX(ROUNDUP((F145+I145)/(1-G145),0),Parámetros!$B$7)</f>
        <v>476</v>
      </c>
      <c r="N145" s="12" t="n">
        <v>761.33</v>
      </c>
      <c r="O145" s="12" t="n">
        <v>545</v>
      </c>
      <c r="P145" s="13" t="n">
        <f aca="false">Parámetros!$B$6</f>
        <v>1</v>
      </c>
      <c r="Q145" s="13" t="n">
        <f aca="false">IF(AND(ISNUMBER(O145),O145-P145&gt;=Parámetros!$B$7),M145,IF(J145&lt;Parámetros!$B$13,J145,IF(K145&lt;Parámetros!$B$14,K145,IF(L145&lt;Parámetros!$B$15,L145,M145))))</f>
        <v>476</v>
      </c>
      <c r="R145" s="13" t="n">
        <f aca="false">IF(AND(ISNUMBER(O145),O145-P145&gt;=Q145),O145-P145,Q145)</f>
        <v>544</v>
      </c>
      <c r="S145" s="3" t="n">
        <f aca="false">IF(ISNUMBER(O145),R145/O145-1,"")</f>
        <v>-0.00183486238532105</v>
      </c>
      <c r="T145" s="13" t="n">
        <f aca="false">VLOOKUP(R145,Parámetros!$A$13:$C$16,3,TRUE())</f>
        <v>0</v>
      </c>
      <c r="U145" s="13" t="n">
        <f aca="false">IF(R145&gt;=Parámetros!$B$7,I145,0)</f>
        <v>75</v>
      </c>
      <c r="V145" s="13" t="n">
        <f aca="false">R145*(1-G145)-T145-U145</f>
        <v>392.84</v>
      </c>
      <c r="W145" s="13" t="n">
        <f aca="false">V145-F145</f>
        <v>58.91</v>
      </c>
      <c r="X145" s="2" t="s">
        <v>13567</v>
      </c>
      <c r="Y145" s="2"/>
      <c r="Z145" s="13" t="n">
        <v>664</v>
      </c>
      <c r="AA145" s="2" t="s">
        <v>13537</v>
      </c>
    </row>
    <row r="146" customFormat="false" ht="15" hidden="false" customHeight="false" outlineLevel="0" collapsed="false">
      <c r="A146" s="8" t="s">
        <v>1885</v>
      </c>
      <c r="B146" s="10" t="str">
        <f aca="false">'Layout Mercado Libre'!C146</f>
        <v>Jardianz Duo Empagliflozina/Metformina 12.5/1000 mg 60 Tab</v>
      </c>
      <c r="C146" s="10" t="str">
        <f aca="false">IFERROR(LEFT('Layout Mercado Libre'!E146,FIND(" &gt; ",'Layout Mercado Libre'!E146)-1),"")</f>
        <v>Salud y Equipamiento Médico</v>
      </c>
      <c r="D146" s="12" t="n">
        <v>1439.04</v>
      </c>
      <c r="E146" s="13" t="n">
        <f aca="false">Parámetros!$B$5</f>
        <v>4</v>
      </c>
      <c r="F146" s="13" t="n">
        <f aca="false">D146+E146</f>
        <v>1443.04</v>
      </c>
      <c r="G146" s="3" t="n">
        <f aca="false">IF(C146="",Parámetros!$B$9,IFERROR(VLOOKUP(C146,Parámetros!$A$20:$B$23,2,FALSE()),Parámetros!$B$9))</f>
        <v>0.14</v>
      </c>
      <c r="H146" s="14" t="n">
        <v>0.26</v>
      </c>
      <c r="I146" s="12" t="n">
        <v>75</v>
      </c>
      <c r="J146" s="13" t="n">
        <f aca="false">ROUNDUP((F146+Parámetros!$C$13)/(1-G146),0)</f>
        <v>1708</v>
      </c>
      <c r="K146" s="13" t="n">
        <f aca="false">ROUNDUP((F146+Parámetros!$C$14)/(1-G146),0)</f>
        <v>1713</v>
      </c>
      <c r="L146" s="13" t="n">
        <f aca="false">ROUNDUP((F146+Parámetros!$C$15)/(1-G146),0)</f>
        <v>1721</v>
      </c>
      <c r="M146" s="13" t="n">
        <f aca="false">MAX(ROUNDUP((F146+I146)/(1-G146),0),Parámetros!$B$7)</f>
        <v>1766</v>
      </c>
      <c r="N146" s="12" t="n">
        <v>3522.34</v>
      </c>
      <c r="O146" s="12" t="n">
        <v>2343</v>
      </c>
      <c r="P146" s="13" t="n">
        <f aca="false">Parámetros!$B$6</f>
        <v>1</v>
      </c>
      <c r="Q146" s="13" t="n">
        <f aca="false">IF(AND(ISNUMBER(O146),O146-P146&gt;=Parámetros!$B$7),M146,IF(J146&lt;Parámetros!$B$13,J146,IF(K146&lt;Parámetros!$B$14,K146,IF(L146&lt;Parámetros!$B$15,L146,M146))))</f>
        <v>1766</v>
      </c>
      <c r="R146" s="13" t="n">
        <f aca="false">IF(AND(ISNUMBER(O146),O146-P146&gt;=Q146),O146-P146,Q146)</f>
        <v>2342</v>
      </c>
      <c r="S146" s="3" t="n">
        <f aca="false">IF(ISNUMBER(O146),R146/O146-1,"")</f>
        <v>-0.000426803243704699</v>
      </c>
      <c r="T146" s="13" t="n">
        <f aca="false">VLOOKUP(R146,Parámetros!$A$13:$C$16,3,TRUE())</f>
        <v>0</v>
      </c>
      <c r="U146" s="13" t="n">
        <f aca="false">IF(R146&gt;=Parámetros!$B$7,I146,0)</f>
        <v>75</v>
      </c>
      <c r="V146" s="13" t="n">
        <f aca="false">R146*(1-G146)-T146-U146</f>
        <v>1939.12</v>
      </c>
      <c r="W146" s="13" t="n">
        <f aca="false">V146-F146</f>
        <v>496.08</v>
      </c>
      <c r="X146" s="2" t="s">
        <v>13534</v>
      </c>
      <c r="Y146" s="2"/>
      <c r="Z146" s="13" t="n">
        <v>2337</v>
      </c>
      <c r="AA146" s="2" t="s">
        <v>13537</v>
      </c>
    </row>
    <row r="147" customFormat="false" ht="15" hidden="false" customHeight="false" outlineLevel="0" collapsed="false">
      <c r="A147" s="8" t="s">
        <v>1898</v>
      </c>
      <c r="B147" s="10" t="str">
        <f aca="false">'Layout Mercado Libre'!C147</f>
        <v>Tabcin Active Pods Alivio de Gripe y Tos 12 Cápsulas</v>
      </c>
      <c r="C147" s="10" t="str">
        <f aca="false">IFERROR(LEFT('Layout Mercado Libre'!E147,FIND(" &gt; ",'Layout Mercado Libre'!E147)-1),"")</f>
        <v>Salud y Equipamiento Médico</v>
      </c>
      <c r="D147" s="12" t="n">
        <v>65.83</v>
      </c>
      <c r="E147" s="13" t="n">
        <f aca="false">Parámetros!$B$5</f>
        <v>4</v>
      </c>
      <c r="F147" s="13" t="n">
        <f aca="false">D147+E147</f>
        <v>69.83</v>
      </c>
      <c r="G147" s="3" t="n">
        <f aca="false">IF(C147="",Parámetros!$B$9,IFERROR(VLOOKUP(C147,Parámetros!$A$20:$B$23,2,FALSE()),Parámetros!$B$9))</f>
        <v>0.14</v>
      </c>
      <c r="H147" s="14" t="n">
        <v>0.15</v>
      </c>
      <c r="I147" s="12" t="n">
        <v>75</v>
      </c>
      <c r="J147" s="13" t="n">
        <f aca="false">ROUNDUP((F147+Parámetros!$C$13)/(1-G147),0)</f>
        <v>111</v>
      </c>
      <c r="K147" s="13" t="n">
        <f aca="false">ROUNDUP((F147+Parámetros!$C$14)/(1-G147),0)</f>
        <v>117</v>
      </c>
      <c r="L147" s="13" t="n">
        <f aca="false">ROUNDUP((F147+Parámetros!$C$15)/(1-G147),0)</f>
        <v>125</v>
      </c>
      <c r="M147" s="13" t="n">
        <f aca="false">MAX(ROUNDUP((F147+I147)/(1-G147),0),Parámetros!$B$7)</f>
        <v>299</v>
      </c>
      <c r="N147" s="12"/>
      <c r="O147" s="12"/>
      <c r="P147" s="13" t="n">
        <f aca="false">Parámetros!$B$6</f>
        <v>1</v>
      </c>
      <c r="Q147" s="13" t="n">
        <f aca="false">IF(AND(ISNUMBER(O147),O147-P147&gt;=Parámetros!$B$7),M147,IF(J147&lt;Parámetros!$B$13,J147,IF(K147&lt;Parámetros!$B$14,K147,IF(L147&lt;Parámetros!$B$15,L147,M147))))</f>
        <v>117</v>
      </c>
      <c r="R147" s="13" t="n">
        <f aca="false">IF(AND(ISNUMBER(O147),O147-P147&gt;=Q147),O147-P147,Q147)</f>
        <v>117</v>
      </c>
      <c r="S147" s="3" t="str">
        <f aca="false">IF(ISNUMBER(O147),R147/O147-1,"")</f>
        <v/>
      </c>
      <c r="T147" s="13" t="n">
        <f aca="false">VLOOKUP(R147,Parámetros!$A$13:$C$16,3,TRUE())</f>
        <v>30</v>
      </c>
      <c r="U147" s="13" t="n">
        <f aca="false">IF(R147&gt;=Parámetros!$B$7,I147,0)</f>
        <v>0</v>
      </c>
      <c r="V147" s="13" t="n">
        <f aca="false">R147*(1-G147)-T147-U147</f>
        <v>70.62</v>
      </c>
      <c r="W147" s="13" t="n">
        <f aca="false">V147-F147</f>
        <v>0.790000000000006</v>
      </c>
      <c r="X147" s="2" t="s">
        <v>13545</v>
      </c>
      <c r="Y147" s="2"/>
      <c r="Z147" s="13" t="n">
        <v>71</v>
      </c>
      <c r="AA147" s="2" t="s">
        <v>13523</v>
      </c>
    </row>
    <row r="148" customFormat="false" ht="15" hidden="false" customHeight="false" outlineLevel="0" collapsed="false">
      <c r="A148" s="8" t="s">
        <v>1910</v>
      </c>
      <c r="B148" s="10" t="str">
        <f aca="false">'Layout Mercado Libre'!C148</f>
        <v>Humylub PF Ofteno Condroitina/Hialuronato 10 ml</v>
      </c>
      <c r="C148" s="10" t="str">
        <f aca="false">IFERROR(LEFT('Layout Mercado Libre'!E148,FIND(" &gt; ",'Layout Mercado Libre'!E148)-1),"")</f>
        <v>Salud y Equipamiento Médico</v>
      </c>
      <c r="D148" s="12" t="n">
        <v>412.77</v>
      </c>
      <c r="E148" s="13" t="n">
        <f aca="false">Parámetros!$B$5</f>
        <v>4</v>
      </c>
      <c r="F148" s="13" t="n">
        <f aca="false">D148+E148</f>
        <v>416.77</v>
      </c>
      <c r="G148" s="3" t="n">
        <f aca="false">IF(C148="",Parámetros!$B$9,IFERROR(VLOOKUP(C148,Parámetros!$A$20:$B$23,2,FALSE()),Parámetros!$B$9))</f>
        <v>0.14</v>
      </c>
      <c r="H148" s="14" t="n">
        <v>0.06</v>
      </c>
      <c r="I148" s="12" t="n">
        <v>75</v>
      </c>
      <c r="J148" s="13" t="n">
        <f aca="false">ROUNDUP((F148+Parámetros!$C$13)/(1-G148),0)</f>
        <v>514</v>
      </c>
      <c r="K148" s="13" t="n">
        <f aca="false">ROUNDUP((F148+Parámetros!$C$14)/(1-G148),0)</f>
        <v>520</v>
      </c>
      <c r="L148" s="13" t="n">
        <f aca="false">ROUNDUP((F148+Parámetros!$C$15)/(1-G148),0)</f>
        <v>528</v>
      </c>
      <c r="M148" s="13" t="n">
        <f aca="false">MAX(ROUNDUP((F148+I148)/(1-G148),0),Parámetros!$B$7)</f>
        <v>572</v>
      </c>
      <c r="N148" s="12" t="n">
        <v>723</v>
      </c>
      <c r="O148" s="12" t="n">
        <v>587.02</v>
      </c>
      <c r="P148" s="13" t="n">
        <f aca="false">Parámetros!$B$6</f>
        <v>1</v>
      </c>
      <c r="Q148" s="13" t="n">
        <f aca="false">IF(AND(ISNUMBER(O148),O148-P148&gt;=Parámetros!$B$7),M148,IF(J148&lt;Parámetros!$B$13,J148,IF(K148&lt;Parámetros!$B$14,K148,IF(L148&lt;Parámetros!$B$15,L148,M148))))</f>
        <v>572</v>
      </c>
      <c r="R148" s="13" t="n">
        <f aca="false">IF(AND(ISNUMBER(O148),O148-P148&gt;=Q148),O148-P148,Q148)</f>
        <v>586.02</v>
      </c>
      <c r="S148" s="3" t="n">
        <f aca="false">IF(ISNUMBER(O148),R148/O148-1,"")</f>
        <v>-0.0017035194712276</v>
      </c>
      <c r="T148" s="13" t="n">
        <f aca="false">VLOOKUP(R148,Parámetros!$A$13:$C$16,3,TRUE())</f>
        <v>0</v>
      </c>
      <c r="U148" s="13" t="n">
        <f aca="false">IF(R148&gt;=Parámetros!$B$7,I148,0)</f>
        <v>75</v>
      </c>
      <c r="V148" s="13" t="n">
        <f aca="false">R148*(1-G148)-T148-U148</f>
        <v>428.9772</v>
      </c>
      <c r="W148" s="13" t="n">
        <f aca="false">V148-F148</f>
        <v>12.2072</v>
      </c>
      <c r="X148" s="2" t="s">
        <v>13525</v>
      </c>
      <c r="Y148" s="2"/>
      <c r="Z148" s="13" t="n">
        <v>599</v>
      </c>
      <c r="AA148" s="2" t="s">
        <v>13537</v>
      </c>
    </row>
    <row r="149" customFormat="false" ht="15" hidden="false" customHeight="false" outlineLevel="0" collapsed="false">
      <c r="A149" s="8" t="s">
        <v>1926</v>
      </c>
      <c r="B149" s="10" t="str">
        <f aca="false">'Layout Mercado Libre'!C149</f>
        <v>A.S. Cor Norfenefrina 1 g/100 ml Solución Gotas 24 ml</v>
      </c>
      <c r="C149" s="10" t="str">
        <f aca="false">IFERROR(LEFT('Layout Mercado Libre'!E149,FIND(" &gt; ",'Layout Mercado Libre'!E149)-1),"")</f>
        <v>Salud y Equipamiento Médico</v>
      </c>
      <c r="D149" s="12" t="n">
        <v>198</v>
      </c>
      <c r="E149" s="13" t="n">
        <f aca="false">Parámetros!$B$5</f>
        <v>4</v>
      </c>
      <c r="F149" s="13" t="n">
        <f aca="false">D149+E149</f>
        <v>202</v>
      </c>
      <c r="G149" s="3" t="n">
        <f aca="false">IF(C149="",Parámetros!$B$9,IFERROR(VLOOKUP(C149,Parámetros!$A$20:$B$23,2,FALSE()),Parámetros!$B$9))</f>
        <v>0.14</v>
      </c>
      <c r="H149" s="14" t="n">
        <v>0.08</v>
      </c>
      <c r="I149" s="12" t="n">
        <v>75</v>
      </c>
      <c r="J149" s="13" t="n">
        <f aca="false">ROUNDUP((F149+Parámetros!$C$13)/(1-G149),0)</f>
        <v>264</v>
      </c>
      <c r="K149" s="13" t="n">
        <f aca="false">ROUNDUP((F149+Parámetros!$C$14)/(1-G149),0)</f>
        <v>270</v>
      </c>
      <c r="L149" s="13" t="n">
        <f aca="false">ROUNDUP((F149+Parámetros!$C$15)/(1-G149),0)</f>
        <v>278</v>
      </c>
      <c r="M149" s="13" t="n">
        <f aca="false">MAX(ROUNDUP((F149+I149)/(1-G149),0),Parámetros!$B$7)</f>
        <v>323</v>
      </c>
      <c r="N149" s="12" t="n">
        <v>608.91</v>
      </c>
      <c r="O149" s="12" t="n">
        <v>573.21</v>
      </c>
      <c r="P149" s="13" t="n">
        <f aca="false">Parámetros!$B$6</f>
        <v>1</v>
      </c>
      <c r="Q149" s="13" t="n">
        <f aca="false">IF(AND(ISNUMBER(O149),O149-P149&gt;=Parámetros!$B$7),M149,IF(J149&lt;Parámetros!$B$13,J149,IF(K149&lt;Parámetros!$B$14,K149,IF(L149&lt;Parámetros!$B$15,L149,M149))))</f>
        <v>323</v>
      </c>
      <c r="R149" s="13" t="n">
        <f aca="false">IF(AND(ISNUMBER(O149),O149-P149&gt;=Q149),O149-P149,Q149)</f>
        <v>572.21</v>
      </c>
      <c r="S149" s="3" t="n">
        <f aca="false">IF(ISNUMBER(O149),R149/O149-1,"")</f>
        <v>-0.00174456133005352</v>
      </c>
      <c r="T149" s="13" t="n">
        <f aca="false">VLOOKUP(R149,Parámetros!$A$13:$C$16,3,TRUE())</f>
        <v>0</v>
      </c>
      <c r="U149" s="13" t="n">
        <f aca="false">IF(R149&gt;=Parámetros!$B$7,I149,0)</f>
        <v>75</v>
      </c>
      <c r="V149" s="13" t="n">
        <f aca="false">R149*(1-G149)-T149-U149</f>
        <v>417.1006</v>
      </c>
      <c r="W149" s="13" t="n">
        <f aca="false">V149-F149</f>
        <v>215.1006</v>
      </c>
      <c r="X149" s="2" t="s">
        <v>13584</v>
      </c>
      <c r="Y149" s="2"/>
      <c r="Z149" s="13" t="n">
        <v>461</v>
      </c>
      <c r="AA149" s="2" t="s">
        <v>13523</v>
      </c>
    </row>
    <row r="150" customFormat="false" ht="15" hidden="false" customHeight="false" outlineLevel="0" collapsed="false">
      <c r="A150" s="8" t="s">
        <v>1938</v>
      </c>
      <c r="B150" s="10" t="str">
        <f aca="false">'Layout Mercado Libre'!C150</f>
        <v>Pepto-Bismol Original Suspensión Oral 118 ml</v>
      </c>
      <c r="C150" s="10" t="str">
        <f aca="false">IFERROR(LEFT('Layout Mercado Libre'!E150,FIND(" &gt; ",'Layout Mercado Libre'!E150)-1),"")</f>
        <v>Salud y Equipamiento Médico</v>
      </c>
      <c r="D150" s="12" t="n">
        <v>85.53</v>
      </c>
      <c r="E150" s="13" t="n">
        <f aca="false">Parámetros!$B$5</f>
        <v>4</v>
      </c>
      <c r="F150" s="13" t="n">
        <f aca="false">D150+E150</f>
        <v>89.53</v>
      </c>
      <c r="G150" s="3" t="n">
        <f aca="false">IF(C150="",Parámetros!$B$9,IFERROR(VLOOKUP(C150,Parámetros!$A$20:$B$23,2,FALSE()),Parámetros!$B$9))</f>
        <v>0.14</v>
      </c>
      <c r="H150" s="14" t="n">
        <v>0.19</v>
      </c>
      <c r="I150" s="12" t="n">
        <v>75</v>
      </c>
      <c r="J150" s="13" t="n">
        <f aca="false">ROUNDUP((F150+Parámetros!$C$13)/(1-G150),0)</f>
        <v>134</v>
      </c>
      <c r="K150" s="13" t="n">
        <f aca="false">ROUNDUP((F150+Parámetros!$C$14)/(1-G150),0)</f>
        <v>139</v>
      </c>
      <c r="L150" s="13" t="n">
        <f aca="false">ROUNDUP((F150+Parámetros!$C$15)/(1-G150),0)</f>
        <v>148</v>
      </c>
      <c r="M150" s="13" t="n">
        <f aca="false">MAX(ROUNDUP((F150+I150)/(1-G150),0),Parámetros!$B$7)</f>
        <v>299</v>
      </c>
      <c r="N150" s="12" t="n">
        <v>182.11</v>
      </c>
      <c r="O150" s="12" t="n">
        <v>144.07</v>
      </c>
      <c r="P150" s="13" t="n">
        <f aca="false">Parámetros!$B$6</f>
        <v>1</v>
      </c>
      <c r="Q150" s="13" t="n">
        <f aca="false">IF(AND(ISNUMBER(O150),O150-P150&gt;=Parámetros!$B$7),M150,IF(J150&lt;Parámetros!$B$13,J150,IF(K150&lt;Parámetros!$B$14,K150,IF(L150&lt;Parámetros!$B$15,L150,M150))))</f>
        <v>139</v>
      </c>
      <c r="R150" s="13" t="n">
        <f aca="false">IF(AND(ISNUMBER(O150),O150-P150&gt;=Q150),O150-P150,Q150)</f>
        <v>143.07</v>
      </c>
      <c r="S150" s="3" t="n">
        <f aca="false">IF(ISNUMBER(O150),R150/O150-1,"")</f>
        <v>-0.00694107031304225</v>
      </c>
      <c r="T150" s="13" t="n">
        <f aca="false">VLOOKUP(R150,Parámetros!$A$13:$C$16,3,TRUE())</f>
        <v>30</v>
      </c>
      <c r="U150" s="13" t="n">
        <f aca="false">IF(R150&gt;=Parámetros!$B$7,I150,0)</f>
        <v>0</v>
      </c>
      <c r="V150" s="13" t="n">
        <f aca="false">R150*(1-G150)-T150-U150</f>
        <v>93.0402</v>
      </c>
      <c r="W150" s="13" t="n">
        <f aca="false">V150-F150</f>
        <v>3.5102</v>
      </c>
      <c r="X150" s="2" t="s">
        <v>13585</v>
      </c>
      <c r="Y150" s="2"/>
      <c r="Z150" s="13" t="n">
        <v>99.45</v>
      </c>
      <c r="AA150" s="2" t="s">
        <v>13586</v>
      </c>
    </row>
    <row r="151" customFormat="false" ht="15" hidden="false" customHeight="false" outlineLevel="0" collapsed="false">
      <c r="A151" s="8" t="s">
        <v>1948</v>
      </c>
      <c r="B151" s="10" t="str">
        <f aca="false">'Layout Mercado Libre'!C151</f>
        <v>Ensure Chocolate Suplemento Alimenticio Líquido 237 ml</v>
      </c>
      <c r="C151" s="10" t="str">
        <f aca="false">IFERROR(LEFT('Layout Mercado Libre'!E151,FIND(" &gt; ",'Layout Mercado Libre'!E151)-1),"")</f>
        <v>Salud y Equipamiento Médico</v>
      </c>
      <c r="D151" s="12" t="n">
        <v>38.8</v>
      </c>
      <c r="E151" s="13" t="n">
        <f aca="false">Parámetros!$B$5</f>
        <v>4</v>
      </c>
      <c r="F151" s="13" t="n">
        <f aca="false">D151+E151</f>
        <v>42.8</v>
      </c>
      <c r="G151" s="3" t="n">
        <f aca="false">IF(C151="",Parámetros!$B$9,IFERROR(VLOOKUP(C151,Parámetros!$A$20:$B$23,2,FALSE()),Parámetros!$B$9))</f>
        <v>0.14</v>
      </c>
      <c r="H151" s="14" t="n">
        <v>0.34</v>
      </c>
      <c r="I151" s="12" t="n">
        <v>75</v>
      </c>
      <c r="J151" s="13" t="n">
        <f aca="false">ROUNDUP((F151+Parámetros!$C$13)/(1-G151),0)</f>
        <v>79</v>
      </c>
      <c r="K151" s="13" t="n">
        <f aca="false">ROUNDUP((F151+Parámetros!$C$14)/(1-G151),0)</f>
        <v>85</v>
      </c>
      <c r="L151" s="13" t="n">
        <f aca="false">ROUNDUP((F151+Parámetros!$C$15)/(1-G151),0)</f>
        <v>93</v>
      </c>
      <c r="M151" s="13" t="n">
        <f aca="false">MAX(ROUNDUP((F151+I151)/(1-G151),0),Parámetros!$B$7)</f>
        <v>299</v>
      </c>
      <c r="N151" s="12" t="n">
        <v>160.71</v>
      </c>
      <c r="O151" s="12" t="n">
        <v>64.98</v>
      </c>
      <c r="P151" s="13" t="n">
        <f aca="false">Parámetros!$B$6</f>
        <v>1</v>
      </c>
      <c r="Q151" s="13" t="n">
        <f aca="false">IF(AND(ISNUMBER(O151),O151-P151&gt;=Parámetros!$B$7),M151,IF(J151&lt;Parámetros!$B$13,J151,IF(K151&lt;Parámetros!$B$14,K151,IF(L151&lt;Parámetros!$B$15,L151,M151))))</f>
        <v>79</v>
      </c>
      <c r="R151" s="13" t="n">
        <f aca="false">IF(AND(ISNUMBER(O151),O151-P151&gt;=Q151),O151-P151,Q151)</f>
        <v>79</v>
      </c>
      <c r="S151" s="3" t="n">
        <f aca="false">IF(ISNUMBER(O151),R151/O151-1,"")</f>
        <v>0.215758694983072</v>
      </c>
      <c r="T151" s="13" t="n">
        <f aca="false">VLOOKUP(R151,Parámetros!$A$13:$C$16,3,TRUE())</f>
        <v>25</v>
      </c>
      <c r="U151" s="13" t="n">
        <f aca="false">IF(R151&gt;=Parámetros!$B$7,I151,0)</f>
        <v>0</v>
      </c>
      <c r="V151" s="13" t="n">
        <f aca="false">R151*(1-G151)-T151-U151</f>
        <v>42.94</v>
      </c>
      <c r="W151" s="13" t="n">
        <f aca="false">V151-F151</f>
        <v>0.140000000000001</v>
      </c>
      <c r="X151" s="2" t="s">
        <v>13566</v>
      </c>
      <c r="Y151" s="2"/>
      <c r="Z151" s="13" t="n">
        <v>62</v>
      </c>
      <c r="AA151" s="2" t="s">
        <v>13523</v>
      </c>
    </row>
    <row r="152" customFormat="false" ht="15" hidden="false" customHeight="false" outlineLevel="0" collapsed="false">
      <c r="A152" s="8" t="s">
        <v>1955</v>
      </c>
      <c r="B152" s="10" t="str">
        <f aca="false">'Layout Mercado Libre'!C152</f>
        <v>Gasa Simple Estéril Dibar 10 x 10 cm Caja con 10 Piezas</v>
      </c>
      <c r="C152" s="10" t="str">
        <f aca="false">IFERROR(LEFT('Layout Mercado Libre'!E152,FIND(" &gt; ",'Layout Mercado Libre'!E152)-1),"")</f>
        <v>Salud y Equipamiento Médico</v>
      </c>
      <c r="D152" s="12" t="n">
        <v>108.23</v>
      </c>
      <c r="E152" s="13" t="n">
        <f aca="false">Parámetros!$B$5</f>
        <v>4</v>
      </c>
      <c r="F152" s="13" t="n">
        <f aca="false">D152+E152</f>
        <v>112.23</v>
      </c>
      <c r="G152" s="3" t="n">
        <f aca="false">IF(C152="",Parámetros!$B$9,IFERROR(VLOOKUP(C152,Parámetros!$A$20:$B$23,2,FALSE()),Parámetros!$B$9))</f>
        <v>0.14</v>
      </c>
      <c r="H152" s="14" t="n">
        <v>0.21</v>
      </c>
      <c r="I152" s="12" t="n">
        <v>75</v>
      </c>
      <c r="J152" s="13" t="n">
        <f aca="false">ROUNDUP((F152+Parámetros!$C$13)/(1-G152),0)</f>
        <v>160</v>
      </c>
      <c r="K152" s="13" t="n">
        <f aca="false">ROUNDUP((F152+Parámetros!$C$14)/(1-G152),0)</f>
        <v>166</v>
      </c>
      <c r="L152" s="13" t="n">
        <f aca="false">ROUNDUP((F152+Parámetros!$C$15)/(1-G152),0)</f>
        <v>174</v>
      </c>
      <c r="M152" s="13" t="n">
        <f aca="false">MAX(ROUNDUP((F152+I152)/(1-G152),0),Parámetros!$B$7)</f>
        <v>299</v>
      </c>
      <c r="N152" s="12" t="n">
        <v>78.68</v>
      </c>
      <c r="O152" s="12" t="n">
        <v>56.05</v>
      </c>
      <c r="P152" s="13" t="n">
        <f aca="false">Parámetros!$B$6</f>
        <v>1</v>
      </c>
      <c r="Q152" s="13" t="n">
        <f aca="false">IF(AND(ISNUMBER(O152),O152-P152&gt;=Parámetros!$B$7),M152,IF(J152&lt;Parámetros!$B$13,J152,IF(K152&lt;Parámetros!$B$14,K152,IF(L152&lt;Parámetros!$B$15,L152,M152))))</f>
        <v>174</v>
      </c>
      <c r="R152" s="13" t="n">
        <f aca="false">IF(AND(ISNUMBER(O152),O152-P152&gt;=Q152),O152-P152,Q152)</f>
        <v>174</v>
      </c>
      <c r="S152" s="3" t="n">
        <f aca="false">IF(ISNUMBER(O152),R152/O152-1,"")</f>
        <v>2.10437109723461</v>
      </c>
      <c r="T152" s="13" t="n">
        <f aca="false">VLOOKUP(R152,Parámetros!$A$13:$C$16,3,TRUE())</f>
        <v>37</v>
      </c>
      <c r="U152" s="13" t="n">
        <f aca="false">IF(R152&gt;=Parámetros!$B$7,I152,0)</f>
        <v>0</v>
      </c>
      <c r="V152" s="13" t="n">
        <f aca="false">R152*(1-G152)-T152-U152</f>
        <v>112.64</v>
      </c>
      <c r="W152" s="13" t="n">
        <f aca="false">V152-F152</f>
        <v>0.409999999999982</v>
      </c>
      <c r="X152" s="2" t="s">
        <v>13587</v>
      </c>
      <c r="Y152" s="2"/>
      <c r="Z152" s="13"/>
      <c r="AA152" s="2"/>
    </row>
    <row r="153" customFormat="false" ht="15" hidden="false" customHeight="false" outlineLevel="0" collapsed="false">
      <c r="A153" s="8" t="s">
        <v>1965</v>
      </c>
      <c r="B153" s="10" t="str">
        <f aca="false">'Layout Mercado Libre'!C153</f>
        <v>Hidrasec Racecadotrilo 100 mg 9 Cápsulas</v>
      </c>
      <c r="C153" s="10" t="str">
        <f aca="false">IFERROR(LEFT('Layout Mercado Libre'!E153,FIND(" &gt; ",'Layout Mercado Libre'!E153)-1),"")</f>
        <v>Salud y Equipamiento Médico</v>
      </c>
      <c r="D153" s="12" t="n">
        <v>256.45</v>
      </c>
      <c r="E153" s="13" t="n">
        <f aca="false">Parámetros!$B$5</f>
        <v>4</v>
      </c>
      <c r="F153" s="13" t="n">
        <f aca="false">D153+E153</f>
        <v>260.45</v>
      </c>
      <c r="G153" s="3" t="n">
        <f aca="false">IF(C153="",Parámetros!$B$9,IFERROR(VLOOKUP(C153,Parámetros!$A$20:$B$23,2,FALSE()),Parámetros!$B$9))</f>
        <v>0.14</v>
      </c>
      <c r="H153" s="14" t="n">
        <v>0.14</v>
      </c>
      <c r="I153" s="12" t="n">
        <v>75</v>
      </c>
      <c r="J153" s="13" t="n">
        <f aca="false">ROUNDUP((F153+Parámetros!$C$13)/(1-G153),0)</f>
        <v>332</v>
      </c>
      <c r="K153" s="13" t="n">
        <f aca="false">ROUNDUP((F153+Parámetros!$C$14)/(1-G153),0)</f>
        <v>338</v>
      </c>
      <c r="L153" s="13" t="n">
        <f aca="false">ROUNDUP((F153+Parámetros!$C$15)/(1-G153),0)</f>
        <v>346</v>
      </c>
      <c r="M153" s="13" t="n">
        <f aca="false">MAX(ROUNDUP((F153+I153)/(1-G153),0),Parámetros!$B$7)</f>
        <v>391</v>
      </c>
      <c r="N153" s="12" t="n">
        <v>474.04</v>
      </c>
      <c r="O153" s="12" t="n">
        <v>379</v>
      </c>
      <c r="P153" s="13" t="n">
        <f aca="false">Parámetros!$B$6</f>
        <v>1</v>
      </c>
      <c r="Q153" s="13" t="n">
        <f aca="false">IF(AND(ISNUMBER(O153),O153-P153&gt;=Parámetros!$B$7),M153,IF(J153&lt;Parámetros!$B$13,J153,IF(K153&lt;Parámetros!$B$14,K153,IF(L153&lt;Parámetros!$B$15,L153,M153))))</f>
        <v>391</v>
      </c>
      <c r="R153" s="13" t="n">
        <f aca="false">IF(AND(ISNUMBER(O153),O153-P153&gt;=Q153),O153-P153,Q153)</f>
        <v>391</v>
      </c>
      <c r="S153" s="3" t="n">
        <f aca="false">IF(ISNUMBER(O153),R153/O153-1,"")</f>
        <v>0.0316622691292876</v>
      </c>
      <c r="T153" s="13" t="n">
        <f aca="false">VLOOKUP(R153,Parámetros!$A$13:$C$16,3,TRUE())</f>
        <v>0</v>
      </c>
      <c r="U153" s="13" t="n">
        <f aca="false">IF(R153&gt;=Parámetros!$B$7,I153,0)</f>
        <v>75</v>
      </c>
      <c r="V153" s="13" t="n">
        <f aca="false">R153*(1-G153)-T153-U153</f>
        <v>261.26</v>
      </c>
      <c r="W153" s="13" t="n">
        <f aca="false">V153-F153</f>
        <v>0.810000000000002</v>
      </c>
      <c r="X153" s="2" t="s">
        <v>13588</v>
      </c>
      <c r="Y153" s="2"/>
      <c r="Z153" s="13" t="n">
        <v>377</v>
      </c>
      <c r="AA153" s="2" t="s">
        <v>13519</v>
      </c>
    </row>
    <row r="154" customFormat="false" ht="15" hidden="false" customHeight="false" outlineLevel="0" collapsed="false">
      <c r="A154" s="8" t="s">
        <v>1976</v>
      </c>
      <c r="B154" s="10" t="str">
        <f aca="false">'Layout Mercado Libre'!C154</f>
        <v>Daflon 500 mg Diosmina/Hesperidina 20 Tabletas</v>
      </c>
      <c r="C154" s="10" t="str">
        <f aca="false">IFERROR(LEFT('Layout Mercado Libre'!E154,FIND(" &gt; ",'Layout Mercado Libre'!E154)-1),"")</f>
        <v>Salud y Equipamiento Médico</v>
      </c>
      <c r="D154" s="12" t="n">
        <v>430</v>
      </c>
      <c r="E154" s="13" t="n">
        <f aca="false">Parámetros!$B$5</f>
        <v>4</v>
      </c>
      <c r="F154" s="13" t="n">
        <f aca="false">D154+E154</f>
        <v>434</v>
      </c>
      <c r="G154" s="3" t="n">
        <f aca="false">IF(C154="",Parámetros!$B$9,IFERROR(VLOOKUP(C154,Parámetros!$A$20:$B$23,2,FALSE()),Parámetros!$B$9))</f>
        <v>0.14</v>
      </c>
      <c r="H154" s="14" t="n">
        <v>0.17</v>
      </c>
      <c r="I154" s="12" t="n">
        <v>75</v>
      </c>
      <c r="J154" s="13" t="n">
        <f aca="false">ROUNDUP((F154+Parámetros!$C$13)/(1-G154),0)</f>
        <v>534</v>
      </c>
      <c r="K154" s="13" t="n">
        <f aca="false">ROUNDUP((F154+Parámetros!$C$14)/(1-G154),0)</f>
        <v>540</v>
      </c>
      <c r="L154" s="13" t="n">
        <f aca="false">ROUNDUP((F154+Parámetros!$C$15)/(1-G154),0)</f>
        <v>548</v>
      </c>
      <c r="M154" s="13" t="n">
        <f aca="false">MAX(ROUNDUP((F154+I154)/(1-G154),0),Parámetros!$B$7)</f>
        <v>592</v>
      </c>
      <c r="N154" s="12" t="n">
        <v>721.38</v>
      </c>
      <c r="O154" s="12" t="n">
        <v>499</v>
      </c>
      <c r="P154" s="13" t="n">
        <f aca="false">Parámetros!$B$6</f>
        <v>1</v>
      </c>
      <c r="Q154" s="13" t="n">
        <f aca="false">IF(AND(ISNUMBER(O154),O154-P154&gt;=Parámetros!$B$7),M154,IF(J154&lt;Parámetros!$B$13,J154,IF(K154&lt;Parámetros!$B$14,K154,IF(L154&lt;Parámetros!$B$15,L154,M154))))</f>
        <v>592</v>
      </c>
      <c r="R154" s="13" t="n">
        <f aca="false">IF(AND(ISNUMBER(O154),O154-P154&gt;=Q154),O154-P154,Q154)</f>
        <v>592</v>
      </c>
      <c r="S154" s="3" t="n">
        <f aca="false">IF(ISNUMBER(O154),R154/O154-1,"")</f>
        <v>0.186372745490982</v>
      </c>
      <c r="T154" s="13" t="n">
        <f aca="false">VLOOKUP(R154,Parámetros!$A$13:$C$16,3,TRUE())</f>
        <v>0</v>
      </c>
      <c r="U154" s="13" t="n">
        <f aca="false">IF(R154&gt;=Parámetros!$B$7,I154,0)</f>
        <v>75</v>
      </c>
      <c r="V154" s="13" t="n">
        <f aca="false">R154*(1-G154)-T154-U154</f>
        <v>434.12</v>
      </c>
      <c r="W154" s="13" t="n">
        <f aca="false">V154-F154</f>
        <v>0.120000000000005</v>
      </c>
      <c r="X154" s="2" t="s">
        <v>13521</v>
      </c>
      <c r="Y154" s="2"/>
      <c r="Z154" s="13" t="n">
        <v>701</v>
      </c>
      <c r="AA154" s="2" t="s">
        <v>13523</v>
      </c>
    </row>
    <row r="155" customFormat="false" ht="15" hidden="false" customHeight="false" outlineLevel="0" collapsed="false">
      <c r="A155" s="8" t="s">
        <v>1986</v>
      </c>
      <c r="B155" s="10" t="str">
        <f aca="false">'Layout Mercado Libre'!C155</f>
        <v>Alcohol Etílico Dibar 96° G.L. 1 l Caja con 12 Piezas</v>
      </c>
      <c r="C155" s="10" t="str">
        <f aca="false">IFERROR(LEFT('Layout Mercado Libre'!E155,FIND(" &gt; ",'Layout Mercado Libre'!E155)-1),"")</f>
        <v>Salud y Equipamiento Médico</v>
      </c>
      <c r="D155" s="12" t="n">
        <v>476.49</v>
      </c>
      <c r="E155" s="13" t="n">
        <f aca="false">Parámetros!$B$5</f>
        <v>4</v>
      </c>
      <c r="F155" s="13" t="n">
        <f aca="false">D155+E155</f>
        <v>480.49</v>
      </c>
      <c r="G155" s="3" t="n">
        <f aca="false">IF(C155="",Parámetros!$B$9,IFERROR(VLOOKUP(C155,Parámetros!$A$20:$B$23,2,FALSE()),Parámetros!$B$9))</f>
        <v>0.14</v>
      </c>
      <c r="H155" s="14" t="n">
        <v>14.54</v>
      </c>
      <c r="I155" s="12" t="n">
        <v>150</v>
      </c>
      <c r="J155" s="13" t="n">
        <f aca="false">ROUNDUP((F155+Parámetros!$C$13)/(1-G155),0)</f>
        <v>588</v>
      </c>
      <c r="K155" s="13" t="n">
        <f aca="false">ROUNDUP((F155+Parámetros!$C$14)/(1-G155),0)</f>
        <v>594</v>
      </c>
      <c r="L155" s="13" t="n">
        <f aca="false">ROUNDUP((F155+Parámetros!$C$15)/(1-G155),0)</f>
        <v>602</v>
      </c>
      <c r="M155" s="13" t="n">
        <f aca="false">MAX(ROUNDUP((F155+I155)/(1-G155),0),Parámetros!$B$7)</f>
        <v>734</v>
      </c>
      <c r="N155" s="12"/>
      <c r="O155" s="12"/>
      <c r="P155" s="13" t="n">
        <f aca="false">Parámetros!$B$6</f>
        <v>1</v>
      </c>
      <c r="Q155" s="13" t="n">
        <f aca="false">IF(AND(ISNUMBER(O155),O155-P155&gt;=Parámetros!$B$7),M155,IF(J155&lt;Parámetros!$B$13,J155,IF(K155&lt;Parámetros!$B$14,K155,IF(L155&lt;Parámetros!$B$15,L155,M155))))</f>
        <v>734</v>
      </c>
      <c r="R155" s="13" t="n">
        <f aca="false">IF(AND(ISNUMBER(O155),O155-P155&gt;=Q155),O155-P155,Q155)</f>
        <v>734</v>
      </c>
      <c r="S155" s="3" t="str">
        <f aca="false">IF(ISNUMBER(O155),R155/O155-1,"")</f>
        <v/>
      </c>
      <c r="T155" s="13" t="n">
        <f aca="false">VLOOKUP(R155,Parámetros!$A$13:$C$16,3,TRUE())</f>
        <v>0</v>
      </c>
      <c r="U155" s="13" t="n">
        <f aca="false">IF(R155&gt;=Parámetros!$B$7,I155,0)</f>
        <v>150</v>
      </c>
      <c r="V155" s="13" t="n">
        <f aca="false">R155*(1-G155)-T155-U155</f>
        <v>481.24</v>
      </c>
      <c r="W155" s="13" t="n">
        <f aca="false">V155-F155</f>
        <v>0.75</v>
      </c>
      <c r="X155" s="2" t="s">
        <v>13589</v>
      </c>
      <c r="Y155" s="2"/>
      <c r="Z155" s="13"/>
      <c r="AA155" s="2"/>
    </row>
    <row r="156" customFormat="false" ht="15" hidden="false" customHeight="false" outlineLevel="0" collapsed="false">
      <c r="A156" s="8" t="s">
        <v>2002</v>
      </c>
      <c r="B156" s="10" t="str">
        <f aca="false">'Layout Mercado Libre'!C156</f>
        <v>Unival Sucralfato 1 g/5 ml Suspensión Oral 230 ml</v>
      </c>
      <c r="C156" s="10" t="str">
        <f aca="false">IFERROR(LEFT('Layout Mercado Libre'!E156,FIND(" &gt; ",'Layout Mercado Libre'!E156)-1),"")</f>
        <v>Salud y Equipamiento Médico</v>
      </c>
      <c r="D156" s="12" t="n">
        <v>395.57</v>
      </c>
      <c r="E156" s="13" t="n">
        <f aca="false">Parámetros!$B$5</f>
        <v>4</v>
      </c>
      <c r="F156" s="13" t="n">
        <f aca="false">D156+E156</f>
        <v>399.57</v>
      </c>
      <c r="G156" s="3" t="n">
        <f aca="false">IF(C156="",Parámetros!$B$9,IFERROR(VLOOKUP(C156,Parámetros!$A$20:$B$23,2,FALSE()),Parámetros!$B$9))</f>
        <v>0.14</v>
      </c>
      <c r="H156" s="14" t="n">
        <v>0.33</v>
      </c>
      <c r="I156" s="12" t="n">
        <v>75</v>
      </c>
      <c r="J156" s="13" t="n">
        <f aca="false">ROUNDUP((F156+Parámetros!$C$13)/(1-G156),0)</f>
        <v>494</v>
      </c>
      <c r="K156" s="13" t="n">
        <f aca="false">ROUNDUP((F156+Parámetros!$C$14)/(1-G156),0)</f>
        <v>500</v>
      </c>
      <c r="L156" s="13" t="n">
        <f aca="false">ROUNDUP((F156+Parámetros!$C$15)/(1-G156),0)</f>
        <v>508</v>
      </c>
      <c r="M156" s="13" t="n">
        <f aca="false">MAX(ROUNDUP((F156+I156)/(1-G156),0),Parámetros!$B$7)</f>
        <v>552</v>
      </c>
      <c r="N156" s="12" t="n">
        <v>670.51</v>
      </c>
      <c r="O156" s="12" t="n">
        <v>579</v>
      </c>
      <c r="P156" s="13" t="n">
        <f aca="false">Parámetros!$B$6</f>
        <v>1</v>
      </c>
      <c r="Q156" s="13" t="n">
        <f aca="false">IF(AND(ISNUMBER(O156),O156-P156&gt;=Parámetros!$B$7),M156,IF(J156&lt;Parámetros!$B$13,J156,IF(K156&lt;Parámetros!$B$14,K156,IF(L156&lt;Parámetros!$B$15,L156,M156))))</f>
        <v>552</v>
      </c>
      <c r="R156" s="13" t="n">
        <f aca="false">IF(AND(ISNUMBER(O156),O156-P156&gt;=Q156),O156-P156,Q156)</f>
        <v>578</v>
      </c>
      <c r="S156" s="3" t="n">
        <f aca="false">IF(ISNUMBER(O156),R156/O156-1,"")</f>
        <v>-0.00172711571675299</v>
      </c>
      <c r="T156" s="13" t="n">
        <f aca="false">VLOOKUP(R156,Parámetros!$A$13:$C$16,3,TRUE())</f>
        <v>0</v>
      </c>
      <c r="U156" s="13" t="n">
        <f aca="false">IF(R156&gt;=Parámetros!$B$7,I156,0)</f>
        <v>75</v>
      </c>
      <c r="V156" s="13" t="n">
        <f aca="false">R156*(1-G156)-T156-U156</f>
        <v>422.08</v>
      </c>
      <c r="W156" s="13" t="n">
        <f aca="false">V156-F156</f>
        <v>22.51</v>
      </c>
      <c r="X156" s="2" t="s">
        <v>13590</v>
      </c>
      <c r="Y156" s="2"/>
      <c r="Z156" s="13" t="n">
        <v>413</v>
      </c>
      <c r="AA156" s="2" t="s">
        <v>13523</v>
      </c>
    </row>
    <row r="157" customFormat="false" ht="15" hidden="false" customHeight="false" outlineLevel="0" collapsed="false">
      <c r="A157" s="8" t="s">
        <v>2016</v>
      </c>
      <c r="B157" s="10" t="str">
        <f aca="false">'Layout Mercado Libre'!C157</f>
        <v>Cafiaspirina 500 mg/30 mg 40 Tabletas</v>
      </c>
      <c r="C157" s="10" t="str">
        <f aca="false">IFERROR(LEFT('Layout Mercado Libre'!E157,FIND(" &gt; ",'Layout Mercado Libre'!E157)-1),"")</f>
        <v>Salud y Equipamiento Médico</v>
      </c>
      <c r="D157" s="12" t="n">
        <v>42.05</v>
      </c>
      <c r="E157" s="13" t="n">
        <f aca="false">Parámetros!$B$5</f>
        <v>4</v>
      </c>
      <c r="F157" s="13" t="n">
        <f aca="false">D157+E157</f>
        <v>46.05</v>
      </c>
      <c r="G157" s="3" t="n">
        <f aca="false">IF(C157="",Parámetros!$B$9,IFERROR(VLOOKUP(C157,Parámetros!$A$20:$B$23,2,FALSE()),Parámetros!$B$9))</f>
        <v>0.14</v>
      </c>
      <c r="H157" s="14" t="n">
        <v>0.21</v>
      </c>
      <c r="I157" s="12" t="n">
        <v>75</v>
      </c>
      <c r="J157" s="13" t="n">
        <f aca="false">ROUNDUP((F157+Parámetros!$C$13)/(1-G157),0)</f>
        <v>83</v>
      </c>
      <c r="K157" s="13" t="n">
        <f aca="false">ROUNDUP((F157+Parámetros!$C$14)/(1-G157),0)</f>
        <v>89</v>
      </c>
      <c r="L157" s="13" t="n">
        <f aca="false">ROUNDUP((F157+Parámetros!$C$15)/(1-G157),0)</f>
        <v>97</v>
      </c>
      <c r="M157" s="13" t="n">
        <f aca="false">MAX(ROUNDUP((F157+I157)/(1-G157),0),Parámetros!$B$7)</f>
        <v>299</v>
      </c>
      <c r="N157" s="12" t="n">
        <v>83.05</v>
      </c>
      <c r="O157" s="12" t="n">
        <v>56.16</v>
      </c>
      <c r="P157" s="13" t="n">
        <f aca="false">Parámetros!$B$6</f>
        <v>1</v>
      </c>
      <c r="Q157" s="13" t="n">
        <f aca="false">IF(AND(ISNUMBER(O157),O157-P157&gt;=Parámetros!$B$7),M157,IF(J157&lt;Parámetros!$B$13,J157,IF(K157&lt;Parámetros!$B$14,K157,IF(L157&lt;Parámetros!$B$15,L157,M157))))</f>
        <v>83</v>
      </c>
      <c r="R157" s="13" t="n">
        <f aca="false">IF(AND(ISNUMBER(O157),O157-P157&gt;=Q157),O157-P157,Q157)</f>
        <v>83</v>
      </c>
      <c r="S157" s="3" t="n">
        <f aca="false">IF(ISNUMBER(O157),R157/O157-1,"")</f>
        <v>0.477920227920228</v>
      </c>
      <c r="T157" s="13" t="n">
        <f aca="false">VLOOKUP(R157,Parámetros!$A$13:$C$16,3,TRUE())</f>
        <v>25</v>
      </c>
      <c r="U157" s="13" t="n">
        <f aca="false">IF(R157&gt;=Parámetros!$B$7,I157,0)</f>
        <v>0</v>
      </c>
      <c r="V157" s="13" t="n">
        <f aca="false">R157*(1-G157)-T157-U157</f>
        <v>46.38</v>
      </c>
      <c r="W157" s="13" t="n">
        <f aca="false">V157-F157</f>
        <v>0.329999999999998</v>
      </c>
      <c r="X157" s="2" t="s">
        <v>13591</v>
      </c>
      <c r="Y157" s="2"/>
      <c r="Z157" s="13" t="n">
        <v>67</v>
      </c>
      <c r="AA157" s="2" t="s">
        <v>13519</v>
      </c>
    </row>
    <row r="158" customFormat="false" ht="15" hidden="false" customHeight="false" outlineLevel="0" collapsed="false">
      <c r="A158" s="8" t="s">
        <v>2026</v>
      </c>
      <c r="B158" s="10" t="str">
        <f aca="false">'Layout Mercado Libre'!C158</f>
        <v>Pañales Huggies Supreme Unisex Etapa Recién Nacido 40 Piezas</v>
      </c>
      <c r="C158" s="10" t="str">
        <f aca="false">IFERROR(LEFT('Layout Mercado Libre'!E158,FIND(" &gt; ",'Layout Mercado Libre'!E158)-1),"")</f>
        <v>Bebés</v>
      </c>
      <c r="D158" s="12" t="n">
        <v>145.4</v>
      </c>
      <c r="E158" s="13" t="n">
        <f aca="false">Parámetros!$B$5</f>
        <v>4</v>
      </c>
      <c r="F158" s="13" t="n">
        <f aca="false">D158+E158</f>
        <v>149.4</v>
      </c>
      <c r="G158" s="3" t="n">
        <f aca="false">IF(C158="",Parámetros!$B$9,IFERROR(VLOOKUP(C158,Parámetros!$A$20:$B$23,2,FALSE()),Parámetros!$B$9))</f>
        <v>0.15</v>
      </c>
      <c r="H158" s="14" t="n">
        <v>3.2</v>
      </c>
      <c r="I158" s="12" t="n">
        <v>125</v>
      </c>
      <c r="J158" s="13" t="n">
        <f aca="false">ROUNDUP((F158+Parámetros!$C$13)/(1-G158),0)</f>
        <v>206</v>
      </c>
      <c r="K158" s="13" t="n">
        <f aca="false">ROUNDUP((F158+Parámetros!$C$14)/(1-G158),0)</f>
        <v>212</v>
      </c>
      <c r="L158" s="13" t="n">
        <f aca="false">ROUNDUP((F158+Parámetros!$C$15)/(1-G158),0)</f>
        <v>220</v>
      </c>
      <c r="M158" s="13" t="n">
        <f aca="false">MAX(ROUNDUP((F158+I158)/(1-G158),0),Parámetros!$B$7)</f>
        <v>323</v>
      </c>
      <c r="N158" s="12" t="n">
        <v>405.16</v>
      </c>
      <c r="O158" s="12" t="n">
        <v>221.34</v>
      </c>
      <c r="P158" s="13" t="n">
        <f aca="false">Parámetros!$B$6</f>
        <v>1</v>
      </c>
      <c r="Q158" s="13" t="n">
        <f aca="false">IF(AND(ISNUMBER(O158),O158-P158&gt;=Parámetros!$B$7),M158,IF(J158&lt;Parámetros!$B$13,J158,IF(K158&lt;Parámetros!$B$14,K158,IF(L158&lt;Parámetros!$B$15,L158,M158))))</f>
        <v>220</v>
      </c>
      <c r="R158" s="13" t="n">
        <f aca="false">IF(AND(ISNUMBER(O158),O158-P158&gt;=Q158),O158-P158,Q158)</f>
        <v>220.34</v>
      </c>
      <c r="S158" s="3" t="n">
        <f aca="false">IF(ISNUMBER(O158),R158/O158-1,"")</f>
        <v>-0.00451793620674079</v>
      </c>
      <c r="T158" s="13" t="n">
        <f aca="false">VLOOKUP(R158,Parámetros!$A$13:$C$16,3,TRUE())</f>
        <v>37</v>
      </c>
      <c r="U158" s="13" t="n">
        <f aca="false">IF(R158&gt;=Parámetros!$B$7,I158,0)</f>
        <v>0</v>
      </c>
      <c r="V158" s="13" t="n">
        <f aca="false">R158*(1-G158)-T158-U158</f>
        <v>150.289</v>
      </c>
      <c r="W158" s="13" t="n">
        <f aca="false">V158-F158</f>
        <v>0.888999999999982</v>
      </c>
      <c r="X158" s="2" t="s">
        <v>13510</v>
      </c>
      <c r="Y158" s="2"/>
      <c r="Z158" s="13" t="n">
        <v>219</v>
      </c>
      <c r="AA158" s="2" t="s">
        <v>13504</v>
      </c>
    </row>
    <row r="159" customFormat="false" ht="15" hidden="false" customHeight="false" outlineLevel="0" collapsed="false">
      <c r="A159" s="8" t="s">
        <v>2035</v>
      </c>
      <c r="B159" s="10" t="str">
        <f aca="false">'Layout Mercado Libre'!C159</f>
        <v>Regenesis Max Omega 3 Ácido Fólico 30 Cápsulas</v>
      </c>
      <c r="C159" s="10" t="str">
        <f aca="false">IFERROR(LEFT('Layout Mercado Libre'!E159,FIND(" &gt; ",'Layout Mercado Libre'!E159)-1),"")</f>
        <v>Salud y Equipamiento Médico</v>
      </c>
      <c r="D159" s="12" t="n">
        <v>383.76</v>
      </c>
      <c r="E159" s="13" t="n">
        <f aca="false">Parámetros!$B$5</f>
        <v>4</v>
      </c>
      <c r="F159" s="13" t="n">
        <f aca="false">D159+E159</f>
        <v>387.76</v>
      </c>
      <c r="G159" s="3" t="n">
        <f aca="false">IF(C159="",Parámetros!$B$9,IFERROR(VLOOKUP(C159,Parámetros!$A$20:$B$23,2,FALSE()),Parámetros!$B$9))</f>
        <v>0.14</v>
      </c>
      <c r="H159" s="14" t="n">
        <v>0.19</v>
      </c>
      <c r="I159" s="12" t="n">
        <v>75</v>
      </c>
      <c r="J159" s="13" t="n">
        <f aca="false">ROUNDUP((F159+Parámetros!$C$13)/(1-G159),0)</f>
        <v>480</v>
      </c>
      <c r="K159" s="13" t="n">
        <f aca="false">ROUNDUP((F159+Parámetros!$C$14)/(1-G159),0)</f>
        <v>486</v>
      </c>
      <c r="L159" s="13" t="n">
        <f aca="false">ROUNDUP((F159+Parámetros!$C$15)/(1-G159),0)</f>
        <v>494</v>
      </c>
      <c r="M159" s="13" t="n">
        <f aca="false">MAX(ROUNDUP((F159+I159)/(1-G159),0),Parámetros!$B$7)</f>
        <v>539</v>
      </c>
      <c r="N159" s="12" t="n">
        <v>776.15</v>
      </c>
      <c r="O159" s="12" t="n">
        <v>636.05</v>
      </c>
      <c r="P159" s="13" t="n">
        <f aca="false">Parámetros!$B$6</f>
        <v>1</v>
      </c>
      <c r="Q159" s="13" t="n">
        <f aca="false">IF(AND(ISNUMBER(O159),O159-P159&gt;=Parámetros!$B$7),M159,IF(J159&lt;Parámetros!$B$13,J159,IF(K159&lt;Parámetros!$B$14,K159,IF(L159&lt;Parámetros!$B$15,L159,M159))))</f>
        <v>539</v>
      </c>
      <c r="R159" s="13" t="n">
        <f aca="false">IF(AND(ISNUMBER(O159),O159-P159&gt;=Q159),O159-P159,Q159)</f>
        <v>635.05</v>
      </c>
      <c r="S159" s="3" t="n">
        <f aca="false">IF(ISNUMBER(O159),R159/O159-1,"")</f>
        <v>-0.00157220344312559</v>
      </c>
      <c r="T159" s="13" t="n">
        <f aca="false">VLOOKUP(R159,Parámetros!$A$13:$C$16,3,TRUE())</f>
        <v>0</v>
      </c>
      <c r="U159" s="13" t="n">
        <f aca="false">IF(R159&gt;=Parámetros!$B$7,I159,0)</f>
        <v>75</v>
      </c>
      <c r="V159" s="13" t="n">
        <f aca="false">R159*(1-G159)-T159-U159</f>
        <v>471.143</v>
      </c>
      <c r="W159" s="13" t="n">
        <f aca="false">V159-F159</f>
        <v>83.3829999999999</v>
      </c>
      <c r="X159" s="2" t="s">
        <v>13514</v>
      </c>
      <c r="Y159" s="2"/>
      <c r="Z159" s="13" t="n">
        <v>472</v>
      </c>
      <c r="AA159" s="2" t="s">
        <v>13519</v>
      </c>
    </row>
    <row r="160" customFormat="false" ht="15" hidden="false" customHeight="false" outlineLevel="0" collapsed="false">
      <c r="A160" s="8" t="s">
        <v>2052</v>
      </c>
      <c r="B160" s="10" t="str">
        <f aca="false">'Layout Mercado Libre'!C160</f>
        <v>Reumophan Clorzoxazona/Ketoprofeno 250/50 mg 20 Tabletas</v>
      </c>
      <c r="C160" s="10" t="str">
        <f aca="false">IFERROR(LEFT('Layout Mercado Libre'!E160,FIND(" &gt; ",'Layout Mercado Libre'!E160)-1),"")</f>
        <v>Salud y Equipamiento Médico</v>
      </c>
      <c r="D160" s="12" t="n">
        <v>105</v>
      </c>
      <c r="E160" s="13" t="n">
        <f aca="false">Parámetros!$B$5</f>
        <v>4</v>
      </c>
      <c r="F160" s="13" t="n">
        <f aca="false">D160+E160</f>
        <v>109</v>
      </c>
      <c r="G160" s="3" t="n">
        <f aca="false">IF(C160="",Parámetros!$B$9,IFERROR(VLOOKUP(C160,Parámetros!$A$20:$B$23,2,FALSE()),Parámetros!$B$9))</f>
        <v>0.14</v>
      </c>
      <c r="H160" s="14" t="n">
        <v>0.17</v>
      </c>
      <c r="I160" s="12" t="n">
        <v>75</v>
      </c>
      <c r="J160" s="13" t="n">
        <f aca="false">ROUNDUP((F160+Parámetros!$C$13)/(1-G160),0)</f>
        <v>156</v>
      </c>
      <c r="K160" s="13" t="n">
        <f aca="false">ROUNDUP((F160+Parámetros!$C$14)/(1-G160),0)</f>
        <v>162</v>
      </c>
      <c r="L160" s="13" t="n">
        <f aca="false">ROUNDUP((F160+Parámetros!$C$15)/(1-G160),0)</f>
        <v>170</v>
      </c>
      <c r="M160" s="13" t="n">
        <f aca="false">MAX(ROUNDUP((F160+I160)/(1-G160),0),Parámetros!$B$7)</f>
        <v>299</v>
      </c>
      <c r="N160" s="12" t="n">
        <v>287.93</v>
      </c>
      <c r="O160" s="12" t="n">
        <v>219</v>
      </c>
      <c r="P160" s="13" t="n">
        <f aca="false">Parámetros!$B$6</f>
        <v>1</v>
      </c>
      <c r="Q160" s="13" t="n">
        <f aca="false">IF(AND(ISNUMBER(O160),O160-P160&gt;=Parámetros!$B$7),M160,IF(J160&lt;Parámetros!$B$13,J160,IF(K160&lt;Parámetros!$B$14,K160,IF(L160&lt;Parámetros!$B$15,L160,M160))))</f>
        <v>170</v>
      </c>
      <c r="R160" s="13" t="n">
        <f aca="false">IF(AND(ISNUMBER(O160),O160-P160&gt;=Q160),O160-P160,Q160)</f>
        <v>218</v>
      </c>
      <c r="S160" s="3" t="n">
        <f aca="false">IF(ISNUMBER(O160),R160/O160-1,"")</f>
        <v>-0.00456621004566216</v>
      </c>
      <c r="T160" s="13" t="n">
        <f aca="false">VLOOKUP(R160,Parámetros!$A$13:$C$16,3,TRUE())</f>
        <v>37</v>
      </c>
      <c r="U160" s="13" t="n">
        <f aca="false">IF(R160&gt;=Parámetros!$B$7,I160,0)</f>
        <v>0</v>
      </c>
      <c r="V160" s="13" t="n">
        <f aca="false">R160*(1-G160)-T160-U160</f>
        <v>150.48</v>
      </c>
      <c r="W160" s="13" t="n">
        <f aca="false">V160-F160</f>
        <v>41.48</v>
      </c>
      <c r="X160" s="2" t="s">
        <v>13521</v>
      </c>
      <c r="Y160" s="2"/>
      <c r="Z160" s="13" t="n">
        <v>202</v>
      </c>
      <c r="AA160" s="2" t="s">
        <v>13523</v>
      </c>
    </row>
    <row r="161" customFormat="false" ht="15" hidden="false" customHeight="false" outlineLevel="0" collapsed="false">
      <c r="A161" s="8" t="s">
        <v>2065</v>
      </c>
      <c r="B161" s="10" t="str">
        <f aca="false">'Layout Mercado Libre'!C161</f>
        <v>Sedalmerck Paracetamol 500 mg 10 Sobres con 4 Tabletas</v>
      </c>
      <c r="C161" s="10" t="str">
        <f aca="false">IFERROR(LEFT('Layout Mercado Libre'!E161,FIND(" &gt; ",'Layout Mercado Libre'!E161)-1),"")</f>
        <v>Salud y Equipamiento Médico</v>
      </c>
      <c r="D161" s="12" t="n">
        <v>128.41</v>
      </c>
      <c r="E161" s="13" t="n">
        <f aca="false">Parámetros!$B$5</f>
        <v>4</v>
      </c>
      <c r="F161" s="13" t="n">
        <f aca="false">D161+E161</f>
        <v>132.41</v>
      </c>
      <c r="G161" s="3" t="n">
        <f aca="false">IF(C161="",Parámetros!$B$9,IFERROR(VLOOKUP(C161,Parámetros!$A$20:$B$23,2,FALSE()),Parámetros!$B$9))</f>
        <v>0.14</v>
      </c>
      <c r="H161" s="14" t="n">
        <v>0.21</v>
      </c>
      <c r="I161" s="12" t="n">
        <v>75</v>
      </c>
      <c r="J161" s="13" t="n">
        <f aca="false">ROUNDUP((F161+Parámetros!$C$13)/(1-G161),0)</f>
        <v>184</v>
      </c>
      <c r="K161" s="13" t="n">
        <f aca="false">ROUNDUP((F161+Parámetros!$C$14)/(1-G161),0)</f>
        <v>189</v>
      </c>
      <c r="L161" s="13" t="n">
        <f aca="false">ROUNDUP((F161+Parámetros!$C$15)/(1-G161),0)</f>
        <v>197</v>
      </c>
      <c r="M161" s="13" t="n">
        <f aca="false">MAX(ROUNDUP((F161+I161)/(1-G161),0),Parámetros!$B$7)</f>
        <v>299</v>
      </c>
      <c r="N161" s="12" t="n">
        <v>371.95</v>
      </c>
      <c r="O161" s="12" t="n">
        <v>356.2</v>
      </c>
      <c r="P161" s="13" t="n">
        <f aca="false">Parámetros!$B$6</f>
        <v>1</v>
      </c>
      <c r="Q161" s="13" t="n">
        <f aca="false">IF(AND(ISNUMBER(O161),O161-P161&gt;=Parámetros!$B$7),M161,IF(J161&lt;Parámetros!$B$13,J161,IF(K161&lt;Parámetros!$B$14,K161,IF(L161&lt;Parámetros!$B$15,L161,M161))))</f>
        <v>299</v>
      </c>
      <c r="R161" s="13" t="n">
        <f aca="false">IF(AND(ISNUMBER(O161),O161-P161&gt;=Q161),O161-P161,Q161)</f>
        <v>355.2</v>
      </c>
      <c r="S161" s="3" t="n">
        <f aca="false">IF(ISNUMBER(O161),R161/O161-1,"")</f>
        <v>-0.00280741156653563</v>
      </c>
      <c r="T161" s="13" t="n">
        <f aca="false">VLOOKUP(R161,Parámetros!$A$13:$C$16,3,TRUE())</f>
        <v>0</v>
      </c>
      <c r="U161" s="13" t="n">
        <f aca="false">IF(R161&gt;=Parámetros!$B$7,I161,0)</f>
        <v>75</v>
      </c>
      <c r="V161" s="13" t="n">
        <f aca="false">R161*(1-G161)-T161-U161</f>
        <v>230.472</v>
      </c>
      <c r="W161" s="13" t="n">
        <f aca="false">V161-F161</f>
        <v>98.062</v>
      </c>
      <c r="X161" s="2" t="s">
        <v>13591</v>
      </c>
      <c r="Y161" s="2"/>
      <c r="Z161" s="13" t="n">
        <v>176</v>
      </c>
      <c r="AA161" s="2" t="s">
        <v>13526</v>
      </c>
    </row>
    <row r="162" customFormat="false" ht="15" hidden="false" customHeight="false" outlineLevel="0" collapsed="false">
      <c r="A162" s="8" t="s">
        <v>2078</v>
      </c>
      <c r="B162" s="10" t="str">
        <f aca="false">'Layout Mercado Libre'!C162</f>
        <v>Bepanthen Pomada Regeneradora Multiusos Dexpantenol 5% 30 g</v>
      </c>
      <c r="C162" s="10" t="str">
        <f aca="false">IFERROR(LEFT('Layout Mercado Libre'!E162,FIND(" &gt; ",'Layout Mercado Libre'!E162)-1),"")</f>
        <v>Salud y Equipamiento Médico</v>
      </c>
      <c r="D162" s="12" t="n">
        <v>64.37</v>
      </c>
      <c r="E162" s="13" t="n">
        <f aca="false">Parámetros!$B$5</f>
        <v>4</v>
      </c>
      <c r="F162" s="13" t="n">
        <f aca="false">D162+E162</f>
        <v>68.37</v>
      </c>
      <c r="G162" s="3" t="n">
        <f aca="false">IF(C162="",Parámetros!$B$9,IFERROR(VLOOKUP(C162,Parámetros!$A$20:$B$23,2,FALSE()),Parámetros!$B$9))</f>
        <v>0.14</v>
      </c>
      <c r="H162" s="14" t="n">
        <v>0.08</v>
      </c>
      <c r="I162" s="12" t="n">
        <v>75</v>
      </c>
      <c r="J162" s="13" t="n">
        <f aca="false">ROUNDUP((F162+Parámetros!$C$13)/(1-G162),0)</f>
        <v>109</v>
      </c>
      <c r="K162" s="13" t="n">
        <f aca="false">ROUNDUP((F162+Parámetros!$C$14)/(1-G162),0)</f>
        <v>115</v>
      </c>
      <c r="L162" s="13" t="n">
        <f aca="false">ROUNDUP((F162+Parámetros!$C$15)/(1-G162),0)</f>
        <v>123</v>
      </c>
      <c r="M162" s="13" t="n">
        <f aca="false">MAX(ROUNDUP((F162+I162)/(1-G162),0),Parámetros!$B$7)</f>
        <v>299</v>
      </c>
      <c r="N162" s="12" t="n">
        <v>106.91</v>
      </c>
      <c r="O162" s="12" t="n">
        <v>68</v>
      </c>
      <c r="P162" s="13" t="n">
        <f aca="false">Parámetros!$B$6</f>
        <v>1</v>
      </c>
      <c r="Q162" s="13" t="n">
        <f aca="false">IF(AND(ISNUMBER(O162),O162-P162&gt;=Parámetros!$B$7),M162,IF(J162&lt;Parámetros!$B$13,J162,IF(K162&lt;Parámetros!$B$14,K162,IF(L162&lt;Parámetros!$B$15,L162,M162))))</f>
        <v>115</v>
      </c>
      <c r="R162" s="13" t="n">
        <f aca="false">IF(AND(ISNUMBER(O162),O162-P162&gt;=Q162),O162-P162,Q162)</f>
        <v>115</v>
      </c>
      <c r="S162" s="3" t="n">
        <f aca="false">IF(ISNUMBER(O162),R162/O162-1,"")</f>
        <v>0.691176470588235</v>
      </c>
      <c r="T162" s="13" t="n">
        <f aca="false">VLOOKUP(R162,Parámetros!$A$13:$C$16,3,TRUE())</f>
        <v>30</v>
      </c>
      <c r="U162" s="13" t="n">
        <f aca="false">IF(R162&gt;=Parámetros!$B$7,I162,0)</f>
        <v>0</v>
      </c>
      <c r="V162" s="13" t="n">
        <f aca="false">R162*(1-G162)-T162-U162</f>
        <v>68.9</v>
      </c>
      <c r="W162" s="13" t="n">
        <f aca="false">V162-F162</f>
        <v>0.529999999999987</v>
      </c>
      <c r="X162" s="2" t="s">
        <v>13582</v>
      </c>
      <c r="Y162" s="2"/>
      <c r="Z162" s="13" t="n">
        <v>72.5</v>
      </c>
      <c r="AA162" s="2" t="s">
        <v>13523</v>
      </c>
    </row>
    <row r="163" customFormat="false" ht="15" hidden="false" customHeight="false" outlineLevel="0" collapsed="false">
      <c r="A163" s="8" t="s">
        <v>2092</v>
      </c>
      <c r="B163" s="10" t="str">
        <f aca="false">'Layout Mercado Libre'!C163</f>
        <v>Cefaxona I.M. Ceftriaxona 1 g Solución Inyectable</v>
      </c>
      <c r="C163" s="10" t="str">
        <f aca="false">IFERROR(LEFT('Layout Mercado Libre'!E163,FIND(" &gt; ",'Layout Mercado Libre'!E163)-1),"")</f>
        <v>Salud y Equipamiento Médico</v>
      </c>
      <c r="D163" s="12" t="n">
        <v>146.07</v>
      </c>
      <c r="E163" s="13" t="n">
        <f aca="false">Parámetros!$B$5</f>
        <v>4</v>
      </c>
      <c r="F163" s="13" t="n">
        <f aca="false">D163+E163</f>
        <v>150.07</v>
      </c>
      <c r="G163" s="3" t="n">
        <f aca="false">IF(C163="",Parámetros!$B$9,IFERROR(VLOOKUP(C163,Parámetros!$A$20:$B$23,2,FALSE()),Parámetros!$B$9))</f>
        <v>0.14</v>
      </c>
      <c r="H163" s="14" t="n">
        <v>0.05</v>
      </c>
      <c r="I163" s="12" t="n">
        <v>75</v>
      </c>
      <c r="J163" s="13" t="n">
        <f aca="false">ROUNDUP((F163+Parámetros!$C$13)/(1-G163),0)</f>
        <v>204</v>
      </c>
      <c r="K163" s="13" t="n">
        <f aca="false">ROUNDUP((F163+Parámetros!$C$14)/(1-G163),0)</f>
        <v>210</v>
      </c>
      <c r="L163" s="13" t="n">
        <f aca="false">ROUNDUP((F163+Parámetros!$C$15)/(1-G163),0)</f>
        <v>218</v>
      </c>
      <c r="M163" s="13" t="n">
        <f aca="false">MAX(ROUNDUP((F163+I163)/(1-G163),0),Parámetros!$B$7)</f>
        <v>299</v>
      </c>
      <c r="N163" s="12" t="n">
        <v>417.43</v>
      </c>
      <c r="O163" s="12" t="n">
        <v>480</v>
      </c>
      <c r="P163" s="13" t="n">
        <f aca="false">Parámetros!$B$6</f>
        <v>1</v>
      </c>
      <c r="Q163" s="13" t="n">
        <f aca="false">IF(AND(ISNUMBER(O163),O163-P163&gt;=Parámetros!$B$7),M163,IF(J163&lt;Parámetros!$B$13,J163,IF(K163&lt;Parámetros!$B$14,K163,IF(L163&lt;Parámetros!$B$15,L163,M163))))</f>
        <v>299</v>
      </c>
      <c r="R163" s="13" t="n">
        <f aca="false">IF(AND(ISNUMBER(O163),O163-P163&gt;=Q163),O163-P163,Q163)</f>
        <v>479</v>
      </c>
      <c r="S163" s="3" t="n">
        <f aca="false">IF(ISNUMBER(O163),R163/O163-1,"")</f>
        <v>-0.00208333333333333</v>
      </c>
      <c r="T163" s="13" t="n">
        <f aca="false">VLOOKUP(R163,Parámetros!$A$13:$C$16,3,TRUE())</f>
        <v>0</v>
      </c>
      <c r="U163" s="13" t="n">
        <f aca="false">IF(R163&gt;=Parámetros!$B$7,I163,0)</f>
        <v>75</v>
      </c>
      <c r="V163" s="13" t="n">
        <f aca="false">R163*(1-G163)-T163-U163</f>
        <v>336.94</v>
      </c>
      <c r="W163" s="13" t="n">
        <f aca="false">V163-F163</f>
        <v>186.87</v>
      </c>
      <c r="X163" s="2" t="s">
        <v>13592</v>
      </c>
      <c r="Y163" s="2"/>
      <c r="Z163" s="13" t="n">
        <v>477</v>
      </c>
      <c r="AA163" s="2" t="s">
        <v>13515</v>
      </c>
    </row>
    <row r="164" customFormat="false" ht="15" hidden="false" customHeight="false" outlineLevel="0" collapsed="false">
      <c r="A164" s="8" t="s">
        <v>2106</v>
      </c>
      <c r="B164" s="10" t="str">
        <f aca="false">'Layout Mercado Libre'!C164</f>
        <v>XL-3 VR Antigripal 375 mg/50 mg/3 mg 24 Tabletas</v>
      </c>
      <c r="C164" s="10" t="str">
        <f aca="false">IFERROR(LEFT('Layout Mercado Libre'!E164,FIND(" &gt; ",'Layout Mercado Libre'!E164)-1),"")</f>
        <v>Salud y Equipamiento Médico</v>
      </c>
      <c r="D164" s="12" t="n">
        <v>93.01</v>
      </c>
      <c r="E164" s="13" t="n">
        <f aca="false">Parámetros!$B$5</f>
        <v>4</v>
      </c>
      <c r="F164" s="13" t="n">
        <f aca="false">D164+E164</f>
        <v>97.01</v>
      </c>
      <c r="G164" s="3" t="n">
        <f aca="false">IF(C164="",Parámetros!$B$9,IFERROR(VLOOKUP(C164,Parámetros!$A$20:$B$23,2,FALSE()),Parámetros!$B$9))</f>
        <v>0.14</v>
      </c>
      <c r="H164" s="14" t="n">
        <v>0.17</v>
      </c>
      <c r="I164" s="12" t="n">
        <v>75</v>
      </c>
      <c r="J164" s="13" t="n">
        <f aca="false">ROUNDUP((F164+Parámetros!$C$13)/(1-G164),0)</f>
        <v>142</v>
      </c>
      <c r="K164" s="13" t="n">
        <f aca="false">ROUNDUP((F164+Parámetros!$C$14)/(1-G164),0)</f>
        <v>148</v>
      </c>
      <c r="L164" s="13" t="n">
        <f aca="false">ROUNDUP((F164+Parámetros!$C$15)/(1-G164),0)</f>
        <v>156</v>
      </c>
      <c r="M164" s="13" t="n">
        <f aca="false">MAX(ROUNDUP((F164+I164)/(1-G164),0),Parámetros!$B$7)</f>
        <v>299</v>
      </c>
      <c r="N164" s="12" t="n">
        <v>215.24</v>
      </c>
      <c r="O164" s="12" t="n">
        <v>233.37</v>
      </c>
      <c r="P164" s="13" t="n">
        <f aca="false">Parámetros!$B$6</f>
        <v>1</v>
      </c>
      <c r="Q164" s="13" t="n">
        <f aca="false">IF(AND(ISNUMBER(O164),O164-P164&gt;=Parámetros!$B$7),M164,IF(J164&lt;Parámetros!$B$13,J164,IF(K164&lt;Parámetros!$B$14,K164,IF(L164&lt;Parámetros!$B$15,L164,M164))))</f>
        <v>148</v>
      </c>
      <c r="R164" s="13" t="n">
        <f aca="false">IF(AND(ISNUMBER(O164),O164-P164&gt;=Q164),O164-P164,Q164)</f>
        <v>232.37</v>
      </c>
      <c r="S164" s="3" t="n">
        <f aca="false">IF(ISNUMBER(O164),R164/O164-1,"")</f>
        <v>-0.00428504092214077</v>
      </c>
      <c r="T164" s="13" t="n">
        <f aca="false">VLOOKUP(R164,Parámetros!$A$13:$C$16,3,TRUE())</f>
        <v>37</v>
      </c>
      <c r="U164" s="13" t="n">
        <f aca="false">IF(R164&gt;=Parámetros!$B$7,I164,0)</f>
        <v>0</v>
      </c>
      <c r="V164" s="13" t="n">
        <f aca="false">R164*(1-G164)-T164-U164</f>
        <v>162.8382</v>
      </c>
      <c r="W164" s="13" t="n">
        <f aca="false">V164-F164</f>
        <v>65.8282</v>
      </c>
      <c r="X164" s="2" t="s">
        <v>13593</v>
      </c>
      <c r="Y164" s="2"/>
      <c r="Z164" s="13" t="n">
        <v>139</v>
      </c>
      <c r="AA164" s="2" t="s">
        <v>13519</v>
      </c>
    </row>
    <row r="165" customFormat="false" ht="15" hidden="false" customHeight="false" outlineLevel="0" collapsed="false">
      <c r="A165" s="8" t="s">
        <v>2118</v>
      </c>
      <c r="B165" s="10" t="str">
        <f aca="false">'Layout Mercado Libre'!C165</f>
        <v>Italdermol Gasas Crema Triticum Vulgare 150 mg/g 10 Piezas</v>
      </c>
      <c r="C165" s="10" t="str">
        <f aca="false">IFERROR(LEFT('Layout Mercado Libre'!E165,FIND(" &gt; ",'Layout Mercado Libre'!E165)-1),"")</f>
        <v>Salud y Equipamiento Médico</v>
      </c>
      <c r="D165" s="12" t="n">
        <v>714.33</v>
      </c>
      <c r="E165" s="13" t="n">
        <f aca="false">Parámetros!$B$5</f>
        <v>4</v>
      </c>
      <c r="F165" s="13" t="n">
        <f aca="false">D165+E165</f>
        <v>718.33</v>
      </c>
      <c r="G165" s="3" t="n">
        <f aca="false">IF(C165="",Parámetros!$B$9,IFERROR(VLOOKUP(C165,Parámetros!$A$20:$B$23,2,FALSE()),Parámetros!$B$9))</f>
        <v>0.14</v>
      </c>
      <c r="H165" s="14" t="n">
        <v>0.18</v>
      </c>
      <c r="I165" s="12" t="n">
        <v>75</v>
      </c>
      <c r="J165" s="13" t="n">
        <f aca="false">ROUNDUP((F165+Parámetros!$C$13)/(1-G165),0)</f>
        <v>865</v>
      </c>
      <c r="K165" s="13" t="n">
        <f aca="false">ROUNDUP((F165+Parámetros!$C$14)/(1-G165),0)</f>
        <v>871</v>
      </c>
      <c r="L165" s="13" t="n">
        <f aca="false">ROUNDUP((F165+Parámetros!$C$15)/(1-G165),0)</f>
        <v>879</v>
      </c>
      <c r="M165" s="13" t="n">
        <f aca="false">MAX(ROUNDUP((F165+I165)/(1-G165),0),Parámetros!$B$7)</f>
        <v>923</v>
      </c>
      <c r="N165" s="12" t="n">
        <v>1230.08</v>
      </c>
      <c r="O165" s="12" t="n">
        <v>1020.35</v>
      </c>
      <c r="P165" s="13" t="n">
        <f aca="false">Parámetros!$B$6</f>
        <v>1</v>
      </c>
      <c r="Q165" s="13" t="n">
        <f aca="false">IF(AND(ISNUMBER(O165),O165-P165&gt;=Parámetros!$B$7),M165,IF(J165&lt;Parámetros!$B$13,J165,IF(K165&lt;Parámetros!$B$14,K165,IF(L165&lt;Parámetros!$B$15,L165,M165))))</f>
        <v>923</v>
      </c>
      <c r="R165" s="13" t="n">
        <f aca="false">IF(AND(ISNUMBER(O165),O165-P165&gt;=Q165),O165-P165,Q165)</f>
        <v>1019.35</v>
      </c>
      <c r="S165" s="3" t="n">
        <f aca="false">IF(ISNUMBER(O165),R165/O165-1,"")</f>
        <v>-0.000980055863184171</v>
      </c>
      <c r="T165" s="13" t="n">
        <f aca="false">VLOOKUP(R165,Parámetros!$A$13:$C$16,3,TRUE())</f>
        <v>0</v>
      </c>
      <c r="U165" s="13" t="n">
        <f aca="false">IF(R165&gt;=Parámetros!$B$7,I165,0)</f>
        <v>75</v>
      </c>
      <c r="V165" s="13" t="n">
        <f aca="false">R165*(1-G165)-T165-U165</f>
        <v>801.641</v>
      </c>
      <c r="W165" s="13" t="n">
        <f aca="false">V165-F165</f>
        <v>83.3109999999999</v>
      </c>
      <c r="X165" s="2" t="s">
        <v>13594</v>
      </c>
      <c r="Y165" s="2"/>
      <c r="Z165" s="13" t="n">
        <v>896</v>
      </c>
      <c r="AA165" s="2" t="s">
        <v>13523</v>
      </c>
    </row>
    <row r="166" customFormat="false" ht="15" hidden="false" customHeight="false" outlineLevel="0" collapsed="false">
      <c r="A166" s="8" t="s">
        <v>2133</v>
      </c>
      <c r="B166" s="10" t="str">
        <f aca="false">'Layout Mercado Libre'!C166</f>
        <v>Flumil Gotas Aminofenazona Bufenina Difenilpiralina 25 ml</v>
      </c>
      <c r="C166" s="10" t="str">
        <f aca="false">IFERROR(LEFT('Layout Mercado Libre'!E166,FIND(" &gt; ",'Layout Mercado Libre'!E166)-1),"")</f>
        <v>Salud y Equipamiento Médico</v>
      </c>
      <c r="D166" s="12" t="n">
        <v>311.1</v>
      </c>
      <c r="E166" s="13" t="n">
        <f aca="false">Parámetros!$B$5</f>
        <v>4</v>
      </c>
      <c r="F166" s="13" t="n">
        <f aca="false">D166+E166</f>
        <v>315.1</v>
      </c>
      <c r="G166" s="3" t="n">
        <f aca="false">IF(C166="",Parámetros!$B$9,IFERROR(VLOOKUP(C166,Parámetros!$A$20:$B$23,2,FALSE()),Parámetros!$B$9))</f>
        <v>0.14</v>
      </c>
      <c r="H166" s="14" t="n">
        <v>0.08</v>
      </c>
      <c r="I166" s="12" t="n">
        <v>75</v>
      </c>
      <c r="J166" s="13" t="n">
        <f aca="false">ROUNDUP((F166+Parámetros!$C$13)/(1-G166),0)</f>
        <v>396</v>
      </c>
      <c r="K166" s="13" t="n">
        <f aca="false">ROUNDUP((F166+Parámetros!$C$14)/(1-G166),0)</f>
        <v>402</v>
      </c>
      <c r="L166" s="13" t="n">
        <f aca="false">ROUNDUP((F166+Parámetros!$C$15)/(1-G166),0)</f>
        <v>410</v>
      </c>
      <c r="M166" s="13" t="n">
        <f aca="false">MAX(ROUNDUP((F166+I166)/(1-G166),0),Parámetros!$B$7)</f>
        <v>454</v>
      </c>
      <c r="N166" s="12" t="n">
        <v>578.85</v>
      </c>
      <c r="O166" s="12" t="n">
        <v>538.56</v>
      </c>
      <c r="P166" s="13" t="n">
        <f aca="false">Parámetros!$B$6</f>
        <v>1</v>
      </c>
      <c r="Q166" s="13" t="n">
        <f aca="false">IF(AND(ISNUMBER(O166),O166-P166&gt;=Parámetros!$B$7),M166,IF(J166&lt;Parámetros!$B$13,J166,IF(K166&lt;Parámetros!$B$14,K166,IF(L166&lt;Parámetros!$B$15,L166,M166))))</f>
        <v>454</v>
      </c>
      <c r="R166" s="13" t="n">
        <f aca="false">IF(AND(ISNUMBER(O166),O166-P166&gt;=Q166),O166-P166,Q166)</f>
        <v>537.56</v>
      </c>
      <c r="S166" s="3" t="n">
        <f aca="false">IF(ISNUMBER(O166),R166/O166-1,"")</f>
        <v>-0.00185680332739158</v>
      </c>
      <c r="T166" s="13" t="n">
        <f aca="false">VLOOKUP(R166,Parámetros!$A$13:$C$16,3,TRUE())</f>
        <v>0</v>
      </c>
      <c r="U166" s="13" t="n">
        <f aca="false">IF(R166&gt;=Parámetros!$B$7,I166,0)</f>
        <v>75</v>
      </c>
      <c r="V166" s="13" t="n">
        <f aca="false">R166*(1-G166)-T166-U166</f>
        <v>387.3016</v>
      </c>
      <c r="W166" s="13" t="n">
        <f aca="false">V166-F166</f>
        <v>72.2015999999999</v>
      </c>
      <c r="X166" s="2" t="s">
        <v>13595</v>
      </c>
      <c r="Y166" s="2"/>
      <c r="Z166" s="13" t="n">
        <v>378</v>
      </c>
      <c r="AA166" s="2" t="s">
        <v>13519</v>
      </c>
    </row>
    <row r="167" customFormat="false" ht="15" hidden="false" customHeight="false" outlineLevel="0" collapsed="false">
      <c r="A167" s="8" t="s">
        <v>2148</v>
      </c>
      <c r="B167" s="10" t="str">
        <f aca="false">'Layout Mercado Libre'!C167</f>
        <v>Pañales Kleenbebé Absorsec Etapa 4 Grande 40 Piezas</v>
      </c>
      <c r="C167" s="10" t="str">
        <f aca="false">IFERROR(LEFT('Layout Mercado Libre'!E167,FIND(" &gt; ",'Layout Mercado Libre'!E167)-1),"")</f>
        <v>Bebés</v>
      </c>
      <c r="D167" s="12" t="n">
        <v>124.02</v>
      </c>
      <c r="E167" s="13" t="n">
        <f aca="false">Parámetros!$B$5</f>
        <v>4</v>
      </c>
      <c r="F167" s="13" t="n">
        <f aca="false">D167+E167</f>
        <v>128.02</v>
      </c>
      <c r="G167" s="3" t="n">
        <f aca="false">IF(C167="",Parámetros!$B$9,IFERROR(VLOOKUP(C167,Parámetros!$A$20:$B$23,2,FALSE()),Parámetros!$B$9))</f>
        <v>0.15</v>
      </c>
      <c r="H167" s="14" t="n">
        <v>3.2</v>
      </c>
      <c r="I167" s="12" t="n">
        <v>125</v>
      </c>
      <c r="J167" s="13" t="n">
        <f aca="false">ROUNDUP((F167+Parámetros!$C$13)/(1-G167),0)</f>
        <v>181</v>
      </c>
      <c r="K167" s="13" t="n">
        <f aca="false">ROUNDUP((F167+Parámetros!$C$14)/(1-G167),0)</f>
        <v>186</v>
      </c>
      <c r="L167" s="13" t="n">
        <f aca="false">ROUNDUP((F167+Parámetros!$C$15)/(1-G167),0)</f>
        <v>195</v>
      </c>
      <c r="M167" s="13" t="n">
        <f aca="false">MAX(ROUNDUP((F167+I167)/(1-G167),0),Parámetros!$B$7)</f>
        <v>299</v>
      </c>
      <c r="N167" s="12" t="n">
        <v>252.93</v>
      </c>
      <c r="O167" s="12" t="n">
        <v>189.78</v>
      </c>
      <c r="P167" s="13" t="n">
        <f aca="false">Parámetros!$B$6</f>
        <v>1</v>
      </c>
      <c r="Q167" s="13" t="n">
        <f aca="false">IF(AND(ISNUMBER(O167),O167-P167&gt;=Parámetros!$B$7),M167,IF(J167&lt;Parámetros!$B$13,J167,IF(K167&lt;Parámetros!$B$14,K167,IF(L167&lt;Parámetros!$B$15,L167,M167))))</f>
        <v>195</v>
      </c>
      <c r="R167" s="13" t="n">
        <f aca="false">IF(AND(ISNUMBER(O167),O167-P167&gt;=Q167),O167-P167,Q167)</f>
        <v>195</v>
      </c>
      <c r="S167" s="3" t="n">
        <f aca="false">IF(ISNUMBER(O167),R167/O167-1,"")</f>
        <v>0.0275055327220992</v>
      </c>
      <c r="T167" s="13" t="n">
        <f aca="false">VLOOKUP(R167,Parámetros!$A$13:$C$16,3,TRUE())</f>
        <v>37</v>
      </c>
      <c r="U167" s="13" t="n">
        <f aca="false">IF(R167&gt;=Parámetros!$B$7,I167,0)</f>
        <v>0</v>
      </c>
      <c r="V167" s="13" t="n">
        <f aca="false">R167*(1-G167)-T167-U167</f>
        <v>128.75</v>
      </c>
      <c r="W167" s="13" t="n">
        <f aca="false">V167-F167</f>
        <v>0.730000000000018</v>
      </c>
      <c r="X167" s="2" t="s">
        <v>13510</v>
      </c>
      <c r="Y167" s="2"/>
      <c r="Z167" s="13" t="n">
        <v>148.4</v>
      </c>
      <c r="AA167" s="2" t="s">
        <v>13518</v>
      </c>
    </row>
    <row r="168" customFormat="false" ht="15" hidden="false" customHeight="false" outlineLevel="0" collapsed="false">
      <c r="A168" s="8" t="s">
        <v>2157</v>
      </c>
      <c r="B168" s="10" t="str">
        <f aca="false">'Layout Mercado Libre'!C168</f>
        <v>Biomics Cefixima 400 mg 6 Cápsulas</v>
      </c>
      <c r="C168" s="10" t="str">
        <f aca="false">IFERROR(LEFT('Layout Mercado Libre'!E168,FIND(" &gt; ",'Layout Mercado Libre'!E168)-1),"")</f>
        <v>Salud y Equipamiento Médico</v>
      </c>
      <c r="D168" s="12" t="n">
        <v>872.3</v>
      </c>
      <c r="E168" s="13" t="n">
        <f aca="false">Parámetros!$B$5</f>
        <v>4</v>
      </c>
      <c r="F168" s="13" t="n">
        <f aca="false">D168+E168</f>
        <v>876.3</v>
      </c>
      <c r="G168" s="3" t="n">
        <f aca="false">IF(C168="",Parámetros!$B$9,IFERROR(VLOOKUP(C168,Parámetros!$A$20:$B$23,2,FALSE()),Parámetros!$B$9))</f>
        <v>0.14</v>
      </c>
      <c r="H168" s="14" t="n">
        <v>0.13</v>
      </c>
      <c r="I168" s="12" t="n">
        <v>75</v>
      </c>
      <c r="J168" s="13" t="n">
        <f aca="false">ROUNDUP((F168+Parámetros!$C$13)/(1-G168),0)</f>
        <v>1049</v>
      </c>
      <c r="K168" s="13" t="n">
        <f aca="false">ROUNDUP((F168+Parámetros!$C$14)/(1-G168),0)</f>
        <v>1054</v>
      </c>
      <c r="L168" s="13" t="n">
        <f aca="false">ROUNDUP((F168+Parámetros!$C$15)/(1-G168),0)</f>
        <v>1062</v>
      </c>
      <c r="M168" s="13" t="n">
        <f aca="false">MAX(ROUNDUP((F168+I168)/(1-G168),0),Parámetros!$B$7)</f>
        <v>1107</v>
      </c>
      <c r="N168" s="12" t="n">
        <v>1156.06</v>
      </c>
      <c r="O168" s="12" t="n">
        <v>1086.12</v>
      </c>
      <c r="P168" s="13" t="n">
        <f aca="false">Parámetros!$B$6</f>
        <v>1</v>
      </c>
      <c r="Q168" s="13" t="n">
        <f aca="false">IF(AND(ISNUMBER(O168),O168-P168&gt;=Parámetros!$B$7),M168,IF(J168&lt;Parámetros!$B$13,J168,IF(K168&lt;Parámetros!$B$14,K168,IF(L168&lt;Parámetros!$B$15,L168,M168))))</f>
        <v>1107</v>
      </c>
      <c r="R168" s="13" t="n">
        <f aca="false">IF(AND(ISNUMBER(O168),O168-P168&gt;=Q168),O168-P168,Q168)</f>
        <v>1107</v>
      </c>
      <c r="S168" s="3" t="n">
        <f aca="false">IF(ISNUMBER(O168),R168/O168-1,"")</f>
        <v>0.0192243950944648</v>
      </c>
      <c r="T168" s="13" t="n">
        <f aca="false">VLOOKUP(R168,Parámetros!$A$13:$C$16,3,TRUE())</f>
        <v>0</v>
      </c>
      <c r="U168" s="13" t="n">
        <f aca="false">IF(R168&gt;=Parámetros!$B$7,I168,0)</f>
        <v>75</v>
      </c>
      <c r="V168" s="13" t="n">
        <f aca="false">R168*(1-G168)-T168-U168</f>
        <v>877.02</v>
      </c>
      <c r="W168" s="13" t="n">
        <f aca="false">V168-F168</f>
        <v>0.720000000000027</v>
      </c>
      <c r="X168" s="2" t="s">
        <v>13596</v>
      </c>
      <c r="Y168" s="2"/>
      <c r="Z168" s="13" t="n">
        <v>916.5</v>
      </c>
      <c r="AA168" s="2" t="s">
        <v>13523</v>
      </c>
    </row>
    <row r="169" customFormat="false" ht="15" hidden="false" customHeight="false" outlineLevel="0" collapsed="false">
      <c r="A169" s="8" t="s">
        <v>2172</v>
      </c>
      <c r="B169" s="10" t="str">
        <f aca="false">'Layout Mercado Libre'!C169</f>
        <v>Sedalmerck Max Paracetamol Cafeína 650 mg/65 mg 24 Tabletas</v>
      </c>
      <c r="C169" s="10" t="str">
        <f aca="false">IFERROR(LEFT('Layout Mercado Libre'!E169,FIND(" &gt; ",'Layout Mercado Libre'!E169)-1),"")</f>
        <v>Salud y Equipamiento Médico</v>
      </c>
      <c r="D169" s="12" t="n">
        <v>108.3</v>
      </c>
      <c r="E169" s="13" t="n">
        <f aca="false">Parámetros!$B$5</f>
        <v>4</v>
      </c>
      <c r="F169" s="13" t="n">
        <f aca="false">D169+E169</f>
        <v>112.3</v>
      </c>
      <c r="G169" s="3" t="n">
        <f aca="false">IF(C169="",Parámetros!$B$9,IFERROR(VLOOKUP(C169,Parámetros!$A$20:$B$23,2,FALSE()),Parámetros!$B$9))</f>
        <v>0.14</v>
      </c>
      <c r="H169" s="14" t="n">
        <v>0.17</v>
      </c>
      <c r="I169" s="12" t="n">
        <v>75</v>
      </c>
      <c r="J169" s="13" t="n">
        <f aca="false">ROUNDUP((F169+Parámetros!$C$13)/(1-G169),0)</f>
        <v>160</v>
      </c>
      <c r="K169" s="13" t="n">
        <f aca="false">ROUNDUP((F169+Parámetros!$C$14)/(1-G169),0)</f>
        <v>166</v>
      </c>
      <c r="L169" s="13" t="n">
        <f aca="false">ROUNDUP((F169+Parámetros!$C$15)/(1-G169),0)</f>
        <v>174</v>
      </c>
      <c r="M169" s="13" t="n">
        <f aca="false">MAX(ROUNDUP((F169+I169)/(1-G169),0),Parámetros!$B$7)</f>
        <v>299</v>
      </c>
      <c r="N169" s="12" t="n">
        <v>237.61</v>
      </c>
      <c r="O169" s="12" t="n">
        <v>189</v>
      </c>
      <c r="P169" s="13" t="n">
        <f aca="false">Parámetros!$B$6</f>
        <v>1</v>
      </c>
      <c r="Q169" s="13" t="n">
        <f aca="false">IF(AND(ISNUMBER(O169),O169-P169&gt;=Parámetros!$B$7),M169,IF(J169&lt;Parámetros!$B$13,J169,IF(K169&lt;Parámetros!$B$14,K169,IF(L169&lt;Parámetros!$B$15,L169,M169))))</f>
        <v>174</v>
      </c>
      <c r="R169" s="13" t="n">
        <f aca="false">IF(AND(ISNUMBER(O169),O169-P169&gt;=Q169),O169-P169,Q169)</f>
        <v>188</v>
      </c>
      <c r="S169" s="3" t="n">
        <f aca="false">IF(ISNUMBER(O169),R169/O169-1,"")</f>
        <v>-0.00529100529100535</v>
      </c>
      <c r="T169" s="13" t="n">
        <f aca="false">VLOOKUP(R169,Parámetros!$A$13:$C$16,3,TRUE())</f>
        <v>37</v>
      </c>
      <c r="U169" s="13" t="n">
        <f aca="false">IF(R169&gt;=Parámetros!$B$7,I169,0)</f>
        <v>0</v>
      </c>
      <c r="V169" s="13" t="n">
        <f aca="false">R169*(1-G169)-T169-U169</f>
        <v>124.68</v>
      </c>
      <c r="W169" s="13" t="n">
        <f aca="false">V169-F169</f>
        <v>12.38</v>
      </c>
      <c r="X169" s="2" t="s">
        <v>13593</v>
      </c>
      <c r="Y169" s="2"/>
      <c r="Z169" s="13" t="n">
        <v>155.5</v>
      </c>
      <c r="AA169" s="2" t="s">
        <v>13518</v>
      </c>
    </row>
    <row r="170" customFormat="false" ht="15" hidden="false" customHeight="false" outlineLevel="0" collapsed="false">
      <c r="A170" s="8" t="s">
        <v>2185</v>
      </c>
      <c r="B170" s="10" t="str">
        <f aca="false">'Layout Mercado Libre'!C170</f>
        <v>Pañales Kleenbebé Suavelastic Jumbo Etapa 5 14 Piezas</v>
      </c>
      <c r="C170" s="10" t="str">
        <f aca="false">IFERROR(LEFT('Layout Mercado Libre'!E170,FIND(" &gt; ",'Layout Mercado Libre'!E170)-1),"")</f>
        <v>Bebés</v>
      </c>
      <c r="D170" s="12" t="n">
        <v>70.49</v>
      </c>
      <c r="E170" s="13" t="n">
        <f aca="false">Parámetros!$B$5</f>
        <v>4</v>
      </c>
      <c r="F170" s="13" t="n">
        <f aca="false">D170+E170</f>
        <v>74.49</v>
      </c>
      <c r="G170" s="3" t="n">
        <f aca="false">IF(C170="",Parámetros!$B$9,IFERROR(VLOOKUP(C170,Parámetros!$A$20:$B$23,2,FALSE()),Parámetros!$B$9))</f>
        <v>0.15</v>
      </c>
      <c r="H170" s="14" t="n">
        <v>1.12</v>
      </c>
      <c r="I170" s="12" t="n">
        <v>105</v>
      </c>
      <c r="J170" s="13" t="n">
        <f aca="false">ROUNDUP((F170+Parámetros!$C$13)/(1-G170),0)</f>
        <v>118</v>
      </c>
      <c r="K170" s="13" t="n">
        <f aca="false">ROUNDUP((F170+Parámetros!$C$14)/(1-G170),0)</f>
        <v>123</v>
      </c>
      <c r="L170" s="13" t="n">
        <f aca="false">ROUNDUP((F170+Parámetros!$C$15)/(1-G170),0)</f>
        <v>132</v>
      </c>
      <c r="M170" s="13" t="n">
        <f aca="false">MAX(ROUNDUP((F170+I170)/(1-G170),0),Parámetros!$B$7)</f>
        <v>299</v>
      </c>
      <c r="N170" s="12" t="n">
        <v>222.16</v>
      </c>
      <c r="O170" s="12" t="n">
        <v>184</v>
      </c>
      <c r="P170" s="13" t="n">
        <f aca="false">Parámetros!$B$6</f>
        <v>1</v>
      </c>
      <c r="Q170" s="13" t="n">
        <f aca="false">IF(AND(ISNUMBER(O170),O170-P170&gt;=Parámetros!$B$7),M170,IF(J170&lt;Parámetros!$B$13,J170,IF(K170&lt;Parámetros!$B$14,K170,IF(L170&lt;Parámetros!$B$15,L170,M170))))</f>
        <v>123</v>
      </c>
      <c r="R170" s="13" t="n">
        <f aca="false">IF(AND(ISNUMBER(O170),O170-P170&gt;=Q170),O170-P170,Q170)</f>
        <v>183</v>
      </c>
      <c r="S170" s="3" t="n">
        <f aca="false">IF(ISNUMBER(O170),R170/O170-1,"")</f>
        <v>-0.00543478260869568</v>
      </c>
      <c r="T170" s="13" t="n">
        <f aca="false">VLOOKUP(R170,Parámetros!$A$13:$C$16,3,TRUE())</f>
        <v>37</v>
      </c>
      <c r="U170" s="13" t="n">
        <f aca="false">IF(R170&gt;=Parámetros!$B$7,I170,0)</f>
        <v>0</v>
      </c>
      <c r="V170" s="13" t="n">
        <f aca="false">R170*(1-G170)-T170-U170</f>
        <v>118.55</v>
      </c>
      <c r="W170" s="13" t="n">
        <f aca="false">V170-F170</f>
        <v>44.06</v>
      </c>
      <c r="X170" s="2" t="s">
        <v>13597</v>
      </c>
      <c r="Y170" s="2"/>
      <c r="Z170" s="13"/>
      <c r="AA170" s="2"/>
    </row>
    <row r="171" customFormat="false" ht="15" hidden="false" customHeight="false" outlineLevel="0" collapsed="false">
      <c r="A171" s="8" t="s">
        <v>2195</v>
      </c>
      <c r="B171" s="10" t="str">
        <f aca="false">'Layout Mercado Libre'!C171</f>
        <v>Trixona I.M. Ceftriaxona 1 g Solución Inyectable</v>
      </c>
      <c r="C171" s="10" t="str">
        <f aca="false">IFERROR(LEFT('Layout Mercado Libre'!E171,FIND(" &gt; ",'Layout Mercado Libre'!E171)-1),"")</f>
        <v>Salud y Equipamiento Médico</v>
      </c>
      <c r="D171" s="12" t="n">
        <v>22.73</v>
      </c>
      <c r="E171" s="13" t="n">
        <f aca="false">Parámetros!$B$5</f>
        <v>4</v>
      </c>
      <c r="F171" s="13" t="n">
        <f aca="false">D171+E171</f>
        <v>26.73</v>
      </c>
      <c r="G171" s="3" t="n">
        <f aca="false">IF(C171="",Parámetros!$B$9,IFERROR(VLOOKUP(C171,Parámetros!$A$20:$B$23,2,FALSE()),Parámetros!$B$9))</f>
        <v>0.14</v>
      </c>
      <c r="H171" s="14" t="n">
        <v>0.05</v>
      </c>
      <c r="I171" s="12" t="n">
        <v>75</v>
      </c>
      <c r="J171" s="13" t="n">
        <f aca="false">ROUNDUP((F171+Parámetros!$C$13)/(1-G171),0)</f>
        <v>61</v>
      </c>
      <c r="K171" s="13" t="n">
        <f aca="false">ROUNDUP((F171+Parámetros!$C$14)/(1-G171),0)</f>
        <v>66</v>
      </c>
      <c r="L171" s="13" t="n">
        <f aca="false">ROUNDUP((F171+Parámetros!$C$15)/(1-G171),0)</f>
        <v>75</v>
      </c>
      <c r="M171" s="13" t="n">
        <f aca="false">MAX(ROUNDUP((F171+I171)/(1-G171),0),Parámetros!$B$7)</f>
        <v>299</v>
      </c>
      <c r="N171" s="12" t="n">
        <v>111.33</v>
      </c>
      <c r="O171" s="12" t="n">
        <v>95</v>
      </c>
      <c r="P171" s="13" t="n">
        <f aca="false">Parámetros!$B$6</f>
        <v>1</v>
      </c>
      <c r="Q171" s="13" t="n">
        <f aca="false">IF(AND(ISNUMBER(O171),O171-P171&gt;=Parámetros!$B$7),M171,IF(J171&lt;Parámetros!$B$13,J171,IF(K171&lt;Parámetros!$B$14,K171,IF(L171&lt;Parámetros!$B$15,L171,M171))))</f>
        <v>61</v>
      </c>
      <c r="R171" s="13" t="n">
        <f aca="false">IF(AND(ISNUMBER(O171),O171-P171&gt;=Q171),O171-P171,Q171)</f>
        <v>94</v>
      </c>
      <c r="S171" s="3" t="n">
        <f aca="false">IF(ISNUMBER(O171),R171/O171-1,"")</f>
        <v>-0.0105263157894737</v>
      </c>
      <c r="T171" s="13" t="n">
        <f aca="false">VLOOKUP(R171,Parámetros!$A$13:$C$16,3,TRUE())</f>
        <v>25</v>
      </c>
      <c r="U171" s="13" t="n">
        <f aca="false">IF(R171&gt;=Parámetros!$B$7,I171,0)</f>
        <v>0</v>
      </c>
      <c r="V171" s="13" t="n">
        <f aca="false">R171*(1-G171)-T171-U171</f>
        <v>55.84</v>
      </c>
      <c r="W171" s="13" t="n">
        <f aca="false">V171-F171</f>
        <v>29.11</v>
      </c>
      <c r="X171" s="2" t="s">
        <v>13592</v>
      </c>
      <c r="Y171" s="2"/>
      <c r="Z171" s="13" t="n">
        <v>120</v>
      </c>
      <c r="AA171" s="2" t="s">
        <v>13523</v>
      </c>
    </row>
    <row r="172" customFormat="false" ht="15" hidden="false" customHeight="false" outlineLevel="0" collapsed="false">
      <c r="A172" s="8" t="s">
        <v>2206</v>
      </c>
      <c r="B172" s="10" t="str">
        <f aca="false">'Layout Mercado Libre'!C172</f>
        <v>Glucerna Suplemento Alimenticio Sabor Chocolate 237 ml</v>
      </c>
      <c r="C172" s="10" t="str">
        <f aca="false">IFERROR(LEFT('Layout Mercado Libre'!E172,FIND(" &gt; ",'Layout Mercado Libre'!E172)-1),"")</f>
        <v>Salud y Equipamiento Médico</v>
      </c>
      <c r="D172" s="12" t="n">
        <v>43.59</v>
      </c>
      <c r="E172" s="13" t="n">
        <f aca="false">Parámetros!$B$5</f>
        <v>4</v>
      </c>
      <c r="F172" s="13" t="n">
        <f aca="false">D172+E172</f>
        <v>47.59</v>
      </c>
      <c r="G172" s="3" t="n">
        <f aca="false">IF(C172="",Parámetros!$B$9,IFERROR(VLOOKUP(C172,Parámetros!$A$20:$B$23,2,FALSE()),Parámetros!$B$9))</f>
        <v>0.14</v>
      </c>
      <c r="H172" s="14" t="n">
        <v>0.34</v>
      </c>
      <c r="I172" s="12" t="n">
        <v>75</v>
      </c>
      <c r="J172" s="13" t="n">
        <f aca="false">ROUNDUP((F172+Parámetros!$C$13)/(1-G172),0)</f>
        <v>85</v>
      </c>
      <c r="K172" s="13" t="n">
        <f aca="false">ROUNDUP((F172+Parámetros!$C$14)/(1-G172),0)</f>
        <v>91</v>
      </c>
      <c r="L172" s="13" t="n">
        <f aca="false">ROUNDUP((F172+Parámetros!$C$15)/(1-G172),0)</f>
        <v>99</v>
      </c>
      <c r="M172" s="13" t="n">
        <f aca="false">MAX(ROUNDUP((F172+I172)/(1-G172),0),Parámetros!$B$7)</f>
        <v>299</v>
      </c>
      <c r="N172" s="12" t="n">
        <v>130.2</v>
      </c>
      <c r="O172" s="12" t="n">
        <v>74</v>
      </c>
      <c r="P172" s="13" t="n">
        <f aca="false">Parámetros!$B$6</f>
        <v>1</v>
      </c>
      <c r="Q172" s="13" t="n">
        <f aca="false">IF(AND(ISNUMBER(O172),O172-P172&gt;=Parámetros!$B$7),M172,IF(J172&lt;Parámetros!$B$13,J172,IF(K172&lt;Parámetros!$B$14,K172,IF(L172&lt;Parámetros!$B$15,L172,M172))))</f>
        <v>85</v>
      </c>
      <c r="R172" s="13" t="n">
        <f aca="false">IF(AND(ISNUMBER(O172),O172-P172&gt;=Q172),O172-P172,Q172)</f>
        <v>85</v>
      </c>
      <c r="S172" s="3" t="n">
        <f aca="false">IF(ISNUMBER(O172),R172/O172-1,"")</f>
        <v>0.148648648648649</v>
      </c>
      <c r="T172" s="13" t="n">
        <f aca="false">VLOOKUP(R172,Parámetros!$A$13:$C$16,3,TRUE())</f>
        <v>25</v>
      </c>
      <c r="U172" s="13" t="n">
        <f aca="false">IF(R172&gt;=Parámetros!$B$7,I172,0)</f>
        <v>0</v>
      </c>
      <c r="V172" s="13" t="n">
        <f aca="false">R172*(1-G172)-T172-U172</f>
        <v>48.1</v>
      </c>
      <c r="W172" s="13" t="n">
        <f aca="false">V172-F172</f>
        <v>0.509999999999991</v>
      </c>
      <c r="X172" s="2" t="s">
        <v>13566</v>
      </c>
      <c r="Y172" s="2"/>
      <c r="Z172" s="13" t="n">
        <v>63.91</v>
      </c>
      <c r="AA172" s="2" t="s">
        <v>13500</v>
      </c>
    </row>
    <row r="173" customFormat="false" ht="15" hidden="false" customHeight="false" outlineLevel="0" collapsed="false">
      <c r="A173" s="8" t="s">
        <v>2216</v>
      </c>
      <c r="B173" s="10" t="str">
        <f aca="false">'Layout Mercado Libre'!C173</f>
        <v>Tempra Forte Paracetamol 650 mg 24 Tabletas</v>
      </c>
      <c r="C173" s="10" t="str">
        <f aca="false">IFERROR(LEFT('Layout Mercado Libre'!E173,FIND(" &gt; ",'Layout Mercado Libre'!E173)-1),"")</f>
        <v>Salud y Equipamiento Médico</v>
      </c>
      <c r="D173" s="12" t="n">
        <v>124.33</v>
      </c>
      <c r="E173" s="13" t="n">
        <f aca="false">Parámetros!$B$5</f>
        <v>4</v>
      </c>
      <c r="F173" s="13" t="n">
        <f aca="false">D173+E173</f>
        <v>128.33</v>
      </c>
      <c r="G173" s="3" t="n">
        <f aca="false">IF(C173="",Parámetros!$B$9,IFERROR(VLOOKUP(C173,Parámetros!$A$20:$B$23,2,FALSE()),Parámetros!$B$9))</f>
        <v>0.14</v>
      </c>
      <c r="H173" s="14" t="n">
        <v>0.17</v>
      </c>
      <c r="I173" s="12" t="n">
        <v>75</v>
      </c>
      <c r="J173" s="13" t="n">
        <f aca="false">ROUNDUP((F173+Parámetros!$C$13)/(1-G173),0)</f>
        <v>179</v>
      </c>
      <c r="K173" s="13" t="n">
        <f aca="false">ROUNDUP((F173+Parámetros!$C$14)/(1-G173),0)</f>
        <v>185</v>
      </c>
      <c r="L173" s="13" t="n">
        <f aca="false">ROUNDUP((F173+Parámetros!$C$15)/(1-G173),0)</f>
        <v>193</v>
      </c>
      <c r="M173" s="13" t="n">
        <f aca="false">MAX(ROUNDUP((F173+I173)/(1-G173),0),Parámetros!$B$7)</f>
        <v>299</v>
      </c>
      <c r="N173" s="12" t="n">
        <v>201.49</v>
      </c>
      <c r="O173" s="12" t="n">
        <v>149</v>
      </c>
      <c r="P173" s="13" t="n">
        <f aca="false">Parámetros!$B$6</f>
        <v>1</v>
      </c>
      <c r="Q173" s="13" t="n">
        <f aca="false">IF(AND(ISNUMBER(O173),O173-P173&gt;=Parámetros!$B$7),M173,IF(J173&lt;Parámetros!$B$13,J173,IF(K173&lt;Parámetros!$B$14,K173,IF(L173&lt;Parámetros!$B$15,L173,M173))))</f>
        <v>193</v>
      </c>
      <c r="R173" s="13" t="n">
        <f aca="false">IF(AND(ISNUMBER(O173),O173-P173&gt;=Q173),O173-P173,Q173)</f>
        <v>193</v>
      </c>
      <c r="S173" s="3" t="n">
        <f aca="false">IF(ISNUMBER(O173),R173/O173-1,"")</f>
        <v>0.295302013422819</v>
      </c>
      <c r="T173" s="13" t="n">
        <f aca="false">VLOOKUP(R173,Parámetros!$A$13:$C$16,3,TRUE())</f>
        <v>37</v>
      </c>
      <c r="U173" s="13" t="n">
        <f aca="false">IF(R173&gt;=Parámetros!$B$7,I173,0)</f>
        <v>0</v>
      </c>
      <c r="V173" s="13" t="n">
        <f aca="false">R173*(1-G173)-T173-U173</f>
        <v>128.98</v>
      </c>
      <c r="W173" s="13" t="n">
        <f aca="false">V173-F173</f>
        <v>0.650000000000006</v>
      </c>
      <c r="X173" s="2" t="s">
        <v>13593</v>
      </c>
      <c r="Y173" s="2"/>
      <c r="Z173" s="13" t="n">
        <v>162</v>
      </c>
      <c r="AA173" s="2" t="s">
        <v>13519</v>
      </c>
    </row>
    <row r="174" customFormat="false" ht="15" hidden="false" customHeight="false" outlineLevel="0" collapsed="false">
      <c r="A174" s="8" t="s">
        <v>2226</v>
      </c>
      <c r="B174" s="10" t="str">
        <f aca="false">'Layout Mercado Libre'!C174</f>
        <v>Antiflu-Des Jr Jarabe Infantil 60 ml</v>
      </c>
      <c r="C174" s="10" t="str">
        <f aca="false">IFERROR(LEFT('Layout Mercado Libre'!E174,FIND(" &gt; ",'Layout Mercado Libre'!E174)-1),"")</f>
        <v>Salud y Equipamiento Médico</v>
      </c>
      <c r="D174" s="12" t="n">
        <v>122</v>
      </c>
      <c r="E174" s="13" t="n">
        <f aca="false">Parámetros!$B$5</f>
        <v>4</v>
      </c>
      <c r="F174" s="13" t="n">
        <f aca="false">D174+E174</f>
        <v>126</v>
      </c>
      <c r="G174" s="3" t="n">
        <f aca="false">IF(C174="",Parámetros!$B$9,IFERROR(VLOOKUP(C174,Parámetros!$A$20:$B$23,2,FALSE()),Parámetros!$B$9))</f>
        <v>0.14</v>
      </c>
      <c r="H174" s="14" t="n">
        <v>0.12</v>
      </c>
      <c r="I174" s="12" t="n">
        <v>75</v>
      </c>
      <c r="J174" s="13" t="n">
        <f aca="false">ROUNDUP((F174+Parámetros!$C$13)/(1-G174),0)</f>
        <v>176</v>
      </c>
      <c r="K174" s="13" t="n">
        <f aca="false">ROUNDUP((F174+Parámetros!$C$14)/(1-G174),0)</f>
        <v>182</v>
      </c>
      <c r="L174" s="13" t="n">
        <f aca="false">ROUNDUP((F174+Parámetros!$C$15)/(1-G174),0)</f>
        <v>190</v>
      </c>
      <c r="M174" s="13" t="n">
        <f aca="false">MAX(ROUNDUP((F174+I174)/(1-G174),0),Parámetros!$B$7)</f>
        <v>299</v>
      </c>
      <c r="N174" s="12" t="n">
        <v>253.01</v>
      </c>
      <c r="O174" s="12" t="n">
        <v>249</v>
      </c>
      <c r="P174" s="13" t="n">
        <f aca="false">Parámetros!$B$6</f>
        <v>1</v>
      </c>
      <c r="Q174" s="13" t="n">
        <f aca="false">IF(AND(ISNUMBER(O174),O174-P174&gt;=Parámetros!$B$7),M174,IF(J174&lt;Parámetros!$B$13,J174,IF(K174&lt;Parámetros!$B$14,K174,IF(L174&lt;Parámetros!$B$15,L174,M174))))</f>
        <v>190</v>
      </c>
      <c r="R174" s="13" t="n">
        <f aca="false">IF(AND(ISNUMBER(O174),O174-P174&gt;=Q174),O174-P174,Q174)</f>
        <v>248</v>
      </c>
      <c r="S174" s="3" t="n">
        <f aca="false">IF(ISNUMBER(O174),R174/O174-1,"")</f>
        <v>-0.00401606425702816</v>
      </c>
      <c r="T174" s="13" t="n">
        <f aca="false">VLOOKUP(R174,Parámetros!$A$13:$C$16,3,TRUE())</f>
        <v>37</v>
      </c>
      <c r="U174" s="13" t="n">
        <f aca="false">IF(R174&gt;=Parámetros!$B$7,I174,0)</f>
        <v>0</v>
      </c>
      <c r="V174" s="13" t="n">
        <f aca="false">R174*(1-G174)-T174-U174</f>
        <v>176.28</v>
      </c>
      <c r="W174" s="13" t="n">
        <f aca="false">V174-F174</f>
        <v>50.28</v>
      </c>
      <c r="X174" s="2" t="s">
        <v>13598</v>
      </c>
      <c r="Y174" s="2"/>
      <c r="Z174" s="13" t="n">
        <v>139</v>
      </c>
      <c r="AA174" s="2" t="s">
        <v>13523</v>
      </c>
    </row>
    <row r="175" customFormat="false" ht="15" hidden="false" customHeight="false" outlineLevel="0" collapsed="false">
      <c r="A175" s="8" t="s">
        <v>2237</v>
      </c>
      <c r="B175" s="10" t="str">
        <f aca="false">'Layout Mercado Libre'!C175</f>
        <v>Tabcin Noche Bayer 325 mg / 10 mg 12 Cápsulas</v>
      </c>
      <c r="C175" s="10" t="str">
        <f aca="false">IFERROR(LEFT('Layout Mercado Libre'!E175,FIND(" &gt; ",'Layout Mercado Libre'!E175)-1),"")</f>
        <v>Salud y Equipamiento Médico</v>
      </c>
      <c r="D175" s="12" t="n">
        <v>65.83</v>
      </c>
      <c r="E175" s="13" t="n">
        <f aca="false">Parámetros!$B$5</f>
        <v>4</v>
      </c>
      <c r="F175" s="13" t="n">
        <f aca="false">D175+E175</f>
        <v>69.83</v>
      </c>
      <c r="G175" s="3" t="n">
        <f aca="false">IF(C175="",Parámetros!$B$9,IFERROR(VLOOKUP(C175,Parámetros!$A$20:$B$23,2,FALSE()),Parámetros!$B$9))</f>
        <v>0.14</v>
      </c>
      <c r="H175" s="14" t="n">
        <v>0.15</v>
      </c>
      <c r="I175" s="12" t="n">
        <v>75</v>
      </c>
      <c r="J175" s="13" t="n">
        <f aca="false">ROUNDUP((F175+Parámetros!$C$13)/(1-G175),0)</f>
        <v>111</v>
      </c>
      <c r="K175" s="13" t="n">
        <f aca="false">ROUNDUP((F175+Parámetros!$C$14)/(1-G175),0)</f>
        <v>117</v>
      </c>
      <c r="L175" s="13" t="n">
        <f aca="false">ROUNDUP((F175+Parámetros!$C$15)/(1-G175),0)</f>
        <v>125</v>
      </c>
      <c r="M175" s="13" t="n">
        <f aca="false">MAX(ROUNDUP((F175+I175)/(1-G175),0),Parámetros!$B$7)</f>
        <v>299</v>
      </c>
      <c r="N175" s="12" t="n">
        <v>120.74</v>
      </c>
      <c r="O175" s="12" t="n">
        <v>67.62</v>
      </c>
      <c r="P175" s="13" t="n">
        <f aca="false">Parámetros!$B$6</f>
        <v>1</v>
      </c>
      <c r="Q175" s="13" t="n">
        <f aca="false">IF(AND(ISNUMBER(O175),O175-P175&gt;=Parámetros!$B$7),M175,IF(J175&lt;Parámetros!$B$13,J175,IF(K175&lt;Parámetros!$B$14,K175,IF(L175&lt;Parámetros!$B$15,L175,M175))))</f>
        <v>117</v>
      </c>
      <c r="R175" s="13" t="n">
        <f aca="false">IF(AND(ISNUMBER(O175),O175-P175&gt;=Q175),O175-P175,Q175)</f>
        <v>117</v>
      </c>
      <c r="S175" s="3" t="n">
        <f aca="false">IF(ISNUMBER(O175),R175/O175-1,"")</f>
        <v>0.730257320319432</v>
      </c>
      <c r="T175" s="13" t="n">
        <f aca="false">VLOOKUP(R175,Parámetros!$A$13:$C$16,3,TRUE())</f>
        <v>30</v>
      </c>
      <c r="U175" s="13" t="n">
        <f aca="false">IF(R175&gt;=Parámetros!$B$7,I175,0)</f>
        <v>0</v>
      </c>
      <c r="V175" s="13" t="n">
        <f aca="false">R175*(1-G175)-T175-U175</f>
        <v>70.62</v>
      </c>
      <c r="W175" s="13" t="n">
        <f aca="false">V175-F175</f>
        <v>0.790000000000006</v>
      </c>
      <c r="X175" s="2" t="s">
        <v>13545</v>
      </c>
      <c r="Y175" s="2"/>
      <c r="Z175" s="13" t="n">
        <v>71</v>
      </c>
      <c r="AA175" s="2" t="s">
        <v>13523</v>
      </c>
    </row>
    <row r="176" customFormat="false" ht="15" hidden="false" customHeight="false" outlineLevel="0" collapsed="false">
      <c r="A176" s="8" t="s">
        <v>2248</v>
      </c>
      <c r="B176" s="10" t="str">
        <f aca="false">'Layout Mercado Libre'!C176</f>
        <v>Depo-Provera Medroxiprogesterona 150 mg/ml Inyectable 1 ml</v>
      </c>
      <c r="C176" s="10" t="str">
        <f aca="false">IFERROR(LEFT('Layout Mercado Libre'!E176,FIND(" &gt; ",'Layout Mercado Libre'!E176)-1),"")</f>
        <v>Salud y Equipamiento Médico</v>
      </c>
      <c r="D176" s="12" t="n">
        <v>345.27</v>
      </c>
      <c r="E176" s="13" t="n">
        <f aca="false">Parámetros!$B$5</f>
        <v>4</v>
      </c>
      <c r="F176" s="13" t="n">
        <f aca="false">D176+E176</f>
        <v>349.27</v>
      </c>
      <c r="G176" s="3" t="n">
        <f aca="false">IF(C176="",Parámetros!$B$9,IFERROR(VLOOKUP(C176,Parámetros!$A$20:$B$23,2,FALSE()),Parámetros!$B$9))</f>
        <v>0.14</v>
      </c>
      <c r="H176" s="14" t="n">
        <v>0.05</v>
      </c>
      <c r="I176" s="12" t="n">
        <v>75</v>
      </c>
      <c r="J176" s="13" t="n">
        <f aca="false">ROUNDUP((F176+Parámetros!$C$13)/(1-G176),0)</f>
        <v>436</v>
      </c>
      <c r="K176" s="13" t="n">
        <f aca="false">ROUNDUP((F176+Parámetros!$C$14)/(1-G176),0)</f>
        <v>442</v>
      </c>
      <c r="L176" s="13" t="n">
        <f aca="false">ROUNDUP((F176+Parámetros!$C$15)/(1-G176),0)</f>
        <v>450</v>
      </c>
      <c r="M176" s="13" t="n">
        <f aca="false">MAX(ROUNDUP((F176+I176)/(1-G176),0),Parámetros!$B$7)</f>
        <v>494</v>
      </c>
      <c r="N176" s="12" t="n">
        <v>736.81</v>
      </c>
      <c r="O176" s="12" t="n">
        <v>489</v>
      </c>
      <c r="P176" s="13" t="n">
        <f aca="false">Parámetros!$B$6</f>
        <v>1</v>
      </c>
      <c r="Q176" s="13" t="n">
        <f aca="false">IF(AND(ISNUMBER(O176),O176-P176&gt;=Parámetros!$B$7),M176,IF(J176&lt;Parámetros!$B$13,J176,IF(K176&lt;Parámetros!$B$14,K176,IF(L176&lt;Parámetros!$B$15,L176,M176))))</f>
        <v>494</v>
      </c>
      <c r="R176" s="13" t="n">
        <f aca="false">IF(AND(ISNUMBER(O176),O176-P176&gt;=Q176),O176-P176,Q176)</f>
        <v>494</v>
      </c>
      <c r="S176" s="3" t="n">
        <f aca="false">IF(ISNUMBER(O176),R176/O176-1,"")</f>
        <v>0.0102249488752557</v>
      </c>
      <c r="T176" s="13" t="n">
        <f aca="false">VLOOKUP(R176,Parámetros!$A$13:$C$16,3,TRUE())</f>
        <v>0</v>
      </c>
      <c r="U176" s="13" t="n">
        <f aca="false">IF(R176&gt;=Parámetros!$B$7,I176,0)</f>
        <v>75</v>
      </c>
      <c r="V176" s="13" t="n">
        <f aca="false">R176*(1-G176)-T176-U176</f>
        <v>349.84</v>
      </c>
      <c r="W176" s="13" t="n">
        <f aca="false">V176-F176</f>
        <v>0.569999999999993</v>
      </c>
      <c r="X176" s="2" t="s">
        <v>13599</v>
      </c>
      <c r="Y176" s="2"/>
      <c r="Z176" s="13" t="n">
        <v>572.5</v>
      </c>
      <c r="AA176" s="2" t="s">
        <v>13523</v>
      </c>
    </row>
    <row r="177" customFormat="false" ht="15" hidden="false" customHeight="false" outlineLevel="0" collapsed="false">
      <c r="A177" s="8" t="s">
        <v>2261</v>
      </c>
      <c r="B177" s="10" t="str">
        <f aca="false">'Layout Mercado Libre'!C177</f>
        <v>Danzen Serratiopeptidasa 10 mg 20 Tabletas</v>
      </c>
      <c r="C177" s="10" t="str">
        <f aca="false">IFERROR(LEFT('Layout Mercado Libre'!E177,FIND(" &gt; ",'Layout Mercado Libre'!E177)-1),"")</f>
        <v>Salud y Equipamiento Médico</v>
      </c>
      <c r="D177" s="12" t="n">
        <v>388.82</v>
      </c>
      <c r="E177" s="13" t="n">
        <f aca="false">Parámetros!$B$5</f>
        <v>4</v>
      </c>
      <c r="F177" s="13" t="n">
        <f aca="false">D177+E177</f>
        <v>392.82</v>
      </c>
      <c r="G177" s="3" t="n">
        <f aca="false">IF(C177="",Parámetros!$B$9,IFERROR(VLOOKUP(C177,Parámetros!$A$20:$B$23,2,FALSE()),Parámetros!$B$9))</f>
        <v>0.14</v>
      </c>
      <c r="H177" s="14" t="n">
        <v>0.17</v>
      </c>
      <c r="I177" s="12" t="n">
        <v>75</v>
      </c>
      <c r="J177" s="13" t="n">
        <f aca="false">ROUNDUP((F177+Parámetros!$C$13)/(1-G177),0)</f>
        <v>486</v>
      </c>
      <c r="K177" s="13" t="n">
        <f aca="false">ROUNDUP((F177+Parámetros!$C$14)/(1-G177),0)</f>
        <v>492</v>
      </c>
      <c r="L177" s="13" t="n">
        <f aca="false">ROUNDUP((F177+Parámetros!$C$15)/(1-G177),0)</f>
        <v>500</v>
      </c>
      <c r="M177" s="13" t="n">
        <f aca="false">MAX(ROUNDUP((F177+I177)/(1-G177),0),Parámetros!$B$7)</f>
        <v>544</v>
      </c>
      <c r="N177" s="12" t="n">
        <v>601.47</v>
      </c>
      <c r="O177" s="12" t="n">
        <v>428</v>
      </c>
      <c r="P177" s="13" t="n">
        <f aca="false">Parámetros!$B$6</f>
        <v>1</v>
      </c>
      <c r="Q177" s="13" t="n">
        <f aca="false">IF(AND(ISNUMBER(O177),O177-P177&gt;=Parámetros!$B$7),M177,IF(J177&lt;Parámetros!$B$13,J177,IF(K177&lt;Parámetros!$B$14,K177,IF(L177&lt;Parámetros!$B$15,L177,M177))))</f>
        <v>544</v>
      </c>
      <c r="R177" s="13" t="n">
        <f aca="false">IF(AND(ISNUMBER(O177),O177-P177&gt;=Q177),O177-P177,Q177)</f>
        <v>544</v>
      </c>
      <c r="S177" s="3" t="n">
        <f aca="false">IF(ISNUMBER(O177),R177/O177-1,"")</f>
        <v>0.271028037383178</v>
      </c>
      <c r="T177" s="13" t="n">
        <f aca="false">VLOOKUP(R177,Parámetros!$A$13:$C$16,3,TRUE())</f>
        <v>0</v>
      </c>
      <c r="U177" s="13" t="n">
        <f aca="false">IF(R177&gt;=Parámetros!$B$7,I177,0)</f>
        <v>75</v>
      </c>
      <c r="V177" s="13" t="n">
        <f aca="false">R177*(1-G177)-T177-U177</f>
        <v>392.84</v>
      </c>
      <c r="W177" s="13" t="n">
        <f aca="false">V177-F177</f>
        <v>0.0199999999999818</v>
      </c>
      <c r="X177" s="2" t="s">
        <v>13521</v>
      </c>
      <c r="Y177" s="2"/>
      <c r="Z177" s="13" t="n">
        <v>395</v>
      </c>
      <c r="AA177" s="2" t="s">
        <v>13523</v>
      </c>
    </row>
    <row r="178" customFormat="false" ht="15" hidden="false" customHeight="false" outlineLevel="0" collapsed="false">
      <c r="A178" s="8" t="s">
        <v>2274</v>
      </c>
      <c r="B178" s="10" t="str">
        <f aca="false">'Layout Mercado Libre'!C178</f>
        <v>Arfla Rifaximina 550 mg 15 Tabletas</v>
      </c>
      <c r="C178" s="10" t="str">
        <f aca="false">IFERROR(LEFT('Layout Mercado Libre'!E178,FIND(" &gt; ",'Layout Mercado Libre'!E178)-1),"")</f>
        <v>Salud y Equipamiento Médico</v>
      </c>
      <c r="D178" s="12" t="n">
        <v>915</v>
      </c>
      <c r="E178" s="13" t="n">
        <f aca="false">Parámetros!$B$5</f>
        <v>4</v>
      </c>
      <c r="F178" s="13" t="n">
        <f aca="false">D178+E178</f>
        <v>919</v>
      </c>
      <c r="G178" s="3" t="n">
        <f aca="false">IF(C178="",Parámetros!$B$9,IFERROR(VLOOKUP(C178,Parámetros!$A$20:$B$23,2,FALSE()),Parámetros!$B$9))</f>
        <v>0.14</v>
      </c>
      <c r="H178" s="14" t="n">
        <v>0.15</v>
      </c>
      <c r="I178" s="12" t="n">
        <v>75</v>
      </c>
      <c r="J178" s="13" t="n">
        <f aca="false">ROUNDUP((F178+Parámetros!$C$13)/(1-G178),0)</f>
        <v>1098</v>
      </c>
      <c r="K178" s="13" t="n">
        <f aca="false">ROUNDUP((F178+Parámetros!$C$14)/(1-G178),0)</f>
        <v>1104</v>
      </c>
      <c r="L178" s="13" t="n">
        <f aca="false">ROUNDUP((F178+Parámetros!$C$15)/(1-G178),0)</f>
        <v>1112</v>
      </c>
      <c r="M178" s="13" t="n">
        <f aca="false">MAX(ROUNDUP((F178+I178)/(1-G178),0),Parámetros!$B$7)</f>
        <v>1156</v>
      </c>
      <c r="N178" s="12" t="n">
        <v>1340.32</v>
      </c>
      <c r="O178" s="12" t="n">
        <v>1109.46</v>
      </c>
      <c r="P178" s="13" t="n">
        <f aca="false">Parámetros!$B$6</f>
        <v>1</v>
      </c>
      <c r="Q178" s="13" t="n">
        <f aca="false">IF(AND(ISNUMBER(O178),O178-P178&gt;=Parámetros!$B$7),M178,IF(J178&lt;Parámetros!$B$13,J178,IF(K178&lt;Parámetros!$B$14,K178,IF(L178&lt;Parámetros!$B$15,L178,M178))))</f>
        <v>1156</v>
      </c>
      <c r="R178" s="13" t="n">
        <f aca="false">IF(AND(ISNUMBER(O178),O178-P178&gt;=Q178),O178-P178,Q178)</f>
        <v>1156</v>
      </c>
      <c r="S178" s="3" t="n">
        <f aca="false">IF(ISNUMBER(O178),R178/O178-1,"")</f>
        <v>0.0419483352261461</v>
      </c>
      <c r="T178" s="13" t="n">
        <f aca="false">VLOOKUP(R178,Parámetros!$A$13:$C$16,3,TRUE())</f>
        <v>0</v>
      </c>
      <c r="U178" s="13" t="n">
        <f aca="false">IF(R178&gt;=Parámetros!$B$7,I178,0)</f>
        <v>75</v>
      </c>
      <c r="V178" s="13" t="n">
        <f aca="false">R178*(1-G178)-T178-U178</f>
        <v>919.16</v>
      </c>
      <c r="W178" s="13" t="n">
        <f aca="false">V178-F178</f>
        <v>0.159999999999968</v>
      </c>
      <c r="X178" s="2" t="s">
        <v>13535</v>
      </c>
      <c r="Y178" s="2"/>
      <c r="Z178" s="13" t="n">
        <v>955.5</v>
      </c>
      <c r="AA178" s="2" t="s">
        <v>13523</v>
      </c>
    </row>
    <row r="179" customFormat="false" ht="15" hidden="false" customHeight="false" outlineLevel="0" collapsed="false">
      <c r="A179" s="8" t="s">
        <v>2285</v>
      </c>
      <c r="B179" s="10" t="str">
        <f aca="false">'Layout Mercado Libre'!C179</f>
        <v>Pañales Adulto Diapro Confort Manzanilla Grande 10 Piezas</v>
      </c>
      <c r="C179" s="10" t="str">
        <f aca="false">IFERROR(LEFT('Layout Mercado Libre'!E179,FIND(" &gt; ",'Layout Mercado Libre'!E179)-1),"")</f>
        <v>Salud y Equipamiento Médico</v>
      </c>
      <c r="D179" s="12" t="n">
        <v>87.1</v>
      </c>
      <c r="E179" s="13" t="n">
        <f aca="false">Parámetros!$B$5</f>
        <v>4</v>
      </c>
      <c r="F179" s="13" t="n">
        <f aca="false">D179+E179</f>
        <v>91.1</v>
      </c>
      <c r="G179" s="3" t="n">
        <f aca="false">IF(C179="",Parámetros!$B$9,IFERROR(VLOOKUP(C179,Parámetros!$A$20:$B$23,2,FALSE()),Parámetros!$B$9))</f>
        <v>0.14</v>
      </c>
      <c r="H179" s="14" t="n">
        <v>0.8</v>
      </c>
      <c r="I179" s="12" t="n">
        <v>90</v>
      </c>
      <c r="J179" s="13" t="n">
        <f aca="false">ROUNDUP((F179+Parámetros!$C$13)/(1-G179),0)</f>
        <v>135</v>
      </c>
      <c r="K179" s="13" t="n">
        <f aca="false">ROUNDUP((F179+Parámetros!$C$14)/(1-G179),0)</f>
        <v>141</v>
      </c>
      <c r="L179" s="13" t="n">
        <f aca="false">ROUNDUP((F179+Parámetros!$C$15)/(1-G179),0)</f>
        <v>149</v>
      </c>
      <c r="M179" s="13" t="n">
        <f aca="false">MAX(ROUNDUP((F179+I179)/(1-G179),0),Parámetros!$B$7)</f>
        <v>299</v>
      </c>
      <c r="N179" s="12" t="n">
        <v>215.43</v>
      </c>
      <c r="O179" s="12" t="n">
        <v>210</v>
      </c>
      <c r="P179" s="13" t="n">
        <f aca="false">Parámetros!$B$6</f>
        <v>1</v>
      </c>
      <c r="Q179" s="13" t="n">
        <f aca="false">IF(AND(ISNUMBER(O179),O179-P179&gt;=Parámetros!$B$7),M179,IF(J179&lt;Parámetros!$B$13,J179,IF(K179&lt;Parámetros!$B$14,K179,IF(L179&lt;Parámetros!$B$15,L179,M179))))</f>
        <v>141</v>
      </c>
      <c r="R179" s="13" t="n">
        <f aca="false">IF(AND(ISNUMBER(O179),O179-P179&gt;=Q179),O179-P179,Q179)</f>
        <v>209</v>
      </c>
      <c r="S179" s="3" t="n">
        <f aca="false">IF(ISNUMBER(O179),R179/O179-1,"")</f>
        <v>-0.00476190476190475</v>
      </c>
      <c r="T179" s="13" t="n">
        <f aca="false">VLOOKUP(R179,Parámetros!$A$13:$C$16,3,TRUE())</f>
        <v>37</v>
      </c>
      <c r="U179" s="13" t="n">
        <f aca="false">IF(R179&gt;=Parámetros!$B$7,I179,0)</f>
        <v>0</v>
      </c>
      <c r="V179" s="13" t="n">
        <f aca="false">R179*(1-G179)-T179-U179</f>
        <v>142.74</v>
      </c>
      <c r="W179" s="13" t="n">
        <f aca="false">V179-F179</f>
        <v>51.64</v>
      </c>
      <c r="X179" s="2" t="s">
        <v>13530</v>
      </c>
      <c r="Y179" s="2"/>
      <c r="Z179" s="13" t="n">
        <v>143</v>
      </c>
      <c r="AA179" s="2" t="s">
        <v>13526</v>
      </c>
    </row>
    <row r="180" customFormat="false" ht="15" hidden="false" customHeight="false" outlineLevel="0" collapsed="false">
      <c r="A180" s="8" t="s">
        <v>2297</v>
      </c>
      <c r="B180" s="10" t="str">
        <f aca="false">'Layout Mercado Libre'!C180</f>
        <v>Enterogermina Bacillus Clausii 2 Billones 20 Ampolletas</v>
      </c>
      <c r="C180" s="10" t="str">
        <f aca="false">IFERROR(LEFT('Layout Mercado Libre'!E180,FIND(" &gt; ",'Layout Mercado Libre'!E180)-1),"")</f>
        <v>Salud y Equipamiento Médico</v>
      </c>
      <c r="D180" s="12" t="n">
        <v>361.3</v>
      </c>
      <c r="E180" s="13" t="n">
        <f aca="false">Parámetros!$B$5</f>
        <v>4</v>
      </c>
      <c r="F180" s="13" t="n">
        <f aca="false">D180+E180</f>
        <v>365.3</v>
      </c>
      <c r="G180" s="3" t="n">
        <f aca="false">IF(C180="",Parámetros!$B$9,IFERROR(VLOOKUP(C180,Parámetros!$A$20:$B$23,2,FALSE()),Parámetros!$B$9))</f>
        <v>0.14</v>
      </c>
      <c r="H180" s="14" t="n">
        <v>0.48</v>
      </c>
      <c r="I180" s="12" t="n">
        <v>75</v>
      </c>
      <c r="J180" s="13" t="n">
        <f aca="false">ROUNDUP((F180+Parámetros!$C$13)/(1-G180),0)</f>
        <v>454</v>
      </c>
      <c r="K180" s="13" t="n">
        <f aca="false">ROUNDUP((F180+Parámetros!$C$14)/(1-G180),0)</f>
        <v>460</v>
      </c>
      <c r="L180" s="13" t="n">
        <f aca="false">ROUNDUP((F180+Parámetros!$C$15)/(1-G180),0)</f>
        <v>468</v>
      </c>
      <c r="M180" s="13" t="n">
        <f aca="false">MAX(ROUNDUP((F180+I180)/(1-G180),0),Parámetros!$B$7)</f>
        <v>512</v>
      </c>
      <c r="N180" s="12" t="n">
        <v>576.12</v>
      </c>
      <c r="O180" s="12" t="n">
        <v>325</v>
      </c>
      <c r="P180" s="13" t="n">
        <f aca="false">Parámetros!$B$6</f>
        <v>1</v>
      </c>
      <c r="Q180" s="13" t="n">
        <f aca="false">IF(AND(ISNUMBER(O180),O180-P180&gt;=Parámetros!$B$7),M180,IF(J180&lt;Parámetros!$B$13,J180,IF(K180&lt;Parámetros!$B$14,K180,IF(L180&lt;Parámetros!$B$15,L180,M180))))</f>
        <v>512</v>
      </c>
      <c r="R180" s="13" t="n">
        <f aca="false">IF(AND(ISNUMBER(O180),O180-P180&gt;=Q180),O180-P180,Q180)</f>
        <v>512</v>
      </c>
      <c r="S180" s="3" t="n">
        <f aca="false">IF(ISNUMBER(O180),R180/O180-1,"")</f>
        <v>0.575384615384615</v>
      </c>
      <c r="T180" s="13" t="n">
        <f aca="false">VLOOKUP(R180,Parámetros!$A$13:$C$16,3,TRUE())</f>
        <v>0</v>
      </c>
      <c r="U180" s="13" t="n">
        <f aca="false">IF(R180&gt;=Parámetros!$B$7,I180,0)</f>
        <v>75</v>
      </c>
      <c r="V180" s="13" t="n">
        <f aca="false">R180*(1-G180)-T180-U180</f>
        <v>365.32</v>
      </c>
      <c r="W180" s="13" t="n">
        <f aca="false">V180-F180</f>
        <v>0.0199999999999818</v>
      </c>
      <c r="X180" s="2" t="s">
        <v>13600</v>
      </c>
      <c r="Y180" s="2"/>
      <c r="Z180" s="13" t="n">
        <v>328.3</v>
      </c>
      <c r="AA180" s="2" t="s">
        <v>13518</v>
      </c>
    </row>
    <row r="181" customFormat="false" ht="15" hidden="false" customHeight="false" outlineLevel="0" collapsed="false">
      <c r="A181" s="8" t="s">
        <v>2308</v>
      </c>
      <c r="B181" s="10" t="str">
        <f aca="false">'Layout Mercado Libre'!C181</f>
        <v>Adhesivo para Dentadura Corega Ultra Crema Sin Sabor 40 g</v>
      </c>
      <c r="C181" s="10" t="str">
        <f aca="false">IFERROR(LEFT('Layout Mercado Libre'!E181,FIND(" &gt; ",'Layout Mercado Libre'!E181)-1),"")</f>
        <v>Belleza y Cuidado Personal</v>
      </c>
      <c r="D181" s="12" t="n">
        <v>102.73</v>
      </c>
      <c r="E181" s="13" t="n">
        <f aca="false">Parámetros!$B$5</f>
        <v>4</v>
      </c>
      <c r="F181" s="13" t="n">
        <f aca="false">D181+E181</f>
        <v>106.73</v>
      </c>
      <c r="G181" s="3" t="n">
        <f aca="false">IF(C181="",Parámetros!$B$9,IFERROR(VLOOKUP(C181,Parámetros!$A$20:$B$23,2,FALSE()),Parámetros!$B$9))</f>
        <v>0.14</v>
      </c>
      <c r="H181" s="14" t="n">
        <v>0.1</v>
      </c>
      <c r="I181" s="12" t="n">
        <v>75</v>
      </c>
      <c r="J181" s="13" t="n">
        <f aca="false">ROUNDUP((F181+Parámetros!$C$13)/(1-G181),0)</f>
        <v>154</v>
      </c>
      <c r="K181" s="13" t="n">
        <f aca="false">ROUNDUP((F181+Parámetros!$C$14)/(1-G181),0)</f>
        <v>159</v>
      </c>
      <c r="L181" s="13" t="n">
        <f aca="false">ROUNDUP((F181+Parámetros!$C$15)/(1-G181),0)</f>
        <v>168</v>
      </c>
      <c r="M181" s="13" t="n">
        <f aca="false">MAX(ROUNDUP((F181+I181)/(1-G181),0),Parámetros!$B$7)</f>
        <v>299</v>
      </c>
      <c r="N181" s="12" t="n">
        <v>230.99</v>
      </c>
      <c r="O181" s="12" t="n">
        <v>118.27</v>
      </c>
      <c r="P181" s="13" t="n">
        <f aca="false">Parámetros!$B$6</f>
        <v>1</v>
      </c>
      <c r="Q181" s="13" t="n">
        <f aca="false">IF(AND(ISNUMBER(O181),O181-P181&gt;=Parámetros!$B$7),M181,IF(J181&lt;Parámetros!$B$13,J181,IF(K181&lt;Parámetros!$B$14,K181,IF(L181&lt;Parámetros!$B$15,L181,M181))))</f>
        <v>168</v>
      </c>
      <c r="R181" s="13" t="n">
        <f aca="false">IF(AND(ISNUMBER(O181),O181-P181&gt;=Q181),O181-P181,Q181)</f>
        <v>168</v>
      </c>
      <c r="S181" s="3" t="n">
        <f aca="false">IF(ISNUMBER(O181),R181/O181-1,"")</f>
        <v>0.420478565993067</v>
      </c>
      <c r="T181" s="13" t="n">
        <f aca="false">VLOOKUP(R181,Parámetros!$A$13:$C$16,3,TRUE())</f>
        <v>37</v>
      </c>
      <c r="U181" s="13" t="n">
        <f aca="false">IF(R181&gt;=Parámetros!$B$7,I181,0)</f>
        <v>0</v>
      </c>
      <c r="V181" s="13" t="n">
        <f aca="false">R181*(1-G181)-T181-U181</f>
        <v>107.48</v>
      </c>
      <c r="W181" s="13" t="n">
        <f aca="false">V181-F181</f>
        <v>0.749999999999986</v>
      </c>
      <c r="X181" s="2" t="s">
        <v>13601</v>
      </c>
      <c r="Y181" s="2"/>
      <c r="Z181" s="13" t="n">
        <v>145</v>
      </c>
      <c r="AA181" s="2" t="s">
        <v>13500</v>
      </c>
    </row>
    <row r="182" customFormat="false" ht="15" hidden="false" customHeight="false" outlineLevel="0" collapsed="false">
      <c r="A182" s="8" t="s">
        <v>2321</v>
      </c>
      <c r="B182" s="10" t="str">
        <f aca="false">'Layout Mercado Libre'!C182</f>
        <v>Ampliron Duo Amoxicilina 875 mg/125 mg 14 Comprimidos</v>
      </c>
      <c r="C182" s="10" t="str">
        <f aca="false">IFERROR(LEFT('Layout Mercado Libre'!E182,FIND(" &gt; ",'Layout Mercado Libre'!E182)-1),"")</f>
        <v>Salud y Equipamiento Médico</v>
      </c>
      <c r="D182" s="12" t="n">
        <v>377.11</v>
      </c>
      <c r="E182" s="13" t="n">
        <f aca="false">Parámetros!$B$5</f>
        <v>4</v>
      </c>
      <c r="F182" s="13" t="n">
        <f aca="false">D182+E182</f>
        <v>381.11</v>
      </c>
      <c r="G182" s="3" t="n">
        <f aca="false">IF(C182="",Parámetros!$B$9,IFERROR(VLOOKUP(C182,Parámetros!$A$20:$B$23,2,FALSE()),Parámetros!$B$9))</f>
        <v>0.14</v>
      </c>
      <c r="H182" s="14" t="n">
        <v>0.15</v>
      </c>
      <c r="I182" s="12" t="n">
        <v>75</v>
      </c>
      <c r="J182" s="13" t="n">
        <f aca="false">ROUNDUP((F182+Parámetros!$C$13)/(1-G182),0)</f>
        <v>473</v>
      </c>
      <c r="K182" s="13" t="n">
        <f aca="false">ROUNDUP((F182+Parámetros!$C$14)/(1-G182),0)</f>
        <v>479</v>
      </c>
      <c r="L182" s="13" t="n">
        <f aca="false">ROUNDUP((F182+Parámetros!$C$15)/(1-G182),0)</f>
        <v>487</v>
      </c>
      <c r="M182" s="13" t="n">
        <f aca="false">MAX(ROUNDUP((F182+I182)/(1-G182),0),Parámetros!$B$7)</f>
        <v>531</v>
      </c>
      <c r="N182" s="12" t="n">
        <v>843.59</v>
      </c>
      <c r="O182" s="12" t="n">
        <v>723</v>
      </c>
      <c r="P182" s="13" t="n">
        <f aca="false">Parámetros!$B$6</f>
        <v>1</v>
      </c>
      <c r="Q182" s="13" t="n">
        <f aca="false">IF(AND(ISNUMBER(O182),O182-P182&gt;=Parámetros!$B$7),M182,IF(J182&lt;Parámetros!$B$13,J182,IF(K182&lt;Parámetros!$B$14,K182,IF(L182&lt;Parámetros!$B$15,L182,M182))))</f>
        <v>531</v>
      </c>
      <c r="R182" s="13" t="n">
        <f aca="false">IF(AND(ISNUMBER(O182),O182-P182&gt;=Q182),O182-P182,Q182)</f>
        <v>722</v>
      </c>
      <c r="S182" s="3" t="n">
        <f aca="false">IF(ISNUMBER(O182),R182/O182-1,"")</f>
        <v>-0.00138312586445366</v>
      </c>
      <c r="T182" s="13" t="n">
        <f aca="false">VLOOKUP(R182,Parámetros!$A$13:$C$16,3,TRUE())</f>
        <v>0</v>
      </c>
      <c r="U182" s="13" t="n">
        <f aca="false">IF(R182&gt;=Parámetros!$B$7,I182,0)</f>
        <v>75</v>
      </c>
      <c r="V182" s="13" t="n">
        <f aca="false">R182*(1-G182)-T182-U182</f>
        <v>545.92</v>
      </c>
      <c r="W182" s="13" t="n">
        <f aca="false">V182-F182</f>
        <v>164.81</v>
      </c>
      <c r="X182" s="2" t="s">
        <v>13602</v>
      </c>
      <c r="Y182" s="2"/>
      <c r="Z182" s="13" t="n">
        <v>613</v>
      </c>
      <c r="AA182" s="2" t="s">
        <v>13523</v>
      </c>
    </row>
    <row r="183" customFormat="false" ht="15" hidden="false" customHeight="false" outlineLevel="0" collapsed="false">
      <c r="A183" s="8" t="s">
        <v>2336</v>
      </c>
      <c r="B183" s="10" t="str">
        <f aca="false">'Layout Mercado Libre'!C183</f>
        <v>Pramigel Suspensión Metoclopramida Aluminio Magnesio 180 ml</v>
      </c>
      <c r="C183" s="10" t="str">
        <f aca="false">IFERROR(LEFT('Layout Mercado Libre'!E183,FIND(" &gt; ",'Layout Mercado Libre'!E183)-1),"")</f>
        <v>Salud y Equipamiento Médico</v>
      </c>
      <c r="D183" s="12" t="n">
        <v>314.37</v>
      </c>
      <c r="E183" s="13" t="n">
        <f aca="false">Parámetros!$B$5</f>
        <v>4</v>
      </c>
      <c r="F183" s="13" t="n">
        <f aca="false">D183+E183</f>
        <v>318.37</v>
      </c>
      <c r="G183" s="3" t="n">
        <f aca="false">IF(C183="",Parámetros!$B$9,IFERROR(VLOOKUP(C183,Parámetros!$A$20:$B$23,2,FALSE()),Parámetros!$B$9))</f>
        <v>0.14</v>
      </c>
      <c r="H183" s="14" t="n">
        <v>0.27</v>
      </c>
      <c r="I183" s="12" t="n">
        <v>75</v>
      </c>
      <c r="J183" s="13" t="n">
        <f aca="false">ROUNDUP((F183+Parámetros!$C$13)/(1-G183),0)</f>
        <v>400</v>
      </c>
      <c r="K183" s="13" t="n">
        <f aca="false">ROUNDUP((F183+Parámetros!$C$14)/(1-G183),0)</f>
        <v>406</v>
      </c>
      <c r="L183" s="13" t="n">
        <f aca="false">ROUNDUP((F183+Parámetros!$C$15)/(1-G183),0)</f>
        <v>414</v>
      </c>
      <c r="M183" s="13" t="n">
        <f aca="false">MAX(ROUNDUP((F183+I183)/(1-G183),0),Parámetros!$B$7)</f>
        <v>458</v>
      </c>
      <c r="N183" s="12" t="n">
        <v>536.07</v>
      </c>
      <c r="O183" s="12" t="n">
        <v>449.46</v>
      </c>
      <c r="P183" s="13" t="n">
        <f aca="false">Parámetros!$B$6</f>
        <v>1</v>
      </c>
      <c r="Q183" s="13" t="n">
        <f aca="false">IF(AND(ISNUMBER(O183),O183-P183&gt;=Parámetros!$B$7),M183,IF(J183&lt;Parámetros!$B$13,J183,IF(K183&lt;Parámetros!$B$14,K183,IF(L183&lt;Parámetros!$B$15,L183,M183))))</f>
        <v>458</v>
      </c>
      <c r="R183" s="13" t="n">
        <f aca="false">IF(AND(ISNUMBER(O183),O183-P183&gt;=Q183),O183-P183,Q183)</f>
        <v>458</v>
      </c>
      <c r="S183" s="3" t="n">
        <f aca="false">IF(ISNUMBER(O183),R183/O183-1,"")</f>
        <v>0.0190005784719443</v>
      </c>
      <c r="T183" s="13" t="n">
        <f aca="false">VLOOKUP(R183,Parámetros!$A$13:$C$16,3,TRUE())</f>
        <v>0</v>
      </c>
      <c r="U183" s="13" t="n">
        <f aca="false">IF(R183&gt;=Parámetros!$B$7,I183,0)</f>
        <v>75</v>
      </c>
      <c r="V183" s="13" t="n">
        <f aca="false">R183*(1-G183)-T183-U183</f>
        <v>318.88</v>
      </c>
      <c r="W183" s="13" t="n">
        <f aca="false">V183-F183</f>
        <v>0.509999999999991</v>
      </c>
      <c r="X183" s="2" t="s">
        <v>13603</v>
      </c>
      <c r="Y183" s="2"/>
      <c r="Z183" s="13" t="n">
        <v>317.5</v>
      </c>
      <c r="AA183" s="2" t="s">
        <v>13523</v>
      </c>
    </row>
    <row r="184" customFormat="false" ht="15" hidden="false" customHeight="false" outlineLevel="0" collapsed="false">
      <c r="A184" s="8" t="s">
        <v>2349</v>
      </c>
      <c r="B184" s="10" t="str">
        <f aca="false">'Layout Mercado Libre'!C184</f>
        <v>Fijador Spray Caprice Naturals Kiwi y Lavanda 316 ml</v>
      </c>
      <c r="C184" s="10" t="str">
        <f aca="false">IFERROR(LEFT('Layout Mercado Libre'!E184,FIND(" &gt; ",'Layout Mercado Libre'!E184)-1),"")</f>
        <v>Belleza y Cuidado Personal</v>
      </c>
      <c r="D184" s="12" t="n">
        <v>39.98</v>
      </c>
      <c r="E184" s="13" t="n">
        <f aca="false">Parámetros!$B$5</f>
        <v>4</v>
      </c>
      <c r="F184" s="13" t="n">
        <f aca="false">D184+E184</f>
        <v>43.98</v>
      </c>
      <c r="G184" s="3" t="n">
        <f aca="false">IF(C184="",Parámetros!$B$9,IFERROR(VLOOKUP(C184,Parámetros!$A$20:$B$23,2,FALSE()),Parámetros!$B$9))</f>
        <v>0.14</v>
      </c>
      <c r="H184" s="14" t="n">
        <v>0.43</v>
      </c>
      <c r="I184" s="12" t="n">
        <v>75</v>
      </c>
      <c r="J184" s="13" t="n">
        <f aca="false">ROUNDUP((F184+Parámetros!$C$13)/(1-G184),0)</f>
        <v>81</v>
      </c>
      <c r="K184" s="13" t="n">
        <f aca="false">ROUNDUP((F184+Parámetros!$C$14)/(1-G184),0)</f>
        <v>87</v>
      </c>
      <c r="L184" s="13" t="n">
        <f aca="false">ROUNDUP((F184+Parámetros!$C$15)/(1-G184),0)</f>
        <v>95</v>
      </c>
      <c r="M184" s="13" t="n">
        <f aca="false">MAX(ROUNDUP((F184+I184)/(1-G184),0),Parámetros!$B$7)</f>
        <v>299</v>
      </c>
      <c r="N184" s="12" t="n">
        <v>260</v>
      </c>
      <c r="O184" s="12" t="n">
        <v>260</v>
      </c>
      <c r="P184" s="13" t="n">
        <f aca="false">Parámetros!$B$6</f>
        <v>1</v>
      </c>
      <c r="Q184" s="13" t="n">
        <f aca="false">IF(AND(ISNUMBER(O184),O184-P184&gt;=Parámetros!$B$7),M184,IF(J184&lt;Parámetros!$B$13,J184,IF(K184&lt;Parámetros!$B$14,K184,IF(L184&lt;Parámetros!$B$15,L184,M184))))</f>
        <v>81</v>
      </c>
      <c r="R184" s="13" t="n">
        <f aca="false">IF(AND(ISNUMBER(O184),O184-P184&gt;=Q184),O184-P184,Q184)</f>
        <v>259</v>
      </c>
      <c r="S184" s="3" t="n">
        <f aca="false">IF(ISNUMBER(O184),R184/O184-1,"")</f>
        <v>-0.00384615384615383</v>
      </c>
      <c r="T184" s="13" t="n">
        <f aca="false">VLOOKUP(R184,Parámetros!$A$13:$C$16,3,TRUE())</f>
        <v>37</v>
      </c>
      <c r="U184" s="13" t="n">
        <f aca="false">IF(R184&gt;=Parámetros!$B$7,I184,0)</f>
        <v>0</v>
      </c>
      <c r="V184" s="13" t="n">
        <f aca="false">R184*(1-G184)-T184-U184</f>
        <v>185.74</v>
      </c>
      <c r="W184" s="13" t="n">
        <f aca="false">V184-F184</f>
        <v>141.76</v>
      </c>
      <c r="X184" s="2" t="s">
        <v>13604</v>
      </c>
      <c r="Y184" s="2"/>
      <c r="Z184" s="13" t="n">
        <v>85</v>
      </c>
      <c r="AA184" s="2" t="s">
        <v>13518</v>
      </c>
    </row>
    <row r="185" customFormat="false" ht="15" hidden="false" customHeight="false" outlineLevel="0" collapsed="false">
      <c r="A185" s="8" t="s">
        <v>2363</v>
      </c>
      <c r="B185" s="10" t="str">
        <f aca="false">'Layout Mercado Libre'!C185</f>
        <v>Travatan Travoprost Solución Oftálmica 0.004% 2.5 ml</v>
      </c>
      <c r="C185" s="10" t="str">
        <f aca="false">IFERROR(LEFT('Layout Mercado Libre'!E185,FIND(" &gt; ",'Layout Mercado Libre'!E185)-1),"")</f>
        <v>Salud y Equipamiento Médico</v>
      </c>
      <c r="D185" s="12" t="n">
        <v>500</v>
      </c>
      <c r="E185" s="13" t="n">
        <f aca="false">Parámetros!$B$5</f>
        <v>4</v>
      </c>
      <c r="F185" s="13" t="n">
        <f aca="false">D185+E185</f>
        <v>504</v>
      </c>
      <c r="G185" s="3" t="n">
        <f aca="false">IF(C185="",Parámetros!$B$9,IFERROR(VLOOKUP(C185,Parámetros!$A$20:$B$23,2,FALSE()),Parámetros!$B$9))</f>
        <v>0.14</v>
      </c>
      <c r="H185" s="14" t="n">
        <v>0.05</v>
      </c>
      <c r="I185" s="12" t="n">
        <v>75</v>
      </c>
      <c r="J185" s="13" t="n">
        <f aca="false">ROUNDUP((F185+Parámetros!$C$13)/(1-G185),0)</f>
        <v>616</v>
      </c>
      <c r="K185" s="13" t="n">
        <f aca="false">ROUNDUP((F185+Parámetros!$C$14)/(1-G185),0)</f>
        <v>621</v>
      </c>
      <c r="L185" s="13" t="n">
        <f aca="false">ROUNDUP((F185+Parámetros!$C$15)/(1-G185),0)</f>
        <v>630</v>
      </c>
      <c r="M185" s="13" t="n">
        <f aca="false">MAX(ROUNDUP((F185+I185)/(1-G185),0),Parámetros!$B$7)</f>
        <v>674</v>
      </c>
      <c r="N185" s="12" t="n">
        <v>1415.19</v>
      </c>
      <c r="O185" s="12" t="n">
        <v>1379</v>
      </c>
      <c r="P185" s="13" t="n">
        <f aca="false">Parámetros!$B$6</f>
        <v>1</v>
      </c>
      <c r="Q185" s="13" t="n">
        <f aca="false">IF(AND(ISNUMBER(O185),O185-P185&gt;=Parámetros!$B$7),M185,IF(J185&lt;Parámetros!$B$13,J185,IF(K185&lt;Parámetros!$B$14,K185,IF(L185&lt;Parámetros!$B$15,L185,M185))))</f>
        <v>674</v>
      </c>
      <c r="R185" s="13" t="n">
        <f aca="false">IF(AND(ISNUMBER(O185),O185-P185&gt;=Q185),O185-P185,Q185)</f>
        <v>1378</v>
      </c>
      <c r="S185" s="3" t="n">
        <f aca="false">IF(ISNUMBER(O185),R185/O185-1,"")</f>
        <v>-0.00072516316171134</v>
      </c>
      <c r="T185" s="13" t="n">
        <f aca="false">VLOOKUP(R185,Parámetros!$A$13:$C$16,3,TRUE())</f>
        <v>0</v>
      </c>
      <c r="U185" s="13" t="n">
        <f aca="false">IF(R185&gt;=Parámetros!$B$7,I185,0)</f>
        <v>75</v>
      </c>
      <c r="V185" s="13" t="n">
        <f aca="false">R185*(1-G185)-T185-U185</f>
        <v>1110.08</v>
      </c>
      <c r="W185" s="13" t="n">
        <f aca="false">V185-F185</f>
        <v>606.08</v>
      </c>
      <c r="X185" s="2" t="s">
        <v>13605</v>
      </c>
      <c r="Y185" s="2"/>
      <c r="Z185" s="13" t="n">
        <v>1316</v>
      </c>
      <c r="AA185" s="2" t="s">
        <v>13504</v>
      </c>
    </row>
    <row r="186" customFormat="false" ht="15" hidden="false" customHeight="false" outlineLevel="0" collapsed="false">
      <c r="A186" s="8" t="s">
        <v>2375</v>
      </c>
      <c r="B186" s="10" t="str">
        <f aca="false">'Layout Mercado Libre'!C186</f>
        <v>Espavén Enzimático Pancreatina Simeticona 50 Tabletas</v>
      </c>
      <c r="C186" s="10" t="str">
        <f aca="false">IFERROR(LEFT('Layout Mercado Libre'!E186,FIND(" &gt; ",'Layout Mercado Libre'!E186)-1),"")</f>
        <v>Salud y Equipamiento Médico</v>
      </c>
      <c r="D186" s="12" t="n">
        <v>194.55</v>
      </c>
      <c r="E186" s="13" t="n">
        <f aca="false">Parámetros!$B$5</f>
        <v>4</v>
      </c>
      <c r="F186" s="13" t="n">
        <f aca="false">D186+E186</f>
        <v>198.55</v>
      </c>
      <c r="G186" s="3" t="n">
        <f aca="false">IF(C186="",Parámetros!$B$9,IFERROR(VLOOKUP(C186,Parámetros!$A$20:$B$23,2,FALSE()),Parámetros!$B$9))</f>
        <v>0.14</v>
      </c>
      <c r="H186" s="14" t="n">
        <v>0.23</v>
      </c>
      <c r="I186" s="12" t="n">
        <v>75</v>
      </c>
      <c r="J186" s="13" t="n">
        <f aca="false">ROUNDUP((F186+Parámetros!$C$13)/(1-G186),0)</f>
        <v>260</v>
      </c>
      <c r="K186" s="13" t="n">
        <f aca="false">ROUNDUP((F186+Parámetros!$C$14)/(1-G186),0)</f>
        <v>266</v>
      </c>
      <c r="L186" s="13" t="n">
        <f aca="false">ROUNDUP((F186+Parámetros!$C$15)/(1-G186),0)</f>
        <v>274</v>
      </c>
      <c r="M186" s="13" t="n">
        <f aca="false">MAX(ROUNDUP((F186+I186)/(1-G186),0),Parámetros!$B$7)</f>
        <v>319</v>
      </c>
      <c r="N186" s="12" t="n">
        <v>406.57</v>
      </c>
      <c r="O186" s="12" t="n">
        <v>420</v>
      </c>
      <c r="P186" s="13" t="n">
        <f aca="false">Parámetros!$B$6</f>
        <v>1</v>
      </c>
      <c r="Q186" s="13" t="n">
        <f aca="false">IF(AND(ISNUMBER(O186),O186-P186&gt;=Parámetros!$B$7),M186,IF(J186&lt;Parámetros!$B$13,J186,IF(K186&lt;Parámetros!$B$14,K186,IF(L186&lt;Parámetros!$B$15,L186,M186))))</f>
        <v>319</v>
      </c>
      <c r="R186" s="13" t="n">
        <f aca="false">IF(AND(ISNUMBER(O186),O186-P186&gt;=Q186),O186-P186,Q186)</f>
        <v>419</v>
      </c>
      <c r="S186" s="3" t="n">
        <f aca="false">IF(ISNUMBER(O186),R186/O186-1,"")</f>
        <v>-0.00238095238095237</v>
      </c>
      <c r="T186" s="13" t="n">
        <f aca="false">VLOOKUP(R186,Parámetros!$A$13:$C$16,3,TRUE())</f>
        <v>0</v>
      </c>
      <c r="U186" s="13" t="n">
        <f aca="false">IF(R186&gt;=Parámetros!$B$7,I186,0)</f>
        <v>75</v>
      </c>
      <c r="V186" s="13" t="n">
        <f aca="false">R186*(1-G186)-T186-U186</f>
        <v>285.34</v>
      </c>
      <c r="W186" s="13" t="n">
        <f aca="false">V186-F186</f>
        <v>86.79</v>
      </c>
      <c r="X186" s="2" t="s">
        <v>13567</v>
      </c>
      <c r="Y186" s="2"/>
      <c r="Z186" s="13" t="n">
        <v>331</v>
      </c>
      <c r="AA186" s="2" t="s">
        <v>13518</v>
      </c>
    </row>
    <row r="187" customFormat="false" ht="15" hidden="false" customHeight="false" outlineLevel="0" collapsed="false">
      <c r="A187" s="8" t="s">
        <v>2389</v>
      </c>
      <c r="B187" s="10" t="str">
        <f aca="false">'Layout Mercado Libre'!C187</f>
        <v>Demus Colecalciferol 100000 UI 2 Cápsulas</v>
      </c>
      <c r="C187" s="10" t="str">
        <f aca="false">IFERROR(LEFT('Layout Mercado Libre'!E187,FIND(" &gt; ",'Layout Mercado Libre'!E187)-1),"")</f>
        <v>Salud y Equipamiento Médico</v>
      </c>
      <c r="D187" s="12" t="n">
        <v>696.67</v>
      </c>
      <c r="E187" s="13" t="n">
        <f aca="false">Parámetros!$B$5</f>
        <v>4</v>
      </c>
      <c r="F187" s="13" t="n">
        <f aca="false">D187+E187</f>
        <v>700.67</v>
      </c>
      <c r="G187" s="3" t="n">
        <f aca="false">IF(C187="",Parámetros!$B$9,IFERROR(VLOOKUP(C187,Parámetros!$A$20:$B$23,2,FALSE()),Parámetros!$B$9))</f>
        <v>0.14</v>
      </c>
      <c r="H187" s="14" t="n">
        <v>0.12</v>
      </c>
      <c r="I187" s="12" t="n">
        <v>75</v>
      </c>
      <c r="J187" s="13" t="n">
        <f aca="false">ROUNDUP((F187+Parámetros!$C$13)/(1-G187),0)</f>
        <v>844</v>
      </c>
      <c r="K187" s="13" t="n">
        <f aca="false">ROUNDUP((F187+Parámetros!$C$14)/(1-G187),0)</f>
        <v>850</v>
      </c>
      <c r="L187" s="13" t="n">
        <f aca="false">ROUNDUP((F187+Parámetros!$C$15)/(1-G187),0)</f>
        <v>858</v>
      </c>
      <c r="M187" s="13" t="n">
        <f aca="false">MAX(ROUNDUP((F187+I187)/(1-G187),0),Parámetros!$B$7)</f>
        <v>902</v>
      </c>
      <c r="N187" s="12" t="n">
        <v>981.63</v>
      </c>
      <c r="O187" s="12" t="n">
        <v>967</v>
      </c>
      <c r="P187" s="13" t="n">
        <f aca="false">Parámetros!$B$6</f>
        <v>1</v>
      </c>
      <c r="Q187" s="13" t="n">
        <f aca="false">IF(AND(ISNUMBER(O187),O187-P187&gt;=Parámetros!$B$7),M187,IF(J187&lt;Parámetros!$B$13,J187,IF(K187&lt;Parámetros!$B$14,K187,IF(L187&lt;Parámetros!$B$15,L187,M187))))</f>
        <v>902</v>
      </c>
      <c r="R187" s="13" t="n">
        <f aca="false">IF(AND(ISNUMBER(O187),O187-P187&gt;=Q187),O187-P187,Q187)</f>
        <v>966</v>
      </c>
      <c r="S187" s="3" t="n">
        <f aca="false">IF(ISNUMBER(O187),R187/O187-1,"")</f>
        <v>-0.00103412616339194</v>
      </c>
      <c r="T187" s="13" t="n">
        <f aca="false">VLOOKUP(R187,Parámetros!$A$13:$C$16,3,TRUE())</f>
        <v>0</v>
      </c>
      <c r="U187" s="13" t="n">
        <f aca="false">IF(R187&gt;=Parámetros!$B$7,I187,0)</f>
        <v>75</v>
      </c>
      <c r="V187" s="13" t="n">
        <f aca="false">R187*(1-G187)-T187-U187</f>
        <v>755.76</v>
      </c>
      <c r="W187" s="13" t="n">
        <f aca="false">V187-F187</f>
        <v>55.09</v>
      </c>
      <c r="X187" s="2" t="s">
        <v>13606</v>
      </c>
      <c r="Y187" s="2"/>
      <c r="Z187" s="13" t="n">
        <v>723</v>
      </c>
      <c r="AA187" s="2" t="s">
        <v>13537</v>
      </c>
    </row>
    <row r="188" customFormat="false" ht="15" hidden="false" customHeight="false" outlineLevel="0" collapsed="false">
      <c r="A188" s="8" t="s">
        <v>2400</v>
      </c>
      <c r="B188" s="10" t="str">
        <f aca="false">'Layout Mercado Libre'!C188</f>
        <v>Sies Hidrosmina 200 mg 20 Cápsulas</v>
      </c>
      <c r="C188" s="10" t="str">
        <f aca="false">IFERROR(LEFT('Layout Mercado Libre'!E188,FIND(" &gt; ",'Layout Mercado Libre'!E188)-1),"")</f>
        <v>Salud y Equipamiento Médico</v>
      </c>
      <c r="D188" s="12" t="n">
        <v>414.8</v>
      </c>
      <c r="E188" s="13" t="n">
        <f aca="false">Parámetros!$B$5</f>
        <v>4</v>
      </c>
      <c r="F188" s="13" t="n">
        <f aca="false">D188+E188</f>
        <v>418.8</v>
      </c>
      <c r="G188" s="3" t="n">
        <f aca="false">IF(C188="",Parámetros!$B$9,IFERROR(VLOOKUP(C188,Parámetros!$A$20:$B$23,2,FALSE()),Parámetros!$B$9))</f>
        <v>0.14</v>
      </c>
      <c r="H188" s="14" t="n">
        <v>0.17</v>
      </c>
      <c r="I188" s="12" t="n">
        <v>75</v>
      </c>
      <c r="J188" s="13" t="n">
        <f aca="false">ROUNDUP((F188+Parámetros!$C$13)/(1-G188),0)</f>
        <v>517</v>
      </c>
      <c r="K188" s="13" t="n">
        <f aca="false">ROUNDUP((F188+Parámetros!$C$14)/(1-G188),0)</f>
        <v>522</v>
      </c>
      <c r="L188" s="13" t="n">
        <f aca="false">ROUNDUP((F188+Parámetros!$C$15)/(1-G188),0)</f>
        <v>530</v>
      </c>
      <c r="M188" s="13" t="n">
        <f aca="false">MAX(ROUNDUP((F188+I188)/(1-G188),0),Parámetros!$B$7)</f>
        <v>575</v>
      </c>
      <c r="N188" s="12" t="n">
        <v>731.03</v>
      </c>
      <c r="O188" s="12" t="n">
        <v>652.41</v>
      </c>
      <c r="P188" s="13" t="n">
        <f aca="false">Parámetros!$B$6</f>
        <v>1</v>
      </c>
      <c r="Q188" s="13" t="n">
        <f aca="false">IF(AND(ISNUMBER(O188),O188-P188&gt;=Parámetros!$B$7),M188,IF(J188&lt;Parámetros!$B$13,J188,IF(K188&lt;Parámetros!$B$14,K188,IF(L188&lt;Parámetros!$B$15,L188,M188))))</f>
        <v>575</v>
      </c>
      <c r="R188" s="13" t="n">
        <f aca="false">IF(AND(ISNUMBER(O188),O188-P188&gt;=Q188),O188-P188,Q188)</f>
        <v>651.41</v>
      </c>
      <c r="S188" s="3" t="n">
        <f aca="false">IF(ISNUMBER(O188),R188/O188-1,"")</f>
        <v>-0.00153277846752808</v>
      </c>
      <c r="T188" s="13" t="n">
        <f aca="false">VLOOKUP(R188,Parámetros!$A$13:$C$16,3,TRUE())</f>
        <v>0</v>
      </c>
      <c r="U188" s="13" t="n">
        <f aca="false">IF(R188&gt;=Parámetros!$B$7,I188,0)</f>
        <v>75</v>
      </c>
      <c r="V188" s="13" t="n">
        <f aca="false">R188*(1-G188)-T188-U188</f>
        <v>485.2126</v>
      </c>
      <c r="W188" s="13" t="n">
        <f aca="false">V188-F188</f>
        <v>66.4125999999999</v>
      </c>
      <c r="X188" s="2" t="s">
        <v>13532</v>
      </c>
      <c r="Y188" s="2"/>
      <c r="Z188" s="13" t="n">
        <v>438.75</v>
      </c>
      <c r="AA188" s="2" t="s">
        <v>13523</v>
      </c>
    </row>
    <row r="189" customFormat="false" ht="15" hidden="false" customHeight="false" outlineLevel="0" collapsed="false">
      <c r="A189" s="8" t="s">
        <v>2409</v>
      </c>
      <c r="B189" s="10" t="str">
        <f aca="false">'Layout Mercado Libre'!C189</f>
        <v>Esoxx-One Barrera Bioadhesiva 20 Sticks de 10 ml</v>
      </c>
      <c r="C189" s="10" t="str">
        <f aca="false">IFERROR(LEFT('Layout Mercado Libre'!E189,FIND(" &gt; ",'Layout Mercado Libre'!E189)-1),"")</f>
        <v>Salud y Equipamiento Médico</v>
      </c>
      <c r="D189" s="12" t="n">
        <v>449.92</v>
      </c>
      <c r="E189" s="13" t="n">
        <f aca="false">Parámetros!$B$5</f>
        <v>4</v>
      </c>
      <c r="F189" s="13" t="n">
        <f aca="false">D189+E189</f>
        <v>453.92</v>
      </c>
      <c r="G189" s="3" t="n">
        <f aca="false">IF(C189="",Parámetros!$B$9,IFERROR(VLOOKUP(C189,Parámetros!$A$20:$B$23,2,FALSE()),Parámetros!$B$9))</f>
        <v>0.14</v>
      </c>
      <c r="H189" s="14" t="n">
        <v>0.48</v>
      </c>
      <c r="I189" s="12" t="n">
        <v>75</v>
      </c>
      <c r="J189" s="13" t="n">
        <f aca="false">ROUNDUP((F189+Parámetros!$C$13)/(1-G189),0)</f>
        <v>557</v>
      </c>
      <c r="K189" s="13" t="n">
        <f aca="false">ROUNDUP((F189+Parámetros!$C$14)/(1-G189),0)</f>
        <v>563</v>
      </c>
      <c r="L189" s="13" t="n">
        <f aca="false">ROUNDUP((F189+Parámetros!$C$15)/(1-G189),0)</f>
        <v>571</v>
      </c>
      <c r="M189" s="13" t="n">
        <f aca="false">MAX(ROUNDUP((F189+I189)/(1-G189),0),Parámetros!$B$7)</f>
        <v>616</v>
      </c>
      <c r="N189" s="12" t="n">
        <v>884.26</v>
      </c>
      <c r="O189" s="12" t="n">
        <v>848</v>
      </c>
      <c r="P189" s="13" t="n">
        <f aca="false">Parámetros!$B$6</f>
        <v>1</v>
      </c>
      <c r="Q189" s="13" t="n">
        <f aca="false">IF(AND(ISNUMBER(O189),O189-P189&gt;=Parámetros!$B$7),M189,IF(J189&lt;Parámetros!$B$13,J189,IF(K189&lt;Parámetros!$B$14,K189,IF(L189&lt;Parámetros!$B$15,L189,M189))))</f>
        <v>616</v>
      </c>
      <c r="R189" s="13" t="n">
        <f aca="false">IF(AND(ISNUMBER(O189),O189-P189&gt;=Q189),O189-P189,Q189)</f>
        <v>847</v>
      </c>
      <c r="S189" s="3" t="n">
        <f aca="false">IF(ISNUMBER(O189),R189/O189-1,"")</f>
        <v>-0.00117924528301883</v>
      </c>
      <c r="T189" s="13" t="n">
        <f aca="false">VLOOKUP(R189,Parámetros!$A$13:$C$16,3,TRUE())</f>
        <v>0</v>
      </c>
      <c r="U189" s="13" t="n">
        <f aca="false">IF(R189&gt;=Parámetros!$B$7,I189,0)</f>
        <v>75</v>
      </c>
      <c r="V189" s="13" t="n">
        <f aca="false">R189*(1-G189)-T189-U189</f>
        <v>653.42</v>
      </c>
      <c r="W189" s="13" t="n">
        <f aca="false">V189-F189</f>
        <v>199.5</v>
      </c>
      <c r="X189" s="2" t="s">
        <v>13607</v>
      </c>
      <c r="Y189" s="2"/>
      <c r="Z189" s="13" t="n">
        <v>420</v>
      </c>
      <c r="AA189" s="2" t="s">
        <v>13523</v>
      </c>
    </row>
    <row r="190" customFormat="false" ht="15" hidden="false" customHeight="false" outlineLevel="0" collapsed="false">
      <c r="A190" s="8" t="s">
        <v>2422</v>
      </c>
      <c r="B190" s="10" t="str">
        <f aca="false">'Layout Mercado Libre'!C190</f>
        <v>Amoxiclav Bid 875 mg/125 mg 14 Tabletas</v>
      </c>
      <c r="C190" s="10" t="str">
        <f aca="false">IFERROR(LEFT('Layout Mercado Libre'!E190,FIND(" &gt; ",'Layout Mercado Libre'!E190)-1),"")</f>
        <v>Salud y Equipamiento Médico</v>
      </c>
      <c r="D190" s="12" t="n">
        <v>305.56</v>
      </c>
      <c r="E190" s="13" t="n">
        <f aca="false">Parámetros!$B$5</f>
        <v>4</v>
      </c>
      <c r="F190" s="13" t="n">
        <f aca="false">D190+E190</f>
        <v>309.56</v>
      </c>
      <c r="G190" s="3" t="n">
        <f aca="false">IF(C190="",Parámetros!$B$9,IFERROR(VLOOKUP(C190,Parámetros!$A$20:$B$23,2,FALSE()),Parámetros!$B$9))</f>
        <v>0.14</v>
      </c>
      <c r="H190" s="14" t="n">
        <v>0.15</v>
      </c>
      <c r="I190" s="12" t="n">
        <v>75</v>
      </c>
      <c r="J190" s="13" t="n">
        <f aca="false">ROUNDUP((F190+Parámetros!$C$13)/(1-G190),0)</f>
        <v>390</v>
      </c>
      <c r="K190" s="13" t="n">
        <f aca="false">ROUNDUP((F190+Parámetros!$C$14)/(1-G190),0)</f>
        <v>395</v>
      </c>
      <c r="L190" s="13" t="n">
        <f aca="false">ROUNDUP((F190+Parámetros!$C$15)/(1-G190),0)</f>
        <v>403</v>
      </c>
      <c r="M190" s="13" t="n">
        <f aca="false">MAX(ROUNDUP((F190+I190)/(1-G190),0),Parámetros!$B$7)</f>
        <v>448</v>
      </c>
      <c r="N190" s="12" t="n">
        <v>650</v>
      </c>
      <c r="O190" s="12" t="n">
        <v>650</v>
      </c>
      <c r="P190" s="13" t="n">
        <f aca="false">Parámetros!$B$6</f>
        <v>1</v>
      </c>
      <c r="Q190" s="13" t="n">
        <f aca="false">IF(AND(ISNUMBER(O190),O190-P190&gt;=Parámetros!$B$7),M190,IF(J190&lt;Parámetros!$B$13,J190,IF(K190&lt;Parámetros!$B$14,K190,IF(L190&lt;Parámetros!$B$15,L190,M190))))</f>
        <v>448</v>
      </c>
      <c r="R190" s="13" t="n">
        <f aca="false">IF(AND(ISNUMBER(O190),O190-P190&gt;=Q190),O190-P190,Q190)</f>
        <v>649</v>
      </c>
      <c r="S190" s="3" t="n">
        <f aca="false">IF(ISNUMBER(O190),R190/O190-1,"")</f>
        <v>-0.00153846153846149</v>
      </c>
      <c r="T190" s="13" t="n">
        <f aca="false">VLOOKUP(R190,Parámetros!$A$13:$C$16,3,TRUE())</f>
        <v>0</v>
      </c>
      <c r="U190" s="13" t="n">
        <f aca="false">IF(R190&gt;=Parámetros!$B$7,I190,0)</f>
        <v>75</v>
      </c>
      <c r="V190" s="13" t="n">
        <f aca="false">R190*(1-G190)-T190-U190</f>
        <v>483.14</v>
      </c>
      <c r="W190" s="13" t="n">
        <f aca="false">V190-F190</f>
        <v>173.58</v>
      </c>
      <c r="X190" s="2" t="s">
        <v>13554</v>
      </c>
      <c r="Y190" s="2"/>
      <c r="Z190" s="13" t="n">
        <v>510</v>
      </c>
      <c r="AA190" s="2" t="s">
        <v>13504</v>
      </c>
    </row>
    <row r="191" customFormat="false" ht="15" hidden="false" customHeight="false" outlineLevel="0" collapsed="false">
      <c r="A191" s="8" t="s">
        <v>2438</v>
      </c>
      <c r="B191" s="10" t="str">
        <f aca="false">'Layout Mercado Libre'!C191</f>
        <v>Manzanilla Sophia Gotas Oftálmicas 15 ml</v>
      </c>
      <c r="C191" s="10" t="str">
        <f aca="false">IFERROR(LEFT('Layout Mercado Libre'!E191,FIND(" &gt; ",'Layout Mercado Libre'!E191)-1),"")</f>
        <v>Salud y Equipamiento Médico</v>
      </c>
      <c r="D191" s="12" t="n">
        <v>62.1</v>
      </c>
      <c r="E191" s="13" t="n">
        <f aca="false">Parámetros!$B$5</f>
        <v>4</v>
      </c>
      <c r="F191" s="13" t="n">
        <f aca="false">D191+E191</f>
        <v>66.1</v>
      </c>
      <c r="G191" s="3" t="n">
        <f aca="false">IF(C191="",Parámetros!$B$9,IFERROR(VLOOKUP(C191,Parámetros!$A$20:$B$23,2,FALSE()),Parámetros!$B$9))</f>
        <v>0.14</v>
      </c>
      <c r="H191" s="14" t="n">
        <v>0.07</v>
      </c>
      <c r="I191" s="12" t="n">
        <v>75</v>
      </c>
      <c r="J191" s="13" t="n">
        <f aca="false">ROUNDUP((F191+Parámetros!$C$13)/(1-G191),0)</f>
        <v>106</v>
      </c>
      <c r="K191" s="13" t="n">
        <f aca="false">ROUNDUP((F191+Parámetros!$C$14)/(1-G191),0)</f>
        <v>112</v>
      </c>
      <c r="L191" s="13" t="n">
        <f aca="false">ROUNDUP((F191+Parámetros!$C$15)/(1-G191),0)</f>
        <v>120</v>
      </c>
      <c r="M191" s="13" t="n">
        <f aca="false">MAX(ROUNDUP((F191+I191)/(1-G191),0),Parámetros!$B$7)</f>
        <v>299</v>
      </c>
      <c r="N191" s="12" t="n">
        <v>130.81</v>
      </c>
      <c r="O191" s="12" t="n">
        <v>101</v>
      </c>
      <c r="P191" s="13" t="n">
        <f aca="false">Parámetros!$B$6</f>
        <v>1</v>
      </c>
      <c r="Q191" s="13" t="n">
        <f aca="false">IF(AND(ISNUMBER(O191),O191-P191&gt;=Parámetros!$B$7),M191,IF(J191&lt;Parámetros!$B$13,J191,IF(K191&lt;Parámetros!$B$14,K191,IF(L191&lt;Parámetros!$B$15,L191,M191))))</f>
        <v>112</v>
      </c>
      <c r="R191" s="13" t="n">
        <f aca="false">IF(AND(ISNUMBER(O191),O191-P191&gt;=Q191),O191-P191,Q191)</f>
        <v>112</v>
      </c>
      <c r="S191" s="3" t="n">
        <f aca="false">IF(ISNUMBER(O191),R191/O191-1,"")</f>
        <v>0.108910891089109</v>
      </c>
      <c r="T191" s="13" t="n">
        <f aca="false">VLOOKUP(R191,Parámetros!$A$13:$C$16,3,TRUE())</f>
        <v>30</v>
      </c>
      <c r="U191" s="13" t="n">
        <f aca="false">IF(R191&gt;=Parámetros!$B$7,I191,0)</f>
        <v>0</v>
      </c>
      <c r="V191" s="13" t="n">
        <f aca="false">R191*(1-G191)-T191-U191</f>
        <v>66.32</v>
      </c>
      <c r="W191" s="13" t="n">
        <f aca="false">V191-F191</f>
        <v>0.219999999999999</v>
      </c>
      <c r="X191" s="2" t="s">
        <v>13569</v>
      </c>
      <c r="Y191" s="2"/>
      <c r="Z191" s="13" t="n">
        <v>73</v>
      </c>
      <c r="AA191" s="2" t="s">
        <v>13518</v>
      </c>
    </row>
    <row r="192" customFormat="false" ht="15" hidden="false" customHeight="false" outlineLevel="0" collapsed="false">
      <c r="A192" s="8" t="s">
        <v>2450</v>
      </c>
      <c r="B192" s="10" t="str">
        <f aca="false">'Layout Mercado Libre'!C192</f>
        <v>Neo-Melubrina Infantil Jarabe 250 mg/5 ml 100 ml</v>
      </c>
      <c r="C192" s="10" t="str">
        <f aca="false">IFERROR(LEFT('Layout Mercado Libre'!E192,FIND(" &gt; ",'Layout Mercado Libre'!E192)-1),"")</f>
        <v>Salud y Equipamiento Médico</v>
      </c>
      <c r="D192" s="12" t="n">
        <v>110.86</v>
      </c>
      <c r="E192" s="13" t="n">
        <f aca="false">Parámetros!$B$5</f>
        <v>4</v>
      </c>
      <c r="F192" s="13" t="n">
        <f aca="false">D192+E192</f>
        <v>114.86</v>
      </c>
      <c r="G192" s="3" t="n">
        <f aca="false">IF(C192="",Parámetros!$B$9,IFERROR(VLOOKUP(C192,Parámetros!$A$20:$B$23,2,FALSE()),Parámetros!$B$9))</f>
        <v>0.14</v>
      </c>
      <c r="H192" s="14" t="n">
        <v>0.17</v>
      </c>
      <c r="I192" s="12" t="n">
        <v>75</v>
      </c>
      <c r="J192" s="13" t="n">
        <f aca="false">ROUNDUP((F192+Parámetros!$C$13)/(1-G192),0)</f>
        <v>163</v>
      </c>
      <c r="K192" s="13" t="n">
        <f aca="false">ROUNDUP((F192+Parámetros!$C$14)/(1-G192),0)</f>
        <v>169</v>
      </c>
      <c r="L192" s="13" t="n">
        <f aca="false">ROUNDUP((F192+Parámetros!$C$15)/(1-G192),0)</f>
        <v>177</v>
      </c>
      <c r="M192" s="13" t="n">
        <f aca="false">MAX(ROUNDUP((F192+I192)/(1-G192),0),Parámetros!$B$7)</f>
        <v>299</v>
      </c>
      <c r="N192" s="12" t="n">
        <v>253.78</v>
      </c>
      <c r="O192" s="12" t="n">
        <v>158.12</v>
      </c>
      <c r="P192" s="13" t="n">
        <f aca="false">Parámetros!$B$6</f>
        <v>1</v>
      </c>
      <c r="Q192" s="13" t="n">
        <f aca="false">IF(AND(ISNUMBER(O192),O192-P192&gt;=Parámetros!$B$7),M192,IF(J192&lt;Parámetros!$B$13,J192,IF(K192&lt;Parámetros!$B$14,K192,IF(L192&lt;Parámetros!$B$15,L192,M192))))</f>
        <v>177</v>
      </c>
      <c r="R192" s="13" t="n">
        <f aca="false">IF(AND(ISNUMBER(O192),O192-P192&gt;=Q192),O192-P192,Q192)</f>
        <v>177</v>
      </c>
      <c r="S192" s="3" t="n">
        <f aca="false">IF(ISNUMBER(O192),R192/O192-1,"")</f>
        <v>0.119402985074627</v>
      </c>
      <c r="T192" s="13" t="n">
        <f aca="false">VLOOKUP(R192,Parámetros!$A$13:$C$16,3,TRUE())</f>
        <v>37</v>
      </c>
      <c r="U192" s="13" t="n">
        <f aca="false">IF(R192&gt;=Parámetros!$B$7,I192,0)</f>
        <v>0</v>
      </c>
      <c r="V192" s="13" t="n">
        <f aca="false">R192*(1-G192)-T192-U192</f>
        <v>115.22</v>
      </c>
      <c r="W192" s="13" t="n">
        <f aca="false">V192-F192</f>
        <v>0.359999999999999</v>
      </c>
      <c r="X192" s="2" t="s">
        <v>13608</v>
      </c>
      <c r="Y192" s="2"/>
      <c r="Z192" s="13" t="n">
        <v>152</v>
      </c>
      <c r="AA192" s="2" t="s">
        <v>13500</v>
      </c>
    </row>
    <row r="193" customFormat="false" ht="15" hidden="false" customHeight="false" outlineLevel="0" collapsed="false">
      <c r="A193" s="8" t="s">
        <v>2460</v>
      </c>
      <c r="B193" s="10" t="str">
        <f aca="false">'Layout Mercado Libre'!C193</f>
        <v>Fijador Caprice Especialidades Acti-Ceramidas 316 ml</v>
      </c>
      <c r="C193" s="10" t="str">
        <f aca="false">IFERROR(LEFT('Layout Mercado Libre'!E193,FIND(" &gt; ",'Layout Mercado Libre'!E193)-1),"")</f>
        <v>Belleza y Cuidado Personal</v>
      </c>
      <c r="D193" s="12" t="n">
        <v>39.98</v>
      </c>
      <c r="E193" s="13" t="n">
        <f aca="false">Parámetros!$B$5</f>
        <v>4</v>
      </c>
      <c r="F193" s="13" t="n">
        <f aca="false">D193+E193</f>
        <v>43.98</v>
      </c>
      <c r="G193" s="3" t="n">
        <f aca="false">IF(C193="",Parámetros!$B$9,IFERROR(VLOOKUP(C193,Parámetros!$A$20:$B$23,2,FALSE()),Parámetros!$B$9))</f>
        <v>0.14</v>
      </c>
      <c r="H193" s="14" t="n">
        <v>0.43</v>
      </c>
      <c r="I193" s="12" t="n">
        <v>75</v>
      </c>
      <c r="J193" s="13" t="n">
        <f aca="false">ROUNDUP((F193+Parámetros!$C$13)/(1-G193),0)</f>
        <v>81</v>
      </c>
      <c r="K193" s="13" t="n">
        <f aca="false">ROUNDUP((F193+Parámetros!$C$14)/(1-G193),0)</f>
        <v>87</v>
      </c>
      <c r="L193" s="13" t="n">
        <f aca="false">ROUNDUP((F193+Parámetros!$C$15)/(1-G193),0)</f>
        <v>95</v>
      </c>
      <c r="M193" s="13" t="n">
        <f aca="false">MAX(ROUNDUP((F193+I193)/(1-G193),0),Parámetros!$B$7)</f>
        <v>299</v>
      </c>
      <c r="N193" s="12"/>
      <c r="O193" s="12"/>
      <c r="P193" s="13" t="n">
        <f aca="false">Parámetros!$B$6</f>
        <v>1</v>
      </c>
      <c r="Q193" s="13" t="n">
        <f aca="false">IF(AND(ISNUMBER(O193),O193-P193&gt;=Parámetros!$B$7),M193,IF(J193&lt;Parámetros!$B$13,J193,IF(K193&lt;Parámetros!$B$14,K193,IF(L193&lt;Parámetros!$B$15,L193,M193))))</f>
        <v>81</v>
      </c>
      <c r="R193" s="13" t="n">
        <f aca="false">IF(AND(ISNUMBER(O193),O193-P193&gt;=Q193),O193-P193,Q193)</f>
        <v>81</v>
      </c>
      <c r="S193" s="3" t="str">
        <f aca="false">IF(ISNUMBER(O193),R193/O193-1,"")</f>
        <v/>
      </c>
      <c r="T193" s="13" t="n">
        <f aca="false">VLOOKUP(R193,Parámetros!$A$13:$C$16,3,TRUE())</f>
        <v>25</v>
      </c>
      <c r="U193" s="13" t="n">
        <f aca="false">IF(R193&gt;=Parámetros!$B$7,I193,0)</f>
        <v>0</v>
      </c>
      <c r="V193" s="13" t="n">
        <f aca="false">R193*(1-G193)-T193-U193</f>
        <v>44.66</v>
      </c>
      <c r="W193" s="13" t="n">
        <f aca="false">V193-F193</f>
        <v>0.68</v>
      </c>
      <c r="X193" s="2" t="s">
        <v>13604</v>
      </c>
      <c r="Y193" s="2"/>
      <c r="Z193" s="13" t="n">
        <v>92</v>
      </c>
      <c r="AA193" s="2" t="s">
        <v>13519</v>
      </c>
    </row>
    <row r="194" customFormat="false" ht="15" hidden="false" customHeight="false" outlineLevel="0" collapsed="false">
      <c r="A194" s="8" t="s">
        <v>2471</v>
      </c>
      <c r="B194" s="10" t="str">
        <f aca="false">'Layout Mercado Libre'!C194</f>
        <v>Nesajar Pinaverio Dimeticona 100 mg/300 mg 16 Cápsulas</v>
      </c>
      <c r="C194" s="10" t="str">
        <f aca="false">IFERROR(LEFT('Layout Mercado Libre'!E194,FIND(" &gt; ",'Layout Mercado Libre'!E194)-1),"")</f>
        <v>Salud y Equipamiento Médico</v>
      </c>
      <c r="D194" s="12" t="n">
        <v>103.09</v>
      </c>
      <c r="E194" s="13" t="n">
        <f aca="false">Parámetros!$B$5</f>
        <v>4</v>
      </c>
      <c r="F194" s="13" t="n">
        <f aca="false">D194+E194</f>
        <v>107.09</v>
      </c>
      <c r="G194" s="3" t="n">
        <f aca="false">IF(C194="",Parámetros!$B$9,IFERROR(VLOOKUP(C194,Parámetros!$A$20:$B$23,2,FALSE()),Parámetros!$B$9))</f>
        <v>0.14</v>
      </c>
      <c r="H194" s="14" t="n">
        <v>0.16</v>
      </c>
      <c r="I194" s="12" t="n">
        <v>75</v>
      </c>
      <c r="J194" s="13" t="n">
        <f aca="false">ROUNDUP((F194+Parámetros!$C$13)/(1-G194),0)</f>
        <v>154</v>
      </c>
      <c r="K194" s="13" t="n">
        <f aca="false">ROUNDUP((F194+Parámetros!$C$14)/(1-G194),0)</f>
        <v>160</v>
      </c>
      <c r="L194" s="13" t="n">
        <f aca="false">ROUNDUP((F194+Parámetros!$C$15)/(1-G194),0)</f>
        <v>168</v>
      </c>
      <c r="M194" s="13" t="n">
        <f aca="false">MAX(ROUNDUP((F194+I194)/(1-G194),0),Parámetros!$B$7)</f>
        <v>299</v>
      </c>
      <c r="N194" s="12" t="n">
        <v>181.08</v>
      </c>
      <c r="O194" s="12" t="n">
        <v>136.47</v>
      </c>
      <c r="P194" s="13" t="n">
        <f aca="false">Parámetros!$B$6</f>
        <v>1</v>
      </c>
      <c r="Q194" s="13" t="n">
        <f aca="false">IF(AND(ISNUMBER(O194),O194-P194&gt;=Parámetros!$B$7),M194,IF(J194&lt;Parámetros!$B$13,J194,IF(K194&lt;Parámetros!$B$14,K194,IF(L194&lt;Parámetros!$B$15,L194,M194))))</f>
        <v>168</v>
      </c>
      <c r="R194" s="13" t="n">
        <f aca="false">IF(AND(ISNUMBER(O194),O194-P194&gt;=Q194),O194-P194,Q194)</f>
        <v>168</v>
      </c>
      <c r="S194" s="3" t="n">
        <f aca="false">IF(ISNUMBER(O194),R194/O194-1,"")</f>
        <v>0.231039788964608</v>
      </c>
      <c r="T194" s="13" t="n">
        <f aca="false">VLOOKUP(R194,Parámetros!$A$13:$C$16,3,TRUE())</f>
        <v>37</v>
      </c>
      <c r="U194" s="13" t="n">
        <f aca="false">IF(R194&gt;=Parámetros!$B$7,I194,0)</f>
        <v>0</v>
      </c>
      <c r="V194" s="13" t="n">
        <f aca="false">R194*(1-G194)-T194-U194</f>
        <v>107.48</v>
      </c>
      <c r="W194" s="13" t="n">
        <f aca="false">V194-F194</f>
        <v>0.389999999999986</v>
      </c>
      <c r="X194" s="2" t="s">
        <v>13522</v>
      </c>
      <c r="Y194" s="2"/>
      <c r="Z194" s="13" t="n">
        <v>207.9</v>
      </c>
      <c r="AA194" s="2" t="s">
        <v>13504</v>
      </c>
    </row>
    <row r="195" customFormat="false" ht="15" hidden="false" customHeight="false" outlineLevel="0" collapsed="false">
      <c r="A195" s="8" t="s">
        <v>2483</v>
      </c>
      <c r="B195" s="10" t="str">
        <f aca="false">'Layout Mercado Libre'!C195</f>
        <v>Lactulax Lactulosa Jarabe 10 g/15 ml 125 ml</v>
      </c>
      <c r="C195" s="10" t="str">
        <f aca="false">IFERROR(LEFT('Layout Mercado Libre'!E195,FIND(" &gt; ",'Layout Mercado Libre'!E195)-1),"")</f>
        <v>Salud y Equipamiento Médico</v>
      </c>
      <c r="D195" s="12" t="n">
        <v>267.87</v>
      </c>
      <c r="E195" s="13" t="n">
        <f aca="false">Parámetros!$B$5</f>
        <v>4</v>
      </c>
      <c r="F195" s="13" t="n">
        <f aca="false">D195+E195</f>
        <v>271.87</v>
      </c>
      <c r="G195" s="3" t="n">
        <f aca="false">IF(C195="",Parámetros!$B$9,IFERROR(VLOOKUP(C195,Parámetros!$A$20:$B$23,2,FALSE()),Parámetros!$B$9))</f>
        <v>0.14</v>
      </c>
      <c r="H195" s="14" t="n">
        <v>0.2</v>
      </c>
      <c r="I195" s="12" t="n">
        <v>75</v>
      </c>
      <c r="J195" s="13" t="n">
        <f aca="false">ROUNDUP((F195+Parámetros!$C$13)/(1-G195),0)</f>
        <v>346</v>
      </c>
      <c r="K195" s="13" t="n">
        <f aca="false">ROUNDUP((F195+Parámetros!$C$14)/(1-G195),0)</f>
        <v>352</v>
      </c>
      <c r="L195" s="13" t="n">
        <f aca="false">ROUNDUP((F195+Parámetros!$C$15)/(1-G195),0)</f>
        <v>360</v>
      </c>
      <c r="M195" s="13" t="n">
        <f aca="false">MAX(ROUNDUP((F195+I195)/(1-G195),0),Parámetros!$B$7)</f>
        <v>404</v>
      </c>
      <c r="N195" s="12" t="n">
        <v>549.95</v>
      </c>
      <c r="O195" s="12" t="n">
        <v>484.11</v>
      </c>
      <c r="P195" s="13" t="n">
        <f aca="false">Parámetros!$B$6</f>
        <v>1</v>
      </c>
      <c r="Q195" s="13" t="n">
        <f aca="false">IF(AND(ISNUMBER(O195),O195-P195&gt;=Parámetros!$B$7),M195,IF(J195&lt;Parámetros!$B$13,J195,IF(K195&lt;Parámetros!$B$14,K195,IF(L195&lt;Parámetros!$B$15,L195,M195))))</f>
        <v>404</v>
      </c>
      <c r="R195" s="13" t="n">
        <f aca="false">IF(AND(ISNUMBER(O195),O195-P195&gt;=Q195),O195-P195,Q195)</f>
        <v>483.11</v>
      </c>
      <c r="S195" s="3" t="n">
        <f aca="false">IF(ISNUMBER(O195),R195/O195-1,"")</f>
        <v>-0.00206564623742533</v>
      </c>
      <c r="T195" s="13" t="n">
        <f aca="false">VLOOKUP(R195,Parámetros!$A$13:$C$16,3,TRUE())</f>
        <v>0</v>
      </c>
      <c r="U195" s="13" t="n">
        <f aca="false">IF(R195&gt;=Parámetros!$B$7,I195,0)</f>
        <v>75</v>
      </c>
      <c r="V195" s="13" t="n">
        <f aca="false">R195*(1-G195)-T195-U195</f>
        <v>340.4746</v>
      </c>
      <c r="W195" s="13" t="n">
        <f aca="false">V195-F195</f>
        <v>68.6046</v>
      </c>
      <c r="X195" s="2" t="s">
        <v>13609</v>
      </c>
      <c r="Y195" s="2"/>
      <c r="Z195" s="13" t="n">
        <v>323.5</v>
      </c>
      <c r="AA195" s="2" t="s">
        <v>13518</v>
      </c>
    </row>
    <row r="196" customFormat="false" ht="15" hidden="false" customHeight="false" outlineLevel="0" collapsed="false">
      <c r="A196" s="8" t="s">
        <v>2493</v>
      </c>
      <c r="B196" s="10" t="str">
        <f aca="false">'Layout Mercado Libre'!C196</f>
        <v>Barmicil Compuesto Betametasona Clotrimazol Gentamicina 40 g</v>
      </c>
      <c r="C196" s="10" t="str">
        <f aca="false">IFERROR(LEFT('Layout Mercado Libre'!E196,FIND(" &gt; ",'Layout Mercado Libre'!E196)-1),"")</f>
        <v>Salud y Equipamiento Médico</v>
      </c>
      <c r="D196" s="12" t="n">
        <v>19.82</v>
      </c>
      <c r="E196" s="13" t="n">
        <f aca="false">Parámetros!$B$5</f>
        <v>4</v>
      </c>
      <c r="F196" s="13" t="n">
        <f aca="false">D196+E196</f>
        <v>23.82</v>
      </c>
      <c r="G196" s="3" t="n">
        <f aca="false">IF(C196="",Parámetros!$B$9,IFERROR(VLOOKUP(C196,Parámetros!$A$20:$B$23,2,FALSE()),Parámetros!$B$9))</f>
        <v>0.14</v>
      </c>
      <c r="H196" s="14" t="n">
        <v>0.1</v>
      </c>
      <c r="I196" s="12" t="n">
        <v>75</v>
      </c>
      <c r="J196" s="13" t="n">
        <f aca="false">ROUNDUP((F196+Parámetros!$C$13)/(1-G196),0)</f>
        <v>57</v>
      </c>
      <c r="K196" s="13" t="n">
        <f aca="false">ROUNDUP((F196+Parámetros!$C$14)/(1-G196),0)</f>
        <v>63</v>
      </c>
      <c r="L196" s="13" t="n">
        <f aca="false">ROUNDUP((F196+Parámetros!$C$15)/(1-G196),0)</f>
        <v>71</v>
      </c>
      <c r="M196" s="13" t="n">
        <f aca="false">MAX(ROUNDUP((F196+I196)/(1-G196),0),Parámetros!$B$7)</f>
        <v>299</v>
      </c>
      <c r="N196" s="12" t="n">
        <v>67.08</v>
      </c>
      <c r="O196" s="12" t="n">
        <v>26.59</v>
      </c>
      <c r="P196" s="13" t="n">
        <f aca="false">Parámetros!$B$6</f>
        <v>1</v>
      </c>
      <c r="Q196" s="13" t="n">
        <f aca="false">IF(AND(ISNUMBER(O196),O196-P196&gt;=Parámetros!$B$7),M196,IF(J196&lt;Parámetros!$B$13,J196,IF(K196&lt;Parámetros!$B$14,K196,IF(L196&lt;Parámetros!$B$15,L196,M196))))</f>
        <v>57</v>
      </c>
      <c r="R196" s="13" t="n">
        <f aca="false">IF(AND(ISNUMBER(O196),O196-P196&gt;=Q196),O196-P196,Q196)</f>
        <v>57</v>
      </c>
      <c r="S196" s="3" t="n">
        <f aca="false">IF(ISNUMBER(O196),R196/O196-1,"")</f>
        <v>1.14366303121474</v>
      </c>
      <c r="T196" s="13" t="n">
        <f aca="false">VLOOKUP(R196,Parámetros!$A$13:$C$16,3,TRUE())</f>
        <v>25</v>
      </c>
      <c r="U196" s="13" t="n">
        <f aca="false">IF(R196&gt;=Parámetros!$B$7,I196,0)</f>
        <v>0</v>
      </c>
      <c r="V196" s="13" t="n">
        <f aca="false">R196*(1-G196)-T196-U196</f>
        <v>24.02</v>
      </c>
      <c r="W196" s="13" t="n">
        <f aca="false">V196-F196</f>
        <v>0.199999999999996</v>
      </c>
      <c r="X196" s="2" t="s">
        <v>13601</v>
      </c>
      <c r="Y196" s="2"/>
      <c r="Z196" s="13" t="n">
        <v>38</v>
      </c>
      <c r="AA196" s="2" t="s">
        <v>13537</v>
      </c>
    </row>
    <row r="197" customFormat="false" ht="15" hidden="false" customHeight="false" outlineLevel="0" collapsed="false">
      <c r="A197" s="8" t="s">
        <v>2506</v>
      </c>
      <c r="B197" s="10" t="str">
        <f aca="false">'Layout Mercado Libre'!C197</f>
        <v>Neuralin Relief Ketoprofeno y Complejo B 20 Tabletas</v>
      </c>
      <c r="C197" s="10" t="str">
        <f aca="false">IFERROR(LEFT('Layout Mercado Libre'!E197,FIND(" &gt; ",'Layout Mercado Libre'!E197)-1),"")</f>
        <v>Salud y Equipamiento Médico</v>
      </c>
      <c r="D197" s="12" t="n">
        <v>406.35</v>
      </c>
      <c r="E197" s="13" t="n">
        <f aca="false">Parámetros!$B$5</f>
        <v>4</v>
      </c>
      <c r="F197" s="13" t="n">
        <f aca="false">D197+E197</f>
        <v>410.35</v>
      </c>
      <c r="G197" s="3" t="n">
        <f aca="false">IF(C197="",Parámetros!$B$9,IFERROR(VLOOKUP(C197,Parámetros!$A$20:$B$23,2,FALSE()),Parámetros!$B$9))</f>
        <v>0.14</v>
      </c>
      <c r="H197" s="14" t="n">
        <v>0.17</v>
      </c>
      <c r="I197" s="12" t="n">
        <v>75</v>
      </c>
      <c r="J197" s="13" t="n">
        <f aca="false">ROUNDUP((F197+Parámetros!$C$13)/(1-G197),0)</f>
        <v>507</v>
      </c>
      <c r="K197" s="13" t="n">
        <f aca="false">ROUNDUP((F197+Parámetros!$C$14)/(1-G197),0)</f>
        <v>513</v>
      </c>
      <c r="L197" s="13" t="n">
        <f aca="false">ROUNDUP((F197+Parámetros!$C$15)/(1-G197),0)</f>
        <v>521</v>
      </c>
      <c r="M197" s="13" t="n">
        <f aca="false">MAX(ROUNDUP((F197+I197)/(1-G197),0),Parámetros!$B$7)</f>
        <v>565</v>
      </c>
      <c r="N197" s="12" t="n">
        <v>677.26</v>
      </c>
      <c r="O197" s="12" t="n">
        <v>660.31</v>
      </c>
      <c r="P197" s="13" t="n">
        <f aca="false">Parámetros!$B$6</f>
        <v>1</v>
      </c>
      <c r="Q197" s="13" t="n">
        <f aca="false">IF(AND(ISNUMBER(O197),O197-P197&gt;=Parámetros!$B$7),M197,IF(J197&lt;Parámetros!$B$13,J197,IF(K197&lt;Parámetros!$B$14,K197,IF(L197&lt;Parámetros!$B$15,L197,M197))))</f>
        <v>565</v>
      </c>
      <c r="R197" s="13" t="n">
        <f aca="false">IF(AND(ISNUMBER(O197),O197-P197&gt;=Q197),O197-P197,Q197)</f>
        <v>659.31</v>
      </c>
      <c r="S197" s="3" t="n">
        <f aca="false">IF(ISNUMBER(O197),R197/O197-1,"")</f>
        <v>-0.00151444018718483</v>
      </c>
      <c r="T197" s="13" t="n">
        <f aca="false">VLOOKUP(R197,Parámetros!$A$13:$C$16,3,TRUE())</f>
        <v>0</v>
      </c>
      <c r="U197" s="13" t="n">
        <f aca="false">IF(R197&gt;=Parámetros!$B$7,I197,0)</f>
        <v>75</v>
      </c>
      <c r="V197" s="13" t="n">
        <f aca="false">R197*(1-G197)-T197-U197</f>
        <v>492.0066</v>
      </c>
      <c r="W197" s="13" t="n">
        <f aca="false">V197-F197</f>
        <v>81.6565999999999</v>
      </c>
      <c r="X197" s="2" t="s">
        <v>13521</v>
      </c>
      <c r="Y197" s="2"/>
      <c r="Z197" s="13" t="n">
        <v>500.5</v>
      </c>
      <c r="AA197" s="2" t="s">
        <v>13523</v>
      </c>
    </row>
    <row r="198" customFormat="false" ht="15" hidden="false" customHeight="false" outlineLevel="0" collapsed="false">
      <c r="A198" s="8" t="s">
        <v>2519</v>
      </c>
      <c r="B198" s="10" t="str">
        <f aca="false">'Layout Mercado Libre'!C198</f>
        <v>Cetolan Alfa Cetoanálogos de Aminoácidos 630 mg 100 Tabletas</v>
      </c>
      <c r="C198" s="10" t="str">
        <f aca="false">IFERROR(LEFT('Layout Mercado Libre'!E198,FIND(" &gt; ",'Layout Mercado Libre'!E198)-1),"")</f>
        <v>Salud y Equipamiento Médico</v>
      </c>
      <c r="D198" s="12" t="n">
        <v>874.32</v>
      </c>
      <c r="E198" s="13" t="n">
        <f aca="false">Parámetros!$B$5</f>
        <v>4</v>
      </c>
      <c r="F198" s="13" t="n">
        <f aca="false">D198+E198</f>
        <v>878.32</v>
      </c>
      <c r="G198" s="3" t="n">
        <f aca="false">IF(C198="",Parámetros!$B$9,IFERROR(VLOOKUP(C198,Parámetros!$A$20:$B$23,2,FALSE()),Parámetros!$B$9))</f>
        <v>0.14</v>
      </c>
      <c r="H198" s="14" t="n">
        <v>0.34</v>
      </c>
      <c r="I198" s="12" t="n">
        <v>75</v>
      </c>
      <c r="J198" s="13" t="n">
        <f aca="false">ROUNDUP((F198+Parámetros!$C$13)/(1-G198),0)</f>
        <v>1051</v>
      </c>
      <c r="K198" s="13" t="n">
        <f aca="false">ROUNDUP((F198+Parámetros!$C$14)/(1-G198),0)</f>
        <v>1057</v>
      </c>
      <c r="L198" s="13" t="n">
        <f aca="false">ROUNDUP((F198+Parámetros!$C$15)/(1-G198),0)</f>
        <v>1065</v>
      </c>
      <c r="M198" s="13" t="n">
        <f aca="false">MAX(ROUNDUP((F198+I198)/(1-G198),0),Parámetros!$B$7)</f>
        <v>1109</v>
      </c>
      <c r="N198" s="12" t="n">
        <v>1383.33</v>
      </c>
      <c r="O198" s="12" t="n">
        <v>1313</v>
      </c>
      <c r="P198" s="13" t="n">
        <f aca="false">Parámetros!$B$6</f>
        <v>1</v>
      </c>
      <c r="Q198" s="13" t="n">
        <f aca="false">IF(AND(ISNUMBER(O198),O198-P198&gt;=Parámetros!$B$7),M198,IF(J198&lt;Parámetros!$B$13,J198,IF(K198&lt;Parámetros!$B$14,K198,IF(L198&lt;Parámetros!$B$15,L198,M198))))</f>
        <v>1109</v>
      </c>
      <c r="R198" s="13" t="n">
        <f aca="false">IF(AND(ISNUMBER(O198),O198-P198&gt;=Q198),O198-P198,Q198)</f>
        <v>1312</v>
      </c>
      <c r="S198" s="3" t="n">
        <f aca="false">IF(ISNUMBER(O198),R198/O198-1,"")</f>
        <v>-0.000761614623000728</v>
      </c>
      <c r="T198" s="13" t="n">
        <f aca="false">VLOOKUP(R198,Parámetros!$A$13:$C$16,3,TRUE())</f>
        <v>0</v>
      </c>
      <c r="U198" s="13" t="n">
        <f aca="false">IF(R198&gt;=Parámetros!$B$7,I198,0)</f>
        <v>75</v>
      </c>
      <c r="V198" s="13" t="n">
        <f aca="false">R198*(1-G198)-T198-U198</f>
        <v>1053.32</v>
      </c>
      <c r="W198" s="13" t="n">
        <f aca="false">V198-F198</f>
        <v>175</v>
      </c>
      <c r="X198" s="2" t="s">
        <v>13581</v>
      </c>
      <c r="Y198" s="2"/>
      <c r="Z198" s="13" t="n">
        <v>1363</v>
      </c>
      <c r="AA198" s="2" t="s">
        <v>13523</v>
      </c>
    </row>
    <row r="199" customFormat="false" ht="15" hidden="false" customHeight="false" outlineLevel="0" collapsed="false">
      <c r="A199" s="8" t="s">
        <v>2531</v>
      </c>
      <c r="B199" s="10" t="str">
        <f aca="false">'Layout Mercado Libre'!C199</f>
        <v>Estericide Solución Antiséptica Spray 60 ml</v>
      </c>
      <c r="C199" s="10" t="str">
        <f aca="false">IFERROR(LEFT('Layout Mercado Libre'!E199,FIND(" &gt; ",'Layout Mercado Libre'!E199)-1),"")</f>
        <v>Salud y Equipamiento Médico</v>
      </c>
      <c r="D199" s="12" t="n">
        <v>74.54</v>
      </c>
      <c r="E199" s="13" t="n">
        <f aca="false">Parámetros!$B$5</f>
        <v>4</v>
      </c>
      <c r="F199" s="13" t="n">
        <f aca="false">D199+E199</f>
        <v>78.54</v>
      </c>
      <c r="G199" s="3" t="n">
        <f aca="false">IF(C199="",Parámetros!$B$9,IFERROR(VLOOKUP(C199,Parámetros!$A$20:$B$23,2,FALSE()),Parámetros!$B$9))</f>
        <v>0.14</v>
      </c>
      <c r="H199" s="14" t="n">
        <v>0.12</v>
      </c>
      <c r="I199" s="12" t="n">
        <v>75</v>
      </c>
      <c r="J199" s="13" t="n">
        <f aca="false">ROUNDUP((F199+Parámetros!$C$13)/(1-G199),0)</f>
        <v>121</v>
      </c>
      <c r="K199" s="13" t="n">
        <f aca="false">ROUNDUP((F199+Parámetros!$C$14)/(1-G199),0)</f>
        <v>127</v>
      </c>
      <c r="L199" s="13" t="n">
        <f aca="false">ROUNDUP((F199+Parámetros!$C$15)/(1-G199),0)</f>
        <v>135</v>
      </c>
      <c r="M199" s="13" t="n">
        <f aca="false">MAX(ROUNDUP((F199+I199)/(1-G199),0),Parámetros!$B$7)</f>
        <v>299</v>
      </c>
      <c r="N199" s="12"/>
      <c r="O199" s="12"/>
      <c r="P199" s="13" t="n">
        <f aca="false">Parámetros!$B$6</f>
        <v>1</v>
      </c>
      <c r="Q199" s="13" t="n">
        <f aca="false">IF(AND(ISNUMBER(O199),O199-P199&gt;=Parámetros!$B$7),M199,IF(J199&lt;Parámetros!$B$13,J199,IF(K199&lt;Parámetros!$B$14,K199,IF(L199&lt;Parámetros!$B$15,L199,M199))))</f>
        <v>127</v>
      </c>
      <c r="R199" s="13" t="n">
        <f aca="false">IF(AND(ISNUMBER(O199),O199-P199&gt;=Q199),O199-P199,Q199)</f>
        <v>127</v>
      </c>
      <c r="S199" s="3" t="str">
        <f aca="false">IF(ISNUMBER(O199),R199/O199-1,"")</f>
        <v/>
      </c>
      <c r="T199" s="13" t="n">
        <f aca="false">VLOOKUP(R199,Parámetros!$A$13:$C$16,3,TRUE())</f>
        <v>30</v>
      </c>
      <c r="U199" s="13" t="n">
        <f aca="false">IF(R199&gt;=Parámetros!$B$7,I199,0)</f>
        <v>0</v>
      </c>
      <c r="V199" s="13" t="n">
        <f aca="false">R199*(1-G199)-T199-U199</f>
        <v>79.22</v>
      </c>
      <c r="W199" s="13" t="n">
        <f aca="false">V199-F199</f>
        <v>0.679999999999993</v>
      </c>
      <c r="X199" s="2" t="s">
        <v>13598</v>
      </c>
      <c r="Y199" s="2"/>
      <c r="Z199" s="13" t="n">
        <v>82.6</v>
      </c>
      <c r="AA199" s="2" t="s">
        <v>13518</v>
      </c>
    </row>
    <row r="200" customFormat="false" ht="15" hidden="false" customHeight="false" outlineLevel="0" collapsed="false">
      <c r="A200" s="8" t="s">
        <v>2542</v>
      </c>
      <c r="B200" s="10" t="str">
        <f aca="false">'Layout Mercado Libre'!C200</f>
        <v>Ceftrex I.M. Ceftriaxona 1 g Solución Inyectable</v>
      </c>
      <c r="C200" s="10" t="str">
        <f aca="false">IFERROR(LEFT('Layout Mercado Libre'!E200,FIND(" &gt; ",'Layout Mercado Libre'!E200)-1),"")</f>
        <v>Salud y Equipamiento Médico</v>
      </c>
      <c r="D200" s="12" t="n">
        <v>205</v>
      </c>
      <c r="E200" s="13" t="n">
        <f aca="false">Parámetros!$B$5</f>
        <v>4</v>
      </c>
      <c r="F200" s="13" t="n">
        <f aca="false">D200+E200</f>
        <v>209</v>
      </c>
      <c r="G200" s="3" t="n">
        <f aca="false">IF(C200="",Parámetros!$B$9,IFERROR(VLOOKUP(C200,Parámetros!$A$20:$B$23,2,FALSE()),Parámetros!$B$9))</f>
        <v>0.14</v>
      </c>
      <c r="H200" s="14" t="n">
        <v>0.12</v>
      </c>
      <c r="I200" s="12" t="n">
        <v>75</v>
      </c>
      <c r="J200" s="13" t="n">
        <f aca="false">ROUNDUP((F200+Parámetros!$C$13)/(1-G200),0)</f>
        <v>273</v>
      </c>
      <c r="K200" s="13" t="n">
        <f aca="false">ROUNDUP((F200+Parámetros!$C$14)/(1-G200),0)</f>
        <v>278</v>
      </c>
      <c r="L200" s="13" t="n">
        <f aca="false">ROUNDUP((F200+Parámetros!$C$15)/(1-G200),0)</f>
        <v>287</v>
      </c>
      <c r="M200" s="13" t="n">
        <f aca="false">MAX(ROUNDUP((F200+I200)/(1-G200),0),Parámetros!$B$7)</f>
        <v>331</v>
      </c>
      <c r="N200" s="12" t="n">
        <v>779.1</v>
      </c>
      <c r="O200" s="12" t="n">
        <v>664</v>
      </c>
      <c r="P200" s="13" t="n">
        <f aca="false">Parámetros!$B$6</f>
        <v>1</v>
      </c>
      <c r="Q200" s="13" t="n">
        <f aca="false">IF(AND(ISNUMBER(O200),O200-P200&gt;=Parámetros!$B$7),M200,IF(J200&lt;Parámetros!$B$13,J200,IF(K200&lt;Parámetros!$B$14,K200,IF(L200&lt;Parámetros!$B$15,L200,M200))))</f>
        <v>331</v>
      </c>
      <c r="R200" s="13" t="n">
        <f aca="false">IF(AND(ISNUMBER(O200),O200-P200&gt;=Q200),O200-P200,Q200)</f>
        <v>663</v>
      </c>
      <c r="S200" s="3" t="n">
        <f aca="false">IF(ISNUMBER(O200),R200/O200-1,"")</f>
        <v>-0.00150602409638556</v>
      </c>
      <c r="T200" s="13" t="n">
        <f aca="false">VLOOKUP(R200,Parámetros!$A$13:$C$16,3,TRUE())</f>
        <v>0</v>
      </c>
      <c r="U200" s="13" t="n">
        <f aca="false">IF(R200&gt;=Parámetros!$B$7,I200,0)</f>
        <v>75</v>
      </c>
      <c r="V200" s="13" t="n">
        <f aca="false">R200*(1-G200)-T200-U200</f>
        <v>495.18</v>
      </c>
      <c r="W200" s="13" t="n">
        <f aca="false">V200-F200</f>
        <v>286.18</v>
      </c>
      <c r="X200" s="2" t="s">
        <v>13610</v>
      </c>
      <c r="Y200" s="2"/>
      <c r="Z200" s="13" t="n">
        <v>600</v>
      </c>
      <c r="AA200" s="2" t="s">
        <v>13537</v>
      </c>
    </row>
    <row r="201" customFormat="false" ht="15" hidden="false" customHeight="false" outlineLevel="0" collapsed="false">
      <c r="A201" s="8" t="s">
        <v>2553</v>
      </c>
      <c r="B201" s="10" t="str">
        <f aca="false">'Layout Mercado Libre'!C201</f>
        <v>Sinuberase Bacillus clausii Suspensión 10 Ampolletas</v>
      </c>
      <c r="C201" s="10" t="str">
        <f aca="false">IFERROR(LEFT('Layout Mercado Libre'!E201,FIND(" &gt; ",'Layout Mercado Libre'!E201)-1),"")</f>
        <v>Salud y Equipamiento Médico</v>
      </c>
      <c r="D201" s="12" t="n">
        <v>210</v>
      </c>
      <c r="E201" s="13" t="n">
        <f aca="false">Parámetros!$B$5</f>
        <v>4</v>
      </c>
      <c r="F201" s="13" t="n">
        <f aca="false">D201+E201</f>
        <v>214</v>
      </c>
      <c r="G201" s="3" t="n">
        <f aca="false">IF(C201="",Parámetros!$B$9,IFERROR(VLOOKUP(C201,Parámetros!$A$20:$B$23,2,FALSE()),Parámetros!$B$9))</f>
        <v>0.14</v>
      </c>
      <c r="H201" s="14" t="n">
        <v>0.3</v>
      </c>
      <c r="I201" s="12" t="n">
        <v>75</v>
      </c>
      <c r="J201" s="13" t="n">
        <f aca="false">ROUNDUP((F201+Parámetros!$C$13)/(1-G201),0)</f>
        <v>278</v>
      </c>
      <c r="K201" s="13" t="n">
        <f aca="false">ROUNDUP((F201+Parámetros!$C$14)/(1-G201),0)</f>
        <v>284</v>
      </c>
      <c r="L201" s="13" t="n">
        <f aca="false">ROUNDUP((F201+Parámetros!$C$15)/(1-G201),0)</f>
        <v>292</v>
      </c>
      <c r="M201" s="13" t="n">
        <f aca="false">MAX(ROUNDUP((F201+I201)/(1-G201),0),Parámetros!$B$7)</f>
        <v>337</v>
      </c>
      <c r="N201" s="12" t="n">
        <v>346.43</v>
      </c>
      <c r="O201" s="12" t="n">
        <v>205</v>
      </c>
      <c r="P201" s="13" t="n">
        <f aca="false">Parámetros!$B$6</f>
        <v>1</v>
      </c>
      <c r="Q201" s="13" t="n">
        <f aca="false">IF(AND(ISNUMBER(O201),O201-P201&gt;=Parámetros!$B$7),M201,IF(J201&lt;Parámetros!$B$13,J201,IF(K201&lt;Parámetros!$B$14,K201,IF(L201&lt;Parámetros!$B$15,L201,M201))))</f>
        <v>292</v>
      </c>
      <c r="R201" s="13" t="n">
        <f aca="false">IF(AND(ISNUMBER(O201),O201-P201&gt;=Q201),O201-P201,Q201)</f>
        <v>292</v>
      </c>
      <c r="S201" s="3" t="n">
        <f aca="false">IF(ISNUMBER(O201),R201/O201-1,"")</f>
        <v>0.424390243902439</v>
      </c>
      <c r="T201" s="13" t="n">
        <f aca="false">VLOOKUP(R201,Parámetros!$A$13:$C$16,3,TRUE())</f>
        <v>37</v>
      </c>
      <c r="U201" s="13" t="n">
        <f aca="false">IF(R201&gt;=Parámetros!$B$7,I201,0)</f>
        <v>0</v>
      </c>
      <c r="V201" s="13" t="n">
        <f aca="false">R201*(1-G201)-T201-U201</f>
        <v>214.12</v>
      </c>
      <c r="W201" s="13" t="n">
        <f aca="false">V201-F201</f>
        <v>0.120000000000005</v>
      </c>
      <c r="X201" s="2" t="s">
        <v>13538</v>
      </c>
      <c r="Y201" s="2"/>
      <c r="Z201" s="13" t="n">
        <v>278</v>
      </c>
      <c r="AA201" s="2" t="s">
        <v>13537</v>
      </c>
    </row>
    <row r="202" customFormat="false" ht="15" hidden="false" customHeight="false" outlineLevel="0" collapsed="false">
      <c r="A202" s="8" t="s">
        <v>2562</v>
      </c>
      <c r="B202" s="10" t="str">
        <f aca="false">'Layout Mercado Libre'!C202</f>
        <v>Furacin Pomada Nitrofural 0.2% 85 g</v>
      </c>
      <c r="C202" s="10" t="str">
        <f aca="false">IFERROR(LEFT('Layout Mercado Libre'!E202,FIND(" &gt; ",'Layout Mercado Libre'!E202)-1),"")</f>
        <v>Salud y Equipamiento Médico</v>
      </c>
      <c r="D202" s="12" t="n">
        <v>212.85</v>
      </c>
      <c r="E202" s="13" t="n">
        <f aca="false">Parámetros!$B$5</f>
        <v>4</v>
      </c>
      <c r="F202" s="13" t="n">
        <f aca="false">D202+E202</f>
        <v>216.85</v>
      </c>
      <c r="G202" s="3" t="n">
        <f aca="false">IF(C202="",Parámetros!$B$9,IFERROR(VLOOKUP(C202,Parámetros!$A$20:$B$23,2,FALSE()),Parámetros!$B$9))</f>
        <v>0.14</v>
      </c>
      <c r="H202" s="14" t="n">
        <v>0.15</v>
      </c>
      <c r="I202" s="12" t="n">
        <v>75</v>
      </c>
      <c r="J202" s="13" t="n">
        <f aca="false">ROUNDUP((F202+Parámetros!$C$13)/(1-G202),0)</f>
        <v>282</v>
      </c>
      <c r="K202" s="13" t="n">
        <f aca="false">ROUNDUP((F202+Parámetros!$C$14)/(1-G202),0)</f>
        <v>288</v>
      </c>
      <c r="L202" s="13" t="n">
        <f aca="false">ROUNDUP((F202+Parámetros!$C$15)/(1-G202),0)</f>
        <v>296</v>
      </c>
      <c r="M202" s="13" t="n">
        <f aca="false">MAX(ROUNDUP((F202+I202)/(1-G202),0),Parámetros!$B$7)</f>
        <v>340</v>
      </c>
      <c r="N202" s="12" t="n">
        <v>529.43</v>
      </c>
      <c r="O202" s="12" t="n">
        <v>403</v>
      </c>
      <c r="P202" s="13" t="n">
        <f aca="false">Parámetros!$B$6</f>
        <v>1</v>
      </c>
      <c r="Q202" s="13" t="n">
        <f aca="false">IF(AND(ISNUMBER(O202),O202-P202&gt;=Parámetros!$B$7),M202,IF(J202&lt;Parámetros!$B$13,J202,IF(K202&lt;Parámetros!$B$14,K202,IF(L202&lt;Parámetros!$B$15,L202,M202))))</f>
        <v>340</v>
      </c>
      <c r="R202" s="13" t="n">
        <f aca="false">IF(AND(ISNUMBER(O202),O202-P202&gt;=Q202),O202-P202,Q202)</f>
        <v>402</v>
      </c>
      <c r="S202" s="3" t="n">
        <f aca="false">IF(ISNUMBER(O202),R202/O202-1,"")</f>
        <v>-0.0024813895781638</v>
      </c>
      <c r="T202" s="13" t="n">
        <f aca="false">VLOOKUP(R202,Parámetros!$A$13:$C$16,3,TRUE())</f>
        <v>0</v>
      </c>
      <c r="U202" s="13" t="n">
        <f aca="false">IF(R202&gt;=Parámetros!$B$7,I202,0)</f>
        <v>75</v>
      </c>
      <c r="V202" s="13" t="n">
        <f aca="false">R202*(1-G202)-T202-U202</f>
        <v>270.72</v>
      </c>
      <c r="W202" s="13" t="n">
        <f aca="false">V202-F202</f>
        <v>53.87</v>
      </c>
      <c r="X202" s="2" t="s">
        <v>13611</v>
      </c>
      <c r="Y202" s="2"/>
      <c r="Z202" s="13" t="n">
        <v>442.5</v>
      </c>
      <c r="AA202" s="2" t="s">
        <v>13518</v>
      </c>
    </row>
    <row r="203" customFormat="false" ht="15" hidden="false" customHeight="false" outlineLevel="0" collapsed="false">
      <c r="A203" s="8" t="s">
        <v>2573</v>
      </c>
      <c r="B203" s="10" t="str">
        <f aca="false">'Layout Mercado Libre'!C203</f>
        <v>Pañales KleenBebé Absorsec Etapa 5 Jumbo 40 Piezas</v>
      </c>
      <c r="C203" s="10" t="str">
        <f aca="false">IFERROR(LEFT('Layout Mercado Libre'!E203,FIND(" &gt; ",'Layout Mercado Libre'!E203)-1),"")</f>
        <v>Bebés</v>
      </c>
      <c r="D203" s="12" t="n">
        <v>138.65</v>
      </c>
      <c r="E203" s="13" t="n">
        <f aca="false">Parámetros!$B$5</f>
        <v>4</v>
      </c>
      <c r="F203" s="13" t="n">
        <f aca="false">D203+E203</f>
        <v>142.65</v>
      </c>
      <c r="G203" s="3" t="n">
        <f aca="false">IF(C203="",Parámetros!$B$9,IFERROR(VLOOKUP(C203,Parámetros!$A$20:$B$23,2,FALSE()),Parámetros!$B$9))</f>
        <v>0.15</v>
      </c>
      <c r="H203" s="14" t="n">
        <v>3.2</v>
      </c>
      <c r="I203" s="12" t="n">
        <v>125</v>
      </c>
      <c r="J203" s="13" t="n">
        <f aca="false">ROUNDUP((F203+Parámetros!$C$13)/(1-G203),0)</f>
        <v>198</v>
      </c>
      <c r="K203" s="13" t="n">
        <f aca="false">ROUNDUP((F203+Parámetros!$C$14)/(1-G203),0)</f>
        <v>204</v>
      </c>
      <c r="L203" s="13" t="n">
        <f aca="false">ROUNDUP((F203+Parámetros!$C$15)/(1-G203),0)</f>
        <v>212</v>
      </c>
      <c r="M203" s="13" t="n">
        <f aca="false">MAX(ROUNDUP((F203+I203)/(1-G203),0),Parámetros!$B$7)</f>
        <v>315</v>
      </c>
      <c r="N203" s="12" t="n">
        <v>286.12</v>
      </c>
      <c r="O203" s="12" t="n">
        <v>232.7</v>
      </c>
      <c r="P203" s="13" t="n">
        <f aca="false">Parámetros!$B$6</f>
        <v>1</v>
      </c>
      <c r="Q203" s="13" t="n">
        <f aca="false">IF(AND(ISNUMBER(O203),O203-P203&gt;=Parámetros!$B$7),M203,IF(J203&lt;Parámetros!$B$13,J203,IF(K203&lt;Parámetros!$B$14,K203,IF(L203&lt;Parámetros!$B$15,L203,M203))))</f>
        <v>212</v>
      </c>
      <c r="R203" s="13" t="n">
        <f aca="false">IF(AND(ISNUMBER(O203),O203-P203&gt;=Q203),O203-P203,Q203)</f>
        <v>231.7</v>
      </c>
      <c r="S203" s="3" t="n">
        <f aca="false">IF(ISNUMBER(O203),R203/O203-1,"")</f>
        <v>-0.00429737859905455</v>
      </c>
      <c r="T203" s="13" t="n">
        <f aca="false">VLOOKUP(R203,Parámetros!$A$13:$C$16,3,TRUE())</f>
        <v>37</v>
      </c>
      <c r="U203" s="13" t="n">
        <f aca="false">IF(R203&gt;=Parámetros!$B$7,I203,0)</f>
        <v>0</v>
      </c>
      <c r="V203" s="13" t="n">
        <f aca="false">R203*(1-G203)-T203-U203</f>
        <v>159.945</v>
      </c>
      <c r="W203" s="13" t="n">
        <f aca="false">V203-F203</f>
        <v>17.295</v>
      </c>
      <c r="X203" s="2" t="s">
        <v>13510</v>
      </c>
      <c r="Y203" s="2"/>
      <c r="Z203" s="13" t="n">
        <v>151.2</v>
      </c>
      <c r="AA203" s="2" t="s">
        <v>13518</v>
      </c>
    </row>
    <row r="204" customFormat="false" ht="15" hidden="false" customHeight="false" outlineLevel="0" collapsed="false">
      <c r="A204" s="8" t="s">
        <v>2581</v>
      </c>
      <c r="B204" s="10" t="str">
        <f aca="false">'Layout Mercado Libre'!C204</f>
        <v>Dramamine Dimenhidrinato 50 mg 24 Tabletas</v>
      </c>
      <c r="C204" s="10" t="str">
        <f aca="false">IFERROR(LEFT('Layout Mercado Libre'!E204,FIND(" &gt; ",'Layout Mercado Libre'!E204)-1),"")</f>
        <v>Salud y Equipamiento Médico</v>
      </c>
      <c r="D204" s="12" t="n">
        <v>179.34</v>
      </c>
      <c r="E204" s="13" t="n">
        <f aca="false">Parámetros!$B$5</f>
        <v>4</v>
      </c>
      <c r="F204" s="13" t="n">
        <f aca="false">D204+E204</f>
        <v>183.34</v>
      </c>
      <c r="G204" s="3" t="n">
        <f aca="false">IF(C204="",Parámetros!$B$9,IFERROR(VLOOKUP(C204,Parámetros!$A$20:$B$23,2,FALSE()),Parámetros!$B$9))</f>
        <v>0.14</v>
      </c>
      <c r="H204" s="14" t="n">
        <v>0.17</v>
      </c>
      <c r="I204" s="12" t="n">
        <v>75</v>
      </c>
      <c r="J204" s="13" t="n">
        <f aca="false">ROUNDUP((F204+Parámetros!$C$13)/(1-G204),0)</f>
        <v>243</v>
      </c>
      <c r="K204" s="13" t="n">
        <f aca="false">ROUNDUP((F204+Parámetros!$C$14)/(1-G204),0)</f>
        <v>249</v>
      </c>
      <c r="L204" s="13" t="n">
        <f aca="false">ROUNDUP((F204+Parámetros!$C$15)/(1-G204),0)</f>
        <v>257</v>
      </c>
      <c r="M204" s="13" t="n">
        <f aca="false">MAX(ROUNDUP((F204+I204)/(1-G204),0),Parámetros!$B$7)</f>
        <v>301</v>
      </c>
      <c r="N204" s="12" t="n">
        <v>295.19</v>
      </c>
      <c r="O204" s="12" t="n">
        <v>250</v>
      </c>
      <c r="P204" s="13" t="n">
        <f aca="false">Parámetros!$B$6</f>
        <v>1</v>
      </c>
      <c r="Q204" s="13" t="n">
        <f aca="false">IF(AND(ISNUMBER(O204),O204-P204&gt;=Parámetros!$B$7),M204,IF(J204&lt;Parámetros!$B$13,J204,IF(K204&lt;Parámetros!$B$14,K204,IF(L204&lt;Parámetros!$B$15,L204,M204))))</f>
        <v>257</v>
      </c>
      <c r="R204" s="13" t="n">
        <f aca="false">IF(AND(ISNUMBER(O204),O204-P204&gt;=Q204),O204-P204,Q204)</f>
        <v>257</v>
      </c>
      <c r="S204" s="3" t="n">
        <f aca="false">IF(ISNUMBER(O204),R204/O204-1,"")</f>
        <v>0.028</v>
      </c>
      <c r="T204" s="13" t="n">
        <f aca="false">VLOOKUP(R204,Parámetros!$A$13:$C$16,3,TRUE())</f>
        <v>37</v>
      </c>
      <c r="U204" s="13" t="n">
        <f aca="false">IF(R204&gt;=Parámetros!$B$7,I204,0)</f>
        <v>0</v>
      </c>
      <c r="V204" s="13" t="n">
        <f aca="false">R204*(1-G204)-T204-U204</f>
        <v>184.02</v>
      </c>
      <c r="W204" s="13" t="n">
        <f aca="false">V204-F204</f>
        <v>0.680000000000007</v>
      </c>
      <c r="X204" s="2" t="s">
        <v>13593</v>
      </c>
      <c r="Y204" s="2"/>
      <c r="Z204" s="13" t="n">
        <v>195.5</v>
      </c>
      <c r="AA204" s="2" t="s">
        <v>13504</v>
      </c>
    </row>
    <row r="205" customFormat="false" ht="15" hidden="false" customHeight="false" outlineLevel="0" collapsed="false">
      <c r="A205" s="8" t="s">
        <v>2592</v>
      </c>
      <c r="B205" s="10" t="str">
        <f aca="false">'Layout Mercado Libre'!C205</f>
        <v>Neuralin Solución Inyectable Complejo B 2 Ampolletas</v>
      </c>
      <c r="C205" s="10" t="str">
        <f aca="false">IFERROR(LEFT('Layout Mercado Libre'!E205,FIND(" &gt; ",'Layout Mercado Libre'!E205)-1),"")</f>
        <v>Salud y Equipamiento Médico</v>
      </c>
      <c r="D205" s="12" t="n">
        <v>146.31</v>
      </c>
      <c r="E205" s="13" t="n">
        <f aca="false">Parámetros!$B$5</f>
        <v>4</v>
      </c>
      <c r="F205" s="13" t="n">
        <f aca="false">D205+E205</f>
        <v>150.31</v>
      </c>
      <c r="G205" s="3" t="n">
        <f aca="false">IF(C205="",Parámetros!$B$9,IFERROR(VLOOKUP(C205,Parámetros!$A$20:$B$23,2,FALSE()),Parámetros!$B$9))</f>
        <v>0.14</v>
      </c>
      <c r="H205" s="14" t="n">
        <v>0.16</v>
      </c>
      <c r="I205" s="12" t="n">
        <v>75</v>
      </c>
      <c r="J205" s="13" t="n">
        <f aca="false">ROUNDUP((F205+Parámetros!$C$13)/(1-G205),0)</f>
        <v>204</v>
      </c>
      <c r="K205" s="13" t="n">
        <f aca="false">ROUNDUP((F205+Parámetros!$C$14)/(1-G205),0)</f>
        <v>210</v>
      </c>
      <c r="L205" s="13" t="n">
        <f aca="false">ROUNDUP((F205+Parámetros!$C$15)/(1-G205),0)</f>
        <v>218</v>
      </c>
      <c r="M205" s="13" t="n">
        <f aca="false">MAX(ROUNDUP((F205+I205)/(1-G205),0),Parámetros!$B$7)</f>
        <v>299</v>
      </c>
      <c r="N205" s="12" t="n">
        <v>281.56</v>
      </c>
      <c r="O205" s="12" t="n">
        <v>208.89</v>
      </c>
      <c r="P205" s="13" t="n">
        <f aca="false">Parámetros!$B$6</f>
        <v>1</v>
      </c>
      <c r="Q205" s="13" t="n">
        <f aca="false">IF(AND(ISNUMBER(O205),O205-P205&gt;=Parámetros!$B$7),M205,IF(J205&lt;Parámetros!$B$13,J205,IF(K205&lt;Parámetros!$B$14,K205,IF(L205&lt;Parámetros!$B$15,L205,M205))))</f>
        <v>218</v>
      </c>
      <c r="R205" s="13" t="n">
        <f aca="false">IF(AND(ISNUMBER(O205),O205-P205&gt;=Q205),O205-P205,Q205)</f>
        <v>218</v>
      </c>
      <c r="S205" s="3" t="n">
        <f aca="false">IF(ISNUMBER(O205),R205/O205-1,"")</f>
        <v>0.0436114701517545</v>
      </c>
      <c r="T205" s="13" t="n">
        <f aca="false">VLOOKUP(R205,Parámetros!$A$13:$C$16,3,TRUE())</f>
        <v>37</v>
      </c>
      <c r="U205" s="13" t="n">
        <f aca="false">IF(R205&gt;=Parámetros!$B$7,I205,0)</f>
        <v>0</v>
      </c>
      <c r="V205" s="13" t="n">
        <f aca="false">R205*(1-G205)-T205-U205</f>
        <v>150.48</v>
      </c>
      <c r="W205" s="13" t="n">
        <f aca="false">V205-F205</f>
        <v>0.169999999999988</v>
      </c>
      <c r="X205" s="2" t="s">
        <v>13612</v>
      </c>
      <c r="Y205" s="2"/>
      <c r="Z205" s="13" t="n">
        <v>140.05</v>
      </c>
      <c r="AA205" s="2" t="s">
        <v>13504</v>
      </c>
    </row>
    <row r="206" customFormat="false" ht="15" hidden="false" customHeight="false" outlineLevel="0" collapsed="false">
      <c r="A206" s="8" t="s">
        <v>2606</v>
      </c>
      <c r="B206" s="10" t="str">
        <f aca="false">'Layout Mercado Libre'!C206</f>
        <v>Dabex XR Metformina 750 mg 60 Tabletas</v>
      </c>
      <c r="C206" s="10" t="str">
        <f aca="false">IFERROR(LEFT('Layout Mercado Libre'!E206,FIND(" &gt; ",'Layout Mercado Libre'!E206)-1),"")</f>
        <v>Salud y Equipamiento Médico</v>
      </c>
      <c r="D206" s="12" t="n">
        <v>590.76</v>
      </c>
      <c r="E206" s="13" t="n">
        <f aca="false">Parámetros!$B$5</f>
        <v>4</v>
      </c>
      <c r="F206" s="13" t="n">
        <f aca="false">D206+E206</f>
        <v>594.76</v>
      </c>
      <c r="G206" s="3" t="n">
        <f aca="false">IF(C206="",Parámetros!$B$9,IFERROR(VLOOKUP(C206,Parámetros!$A$20:$B$23,2,FALSE()),Parámetros!$B$9))</f>
        <v>0.14</v>
      </c>
      <c r="H206" s="14" t="n">
        <v>0.26</v>
      </c>
      <c r="I206" s="12" t="n">
        <v>75</v>
      </c>
      <c r="J206" s="13" t="n">
        <f aca="false">ROUNDUP((F206+Parámetros!$C$13)/(1-G206),0)</f>
        <v>721</v>
      </c>
      <c r="K206" s="13" t="n">
        <f aca="false">ROUNDUP((F206+Parámetros!$C$14)/(1-G206),0)</f>
        <v>727</v>
      </c>
      <c r="L206" s="13" t="n">
        <f aca="false">ROUNDUP((F206+Parámetros!$C$15)/(1-G206),0)</f>
        <v>735</v>
      </c>
      <c r="M206" s="13" t="n">
        <f aca="false">MAX(ROUNDUP((F206+I206)/(1-G206),0),Parámetros!$B$7)</f>
        <v>779</v>
      </c>
      <c r="N206" s="12" t="n">
        <v>1626.11</v>
      </c>
      <c r="O206" s="12" t="n">
        <v>1281</v>
      </c>
      <c r="P206" s="13" t="n">
        <f aca="false">Parámetros!$B$6</f>
        <v>1</v>
      </c>
      <c r="Q206" s="13" t="n">
        <f aca="false">IF(AND(ISNUMBER(O206),O206-P206&gt;=Parámetros!$B$7),M206,IF(J206&lt;Parámetros!$B$13,J206,IF(K206&lt;Parámetros!$B$14,K206,IF(L206&lt;Parámetros!$B$15,L206,M206))))</f>
        <v>779</v>
      </c>
      <c r="R206" s="13" t="n">
        <f aca="false">IF(AND(ISNUMBER(O206),O206-P206&gt;=Q206),O206-P206,Q206)</f>
        <v>1280</v>
      </c>
      <c r="S206" s="3" t="n">
        <f aca="false">IF(ISNUMBER(O206),R206/O206-1,"")</f>
        <v>-0.000780640124902421</v>
      </c>
      <c r="T206" s="13" t="n">
        <f aca="false">VLOOKUP(R206,Parámetros!$A$13:$C$16,3,TRUE())</f>
        <v>0</v>
      </c>
      <c r="U206" s="13" t="n">
        <f aca="false">IF(R206&gt;=Parámetros!$B$7,I206,0)</f>
        <v>75</v>
      </c>
      <c r="V206" s="13" t="n">
        <f aca="false">R206*(1-G206)-T206-U206</f>
        <v>1025.8</v>
      </c>
      <c r="W206" s="13" t="n">
        <f aca="false">V206-F206</f>
        <v>431.04</v>
      </c>
      <c r="X206" s="2" t="s">
        <v>13534</v>
      </c>
      <c r="Y206" s="2"/>
      <c r="Z206" s="13" t="n">
        <v>1152</v>
      </c>
      <c r="AA206" s="2" t="s">
        <v>13512</v>
      </c>
    </row>
    <row r="207" customFormat="false" ht="15" hidden="false" customHeight="false" outlineLevel="0" collapsed="false">
      <c r="A207" s="8" t="s">
        <v>2617</v>
      </c>
      <c r="B207" s="10" t="str">
        <f aca="false">'Layout Mercado Libre'!C207</f>
        <v>Fijador Caprice Naturals Extracto de Sábila Spray 316 ml</v>
      </c>
      <c r="C207" s="10" t="str">
        <f aca="false">IFERROR(LEFT('Layout Mercado Libre'!E207,FIND(" &gt; ",'Layout Mercado Libre'!E207)-1),"")</f>
        <v>Belleza y Cuidado Personal</v>
      </c>
      <c r="D207" s="12" t="n">
        <v>39.98</v>
      </c>
      <c r="E207" s="13" t="n">
        <f aca="false">Parámetros!$B$5</f>
        <v>4</v>
      </c>
      <c r="F207" s="13" t="n">
        <f aca="false">D207+E207</f>
        <v>43.98</v>
      </c>
      <c r="G207" s="3" t="n">
        <f aca="false">IF(C207="",Parámetros!$B$9,IFERROR(VLOOKUP(C207,Parámetros!$A$20:$B$23,2,FALSE()),Parámetros!$B$9))</f>
        <v>0.14</v>
      </c>
      <c r="H207" s="14" t="n">
        <v>0.43</v>
      </c>
      <c r="I207" s="12" t="n">
        <v>75</v>
      </c>
      <c r="J207" s="13" t="n">
        <f aca="false">ROUNDUP((F207+Parámetros!$C$13)/(1-G207),0)</f>
        <v>81</v>
      </c>
      <c r="K207" s="13" t="n">
        <f aca="false">ROUNDUP((F207+Parámetros!$C$14)/(1-G207),0)</f>
        <v>87</v>
      </c>
      <c r="L207" s="13" t="n">
        <f aca="false">ROUNDUP((F207+Parámetros!$C$15)/(1-G207),0)</f>
        <v>95</v>
      </c>
      <c r="M207" s="13" t="n">
        <f aca="false">MAX(ROUNDUP((F207+I207)/(1-G207),0),Parámetros!$B$7)</f>
        <v>299</v>
      </c>
      <c r="N207" s="12" t="n">
        <v>65</v>
      </c>
      <c r="O207" s="12" t="n">
        <v>65</v>
      </c>
      <c r="P207" s="13" t="n">
        <f aca="false">Parámetros!$B$6</f>
        <v>1</v>
      </c>
      <c r="Q207" s="13" t="n">
        <f aca="false">IF(AND(ISNUMBER(O207),O207-P207&gt;=Parámetros!$B$7),M207,IF(J207&lt;Parámetros!$B$13,J207,IF(K207&lt;Parámetros!$B$14,K207,IF(L207&lt;Parámetros!$B$15,L207,M207))))</f>
        <v>81</v>
      </c>
      <c r="R207" s="13" t="n">
        <f aca="false">IF(AND(ISNUMBER(O207),O207-P207&gt;=Q207),O207-P207,Q207)</f>
        <v>81</v>
      </c>
      <c r="S207" s="3" t="n">
        <f aca="false">IF(ISNUMBER(O207),R207/O207-1,"")</f>
        <v>0.246153846153846</v>
      </c>
      <c r="T207" s="13" t="n">
        <f aca="false">VLOOKUP(R207,Parámetros!$A$13:$C$16,3,TRUE())</f>
        <v>25</v>
      </c>
      <c r="U207" s="13" t="n">
        <f aca="false">IF(R207&gt;=Parámetros!$B$7,I207,0)</f>
        <v>0</v>
      </c>
      <c r="V207" s="13" t="n">
        <f aca="false">R207*(1-G207)-T207-U207</f>
        <v>44.66</v>
      </c>
      <c r="W207" s="13" t="n">
        <f aca="false">V207-F207</f>
        <v>0.68</v>
      </c>
      <c r="X207" s="2" t="s">
        <v>13604</v>
      </c>
      <c r="Y207" s="2"/>
      <c r="Z207" s="13" t="n">
        <v>65</v>
      </c>
      <c r="AA207" s="2" t="s">
        <v>13500</v>
      </c>
    </row>
    <row r="208" customFormat="false" ht="15" hidden="false" customHeight="false" outlineLevel="0" collapsed="false">
      <c r="A208" s="8" t="s">
        <v>2627</v>
      </c>
      <c r="B208" s="10" t="str">
        <f aca="false">'Layout Mercado Libre'!C208</f>
        <v>Graneodín B Benzocaína 10 mg Sabor Frambuesa 24 Pastillas</v>
      </c>
      <c r="C208" s="10" t="str">
        <f aca="false">IFERROR(LEFT('Layout Mercado Libre'!E208,FIND(" &gt; ",'Layout Mercado Libre'!E208)-1),"")</f>
        <v>Salud y Equipamiento Médico</v>
      </c>
      <c r="D208" s="12" t="n">
        <v>111.04</v>
      </c>
      <c r="E208" s="13" t="n">
        <f aca="false">Parámetros!$B$5</f>
        <v>4</v>
      </c>
      <c r="F208" s="13" t="n">
        <f aca="false">D208+E208</f>
        <v>115.04</v>
      </c>
      <c r="G208" s="3" t="n">
        <f aca="false">IF(C208="",Parámetros!$B$9,IFERROR(VLOOKUP(C208,Parámetros!$A$20:$B$23,2,FALSE()),Parámetros!$B$9))</f>
        <v>0.14</v>
      </c>
      <c r="H208" s="14" t="n">
        <v>0.17</v>
      </c>
      <c r="I208" s="12" t="n">
        <v>75</v>
      </c>
      <c r="J208" s="13" t="n">
        <f aca="false">ROUNDUP((F208+Parámetros!$C$13)/(1-G208),0)</f>
        <v>163</v>
      </c>
      <c r="K208" s="13" t="n">
        <f aca="false">ROUNDUP((F208+Parámetros!$C$14)/(1-G208),0)</f>
        <v>169</v>
      </c>
      <c r="L208" s="13" t="n">
        <f aca="false">ROUNDUP((F208+Parámetros!$C$15)/(1-G208),0)</f>
        <v>177</v>
      </c>
      <c r="M208" s="13" t="n">
        <f aca="false">MAX(ROUNDUP((F208+I208)/(1-G208),0),Parámetros!$B$7)</f>
        <v>299</v>
      </c>
      <c r="N208" s="12" t="n">
        <v>203.68</v>
      </c>
      <c r="O208" s="12" t="n">
        <v>127.83</v>
      </c>
      <c r="P208" s="13" t="n">
        <f aca="false">Parámetros!$B$6</f>
        <v>1</v>
      </c>
      <c r="Q208" s="13" t="n">
        <f aca="false">IF(AND(ISNUMBER(O208),O208-P208&gt;=Parámetros!$B$7),M208,IF(J208&lt;Parámetros!$B$13,J208,IF(K208&lt;Parámetros!$B$14,K208,IF(L208&lt;Parámetros!$B$15,L208,M208))))</f>
        <v>177</v>
      </c>
      <c r="R208" s="13" t="n">
        <f aca="false">IF(AND(ISNUMBER(O208),O208-P208&gt;=Q208),O208-P208,Q208)</f>
        <v>177</v>
      </c>
      <c r="S208" s="3" t="n">
        <f aca="false">IF(ISNUMBER(O208),R208/O208-1,"")</f>
        <v>0.384651490260502</v>
      </c>
      <c r="T208" s="13" t="n">
        <f aca="false">VLOOKUP(R208,Parámetros!$A$13:$C$16,3,TRUE())</f>
        <v>37</v>
      </c>
      <c r="U208" s="13" t="n">
        <f aca="false">IF(R208&gt;=Parámetros!$B$7,I208,0)</f>
        <v>0</v>
      </c>
      <c r="V208" s="13" t="n">
        <f aca="false">R208*(1-G208)-T208-U208</f>
        <v>115.22</v>
      </c>
      <c r="W208" s="13" t="n">
        <f aca="false">V208-F208</f>
        <v>0.179999999999993</v>
      </c>
      <c r="X208" s="2" t="s">
        <v>13613</v>
      </c>
      <c r="Y208" s="2"/>
      <c r="Z208" s="13" t="n">
        <v>169</v>
      </c>
      <c r="AA208" s="2" t="s">
        <v>13518</v>
      </c>
    </row>
    <row r="209" customFormat="false" ht="15" hidden="false" customHeight="false" outlineLevel="0" collapsed="false">
      <c r="A209" s="8" t="s">
        <v>2642</v>
      </c>
      <c r="B209" s="10" t="str">
        <f aca="false">'Layout Mercado Libre'!C209</f>
        <v>Biocord Lisados Bacterianos Suspensión 5 Ampolletas 3 ml</v>
      </c>
      <c r="C209" s="10" t="str">
        <f aca="false">IFERROR(LEFT('Layout Mercado Libre'!E209,FIND(" &gt; ",'Layout Mercado Libre'!E209)-1),"")</f>
        <v>Salud y Equipamiento Médico</v>
      </c>
      <c r="D209" s="12" t="n">
        <v>80</v>
      </c>
      <c r="E209" s="13" t="n">
        <f aca="false">Parámetros!$B$5</f>
        <v>4</v>
      </c>
      <c r="F209" s="13" t="n">
        <f aca="false">D209+E209</f>
        <v>84</v>
      </c>
      <c r="G209" s="3" t="n">
        <f aca="false">IF(C209="",Parámetros!$B$9,IFERROR(VLOOKUP(C209,Parámetros!$A$20:$B$23,2,FALSE()),Parámetros!$B$9))</f>
        <v>0.14</v>
      </c>
      <c r="H209" s="14" t="n">
        <v>0.21</v>
      </c>
      <c r="I209" s="12" t="n">
        <v>75</v>
      </c>
      <c r="J209" s="13" t="n">
        <f aca="false">ROUNDUP((F209+Parámetros!$C$13)/(1-G209),0)</f>
        <v>127</v>
      </c>
      <c r="K209" s="13" t="n">
        <f aca="false">ROUNDUP((F209+Parámetros!$C$14)/(1-G209),0)</f>
        <v>133</v>
      </c>
      <c r="L209" s="13" t="n">
        <f aca="false">ROUNDUP((F209+Parámetros!$C$15)/(1-G209),0)</f>
        <v>141</v>
      </c>
      <c r="M209" s="13" t="n">
        <f aca="false">MAX(ROUNDUP((F209+I209)/(1-G209),0),Parámetros!$B$7)</f>
        <v>299</v>
      </c>
      <c r="N209" s="12"/>
      <c r="O209" s="12"/>
      <c r="P209" s="13" t="n">
        <f aca="false">Parámetros!$B$6</f>
        <v>1</v>
      </c>
      <c r="Q209" s="13" t="n">
        <f aca="false">IF(AND(ISNUMBER(O209),O209-P209&gt;=Parámetros!$B$7),M209,IF(J209&lt;Parámetros!$B$13,J209,IF(K209&lt;Parámetros!$B$14,K209,IF(L209&lt;Parámetros!$B$15,L209,M209))))</f>
        <v>133</v>
      </c>
      <c r="R209" s="13" t="n">
        <f aca="false">IF(AND(ISNUMBER(O209),O209-P209&gt;=Q209),O209-P209,Q209)</f>
        <v>133</v>
      </c>
      <c r="S209" s="3" t="str">
        <f aca="false">IF(ISNUMBER(O209),R209/O209-1,"")</f>
        <v/>
      </c>
      <c r="T209" s="13" t="n">
        <f aca="false">VLOOKUP(R209,Parámetros!$A$13:$C$16,3,TRUE())</f>
        <v>30</v>
      </c>
      <c r="U209" s="13" t="n">
        <f aca="false">IF(R209&gt;=Parámetros!$B$7,I209,0)</f>
        <v>0</v>
      </c>
      <c r="V209" s="13" t="n">
        <f aca="false">R209*(1-G209)-T209-U209</f>
        <v>84.38</v>
      </c>
      <c r="W209" s="13" t="n">
        <f aca="false">V209-F209</f>
        <v>0.379999999999995</v>
      </c>
      <c r="X209" s="2" t="s">
        <v>13614</v>
      </c>
      <c r="Y209" s="2"/>
      <c r="Z209" s="13"/>
      <c r="AA209" s="2"/>
    </row>
    <row r="210" customFormat="false" ht="15" hidden="false" customHeight="false" outlineLevel="0" collapsed="false">
      <c r="A210" s="8" t="s">
        <v>2658</v>
      </c>
      <c r="B210" s="10" t="str">
        <f aca="false">'Layout Mercado Libre'!C210</f>
        <v>Eutirox Levotiroxina Sódica 75 mcg 50 Tabletas</v>
      </c>
      <c r="C210" s="10" t="str">
        <f aca="false">IFERROR(LEFT('Layout Mercado Libre'!E210,FIND(" &gt; ",'Layout Mercado Libre'!E210)-1),"")</f>
        <v>Salud y Equipamiento Médico</v>
      </c>
      <c r="D210" s="12" t="n">
        <v>260</v>
      </c>
      <c r="E210" s="13" t="n">
        <f aca="false">Parámetros!$B$5</f>
        <v>4</v>
      </c>
      <c r="F210" s="13" t="n">
        <f aca="false">D210+E210</f>
        <v>264</v>
      </c>
      <c r="G210" s="3" t="n">
        <f aca="false">IF(C210="",Parámetros!$B$9,IFERROR(VLOOKUP(C210,Parámetros!$A$20:$B$23,2,FALSE()),Parámetros!$B$9))</f>
        <v>0.14</v>
      </c>
      <c r="H210" s="14" t="n">
        <v>0.23</v>
      </c>
      <c r="I210" s="12" t="n">
        <v>75</v>
      </c>
      <c r="J210" s="13" t="n">
        <f aca="false">ROUNDUP((F210+Parámetros!$C$13)/(1-G210),0)</f>
        <v>337</v>
      </c>
      <c r="K210" s="13" t="n">
        <f aca="false">ROUNDUP((F210+Parámetros!$C$14)/(1-G210),0)</f>
        <v>342</v>
      </c>
      <c r="L210" s="13" t="n">
        <f aca="false">ROUNDUP((F210+Parámetros!$C$15)/(1-G210),0)</f>
        <v>350</v>
      </c>
      <c r="M210" s="13" t="n">
        <f aca="false">MAX(ROUNDUP((F210+I210)/(1-G210),0),Parámetros!$B$7)</f>
        <v>395</v>
      </c>
      <c r="N210" s="12" t="n">
        <v>652.91</v>
      </c>
      <c r="O210" s="12" t="n">
        <v>495</v>
      </c>
      <c r="P210" s="13" t="n">
        <f aca="false">Parámetros!$B$6</f>
        <v>1</v>
      </c>
      <c r="Q210" s="13" t="n">
        <f aca="false">IF(AND(ISNUMBER(O210),O210-P210&gt;=Parámetros!$B$7),M210,IF(J210&lt;Parámetros!$B$13,J210,IF(K210&lt;Parámetros!$B$14,K210,IF(L210&lt;Parámetros!$B$15,L210,M210))))</f>
        <v>395</v>
      </c>
      <c r="R210" s="13" t="n">
        <f aca="false">IF(AND(ISNUMBER(O210),O210-P210&gt;=Q210),O210-P210,Q210)</f>
        <v>494</v>
      </c>
      <c r="S210" s="3" t="n">
        <f aca="false">IF(ISNUMBER(O210),R210/O210-1,"")</f>
        <v>-0.00202020202020203</v>
      </c>
      <c r="T210" s="13" t="n">
        <f aca="false">VLOOKUP(R210,Parámetros!$A$13:$C$16,3,TRUE())</f>
        <v>0</v>
      </c>
      <c r="U210" s="13" t="n">
        <f aca="false">IF(R210&gt;=Parámetros!$B$7,I210,0)</f>
        <v>75</v>
      </c>
      <c r="V210" s="13" t="n">
        <f aca="false">R210*(1-G210)-T210-U210</f>
        <v>349.84</v>
      </c>
      <c r="W210" s="13" t="n">
        <f aca="false">V210-F210</f>
        <v>85.84</v>
      </c>
      <c r="X210" s="2" t="s">
        <v>13567</v>
      </c>
      <c r="Y210" s="2"/>
      <c r="Z210" s="13" t="n">
        <v>360</v>
      </c>
      <c r="AA210" s="2" t="s">
        <v>13507</v>
      </c>
    </row>
    <row r="211" customFormat="false" ht="15" hidden="false" customHeight="false" outlineLevel="0" collapsed="false">
      <c r="A211" s="8" t="s">
        <v>2668</v>
      </c>
      <c r="B211" s="10" t="str">
        <f aca="false">'Layout Mercado Libre'!C211</f>
        <v>Fijador Caprice Naturals Extracto de Algas Spray 316 ml</v>
      </c>
      <c r="C211" s="10" t="str">
        <f aca="false">IFERROR(LEFT('Layout Mercado Libre'!E211,FIND(" &gt; ",'Layout Mercado Libre'!E211)-1),"")</f>
        <v>Belleza y Cuidado Personal</v>
      </c>
      <c r="D211" s="12" t="n">
        <v>39.98</v>
      </c>
      <c r="E211" s="13" t="n">
        <f aca="false">Parámetros!$B$5</f>
        <v>4</v>
      </c>
      <c r="F211" s="13" t="n">
        <f aca="false">D211+E211</f>
        <v>43.98</v>
      </c>
      <c r="G211" s="3" t="n">
        <f aca="false">IF(C211="",Parámetros!$B$9,IFERROR(VLOOKUP(C211,Parámetros!$A$20:$B$23,2,FALSE()),Parámetros!$B$9))</f>
        <v>0.14</v>
      </c>
      <c r="H211" s="14" t="n">
        <v>0.43</v>
      </c>
      <c r="I211" s="12" t="n">
        <v>75</v>
      </c>
      <c r="J211" s="13" t="n">
        <f aca="false">ROUNDUP((F211+Parámetros!$C$13)/(1-G211),0)</f>
        <v>81</v>
      </c>
      <c r="K211" s="13" t="n">
        <f aca="false">ROUNDUP((F211+Parámetros!$C$14)/(1-G211),0)</f>
        <v>87</v>
      </c>
      <c r="L211" s="13" t="n">
        <f aca="false">ROUNDUP((F211+Parámetros!$C$15)/(1-G211),0)</f>
        <v>95</v>
      </c>
      <c r="M211" s="13" t="n">
        <f aca="false">MAX(ROUNDUP((F211+I211)/(1-G211),0),Parámetros!$B$7)</f>
        <v>299</v>
      </c>
      <c r="N211" s="12"/>
      <c r="O211" s="12"/>
      <c r="P211" s="13" t="n">
        <f aca="false">Parámetros!$B$6</f>
        <v>1</v>
      </c>
      <c r="Q211" s="13" t="n">
        <f aca="false">IF(AND(ISNUMBER(O211),O211-P211&gt;=Parámetros!$B$7),M211,IF(J211&lt;Parámetros!$B$13,J211,IF(K211&lt;Parámetros!$B$14,K211,IF(L211&lt;Parámetros!$B$15,L211,M211))))</f>
        <v>81</v>
      </c>
      <c r="R211" s="13" t="n">
        <f aca="false">IF(AND(ISNUMBER(O211),O211-P211&gt;=Q211),O211-P211,Q211)</f>
        <v>81</v>
      </c>
      <c r="S211" s="3" t="str">
        <f aca="false">IF(ISNUMBER(O211),R211/O211-1,"")</f>
        <v/>
      </c>
      <c r="T211" s="13" t="n">
        <f aca="false">VLOOKUP(R211,Parámetros!$A$13:$C$16,3,TRUE())</f>
        <v>25</v>
      </c>
      <c r="U211" s="13" t="n">
        <f aca="false">IF(R211&gt;=Parámetros!$B$7,I211,0)</f>
        <v>0</v>
      </c>
      <c r="V211" s="13" t="n">
        <f aca="false">R211*(1-G211)-T211-U211</f>
        <v>44.66</v>
      </c>
      <c r="W211" s="13" t="n">
        <f aca="false">V211-F211</f>
        <v>0.68</v>
      </c>
      <c r="X211" s="2" t="s">
        <v>13604</v>
      </c>
      <c r="Y211" s="2"/>
      <c r="Z211" s="13" t="n">
        <v>65</v>
      </c>
      <c r="AA211" s="2" t="s">
        <v>13586</v>
      </c>
    </row>
    <row r="212" customFormat="false" ht="15" hidden="false" customHeight="false" outlineLevel="0" collapsed="false">
      <c r="A212" s="8" t="s">
        <v>2677</v>
      </c>
      <c r="B212" s="10" t="str">
        <f aca="false">'Layout Mercado Libre'!C212</f>
        <v>Combivent Respimat Ipratropio y Salbutamol 120 Dosis</v>
      </c>
      <c r="C212" s="10" t="str">
        <f aca="false">IFERROR(LEFT('Layout Mercado Libre'!E212,FIND(" &gt; ",'Layout Mercado Libre'!E212)-1),"")</f>
        <v>Salud y Equipamiento Médico</v>
      </c>
      <c r="D212" s="12" t="n">
        <v>774.59</v>
      </c>
      <c r="E212" s="13" t="n">
        <f aca="false">Parámetros!$B$5</f>
        <v>4</v>
      </c>
      <c r="F212" s="13" t="n">
        <f aca="false">D212+E212</f>
        <v>778.59</v>
      </c>
      <c r="G212" s="3" t="n">
        <f aca="false">IF(C212="",Parámetros!$B$9,IFERROR(VLOOKUP(C212,Parámetros!$A$20:$B$23,2,FALSE()),Parámetros!$B$9))</f>
        <v>0.14</v>
      </c>
      <c r="H212" s="14" t="n">
        <v>0.39</v>
      </c>
      <c r="I212" s="12" t="n">
        <v>75</v>
      </c>
      <c r="J212" s="13" t="n">
        <f aca="false">ROUNDUP((F212+Parámetros!$C$13)/(1-G212),0)</f>
        <v>935</v>
      </c>
      <c r="K212" s="13" t="n">
        <f aca="false">ROUNDUP((F212+Parámetros!$C$14)/(1-G212),0)</f>
        <v>941</v>
      </c>
      <c r="L212" s="13" t="n">
        <f aca="false">ROUNDUP((F212+Parámetros!$C$15)/(1-G212),0)</f>
        <v>949</v>
      </c>
      <c r="M212" s="13" t="n">
        <f aca="false">MAX(ROUNDUP((F212+I212)/(1-G212),0),Parámetros!$B$7)</f>
        <v>993</v>
      </c>
      <c r="N212" s="12" t="n">
        <v>1790.09</v>
      </c>
      <c r="O212" s="12" t="n">
        <v>1794.1</v>
      </c>
      <c r="P212" s="13" t="n">
        <f aca="false">Parámetros!$B$6</f>
        <v>1</v>
      </c>
      <c r="Q212" s="13" t="n">
        <f aca="false">IF(AND(ISNUMBER(O212),O212-P212&gt;=Parámetros!$B$7),M212,IF(J212&lt;Parámetros!$B$13,J212,IF(K212&lt;Parámetros!$B$14,K212,IF(L212&lt;Parámetros!$B$15,L212,M212))))</f>
        <v>993</v>
      </c>
      <c r="R212" s="13" t="n">
        <f aca="false">IF(AND(ISNUMBER(O212),O212-P212&gt;=Q212),O212-P212,Q212)</f>
        <v>1793.1</v>
      </c>
      <c r="S212" s="3" t="n">
        <f aca="false">IF(ISNUMBER(O212),R212/O212-1,"")</f>
        <v>-0.000557382531631512</v>
      </c>
      <c r="T212" s="13" t="n">
        <f aca="false">VLOOKUP(R212,Parámetros!$A$13:$C$16,3,TRUE())</f>
        <v>0</v>
      </c>
      <c r="U212" s="13" t="n">
        <f aca="false">IF(R212&gt;=Parámetros!$B$7,I212,0)</f>
        <v>75</v>
      </c>
      <c r="V212" s="13" t="n">
        <f aca="false">R212*(1-G212)-T212-U212</f>
        <v>1467.066</v>
      </c>
      <c r="W212" s="13" t="n">
        <f aca="false">V212-F212</f>
        <v>688.476</v>
      </c>
      <c r="X212" s="2" t="s">
        <v>13615</v>
      </c>
      <c r="Y212" s="2"/>
      <c r="Z212" s="13" t="n">
        <v>1399</v>
      </c>
      <c r="AA212" s="2" t="s">
        <v>13512</v>
      </c>
    </row>
    <row r="213" customFormat="false" ht="15" hidden="false" customHeight="false" outlineLevel="0" collapsed="false">
      <c r="A213" s="8" t="s">
        <v>2694</v>
      </c>
      <c r="B213" s="10" t="str">
        <f aca="false">'Layout Mercado Libre'!C213</f>
        <v>Dabex XR Metformina 750 mg 30 Tabletas Liberación Prolongada</v>
      </c>
      <c r="C213" s="10" t="str">
        <f aca="false">IFERROR(LEFT('Layout Mercado Libre'!E213,FIND(" &gt; ",'Layout Mercado Libre'!E213)-1),"")</f>
        <v>Salud y Equipamiento Médico</v>
      </c>
      <c r="D213" s="12" t="n">
        <v>322</v>
      </c>
      <c r="E213" s="13" t="n">
        <f aca="false">Parámetros!$B$5</f>
        <v>4</v>
      </c>
      <c r="F213" s="13" t="n">
        <f aca="false">D213+E213</f>
        <v>326</v>
      </c>
      <c r="G213" s="3" t="n">
        <f aca="false">IF(C213="",Parámetros!$B$9,IFERROR(VLOOKUP(C213,Parámetros!$A$20:$B$23,2,FALSE()),Parámetros!$B$9))</f>
        <v>0.14</v>
      </c>
      <c r="H213" s="14" t="n">
        <v>0.19</v>
      </c>
      <c r="I213" s="12" t="n">
        <v>75</v>
      </c>
      <c r="J213" s="13" t="n">
        <f aca="false">ROUNDUP((F213+Parámetros!$C$13)/(1-G213),0)</f>
        <v>409</v>
      </c>
      <c r="K213" s="13" t="n">
        <f aca="false">ROUNDUP((F213+Parámetros!$C$14)/(1-G213),0)</f>
        <v>414</v>
      </c>
      <c r="L213" s="13" t="n">
        <f aca="false">ROUNDUP((F213+Parámetros!$C$15)/(1-G213),0)</f>
        <v>423</v>
      </c>
      <c r="M213" s="13" t="n">
        <f aca="false">MAX(ROUNDUP((F213+I213)/(1-G213),0),Parámetros!$B$7)</f>
        <v>467</v>
      </c>
      <c r="N213" s="12" t="n">
        <v>690.2</v>
      </c>
      <c r="O213" s="12" t="n">
        <v>573</v>
      </c>
      <c r="P213" s="13" t="n">
        <f aca="false">Parámetros!$B$6</f>
        <v>1</v>
      </c>
      <c r="Q213" s="13" t="n">
        <f aca="false">IF(AND(ISNUMBER(O213),O213-P213&gt;=Parámetros!$B$7),M213,IF(J213&lt;Parámetros!$B$13,J213,IF(K213&lt;Parámetros!$B$14,K213,IF(L213&lt;Parámetros!$B$15,L213,M213))))</f>
        <v>467</v>
      </c>
      <c r="R213" s="13" t="n">
        <f aca="false">IF(AND(ISNUMBER(O213),O213-P213&gt;=Q213),O213-P213,Q213)</f>
        <v>572</v>
      </c>
      <c r="S213" s="3" t="n">
        <f aca="false">IF(ISNUMBER(O213),R213/O213-1,"")</f>
        <v>-0.00174520069808026</v>
      </c>
      <c r="T213" s="13" t="n">
        <f aca="false">VLOOKUP(R213,Parámetros!$A$13:$C$16,3,TRUE())</f>
        <v>0</v>
      </c>
      <c r="U213" s="13" t="n">
        <f aca="false">IF(R213&gt;=Parámetros!$B$7,I213,0)</f>
        <v>75</v>
      </c>
      <c r="V213" s="13" t="n">
        <f aca="false">R213*(1-G213)-T213-U213</f>
        <v>416.92</v>
      </c>
      <c r="W213" s="13" t="n">
        <f aca="false">V213-F213</f>
        <v>90.92</v>
      </c>
      <c r="X213" s="2" t="s">
        <v>13501</v>
      </c>
      <c r="Y213" s="2"/>
      <c r="Z213" s="13" t="n">
        <v>779</v>
      </c>
      <c r="AA213" s="2" t="s">
        <v>13512</v>
      </c>
    </row>
    <row r="214" customFormat="false" ht="15" hidden="false" customHeight="false" outlineLevel="0" collapsed="false">
      <c r="A214" s="8" t="s">
        <v>2705</v>
      </c>
      <c r="B214" s="10" t="str">
        <f aca="false">'Layout Mercado Libre'!C214</f>
        <v>Enjuague Bucal Colgate Plax Ice Infinity 60 ml</v>
      </c>
      <c r="C214" s="10" t="str">
        <f aca="false">IFERROR(LEFT('Layout Mercado Libre'!E214,FIND(" &gt; ",'Layout Mercado Libre'!E214)-1),"")</f>
        <v>Belleza y Cuidado Personal</v>
      </c>
      <c r="D214" s="12" t="n">
        <v>12.49</v>
      </c>
      <c r="E214" s="13" t="n">
        <f aca="false">Parámetros!$B$5</f>
        <v>4</v>
      </c>
      <c r="F214" s="13" t="n">
        <f aca="false">D214+E214</f>
        <v>16.49</v>
      </c>
      <c r="G214" s="3" t="n">
        <f aca="false">IF(C214="",Parámetros!$B$9,IFERROR(VLOOKUP(C214,Parámetros!$A$20:$B$23,2,FALSE()),Parámetros!$B$9))</f>
        <v>0.14</v>
      </c>
      <c r="H214" s="14" t="n">
        <v>0.12</v>
      </c>
      <c r="I214" s="12" t="n">
        <v>75</v>
      </c>
      <c r="J214" s="13" t="n">
        <f aca="false">ROUNDUP((F214+Parámetros!$C$13)/(1-G214),0)</f>
        <v>49</v>
      </c>
      <c r="K214" s="13" t="n">
        <f aca="false">ROUNDUP((F214+Parámetros!$C$14)/(1-G214),0)</f>
        <v>55</v>
      </c>
      <c r="L214" s="13" t="n">
        <f aca="false">ROUNDUP((F214+Parámetros!$C$15)/(1-G214),0)</f>
        <v>63</v>
      </c>
      <c r="M214" s="13" t="n">
        <f aca="false">MAX(ROUNDUP((F214+I214)/(1-G214),0),Parámetros!$B$7)</f>
        <v>299</v>
      </c>
      <c r="N214" s="12" t="n">
        <v>94.35</v>
      </c>
      <c r="O214" s="12" t="n">
        <v>22.38</v>
      </c>
      <c r="P214" s="13" t="n">
        <f aca="false">Parámetros!$B$6</f>
        <v>1</v>
      </c>
      <c r="Q214" s="13" t="n">
        <f aca="false">IF(AND(ISNUMBER(O214),O214-P214&gt;=Parámetros!$B$7),M214,IF(J214&lt;Parámetros!$B$13,J214,IF(K214&lt;Parámetros!$B$14,K214,IF(L214&lt;Parámetros!$B$15,L214,M214))))</f>
        <v>49</v>
      </c>
      <c r="R214" s="13" t="n">
        <f aca="false">IF(AND(ISNUMBER(O214),O214-P214&gt;=Q214),O214-P214,Q214)</f>
        <v>49</v>
      </c>
      <c r="S214" s="3" t="n">
        <f aca="false">IF(ISNUMBER(O214),R214/O214-1,"")</f>
        <v>1.18945487042002</v>
      </c>
      <c r="T214" s="13" t="n">
        <f aca="false">VLOOKUP(R214,Parámetros!$A$13:$C$16,3,TRUE())</f>
        <v>25</v>
      </c>
      <c r="U214" s="13" t="n">
        <f aca="false">IF(R214&gt;=Parámetros!$B$7,I214,0)</f>
        <v>0</v>
      </c>
      <c r="V214" s="13" t="n">
        <f aca="false">R214*(1-G214)-T214-U214</f>
        <v>17.14</v>
      </c>
      <c r="W214" s="13" t="n">
        <f aca="false">V214-F214</f>
        <v>0.649999999999999</v>
      </c>
      <c r="X214" s="2" t="s">
        <v>13598</v>
      </c>
      <c r="Y214" s="2"/>
      <c r="Z214" s="13" t="n">
        <v>20</v>
      </c>
      <c r="AA214" s="2" t="s">
        <v>13519</v>
      </c>
    </row>
    <row r="215" customFormat="false" ht="15" hidden="false" customHeight="false" outlineLevel="0" collapsed="false">
      <c r="A215" s="8" t="s">
        <v>2717</v>
      </c>
      <c r="B215" s="10" t="str">
        <f aca="false">'Layout Mercado Libre'!C215</f>
        <v>Panoto-S Jarabe Hedera Helix 0.7 g/100 ml 100 ml</v>
      </c>
      <c r="C215" s="10" t="str">
        <f aca="false">IFERROR(LEFT('Layout Mercado Libre'!E215,FIND(" &gt; ",'Layout Mercado Libre'!E215)-1),"")</f>
        <v>Salud y Equipamiento Médico</v>
      </c>
      <c r="D215" s="12" t="n">
        <v>212.32</v>
      </c>
      <c r="E215" s="13" t="n">
        <f aca="false">Parámetros!$B$5</f>
        <v>4</v>
      </c>
      <c r="F215" s="13" t="n">
        <f aca="false">D215+E215</f>
        <v>216.32</v>
      </c>
      <c r="G215" s="3" t="n">
        <f aca="false">IF(C215="",Parámetros!$B$9,IFERROR(VLOOKUP(C215,Parámetros!$A$20:$B$23,2,FALSE()),Parámetros!$B$9))</f>
        <v>0.14</v>
      </c>
      <c r="H215" s="14" t="n">
        <v>0.17</v>
      </c>
      <c r="I215" s="12" t="n">
        <v>75</v>
      </c>
      <c r="J215" s="13" t="n">
        <f aca="false">ROUNDUP((F215+Parámetros!$C$13)/(1-G215),0)</f>
        <v>281</v>
      </c>
      <c r="K215" s="13" t="n">
        <f aca="false">ROUNDUP((F215+Parámetros!$C$14)/(1-G215),0)</f>
        <v>287</v>
      </c>
      <c r="L215" s="13" t="n">
        <f aca="false">ROUNDUP((F215+Parámetros!$C$15)/(1-G215),0)</f>
        <v>295</v>
      </c>
      <c r="M215" s="13" t="n">
        <f aca="false">MAX(ROUNDUP((F215+I215)/(1-G215),0),Parámetros!$B$7)</f>
        <v>339</v>
      </c>
      <c r="N215" s="12" t="n">
        <v>415.71</v>
      </c>
      <c r="O215" s="12" t="n">
        <v>369</v>
      </c>
      <c r="P215" s="13" t="n">
        <f aca="false">Parámetros!$B$6</f>
        <v>1</v>
      </c>
      <c r="Q215" s="13" t="n">
        <f aca="false">IF(AND(ISNUMBER(O215),O215-P215&gt;=Parámetros!$B$7),M215,IF(J215&lt;Parámetros!$B$13,J215,IF(K215&lt;Parámetros!$B$14,K215,IF(L215&lt;Parámetros!$B$15,L215,M215))))</f>
        <v>339</v>
      </c>
      <c r="R215" s="13" t="n">
        <f aca="false">IF(AND(ISNUMBER(O215),O215-P215&gt;=Q215),O215-P215,Q215)</f>
        <v>368</v>
      </c>
      <c r="S215" s="3" t="n">
        <f aca="false">IF(ISNUMBER(O215),R215/O215-1,"")</f>
        <v>-0.00271002710027102</v>
      </c>
      <c r="T215" s="13" t="n">
        <f aca="false">VLOOKUP(R215,Parámetros!$A$13:$C$16,3,TRUE())</f>
        <v>0</v>
      </c>
      <c r="U215" s="13" t="n">
        <f aca="false">IF(R215&gt;=Parámetros!$B$7,I215,0)</f>
        <v>75</v>
      </c>
      <c r="V215" s="13" t="n">
        <f aca="false">R215*(1-G215)-T215-U215</f>
        <v>241.48</v>
      </c>
      <c r="W215" s="13" t="n">
        <f aca="false">V215-F215</f>
        <v>25.16</v>
      </c>
      <c r="X215" s="2" t="s">
        <v>13608</v>
      </c>
      <c r="Y215" s="2"/>
      <c r="Z215" s="13" t="n">
        <v>272</v>
      </c>
      <c r="AA215" s="2" t="s">
        <v>13504</v>
      </c>
    </row>
    <row r="216" customFormat="false" ht="15" hidden="false" customHeight="false" outlineLevel="0" collapsed="false">
      <c r="A216" s="8" t="s">
        <v>2730</v>
      </c>
      <c r="B216" s="10" t="str">
        <f aca="false">'Layout Mercado Libre'!C216</f>
        <v>Scarpett Betametasona Lidocaína Inyectable 2 Ampolletas</v>
      </c>
      <c r="C216" s="10" t="str">
        <f aca="false">IFERROR(LEFT('Layout Mercado Libre'!E216,FIND(" &gt; ",'Layout Mercado Libre'!E216)-1),"")</f>
        <v>Salud y Equipamiento Médico</v>
      </c>
      <c r="D216" s="12" t="n">
        <v>57.39</v>
      </c>
      <c r="E216" s="13" t="n">
        <f aca="false">Parámetros!$B$5</f>
        <v>4</v>
      </c>
      <c r="F216" s="13" t="n">
        <f aca="false">D216+E216</f>
        <v>61.39</v>
      </c>
      <c r="G216" s="3" t="n">
        <f aca="false">IF(C216="",Parámetros!$B$9,IFERROR(VLOOKUP(C216,Parámetros!$A$20:$B$23,2,FALSE()),Parámetros!$B$9))</f>
        <v>0.14</v>
      </c>
      <c r="H216" s="14" t="n">
        <v>0.16</v>
      </c>
      <c r="I216" s="12" t="n">
        <v>75</v>
      </c>
      <c r="J216" s="13" t="n">
        <f aca="false">ROUNDUP((F216+Parámetros!$C$13)/(1-G216),0)</f>
        <v>101</v>
      </c>
      <c r="K216" s="13" t="n">
        <f aca="false">ROUNDUP((F216+Parámetros!$C$14)/(1-G216),0)</f>
        <v>107</v>
      </c>
      <c r="L216" s="13" t="n">
        <f aca="false">ROUNDUP((F216+Parámetros!$C$15)/(1-G216),0)</f>
        <v>115</v>
      </c>
      <c r="M216" s="13" t="n">
        <f aca="false">MAX(ROUNDUP((F216+I216)/(1-G216),0),Parámetros!$B$7)</f>
        <v>299</v>
      </c>
      <c r="N216" s="12"/>
      <c r="O216" s="12"/>
      <c r="P216" s="13" t="n">
        <f aca="false">Parámetros!$B$6</f>
        <v>1</v>
      </c>
      <c r="Q216" s="13" t="n">
        <f aca="false">IF(AND(ISNUMBER(O216),O216-P216&gt;=Parámetros!$B$7),M216,IF(J216&lt;Parámetros!$B$13,J216,IF(K216&lt;Parámetros!$B$14,K216,IF(L216&lt;Parámetros!$B$15,L216,M216))))</f>
        <v>107</v>
      </c>
      <c r="R216" s="13" t="n">
        <f aca="false">IF(AND(ISNUMBER(O216),O216-P216&gt;=Q216),O216-P216,Q216)</f>
        <v>107</v>
      </c>
      <c r="S216" s="3" t="str">
        <f aca="false">IF(ISNUMBER(O216),R216/O216-1,"")</f>
        <v/>
      </c>
      <c r="T216" s="13" t="n">
        <f aca="false">VLOOKUP(R216,Parámetros!$A$13:$C$16,3,TRUE())</f>
        <v>30</v>
      </c>
      <c r="U216" s="13" t="n">
        <f aca="false">IF(R216&gt;=Parámetros!$B$7,I216,0)</f>
        <v>0</v>
      </c>
      <c r="V216" s="13" t="n">
        <f aca="false">R216*(1-G216)-T216-U216</f>
        <v>62.02</v>
      </c>
      <c r="W216" s="13" t="n">
        <f aca="false">V216-F216</f>
        <v>0.629999999999996</v>
      </c>
      <c r="X216" s="2" t="s">
        <v>13612</v>
      </c>
      <c r="Y216" s="2"/>
      <c r="Z216" s="13"/>
      <c r="AA216" s="2"/>
    </row>
    <row r="217" customFormat="false" ht="15" hidden="false" customHeight="false" outlineLevel="0" collapsed="false">
      <c r="A217" s="8" t="s">
        <v>2742</v>
      </c>
      <c r="B217" s="10" t="str">
        <f aca="false">'Layout Mercado Libre'!C217</f>
        <v>Bactrim Suspensión Sulfametoxazol Trimetoprima 100 ml</v>
      </c>
      <c r="C217" s="10" t="str">
        <f aca="false">IFERROR(LEFT('Layout Mercado Libre'!E217,FIND(" &gt; ",'Layout Mercado Libre'!E217)-1),"")</f>
        <v>Salud y Equipamiento Médico</v>
      </c>
      <c r="D217" s="12" t="n">
        <v>187.62</v>
      </c>
      <c r="E217" s="13" t="n">
        <f aca="false">Parámetros!$B$5</f>
        <v>4</v>
      </c>
      <c r="F217" s="13" t="n">
        <f aca="false">D217+E217</f>
        <v>191.62</v>
      </c>
      <c r="G217" s="3" t="n">
        <f aca="false">IF(C217="",Parámetros!$B$9,IFERROR(VLOOKUP(C217,Parámetros!$A$20:$B$23,2,FALSE()),Parámetros!$B$9))</f>
        <v>0.14</v>
      </c>
      <c r="H217" s="14" t="n">
        <v>0.17</v>
      </c>
      <c r="I217" s="12" t="n">
        <v>75</v>
      </c>
      <c r="J217" s="13" t="n">
        <f aca="false">ROUNDUP((F217+Parámetros!$C$13)/(1-G217),0)</f>
        <v>252</v>
      </c>
      <c r="K217" s="13" t="n">
        <f aca="false">ROUNDUP((F217+Parámetros!$C$14)/(1-G217),0)</f>
        <v>258</v>
      </c>
      <c r="L217" s="13" t="n">
        <f aca="false">ROUNDUP((F217+Parámetros!$C$15)/(1-G217),0)</f>
        <v>266</v>
      </c>
      <c r="M217" s="13" t="n">
        <f aca="false">MAX(ROUNDUP((F217+I217)/(1-G217),0),Parámetros!$B$7)</f>
        <v>311</v>
      </c>
      <c r="N217" s="12" t="n">
        <v>403.95</v>
      </c>
      <c r="O217" s="12" t="n">
        <v>297</v>
      </c>
      <c r="P217" s="13" t="n">
        <f aca="false">Parámetros!$B$6</f>
        <v>1</v>
      </c>
      <c r="Q217" s="13" t="n">
        <f aca="false">IF(AND(ISNUMBER(O217),O217-P217&gt;=Parámetros!$B$7),M217,IF(J217&lt;Parámetros!$B$13,J217,IF(K217&lt;Parámetros!$B$14,K217,IF(L217&lt;Parámetros!$B$15,L217,M217))))</f>
        <v>266</v>
      </c>
      <c r="R217" s="13" t="n">
        <f aca="false">IF(AND(ISNUMBER(O217),O217-P217&gt;=Q217),O217-P217,Q217)</f>
        <v>296</v>
      </c>
      <c r="S217" s="3" t="n">
        <f aca="false">IF(ISNUMBER(O217),R217/O217-1,"")</f>
        <v>-0.00336700336700335</v>
      </c>
      <c r="T217" s="13" t="n">
        <f aca="false">VLOOKUP(R217,Parámetros!$A$13:$C$16,3,TRUE())</f>
        <v>37</v>
      </c>
      <c r="U217" s="13" t="n">
        <f aca="false">IF(R217&gt;=Parámetros!$B$7,I217,0)</f>
        <v>0</v>
      </c>
      <c r="V217" s="13" t="n">
        <f aca="false">R217*(1-G217)-T217-U217</f>
        <v>217.56</v>
      </c>
      <c r="W217" s="13" t="n">
        <f aca="false">V217-F217</f>
        <v>25.94</v>
      </c>
      <c r="X217" s="2" t="s">
        <v>13608</v>
      </c>
      <c r="Y217" s="2"/>
      <c r="Z217" s="13" t="n">
        <v>229</v>
      </c>
      <c r="AA217" s="2" t="s">
        <v>13518</v>
      </c>
    </row>
    <row r="218" customFormat="false" ht="15" hidden="false" customHeight="false" outlineLevel="0" collapsed="false">
      <c r="A218" s="8" t="s">
        <v>2755</v>
      </c>
      <c r="B218" s="10" t="str">
        <f aca="false">'Layout Mercado Libre'!C218</f>
        <v>Tribedoce Compuesto Diclofenaco Complejo B 3 Dosis</v>
      </c>
      <c r="C218" s="10" t="str">
        <f aca="false">IFERROR(LEFT('Layout Mercado Libre'!E218,FIND(" &gt; ",'Layout Mercado Libre'!E218)-1),"")</f>
        <v>Salud y Equipamiento Médico</v>
      </c>
      <c r="D218" s="12" t="n">
        <v>50.11</v>
      </c>
      <c r="E218" s="13" t="n">
        <f aca="false">Parámetros!$B$5</f>
        <v>4</v>
      </c>
      <c r="F218" s="13" t="n">
        <f aca="false">D218+E218</f>
        <v>54.11</v>
      </c>
      <c r="G218" s="3" t="n">
        <f aca="false">IF(C218="",Parámetros!$B$9,IFERROR(VLOOKUP(C218,Parámetros!$A$20:$B$23,2,FALSE()),Parámetros!$B$9))</f>
        <v>0.14</v>
      </c>
      <c r="H218" s="14" t="n">
        <v>0.13</v>
      </c>
      <c r="I218" s="12" t="n">
        <v>75</v>
      </c>
      <c r="J218" s="13" t="n">
        <f aca="false">ROUNDUP((F218+Parámetros!$C$13)/(1-G218),0)</f>
        <v>92</v>
      </c>
      <c r="K218" s="13" t="n">
        <f aca="false">ROUNDUP((F218+Parámetros!$C$14)/(1-G218),0)</f>
        <v>98</v>
      </c>
      <c r="L218" s="13" t="n">
        <f aca="false">ROUNDUP((F218+Parámetros!$C$15)/(1-G218),0)</f>
        <v>106</v>
      </c>
      <c r="M218" s="13" t="n">
        <f aca="false">MAX(ROUNDUP((F218+I218)/(1-G218),0),Parámetros!$B$7)</f>
        <v>299</v>
      </c>
      <c r="N218" s="12" t="n">
        <v>159.85</v>
      </c>
      <c r="O218" s="12" t="n">
        <v>120</v>
      </c>
      <c r="P218" s="13" t="n">
        <f aca="false">Parámetros!$B$6</f>
        <v>1</v>
      </c>
      <c r="Q218" s="13" t="n">
        <f aca="false">IF(AND(ISNUMBER(O218),O218-P218&gt;=Parámetros!$B$7),M218,IF(J218&lt;Parámetros!$B$13,J218,IF(K218&lt;Parámetros!$B$14,K218,IF(L218&lt;Parámetros!$B$15,L218,M218))))</f>
        <v>92</v>
      </c>
      <c r="R218" s="13" t="n">
        <f aca="false">IF(AND(ISNUMBER(O218),O218-P218&gt;=Q218),O218-P218,Q218)</f>
        <v>119</v>
      </c>
      <c r="S218" s="3" t="n">
        <f aca="false">IF(ISNUMBER(O218),R218/O218-1,"")</f>
        <v>-0.0083333333333333</v>
      </c>
      <c r="T218" s="13" t="n">
        <f aca="false">VLOOKUP(R218,Parámetros!$A$13:$C$16,3,TRUE())</f>
        <v>30</v>
      </c>
      <c r="U218" s="13" t="n">
        <f aca="false">IF(R218&gt;=Parámetros!$B$7,I218,0)</f>
        <v>0</v>
      </c>
      <c r="V218" s="13" t="n">
        <f aca="false">R218*(1-G218)-T218-U218</f>
        <v>72.34</v>
      </c>
      <c r="W218" s="13" t="n">
        <f aca="false">V218-F218</f>
        <v>18.23</v>
      </c>
      <c r="X218" s="2" t="s">
        <v>13616</v>
      </c>
      <c r="Y218" s="2"/>
      <c r="Z218" s="13" t="n">
        <v>102</v>
      </c>
      <c r="AA218" s="2" t="s">
        <v>13512</v>
      </c>
    </row>
    <row r="219" customFormat="false" ht="15" hidden="false" customHeight="false" outlineLevel="0" collapsed="false">
      <c r="A219" s="8" t="s">
        <v>2771</v>
      </c>
      <c r="B219" s="10" t="str">
        <f aca="false">'Layout Mercado Libre'!C219</f>
        <v>Fórmula Infantil Nan Optipro 3 Lata 400 g</v>
      </c>
      <c r="C219" s="10" t="str">
        <f aca="false">IFERROR(LEFT('Layout Mercado Libre'!E219,FIND(" &gt; ",'Layout Mercado Libre'!E219)-1),"")</f>
        <v>Bebés</v>
      </c>
      <c r="D219" s="12" t="n">
        <v>91</v>
      </c>
      <c r="E219" s="13" t="n">
        <f aca="false">Parámetros!$B$5</f>
        <v>4</v>
      </c>
      <c r="F219" s="13" t="n">
        <f aca="false">D219+E219</f>
        <v>95</v>
      </c>
      <c r="G219" s="3" t="n">
        <f aca="false">IF(C219="",Parámetros!$B$9,IFERROR(VLOOKUP(C219,Parámetros!$A$20:$B$23,2,FALSE()),Parámetros!$B$9))</f>
        <v>0.15</v>
      </c>
      <c r="H219" s="14" t="n">
        <v>0.51</v>
      </c>
      <c r="I219" s="12" t="n">
        <v>90</v>
      </c>
      <c r="J219" s="13" t="n">
        <f aca="false">ROUNDUP((F219+Parámetros!$C$13)/(1-G219),0)</f>
        <v>142</v>
      </c>
      <c r="K219" s="13" t="n">
        <f aca="false">ROUNDUP((F219+Parámetros!$C$14)/(1-G219),0)</f>
        <v>148</v>
      </c>
      <c r="L219" s="13" t="n">
        <f aca="false">ROUNDUP((F219+Parámetros!$C$15)/(1-G219),0)</f>
        <v>156</v>
      </c>
      <c r="M219" s="13" t="n">
        <f aca="false">MAX(ROUNDUP((F219+I219)/(1-G219),0),Parámetros!$B$7)</f>
        <v>299</v>
      </c>
      <c r="N219" s="12" t="n">
        <v>147.68</v>
      </c>
      <c r="O219" s="12" t="n">
        <v>120</v>
      </c>
      <c r="P219" s="13" t="n">
        <f aca="false">Parámetros!$B$6</f>
        <v>1</v>
      </c>
      <c r="Q219" s="13" t="n">
        <f aca="false">IF(AND(ISNUMBER(O219),O219-P219&gt;=Parámetros!$B$7),M219,IF(J219&lt;Parámetros!$B$13,J219,IF(K219&lt;Parámetros!$B$14,K219,IF(L219&lt;Parámetros!$B$15,L219,M219))))</f>
        <v>148</v>
      </c>
      <c r="R219" s="13" t="n">
        <f aca="false">IF(AND(ISNUMBER(O219),O219-P219&gt;=Q219),O219-P219,Q219)</f>
        <v>148</v>
      </c>
      <c r="S219" s="3" t="n">
        <f aca="false">IF(ISNUMBER(O219),R219/O219-1,"")</f>
        <v>0.233333333333333</v>
      </c>
      <c r="T219" s="13" t="n">
        <f aca="false">VLOOKUP(R219,Parámetros!$A$13:$C$16,3,TRUE())</f>
        <v>30</v>
      </c>
      <c r="U219" s="13" t="n">
        <f aca="false">IF(R219&gt;=Parámetros!$B$7,I219,0)</f>
        <v>0</v>
      </c>
      <c r="V219" s="13" t="n">
        <f aca="false">R219*(1-G219)-T219-U219</f>
        <v>95.8</v>
      </c>
      <c r="W219" s="13" t="n">
        <f aca="false">V219-F219</f>
        <v>0.799999999999997</v>
      </c>
      <c r="X219" s="2" t="s">
        <v>13505</v>
      </c>
      <c r="Y219" s="2"/>
      <c r="Z219" s="13" t="n">
        <v>135</v>
      </c>
      <c r="AA219" s="2" t="s">
        <v>13526</v>
      </c>
    </row>
    <row r="220" customFormat="false" ht="15" hidden="false" customHeight="false" outlineLevel="0" collapsed="false">
      <c r="A220" s="8" t="s">
        <v>2779</v>
      </c>
      <c r="B220" s="10" t="str">
        <f aca="false">'Layout Mercado Libre'!C220</f>
        <v>Micardis Duo Telmisartán Amlodipino 80/5 mg 28 Tabletas</v>
      </c>
      <c r="C220" s="10" t="str">
        <f aca="false">IFERROR(LEFT('Layout Mercado Libre'!E220,FIND(" &gt; ",'Layout Mercado Libre'!E220)-1),"")</f>
        <v>Salud y Equipamiento Médico</v>
      </c>
      <c r="D220" s="12" t="n">
        <v>1295.5</v>
      </c>
      <c r="E220" s="13" t="n">
        <f aca="false">Parámetros!$B$5</f>
        <v>4</v>
      </c>
      <c r="F220" s="13" t="n">
        <f aca="false">D220+E220</f>
        <v>1299.5</v>
      </c>
      <c r="G220" s="3" t="n">
        <f aca="false">IF(C220="",Parámetros!$B$9,IFERROR(VLOOKUP(C220,Parámetros!$A$20:$B$23,2,FALSE()),Parámetros!$B$9))</f>
        <v>0.14</v>
      </c>
      <c r="H220" s="14" t="n">
        <v>0.18</v>
      </c>
      <c r="I220" s="12" t="n">
        <v>75</v>
      </c>
      <c r="J220" s="13" t="n">
        <f aca="false">ROUNDUP((F220+Parámetros!$C$13)/(1-G220),0)</f>
        <v>1541</v>
      </c>
      <c r="K220" s="13" t="n">
        <f aca="false">ROUNDUP((F220+Parámetros!$C$14)/(1-G220),0)</f>
        <v>1546</v>
      </c>
      <c r="L220" s="13" t="n">
        <f aca="false">ROUNDUP((F220+Parámetros!$C$15)/(1-G220),0)</f>
        <v>1555</v>
      </c>
      <c r="M220" s="13" t="n">
        <f aca="false">MAX(ROUNDUP((F220+I220)/(1-G220),0),Parámetros!$B$7)</f>
        <v>1599</v>
      </c>
      <c r="N220" s="12" t="n">
        <v>2592.69</v>
      </c>
      <c r="O220" s="12" t="n">
        <v>2280</v>
      </c>
      <c r="P220" s="13" t="n">
        <f aca="false">Parámetros!$B$6</f>
        <v>1</v>
      </c>
      <c r="Q220" s="13" t="n">
        <f aca="false">IF(AND(ISNUMBER(O220),O220-P220&gt;=Parámetros!$B$7),M220,IF(J220&lt;Parámetros!$B$13,J220,IF(K220&lt;Parámetros!$B$14,K220,IF(L220&lt;Parámetros!$B$15,L220,M220))))</f>
        <v>1599</v>
      </c>
      <c r="R220" s="13" t="n">
        <f aca="false">IF(AND(ISNUMBER(O220),O220-P220&gt;=Q220),O220-P220,Q220)</f>
        <v>2279</v>
      </c>
      <c r="S220" s="3" t="n">
        <f aca="false">IF(ISNUMBER(O220),R220/O220-1,"")</f>
        <v>-0.000438596491228016</v>
      </c>
      <c r="T220" s="13" t="n">
        <f aca="false">VLOOKUP(R220,Parámetros!$A$13:$C$16,3,TRUE())</f>
        <v>0</v>
      </c>
      <c r="U220" s="13" t="n">
        <f aca="false">IF(R220&gt;=Parámetros!$B$7,I220,0)</f>
        <v>75</v>
      </c>
      <c r="V220" s="13" t="n">
        <f aca="false">R220*(1-G220)-T220-U220</f>
        <v>1884.94</v>
      </c>
      <c r="W220" s="13" t="n">
        <f aca="false">V220-F220</f>
        <v>585.44</v>
      </c>
      <c r="X220" s="2" t="s">
        <v>13499</v>
      </c>
      <c r="Y220" s="2"/>
      <c r="Z220" s="13" t="n">
        <v>2024</v>
      </c>
      <c r="AA220" s="2" t="s">
        <v>13512</v>
      </c>
    </row>
    <row r="221" customFormat="false" ht="15" hidden="false" customHeight="false" outlineLevel="0" collapsed="false">
      <c r="A221" s="8" t="s">
        <v>2792</v>
      </c>
      <c r="B221" s="10" t="str">
        <f aca="false">'Layout Mercado Libre'!C221</f>
        <v>Indarzona Indometacina Dexametasona 25/0.5 mg 30 Cápsulas</v>
      </c>
      <c r="C221" s="10" t="str">
        <f aca="false">IFERROR(LEFT('Layout Mercado Libre'!E221,FIND(" &gt; ",'Layout Mercado Libre'!E221)-1),"")</f>
        <v>Salud y Equipamiento Médico</v>
      </c>
      <c r="D221" s="12" t="n">
        <v>56.5</v>
      </c>
      <c r="E221" s="13" t="n">
        <f aca="false">Parámetros!$B$5</f>
        <v>4</v>
      </c>
      <c r="F221" s="13" t="n">
        <f aca="false">D221+E221</f>
        <v>60.5</v>
      </c>
      <c r="G221" s="3" t="n">
        <f aca="false">IF(C221="",Parámetros!$B$9,IFERROR(VLOOKUP(C221,Parámetros!$A$20:$B$23,2,FALSE()),Parámetros!$B$9))</f>
        <v>0.14</v>
      </c>
      <c r="H221" s="14" t="n">
        <v>0.19</v>
      </c>
      <c r="I221" s="12" t="n">
        <v>75</v>
      </c>
      <c r="J221" s="13" t="n">
        <f aca="false">ROUNDUP((F221+Parámetros!$C$13)/(1-G221),0)</f>
        <v>100</v>
      </c>
      <c r="K221" s="13" t="n">
        <f aca="false">ROUNDUP((F221+Parámetros!$C$14)/(1-G221),0)</f>
        <v>106</v>
      </c>
      <c r="L221" s="13" t="n">
        <f aca="false">ROUNDUP((F221+Parámetros!$C$15)/(1-G221),0)</f>
        <v>114</v>
      </c>
      <c r="M221" s="13" t="n">
        <f aca="false">MAX(ROUNDUP((F221+I221)/(1-G221),0),Parámetros!$B$7)</f>
        <v>299</v>
      </c>
      <c r="N221" s="12" t="n">
        <v>129</v>
      </c>
      <c r="O221" s="12" t="n">
        <v>129</v>
      </c>
      <c r="P221" s="13" t="n">
        <f aca="false">Parámetros!$B$6</f>
        <v>1</v>
      </c>
      <c r="Q221" s="13" t="n">
        <f aca="false">IF(AND(ISNUMBER(O221),O221-P221&gt;=Parámetros!$B$7),M221,IF(J221&lt;Parámetros!$B$13,J221,IF(K221&lt;Parámetros!$B$14,K221,IF(L221&lt;Parámetros!$B$15,L221,M221))))</f>
        <v>106</v>
      </c>
      <c r="R221" s="13" t="n">
        <f aca="false">IF(AND(ISNUMBER(O221),O221-P221&gt;=Q221),O221-P221,Q221)</f>
        <v>128</v>
      </c>
      <c r="S221" s="3" t="n">
        <f aca="false">IF(ISNUMBER(O221),R221/O221-1,"")</f>
        <v>-0.00775193798449614</v>
      </c>
      <c r="T221" s="13" t="n">
        <f aca="false">VLOOKUP(R221,Parámetros!$A$13:$C$16,3,TRUE())</f>
        <v>30</v>
      </c>
      <c r="U221" s="13" t="n">
        <f aca="false">IF(R221&gt;=Parámetros!$B$7,I221,0)</f>
        <v>0</v>
      </c>
      <c r="V221" s="13" t="n">
        <f aca="false">R221*(1-G221)-T221-U221</f>
        <v>80.08</v>
      </c>
      <c r="W221" s="13" t="n">
        <f aca="false">V221-F221</f>
        <v>19.58</v>
      </c>
      <c r="X221" s="2" t="s">
        <v>13514</v>
      </c>
      <c r="Y221" s="2"/>
      <c r="Z221" s="13" t="n">
        <v>163</v>
      </c>
      <c r="AA221" s="2" t="s">
        <v>13617</v>
      </c>
    </row>
    <row r="222" customFormat="false" ht="15" hidden="false" customHeight="false" outlineLevel="0" collapsed="false">
      <c r="A222" s="8" t="s">
        <v>2803</v>
      </c>
      <c r="B222" s="10" t="str">
        <f aca="false">'Layout Mercado Libre'!C222</f>
        <v>Vartalon Compositum Glucosamina Condroitina 30 Sobres Limón</v>
      </c>
      <c r="C222" s="10" t="str">
        <f aca="false">IFERROR(LEFT('Layout Mercado Libre'!E222,FIND(" &gt; ",'Layout Mercado Libre'!E222)-1),"")</f>
        <v>Salud y Equipamiento Médico</v>
      </c>
      <c r="D222" s="12" t="n">
        <v>1023.32</v>
      </c>
      <c r="E222" s="13" t="n">
        <f aca="false">Parámetros!$B$5</f>
        <v>4</v>
      </c>
      <c r="F222" s="13" t="n">
        <f aca="false">D222+E222</f>
        <v>1027.32</v>
      </c>
      <c r="G222" s="3" t="n">
        <f aca="false">IF(C222="",Parámetros!$B$9,IFERROR(VLOOKUP(C222,Parámetros!$A$20:$B$23,2,FALSE()),Parámetros!$B$9))</f>
        <v>0.14</v>
      </c>
      <c r="H222" s="14" t="n">
        <v>0.39</v>
      </c>
      <c r="I222" s="12" t="n">
        <v>75</v>
      </c>
      <c r="J222" s="13" t="n">
        <f aca="false">ROUNDUP((F222+Parámetros!$C$13)/(1-G222),0)</f>
        <v>1224</v>
      </c>
      <c r="K222" s="13" t="n">
        <f aca="false">ROUNDUP((F222+Parámetros!$C$14)/(1-G222),0)</f>
        <v>1230</v>
      </c>
      <c r="L222" s="13" t="n">
        <f aca="false">ROUNDUP((F222+Parámetros!$C$15)/(1-G222),0)</f>
        <v>1238</v>
      </c>
      <c r="M222" s="13" t="n">
        <f aca="false">MAX(ROUNDUP((F222+I222)/(1-G222),0),Parámetros!$B$7)</f>
        <v>1282</v>
      </c>
      <c r="N222" s="12" t="n">
        <v>1488.75</v>
      </c>
      <c r="O222" s="12" t="n">
        <v>1049</v>
      </c>
      <c r="P222" s="13" t="n">
        <f aca="false">Parámetros!$B$6</f>
        <v>1</v>
      </c>
      <c r="Q222" s="13" t="n">
        <f aca="false">IF(AND(ISNUMBER(O222),O222-P222&gt;=Parámetros!$B$7),M222,IF(J222&lt;Parámetros!$B$13,J222,IF(K222&lt;Parámetros!$B$14,K222,IF(L222&lt;Parámetros!$B$15,L222,M222))))</f>
        <v>1282</v>
      </c>
      <c r="R222" s="13" t="n">
        <f aca="false">IF(AND(ISNUMBER(O222),O222-P222&gt;=Q222),O222-P222,Q222)</f>
        <v>1282</v>
      </c>
      <c r="S222" s="3" t="n">
        <f aca="false">IF(ISNUMBER(O222),R222/O222-1,"")</f>
        <v>0.222116301239276</v>
      </c>
      <c r="T222" s="13" t="n">
        <f aca="false">VLOOKUP(R222,Parámetros!$A$13:$C$16,3,TRUE())</f>
        <v>0</v>
      </c>
      <c r="U222" s="13" t="n">
        <f aca="false">IF(R222&gt;=Parámetros!$B$7,I222,0)</f>
        <v>75</v>
      </c>
      <c r="V222" s="13" t="n">
        <f aca="false">R222*(1-G222)-T222-U222</f>
        <v>1027.52</v>
      </c>
      <c r="W222" s="13" t="n">
        <f aca="false">V222-F222</f>
        <v>0.199999999999818</v>
      </c>
      <c r="X222" s="2" t="s">
        <v>13546</v>
      </c>
      <c r="Y222" s="2"/>
      <c r="Z222" s="13" t="n">
        <v>1389</v>
      </c>
      <c r="AA222" s="2" t="s">
        <v>13512</v>
      </c>
    </row>
    <row r="223" customFormat="false" ht="15" hidden="false" customHeight="false" outlineLevel="0" collapsed="false">
      <c r="A223" s="8" t="s">
        <v>2818</v>
      </c>
      <c r="B223" s="10" t="str">
        <f aca="false">'Layout Mercado Libre'!C223</f>
        <v>Theraflu Td Sabor Limón Paracetamol Fenilefrina 10 Sobres</v>
      </c>
      <c r="C223" s="10" t="str">
        <f aca="false">IFERROR(LEFT('Layout Mercado Libre'!E223,FIND(" &gt; ",'Layout Mercado Libre'!E223)-1),"")</f>
        <v>Salud y Equipamiento Médico</v>
      </c>
      <c r="D223" s="12" t="n">
        <v>170.23</v>
      </c>
      <c r="E223" s="13" t="n">
        <f aca="false">Parámetros!$B$5</f>
        <v>4</v>
      </c>
      <c r="F223" s="13" t="n">
        <f aca="false">D223+E223</f>
        <v>174.23</v>
      </c>
      <c r="G223" s="3" t="n">
        <f aca="false">IF(C223="",Parámetros!$B$9,IFERROR(VLOOKUP(C223,Parámetros!$A$20:$B$23,2,FALSE()),Parámetros!$B$9))</f>
        <v>0.14</v>
      </c>
      <c r="H223" s="14" t="n">
        <v>0.21</v>
      </c>
      <c r="I223" s="12" t="n">
        <v>75</v>
      </c>
      <c r="J223" s="13" t="n">
        <f aca="false">ROUNDUP((F223+Parámetros!$C$13)/(1-G223),0)</f>
        <v>232</v>
      </c>
      <c r="K223" s="13" t="n">
        <f aca="false">ROUNDUP((F223+Parámetros!$C$14)/(1-G223),0)</f>
        <v>238</v>
      </c>
      <c r="L223" s="13" t="n">
        <f aca="false">ROUNDUP((F223+Parámetros!$C$15)/(1-G223),0)</f>
        <v>246</v>
      </c>
      <c r="M223" s="13" t="n">
        <f aca="false">MAX(ROUNDUP((F223+I223)/(1-G223),0),Parámetros!$B$7)</f>
        <v>299</v>
      </c>
      <c r="N223" s="12" t="n">
        <v>317.26</v>
      </c>
      <c r="O223" s="12" t="n">
        <v>224.03</v>
      </c>
      <c r="P223" s="13" t="n">
        <f aca="false">Parámetros!$B$6</f>
        <v>1</v>
      </c>
      <c r="Q223" s="13" t="n">
        <f aca="false">IF(AND(ISNUMBER(O223),O223-P223&gt;=Parámetros!$B$7),M223,IF(J223&lt;Parámetros!$B$13,J223,IF(K223&lt;Parámetros!$B$14,K223,IF(L223&lt;Parámetros!$B$15,L223,M223))))</f>
        <v>246</v>
      </c>
      <c r="R223" s="13" t="n">
        <f aca="false">IF(AND(ISNUMBER(O223),O223-P223&gt;=Q223),O223-P223,Q223)</f>
        <v>246</v>
      </c>
      <c r="S223" s="3" t="n">
        <f aca="false">IF(ISNUMBER(O223),R223/O223-1,"")</f>
        <v>0.0980672231397581</v>
      </c>
      <c r="T223" s="13" t="n">
        <f aca="false">VLOOKUP(R223,Parámetros!$A$13:$C$16,3,TRUE())</f>
        <v>37</v>
      </c>
      <c r="U223" s="13" t="n">
        <f aca="false">IF(R223&gt;=Parámetros!$B$7,I223,0)</f>
        <v>0</v>
      </c>
      <c r="V223" s="13" t="n">
        <f aca="false">R223*(1-G223)-T223-U223</f>
        <v>174.56</v>
      </c>
      <c r="W223" s="13" t="n">
        <f aca="false">V223-F223</f>
        <v>0.330000000000013</v>
      </c>
      <c r="X223" s="2" t="s">
        <v>13527</v>
      </c>
      <c r="Y223" s="2"/>
      <c r="Z223" s="13" t="n">
        <v>89</v>
      </c>
      <c r="AA223" s="2" t="s">
        <v>13526</v>
      </c>
    </row>
    <row r="224" customFormat="false" ht="15" hidden="false" customHeight="false" outlineLevel="0" collapsed="false">
      <c r="A224" s="8" t="s">
        <v>2833</v>
      </c>
      <c r="B224" s="10" t="str">
        <f aca="false">'Layout Mercado Libre'!C224</f>
        <v>Zaditen Ofta Ketotifeno 0.025% Gotas Oftálmicas 5 ml</v>
      </c>
      <c r="C224" s="10" t="str">
        <f aca="false">IFERROR(LEFT('Layout Mercado Libre'!E224,FIND(" &gt; ",'Layout Mercado Libre'!E224)-1),"")</f>
        <v>Salud y Equipamiento Médico</v>
      </c>
      <c r="D224" s="12" t="n">
        <v>644.68</v>
      </c>
      <c r="E224" s="13" t="n">
        <f aca="false">Parámetros!$B$5</f>
        <v>4</v>
      </c>
      <c r="F224" s="13" t="n">
        <f aca="false">D224+E224</f>
        <v>648.68</v>
      </c>
      <c r="G224" s="3" t="n">
        <f aca="false">IF(C224="",Parámetros!$B$9,IFERROR(VLOOKUP(C224,Parámetros!$A$20:$B$23,2,FALSE()),Parámetros!$B$9))</f>
        <v>0.14</v>
      </c>
      <c r="H224" s="14" t="n">
        <v>0.06</v>
      </c>
      <c r="I224" s="12" t="n">
        <v>75</v>
      </c>
      <c r="J224" s="13" t="n">
        <f aca="false">ROUNDUP((F224+Parámetros!$C$13)/(1-G224),0)</f>
        <v>784</v>
      </c>
      <c r="K224" s="13" t="n">
        <f aca="false">ROUNDUP((F224+Parámetros!$C$14)/(1-G224),0)</f>
        <v>790</v>
      </c>
      <c r="L224" s="13" t="n">
        <f aca="false">ROUNDUP((F224+Parámetros!$C$15)/(1-G224),0)</f>
        <v>798</v>
      </c>
      <c r="M224" s="13" t="n">
        <f aca="false">MAX(ROUNDUP((F224+I224)/(1-G224),0),Parámetros!$B$7)</f>
        <v>842</v>
      </c>
      <c r="N224" s="12" t="n">
        <v>1128.96</v>
      </c>
      <c r="O224" s="12" t="n">
        <v>1073.53</v>
      </c>
      <c r="P224" s="13" t="n">
        <f aca="false">Parámetros!$B$6</f>
        <v>1</v>
      </c>
      <c r="Q224" s="13" t="n">
        <f aca="false">IF(AND(ISNUMBER(O224),O224-P224&gt;=Parámetros!$B$7),M224,IF(J224&lt;Parámetros!$B$13,J224,IF(K224&lt;Parámetros!$B$14,K224,IF(L224&lt;Parámetros!$B$15,L224,M224))))</f>
        <v>842</v>
      </c>
      <c r="R224" s="13" t="n">
        <f aca="false">IF(AND(ISNUMBER(O224),O224-P224&gt;=Q224),O224-P224,Q224)</f>
        <v>1072.53</v>
      </c>
      <c r="S224" s="3" t="n">
        <f aca="false">IF(ISNUMBER(O224),R224/O224-1,"")</f>
        <v>-0.000931506338900601</v>
      </c>
      <c r="T224" s="13" t="n">
        <f aca="false">VLOOKUP(R224,Parámetros!$A$13:$C$16,3,TRUE())</f>
        <v>0</v>
      </c>
      <c r="U224" s="13" t="n">
        <f aca="false">IF(R224&gt;=Parámetros!$B$7,I224,0)</f>
        <v>75</v>
      </c>
      <c r="V224" s="13" t="n">
        <f aca="false">R224*(1-G224)-T224-U224</f>
        <v>847.3758</v>
      </c>
      <c r="W224" s="13" t="n">
        <f aca="false">V224-F224</f>
        <v>198.6958</v>
      </c>
      <c r="X224" s="2" t="s">
        <v>13542</v>
      </c>
      <c r="Y224" s="2"/>
      <c r="Z224" s="13" t="n">
        <v>860.5</v>
      </c>
      <c r="AA224" s="2" t="s">
        <v>13518</v>
      </c>
    </row>
    <row r="225" customFormat="false" ht="15" hidden="false" customHeight="false" outlineLevel="0" collapsed="false">
      <c r="A225" s="8" t="s">
        <v>2848</v>
      </c>
      <c r="B225" s="10" t="str">
        <f aca="false">'Layout Mercado Libre'!C225</f>
        <v>Jarabe Vick 44 Todo Tipo de Tos Cereza 120 ml</v>
      </c>
      <c r="C225" s="10" t="str">
        <f aca="false">IFERROR(LEFT('Layout Mercado Libre'!E225,FIND(" &gt; ",'Layout Mercado Libre'!E225)-1),"")</f>
        <v>Salud y Equipamiento Médico</v>
      </c>
      <c r="D225" s="12" t="n">
        <v>115.28</v>
      </c>
      <c r="E225" s="13" t="n">
        <f aca="false">Parámetros!$B$5</f>
        <v>4</v>
      </c>
      <c r="F225" s="13" t="n">
        <f aca="false">D225+E225</f>
        <v>119.28</v>
      </c>
      <c r="G225" s="3" t="n">
        <f aca="false">IF(C225="",Parámetros!$B$9,IFERROR(VLOOKUP(C225,Parámetros!$A$20:$B$23,2,FALSE()),Parámetros!$B$9))</f>
        <v>0.14</v>
      </c>
      <c r="H225" s="14" t="n">
        <v>0.19</v>
      </c>
      <c r="I225" s="12" t="n">
        <v>75</v>
      </c>
      <c r="J225" s="13" t="n">
        <f aca="false">ROUNDUP((F225+Parámetros!$C$13)/(1-G225),0)</f>
        <v>168</v>
      </c>
      <c r="K225" s="13" t="n">
        <f aca="false">ROUNDUP((F225+Parámetros!$C$14)/(1-G225),0)</f>
        <v>174</v>
      </c>
      <c r="L225" s="13" t="n">
        <f aca="false">ROUNDUP((F225+Parámetros!$C$15)/(1-G225),0)</f>
        <v>182</v>
      </c>
      <c r="M225" s="13" t="n">
        <f aca="false">MAX(ROUNDUP((F225+I225)/(1-G225),0),Parámetros!$B$7)</f>
        <v>299</v>
      </c>
      <c r="N225" s="12" t="n">
        <v>266.23</v>
      </c>
      <c r="O225" s="12" t="n">
        <v>201.5</v>
      </c>
      <c r="P225" s="13" t="n">
        <f aca="false">Parámetros!$B$6</f>
        <v>1</v>
      </c>
      <c r="Q225" s="13" t="n">
        <f aca="false">IF(AND(ISNUMBER(O225),O225-P225&gt;=Parámetros!$B$7),M225,IF(J225&lt;Parámetros!$B$13,J225,IF(K225&lt;Parámetros!$B$14,K225,IF(L225&lt;Parámetros!$B$15,L225,M225))))</f>
        <v>182</v>
      </c>
      <c r="R225" s="13" t="n">
        <f aca="false">IF(AND(ISNUMBER(O225),O225-P225&gt;=Q225),O225-P225,Q225)</f>
        <v>200.5</v>
      </c>
      <c r="S225" s="3" t="n">
        <f aca="false">IF(ISNUMBER(O225),R225/O225-1,"")</f>
        <v>-0.00496277915632759</v>
      </c>
      <c r="T225" s="13" t="n">
        <f aca="false">VLOOKUP(R225,Parámetros!$A$13:$C$16,3,TRUE())</f>
        <v>37</v>
      </c>
      <c r="U225" s="13" t="n">
        <f aca="false">IF(R225&gt;=Parámetros!$B$7,I225,0)</f>
        <v>0</v>
      </c>
      <c r="V225" s="13" t="n">
        <f aca="false">R225*(1-G225)-T225-U225</f>
        <v>135.43</v>
      </c>
      <c r="W225" s="13" t="n">
        <f aca="false">V225-F225</f>
        <v>16.15</v>
      </c>
      <c r="X225" s="2" t="s">
        <v>13511</v>
      </c>
      <c r="Y225" s="2"/>
      <c r="Z225" s="13" t="n">
        <v>135.32</v>
      </c>
      <c r="AA225" s="2" t="s">
        <v>13500</v>
      </c>
    </row>
    <row r="226" customFormat="false" ht="15" hidden="false" customHeight="false" outlineLevel="0" collapsed="false">
      <c r="A226" s="8" t="s">
        <v>2860</v>
      </c>
      <c r="B226" s="10" t="str">
        <f aca="false">'Layout Mercado Libre'!C226</f>
        <v>Gavindo N Gabapentina Tiamina Cianocobalamina 30 Cápsulas</v>
      </c>
      <c r="C226" s="10" t="str">
        <f aca="false">IFERROR(LEFT('Layout Mercado Libre'!E226,FIND(" &gt; ",'Layout Mercado Libre'!E226)-1),"")</f>
        <v>Salud y Equipamiento Médico</v>
      </c>
      <c r="D226" s="12" t="n">
        <v>869.01</v>
      </c>
      <c r="E226" s="13" t="n">
        <f aca="false">Parámetros!$B$5</f>
        <v>4</v>
      </c>
      <c r="F226" s="13" t="n">
        <f aca="false">D226+E226</f>
        <v>873.01</v>
      </c>
      <c r="G226" s="3" t="n">
        <f aca="false">IF(C226="",Parámetros!$B$9,IFERROR(VLOOKUP(C226,Parámetros!$A$20:$B$23,2,FALSE()),Parámetros!$B$9))</f>
        <v>0.14</v>
      </c>
      <c r="H226" s="14" t="n">
        <v>0.19</v>
      </c>
      <c r="I226" s="12" t="n">
        <v>75</v>
      </c>
      <c r="J226" s="13" t="n">
        <f aca="false">ROUNDUP((F226+Parámetros!$C$13)/(1-G226),0)</f>
        <v>1045</v>
      </c>
      <c r="K226" s="13" t="n">
        <f aca="false">ROUNDUP((F226+Parámetros!$C$14)/(1-G226),0)</f>
        <v>1051</v>
      </c>
      <c r="L226" s="13" t="n">
        <f aca="false">ROUNDUP((F226+Parámetros!$C$15)/(1-G226),0)</f>
        <v>1059</v>
      </c>
      <c r="M226" s="13" t="n">
        <f aca="false">MAX(ROUNDUP((F226+I226)/(1-G226),0),Parámetros!$B$7)</f>
        <v>1103</v>
      </c>
      <c r="N226" s="12" t="n">
        <v>1476.16</v>
      </c>
      <c r="O226" s="12" t="n">
        <v>1209</v>
      </c>
      <c r="P226" s="13" t="n">
        <f aca="false">Parámetros!$B$6</f>
        <v>1</v>
      </c>
      <c r="Q226" s="13" t="n">
        <f aca="false">IF(AND(ISNUMBER(O226),O226-P226&gt;=Parámetros!$B$7),M226,IF(J226&lt;Parámetros!$B$13,J226,IF(K226&lt;Parámetros!$B$14,K226,IF(L226&lt;Parámetros!$B$15,L226,M226))))</f>
        <v>1103</v>
      </c>
      <c r="R226" s="13" t="n">
        <f aca="false">IF(AND(ISNUMBER(O226),O226-P226&gt;=Q226),O226-P226,Q226)</f>
        <v>1208</v>
      </c>
      <c r="S226" s="3" t="n">
        <f aca="false">IF(ISNUMBER(O226),R226/O226-1,"")</f>
        <v>-0.000827129859387932</v>
      </c>
      <c r="T226" s="13" t="n">
        <f aca="false">VLOOKUP(R226,Parámetros!$A$13:$C$16,3,TRUE())</f>
        <v>0</v>
      </c>
      <c r="U226" s="13" t="n">
        <f aca="false">IF(R226&gt;=Parámetros!$B$7,I226,0)</f>
        <v>75</v>
      </c>
      <c r="V226" s="13" t="n">
        <f aca="false">R226*(1-G226)-T226-U226</f>
        <v>963.88</v>
      </c>
      <c r="W226" s="13" t="n">
        <f aca="false">V226-F226</f>
        <v>90.8699999999999</v>
      </c>
      <c r="X226" s="2" t="s">
        <v>13514</v>
      </c>
      <c r="Y226" s="2"/>
      <c r="Z226" s="13" t="n">
        <v>1174.5</v>
      </c>
      <c r="AA226" s="2" t="s">
        <v>13523</v>
      </c>
    </row>
    <row r="227" customFormat="false" ht="15" hidden="false" customHeight="false" outlineLevel="0" collapsed="false">
      <c r="A227" s="8" t="s">
        <v>2874</v>
      </c>
      <c r="B227" s="10" t="str">
        <f aca="false">'Layout Mercado Libre'!C227</f>
        <v>Materna Vitaminas y Minerales 30 Tabletas</v>
      </c>
      <c r="C227" s="10" t="str">
        <f aca="false">IFERROR(LEFT('Layout Mercado Libre'!E227,FIND(" &gt; ",'Layout Mercado Libre'!E227)-1),"")</f>
        <v>Salud y Equipamiento Médico</v>
      </c>
      <c r="D227" s="12" t="n">
        <v>313.83</v>
      </c>
      <c r="E227" s="13" t="n">
        <f aca="false">Parámetros!$B$5</f>
        <v>4</v>
      </c>
      <c r="F227" s="13" t="n">
        <f aca="false">D227+E227</f>
        <v>317.83</v>
      </c>
      <c r="G227" s="3" t="n">
        <f aca="false">IF(C227="",Parámetros!$B$9,IFERROR(VLOOKUP(C227,Parámetros!$A$20:$B$23,2,FALSE()),Parámetros!$B$9))</f>
        <v>0.14</v>
      </c>
      <c r="H227" s="14" t="n">
        <v>0.19</v>
      </c>
      <c r="I227" s="12" t="n">
        <v>75</v>
      </c>
      <c r="J227" s="13" t="n">
        <f aca="false">ROUNDUP((F227+Parámetros!$C$13)/(1-G227),0)</f>
        <v>399</v>
      </c>
      <c r="K227" s="13" t="n">
        <f aca="false">ROUNDUP((F227+Parámetros!$C$14)/(1-G227),0)</f>
        <v>405</v>
      </c>
      <c r="L227" s="13" t="n">
        <f aca="false">ROUNDUP((F227+Parámetros!$C$15)/(1-G227),0)</f>
        <v>413</v>
      </c>
      <c r="M227" s="13" t="n">
        <f aca="false">MAX(ROUNDUP((F227+I227)/(1-G227),0),Parámetros!$B$7)</f>
        <v>457</v>
      </c>
      <c r="N227" s="12" t="n">
        <v>567.12</v>
      </c>
      <c r="O227" s="12" t="n">
        <v>499</v>
      </c>
      <c r="P227" s="13" t="n">
        <f aca="false">Parámetros!$B$6</f>
        <v>1</v>
      </c>
      <c r="Q227" s="13" t="n">
        <f aca="false">IF(AND(ISNUMBER(O227),O227-P227&gt;=Parámetros!$B$7),M227,IF(J227&lt;Parámetros!$B$13,J227,IF(K227&lt;Parámetros!$B$14,K227,IF(L227&lt;Parámetros!$B$15,L227,M227))))</f>
        <v>457</v>
      </c>
      <c r="R227" s="13" t="n">
        <f aca="false">IF(AND(ISNUMBER(O227),O227-P227&gt;=Q227),O227-P227,Q227)</f>
        <v>498</v>
      </c>
      <c r="S227" s="3" t="n">
        <f aca="false">IF(ISNUMBER(O227),R227/O227-1,"")</f>
        <v>-0.00200400801603207</v>
      </c>
      <c r="T227" s="13" t="n">
        <f aca="false">VLOOKUP(R227,Parámetros!$A$13:$C$16,3,TRUE())</f>
        <v>0</v>
      </c>
      <c r="U227" s="13" t="n">
        <f aca="false">IF(R227&gt;=Parámetros!$B$7,I227,0)</f>
        <v>75</v>
      </c>
      <c r="V227" s="13" t="n">
        <f aca="false">R227*(1-G227)-T227-U227</f>
        <v>353.28</v>
      </c>
      <c r="W227" s="13" t="n">
        <f aca="false">V227-F227</f>
        <v>35.45</v>
      </c>
      <c r="X227" s="2" t="s">
        <v>13501</v>
      </c>
      <c r="Y227" s="2"/>
      <c r="Z227" s="13" t="n">
        <v>375</v>
      </c>
      <c r="AA227" s="2" t="s">
        <v>13518</v>
      </c>
    </row>
    <row r="228" customFormat="false" ht="15" hidden="false" customHeight="false" outlineLevel="0" collapsed="false">
      <c r="A228" s="8" t="s">
        <v>2886</v>
      </c>
      <c r="B228" s="10" t="str">
        <f aca="false">'Layout Mercado Libre'!C228</f>
        <v>Alcohol Etílico Dibar 96° 500 ml Caja 24 Piezas</v>
      </c>
      <c r="C228" s="10" t="str">
        <f aca="false">IFERROR(LEFT('Layout Mercado Libre'!E228,FIND(" &gt; ",'Layout Mercado Libre'!E228)-1),"")</f>
        <v>Salud y Equipamiento Médico</v>
      </c>
      <c r="D228" s="12" t="n">
        <v>489.79</v>
      </c>
      <c r="E228" s="13" t="n">
        <f aca="false">Parámetros!$B$5</f>
        <v>4</v>
      </c>
      <c r="F228" s="13" t="n">
        <f aca="false">D228+E228</f>
        <v>493.79</v>
      </c>
      <c r="G228" s="3" t="n">
        <f aca="false">IF(C228="",Parámetros!$B$9,IFERROR(VLOOKUP(C228,Parámetros!$A$20:$B$23,2,FALSE()),Parámetros!$B$9))</f>
        <v>0.14</v>
      </c>
      <c r="H228" s="14" t="n">
        <v>14.54</v>
      </c>
      <c r="I228" s="12" t="n">
        <v>150</v>
      </c>
      <c r="J228" s="13" t="n">
        <f aca="false">ROUNDUP((F228+Parámetros!$C$13)/(1-G228),0)</f>
        <v>604</v>
      </c>
      <c r="K228" s="13" t="n">
        <f aca="false">ROUNDUP((F228+Parámetros!$C$14)/(1-G228),0)</f>
        <v>610</v>
      </c>
      <c r="L228" s="13" t="n">
        <f aca="false">ROUNDUP((F228+Parámetros!$C$15)/(1-G228),0)</f>
        <v>618</v>
      </c>
      <c r="M228" s="13" t="n">
        <f aca="false">MAX(ROUNDUP((F228+I228)/(1-G228),0),Parámetros!$B$7)</f>
        <v>749</v>
      </c>
      <c r="N228" s="12"/>
      <c r="O228" s="12"/>
      <c r="P228" s="13" t="n">
        <f aca="false">Parámetros!$B$6</f>
        <v>1</v>
      </c>
      <c r="Q228" s="13" t="n">
        <f aca="false">IF(AND(ISNUMBER(O228),O228-P228&gt;=Parámetros!$B$7),M228,IF(J228&lt;Parámetros!$B$13,J228,IF(K228&lt;Parámetros!$B$14,K228,IF(L228&lt;Parámetros!$B$15,L228,M228))))</f>
        <v>749</v>
      </c>
      <c r="R228" s="13" t="n">
        <f aca="false">IF(AND(ISNUMBER(O228),O228-P228&gt;=Q228),O228-P228,Q228)</f>
        <v>749</v>
      </c>
      <c r="S228" s="3" t="str">
        <f aca="false">IF(ISNUMBER(O228),R228/O228-1,"")</f>
        <v/>
      </c>
      <c r="T228" s="13" t="n">
        <f aca="false">VLOOKUP(R228,Parámetros!$A$13:$C$16,3,TRUE())</f>
        <v>0</v>
      </c>
      <c r="U228" s="13" t="n">
        <f aca="false">IF(R228&gt;=Parámetros!$B$7,I228,0)</f>
        <v>150</v>
      </c>
      <c r="V228" s="13" t="n">
        <f aca="false">R228*(1-G228)-T228-U228</f>
        <v>494.14</v>
      </c>
      <c r="W228" s="13" t="n">
        <f aca="false">V228-F228</f>
        <v>0.349999999999966</v>
      </c>
      <c r="X228" s="2" t="s">
        <v>13618</v>
      </c>
      <c r="Y228" s="2"/>
      <c r="Z228" s="13"/>
      <c r="AA228" s="2"/>
    </row>
    <row r="229" customFormat="false" ht="15" hidden="false" customHeight="false" outlineLevel="0" collapsed="false">
      <c r="A229" s="8" t="s">
        <v>2895</v>
      </c>
      <c r="B229" s="10" t="str">
        <f aca="false">'Layout Mercado Libre'!C229</f>
        <v>Desenfriol D Antigripal 30 Tabletas</v>
      </c>
      <c r="C229" s="10" t="str">
        <f aca="false">IFERROR(LEFT('Layout Mercado Libre'!E229,FIND(" &gt; ",'Layout Mercado Libre'!E229)-1),"")</f>
        <v>Salud y Equipamiento Médico</v>
      </c>
      <c r="D229" s="12" t="n">
        <v>60.75</v>
      </c>
      <c r="E229" s="13" t="n">
        <f aca="false">Parámetros!$B$5</f>
        <v>4</v>
      </c>
      <c r="F229" s="13" t="n">
        <f aca="false">D229+E229</f>
        <v>64.75</v>
      </c>
      <c r="G229" s="3" t="n">
        <f aca="false">IF(C229="",Parámetros!$B$9,IFERROR(VLOOKUP(C229,Parámetros!$A$20:$B$23,2,FALSE()),Parámetros!$B$9))</f>
        <v>0.14</v>
      </c>
      <c r="H229" s="14" t="n">
        <v>0.19</v>
      </c>
      <c r="I229" s="12" t="n">
        <v>75</v>
      </c>
      <c r="J229" s="13" t="n">
        <f aca="false">ROUNDUP((F229+Parámetros!$C$13)/(1-G229),0)</f>
        <v>105</v>
      </c>
      <c r="K229" s="13" t="n">
        <f aca="false">ROUNDUP((F229+Parámetros!$C$14)/(1-G229),0)</f>
        <v>111</v>
      </c>
      <c r="L229" s="13" t="n">
        <f aca="false">ROUNDUP((F229+Parámetros!$C$15)/(1-G229),0)</f>
        <v>119</v>
      </c>
      <c r="M229" s="13" t="n">
        <f aca="false">MAX(ROUNDUP((F229+I229)/(1-G229),0),Parámetros!$B$7)</f>
        <v>299</v>
      </c>
      <c r="N229" s="12" t="n">
        <v>127.86</v>
      </c>
      <c r="O229" s="12" t="n">
        <v>104.11</v>
      </c>
      <c r="P229" s="13" t="n">
        <f aca="false">Parámetros!$B$6</f>
        <v>1</v>
      </c>
      <c r="Q229" s="13" t="n">
        <f aca="false">IF(AND(ISNUMBER(O229),O229-P229&gt;=Parámetros!$B$7),M229,IF(J229&lt;Parámetros!$B$13,J229,IF(K229&lt;Parámetros!$B$14,K229,IF(L229&lt;Parámetros!$B$15,L229,M229))))</f>
        <v>111</v>
      </c>
      <c r="R229" s="13" t="n">
        <f aca="false">IF(AND(ISNUMBER(O229),O229-P229&gt;=Q229),O229-P229,Q229)</f>
        <v>111</v>
      </c>
      <c r="S229" s="3" t="n">
        <f aca="false">IF(ISNUMBER(O229),R229/O229-1,"")</f>
        <v>0.066180001921045</v>
      </c>
      <c r="T229" s="13" t="n">
        <f aca="false">VLOOKUP(R229,Parámetros!$A$13:$C$16,3,TRUE())</f>
        <v>30</v>
      </c>
      <c r="U229" s="13" t="n">
        <f aca="false">IF(R229&gt;=Parámetros!$B$7,I229,0)</f>
        <v>0</v>
      </c>
      <c r="V229" s="13" t="n">
        <f aca="false">R229*(1-G229)-T229-U229</f>
        <v>65.46</v>
      </c>
      <c r="W229" s="13" t="n">
        <f aca="false">V229-F229</f>
        <v>0.709999999999994</v>
      </c>
      <c r="X229" s="2" t="s">
        <v>13501</v>
      </c>
      <c r="Y229" s="2"/>
      <c r="Z229" s="13"/>
      <c r="AA229" s="2"/>
    </row>
    <row r="230" customFormat="false" ht="15" hidden="false" customHeight="false" outlineLevel="0" collapsed="false">
      <c r="A230" s="8" t="s">
        <v>2908</v>
      </c>
      <c r="B230" s="10" t="str">
        <f aca="false">'Layout Mercado Libre'!C230</f>
        <v>Prueba de Embarazo Clearblue Plus 1 Prueba</v>
      </c>
      <c r="C230" s="10" t="str">
        <f aca="false">IFERROR(LEFT('Layout Mercado Libre'!E230,FIND(" &gt; ",'Layout Mercado Libre'!E230)-1),"")</f>
        <v>Salud y Equipamiento Médico</v>
      </c>
      <c r="D230" s="12" t="n">
        <v>73.41</v>
      </c>
      <c r="E230" s="13" t="n">
        <f aca="false">Parámetros!$B$5</f>
        <v>4</v>
      </c>
      <c r="F230" s="13" t="n">
        <f aca="false">D230+E230</f>
        <v>77.41</v>
      </c>
      <c r="G230" s="3" t="n">
        <f aca="false">IF(C230="",Parámetros!$B$9,IFERROR(VLOOKUP(C230,Parámetros!$A$20:$B$23,2,FALSE()),Parámetros!$B$9))</f>
        <v>0.14</v>
      </c>
      <c r="H230" s="14" t="n">
        <v>0.15</v>
      </c>
      <c r="I230" s="12" t="n">
        <v>75</v>
      </c>
      <c r="J230" s="13" t="n">
        <f aca="false">ROUNDUP((F230+Parámetros!$C$13)/(1-G230),0)</f>
        <v>120</v>
      </c>
      <c r="K230" s="13" t="n">
        <f aca="false">ROUNDUP((F230+Parámetros!$C$14)/(1-G230),0)</f>
        <v>125</v>
      </c>
      <c r="L230" s="13" t="n">
        <f aca="false">ROUNDUP((F230+Parámetros!$C$15)/(1-G230),0)</f>
        <v>134</v>
      </c>
      <c r="M230" s="13" t="n">
        <f aca="false">MAX(ROUNDUP((F230+I230)/(1-G230),0),Parámetros!$B$7)</f>
        <v>299</v>
      </c>
      <c r="N230" s="12" t="n">
        <v>216.77</v>
      </c>
      <c r="O230" s="12" t="n">
        <v>174</v>
      </c>
      <c r="P230" s="13" t="n">
        <f aca="false">Parámetros!$B$6</f>
        <v>1</v>
      </c>
      <c r="Q230" s="13" t="n">
        <f aca="false">IF(AND(ISNUMBER(O230),O230-P230&gt;=Parámetros!$B$7),M230,IF(J230&lt;Parámetros!$B$13,J230,IF(K230&lt;Parámetros!$B$14,K230,IF(L230&lt;Parámetros!$B$15,L230,M230))))</f>
        <v>125</v>
      </c>
      <c r="R230" s="13" t="n">
        <f aca="false">IF(AND(ISNUMBER(O230),O230-P230&gt;=Q230),O230-P230,Q230)</f>
        <v>173</v>
      </c>
      <c r="S230" s="3" t="n">
        <f aca="false">IF(ISNUMBER(O230),R230/O230-1,"")</f>
        <v>-0.00574712643678166</v>
      </c>
      <c r="T230" s="13" t="n">
        <f aca="false">VLOOKUP(R230,Parámetros!$A$13:$C$16,3,TRUE())</f>
        <v>37</v>
      </c>
      <c r="U230" s="13" t="n">
        <f aca="false">IF(R230&gt;=Parámetros!$B$7,I230,0)</f>
        <v>0</v>
      </c>
      <c r="V230" s="13" t="n">
        <f aca="false">R230*(1-G230)-T230-U230</f>
        <v>111.78</v>
      </c>
      <c r="W230" s="13" t="n">
        <f aca="false">V230-F230</f>
        <v>34.37</v>
      </c>
      <c r="X230" s="2" t="s">
        <v>13559</v>
      </c>
      <c r="Y230" s="2"/>
      <c r="Z230" s="13" t="n">
        <v>135</v>
      </c>
      <c r="AA230" s="2" t="s">
        <v>13504</v>
      </c>
    </row>
    <row r="231" customFormat="false" ht="15" hidden="false" customHeight="false" outlineLevel="0" collapsed="false">
      <c r="A231" s="8" t="s">
        <v>2921</v>
      </c>
      <c r="B231" s="10" t="str">
        <f aca="false">'Layout Mercado Libre'!C231</f>
        <v>Hemosin-K Oral Carbazocromo Menadiona 25/5 mg 32 Tabletas</v>
      </c>
      <c r="C231" s="10" t="str">
        <f aca="false">IFERROR(LEFT('Layout Mercado Libre'!E231,FIND(" &gt; ",'Layout Mercado Libre'!E231)-1),"")</f>
        <v>Salud y Equipamiento Médico</v>
      </c>
      <c r="D231" s="12" t="n">
        <v>419.13</v>
      </c>
      <c r="E231" s="13" t="n">
        <f aca="false">Parámetros!$B$5</f>
        <v>4</v>
      </c>
      <c r="F231" s="13" t="n">
        <f aca="false">D231+E231</f>
        <v>423.13</v>
      </c>
      <c r="G231" s="3" t="n">
        <f aca="false">IF(C231="",Parámetros!$B$9,IFERROR(VLOOKUP(C231,Parámetros!$A$20:$B$23,2,FALSE()),Parámetros!$B$9))</f>
        <v>0.14</v>
      </c>
      <c r="H231" s="14" t="n">
        <v>0.19</v>
      </c>
      <c r="I231" s="12" t="n">
        <v>75</v>
      </c>
      <c r="J231" s="13" t="n">
        <f aca="false">ROUNDUP((F231+Parámetros!$C$13)/(1-G231),0)</f>
        <v>522</v>
      </c>
      <c r="K231" s="13" t="n">
        <f aca="false">ROUNDUP((F231+Parámetros!$C$14)/(1-G231),0)</f>
        <v>527</v>
      </c>
      <c r="L231" s="13" t="n">
        <f aca="false">ROUNDUP((F231+Parámetros!$C$15)/(1-G231),0)</f>
        <v>536</v>
      </c>
      <c r="M231" s="13" t="n">
        <f aca="false">MAX(ROUNDUP((F231+I231)/(1-G231),0),Parámetros!$B$7)</f>
        <v>580</v>
      </c>
      <c r="N231" s="12" t="n">
        <v>640.75</v>
      </c>
      <c r="O231" s="12" t="n">
        <v>650</v>
      </c>
      <c r="P231" s="13" t="n">
        <f aca="false">Parámetros!$B$6</f>
        <v>1</v>
      </c>
      <c r="Q231" s="13" t="n">
        <f aca="false">IF(AND(ISNUMBER(O231),O231-P231&gt;=Parámetros!$B$7),M231,IF(J231&lt;Parámetros!$B$13,J231,IF(K231&lt;Parámetros!$B$14,K231,IF(L231&lt;Parámetros!$B$15,L231,M231))))</f>
        <v>580</v>
      </c>
      <c r="R231" s="13" t="n">
        <f aca="false">IF(AND(ISNUMBER(O231),O231-P231&gt;=Q231),O231-P231,Q231)</f>
        <v>649</v>
      </c>
      <c r="S231" s="3" t="n">
        <f aca="false">IF(ISNUMBER(O231),R231/O231-1,"")</f>
        <v>-0.00153846153846149</v>
      </c>
      <c r="T231" s="13" t="n">
        <f aca="false">VLOOKUP(R231,Parámetros!$A$13:$C$16,3,TRUE())</f>
        <v>0</v>
      </c>
      <c r="U231" s="13" t="n">
        <f aca="false">IF(R231&gt;=Parámetros!$B$7,I231,0)</f>
        <v>75</v>
      </c>
      <c r="V231" s="13" t="n">
        <f aca="false">R231*(1-G231)-T231-U231</f>
        <v>483.14</v>
      </c>
      <c r="W231" s="13" t="n">
        <f aca="false">V231-F231</f>
        <v>60.01</v>
      </c>
      <c r="X231" s="2" t="s">
        <v>13619</v>
      </c>
      <c r="Y231" s="2"/>
      <c r="Z231" s="13" t="n">
        <v>477</v>
      </c>
      <c r="AA231" s="2" t="s">
        <v>13518</v>
      </c>
    </row>
    <row r="232" customFormat="false" ht="15" hidden="false" customHeight="false" outlineLevel="0" collapsed="false">
      <c r="A232" s="8" t="s">
        <v>2932</v>
      </c>
      <c r="B232" s="10" t="str">
        <f aca="false">'Layout Mercado Libre'!C232</f>
        <v>Bepanthen Pomada Dexpantenol 5% Protectora 100 g</v>
      </c>
      <c r="C232" s="10" t="str">
        <f aca="false">IFERROR(LEFT('Layout Mercado Libre'!E232,FIND(" &gt; ",'Layout Mercado Libre'!E232)-1),"")</f>
        <v>Salud y Equipamiento Médico</v>
      </c>
      <c r="D232" s="12" t="n">
        <v>131.67</v>
      </c>
      <c r="E232" s="13" t="n">
        <f aca="false">Parámetros!$B$5</f>
        <v>4</v>
      </c>
      <c r="F232" s="13" t="n">
        <f aca="false">D232+E232</f>
        <v>135.67</v>
      </c>
      <c r="G232" s="3" t="n">
        <f aca="false">IF(C232="",Parámetros!$B$9,IFERROR(VLOOKUP(C232,Parámetros!$A$20:$B$23,2,FALSE()),Parámetros!$B$9))</f>
        <v>0.14</v>
      </c>
      <c r="H232" s="14" t="n">
        <v>0.16</v>
      </c>
      <c r="I232" s="12" t="n">
        <v>75</v>
      </c>
      <c r="J232" s="13" t="n">
        <f aca="false">ROUNDUP((F232+Parámetros!$C$13)/(1-G232),0)</f>
        <v>187</v>
      </c>
      <c r="K232" s="13" t="n">
        <f aca="false">ROUNDUP((F232+Parámetros!$C$14)/(1-G232),0)</f>
        <v>193</v>
      </c>
      <c r="L232" s="13" t="n">
        <f aca="false">ROUNDUP((F232+Parámetros!$C$15)/(1-G232),0)</f>
        <v>201</v>
      </c>
      <c r="M232" s="13" t="n">
        <f aca="false">MAX(ROUNDUP((F232+I232)/(1-G232),0),Parámetros!$B$7)</f>
        <v>299</v>
      </c>
      <c r="N232" s="12" t="n">
        <v>195.58</v>
      </c>
      <c r="O232" s="12" t="n">
        <v>130.57</v>
      </c>
      <c r="P232" s="13" t="n">
        <f aca="false">Parámetros!$B$6</f>
        <v>1</v>
      </c>
      <c r="Q232" s="13" t="n">
        <f aca="false">IF(AND(ISNUMBER(O232),O232-P232&gt;=Parámetros!$B$7),M232,IF(J232&lt;Parámetros!$B$13,J232,IF(K232&lt;Parámetros!$B$14,K232,IF(L232&lt;Parámetros!$B$15,L232,M232))))</f>
        <v>201</v>
      </c>
      <c r="R232" s="13" t="n">
        <f aca="false">IF(AND(ISNUMBER(O232),O232-P232&gt;=Q232),O232-P232,Q232)</f>
        <v>201</v>
      </c>
      <c r="S232" s="3" t="n">
        <f aca="false">IF(ISNUMBER(O232),R232/O232-1,"")</f>
        <v>0.539404151030099</v>
      </c>
      <c r="T232" s="13" t="n">
        <f aca="false">VLOOKUP(R232,Parámetros!$A$13:$C$16,3,TRUE())</f>
        <v>37</v>
      </c>
      <c r="U232" s="13" t="n">
        <f aca="false">IF(R232&gt;=Parámetros!$B$7,I232,0)</f>
        <v>0</v>
      </c>
      <c r="V232" s="13" t="n">
        <f aca="false">R232*(1-G232)-T232-U232</f>
        <v>135.86</v>
      </c>
      <c r="W232" s="13" t="n">
        <f aca="false">V232-F232</f>
        <v>0.189999999999998</v>
      </c>
      <c r="X232" s="2" t="s">
        <v>13550</v>
      </c>
      <c r="Y232" s="2"/>
      <c r="Z232" s="13" t="n">
        <v>202</v>
      </c>
      <c r="AA232" s="2" t="s">
        <v>13504</v>
      </c>
    </row>
    <row r="233" customFormat="false" ht="15" hidden="false" customHeight="false" outlineLevel="0" collapsed="false">
      <c r="A233" s="8" t="s">
        <v>2943</v>
      </c>
      <c r="B233" s="10" t="str">
        <f aca="false">'Layout Mercado Libre'!C233</f>
        <v>Glucovance Metformina Glibenclamida 500/5 mg 60 Tabletas</v>
      </c>
      <c r="C233" s="10" t="str">
        <f aca="false">IFERROR(LEFT('Layout Mercado Libre'!E233,FIND(" &gt; ",'Layout Mercado Libre'!E233)-1),"")</f>
        <v>Salud y Equipamiento Médico</v>
      </c>
      <c r="D233" s="12" t="n">
        <v>562.81</v>
      </c>
      <c r="E233" s="13" t="n">
        <f aca="false">Parámetros!$B$5</f>
        <v>4</v>
      </c>
      <c r="F233" s="13" t="n">
        <f aca="false">D233+E233</f>
        <v>566.81</v>
      </c>
      <c r="G233" s="3" t="n">
        <f aca="false">IF(C233="",Parámetros!$B$9,IFERROR(VLOOKUP(C233,Parámetros!$A$20:$B$23,2,FALSE()),Parámetros!$B$9))</f>
        <v>0.14</v>
      </c>
      <c r="H233" s="14" t="n">
        <v>0.26</v>
      </c>
      <c r="I233" s="12" t="n">
        <v>75</v>
      </c>
      <c r="J233" s="13" t="n">
        <f aca="false">ROUNDUP((F233+Parámetros!$C$13)/(1-G233),0)</f>
        <v>689</v>
      </c>
      <c r="K233" s="13" t="n">
        <f aca="false">ROUNDUP((F233+Parámetros!$C$14)/(1-G233),0)</f>
        <v>694</v>
      </c>
      <c r="L233" s="13" t="n">
        <f aca="false">ROUNDUP((F233+Parámetros!$C$15)/(1-G233),0)</f>
        <v>703</v>
      </c>
      <c r="M233" s="13" t="n">
        <f aca="false">MAX(ROUNDUP((F233+I233)/(1-G233),0),Parámetros!$B$7)</f>
        <v>747</v>
      </c>
      <c r="N233" s="12" t="n">
        <v>908.83</v>
      </c>
      <c r="O233" s="12" t="n">
        <v>899</v>
      </c>
      <c r="P233" s="13" t="n">
        <f aca="false">Parámetros!$B$6</f>
        <v>1</v>
      </c>
      <c r="Q233" s="13" t="n">
        <f aca="false">IF(AND(ISNUMBER(O233),O233-P233&gt;=Parámetros!$B$7),M233,IF(J233&lt;Parámetros!$B$13,J233,IF(K233&lt;Parámetros!$B$14,K233,IF(L233&lt;Parámetros!$B$15,L233,M233))))</f>
        <v>747</v>
      </c>
      <c r="R233" s="13" t="n">
        <f aca="false">IF(AND(ISNUMBER(O233),O233-P233&gt;=Q233),O233-P233,Q233)</f>
        <v>898</v>
      </c>
      <c r="S233" s="3" t="n">
        <f aca="false">IF(ISNUMBER(O233),R233/O233-1,"")</f>
        <v>-0.00111234705228036</v>
      </c>
      <c r="T233" s="13" t="n">
        <f aca="false">VLOOKUP(R233,Parámetros!$A$13:$C$16,3,TRUE())</f>
        <v>0</v>
      </c>
      <c r="U233" s="13" t="n">
        <f aca="false">IF(R233&gt;=Parámetros!$B$7,I233,0)</f>
        <v>75</v>
      </c>
      <c r="V233" s="13" t="n">
        <f aca="false">R233*(1-G233)-T233-U233</f>
        <v>697.28</v>
      </c>
      <c r="W233" s="13" t="n">
        <f aca="false">V233-F233</f>
        <v>130.47</v>
      </c>
      <c r="X233" s="2" t="s">
        <v>13534</v>
      </c>
      <c r="Y233" s="2"/>
      <c r="Z233" s="13" t="n">
        <v>1205</v>
      </c>
      <c r="AA233" s="2" t="s">
        <v>13537</v>
      </c>
    </row>
    <row r="234" customFormat="false" ht="15" hidden="false" customHeight="false" outlineLevel="0" collapsed="false">
      <c r="A234" s="8" t="s">
        <v>2955</v>
      </c>
      <c r="B234" s="10" t="str">
        <f aca="false">'Layout Mercado Libre'!C234</f>
        <v>Concor Bisoprolol 2.5 mg 30 Tabletas</v>
      </c>
      <c r="C234" s="10" t="str">
        <f aca="false">IFERROR(LEFT('Layout Mercado Libre'!E234,FIND(" &gt; ",'Layout Mercado Libre'!E234)-1),"")</f>
        <v>Salud y Equipamiento Médico</v>
      </c>
      <c r="D234" s="12" t="n">
        <v>398.32</v>
      </c>
      <c r="E234" s="13" t="n">
        <f aca="false">Parámetros!$B$5</f>
        <v>4</v>
      </c>
      <c r="F234" s="13" t="n">
        <f aca="false">D234+E234</f>
        <v>402.32</v>
      </c>
      <c r="G234" s="3" t="n">
        <f aca="false">IF(C234="",Parámetros!$B$9,IFERROR(VLOOKUP(C234,Parámetros!$A$20:$B$23,2,FALSE()),Parámetros!$B$9))</f>
        <v>0.14</v>
      </c>
      <c r="H234" s="14" t="n">
        <v>0.19</v>
      </c>
      <c r="I234" s="12" t="n">
        <v>75</v>
      </c>
      <c r="J234" s="13" t="n">
        <f aca="false">ROUNDUP((F234+Parámetros!$C$13)/(1-G234),0)</f>
        <v>497</v>
      </c>
      <c r="K234" s="13" t="n">
        <f aca="false">ROUNDUP((F234+Parámetros!$C$14)/(1-G234),0)</f>
        <v>503</v>
      </c>
      <c r="L234" s="13" t="n">
        <f aca="false">ROUNDUP((F234+Parámetros!$C$15)/(1-G234),0)</f>
        <v>511</v>
      </c>
      <c r="M234" s="13" t="n">
        <f aca="false">MAX(ROUNDUP((F234+I234)/(1-G234),0),Parámetros!$B$7)</f>
        <v>556</v>
      </c>
      <c r="N234" s="12" t="n">
        <v>1182.84</v>
      </c>
      <c r="O234" s="12" t="n">
        <v>805</v>
      </c>
      <c r="P234" s="13" t="n">
        <f aca="false">Parámetros!$B$6</f>
        <v>1</v>
      </c>
      <c r="Q234" s="13" t="n">
        <f aca="false">IF(AND(ISNUMBER(O234),O234-P234&gt;=Parámetros!$B$7),M234,IF(J234&lt;Parámetros!$B$13,J234,IF(K234&lt;Parámetros!$B$14,K234,IF(L234&lt;Parámetros!$B$15,L234,M234))))</f>
        <v>556</v>
      </c>
      <c r="R234" s="13" t="n">
        <f aca="false">IF(AND(ISNUMBER(O234),O234-P234&gt;=Q234),O234-P234,Q234)</f>
        <v>804</v>
      </c>
      <c r="S234" s="3" t="n">
        <f aca="false">IF(ISNUMBER(O234),R234/O234-1,"")</f>
        <v>-0.00124223602484475</v>
      </c>
      <c r="T234" s="13" t="n">
        <f aca="false">VLOOKUP(R234,Parámetros!$A$13:$C$16,3,TRUE())</f>
        <v>0</v>
      </c>
      <c r="U234" s="13" t="n">
        <f aca="false">IF(R234&gt;=Parámetros!$B$7,I234,0)</f>
        <v>75</v>
      </c>
      <c r="V234" s="13" t="n">
        <f aca="false">R234*(1-G234)-T234-U234</f>
        <v>616.44</v>
      </c>
      <c r="W234" s="13" t="n">
        <f aca="false">V234-F234</f>
        <v>214.12</v>
      </c>
      <c r="X234" s="2" t="s">
        <v>13501</v>
      </c>
      <c r="Y234" s="2"/>
      <c r="Z234" s="13" t="n">
        <v>944</v>
      </c>
      <c r="AA234" s="2" t="s">
        <v>13504</v>
      </c>
    </row>
    <row r="235" customFormat="false" ht="15" hidden="false" customHeight="false" outlineLevel="0" collapsed="false">
      <c r="A235" s="8" t="s">
        <v>2965</v>
      </c>
      <c r="B235" s="10" t="str">
        <f aca="false">'Layout Mercado Libre'!C235</f>
        <v>Clamoxin 12h Amoxicilina Clavulanato 875/125 mg 10 Tabletas</v>
      </c>
      <c r="C235" s="10" t="str">
        <f aca="false">IFERROR(LEFT('Layout Mercado Libre'!E235,FIND(" &gt; ",'Layout Mercado Libre'!E235)-1),"")</f>
        <v>Salud y Equipamiento Médico</v>
      </c>
      <c r="D235" s="12" t="n">
        <v>55.96</v>
      </c>
      <c r="E235" s="13" t="n">
        <f aca="false">Parámetros!$B$5</f>
        <v>4</v>
      </c>
      <c r="F235" s="13" t="n">
        <f aca="false">D235+E235</f>
        <v>59.96</v>
      </c>
      <c r="G235" s="3" t="n">
        <f aca="false">IF(C235="",Parámetros!$B$9,IFERROR(VLOOKUP(C235,Parámetros!$A$20:$B$23,2,FALSE()),Parámetros!$B$9))</f>
        <v>0.14</v>
      </c>
      <c r="H235" s="14" t="n">
        <v>0.14</v>
      </c>
      <c r="I235" s="12" t="n">
        <v>75</v>
      </c>
      <c r="J235" s="13" t="n">
        <f aca="false">ROUNDUP((F235+Parámetros!$C$13)/(1-G235),0)</f>
        <v>99</v>
      </c>
      <c r="K235" s="13" t="n">
        <f aca="false">ROUNDUP((F235+Parámetros!$C$14)/(1-G235),0)</f>
        <v>105</v>
      </c>
      <c r="L235" s="13" t="n">
        <f aca="false">ROUNDUP((F235+Parámetros!$C$15)/(1-G235),0)</f>
        <v>113</v>
      </c>
      <c r="M235" s="13" t="n">
        <f aca="false">MAX(ROUNDUP((F235+I235)/(1-G235),0),Parámetros!$B$7)</f>
        <v>299</v>
      </c>
      <c r="N235" s="12" t="n">
        <v>157</v>
      </c>
      <c r="O235" s="12" t="n">
        <v>132</v>
      </c>
      <c r="P235" s="13" t="n">
        <f aca="false">Parámetros!$B$6</f>
        <v>1</v>
      </c>
      <c r="Q235" s="13" t="n">
        <f aca="false">IF(AND(ISNUMBER(O235),O235-P235&gt;=Parámetros!$B$7),M235,IF(J235&lt;Parámetros!$B$13,J235,IF(K235&lt;Parámetros!$B$14,K235,IF(L235&lt;Parámetros!$B$15,L235,M235))))</f>
        <v>105</v>
      </c>
      <c r="R235" s="13" t="n">
        <f aca="false">IF(AND(ISNUMBER(O235),O235-P235&gt;=Q235),O235-P235,Q235)</f>
        <v>131</v>
      </c>
      <c r="S235" s="3" t="n">
        <f aca="false">IF(ISNUMBER(O235),R235/O235-1,"")</f>
        <v>-0.00757575757575757</v>
      </c>
      <c r="T235" s="13" t="n">
        <f aca="false">VLOOKUP(R235,Parámetros!$A$13:$C$16,3,TRUE())</f>
        <v>30</v>
      </c>
      <c r="U235" s="13" t="n">
        <f aca="false">IF(R235&gt;=Parámetros!$B$7,I235,0)</f>
        <v>0</v>
      </c>
      <c r="V235" s="13" t="n">
        <f aca="false">R235*(1-G235)-T235-U235</f>
        <v>82.66</v>
      </c>
      <c r="W235" s="13" t="n">
        <f aca="false">V235-F235</f>
        <v>22.7</v>
      </c>
      <c r="X235" s="2" t="s">
        <v>13533</v>
      </c>
      <c r="Y235" s="2"/>
      <c r="Z235" s="13" t="n">
        <v>190</v>
      </c>
      <c r="AA235" s="2" t="s">
        <v>13515</v>
      </c>
    </row>
    <row r="236" customFormat="false" ht="15" hidden="false" customHeight="false" outlineLevel="0" collapsed="false">
      <c r="A236" s="8" t="s">
        <v>2982</v>
      </c>
      <c r="B236" s="10" t="str">
        <f aca="false">'Layout Mercado Libre'!C236</f>
        <v>Tiaminal B12 Trivalente A.P. 30 Cápsulas</v>
      </c>
      <c r="C236" s="10" t="str">
        <f aca="false">IFERROR(LEFT('Layout Mercado Libre'!E236,FIND(" &gt; ",'Layout Mercado Libre'!E236)-1),"")</f>
        <v>Salud y Equipamiento Médico</v>
      </c>
      <c r="D236" s="12" t="n">
        <v>307.45</v>
      </c>
      <c r="E236" s="13" t="n">
        <f aca="false">Parámetros!$B$5</f>
        <v>4</v>
      </c>
      <c r="F236" s="13" t="n">
        <f aca="false">D236+E236</f>
        <v>311.45</v>
      </c>
      <c r="G236" s="3" t="n">
        <f aca="false">IF(C236="",Parámetros!$B$9,IFERROR(VLOOKUP(C236,Parámetros!$A$20:$B$23,2,FALSE()),Parámetros!$B$9))</f>
        <v>0.14</v>
      </c>
      <c r="H236" s="14" t="n">
        <v>0.19</v>
      </c>
      <c r="I236" s="12" t="n">
        <v>75</v>
      </c>
      <c r="J236" s="13" t="n">
        <f aca="false">ROUNDUP((F236+Parámetros!$C$13)/(1-G236),0)</f>
        <v>392</v>
      </c>
      <c r="K236" s="13" t="n">
        <f aca="false">ROUNDUP((F236+Parámetros!$C$14)/(1-G236),0)</f>
        <v>398</v>
      </c>
      <c r="L236" s="13" t="n">
        <f aca="false">ROUNDUP((F236+Parámetros!$C$15)/(1-G236),0)</f>
        <v>406</v>
      </c>
      <c r="M236" s="13" t="n">
        <f aca="false">MAX(ROUNDUP((F236+I236)/(1-G236),0),Parámetros!$B$7)</f>
        <v>450</v>
      </c>
      <c r="N236" s="12" t="n">
        <v>560.09</v>
      </c>
      <c r="O236" s="12" t="n">
        <v>397</v>
      </c>
      <c r="P236" s="13" t="n">
        <f aca="false">Parámetros!$B$6</f>
        <v>1</v>
      </c>
      <c r="Q236" s="13" t="n">
        <f aca="false">IF(AND(ISNUMBER(O236),O236-P236&gt;=Parámetros!$B$7),M236,IF(J236&lt;Parámetros!$B$13,J236,IF(K236&lt;Parámetros!$B$14,K236,IF(L236&lt;Parámetros!$B$15,L236,M236))))</f>
        <v>450</v>
      </c>
      <c r="R236" s="13" t="n">
        <f aca="false">IF(AND(ISNUMBER(O236),O236-P236&gt;=Q236),O236-P236,Q236)</f>
        <v>450</v>
      </c>
      <c r="S236" s="3" t="n">
        <f aca="false">IF(ISNUMBER(O236),R236/O236-1,"")</f>
        <v>0.133501259445844</v>
      </c>
      <c r="T236" s="13" t="n">
        <f aca="false">VLOOKUP(R236,Parámetros!$A$13:$C$16,3,TRUE())</f>
        <v>0</v>
      </c>
      <c r="U236" s="13" t="n">
        <f aca="false">IF(R236&gt;=Parámetros!$B$7,I236,0)</f>
        <v>75</v>
      </c>
      <c r="V236" s="13" t="n">
        <f aca="false">R236*(1-G236)-T236-U236</f>
        <v>312</v>
      </c>
      <c r="W236" s="13" t="n">
        <f aca="false">V236-F236</f>
        <v>0.550000000000011</v>
      </c>
      <c r="X236" s="2" t="s">
        <v>13514</v>
      </c>
      <c r="Y236" s="2"/>
      <c r="Z236" s="13" t="n">
        <v>429.5</v>
      </c>
      <c r="AA236" s="2" t="s">
        <v>13518</v>
      </c>
    </row>
    <row r="237" customFormat="false" ht="15" hidden="false" customHeight="false" outlineLevel="0" collapsed="false">
      <c r="A237" s="8" t="s">
        <v>2996</v>
      </c>
      <c r="B237" s="10" t="str">
        <f aca="false">'Layout Mercado Libre'!C237</f>
        <v>Sophipren Ofteno Prednisolona 10 mg/ml Gotas Oftálmicas 5 ml</v>
      </c>
      <c r="C237" s="10" t="str">
        <f aca="false">IFERROR(LEFT('Layout Mercado Libre'!E237,FIND(" &gt; ",'Layout Mercado Libre'!E237)-1),"")</f>
        <v>Salud y Equipamiento Médico</v>
      </c>
      <c r="D237" s="12" t="n">
        <v>360.64</v>
      </c>
      <c r="E237" s="13" t="n">
        <f aca="false">Parámetros!$B$5</f>
        <v>4</v>
      </c>
      <c r="F237" s="13" t="n">
        <f aca="false">D237+E237</f>
        <v>364.64</v>
      </c>
      <c r="G237" s="3" t="n">
        <f aca="false">IF(C237="",Parámetros!$B$9,IFERROR(VLOOKUP(C237,Parámetros!$A$20:$B$23,2,FALSE()),Parámetros!$B$9))</f>
        <v>0.14</v>
      </c>
      <c r="H237" s="14" t="n">
        <v>0.06</v>
      </c>
      <c r="I237" s="12" t="n">
        <v>75</v>
      </c>
      <c r="J237" s="13" t="n">
        <f aca="false">ROUNDUP((F237+Parámetros!$C$13)/(1-G237),0)</f>
        <v>454</v>
      </c>
      <c r="K237" s="13" t="n">
        <f aca="false">ROUNDUP((F237+Parámetros!$C$14)/(1-G237),0)</f>
        <v>459</v>
      </c>
      <c r="L237" s="13" t="n">
        <f aca="false">ROUNDUP((F237+Parámetros!$C$15)/(1-G237),0)</f>
        <v>468</v>
      </c>
      <c r="M237" s="13" t="n">
        <f aca="false">MAX(ROUNDUP((F237+I237)/(1-G237),0),Parámetros!$B$7)</f>
        <v>512</v>
      </c>
      <c r="N237" s="12" t="n">
        <v>674.12</v>
      </c>
      <c r="O237" s="12" t="n">
        <v>547</v>
      </c>
      <c r="P237" s="13" t="n">
        <f aca="false">Parámetros!$B$6</f>
        <v>1</v>
      </c>
      <c r="Q237" s="13" t="n">
        <f aca="false">IF(AND(ISNUMBER(O237),O237-P237&gt;=Parámetros!$B$7),M237,IF(J237&lt;Parámetros!$B$13,J237,IF(K237&lt;Parámetros!$B$14,K237,IF(L237&lt;Parámetros!$B$15,L237,M237))))</f>
        <v>512</v>
      </c>
      <c r="R237" s="13" t="n">
        <f aca="false">IF(AND(ISNUMBER(O237),O237-P237&gt;=Q237),O237-P237,Q237)</f>
        <v>546</v>
      </c>
      <c r="S237" s="3" t="n">
        <f aca="false">IF(ISNUMBER(O237),R237/O237-1,"")</f>
        <v>-0.0018281535648994</v>
      </c>
      <c r="T237" s="13" t="n">
        <f aca="false">VLOOKUP(R237,Parámetros!$A$13:$C$16,3,TRUE())</f>
        <v>0</v>
      </c>
      <c r="U237" s="13" t="n">
        <f aca="false">IF(R237&gt;=Parámetros!$B$7,I237,0)</f>
        <v>75</v>
      </c>
      <c r="V237" s="13" t="n">
        <f aca="false">R237*(1-G237)-T237-U237</f>
        <v>394.56</v>
      </c>
      <c r="W237" s="13" t="n">
        <f aca="false">V237-F237</f>
        <v>29.92</v>
      </c>
      <c r="X237" s="2" t="s">
        <v>13542</v>
      </c>
      <c r="Y237" s="2"/>
      <c r="Z237" s="13" t="n">
        <v>481.5</v>
      </c>
      <c r="AA237" s="2" t="s">
        <v>13518</v>
      </c>
    </row>
    <row r="238" customFormat="false" ht="15" hidden="false" customHeight="false" outlineLevel="0" collapsed="false">
      <c r="A238" s="8" t="s">
        <v>3009</v>
      </c>
      <c r="B238" s="10" t="str">
        <f aca="false">'Layout Mercado Libre'!C238</f>
        <v>Tesalon Adulto Tesaperl Benzonatato 100 mg 20 Cápsulas</v>
      </c>
      <c r="C238" s="10" t="str">
        <f aca="false">IFERROR(LEFT('Layout Mercado Libre'!E238,FIND(" &gt; ",'Layout Mercado Libre'!E238)-1),"")</f>
        <v>Salud y Equipamiento Médico</v>
      </c>
      <c r="D238" s="12" t="n">
        <v>146.95</v>
      </c>
      <c r="E238" s="13" t="n">
        <f aca="false">Parámetros!$B$5</f>
        <v>4</v>
      </c>
      <c r="F238" s="13" t="n">
        <f aca="false">D238+E238</f>
        <v>150.95</v>
      </c>
      <c r="G238" s="3" t="n">
        <f aca="false">IF(C238="",Parámetros!$B$9,IFERROR(VLOOKUP(C238,Parámetros!$A$20:$B$23,2,FALSE()),Parámetros!$B$9))</f>
        <v>0.14</v>
      </c>
      <c r="H238" s="14" t="n">
        <v>0.17</v>
      </c>
      <c r="I238" s="12" t="n">
        <v>75</v>
      </c>
      <c r="J238" s="13" t="n">
        <f aca="false">ROUNDUP((F238+Parámetros!$C$13)/(1-G238),0)</f>
        <v>205</v>
      </c>
      <c r="K238" s="13" t="n">
        <f aca="false">ROUNDUP((F238+Parámetros!$C$14)/(1-G238),0)</f>
        <v>211</v>
      </c>
      <c r="L238" s="13" t="n">
        <f aca="false">ROUNDUP((F238+Parámetros!$C$15)/(1-G238),0)</f>
        <v>219</v>
      </c>
      <c r="M238" s="13" t="n">
        <f aca="false">MAX(ROUNDUP((F238+I238)/(1-G238),0),Parámetros!$B$7)</f>
        <v>299</v>
      </c>
      <c r="N238" s="12"/>
      <c r="O238" s="12"/>
      <c r="P238" s="13" t="n">
        <f aca="false">Parámetros!$B$6</f>
        <v>1</v>
      </c>
      <c r="Q238" s="13" t="n">
        <f aca="false">IF(AND(ISNUMBER(O238),O238-P238&gt;=Parámetros!$B$7),M238,IF(J238&lt;Parámetros!$B$13,J238,IF(K238&lt;Parámetros!$B$14,K238,IF(L238&lt;Parámetros!$B$15,L238,M238))))</f>
        <v>219</v>
      </c>
      <c r="R238" s="13" t="n">
        <f aca="false">IF(AND(ISNUMBER(O238),O238-P238&gt;=Q238),O238-P238,Q238)</f>
        <v>219</v>
      </c>
      <c r="S238" s="3" t="str">
        <f aca="false">IF(ISNUMBER(O238),R238/O238-1,"")</f>
        <v/>
      </c>
      <c r="T238" s="13" t="n">
        <f aca="false">VLOOKUP(R238,Parámetros!$A$13:$C$16,3,TRUE())</f>
        <v>37</v>
      </c>
      <c r="U238" s="13" t="n">
        <f aca="false">IF(R238&gt;=Parámetros!$B$7,I238,0)</f>
        <v>0</v>
      </c>
      <c r="V238" s="13" t="n">
        <f aca="false">R238*(1-G238)-T238-U238</f>
        <v>151.34</v>
      </c>
      <c r="W238" s="13" t="n">
        <f aca="false">V238-F238</f>
        <v>0.390000000000015</v>
      </c>
      <c r="X238" s="2" t="s">
        <v>13532</v>
      </c>
      <c r="Y238" s="2"/>
      <c r="Z238" s="13" t="n">
        <v>166.5</v>
      </c>
      <c r="AA238" s="2" t="s">
        <v>13518</v>
      </c>
    </row>
    <row r="239" customFormat="false" ht="15" hidden="false" customHeight="false" outlineLevel="0" collapsed="false">
      <c r="A239" s="8" t="s">
        <v>3021</v>
      </c>
      <c r="B239" s="10" t="str">
        <f aca="false">'Layout Mercado Libre'!C239</f>
        <v>Vick VapoRub Ungüento 12 g Exhibidor 12 Latas</v>
      </c>
      <c r="C239" s="10" t="str">
        <f aca="false">IFERROR(LEFT('Layout Mercado Libre'!E239,FIND(" &gt; ",'Layout Mercado Libre'!E239)-1),"")</f>
        <v>Salud y Equipamiento Médico</v>
      </c>
      <c r="D239" s="12" t="n">
        <v>353.35</v>
      </c>
      <c r="E239" s="13" t="n">
        <f aca="false">Parámetros!$B$5</f>
        <v>4</v>
      </c>
      <c r="F239" s="13" t="n">
        <f aca="false">D239+E239</f>
        <v>357.35</v>
      </c>
      <c r="G239" s="3" t="n">
        <f aca="false">IF(C239="",Parámetros!$B$9,IFERROR(VLOOKUP(C239,Parámetros!$A$20:$B$23,2,FALSE()),Parámetros!$B$9))</f>
        <v>0.14</v>
      </c>
      <c r="H239" s="14" t="n">
        <v>0.22</v>
      </c>
      <c r="I239" s="12" t="n">
        <v>75</v>
      </c>
      <c r="J239" s="13" t="n">
        <f aca="false">ROUNDUP((F239+Parámetros!$C$13)/(1-G239),0)</f>
        <v>445</v>
      </c>
      <c r="K239" s="13" t="n">
        <f aca="false">ROUNDUP((F239+Parámetros!$C$14)/(1-G239),0)</f>
        <v>451</v>
      </c>
      <c r="L239" s="13" t="n">
        <f aca="false">ROUNDUP((F239+Parámetros!$C$15)/(1-G239),0)</f>
        <v>459</v>
      </c>
      <c r="M239" s="13" t="n">
        <f aca="false">MAX(ROUNDUP((F239+I239)/(1-G239),0),Parámetros!$B$7)</f>
        <v>503</v>
      </c>
      <c r="N239" s="12" t="n">
        <v>670.47</v>
      </c>
      <c r="O239" s="12" t="n">
        <v>589.89</v>
      </c>
      <c r="P239" s="13" t="n">
        <f aca="false">Parámetros!$B$6</f>
        <v>1</v>
      </c>
      <c r="Q239" s="13" t="n">
        <f aca="false">IF(AND(ISNUMBER(O239),O239-P239&gt;=Parámetros!$B$7),M239,IF(J239&lt;Parámetros!$B$13,J239,IF(K239&lt;Parámetros!$B$14,K239,IF(L239&lt;Parámetros!$B$15,L239,M239))))</f>
        <v>503</v>
      </c>
      <c r="R239" s="13" t="n">
        <f aca="false">IF(AND(ISNUMBER(O239),O239-P239&gt;=Q239),O239-P239,Q239)</f>
        <v>588.89</v>
      </c>
      <c r="S239" s="3" t="n">
        <f aca="false">IF(ISNUMBER(O239),R239/O239-1,"")</f>
        <v>-0.00169523131431282</v>
      </c>
      <c r="T239" s="13" t="n">
        <f aca="false">VLOOKUP(R239,Parámetros!$A$13:$C$16,3,TRUE())</f>
        <v>0</v>
      </c>
      <c r="U239" s="13" t="n">
        <f aca="false">IF(R239&gt;=Parámetros!$B$7,I239,0)</f>
        <v>75</v>
      </c>
      <c r="V239" s="13" t="n">
        <f aca="false">R239*(1-G239)-T239-U239</f>
        <v>431.4454</v>
      </c>
      <c r="W239" s="13" t="n">
        <f aca="false">V239-F239</f>
        <v>74.0954</v>
      </c>
      <c r="X239" s="2" t="s">
        <v>13620</v>
      </c>
      <c r="Y239" s="2"/>
      <c r="Z239" s="13" t="n">
        <v>116</v>
      </c>
      <c r="AA239" s="2" t="s">
        <v>13526</v>
      </c>
    </row>
    <row r="240" customFormat="false" ht="15" hidden="false" customHeight="false" outlineLevel="0" collapsed="false">
      <c r="A240" s="8" t="s">
        <v>3032</v>
      </c>
      <c r="B240" s="10" t="str">
        <f aca="false">'Layout Mercado Libre'!C240</f>
        <v>Alin Dexametasona 8 mg/2 ml Solución Inyectable 1 Ampolleta</v>
      </c>
      <c r="C240" s="10" t="str">
        <f aca="false">IFERROR(LEFT('Layout Mercado Libre'!E240,FIND(" &gt; ",'Layout Mercado Libre'!E240)-1),"")</f>
        <v>Salud y Equipamiento Médico</v>
      </c>
      <c r="D240" s="12" t="n">
        <v>68.25</v>
      </c>
      <c r="E240" s="13" t="n">
        <f aca="false">Parámetros!$B$5</f>
        <v>4</v>
      </c>
      <c r="F240" s="13" t="n">
        <f aca="false">D240+E240</f>
        <v>72.25</v>
      </c>
      <c r="G240" s="3" t="n">
        <f aca="false">IF(C240="",Parámetros!$B$9,IFERROR(VLOOKUP(C240,Parámetros!$A$20:$B$23,2,FALSE()),Parámetros!$B$9))</f>
        <v>0.14</v>
      </c>
      <c r="H240" s="14" t="n">
        <v>0.05</v>
      </c>
      <c r="I240" s="12" t="n">
        <v>75</v>
      </c>
      <c r="J240" s="13" t="n">
        <f aca="false">ROUNDUP((F240+Parámetros!$C$13)/(1-G240),0)</f>
        <v>114</v>
      </c>
      <c r="K240" s="13" t="n">
        <f aca="false">ROUNDUP((F240+Parámetros!$C$14)/(1-G240),0)</f>
        <v>119</v>
      </c>
      <c r="L240" s="13" t="n">
        <f aca="false">ROUNDUP((F240+Parámetros!$C$15)/(1-G240),0)</f>
        <v>128</v>
      </c>
      <c r="M240" s="13" t="n">
        <f aca="false">MAX(ROUNDUP((F240+I240)/(1-G240),0),Parámetros!$B$7)</f>
        <v>299</v>
      </c>
      <c r="N240" s="12" t="n">
        <v>179.77</v>
      </c>
      <c r="O240" s="12" t="n">
        <v>160</v>
      </c>
      <c r="P240" s="13" t="n">
        <f aca="false">Parámetros!$B$6</f>
        <v>1</v>
      </c>
      <c r="Q240" s="13" t="n">
        <f aca="false">IF(AND(ISNUMBER(O240),O240-P240&gt;=Parámetros!$B$7),M240,IF(J240&lt;Parámetros!$B$13,J240,IF(K240&lt;Parámetros!$B$14,K240,IF(L240&lt;Parámetros!$B$15,L240,M240))))</f>
        <v>119</v>
      </c>
      <c r="R240" s="13" t="n">
        <f aca="false">IF(AND(ISNUMBER(O240),O240-P240&gt;=Q240),O240-P240,Q240)</f>
        <v>159</v>
      </c>
      <c r="S240" s="3" t="n">
        <f aca="false">IF(ISNUMBER(O240),R240/O240-1,"")</f>
        <v>-0.00624999999999998</v>
      </c>
      <c r="T240" s="13" t="n">
        <f aca="false">VLOOKUP(R240,Parámetros!$A$13:$C$16,3,TRUE())</f>
        <v>37</v>
      </c>
      <c r="U240" s="13" t="n">
        <f aca="false">IF(R240&gt;=Parámetros!$B$7,I240,0)</f>
        <v>0</v>
      </c>
      <c r="V240" s="13" t="n">
        <f aca="false">R240*(1-G240)-T240-U240</f>
        <v>99.74</v>
      </c>
      <c r="W240" s="13" t="n">
        <f aca="false">V240-F240</f>
        <v>27.49</v>
      </c>
      <c r="X240" s="2" t="s">
        <v>13621</v>
      </c>
      <c r="Y240" s="2"/>
      <c r="Z240" s="13" t="n">
        <v>75</v>
      </c>
      <c r="AA240" s="2" t="s">
        <v>13512</v>
      </c>
    </row>
    <row r="241" customFormat="false" ht="15" hidden="false" customHeight="false" outlineLevel="0" collapsed="false">
      <c r="A241" s="8" t="s">
        <v>3046</v>
      </c>
      <c r="B241" s="10" t="str">
        <f aca="false">'Layout Mercado Libre'!C241</f>
        <v>Avapena Cloropiramina 25 mg 20 Tabletas</v>
      </c>
      <c r="C241" s="10" t="str">
        <f aca="false">IFERROR(LEFT('Layout Mercado Libre'!E241,FIND(" &gt; ",'Layout Mercado Libre'!E241)-1),"")</f>
        <v>Salud y Equipamiento Médico</v>
      </c>
      <c r="D241" s="12" t="n">
        <v>243.57</v>
      </c>
      <c r="E241" s="13" t="n">
        <f aca="false">Parámetros!$B$5</f>
        <v>4</v>
      </c>
      <c r="F241" s="13" t="n">
        <f aca="false">D241+E241</f>
        <v>247.57</v>
      </c>
      <c r="G241" s="3" t="n">
        <f aca="false">IF(C241="",Parámetros!$B$9,IFERROR(VLOOKUP(C241,Parámetros!$A$20:$B$23,2,FALSE()),Parámetros!$B$9))</f>
        <v>0.14</v>
      </c>
      <c r="H241" s="14" t="n">
        <v>0.17</v>
      </c>
      <c r="I241" s="12" t="n">
        <v>75</v>
      </c>
      <c r="J241" s="13" t="n">
        <f aca="false">ROUNDUP((F241+Parámetros!$C$13)/(1-G241),0)</f>
        <v>317</v>
      </c>
      <c r="K241" s="13" t="n">
        <f aca="false">ROUNDUP((F241+Parámetros!$C$14)/(1-G241),0)</f>
        <v>323</v>
      </c>
      <c r="L241" s="13" t="n">
        <f aca="false">ROUNDUP((F241+Parámetros!$C$15)/(1-G241),0)</f>
        <v>331</v>
      </c>
      <c r="M241" s="13" t="n">
        <f aca="false">MAX(ROUNDUP((F241+I241)/(1-G241),0),Parámetros!$B$7)</f>
        <v>376</v>
      </c>
      <c r="N241" s="12" t="n">
        <v>385.11</v>
      </c>
      <c r="O241" s="12" t="n">
        <v>388.2</v>
      </c>
      <c r="P241" s="13" t="n">
        <f aca="false">Parámetros!$B$6</f>
        <v>1</v>
      </c>
      <c r="Q241" s="13" t="n">
        <f aca="false">IF(AND(ISNUMBER(O241),O241-P241&gt;=Parámetros!$B$7),M241,IF(J241&lt;Parámetros!$B$13,J241,IF(K241&lt;Parámetros!$B$14,K241,IF(L241&lt;Parámetros!$B$15,L241,M241))))</f>
        <v>376</v>
      </c>
      <c r="R241" s="13" t="n">
        <f aca="false">IF(AND(ISNUMBER(O241),O241-P241&gt;=Q241),O241-P241,Q241)</f>
        <v>387.2</v>
      </c>
      <c r="S241" s="3" t="n">
        <f aca="false">IF(ISNUMBER(O241),R241/O241-1,"")</f>
        <v>-0.00257599175682632</v>
      </c>
      <c r="T241" s="13" t="n">
        <f aca="false">VLOOKUP(R241,Parámetros!$A$13:$C$16,3,TRUE())</f>
        <v>0</v>
      </c>
      <c r="U241" s="13" t="n">
        <f aca="false">IF(R241&gt;=Parámetros!$B$7,I241,0)</f>
        <v>75</v>
      </c>
      <c r="V241" s="13" t="n">
        <f aca="false">R241*(1-G241)-T241-U241</f>
        <v>257.992</v>
      </c>
      <c r="W241" s="13" t="n">
        <f aca="false">V241-F241</f>
        <v>10.422</v>
      </c>
      <c r="X241" s="2" t="s">
        <v>13521</v>
      </c>
      <c r="Y241" s="2"/>
      <c r="Z241" s="13" t="n">
        <v>272.04</v>
      </c>
      <c r="AA241" s="2" t="s">
        <v>13504</v>
      </c>
    </row>
    <row r="242" customFormat="false" ht="15" hidden="false" customHeight="false" outlineLevel="0" collapsed="false">
      <c r="A242" s="8" t="s">
        <v>3061</v>
      </c>
      <c r="B242" s="10" t="str">
        <f aca="false">'Layout Mercado Libre'!C242</f>
        <v>Lodestar Losartán Potásico 50 mg 30 Tabletas</v>
      </c>
      <c r="C242" s="10" t="str">
        <f aca="false">IFERROR(LEFT('Layout Mercado Libre'!E242,FIND(" &gt; ",'Layout Mercado Libre'!E242)-1),"")</f>
        <v>Salud y Equipamiento Médico</v>
      </c>
      <c r="D242" s="12" t="n">
        <v>522.72</v>
      </c>
      <c r="E242" s="13" t="n">
        <f aca="false">Parámetros!$B$5</f>
        <v>4</v>
      </c>
      <c r="F242" s="13" t="n">
        <f aca="false">D242+E242</f>
        <v>526.72</v>
      </c>
      <c r="G242" s="3" t="n">
        <f aca="false">IF(C242="",Parámetros!$B$9,IFERROR(VLOOKUP(C242,Parámetros!$A$20:$B$23,2,FALSE()),Parámetros!$B$9))</f>
        <v>0.14</v>
      </c>
      <c r="H242" s="14" t="n">
        <v>0.19</v>
      </c>
      <c r="I242" s="12" t="n">
        <v>75</v>
      </c>
      <c r="J242" s="13" t="n">
        <f aca="false">ROUNDUP((F242+Parámetros!$C$13)/(1-G242),0)</f>
        <v>642</v>
      </c>
      <c r="K242" s="13" t="n">
        <f aca="false">ROUNDUP((F242+Parámetros!$C$14)/(1-G242),0)</f>
        <v>648</v>
      </c>
      <c r="L242" s="13" t="n">
        <f aca="false">ROUNDUP((F242+Parámetros!$C$15)/(1-G242),0)</f>
        <v>656</v>
      </c>
      <c r="M242" s="13" t="n">
        <f aca="false">MAX(ROUNDUP((F242+I242)/(1-G242),0),Parámetros!$B$7)</f>
        <v>700</v>
      </c>
      <c r="N242" s="12" t="n">
        <v>987.27</v>
      </c>
      <c r="O242" s="12" t="n">
        <v>835</v>
      </c>
      <c r="P242" s="13" t="n">
        <f aca="false">Parámetros!$B$6</f>
        <v>1</v>
      </c>
      <c r="Q242" s="13" t="n">
        <f aca="false">IF(AND(ISNUMBER(O242),O242-P242&gt;=Parámetros!$B$7),M242,IF(J242&lt;Parámetros!$B$13,J242,IF(K242&lt;Parámetros!$B$14,K242,IF(L242&lt;Parámetros!$B$15,L242,M242))))</f>
        <v>700</v>
      </c>
      <c r="R242" s="13" t="n">
        <f aca="false">IF(AND(ISNUMBER(O242),O242-P242&gt;=Q242),O242-P242,Q242)</f>
        <v>834</v>
      </c>
      <c r="S242" s="3" t="n">
        <f aca="false">IF(ISNUMBER(O242),R242/O242-1,"")</f>
        <v>-0.00119760479041919</v>
      </c>
      <c r="T242" s="13" t="n">
        <f aca="false">VLOOKUP(R242,Parámetros!$A$13:$C$16,3,TRUE())</f>
        <v>0</v>
      </c>
      <c r="U242" s="13" t="n">
        <f aca="false">IF(R242&gt;=Parámetros!$B$7,I242,0)</f>
        <v>75</v>
      </c>
      <c r="V242" s="13" t="n">
        <f aca="false">R242*(1-G242)-T242-U242</f>
        <v>642.24</v>
      </c>
      <c r="W242" s="13" t="n">
        <f aca="false">V242-F242</f>
        <v>115.52</v>
      </c>
      <c r="X242" s="2" t="s">
        <v>13501</v>
      </c>
      <c r="Y242" s="2"/>
      <c r="Z242" s="13" t="n">
        <v>611.5</v>
      </c>
      <c r="AA242" s="2" t="s">
        <v>13518</v>
      </c>
    </row>
    <row r="243" customFormat="false" ht="15" hidden="false" customHeight="false" outlineLevel="0" collapsed="false">
      <c r="A243" s="8" t="s">
        <v>3072</v>
      </c>
      <c r="B243" s="10" t="str">
        <f aca="false">'Layout Mercado Libre'!C243</f>
        <v>Somazina Citicolina 500 mg 20 Comprimidos Recubiertos</v>
      </c>
      <c r="C243" s="10" t="str">
        <f aca="false">IFERROR(LEFT('Layout Mercado Libre'!E243,FIND(" &gt; ",'Layout Mercado Libre'!E243)-1),"")</f>
        <v>Salud y Equipamiento Médico</v>
      </c>
      <c r="D243" s="12" t="n">
        <v>797.2</v>
      </c>
      <c r="E243" s="13" t="n">
        <f aca="false">Parámetros!$B$5</f>
        <v>4</v>
      </c>
      <c r="F243" s="13" t="n">
        <f aca="false">D243+E243</f>
        <v>801.2</v>
      </c>
      <c r="G243" s="3" t="n">
        <f aca="false">IF(C243="",Parámetros!$B$9,IFERROR(VLOOKUP(C243,Parámetros!$A$20:$B$23,2,FALSE()),Parámetros!$B$9))</f>
        <v>0.14</v>
      </c>
      <c r="H243" s="14" t="n">
        <v>0.17</v>
      </c>
      <c r="I243" s="12" t="n">
        <v>75</v>
      </c>
      <c r="J243" s="13" t="n">
        <f aca="false">ROUNDUP((F243+Parámetros!$C$13)/(1-G243),0)</f>
        <v>961</v>
      </c>
      <c r="K243" s="13" t="n">
        <f aca="false">ROUNDUP((F243+Parámetros!$C$14)/(1-G243),0)</f>
        <v>967</v>
      </c>
      <c r="L243" s="13" t="n">
        <f aca="false">ROUNDUP((F243+Parámetros!$C$15)/(1-G243),0)</f>
        <v>975</v>
      </c>
      <c r="M243" s="13" t="n">
        <f aca="false">MAX(ROUNDUP((F243+I243)/(1-G243),0),Parámetros!$B$7)</f>
        <v>1019</v>
      </c>
      <c r="N243" s="12" t="n">
        <v>1427.4</v>
      </c>
      <c r="O243" s="12" t="n">
        <v>1116.79</v>
      </c>
      <c r="P243" s="13" t="n">
        <f aca="false">Parámetros!$B$6</f>
        <v>1</v>
      </c>
      <c r="Q243" s="13" t="n">
        <f aca="false">IF(AND(ISNUMBER(O243),O243-P243&gt;=Parámetros!$B$7),M243,IF(J243&lt;Parámetros!$B$13,J243,IF(K243&lt;Parámetros!$B$14,K243,IF(L243&lt;Parámetros!$B$15,L243,M243))))</f>
        <v>1019</v>
      </c>
      <c r="R243" s="13" t="n">
        <f aca="false">IF(AND(ISNUMBER(O243),O243-P243&gt;=Q243),O243-P243,Q243)</f>
        <v>1115.79</v>
      </c>
      <c r="S243" s="3" t="n">
        <f aca="false">IF(ISNUMBER(O243),R243/O243-1,"")</f>
        <v>-0.000895423490539837</v>
      </c>
      <c r="T243" s="13" t="n">
        <f aca="false">VLOOKUP(R243,Parámetros!$A$13:$C$16,3,TRUE())</f>
        <v>0</v>
      </c>
      <c r="U243" s="13" t="n">
        <f aca="false">IF(R243&gt;=Parámetros!$B$7,I243,0)</f>
        <v>75</v>
      </c>
      <c r="V243" s="13" t="n">
        <f aca="false">R243*(1-G243)-T243-U243</f>
        <v>884.5794</v>
      </c>
      <c r="W243" s="13" t="n">
        <f aca="false">V243-F243</f>
        <v>83.3793999999999</v>
      </c>
      <c r="X243" s="2" t="s">
        <v>13622</v>
      </c>
      <c r="Y243" s="2"/>
      <c r="Z243" s="13" t="n">
        <v>932</v>
      </c>
      <c r="AA243" s="2" t="s">
        <v>13518</v>
      </c>
    </row>
    <row r="244" customFormat="false" ht="15" hidden="false" customHeight="false" outlineLevel="0" collapsed="false">
      <c r="A244" s="8" t="s">
        <v>3084</v>
      </c>
      <c r="B244" s="10" t="str">
        <f aca="false">'Layout Mercado Libre'!C244</f>
        <v>Ajolotius Jarabe Original con Miel Ajolomiel 250 ml</v>
      </c>
      <c r="C244" s="10" t="str">
        <f aca="false">IFERROR(LEFT('Layout Mercado Libre'!E244,FIND(" &gt; ",'Layout Mercado Libre'!E244)-1),"")</f>
        <v>Salud y Equipamiento Médico</v>
      </c>
      <c r="D244" s="12" t="n">
        <v>39.43</v>
      </c>
      <c r="E244" s="13" t="n">
        <f aca="false">Parámetros!$B$5</f>
        <v>4</v>
      </c>
      <c r="F244" s="13" t="n">
        <f aca="false">D244+E244</f>
        <v>43.43</v>
      </c>
      <c r="G244" s="3" t="n">
        <f aca="false">IF(C244="",Parámetros!$B$9,IFERROR(VLOOKUP(C244,Parámetros!$A$20:$B$23,2,FALSE()),Parámetros!$B$9))</f>
        <v>0.14</v>
      </c>
      <c r="H244" s="14" t="n">
        <v>0.35</v>
      </c>
      <c r="I244" s="12" t="n">
        <v>75</v>
      </c>
      <c r="J244" s="13" t="n">
        <f aca="false">ROUNDUP((F244+Parámetros!$C$13)/(1-G244),0)</f>
        <v>80</v>
      </c>
      <c r="K244" s="13" t="n">
        <f aca="false">ROUNDUP((F244+Parámetros!$C$14)/(1-G244),0)</f>
        <v>86</v>
      </c>
      <c r="L244" s="13" t="n">
        <f aca="false">ROUNDUP((F244+Parámetros!$C$15)/(1-G244),0)</f>
        <v>94</v>
      </c>
      <c r="M244" s="13" t="n">
        <f aca="false">MAX(ROUNDUP((F244+I244)/(1-G244),0),Parámetros!$B$7)</f>
        <v>299</v>
      </c>
      <c r="N244" s="12" t="n">
        <v>127.11</v>
      </c>
      <c r="O244" s="12" t="n">
        <v>76.08</v>
      </c>
      <c r="P244" s="13" t="n">
        <f aca="false">Parámetros!$B$6</f>
        <v>1</v>
      </c>
      <c r="Q244" s="13" t="n">
        <f aca="false">IF(AND(ISNUMBER(O244),O244-P244&gt;=Parámetros!$B$7),M244,IF(J244&lt;Parámetros!$B$13,J244,IF(K244&lt;Parámetros!$B$14,K244,IF(L244&lt;Parámetros!$B$15,L244,M244))))</f>
        <v>80</v>
      </c>
      <c r="R244" s="13" t="n">
        <f aca="false">IF(AND(ISNUMBER(O244),O244-P244&gt;=Q244),O244-P244,Q244)</f>
        <v>80</v>
      </c>
      <c r="S244" s="3" t="n">
        <f aca="false">IF(ISNUMBER(O244),R244/O244-1,"")</f>
        <v>0.0515247108307046</v>
      </c>
      <c r="T244" s="13" t="n">
        <f aca="false">VLOOKUP(R244,Parámetros!$A$13:$C$16,3,TRUE())</f>
        <v>25</v>
      </c>
      <c r="U244" s="13" t="n">
        <f aca="false">IF(R244&gt;=Parámetros!$B$7,I244,0)</f>
        <v>0</v>
      </c>
      <c r="V244" s="13" t="n">
        <f aca="false">R244*(1-G244)-T244-U244</f>
        <v>43.8</v>
      </c>
      <c r="W244" s="13" t="n">
        <f aca="false">V244-F244</f>
        <v>0.369999999999997</v>
      </c>
      <c r="X244" s="2" t="s">
        <v>13580</v>
      </c>
      <c r="Y244" s="2"/>
      <c r="Z244" s="13"/>
      <c r="AA244" s="2"/>
    </row>
    <row r="245" customFormat="false" ht="15" hidden="false" customHeight="false" outlineLevel="0" collapsed="false">
      <c r="A245" s="8" t="s">
        <v>3098</v>
      </c>
      <c r="B245" s="10" t="str">
        <f aca="false">'Layout Mercado Libre'!C245</f>
        <v>Tempra Paracetamol 500 mg 10 Tabletas</v>
      </c>
      <c r="C245" s="10" t="str">
        <f aca="false">IFERROR(LEFT('Layout Mercado Libre'!E245,FIND(" &gt; ",'Layout Mercado Libre'!E245)-1),"")</f>
        <v>Salud y Equipamiento Médico</v>
      </c>
      <c r="D245" s="12" t="n">
        <v>50.08</v>
      </c>
      <c r="E245" s="13" t="n">
        <f aca="false">Parámetros!$B$5</f>
        <v>4</v>
      </c>
      <c r="F245" s="13" t="n">
        <f aca="false">D245+E245</f>
        <v>54.08</v>
      </c>
      <c r="G245" s="3" t="n">
        <f aca="false">IF(C245="",Parámetros!$B$9,IFERROR(VLOOKUP(C245,Parámetros!$A$20:$B$23,2,FALSE()),Parámetros!$B$9))</f>
        <v>0.14</v>
      </c>
      <c r="H245" s="14" t="n">
        <v>0.14</v>
      </c>
      <c r="I245" s="12" t="n">
        <v>75</v>
      </c>
      <c r="J245" s="13" t="n">
        <f aca="false">ROUNDUP((F245+Parámetros!$C$13)/(1-G245),0)</f>
        <v>92</v>
      </c>
      <c r="K245" s="13" t="n">
        <f aca="false">ROUNDUP((F245+Parámetros!$C$14)/(1-G245),0)</f>
        <v>98</v>
      </c>
      <c r="L245" s="13" t="n">
        <f aca="false">ROUNDUP((F245+Parámetros!$C$15)/(1-G245),0)</f>
        <v>106</v>
      </c>
      <c r="M245" s="13" t="n">
        <f aca="false">MAX(ROUNDUP((F245+I245)/(1-G245),0),Parámetros!$B$7)</f>
        <v>299</v>
      </c>
      <c r="N245" s="12" t="n">
        <v>94.95</v>
      </c>
      <c r="O245" s="12" t="n">
        <v>50.3</v>
      </c>
      <c r="P245" s="13" t="n">
        <f aca="false">Parámetros!$B$6</f>
        <v>1</v>
      </c>
      <c r="Q245" s="13" t="n">
        <f aca="false">IF(AND(ISNUMBER(O245),O245-P245&gt;=Parámetros!$B$7),M245,IF(J245&lt;Parámetros!$B$13,J245,IF(K245&lt;Parámetros!$B$14,K245,IF(L245&lt;Parámetros!$B$15,L245,M245))))</f>
        <v>92</v>
      </c>
      <c r="R245" s="13" t="n">
        <f aca="false">IF(AND(ISNUMBER(O245),O245-P245&gt;=Q245),O245-P245,Q245)</f>
        <v>92</v>
      </c>
      <c r="S245" s="3" t="n">
        <f aca="false">IF(ISNUMBER(O245),R245/O245-1,"")</f>
        <v>0.829025844930418</v>
      </c>
      <c r="T245" s="13" t="n">
        <f aca="false">VLOOKUP(R245,Parámetros!$A$13:$C$16,3,TRUE())</f>
        <v>25</v>
      </c>
      <c r="U245" s="13" t="n">
        <f aca="false">IF(R245&gt;=Parámetros!$B$7,I245,0)</f>
        <v>0</v>
      </c>
      <c r="V245" s="13" t="n">
        <f aca="false">R245*(1-G245)-T245-U245</f>
        <v>54.12</v>
      </c>
      <c r="W245" s="13" t="n">
        <f aca="false">V245-F245</f>
        <v>0.0400000000000063</v>
      </c>
      <c r="X245" s="2" t="s">
        <v>13533</v>
      </c>
      <c r="Y245" s="2"/>
      <c r="Z245" s="13" t="n">
        <v>73.5</v>
      </c>
      <c r="AA245" s="2" t="s">
        <v>13518</v>
      </c>
    </row>
    <row r="246" customFormat="false" ht="15" hidden="false" customHeight="false" outlineLevel="0" collapsed="false">
      <c r="A246" s="8" t="s">
        <v>3110</v>
      </c>
      <c r="B246" s="10" t="str">
        <f aca="false">'Layout Mercado Libre'!C246</f>
        <v>Fitoestimulina Crema Tópica 30 g</v>
      </c>
      <c r="C246" s="10" t="str">
        <f aca="false">IFERROR(LEFT('Layout Mercado Libre'!E246,FIND(" &gt; ",'Layout Mercado Libre'!E246)-1),"")</f>
        <v>Salud y Equipamiento Médico</v>
      </c>
      <c r="D246" s="12" t="n">
        <v>278.4</v>
      </c>
      <c r="E246" s="13" t="n">
        <f aca="false">Parámetros!$B$5</f>
        <v>4</v>
      </c>
      <c r="F246" s="13" t="n">
        <f aca="false">D246+E246</f>
        <v>282.4</v>
      </c>
      <c r="G246" s="3" t="n">
        <f aca="false">IF(C246="",Parámetros!$B$9,IFERROR(VLOOKUP(C246,Parámetros!$A$20:$B$23,2,FALSE()),Parámetros!$B$9))</f>
        <v>0.14</v>
      </c>
      <c r="H246" s="14" t="n">
        <v>0.08</v>
      </c>
      <c r="I246" s="12" t="n">
        <v>75</v>
      </c>
      <c r="J246" s="13" t="n">
        <f aca="false">ROUNDUP((F246+Parámetros!$C$13)/(1-G246),0)</f>
        <v>358</v>
      </c>
      <c r="K246" s="13" t="n">
        <f aca="false">ROUNDUP((F246+Parámetros!$C$14)/(1-G246),0)</f>
        <v>364</v>
      </c>
      <c r="L246" s="13" t="n">
        <f aca="false">ROUNDUP((F246+Parámetros!$C$15)/(1-G246),0)</f>
        <v>372</v>
      </c>
      <c r="M246" s="13" t="n">
        <f aca="false">MAX(ROUNDUP((F246+I246)/(1-G246),0),Parámetros!$B$7)</f>
        <v>416</v>
      </c>
      <c r="N246" s="12" t="n">
        <v>608.74</v>
      </c>
      <c r="O246" s="12" t="n">
        <v>439</v>
      </c>
      <c r="P246" s="13" t="n">
        <f aca="false">Parámetros!$B$6</f>
        <v>1</v>
      </c>
      <c r="Q246" s="13" t="n">
        <f aca="false">IF(AND(ISNUMBER(O246),O246-P246&gt;=Parámetros!$B$7),M246,IF(J246&lt;Parámetros!$B$13,J246,IF(K246&lt;Parámetros!$B$14,K246,IF(L246&lt;Parámetros!$B$15,L246,M246))))</f>
        <v>416</v>
      </c>
      <c r="R246" s="13" t="n">
        <f aca="false">IF(AND(ISNUMBER(O246),O246-P246&gt;=Q246),O246-P246,Q246)</f>
        <v>438</v>
      </c>
      <c r="S246" s="3" t="n">
        <f aca="false">IF(ISNUMBER(O246),R246/O246-1,"")</f>
        <v>-0.00227790432801822</v>
      </c>
      <c r="T246" s="13" t="n">
        <f aca="false">VLOOKUP(R246,Parámetros!$A$13:$C$16,3,TRUE())</f>
        <v>0</v>
      </c>
      <c r="U246" s="13" t="n">
        <f aca="false">IF(R246&gt;=Parámetros!$B$7,I246,0)</f>
        <v>75</v>
      </c>
      <c r="V246" s="13" t="n">
        <f aca="false">R246*(1-G246)-T246-U246</f>
        <v>301.68</v>
      </c>
      <c r="W246" s="13" t="n">
        <f aca="false">V246-F246</f>
        <v>19.28</v>
      </c>
      <c r="X246" s="2" t="s">
        <v>13582</v>
      </c>
      <c r="Y246" s="2"/>
      <c r="Z246" s="13" t="n">
        <v>577.5</v>
      </c>
      <c r="AA246" s="2" t="s">
        <v>13518</v>
      </c>
    </row>
    <row r="247" customFormat="false" ht="15" hidden="false" customHeight="false" outlineLevel="0" collapsed="false">
      <c r="A247" s="8" t="s">
        <v>3120</v>
      </c>
      <c r="B247" s="10" t="str">
        <f aca="false">'Layout Mercado Libre'!C247</f>
        <v>Fabroven 150/150/100 mg Extracto de Ruscus 30 Cápsulas</v>
      </c>
      <c r="C247" s="10" t="str">
        <f aca="false">IFERROR(LEFT('Layout Mercado Libre'!E247,FIND(" &gt; ",'Layout Mercado Libre'!E247)-1),"")</f>
        <v>Salud y Equipamiento Médico</v>
      </c>
      <c r="D247" s="12" t="n">
        <v>575.27</v>
      </c>
      <c r="E247" s="13" t="n">
        <f aca="false">Parámetros!$B$5</f>
        <v>4</v>
      </c>
      <c r="F247" s="13" t="n">
        <f aca="false">D247+E247</f>
        <v>579.27</v>
      </c>
      <c r="G247" s="3" t="n">
        <f aca="false">IF(C247="",Parámetros!$B$9,IFERROR(VLOOKUP(C247,Parámetros!$A$20:$B$23,2,FALSE()),Parámetros!$B$9))</f>
        <v>0.14</v>
      </c>
      <c r="H247" s="14" t="n">
        <v>0.19</v>
      </c>
      <c r="I247" s="12" t="n">
        <v>75</v>
      </c>
      <c r="J247" s="13" t="n">
        <f aca="false">ROUNDUP((F247+Parámetros!$C$13)/(1-G247),0)</f>
        <v>703</v>
      </c>
      <c r="K247" s="13" t="n">
        <f aca="false">ROUNDUP((F247+Parámetros!$C$14)/(1-G247),0)</f>
        <v>709</v>
      </c>
      <c r="L247" s="13" t="n">
        <f aca="false">ROUNDUP((F247+Parámetros!$C$15)/(1-G247),0)</f>
        <v>717</v>
      </c>
      <c r="M247" s="13" t="n">
        <f aca="false">MAX(ROUNDUP((F247+I247)/(1-G247),0),Parámetros!$B$7)</f>
        <v>761</v>
      </c>
      <c r="N247" s="12"/>
      <c r="O247" s="12"/>
      <c r="P247" s="13" t="n">
        <f aca="false">Parámetros!$B$6</f>
        <v>1</v>
      </c>
      <c r="Q247" s="13" t="n">
        <f aca="false">IF(AND(ISNUMBER(O247),O247-P247&gt;=Parámetros!$B$7),M247,IF(J247&lt;Parámetros!$B$13,J247,IF(K247&lt;Parámetros!$B$14,K247,IF(L247&lt;Parámetros!$B$15,L247,M247))))</f>
        <v>761</v>
      </c>
      <c r="R247" s="13" t="n">
        <f aca="false">IF(AND(ISNUMBER(O247),O247-P247&gt;=Q247),O247-P247,Q247)</f>
        <v>761</v>
      </c>
      <c r="S247" s="3" t="str">
        <f aca="false">IF(ISNUMBER(O247),R247/O247-1,"")</f>
        <v/>
      </c>
      <c r="T247" s="13" t="n">
        <f aca="false">VLOOKUP(R247,Parámetros!$A$13:$C$16,3,TRUE())</f>
        <v>0</v>
      </c>
      <c r="U247" s="13" t="n">
        <f aca="false">IF(R247&gt;=Parámetros!$B$7,I247,0)</f>
        <v>75</v>
      </c>
      <c r="V247" s="13" t="n">
        <f aca="false">R247*(1-G247)-T247-U247</f>
        <v>579.46</v>
      </c>
      <c r="W247" s="13" t="n">
        <f aca="false">V247-F247</f>
        <v>0.190000000000055</v>
      </c>
      <c r="X247" s="2" t="s">
        <v>13514</v>
      </c>
      <c r="Y247" s="2"/>
      <c r="Z247" s="13" t="n">
        <v>746</v>
      </c>
      <c r="AA247" s="2" t="s">
        <v>13537</v>
      </c>
    </row>
    <row r="248" customFormat="false" ht="15" hidden="false" customHeight="false" outlineLevel="0" collapsed="false">
      <c r="A248" s="8" t="s">
        <v>3130</v>
      </c>
      <c r="B248" s="10" t="str">
        <f aca="false">'Layout Mercado Libre'!C248</f>
        <v>Next Tabs Antigripal 10 Tabletas</v>
      </c>
      <c r="C248" s="10" t="str">
        <f aca="false">IFERROR(LEFT('Layout Mercado Libre'!E248,FIND(" &gt; ",'Layout Mercado Libre'!E248)-1),"")</f>
        <v>Salud y Equipamiento Médico</v>
      </c>
      <c r="D248" s="12" t="n">
        <v>22.5</v>
      </c>
      <c r="E248" s="13" t="n">
        <f aca="false">Parámetros!$B$5</f>
        <v>4</v>
      </c>
      <c r="F248" s="13" t="n">
        <f aca="false">D248+E248</f>
        <v>26.5</v>
      </c>
      <c r="G248" s="3" t="n">
        <f aca="false">IF(C248="",Parámetros!$B$9,IFERROR(VLOOKUP(C248,Parámetros!$A$20:$B$23,2,FALSE()),Parámetros!$B$9))</f>
        <v>0.14</v>
      </c>
      <c r="H248" s="14" t="n">
        <v>0.14</v>
      </c>
      <c r="I248" s="12" t="n">
        <v>75</v>
      </c>
      <c r="J248" s="13" t="n">
        <f aca="false">ROUNDUP((F248+Parámetros!$C$13)/(1-G248),0)</f>
        <v>60</v>
      </c>
      <c r="K248" s="13" t="n">
        <f aca="false">ROUNDUP((F248+Parámetros!$C$14)/(1-G248),0)</f>
        <v>66</v>
      </c>
      <c r="L248" s="13" t="n">
        <f aca="false">ROUNDUP((F248+Parámetros!$C$15)/(1-G248),0)</f>
        <v>74</v>
      </c>
      <c r="M248" s="13" t="n">
        <f aca="false">MAX(ROUNDUP((F248+I248)/(1-G248),0),Parámetros!$B$7)</f>
        <v>299</v>
      </c>
      <c r="N248" s="12" t="n">
        <v>63.95</v>
      </c>
      <c r="O248" s="12" t="n">
        <v>33.26</v>
      </c>
      <c r="P248" s="13" t="n">
        <f aca="false">Parámetros!$B$6</f>
        <v>1</v>
      </c>
      <c r="Q248" s="13" t="n">
        <f aca="false">IF(AND(ISNUMBER(O248),O248-P248&gt;=Parámetros!$B$7),M248,IF(J248&lt;Parámetros!$B$13,J248,IF(K248&lt;Parámetros!$B$14,K248,IF(L248&lt;Parámetros!$B$15,L248,M248))))</f>
        <v>60</v>
      </c>
      <c r="R248" s="13" t="n">
        <f aca="false">IF(AND(ISNUMBER(O248),O248-P248&gt;=Q248),O248-P248,Q248)</f>
        <v>60</v>
      </c>
      <c r="S248" s="3" t="n">
        <f aca="false">IF(ISNUMBER(O248),R248/O248-1,"")</f>
        <v>0.803968731208659</v>
      </c>
      <c r="T248" s="13" t="n">
        <f aca="false">VLOOKUP(R248,Parámetros!$A$13:$C$16,3,TRUE())</f>
        <v>25</v>
      </c>
      <c r="U248" s="13" t="n">
        <f aca="false">IF(R248&gt;=Parámetros!$B$7,I248,0)</f>
        <v>0</v>
      </c>
      <c r="V248" s="13" t="n">
        <f aca="false">R248*(1-G248)-T248-U248</f>
        <v>26.6</v>
      </c>
      <c r="W248" s="13" t="n">
        <f aca="false">V248-F248</f>
        <v>0.100000000000001</v>
      </c>
      <c r="X248" s="2" t="s">
        <v>13533</v>
      </c>
      <c r="Y248" s="2"/>
      <c r="Z248" s="13" t="n">
        <v>39</v>
      </c>
      <c r="AA248" s="2" t="s">
        <v>13504</v>
      </c>
    </row>
    <row r="249" customFormat="false" ht="15" hidden="false" customHeight="false" outlineLevel="0" collapsed="false">
      <c r="A249" s="8" t="s">
        <v>3144</v>
      </c>
      <c r="B249" s="10" t="str">
        <f aca="false">'Layout Mercado Libre'!C249</f>
        <v>Lomotil Loperamida 2 mg 8 Tabletas</v>
      </c>
      <c r="C249" s="10" t="str">
        <f aca="false">IFERROR(LEFT('Layout Mercado Libre'!E249,FIND(" &gt; ",'Layout Mercado Libre'!E249)-1),"")</f>
        <v>Salud y Equipamiento Médico</v>
      </c>
      <c r="D249" s="12" t="n">
        <v>143.87</v>
      </c>
      <c r="E249" s="13" t="n">
        <f aca="false">Parámetros!$B$5</f>
        <v>4</v>
      </c>
      <c r="F249" s="13" t="n">
        <f aca="false">D249+E249</f>
        <v>147.87</v>
      </c>
      <c r="G249" s="3" t="n">
        <f aca="false">IF(C249="",Parámetros!$B$9,IFERROR(VLOOKUP(C249,Parámetros!$A$20:$B$23,2,FALSE()),Parámetros!$B$9))</f>
        <v>0.14</v>
      </c>
      <c r="H249" s="14" t="n">
        <v>0.14</v>
      </c>
      <c r="I249" s="12" t="n">
        <v>75</v>
      </c>
      <c r="J249" s="13" t="n">
        <f aca="false">ROUNDUP((F249+Parámetros!$C$13)/(1-G249),0)</f>
        <v>202</v>
      </c>
      <c r="K249" s="13" t="n">
        <f aca="false">ROUNDUP((F249+Parámetros!$C$14)/(1-G249),0)</f>
        <v>207</v>
      </c>
      <c r="L249" s="13" t="n">
        <f aca="false">ROUNDUP((F249+Parámetros!$C$15)/(1-G249),0)</f>
        <v>215</v>
      </c>
      <c r="M249" s="13" t="n">
        <f aca="false">MAX(ROUNDUP((F249+I249)/(1-G249),0),Parámetros!$B$7)</f>
        <v>299</v>
      </c>
      <c r="N249" s="12" t="n">
        <v>238.14</v>
      </c>
      <c r="O249" s="12" t="n">
        <v>195.05</v>
      </c>
      <c r="P249" s="13" t="n">
        <f aca="false">Parámetros!$B$6</f>
        <v>1</v>
      </c>
      <c r="Q249" s="13" t="n">
        <f aca="false">IF(AND(ISNUMBER(O249),O249-P249&gt;=Parámetros!$B$7),M249,IF(J249&lt;Parámetros!$B$13,J249,IF(K249&lt;Parámetros!$B$14,K249,IF(L249&lt;Parámetros!$B$15,L249,M249))))</f>
        <v>215</v>
      </c>
      <c r="R249" s="13" t="n">
        <f aca="false">IF(AND(ISNUMBER(O249),O249-P249&gt;=Q249),O249-P249,Q249)</f>
        <v>215</v>
      </c>
      <c r="S249" s="3" t="n">
        <f aca="false">IF(ISNUMBER(O249),R249/O249-1,"")</f>
        <v>0.102281466290695</v>
      </c>
      <c r="T249" s="13" t="n">
        <f aca="false">VLOOKUP(R249,Parámetros!$A$13:$C$16,3,TRUE())</f>
        <v>37</v>
      </c>
      <c r="U249" s="13" t="n">
        <f aca="false">IF(R249&gt;=Parámetros!$B$7,I249,0)</f>
        <v>0</v>
      </c>
      <c r="V249" s="13" t="n">
        <f aca="false">R249*(1-G249)-T249-U249</f>
        <v>147.9</v>
      </c>
      <c r="W249" s="13" t="n">
        <f aca="false">V249-F249</f>
        <v>0.0300000000000011</v>
      </c>
      <c r="X249" s="2" t="s">
        <v>13623</v>
      </c>
      <c r="Y249" s="2"/>
      <c r="Z249" s="13" t="n">
        <v>156</v>
      </c>
      <c r="AA249" s="2" t="s">
        <v>13504</v>
      </c>
    </row>
    <row r="250" customFormat="false" ht="15" hidden="false" customHeight="false" outlineLevel="0" collapsed="false">
      <c r="A250" s="8" t="s">
        <v>3156</v>
      </c>
      <c r="B250" s="10" t="str">
        <f aca="false">'Layout Mercado Libre'!C250</f>
        <v>Recoverón N Ungüento Acexamato Neomicina 40 g</v>
      </c>
      <c r="C250" s="10" t="str">
        <f aca="false">IFERROR(LEFT('Layout Mercado Libre'!E250,FIND(" &gt; ",'Layout Mercado Libre'!E250)-1),"")</f>
        <v>Salud y Equipamiento Médico</v>
      </c>
      <c r="D250" s="12" t="n">
        <v>456.56</v>
      </c>
      <c r="E250" s="13" t="n">
        <f aca="false">Parámetros!$B$5</f>
        <v>4</v>
      </c>
      <c r="F250" s="13" t="n">
        <f aca="false">D250+E250</f>
        <v>460.56</v>
      </c>
      <c r="G250" s="3" t="n">
        <f aca="false">IF(C250="",Parámetros!$B$9,IFERROR(VLOOKUP(C250,Parámetros!$A$20:$B$23,2,FALSE()),Parámetros!$B$9))</f>
        <v>0.14</v>
      </c>
      <c r="H250" s="14" t="n">
        <v>0.1</v>
      </c>
      <c r="I250" s="12" t="n">
        <v>75</v>
      </c>
      <c r="J250" s="13" t="n">
        <f aca="false">ROUNDUP((F250+Parámetros!$C$13)/(1-G250),0)</f>
        <v>565</v>
      </c>
      <c r="K250" s="13" t="n">
        <f aca="false">ROUNDUP((F250+Parámetros!$C$14)/(1-G250),0)</f>
        <v>571</v>
      </c>
      <c r="L250" s="13" t="n">
        <f aca="false">ROUNDUP((F250+Parámetros!$C$15)/(1-G250),0)</f>
        <v>579</v>
      </c>
      <c r="M250" s="13" t="n">
        <f aca="false">MAX(ROUNDUP((F250+I250)/(1-G250),0),Parámetros!$B$7)</f>
        <v>623</v>
      </c>
      <c r="N250" s="12" t="n">
        <v>688.76</v>
      </c>
      <c r="O250" s="12" t="n">
        <v>498</v>
      </c>
      <c r="P250" s="13" t="n">
        <f aca="false">Parámetros!$B$6</f>
        <v>1</v>
      </c>
      <c r="Q250" s="13" t="n">
        <f aca="false">IF(AND(ISNUMBER(O250),O250-P250&gt;=Parámetros!$B$7),M250,IF(J250&lt;Parámetros!$B$13,J250,IF(K250&lt;Parámetros!$B$14,K250,IF(L250&lt;Parámetros!$B$15,L250,M250))))</f>
        <v>623</v>
      </c>
      <c r="R250" s="13" t="n">
        <f aca="false">IF(AND(ISNUMBER(O250),O250-P250&gt;=Q250),O250-P250,Q250)</f>
        <v>623</v>
      </c>
      <c r="S250" s="3" t="n">
        <f aca="false">IF(ISNUMBER(O250),R250/O250-1,"")</f>
        <v>0.251004016064257</v>
      </c>
      <c r="T250" s="13" t="n">
        <f aca="false">VLOOKUP(R250,Parámetros!$A$13:$C$16,3,TRUE())</f>
        <v>0</v>
      </c>
      <c r="U250" s="13" t="n">
        <f aca="false">IF(R250&gt;=Parámetros!$B$7,I250,0)</f>
        <v>75</v>
      </c>
      <c r="V250" s="13" t="n">
        <f aca="false">R250*(1-G250)-T250-U250</f>
        <v>460.78</v>
      </c>
      <c r="W250" s="13" t="n">
        <f aca="false">V250-F250</f>
        <v>0.21999999999997</v>
      </c>
      <c r="X250" s="2" t="s">
        <v>13601</v>
      </c>
      <c r="Y250" s="2"/>
      <c r="Z250" s="13" t="n">
        <v>499</v>
      </c>
      <c r="AA250" s="2" t="s">
        <v>13518</v>
      </c>
    </row>
    <row r="251" customFormat="false" ht="15" hidden="false" customHeight="false" outlineLevel="0" collapsed="false">
      <c r="A251" s="8" t="s">
        <v>3167</v>
      </c>
      <c r="B251" s="10" t="str">
        <f aca="false">'Layout Mercado Libre'!C251</f>
        <v>Cuerpo Amarillo Fuerte Progesterona 50 mg/2 ml 6 Ampolletas</v>
      </c>
      <c r="C251" s="10" t="str">
        <f aca="false">IFERROR(LEFT('Layout Mercado Libre'!E251,FIND(" &gt; ",'Layout Mercado Libre'!E251)-1),"")</f>
        <v>Salud y Equipamiento Médico</v>
      </c>
      <c r="D251" s="12" t="n">
        <v>677.16</v>
      </c>
      <c r="E251" s="13" t="n">
        <f aca="false">Parámetros!$B$5</f>
        <v>4</v>
      </c>
      <c r="F251" s="13" t="n">
        <f aca="false">D251+E251</f>
        <v>681.16</v>
      </c>
      <c r="G251" s="3" t="n">
        <f aca="false">IF(C251="",Parámetros!$B$9,IFERROR(VLOOKUP(C251,Parámetros!$A$20:$B$23,2,FALSE()),Parámetros!$B$9))</f>
        <v>0.14</v>
      </c>
      <c r="H251" s="14" t="n">
        <v>0.15</v>
      </c>
      <c r="I251" s="12" t="n">
        <v>75</v>
      </c>
      <c r="J251" s="13" t="n">
        <f aca="false">ROUNDUP((F251+Parámetros!$C$13)/(1-G251),0)</f>
        <v>822</v>
      </c>
      <c r="K251" s="13" t="n">
        <f aca="false">ROUNDUP((F251+Parámetros!$C$14)/(1-G251),0)</f>
        <v>827</v>
      </c>
      <c r="L251" s="13" t="n">
        <f aca="false">ROUNDUP((F251+Parámetros!$C$15)/(1-G251),0)</f>
        <v>836</v>
      </c>
      <c r="M251" s="13" t="n">
        <f aca="false">MAX(ROUNDUP((F251+I251)/(1-G251),0),Parámetros!$B$7)</f>
        <v>880</v>
      </c>
      <c r="N251" s="12" t="n">
        <v>1262.25</v>
      </c>
      <c r="O251" s="12" t="n">
        <v>999</v>
      </c>
      <c r="P251" s="13" t="n">
        <f aca="false">Parámetros!$B$6</f>
        <v>1</v>
      </c>
      <c r="Q251" s="13" t="n">
        <f aca="false">IF(AND(ISNUMBER(O251),O251-P251&gt;=Parámetros!$B$7),M251,IF(J251&lt;Parámetros!$B$13,J251,IF(K251&lt;Parámetros!$B$14,K251,IF(L251&lt;Parámetros!$B$15,L251,M251))))</f>
        <v>880</v>
      </c>
      <c r="R251" s="13" t="n">
        <f aca="false">IF(AND(ISNUMBER(O251),O251-P251&gt;=Q251),O251-P251,Q251)</f>
        <v>998</v>
      </c>
      <c r="S251" s="3" t="n">
        <f aca="false">IF(ISNUMBER(O251),R251/O251-1,"")</f>
        <v>-0.00100100100100098</v>
      </c>
      <c r="T251" s="13" t="n">
        <f aca="false">VLOOKUP(R251,Parámetros!$A$13:$C$16,3,TRUE())</f>
        <v>0</v>
      </c>
      <c r="U251" s="13" t="n">
        <f aca="false">IF(R251&gt;=Parámetros!$B$7,I251,0)</f>
        <v>75</v>
      </c>
      <c r="V251" s="13" t="n">
        <f aca="false">R251*(1-G251)-T251-U251</f>
        <v>783.28</v>
      </c>
      <c r="W251" s="13" t="n">
        <f aca="false">V251-F251</f>
        <v>102.12</v>
      </c>
      <c r="X251" s="2" t="s">
        <v>13559</v>
      </c>
      <c r="Y251" s="2"/>
      <c r="Z251" s="13" t="n">
        <v>890</v>
      </c>
      <c r="AA251" s="2" t="s">
        <v>13523</v>
      </c>
    </row>
    <row r="252" customFormat="false" ht="15" hidden="false" customHeight="false" outlineLevel="0" collapsed="false">
      <c r="A252" s="8" t="s">
        <v>3180</v>
      </c>
      <c r="B252" s="10" t="str">
        <f aca="false">'Layout Mercado Libre'!C252</f>
        <v>Desenfriol-ito Plus Antigripal Masticable 24 Tabletas</v>
      </c>
      <c r="C252" s="10" t="str">
        <f aca="false">IFERROR(LEFT('Layout Mercado Libre'!E252,FIND(" &gt; ",'Layout Mercado Libre'!E252)-1),"")</f>
        <v>Salud y Equipamiento Médico</v>
      </c>
      <c r="D252" s="12" t="n">
        <v>56.42</v>
      </c>
      <c r="E252" s="13" t="n">
        <f aca="false">Parámetros!$B$5</f>
        <v>4</v>
      </c>
      <c r="F252" s="13" t="n">
        <f aca="false">D252+E252</f>
        <v>60.42</v>
      </c>
      <c r="G252" s="3" t="n">
        <f aca="false">IF(C252="",Parámetros!$B$9,IFERROR(VLOOKUP(C252,Parámetros!$A$20:$B$23,2,FALSE()),Parámetros!$B$9))</f>
        <v>0.14</v>
      </c>
      <c r="H252" s="14" t="n">
        <v>0.17</v>
      </c>
      <c r="I252" s="12" t="n">
        <v>75</v>
      </c>
      <c r="J252" s="13" t="n">
        <f aca="false">ROUNDUP((F252+Parámetros!$C$13)/(1-G252),0)</f>
        <v>100</v>
      </c>
      <c r="K252" s="13" t="n">
        <f aca="false">ROUNDUP((F252+Parámetros!$C$14)/(1-G252),0)</f>
        <v>106</v>
      </c>
      <c r="L252" s="13" t="n">
        <f aca="false">ROUNDUP((F252+Parámetros!$C$15)/(1-G252),0)</f>
        <v>114</v>
      </c>
      <c r="M252" s="13" t="n">
        <f aca="false">MAX(ROUNDUP((F252+I252)/(1-G252),0),Parámetros!$B$7)</f>
        <v>299</v>
      </c>
      <c r="N252" s="12" t="n">
        <v>119.07</v>
      </c>
      <c r="O252" s="12" t="n">
        <v>68</v>
      </c>
      <c r="P252" s="13" t="n">
        <f aca="false">Parámetros!$B$6</f>
        <v>1</v>
      </c>
      <c r="Q252" s="13" t="n">
        <f aca="false">IF(AND(ISNUMBER(O252),O252-P252&gt;=Parámetros!$B$7),M252,IF(J252&lt;Parámetros!$B$13,J252,IF(K252&lt;Parámetros!$B$14,K252,IF(L252&lt;Parámetros!$B$15,L252,M252))))</f>
        <v>106</v>
      </c>
      <c r="R252" s="13" t="n">
        <f aca="false">IF(AND(ISNUMBER(O252),O252-P252&gt;=Q252),O252-P252,Q252)</f>
        <v>106</v>
      </c>
      <c r="S252" s="3" t="n">
        <f aca="false">IF(ISNUMBER(O252),R252/O252-1,"")</f>
        <v>0.558823529411765</v>
      </c>
      <c r="T252" s="13" t="n">
        <f aca="false">VLOOKUP(R252,Parámetros!$A$13:$C$16,3,TRUE())</f>
        <v>30</v>
      </c>
      <c r="U252" s="13" t="n">
        <f aca="false">IF(R252&gt;=Parámetros!$B$7,I252,0)</f>
        <v>0</v>
      </c>
      <c r="V252" s="13" t="n">
        <f aca="false">R252*(1-G252)-T252-U252</f>
        <v>61.16</v>
      </c>
      <c r="W252" s="13" t="n">
        <f aca="false">V252-F252</f>
        <v>0.739999999999995</v>
      </c>
      <c r="X252" s="2" t="s">
        <v>13593</v>
      </c>
      <c r="Y252" s="2"/>
      <c r="Z252" s="13" t="n">
        <v>73</v>
      </c>
      <c r="AA252" s="2" t="s">
        <v>13518</v>
      </c>
    </row>
    <row r="253" customFormat="false" ht="15" hidden="false" customHeight="false" outlineLevel="0" collapsed="false">
      <c r="A253" s="8" t="s">
        <v>3192</v>
      </c>
      <c r="B253" s="10" t="str">
        <f aca="false">'Layout Mercado Libre'!C253</f>
        <v>Sinuberase Colitis Probiótico 4 Billones 20 Ampolletas</v>
      </c>
      <c r="C253" s="10" t="str">
        <f aca="false">IFERROR(LEFT('Layout Mercado Libre'!E253,FIND(" &gt; ",'Layout Mercado Libre'!E253)-1),"")</f>
        <v>Salud y Equipamiento Médico</v>
      </c>
      <c r="D253" s="12" t="n">
        <v>333.57</v>
      </c>
      <c r="E253" s="13" t="n">
        <f aca="false">Parámetros!$B$5</f>
        <v>4</v>
      </c>
      <c r="F253" s="13" t="n">
        <f aca="false">D253+E253</f>
        <v>337.57</v>
      </c>
      <c r="G253" s="3" t="n">
        <f aca="false">IF(C253="",Parámetros!$B$9,IFERROR(VLOOKUP(C253,Parámetros!$A$20:$B$23,2,FALSE()),Parámetros!$B$9))</f>
        <v>0.14</v>
      </c>
      <c r="H253" s="14" t="n">
        <v>0.15</v>
      </c>
      <c r="I253" s="12" t="n">
        <v>75</v>
      </c>
      <c r="J253" s="13" t="n">
        <f aca="false">ROUNDUP((F253+Parámetros!$C$13)/(1-G253),0)</f>
        <v>422</v>
      </c>
      <c r="K253" s="13" t="n">
        <f aca="false">ROUNDUP((F253+Parámetros!$C$14)/(1-G253),0)</f>
        <v>428</v>
      </c>
      <c r="L253" s="13" t="n">
        <f aca="false">ROUNDUP((F253+Parámetros!$C$15)/(1-G253),0)</f>
        <v>436</v>
      </c>
      <c r="M253" s="13" t="n">
        <f aca="false">MAX(ROUNDUP((F253+I253)/(1-G253),0),Parámetros!$B$7)</f>
        <v>480</v>
      </c>
      <c r="N253" s="12" t="n">
        <v>600.86</v>
      </c>
      <c r="O253" s="12" t="n">
        <v>299</v>
      </c>
      <c r="P253" s="13" t="n">
        <f aca="false">Parámetros!$B$6</f>
        <v>1</v>
      </c>
      <c r="Q253" s="13" t="n">
        <f aca="false">IF(AND(ISNUMBER(O253),O253-P253&gt;=Parámetros!$B$7),M253,IF(J253&lt;Parámetros!$B$13,J253,IF(K253&lt;Parámetros!$B$14,K253,IF(L253&lt;Parámetros!$B$15,L253,M253))))</f>
        <v>480</v>
      </c>
      <c r="R253" s="13" t="n">
        <f aca="false">IF(AND(ISNUMBER(O253),O253-P253&gt;=Q253),O253-P253,Q253)</f>
        <v>480</v>
      </c>
      <c r="S253" s="3" t="n">
        <f aca="false">IF(ISNUMBER(O253),R253/O253-1,"")</f>
        <v>0.605351170568562</v>
      </c>
      <c r="T253" s="13" t="n">
        <f aca="false">VLOOKUP(R253,Parámetros!$A$13:$C$16,3,TRUE())</f>
        <v>0</v>
      </c>
      <c r="U253" s="13" t="n">
        <f aca="false">IF(R253&gt;=Parámetros!$B$7,I253,0)</f>
        <v>75</v>
      </c>
      <c r="V253" s="13" t="n">
        <f aca="false">R253*(1-G253)-T253-U253</f>
        <v>337.8</v>
      </c>
      <c r="W253" s="13" t="n">
        <f aca="false">V253-F253</f>
        <v>0.230000000000018</v>
      </c>
      <c r="X253" s="2" t="s">
        <v>13559</v>
      </c>
      <c r="Y253" s="2"/>
      <c r="Z253" s="13" t="n">
        <v>388.4</v>
      </c>
      <c r="AA253" s="2" t="s">
        <v>13518</v>
      </c>
    </row>
    <row r="254" customFormat="false" ht="15" hidden="false" customHeight="false" outlineLevel="0" collapsed="false">
      <c r="A254" s="8" t="s">
        <v>3204</v>
      </c>
      <c r="B254" s="10" t="str">
        <f aca="false">'Layout Mercado Libre'!C254</f>
        <v>Buscapina Compositum 10 mg/250 mg 20 Tabletas</v>
      </c>
      <c r="C254" s="10" t="str">
        <f aca="false">IFERROR(LEFT('Layout Mercado Libre'!E254,FIND(" &gt; ",'Layout Mercado Libre'!E254)-1),"")</f>
        <v>Salud y Equipamiento Médico</v>
      </c>
      <c r="D254" s="12" t="n">
        <v>344.51</v>
      </c>
      <c r="E254" s="13" t="n">
        <f aca="false">Parámetros!$B$5</f>
        <v>4</v>
      </c>
      <c r="F254" s="13" t="n">
        <f aca="false">D254+E254</f>
        <v>348.51</v>
      </c>
      <c r="G254" s="3" t="n">
        <f aca="false">IF(C254="",Parámetros!$B$9,IFERROR(VLOOKUP(C254,Parámetros!$A$20:$B$23,2,FALSE()),Parámetros!$B$9))</f>
        <v>0.14</v>
      </c>
      <c r="H254" s="14" t="n">
        <v>0.17</v>
      </c>
      <c r="I254" s="12" t="n">
        <v>75</v>
      </c>
      <c r="J254" s="13" t="n">
        <f aca="false">ROUNDUP((F254+Parámetros!$C$13)/(1-G254),0)</f>
        <v>435</v>
      </c>
      <c r="K254" s="13" t="n">
        <f aca="false">ROUNDUP((F254+Parámetros!$C$14)/(1-G254),0)</f>
        <v>441</v>
      </c>
      <c r="L254" s="13" t="n">
        <f aca="false">ROUNDUP((F254+Parámetros!$C$15)/(1-G254),0)</f>
        <v>449</v>
      </c>
      <c r="M254" s="13" t="n">
        <f aca="false">MAX(ROUNDUP((F254+I254)/(1-G254),0),Parámetros!$B$7)</f>
        <v>493</v>
      </c>
      <c r="N254" s="12" t="n">
        <v>567.37</v>
      </c>
      <c r="O254" s="12" t="n">
        <v>583.11</v>
      </c>
      <c r="P254" s="13" t="n">
        <f aca="false">Parámetros!$B$6</f>
        <v>1</v>
      </c>
      <c r="Q254" s="13" t="n">
        <f aca="false">IF(AND(ISNUMBER(O254),O254-P254&gt;=Parámetros!$B$7),M254,IF(J254&lt;Parámetros!$B$13,J254,IF(K254&lt;Parámetros!$B$14,K254,IF(L254&lt;Parámetros!$B$15,L254,M254))))</f>
        <v>493</v>
      </c>
      <c r="R254" s="13" t="n">
        <f aca="false">IF(AND(ISNUMBER(O254),O254-P254&gt;=Q254),O254-P254,Q254)</f>
        <v>582.11</v>
      </c>
      <c r="S254" s="3" t="n">
        <f aca="false">IF(ISNUMBER(O254),R254/O254-1,"")</f>
        <v>-0.00171494229219182</v>
      </c>
      <c r="T254" s="13" t="n">
        <f aca="false">VLOOKUP(R254,Parámetros!$A$13:$C$16,3,TRUE())</f>
        <v>0</v>
      </c>
      <c r="U254" s="13" t="n">
        <f aca="false">IF(R254&gt;=Parámetros!$B$7,I254,0)</f>
        <v>75</v>
      </c>
      <c r="V254" s="13" t="n">
        <f aca="false">R254*(1-G254)-T254-U254</f>
        <v>425.6146</v>
      </c>
      <c r="W254" s="13" t="n">
        <f aca="false">V254-F254</f>
        <v>77.1046</v>
      </c>
      <c r="X254" s="2" t="s">
        <v>13521</v>
      </c>
      <c r="Y254" s="2"/>
      <c r="Z254" s="13" t="n">
        <v>440</v>
      </c>
      <c r="AA254" s="2" t="s">
        <v>13512</v>
      </c>
    </row>
    <row r="255" customFormat="false" ht="15" hidden="false" customHeight="false" outlineLevel="0" collapsed="false">
      <c r="A255" s="8" t="s">
        <v>3213</v>
      </c>
      <c r="B255" s="10" t="str">
        <f aca="false">'Layout Mercado Libre'!C255</f>
        <v>Salofalk Mesalazina 500 mg 40 Tabletas</v>
      </c>
      <c r="C255" s="10" t="str">
        <f aca="false">IFERROR(LEFT('Layout Mercado Libre'!E255,FIND(" &gt; ",'Layout Mercado Libre'!E255)-1),"")</f>
        <v>Salud y Equipamiento Médico</v>
      </c>
      <c r="D255" s="12" t="n">
        <v>446.06</v>
      </c>
      <c r="E255" s="13" t="n">
        <f aca="false">Parámetros!$B$5</f>
        <v>4</v>
      </c>
      <c r="F255" s="13" t="n">
        <f aca="false">D255+E255</f>
        <v>450.06</v>
      </c>
      <c r="G255" s="3" t="n">
        <f aca="false">IF(C255="",Parámetros!$B$9,IFERROR(VLOOKUP(C255,Parámetros!$A$20:$B$23,2,FALSE()),Parámetros!$B$9))</f>
        <v>0.14</v>
      </c>
      <c r="H255" s="14" t="n">
        <v>0.21</v>
      </c>
      <c r="I255" s="12" t="n">
        <v>75</v>
      </c>
      <c r="J255" s="13" t="n">
        <f aca="false">ROUNDUP((F255+Parámetros!$C$13)/(1-G255),0)</f>
        <v>553</v>
      </c>
      <c r="K255" s="13" t="n">
        <f aca="false">ROUNDUP((F255+Parámetros!$C$14)/(1-G255),0)</f>
        <v>559</v>
      </c>
      <c r="L255" s="13" t="n">
        <f aca="false">ROUNDUP((F255+Parámetros!$C$15)/(1-G255),0)</f>
        <v>567</v>
      </c>
      <c r="M255" s="13" t="n">
        <f aca="false">MAX(ROUNDUP((F255+I255)/(1-G255),0),Parámetros!$B$7)</f>
        <v>611</v>
      </c>
      <c r="N255" s="12" t="n">
        <v>858.19</v>
      </c>
      <c r="O255" s="12" t="n">
        <v>674</v>
      </c>
      <c r="P255" s="13" t="n">
        <f aca="false">Parámetros!$B$6</f>
        <v>1</v>
      </c>
      <c r="Q255" s="13" t="n">
        <f aca="false">IF(AND(ISNUMBER(O255),O255-P255&gt;=Parámetros!$B$7),M255,IF(J255&lt;Parámetros!$B$13,J255,IF(K255&lt;Parámetros!$B$14,K255,IF(L255&lt;Parámetros!$B$15,L255,M255))))</f>
        <v>611</v>
      </c>
      <c r="R255" s="13" t="n">
        <f aca="false">IF(AND(ISNUMBER(O255),O255-P255&gt;=Q255),O255-P255,Q255)</f>
        <v>673</v>
      </c>
      <c r="S255" s="3" t="n">
        <f aca="false">IF(ISNUMBER(O255),R255/O255-1,"")</f>
        <v>-0.00148367952522255</v>
      </c>
      <c r="T255" s="13" t="n">
        <f aca="false">VLOOKUP(R255,Parámetros!$A$13:$C$16,3,TRUE())</f>
        <v>0</v>
      </c>
      <c r="U255" s="13" t="n">
        <f aca="false">IF(R255&gt;=Parámetros!$B$7,I255,0)</f>
        <v>75</v>
      </c>
      <c r="V255" s="13" t="n">
        <f aca="false">R255*(1-G255)-T255-U255</f>
        <v>503.78</v>
      </c>
      <c r="W255" s="13" t="n">
        <f aca="false">V255-F255</f>
        <v>53.72</v>
      </c>
      <c r="X255" s="2" t="s">
        <v>13591</v>
      </c>
      <c r="Y255" s="2"/>
      <c r="Z255" s="13" t="n">
        <v>600</v>
      </c>
      <c r="AA255" s="2" t="s">
        <v>13518</v>
      </c>
    </row>
    <row r="256" customFormat="false" ht="15" hidden="false" customHeight="false" outlineLevel="0" collapsed="false">
      <c r="A256" s="8" t="s">
        <v>3224</v>
      </c>
      <c r="B256" s="10" t="str">
        <f aca="false">'Layout Mercado Libre'!C256</f>
        <v>Pañales Huggies All Around Unisex Etapa 7 40 Piezas</v>
      </c>
      <c r="C256" s="10" t="str">
        <f aca="false">IFERROR(LEFT('Layout Mercado Libre'!E256,FIND(" &gt; ",'Layout Mercado Libre'!E256)-1),"")</f>
        <v>Bebés</v>
      </c>
      <c r="D256" s="12" t="n">
        <v>244.34</v>
      </c>
      <c r="E256" s="13" t="n">
        <f aca="false">Parámetros!$B$5</f>
        <v>4</v>
      </c>
      <c r="F256" s="13" t="n">
        <f aca="false">D256+E256</f>
        <v>248.34</v>
      </c>
      <c r="G256" s="3" t="n">
        <f aca="false">IF(C256="",Parámetros!$B$9,IFERROR(VLOOKUP(C256,Parámetros!$A$20:$B$23,2,FALSE()),Parámetros!$B$9))</f>
        <v>0.15</v>
      </c>
      <c r="H256" s="14" t="n">
        <v>3.2</v>
      </c>
      <c r="I256" s="12" t="n">
        <v>125</v>
      </c>
      <c r="J256" s="13" t="n">
        <f aca="false">ROUNDUP((F256+Parámetros!$C$13)/(1-G256),0)</f>
        <v>322</v>
      </c>
      <c r="K256" s="13" t="n">
        <f aca="false">ROUNDUP((F256+Parámetros!$C$14)/(1-G256),0)</f>
        <v>328</v>
      </c>
      <c r="L256" s="13" t="n">
        <f aca="false">ROUNDUP((F256+Parámetros!$C$15)/(1-G256),0)</f>
        <v>336</v>
      </c>
      <c r="M256" s="13" t="n">
        <f aca="false">MAX(ROUNDUP((F256+I256)/(1-G256),0),Parámetros!$B$7)</f>
        <v>440</v>
      </c>
      <c r="N256" s="12" t="n">
        <v>604.06</v>
      </c>
      <c r="O256" s="12" t="n">
        <v>307.89</v>
      </c>
      <c r="P256" s="13" t="n">
        <f aca="false">Parámetros!$B$6</f>
        <v>1</v>
      </c>
      <c r="Q256" s="13" t="n">
        <f aca="false">IF(AND(ISNUMBER(O256),O256-P256&gt;=Parámetros!$B$7),M256,IF(J256&lt;Parámetros!$B$13,J256,IF(K256&lt;Parámetros!$B$14,K256,IF(L256&lt;Parámetros!$B$15,L256,M256))))</f>
        <v>440</v>
      </c>
      <c r="R256" s="13" t="n">
        <f aca="false">IF(AND(ISNUMBER(O256),O256-P256&gt;=Q256),O256-P256,Q256)</f>
        <v>440</v>
      </c>
      <c r="S256" s="3" t="n">
        <f aca="false">IF(ISNUMBER(O256),R256/O256-1,"")</f>
        <v>0.429081814933905</v>
      </c>
      <c r="T256" s="13" t="n">
        <f aca="false">VLOOKUP(R256,Parámetros!$A$13:$C$16,3,TRUE())</f>
        <v>0</v>
      </c>
      <c r="U256" s="13" t="n">
        <f aca="false">IF(R256&gt;=Parámetros!$B$7,I256,0)</f>
        <v>125</v>
      </c>
      <c r="V256" s="13" t="n">
        <f aca="false">R256*(1-G256)-T256-U256</f>
        <v>249</v>
      </c>
      <c r="W256" s="13" t="n">
        <f aca="false">V256-F256</f>
        <v>0.659999999999997</v>
      </c>
      <c r="X256" s="2" t="s">
        <v>13510</v>
      </c>
      <c r="Y256" s="2"/>
      <c r="Z256" s="13" t="n">
        <v>392</v>
      </c>
      <c r="AA256" s="2" t="s">
        <v>13537</v>
      </c>
    </row>
    <row r="257" customFormat="false" ht="15" hidden="false" customHeight="false" outlineLevel="0" collapsed="false">
      <c r="A257" s="8" t="s">
        <v>3234</v>
      </c>
      <c r="B257" s="10" t="str">
        <f aca="false">'Layout Mercado Libre'!C257</f>
        <v>Pañales KleenBebé Absorsec Ultra Mediano 40 Piezas</v>
      </c>
      <c r="C257" s="10" t="str">
        <f aca="false">IFERROR(LEFT('Layout Mercado Libre'!E257,FIND(" &gt; ",'Layout Mercado Libre'!E257)-1),"")</f>
        <v>Bebés</v>
      </c>
      <c r="D257" s="12" t="n">
        <v>107.15</v>
      </c>
      <c r="E257" s="13" t="n">
        <f aca="false">Parámetros!$B$5</f>
        <v>4</v>
      </c>
      <c r="F257" s="13" t="n">
        <f aca="false">D257+E257</f>
        <v>111.15</v>
      </c>
      <c r="G257" s="3" t="n">
        <f aca="false">IF(C257="",Parámetros!$B$9,IFERROR(VLOOKUP(C257,Parámetros!$A$20:$B$23,2,FALSE()),Parámetros!$B$9))</f>
        <v>0.15</v>
      </c>
      <c r="H257" s="14" t="n">
        <v>3.2</v>
      </c>
      <c r="I257" s="12" t="n">
        <v>125</v>
      </c>
      <c r="J257" s="13" t="n">
        <f aca="false">ROUNDUP((F257+Parámetros!$C$13)/(1-G257),0)</f>
        <v>161</v>
      </c>
      <c r="K257" s="13" t="n">
        <f aca="false">ROUNDUP((F257+Parámetros!$C$14)/(1-G257),0)</f>
        <v>167</v>
      </c>
      <c r="L257" s="13" t="n">
        <f aca="false">ROUNDUP((F257+Parámetros!$C$15)/(1-G257),0)</f>
        <v>175</v>
      </c>
      <c r="M257" s="13" t="n">
        <f aca="false">MAX(ROUNDUP((F257+I257)/(1-G257),0),Parámetros!$B$7)</f>
        <v>299</v>
      </c>
      <c r="N257" s="12" t="n">
        <v>252.36</v>
      </c>
      <c r="O257" s="12" t="n">
        <v>199</v>
      </c>
      <c r="P257" s="13" t="n">
        <f aca="false">Parámetros!$B$6</f>
        <v>1</v>
      </c>
      <c r="Q257" s="13" t="n">
        <f aca="false">IF(AND(ISNUMBER(O257),O257-P257&gt;=Parámetros!$B$7),M257,IF(J257&lt;Parámetros!$B$13,J257,IF(K257&lt;Parámetros!$B$14,K257,IF(L257&lt;Parámetros!$B$15,L257,M257))))</f>
        <v>175</v>
      </c>
      <c r="R257" s="13" t="n">
        <f aca="false">IF(AND(ISNUMBER(O257),O257-P257&gt;=Q257),O257-P257,Q257)</f>
        <v>198</v>
      </c>
      <c r="S257" s="3" t="n">
        <f aca="false">IF(ISNUMBER(O257),R257/O257-1,"")</f>
        <v>-0.00502512562814073</v>
      </c>
      <c r="T257" s="13" t="n">
        <f aca="false">VLOOKUP(R257,Parámetros!$A$13:$C$16,3,TRUE())</f>
        <v>37</v>
      </c>
      <c r="U257" s="13" t="n">
        <f aca="false">IF(R257&gt;=Parámetros!$B$7,I257,0)</f>
        <v>0</v>
      </c>
      <c r="V257" s="13" t="n">
        <f aca="false">R257*(1-G257)-T257-U257</f>
        <v>131.3</v>
      </c>
      <c r="W257" s="13" t="n">
        <f aca="false">V257-F257</f>
        <v>20.15</v>
      </c>
      <c r="X257" s="2" t="s">
        <v>13510</v>
      </c>
      <c r="Y257" s="2"/>
      <c r="Z257" s="13" t="n">
        <v>162</v>
      </c>
      <c r="AA257" s="2" t="s">
        <v>13586</v>
      </c>
    </row>
    <row r="258" customFormat="false" ht="15" hidden="false" customHeight="false" outlineLevel="0" collapsed="false">
      <c r="A258" s="8" t="s">
        <v>3244</v>
      </c>
      <c r="B258" s="10" t="str">
        <f aca="false">'Layout Mercado Libre'!C258</f>
        <v>PediaSure Fórmula Especializada Chocolate 237 ml</v>
      </c>
      <c r="C258" s="10" t="str">
        <f aca="false">IFERROR(LEFT('Layout Mercado Libre'!E258,FIND(" &gt; ",'Layout Mercado Libre'!E258)-1),"")</f>
        <v>Bebés</v>
      </c>
      <c r="D258" s="12" t="n">
        <v>38.45</v>
      </c>
      <c r="E258" s="13" t="n">
        <f aca="false">Parámetros!$B$5</f>
        <v>4</v>
      </c>
      <c r="F258" s="13" t="n">
        <f aca="false">D258+E258</f>
        <v>42.45</v>
      </c>
      <c r="G258" s="3" t="n">
        <f aca="false">IF(C258="",Parámetros!$B$9,IFERROR(VLOOKUP(C258,Parámetros!$A$20:$B$23,2,FALSE()),Parámetros!$B$9))</f>
        <v>0.15</v>
      </c>
      <c r="H258" s="14" t="n">
        <v>0.34</v>
      </c>
      <c r="I258" s="12" t="n">
        <v>75</v>
      </c>
      <c r="J258" s="13" t="n">
        <f aca="false">ROUNDUP((F258+Parámetros!$C$13)/(1-G258),0)</f>
        <v>80</v>
      </c>
      <c r="K258" s="13" t="n">
        <f aca="false">ROUNDUP((F258+Parámetros!$C$14)/(1-G258),0)</f>
        <v>86</v>
      </c>
      <c r="L258" s="13" t="n">
        <f aca="false">ROUNDUP((F258+Parámetros!$C$15)/(1-G258),0)</f>
        <v>94</v>
      </c>
      <c r="M258" s="13" t="n">
        <f aca="false">MAX(ROUNDUP((F258+I258)/(1-G258),0),Parámetros!$B$7)</f>
        <v>299</v>
      </c>
      <c r="N258" s="12" t="n">
        <v>127.57</v>
      </c>
      <c r="O258" s="12" t="n">
        <v>98.01</v>
      </c>
      <c r="P258" s="13" t="n">
        <f aca="false">Parámetros!$B$6</f>
        <v>1</v>
      </c>
      <c r="Q258" s="13" t="n">
        <f aca="false">IF(AND(ISNUMBER(O258),O258-P258&gt;=Parámetros!$B$7),M258,IF(J258&lt;Parámetros!$B$13,J258,IF(K258&lt;Parámetros!$B$14,K258,IF(L258&lt;Parámetros!$B$15,L258,M258))))</f>
        <v>80</v>
      </c>
      <c r="R258" s="13" t="n">
        <f aca="false">IF(AND(ISNUMBER(O258),O258-P258&gt;=Q258),O258-P258,Q258)</f>
        <v>97.01</v>
      </c>
      <c r="S258" s="3" t="n">
        <f aca="false">IF(ISNUMBER(O258),R258/O258-1,"")</f>
        <v>-0.0102030405060708</v>
      </c>
      <c r="T258" s="13" t="n">
        <f aca="false">VLOOKUP(R258,Parámetros!$A$13:$C$16,3,TRUE())</f>
        <v>25</v>
      </c>
      <c r="U258" s="13" t="n">
        <f aca="false">IF(R258&gt;=Parámetros!$B$7,I258,0)</f>
        <v>0</v>
      </c>
      <c r="V258" s="13" t="n">
        <f aca="false">R258*(1-G258)-T258-U258</f>
        <v>57.4585</v>
      </c>
      <c r="W258" s="13" t="n">
        <f aca="false">V258-F258</f>
        <v>15.0085</v>
      </c>
      <c r="X258" s="2" t="s">
        <v>13566</v>
      </c>
      <c r="Y258" s="2"/>
      <c r="Z258" s="13" t="n">
        <v>61</v>
      </c>
      <c r="AA258" s="2" t="s">
        <v>13518</v>
      </c>
    </row>
    <row r="259" customFormat="false" ht="15" hidden="false" customHeight="false" outlineLevel="0" collapsed="false">
      <c r="A259" s="8" t="s">
        <v>3254</v>
      </c>
      <c r="B259" s="10" t="str">
        <f aca="false">'Layout Mercado Libre'!C259</f>
        <v>Aspirina Ácido Acetilsalicílico 500 mg 40 Tabletas</v>
      </c>
      <c r="C259" s="10" t="str">
        <f aca="false">IFERROR(LEFT('Layout Mercado Libre'!E259,FIND(" &gt; ",'Layout Mercado Libre'!E259)-1),"")</f>
        <v>Salud y Equipamiento Médico</v>
      </c>
      <c r="D259" s="12" t="n">
        <v>45.53</v>
      </c>
      <c r="E259" s="13" t="n">
        <f aca="false">Parámetros!$B$5</f>
        <v>4</v>
      </c>
      <c r="F259" s="13" t="n">
        <f aca="false">D259+E259</f>
        <v>49.53</v>
      </c>
      <c r="G259" s="3" t="n">
        <f aca="false">IF(C259="",Parámetros!$B$9,IFERROR(VLOOKUP(C259,Parámetros!$A$20:$B$23,2,FALSE()),Parámetros!$B$9))</f>
        <v>0.14</v>
      </c>
      <c r="H259" s="14" t="n">
        <v>0.21</v>
      </c>
      <c r="I259" s="12" t="n">
        <v>75</v>
      </c>
      <c r="J259" s="13" t="n">
        <f aca="false">ROUNDUP((F259+Parámetros!$C$13)/(1-G259),0)</f>
        <v>87</v>
      </c>
      <c r="K259" s="13" t="n">
        <f aca="false">ROUNDUP((F259+Parámetros!$C$14)/(1-G259),0)</f>
        <v>93</v>
      </c>
      <c r="L259" s="13" t="n">
        <f aca="false">ROUNDUP((F259+Parámetros!$C$15)/(1-G259),0)</f>
        <v>101</v>
      </c>
      <c r="M259" s="13" t="n">
        <f aca="false">MAX(ROUNDUP((F259+I259)/(1-G259),0),Parámetros!$B$7)</f>
        <v>299</v>
      </c>
      <c r="N259" s="12" t="n">
        <v>82.78</v>
      </c>
      <c r="O259" s="12" t="n">
        <v>45</v>
      </c>
      <c r="P259" s="13" t="n">
        <f aca="false">Parámetros!$B$6</f>
        <v>1</v>
      </c>
      <c r="Q259" s="13" t="n">
        <f aca="false">IF(AND(ISNUMBER(O259),O259-P259&gt;=Parámetros!$B$7),M259,IF(J259&lt;Parámetros!$B$13,J259,IF(K259&lt;Parámetros!$B$14,K259,IF(L259&lt;Parámetros!$B$15,L259,M259))))</f>
        <v>87</v>
      </c>
      <c r="R259" s="13" t="n">
        <f aca="false">IF(AND(ISNUMBER(O259),O259-P259&gt;=Q259),O259-P259,Q259)</f>
        <v>87</v>
      </c>
      <c r="S259" s="3" t="n">
        <f aca="false">IF(ISNUMBER(O259),R259/O259-1,"")</f>
        <v>0.933333333333333</v>
      </c>
      <c r="T259" s="13" t="n">
        <f aca="false">VLOOKUP(R259,Parámetros!$A$13:$C$16,3,TRUE())</f>
        <v>25</v>
      </c>
      <c r="U259" s="13" t="n">
        <f aca="false">IF(R259&gt;=Parámetros!$B$7,I259,0)</f>
        <v>0</v>
      </c>
      <c r="V259" s="13" t="n">
        <f aca="false">R259*(1-G259)-T259-U259</f>
        <v>49.82</v>
      </c>
      <c r="W259" s="13" t="n">
        <f aca="false">V259-F259</f>
        <v>0.289999999999992</v>
      </c>
      <c r="X259" s="2" t="s">
        <v>13591</v>
      </c>
      <c r="Y259" s="2"/>
      <c r="Z259" s="13" t="n">
        <v>45</v>
      </c>
      <c r="AA259" s="2" t="s">
        <v>13518</v>
      </c>
    </row>
    <row r="260" customFormat="false" ht="15" hidden="false" customHeight="false" outlineLevel="0" collapsed="false">
      <c r="A260" s="8" t="s">
        <v>3264</v>
      </c>
      <c r="B260" s="10" t="str">
        <f aca="false">'Layout Mercado Libre'!C260</f>
        <v>Calzones Incontinencia Diapro Pants Mediano 10 Piezas</v>
      </c>
      <c r="C260" s="10" t="str">
        <f aca="false">IFERROR(LEFT('Layout Mercado Libre'!E260,FIND(" &gt; ",'Layout Mercado Libre'!E260)-1),"")</f>
        <v>Salud y Equipamiento Médico</v>
      </c>
      <c r="D260" s="12" t="n">
        <v>96.7</v>
      </c>
      <c r="E260" s="13" t="n">
        <f aca="false">Parámetros!$B$5</f>
        <v>4</v>
      </c>
      <c r="F260" s="13" t="n">
        <f aca="false">D260+E260</f>
        <v>100.7</v>
      </c>
      <c r="G260" s="3" t="n">
        <f aca="false">IF(C260="",Parámetros!$B$9,IFERROR(VLOOKUP(C260,Parámetros!$A$20:$B$23,2,FALSE()),Parámetros!$B$9))</f>
        <v>0.14</v>
      </c>
      <c r="H260" s="14" t="n">
        <v>0.21</v>
      </c>
      <c r="I260" s="12" t="n">
        <v>75</v>
      </c>
      <c r="J260" s="13" t="n">
        <f aca="false">ROUNDUP((F260+Parámetros!$C$13)/(1-G260),0)</f>
        <v>147</v>
      </c>
      <c r="K260" s="13" t="n">
        <f aca="false">ROUNDUP((F260+Parámetros!$C$14)/(1-G260),0)</f>
        <v>152</v>
      </c>
      <c r="L260" s="13" t="n">
        <f aca="false">ROUNDUP((F260+Parámetros!$C$15)/(1-G260),0)</f>
        <v>161</v>
      </c>
      <c r="M260" s="13" t="n">
        <f aca="false">MAX(ROUNDUP((F260+I260)/(1-G260),0),Parámetros!$B$7)</f>
        <v>299</v>
      </c>
      <c r="N260" s="12" t="n">
        <v>339.22</v>
      </c>
      <c r="O260" s="12" t="n">
        <v>279.83</v>
      </c>
      <c r="P260" s="13" t="n">
        <f aca="false">Parámetros!$B$6</f>
        <v>1</v>
      </c>
      <c r="Q260" s="13" t="n">
        <f aca="false">IF(AND(ISNUMBER(O260),O260-P260&gt;=Parámetros!$B$7),M260,IF(J260&lt;Parámetros!$B$13,J260,IF(K260&lt;Parámetros!$B$14,K260,IF(L260&lt;Parámetros!$B$15,L260,M260))))</f>
        <v>161</v>
      </c>
      <c r="R260" s="13" t="n">
        <f aca="false">IF(AND(ISNUMBER(O260),O260-P260&gt;=Q260),O260-P260,Q260)</f>
        <v>278.83</v>
      </c>
      <c r="S260" s="3" t="n">
        <f aca="false">IF(ISNUMBER(O260),R260/O260-1,"")</f>
        <v>-0.00357359825608405</v>
      </c>
      <c r="T260" s="13" t="n">
        <f aca="false">VLOOKUP(R260,Parámetros!$A$13:$C$16,3,TRUE())</f>
        <v>37</v>
      </c>
      <c r="U260" s="13" t="n">
        <f aca="false">IF(R260&gt;=Parámetros!$B$7,I260,0)</f>
        <v>0</v>
      </c>
      <c r="V260" s="13" t="n">
        <f aca="false">R260*(1-G260)-T260-U260</f>
        <v>202.7938</v>
      </c>
      <c r="W260" s="13" t="n">
        <f aca="false">V260-F260</f>
        <v>102.0938</v>
      </c>
      <c r="X260" s="2" t="s">
        <v>13587</v>
      </c>
      <c r="Y260" s="2"/>
      <c r="Z260" s="13" t="n">
        <v>126</v>
      </c>
      <c r="AA260" s="2" t="s">
        <v>13526</v>
      </c>
    </row>
    <row r="261" customFormat="false" ht="15" hidden="false" customHeight="false" outlineLevel="0" collapsed="false">
      <c r="A261" s="8" t="s">
        <v>3274</v>
      </c>
      <c r="B261" s="10" t="str">
        <f aca="false">'Layout Mercado Libre'!C261</f>
        <v>Gaap Ofteno Latanoprost 0.05 mg/ml Solución 3 ml</v>
      </c>
      <c r="C261" s="10" t="str">
        <f aca="false">IFERROR(LEFT('Layout Mercado Libre'!E261,FIND(" &gt; ",'Layout Mercado Libre'!E261)-1),"")</f>
        <v>Salud y Equipamiento Médico</v>
      </c>
      <c r="D261" s="12" t="n">
        <v>503.74</v>
      </c>
      <c r="E261" s="13" t="n">
        <f aca="false">Parámetros!$B$5</f>
        <v>4</v>
      </c>
      <c r="F261" s="13" t="n">
        <f aca="false">D261+E261</f>
        <v>507.74</v>
      </c>
      <c r="G261" s="3" t="n">
        <f aca="false">IF(C261="",Parámetros!$B$9,IFERROR(VLOOKUP(C261,Parámetros!$A$20:$B$23,2,FALSE()),Parámetros!$B$9))</f>
        <v>0.14</v>
      </c>
      <c r="H261" s="14" t="n">
        <v>0.05</v>
      </c>
      <c r="I261" s="12" t="n">
        <v>75</v>
      </c>
      <c r="J261" s="13" t="n">
        <f aca="false">ROUNDUP((F261+Parámetros!$C$13)/(1-G261),0)</f>
        <v>620</v>
      </c>
      <c r="K261" s="13" t="n">
        <f aca="false">ROUNDUP((F261+Parámetros!$C$14)/(1-G261),0)</f>
        <v>626</v>
      </c>
      <c r="L261" s="13" t="n">
        <f aca="false">ROUNDUP((F261+Parámetros!$C$15)/(1-G261),0)</f>
        <v>634</v>
      </c>
      <c r="M261" s="13" t="n">
        <f aca="false">MAX(ROUNDUP((F261+I261)/(1-G261),0),Parámetros!$B$7)</f>
        <v>678</v>
      </c>
      <c r="N261" s="12" t="n">
        <v>822.39</v>
      </c>
      <c r="O261" s="12" t="n">
        <v>789</v>
      </c>
      <c r="P261" s="13" t="n">
        <f aca="false">Parámetros!$B$6</f>
        <v>1</v>
      </c>
      <c r="Q261" s="13" t="n">
        <f aca="false">IF(AND(ISNUMBER(O261),O261-P261&gt;=Parámetros!$B$7),M261,IF(J261&lt;Parámetros!$B$13,J261,IF(K261&lt;Parámetros!$B$14,K261,IF(L261&lt;Parámetros!$B$15,L261,M261))))</f>
        <v>678</v>
      </c>
      <c r="R261" s="13" t="n">
        <f aca="false">IF(AND(ISNUMBER(O261),O261-P261&gt;=Q261),O261-P261,Q261)</f>
        <v>788</v>
      </c>
      <c r="S261" s="3" t="n">
        <f aca="false">IF(ISNUMBER(O261),R261/O261-1,"")</f>
        <v>-0.00126742712294048</v>
      </c>
      <c r="T261" s="13" t="n">
        <f aca="false">VLOOKUP(R261,Parámetros!$A$13:$C$16,3,TRUE())</f>
        <v>0</v>
      </c>
      <c r="U261" s="13" t="n">
        <f aca="false">IF(R261&gt;=Parámetros!$B$7,I261,0)</f>
        <v>75</v>
      </c>
      <c r="V261" s="13" t="n">
        <f aca="false">R261*(1-G261)-T261-U261</f>
        <v>602.68</v>
      </c>
      <c r="W261" s="13" t="n">
        <f aca="false">V261-F261</f>
        <v>94.9399999999999</v>
      </c>
      <c r="X261" s="2" t="s">
        <v>13624</v>
      </c>
      <c r="Y261" s="2"/>
      <c r="Z261" s="13" t="n">
        <v>635.2</v>
      </c>
      <c r="AA261" s="2" t="s">
        <v>13504</v>
      </c>
    </row>
    <row r="262" customFormat="false" ht="15" hidden="false" customHeight="false" outlineLevel="0" collapsed="false">
      <c r="A262" s="8" t="s">
        <v>3287</v>
      </c>
      <c r="B262" s="10" t="str">
        <f aca="false">'Layout Mercado Libre'!C262</f>
        <v>Histiacil NF Adultos Jarabe para la Tos 150 ml</v>
      </c>
      <c r="C262" s="10" t="str">
        <f aca="false">IFERROR(LEFT('Layout Mercado Libre'!E262,FIND(" &gt; ",'Layout Mercado Libre'!E262)-1),"")</f>
        <v>Salud y Equipamiento Médico</v>
      </c>
      <c r="D262" s="12" t="n">
        <v>113.45</v>
      </c>
      <c r="E262" s="13" t="n">
        <f aca="false">Parámetros!$B$5</f>
        <v>4</v>
      </c>
      <c r="F262" s="13" t="n">
        <f aca="false">D262+E262</f>
        <v>117.45</v>
      </c>
      <c r="G262" s="3" t="n">
        <f aca="false">IF(C262="",Parámetros!$B$9,IFERROR(VLOOKUP(C262,Parámetros!$A$20:$B$23,2,FALSE()),Parámetros!$B$9))</f>
        <v>0.14</v>
      </c>
      <c r="H262" s="14" t="n">
        <v>0.23</v>
      </c>
      <c r="I262" s="12" t="n">
        <v>75</v>
      </c>
      <c r="J262" s="13" t="n">
        <f aca="false">ROUNDUP((F262+Parámetros!$C$13)/(1-G262),0)</f>
        <v>166</v>
      </c>
      <c r="K262" s="13" t="n">
        <f aca="false">ROUNDUP((F262+Parámetros!$C$14)/(1-G262),0)</f>
        <v>172</v>
      </c>
      <c r="L262" s="13" t="n">
        <f aca="false">ROUNDUP((F262+Parámetros!$C$15)/(1-G262),0)</f>
        <v>180</v>
      </c>
      <c r="M262" s="13" t="n">
        <f aca="false">MAX(ROUNDUP((F262+I262)/(1-G262),0),Parámetros!$B$7)</f>
        <v>299</v>
      </c>
      <c r="N262" s="12" t="n">
        <v>214.31</v>
      </c>
      <c r="O262" s="12" t="n">
        <v>130.37</v>
      </c>
      <c r="P262" s="13" t="n">
        <f aca="false">Parámetros!$B$6</f>
        <v>1</v>
      </c>
      <c r="Q262" s="13" t="n">
        <f aca="false">IF(AND(ISNUMBER(O262),O262-P262&gt;=Parámetros!$B$7),M262,IF(J262&lt;Parámetros!$B$13,J262,IF(K262&lt;Parámetros!$B$14,K262,IF(L262&lt;Parámetros!$B$15,L262,M262))))</f>
        <v>180</v>
      </c>
      <c r="R262" s="13" t="n">
        <f aca="false">IF(AND(ISNUMBER(O262),O262-P262&gt;=Q262),O262-P262,Q262)</f>
        <v>180</v>
      </c>
      <c r="S262" s="3" t="n">
        <f aca="false">IF(ISNUMBER(O262),R262/O262-1,"")</f>
        <v>0.38068574058449</v>
      </c>
      <c r="T262" s="13" t="n">
        <f aca="false">VLOOKUP(R262,Parámetros!$A$13:$C$16,3,TRUE())</f>
        <v>37</v>
      </c>
      <c r="U262" s="13" t="n">
        <f aca="false">IF(R262&gt;=Parámetros!$B$7,I262,0)</f>
        <v>0</v>
      </c>
      <c r="V262" s="13" t="n">
        <f aca="false">R262*(1-G262)-T262-U262</f>
        <v>117.8</v>
      </c>
      <c r="W262" s="13" t="n">
        <f aca="false">V262-F262</f>
        <v>0.350000000000009</v>
      </c>
      <c r="X262" s="2" t="s">
        <v>13625</v>
      </c>
      <c r="Y262" s="2"/>
      <c r="Z262" s="13" t="n">
        <v>157</v>
      </c>
      <c r="AA262" s="2" t="s">
        <v>13518</v>
      </c>
    </row>
    <row r="263" customFormat="false" ht="15" hidden="false" customHeight="false" outlineLevel="0" collapsed="false">
      <c r="A263" s="8" t="s">
        <v>3300</v>
      </c>
      <c r="B263" s="10" t="str">
        <f aca="false">'Layout Mercado Libre'!C263</f>
        <v>Vantal Bucofaríngeo Bencidamina Solución 360 ml</v>
      </c>
      <c r="C263" s="10" t="str">
        <f aca="false">IFERROR(LEFT('Layout Mercado Libre'!E263,FIND(" &gt; ",'Layout Mercado Libre'!E263)-1),"")</f>
        <v>Salud y Equipamiento Médico</v>
      </c>
      <c r="D263" s="12" t="n">
        <v>192.6</v>
      </c>
      <c r="E263" s="13" t="n">
        <f aca="false">Parámetros!$B$5</f>
        <v>4</v>
      </c>
      <c r="F263" s="13" t="n">
        <f aca="false">D263+E263</f>
        <v>196.6</v>
      </c>
      <c r="G263" s="3" t="n">
        <f aca="false">IF(C263="",Parámetros!$B$9,IFERROR(VLOOKUP(C263,Parámetros!$A$20:$B$23,2,FALSE()),Parámetros!$B$9))</f>
        <v>0.14</v>
      </c>
      <c r="H263" s="14" t="n">
        <v>0.48</v>
      </c>
      <c r="I263" s="12" t="n">
        <v>75</v>
      </c>
      <c r="J263" s="13" t="n">
        <f aca="false">ROUNDUP((F263+Parámetros!$C$13)/(1-G263),0)</f>
        <v>258</v>
      </c>
      <c r="K263" s="13" t="n">
        <f aca="false">ROUNDUP((F263+Parámetros!$C$14)/(1-G263),0)</f>
        <v>264</v>
      </c>
      <c r="L263" s="13" t="n">
        <f aca="false">ROUNDUP((F263+Parámetros!$C$15)/(1-G263),0)</f>
        <v>272</v>
      </c>
      <c r="M263" s="13" t="n">
        <f aca="false">MAX(ROUNDUP((F263+I263)/(1-G263),0),Parámetros!$B$7)</f>
        <v>316</v>
      </c>
      <c r="N263" s="12" t="n">
        <v>424.06</v>
      </c>
      <c r="O263" s="12" t="n">
        <v>383.93</v>
      </c>
      <c r="P263" s="13" t="n">
        <f aca="false">Parámetros!$B$6</f>
        <v>1</v>
      </c>
      <c r="Q263" s="13" t="n">
        <f aca="false">IF(AND(ISNUMBER(O263),O263-P263&gt;=Parámetros!$B$7),M263,IF(J263&lt;Parámetros!$B$13,J263,IF(K263&lt;Parámetros!$B$14,K263,IF(L263&lt;Parámetros!$B$15,L263,M263))))</f>
        <v>316</v>
      </c>
      <c r="R263" s="13" t="n">
        <f aca="false">IF(AND(ISNUMBER(O263),O263-P263&gt;=Q263),O263-P263,Q263)</f>
        <v>382.93</v>
      </c>
      <c r="S263" s="3" t="n">
        <f aca="false">IF(ISNUMBER(O263),R263/O263-1,"")</f>
        <v>-0.00260464147110151</v>
      </c>
      <c r="T263" s="13" t="n">
        <f aca="false">VLOOKUP(R263,Parámetros!$A$13:$C$16,3,TRUE())</f>
        <v>0</v>
      </c>
      <c r="U263" s="13" t="n">
        <f aca="false">IF(R263&gt;=Parámetros!$B$7,I263,0)</f>
        <v>75</v>
      </c>
      <c r="V263" s="13" t="n">
        <f aca="false">R263*(1-G263)-T263-U263</f>
        <v>254.3198</v>
      </c>
      <c r="W263" s="13" t="n">
        <f aca="false">V263-F263</f>
        <v>57.7198</v>
      </c>
      <c r="X263" s="2" t="s">
        <v>13626</v>
      </c>
      <c r="Y263" s="2"/>
      <c r="Z263" s="13" t="n">
        <v>267.75</v>
      </c>
      <c r="AA263" s="2" t="s">
        <v>13504</v>
      </c>
    </row>
    <row r="264" customFormat="false" ht="15" hidden="false" customHeight="false" outlineLevel="0" collapsed="false">
      <c r="A264" s="8" t="s">
        <v>3314</v>
      </c>
      <c r="B264" s="10" t="str">
        <f aca="false">'Layout Mercado Libre'!C264</f>
        <v>Dactil OB Piperidolato 100 mg 30 Comprimidos</v>
      </c>
      <c r="C264" s="10" t="str">
        <f aca="false">IFERROR(LEFT('Layout Mercado Libre'!E264,FIND(" &gt; ",'Layout Mercado Libre'!E264)-1),"")</f>
        <v>Salud y Equipamiento Médico</v>
      </c>
      <c r="D264" s="12" t="n">
        <v>652.75</v>
      </c>
      <c r="E264" s="13" t="n">
        <f aca="false">Parámetros!$B$5</f>
        <v>4</v>
      </c>
      <c r="F264" s="13" t="n">
        <f aca="false">D264+E264</f>
        <v>656.75</v>
      </c>
      <c r="G264" s="3" t="n">
        <f aca="false">IF(C264="",Parámetros!$B$9,IFERROR(VLOOKUP(C264,Parámetros!$A$20:$B$23,2,FALSE()),Parámetros!$B$9))</f>
        <v>0.14</v>
      </c>
      <c r="H264" s="14" t="n">
        <v>0.19</v>
      </c>
      <c r="I264" s="12" t="n">
        <v>75</v>
      </c>
      <c r="J264" s="13" t="n">
        <f aca="false">ROUNDUP((F264+Parámetros!$C$13)/(1-G264),0)</f>
        <v>793</v>
      </c>
      <c r="K264" s="13" t="n">
        <f aca="false">ROUNDUP((F264+Parámetros!$C$14)/(1-G264),0)</f>
        <v>799</v>
      </c>
      <c r="L264" s="13" t="n">
        <f aca="false">ROUNDUP((F264+Parámetros!$C$15)/(1-G264),0)</f>
        <v>807</v>
      </c>
      <c r="M264" s="13" t="n">
        <f aca="false">MAX(ROUNDUP((F264+I264)/(1-G264),0),Parámetros!$B$7)</f>
        <v>851</v>
      </c>
      <c r="N264" s="12"/>
      <c r="O264" s="12"/>
      <c r="P264" s="13" t="n">
        <f aca="false">Parámetros!$B$6</f>
        <v>1</v>
      </c>
      <c r="Q264" s="13" t="n">
        <f aca="false">IF(AND(ISNUMBER(O264),O264-P264&gt;=Parámetros!$B$7),M264,IF(J264&lt;Parámetros!$B$13,J264,IF(K264&lt;Parámetros!$B$14,K264,IF(L264&lt;Parámetros!$B$15,L264,M264))))</f>
        <v>851</v>
      </c>
      <c r="R264" s="13" t="n">
        <f aca="false">IF(AND(ISNUMBER(O264),O264-P264&gt;=Q264),O264-P264,Q264)</f>
        <v>851</v>
      </c>
      <c r="S264" s="3" t="str">
        <f aca="false">IF(ISNUMBER(O264),R264/O264-1,"")</f>
        <v/>
      </c>
      <c r="T264" s="13" t="n">
        <f aca="false">VLOOKUP(R264,Parámetros!$A$13:$C$16,3,TRUE())</f>
        <v>0</v>
      </c>
      <c r="U264" s="13" t="n">
        <f aca="false">IF(R264&gt;=Parámetros!$B$7,I264,0)</f>
        <v>75</v>
      </c>
      <c r="V264" s="13" t="n">
        <f aca="false">R264*(1-G264)-T264-U264</f>
        <v>656.86</v>
      </c>
      <c r="W264" s="13" t="n">
        <f aca="false">V264-F264</f>
        <v>0.110000000000014</v>
      </c>
      <c r="X264" s="2" t="s">
        <v>13627</v>
      </c>
      <c r="Y264" s="2"/>
      <c r="Z264" s="13" t="n">
        <v>726</v>
      </c>
      <c r="AA264" s="2" t="s">
        <v>13504</v>
      </c>
    </row>
    <row r="265" customFormat="false" ht="15" hidden="false" customHeight="false" outlineLevel="0" collapsed="false">
      <c r="A265" s="8" t="s">
        <v>3322</v>
      </c>
      <c r="B265" s="10" t="str">
        <f aca="false">'Layout Mercado Libre'!C265</f>
        <v>Tribedoce Compuesto Diclofenaco Complejo B 30 Grageas</v>
      </c>
      <c r="C265" s="10" t="str">
        <f aca="false">IFERROR(LEFT('Layout Mercado Libre'!E265,FIND(" &gt; ",'Layout Mercado Libre'!E265)-1),"")</f>
        <v>Salud y Equipamiento Médico</v>
      </c>
      <c r="D265" s="12" t="n">
        <v>43.24</v>
      </c>
      <c r="E265" s="13" t="n">
        <f aca="false">Parámetros!$B$5</f>
        <v>4</v>
      </c>
      <c r="F265" s="13" t="n">
        <f aca="false">D265+E265</f>
        <v>47.24</v>
      </c>
      <c r="G265" s="3" t="n">
        <f aca="false">IF(C265="",Parámetros!$B$9,IFERROR(VLOOKUP(C265,Parámetros!$A$20:$B$23,2,FALSE()),Parámetros!$B$9))</f>
        <v>0.14</v>
      </c>
      <c r="H265" s="14" t="n">
        <v>0.19</v>
      </c>
      <c r="I265" s="12" t="n">
        <v>75</v>
      </c>
      <c r="J265" s="13" t="n">
        <f aca="false">ROUNDUP((F265+Parámetros!$C$13)/(1-G265),0)</f>
        <v>84</v>
      </c>
      <c r="K265" s="13" t="n">
        <f aca="false">ROUNDUP((F265+Parámetros!$C$14)/(1-G265),0)</f>
        <v>90</v>
      </c>
      <c r="L265" s="13" t="n">
        <f aca="false">ROUNDUP((F265+Parámetros!$C$15)/(1-G265),0)</f>
        <v>98</v>
      </c>
      <c r="M265" s="13" t="n">
        <f aca="false">MAX(ROUNDUP((F265+I265)/(1-G265),0),Parámetros!$B$7)</f>
        <v>299</v>
      </c>
      <c r="N265" s="12"/>
      <c r="O265" s="12"/>
      <c r="P265" s="13" t="n">
        <f aca="false">Parámetros!$B$6</f>
        <v>1</v>
      </c>
      <c r="Q265" s="13" t="n">
        <f aca="false">IF(AND(ISNUMBER(O265),O265-P265&gt;=Parámetros!$B$7),M265,IF(J265&lt;Parámetros!$B$13,J265,IF(K265&lt;Parámetros!$B$14,K265,IF(L265&lt;Parámetros!$B$15,L265,M265))))</f>
        <v>84</v>
      </c>
      <c r="R265" s="13" t="n">
        <f aca="false">IF(AND(ISNUMBER(O265),O265-P265&gt;=Q265),O265-P265,Q265)</f>
        <v>84</v>
      </c>
      <c r="S265" s="3" t="str">
        <f aca="false">IF(ISNUMBER(O265),R265/O265-1,"")</f>
        <v/>
      </c>
      <c r="T265" s="13" t="n">
        <f aca="false">VLOOKUP(R265,Parámetros!$A$13:$C$16,3,TRUE())</f>
        <v>25</v>
      </c>
      <c r="U265" s="13" t="n">
        <f aca="false">IF(R265&gt;=Parámetros!$B$7,I265,0)</f>
        <v>0</v>
      </c>
      <c r="V265" s="13" t="n">
        <f aca="false">R265*(1-G265)-T265-U265</f>
        <v>47.24</v>
      </c>
      <c r="W265" s="13" t="n">
        <f aca="false">V265-F265</f>
        <v>0</v>
      </c>
      <c r="X265" s="2" t="s">
        <v>13628</v>
      </c>
      <c r="Y265" s="2"/>
      <c r="Z265" s="13" t="n">
        <v>58</v>
      </c>
      <c r="AA265" s="2" t="s">
        <v>13586</v>
      </c>
    </row>
    <row r="266" customFormat="false" ht="15" hidden="false" customHeight="false" outlineLevel="0" collapsed="false">
      <c r="A266" s="8" t="s">
        <v>3332</v>
      </c>
      <c r="B266" s="10" t="str">
        <f aca="false">'Layout Mercado Libre'!C266</f>
        <v>Toallitas Húmedas KleenBebé Absorsec 120 Piezas</v>
      </c>
      <c r="C266" s="10" t="str">
        <f aca="false">IFERROR(LEFT('Layout Mercado Libre'!E266,FIND(" &gt; ",'Layout Mercado Libre'!E266)-1),"")</f>
        <v>Bebés</v>
      </c>
      <c r="D266" s="12" t="n">
        <v>17.35</v>
      </c>
      <c r="E266" s="13" t="n">
        <f aca="false">Parámetros!$B$5</f>
        <v>4</v>
      </c>
      <c r="F266" s="13" t="n">
        <f aca="false">D266+E266</f>
        <v>21.35</v>
      </c>
      <c r="G266" s="3" t="n">
        <f aca="false">IF(C266="",Parámetros!$B$9,IFERROR(VLOOKUP(C266,Parámetros!$A$20:$B$23,2,FALSE()),Parámetros!$B$9))</f>
        <v>0.15</v>
      </c>
      <c r="H266" s="14" t="n">
        <v>0.83</v>
      </c>
      <c r="I266" s="12" t="n">
        <v>90</v>
      </c>
      <c r="J266" s="13" t="n">
        <f aca="false">ROUNDUP((F266+Parámetros!$C$13)/(1-G266),0)</f>
        <v>55</v>
      </c>
      <c r="K266" s="13" t="n">
        <f aca="false">ROUNDUP((F266+Parámetros!$C$14)/(1-G266),0)</f>
        <v>61</v>
      </c>
      <c r="L266" s="13" t="n">
        <f aca="false">ROUNDUP((F266+Parámetros!$C$15)/(1-G266),0)</f>
        <v>69</v>
      </c>
      <c r="M266" s="13" t="n">
        <f aca="false">MAX(ROUNDUP((F266+I266)/(1-G266),0),Parámetros!$B$7)</f>
        <v>299</v>
      </c>
      <c r="N266" s="12" t="n">
        <v>108</v>
      </c>
      <c r="O266" s="12" t="n">
        <v>23</v>
      </c>
      <c r="P266" s="13" t="n">
        <f aca="false">Parámetros!$B$6</f>
        <v>1</v>
      </c>
      <c r="Q266" s="13" t="n">
        <f aca="false">IF(AND(ISNUMBER(O266),O266-P266&gt;=Parámetros!$B$7),M266,IF(J266&lt;Parámetros!$B$13,J266,IF(K266&lt;Parámetros!$B$14,K266,IF(L266&lt;Parámetros!$B$15,L266,M266))))</f>
        <v>55</v>
      </c>
      <c r="R266" s="13" t="n">
        <f aca="false">IF(AND(ISNUMBER(O266),O266-P266&gt;=Q266),O266-P266,Q266)</f>
        <v>55</v>
      </c>
      <c r="S266" s="3" t="n">
        <f aca="false">IF(ISNUMBER(O266),R266/O266-1,"")</f>
        <v>1.39130434782609</v>
      </c>
      <c r="T266" s="13" t="n">
        <f aca="false">VLOOKUP(R266,Parámetros!$A$13:$C$16,3,TRUE())</f>
        <v>25</v>
      </c>
      <c r="U266" s="13" t="n">
        <f aca="false">IF(R266&gt;=Parámetros!$B$7,I266,0)</f>
        <v>0</v>
      </c>
      <c r="V266" s="13" t="n">
        <f aca="false">R266*(1-G266)-T266-U266</f>
        <v>21.75</v>
      </c>
      <c r="W266" s="13" t="n">
        <f aca="false">V266-F266</f>
        <v>0.399999999999999</v>
      </c>
      <c r="X266" s="2" t="s">
        <v>13629</v>
      </c>
      <c r="Y266" s="2"/>
      <c r="Z266" s="13" t="n">
        <v>28.5</v>
      </c>
      <c r="AA266" s="2" t="s">
        <v>13519</v>
      </c>
    </row>
    <row r="267" customFormat="false" ht="15" hidden="false" customHeight="false" outlineLevel="0" collapsed="false">
      <c r="A267" s="8" t="s">
        <v>3342</v>
      </c>
      <c r="B267" s="10" t="str">
        <f aca="false">'Layout Mercado Libre'!C267</f>
        <v>Plidán Compuesto Pargeverina 10 mg 20 Comprimidos</v>
      </c>
      <c r="C267" s="10" t="str">
        <f aca="false">IFERROR(LEFT('Layout Mercado Libre'!E267,FIND(" &gt; ",'Layout Mercado Libre'!E267)-1),"")</f>
        <v>Salud y Equipamiento Médico</v>
      </c>
      <c r="D267" s="12" t="n">
        <v>253.08</v>
      </c>
      <c r="E267" s="13" t="n">
        <f aca="false">Parámetros!$B$5</f>
        <v>4</v>
      </c>
      <c r="F267" s="13" t="n">
        <f aca="false">D267+E267</f>
        <v>257.08</v>
      </c>
      <c r="G267" s="3" t="n">
        <f aca="false">IF(C267="",Parámetros!$B$9,IFERROR(VLOOKUP(C267,Parámetros!$A$20:$B$23,2,FALSE()),Parámetros!$B$9))</f>
        <v>0.14</v>
      </c>
      <c r="H267" s="14" t="n">
        <v>0.17</v>
      </c>
      <c r="I267" s="12" t="n">
        <v>75</v>
      </c>
      <c r="J267" s="13" t="n">
        <f aca="false">ROUNDUP((F267+Parámetros!$C$13)/(1-G267),0)</f>
        <v>328</v>
      </c>
      <c r="K267" s="13" t="n">
        <f aca="false">ROUNDUP((F267+Parámetros!$C$14)/(1-G267),0)</f>
        <v>334</v>
      </c>
      <c r="L267" s="13" t="n">
        <f aca="false">ROUNDUP((F267+Parámetros!$C$15)/(1-G267),0)</f>
        <v>342</v>
      </c>
      <c r="M267" s="13" t="n">
        <f aca="false">MAX(ROUNDUP((F267+I267)/(1-G267),0),Parámetros!$B$7)</f>
        <v>387</v>
      </c>
      <c r="N267" s="12" t="n">
        <v>602.26</v>
      </c>
      <c r="O267" s="12" t="n">
        <v>539</v>
      </c>
      <c r="P267" s="13" t="n">
        <f aca="false">Parámetros!$B$6</f>
        <v>1</v>
      </c>
      <c r="Q267" s="13" t="n">
        <f aca="false">IF(AND(ISNUMBER(O267),O267-P267&gt;=Parámetros!$B$7),M267,IF(J267&lt;Parámetros!$B$13,J267,IF(K267&lt;Parámetros!$B$14,K267,IF(L267&lt;Parámetros!$B$15,L267,M267))))</f>
        <v>387</v>
      </c>
      <c r="R267" s="13" t="n">
        <f aca="false">IF(AND(ISNUMBER(O267),O267-P267&gt;=Q267),O267-P267,Q267)</f>
        <v>538</v>
      </c>
      <c r="S267" s="3" t="n">
        <f aca="false">IF(ISNUMBER(O267),R267/O267-1,"")</f>
        <v>-0.00185528756957332</v>
      </c>
      <c r="T267" s="13" t="n">
        <f aca="false">VLOOKUP(R267,Parámetros!$A$13:$C$16,3,TRUE())</f>
        <v>0</v>
      </c>
      <c r="U267" s="13" t="n">
        <f aca="false">IF(R267&gt;=Parámetros!$B$7,I267,0)</f>
        <v>75</v>
      </c>
      <c r="V267" s="13" t="n">
        <f aca="false">R267*(1-G267)-T267-U267</f>
        <v>387.68</v>
      </c>
      <c r="W267" s="13" t="n">
        <f aca="false">V267-F267</f>
        <v>130.6</v>
      </c>
      <c r="X267" s="2" t="s">
        <v>13622</v>
      </c>
      <c r="Y267" s="2"/>
      <c r="Z267" s="13" t="n">
        <v>449.1</v>
      </c>
      <c r="AA267" s="2" t="s">
        <v>13504</v>
      </c>
    </row>
    <row r="268" customFormat="false" ht="15" hidden="false" customHeight="false" outlineLevel="0" collapsed="false">
      <c r="A268" s="8" t="s">
        <v>3354</v>
      </c>
      <c r="B268" s="10" t="str">
        <f aca="false">'Layout Mercado Libre'!C268</f>
        <v>Caladryl Clear Loción Pramoxina Acetato de Zinc 180 ml</v>
      </c>
      <c r="C268" s="10" t="str">
        <f aca="false">IFERROR(LEFT('Layout Mercado Libre'!E268,FIND(" &gt; ",'Layout Mercado Libre'!E268)-1),"")</f>
        <v>Salud y Equipamiento Médico</v>
      </c>
      <c r="D268" s="12" t="n">
        <v>168.68</v>
      </c>
      <c r="E268" s="13" t="n">
        <f aca="false">Parámetros!$B$5</f>
        <v>4</v>
      </c>
      <c r="F268" s="13" t="n">
        <f aca="false">D268+E268</f>
        <v>172.68</v>
      </c>
      <c r="G268" s="3" t="n">
        <f aca="false">IF(C268="",Parámetros!$B$9,IFERROR(VLOOKUP(C268,Parámetros!$A$20:$B$23,2,FALSE()),Parámetros!$B$9))</f>
        <v>0.14</v>
      </c>
      <c r="H268" s="14" t="n">
        <v>0.27</v>
      </c>
      <c r="I268" s="12" t="n">
        <v>75</v>
      </c>
      <c r="J268" s="13" t="n">
        <f aca="false">ROUNDUP((F268+Parámetros!$C$13)/(1-G268),0)</f>
        <v>230</v>
      </c>
      <c r="K268" s="13" t="n">
        <f aca="false">ROUNDUP((F268+Parámetros!$C$14)/(1-G268),0)</f>
        <v>236</v>
      </c>
      <c r="L268" s="13" t="n">
        <f aca="false">ROUNDUP((F268+Parámetros!$C$15)/(1-G268),0)</f>
        <v>244</v>
      </c>
      <c r="M268" s="13" t="n">
        <f aca="false">MAX(ROUNDUP((F268+I268)/(1-G268),0),Parámetros!$B$7)</f>
        <v>299</v>
      </c>
      <c r="N268" s="12" t="n">
        <v>376.53</v>
      </c>
      <c r="O268" s="12" t="n">
        <v>298</v>
      </c>
      <c r="P268" s="13" t="n">
        <f aca="false">Parámetros!$B$6</f>
        <v>1</v>
      </c>
      <c r="Q268" s="13" t="n">
        <f aca="false">IF(AND(ISNUMBER(O268),O268-P268&gt;=Parámetros!$B$7),M268,IF(J268&lt;Parámetros!$B$13,J268,IF(K268&lt;Parámetros!$B$14,K268,IF(L268&lt;Parámetros!$B$15,L268,M268))))</f>
        <v>244</v>
      </c>
      <c r="R268" s="13" t="n">
        <f aca="false">IF(AND(ISNUMBER(O268),O268-P268&gt;=Q268),O268-P268,Q268)</f>
        <v>297</v>
      </c>
      <c r="S268" s="3" t="n">
        <f aca="false">IF(ISNUMBER(O268),R268/O268-1,"")</f>
        <v>-0.00335570469798663</v>
      </c>
      <c r="T268" s="13" t="n">
        <f aca="false">VLOOKUP(R268,Parámetros!$A$13:$C$16,3,TRUE())</f>
        <v>37</v>
      </c>
      <c r="U268" s="13" t="n">
        <f aca="false">IF(R268&gt;=Parámetros!$B$7,I268,0)</f>
        <v>0</v>
      </c>
      <c r="V268" s="13" t="n">
        <f aca="false">R268*(1-G268)-T268-U268</f>
        <v>218.42</v>
      </c>
      <c r="W268" s="13" t="n">
        <f aca="false">V268-F268</f>
        <v>45.74</v>
      </c>
      <c r="X268" s="2" t="s">
        <v>13603</v>
      </c>
      <c r="Y268" s="2"/>
      <c r="Z268" s="13" t="n">
        <v>218.5</v>
      </c>
      <c r="AA268" s="2" t="s">
        <v>13518</v>
      </c>
    </row>
    <row r="269" customFormat="false" ht="15" hidden="false" customHeight="false" outlineLevel="0" collapsed="false">
      <c r="A269" s="8" t="s">
        <v>3366</v>
      </c>
      <c r="B269" s="10" t="str">
        <f aca="false">'Layout Mercado Libre'!C269</f>
        <v>Brillantina Palmolive Líquida con Aceite de Oliva 115 ml</v>
      </c>
      <c r="C269" s="10" t="str">
        <f aca="false">IFERROR(LEFT('Layout Mercado Libre'!E269,FIND(" &gt; ",'Layout Mercado Libre'!E269)-1),"")</f>
        <v>Belleza y Cuidado Personal</v>
      </c>
      <c r="D269" s="12" t="n">
        <v>42.86</v>
      </c>
      <c r="E269" s="13" t="n">
        <f aca="false">Parámetros!$B$5</f>
        <v>4</v>
      </c>
      <c r="F269" s="13" t="n">
        <f aca="false">D269+E269</f>
        <v>46.86</v>
      </c>
      <c r="G269" s="3" t="n">
        <f aca="false">IF(C269="",Parámetros!$B$9,IFERROR(VLOOKUP(C269,Parámetros!$A$20:$B$23,2,FALSE()),Parámetros!$B$9))</f>
        <v>0.14</v>
      </c>
      <c r="H269" s="14" t="n">
        <v>0.19</v>
      </c>
      <c r="I269" s="12" t="n">
        <v>75</v>
      </c>
      <c r="J269" s="13" t="n">
        <f aca="false">ROUNDUP((F269+Parámetros!$C$13)/(1-G269),0)</f>
        <v>84</v>
      </c>
      <c r="K269" s="13" t="n">
        <f aca="false">ROUNDUP((F269+Parámetros!$C$14)/(1-G269),0)</f>
        <v>90</v>
      </c>
      <c r="L269" s="13" t="n">
        <f aca="false">ROUNDUP((F269+Parámetros!$C$15)/(1-G269),0)</f>
        <v>98</v>
      </c>
      <c r="M269" s="13" t="n">
        <f aca="false">MAX(ROUNDUP((F269+I269)/(1-G269),0),Parámetros!$B$7)</f>
        <v>299</v>
      </c>
      <c r="N269" s="12" t="n">
        <v>166.31</v>
      </c>
      <c r="O269" s="12" t="n">
        <v>130</v>
      </c>
      <c r="P269" s="13" t="n">
        <f aca="false">Parámetros!$B$6</f>
        <v>1</v>
      </c>
      <c r="Q269" s="13" t="n">
        <f aca="false">IF(AND(ISNUMBER(O269),O269-P269&gt;=Parámetros!$B$7),M269,IF(J269&lt;Parámetros!$B$13,J269,IF(K269&lt;Parámetros!$B$14,K269,IF(L269&lt;Parámetros!$B$15,L269,M269))))</f>
        <v>84</v>
      </c>
      <c r="R269" s="13" t="n">
        <f aca="false">IF(AND(ISNUMBER(O269),O269-P269&gt;=Q269),O269-P269,Q269)</f>
        <v>129</v>
      </c>
      <c r="S269" s="3" t="n">
        <f aca="false">IF(ISNUMBER(O269),R269/O269-1,"")</f>
        <v>-0.00769230769230767</v>
      </c>
      <c r="T269" s="13" t="n">
        <f aca="false">VLOOKUP(R269,Parámetros!$A$13:$C$16,3,TRUE())</f>
        <v>30</v>
      </c>
      <c r="U269" s="13" t="n">
        <f aca="false">IF(R269&gt;=Parámetros!$B$7,I269,0)</f>
        <v>0</v>
      </c>
      <c r="V269" s="13" t="n">
        <f aca="false">R269*(1-G269)-T269-U269</f>
        <v>80.94</v>
      </c>
      <c r="W269" s="13" t="n">
        <f aca="false">V269-F269</f>
        <v>34.08</v>
      </c>
      <c r="X269" s="2" t="s">
        <v>13630</v>
      </c>
      <c r="Y269" s="2"/>
      <c r="Z269" s="13" t="n">
        <v>77</v>
      </c>
      <c r="AA269" s="2" t="s">
        <v>13523</v>
      </c>
    </row>
    <row r="270" customFormat="false" ht="15" hidden="false" customHeight="false" outlineLevel="0" collapsed="false">
      <c r="A270" s="8" t="s">
        <v>3377</v>
      </c>
      <c r="B270" s="10" t="str">
        <f aca="false">'Layout Mercado Libre'!C270</f>
        <v>Eutirox Levotiroxina Sódica 25 mcg 50 Tabletas</v>
      </c>
      <c r="C270" s="10" t="str">
        <f aca="false">IFERROR(LEFT('Layout Mercado Libre'!E270,FIND(" &gt; ",'Layout Mercado Libre'!E270)-1),"")</f>
        <v>Salud y Equipamiento Médico</v>
      </c>
      <c r="D270" s="12" t="n">
        <v>132.98</v>
      </c>
      <c r="E270" s="13" t="n">
        <f aca="false">Parámetros!$B$5</f>
        <v>4</v>
      </c>
      <c r="F270" s="13" t="n">
        <f aca="false">D270+E270</f>
        <v>136.98</v>
      </c>
      <c r="G270" s="3" t="n">
        <f aca="false">IF(C270="",Parámetros!$B$9,IFERROR(VLOOKUP(C270,Parámetros!$A$20:$B$23,2,FALSE()),Parámetros!$B$9))</f>
        <v>0.14</v>
      </c>
      <c r="H270" s="14" t="n">
        <v>0.23</v>
      </c>
      <c r="I270" s="12" t="n">
        <v>75</v>
      </c>
      <c r="J270" s="13" t="n">
        <f aca="false">ROUNDUP((F270+Parámetros!$C$13)/(1-G270),0)</f>
        <v>189</v>
      </c>
      <c r="K270" s="13" t="n">
        <f aca="false">ROUNDUP((F270+Parámetros!$C$14)/(1-G270),0)</f>
        <v>195</v>
      </c>
      <c r="L270" s="13" t="n">
        <f aca="false">ROUNDUP((F270+Parámetros!$C$15)/(1-G270),0)</f>
        <v>203</v>
      </c>
      <c r="M270" s="13" t="n">
        <f aca="false">MAX(ROUNDUP((F270+I270)/(1-G270),0),Parámetros!$B$7)</f>
        <v>299</v>
      </c>
      <c r="N270" s="12" t="n">
        <v>352.69</v>
      </c>
      <c r="O270" s="12" t="n">
        <v>295</v>
      </c>
      <c r="P270" s="13" t="n">
        <f aca="false">Parámetros!$B$6</f>
        <v>1</v>
      </c>
      <c r="Q270" s="13" t="n">
        <f aca="false">IF(AND(ISNUMBER(O270),O270-P270&gt;=Parámetros!$B$7),M270,IF(J270&lt;Parámetros!$B$13,J270,IF(K270&lt;Parámetros!$B$14,K270,IF(L270&lt;Parámetros!$B$15,L270,M270))))</f>
        <v>203</v>
      </c>
      <c r="R270" s="13" t="n">
        <f aca="false">IF(AND(ISNUMBER(O270),O270-P270&gt;=Q270),O270-P270,Q270)</f>
        <v>294</v>
      </c>
      <c r="S270" s="3" t="n">
        <f aca="false">IF(ISNUMBER(O270),R270/O270-1,"")</f>
        <v>-0.00338983050847452</v>
      </c>
      <c r="T270" s="13" t="n">
        <f aca="false">VLOOKUP(R270,Parámetros!$A$13:$C$16,3,TRUE())</f>
        <v>37</v>
      </c>
      <c r="U270" s="13" t="n">
        <f aca="false">IF(R270&gt;=Parámetros!$B$7,I270,0)</f>
        <v>0</v>
      </c>
      <c r="V270" s="13" t="n">
        <f aca="false">R270*(1-G270)-T270-U270</f>
        <v>215.84</v>
      </c>
      <c r="W270" s="13" t="n">
        <f aca="false">V270-F270</f>
        <v>78.86</v>
      </c>
      <c r="X270" s="2" t="s">
        <v>13567</v>
      </c>
      <c r="Y270" s="2"/>
      <c r="Z270" s="13" t="n">
        <v>246</v>
      </c>
      <c r="AA270" s="2" t="s">
        <v>13512</v>
      </c>
    </row>
    <row r="271" customFormat="false" ht="15" hidden="false" customHeight="false" outlineLevel="0" collapsed="false">
      <c r="A271" s="8" t="s">
        <v>3386</v>
      </c>
      <c r="B271" s="10" t="str">
        <f aca="false">'Layout Mercado Libre'!C271</f>
        <v>Pañales Adulto Diapro Predoblados Gel Unitalla 40 Pzas</v>
      </c>
      <c r="C271" s="10" t="str">
        <f aca="false">IFERROR(LEFT('Layout Mercado Libre'!E271,FIND(" &gt; ",'Layout Mercado Libre'!E271)-1),"")</f>
        <v>Salud y Equipamiento Médico</v>
      </c>
      <c r="D271" s="12" t="n">
        <v>219.39</v>
      </c>
      <c r="E271" s="13" t="n">
        <f aca="false">Parámetros!$B$5</f>
        <v>4</v>
      </c>
      <c r="F271" s="13" t="n">
        <f aca="false">D271+E271</f>
        <v>223.39</v>
      </c>
      <c r="G271" s="3" t="n">
        <f aca="false">IF(C271="",Parámetros!$B$9,IFERROR(VLOOKUP(C271,Parámetros!$A$20:$B$23,2,FALSE()),Parámetros!$B$9))</f>
        <v>0.14</v>
      </c>
      <c r="H271" s="14" t="n">
        <v>3.2</v>
      </c>
      <c r="I271" s="12" t="n">
        <v>125</v>
      </c>
      <c r="J271" s="13" t="n">
        <f aca="false">ROUNDUP((F271+Parámetros!$C$13)/(1-G271),0)</f>
        <v>289</v>
      </c>
      <c r="K271" s="13" t="n">
        <f aca="false">ROUNDUP((F271+Parámetros!$C$14)/(1-G271),0)</f>
        <v>295</v>
      </c>
      <c r="L271" s="13" t="n">
        <f aca="false">ROUNDUP((F271+Parámetros!$C$15)/(1-G271),0)</f>
        <v>303</v>
      </c>
      <c r="M271" s="13" t="n">
        <f aca="false">MAX(ROUNDUP((F271+I271)/(1-G271),0),Parámetros!$B$7)</f>
        <v>406</v>
      </c>
      <c r="N271" s="12" t="n">
        <v>717.4</v>
      </c>
      <c r="O271" s="12" t="n">
        <v>599</v>
      </c>
      <c r="P271" s="13" t="n">
        <f aca="false">Parámetros!$B$6</f>
        <v>1</v>
      </c>
      <c r="Q271" s="13" t="n">
        <f aca="false">IF(AND(ISNUMBER(O271),O271-P271&gt;=Parámetros!$B$7),M271,IF(J271&lt;Parámetros!$B$13,J271,IF(K271&lt;Parámetros!$B$14,K271,IF(L271&lt;Parámetros!$B$15,L271,M271))))</f>
        <v>406</v>
      </c>
      <c r="R271" s="13" t="n">
        <f aca="false">IF(AND(ISNUMBER(O271),O271-P271&gt;=Q271),O271-P271,Q271)</f>
        <v>598</v>
      </c>
      <c r="S271" s="3" t="n">
        <f aca="false">IF(ISNUMBER(O271),R271/O271-1,"")</f>
        <v>-0.001669449081803</v>
      </c>
      <c r="T271" s="13" t="n">
        <f aca="false">VLOOKUP(R271,Parámetros!$A$13:$C$16,3,TRUE())</f>
        <v>0</v>
      </c>
      <c r="U271" s="13" t="n">
        <f aca="false">IF(R271&gt;=Parámetros!$B$7,I271,0)</f>
        <v>125</v>
      </c>
      <c r="V271" s="13" t="n">
        <f aca="false">R271*(1-G271)-T271-U271</f>
        <v>389.28</v>
      </c>
      <c r="W271" s="13" t="n">
        <f aca="false">V271-F271</f>
        <v>165.89</v>
      </c>
      <c r="X271" s="2" t="s">
        <v>13510</v>
      </c>
      <c r="Y271" s="2"/>
      <c r="Z271" s="13"/>
      <c r="AA271" s="2"/>
    </row>
    <row r="272" customFormat="false" ht="15" hidden="false" customHeight="false" outlineLevel="0" collapsed="false">
      <c r="A272" s="8" t="s">
        <v>3398</v>
      </c>
      <c r="B272" s="10" t="str">
        <f aca="false">'Layout Mercado Libre'!C272</f>
        <v>Dabex XR Metformina 500 mg 30 Tabletas Lib. Prolongada</v>
      </c>
      <c r="C272" s="10" t="str">
        <f aca="false">IFERROR(LEFT('Layout Mercado Libre'!E272,FIND(" &gt; ",'Layout Mercado Libre'!E272)-1),"")</f>
        <v>Salud y Equipamiento Médico</v>
      </c>
      <c r="D272" s="12" t="n">
        <v>270.88</v>
      </c>
      <c r="E272" s="13" t="n">
        <f aca="false">Parámetros!$B$5</f>
        <v>4</v>
      </c>
      <c r="F272" s="13" t="n">
        <f aca="false">D272+E272</f>
        <v>274.88</v>
      </c>
      <c r="G272" s="3" t="n">
        <f aca="false">IF(C272="",Parámetros!$B$9,IFERROR(VLOOKUP(C272,Parámetros!$A$20:$B$23,2,FALSE()),Parámetros!$B$9))</f>
        <v>0.14</v>
      </c>
      <c r="H272" s="14" t="n">
        <v>0.19</v>
      </c>
      <c r="I272" s="12" t="n">
        <v>75</v>
      </c>
      <c r="J272" s="13" t="n">
        <f aca="false">ROUNDUP((F272+Parámetros!$C$13)/(1-G272),0)</f>
        <v>349</v>
      </c>
      <c r="K272" s="13" t="n">
        <f aca="false">ROUNDUP((F272+Parámetros!$C$14)/(1-G272),0)</f>
        <v>355</v>
      </c>
      <c r="L272" s="13" t="n">
        <f aca="false">ROUNDUP((F272+Parámetros!$C$15)/(1-G272),0)</f>
        <v>363</v>
      </c>
      <c r="M272" s="13" t="n">
        <f aca="false">MAX(ROUNDUP((F272+I272)/(1-G272),0),Parámetros!$B$7)</f>
        <v>407</v>
      </c>
      <c r="N272" s="12" t="n">
        <v>661.17</v>
      </c>
      <c r="O272" s="12" t="n">
        <v>459</v>
      </c>
      <c r="P272" s="13" t="n">
        <f aca="false">Parámetros!$B$6</f>
        <v>1</v>
      </c>
      <c r="Q272" s="13" t="n">
        <f aca="false">IF(AND(ISNUMBER(O272),O272-P272&gt;=Parámetros!$B$7),M272,IF(J272&lt;Parámetros!$B$13,J272,IF(K272&lt;Parámetros!$B$14,K272,IF(L272&lt;Parámetros!$B$15,L272,M272))))</f>
        <v>407</v>
      </c>
      <c r="R272" s="13" t="n">
        <f aca="false">IF(AND(ISNUMBER(O272),O272-P272&gt;=Q272),O272-P272,Q272)</f>
        <v>458</v>
      </c>
      <c r="S272" s="3" t="n">
        <f aca="false">IF(ISNUMBER(O272),R272/O272-1,"")</f>
        <v>-0.0021786492374728</v>
      </c>
      <c r="T272" s="13" t="n">
        <f aca="false">VLOOKUP(R272,Parámetros!$A$13:$C$16,3,TRUE())</f>
        <v>0</v>
      </c>
      <c r="U272" s="13" t="n">
        <f aca="false">IF(R272&gt;=Parámetros!$B$7,I272,0)</f>
        <v>75</v>
      </c>
      <c r="V272" s="13" t="n">
        <f aca="false">R272*(1-G272)-T272-U272</f>
        <v>318.88</v>
      </c>
      <c r="W272" s="13" t="n">
        <f aca="false">V272-F272</f>
        <v>44</v>
      </c>
      <c r="X272" s="2" t="s">
        <v>13501</v>
      </c>
      <c r="Y272" s="2"/>
      <c r="Z272" s="13" t="n">
        <v>491</v>
      </c>
      <c r="AA272" s="2" t="s">
        <v>13518</v>
      </c>
    </row>
    <row r="273" customFormat="false" ht="15" hidden="false" customHeight="false" outlineLevel="0" collapsed="false">
      <c r="A273" s="8" t="s">
        <v>3408</v>
      </c>
      <c r="B273" s="10" t="str">
        <f aca="false">'Layout Mercado Libre'!C273</f>
        <v>Loxcell NF Albendazol Quinfamida 400/300 mg 1 Tableta</v>
      </c>
      <c r="C273" s="10" t="str">
        <f aca="false">IFERROR(LEFT('Layout Mercado Libre'!E273,FIND(" &gt; ",'Layout Mercado Libre'!E273)-1),"")</f>
        <v>Salud y Equipamiento Médico</v>
      </c>
      <c r="D273" s="12" t="n">
        <v>72.53</v>
      </c>
      <c r="E273" s="13" t="n">
        <f aca="false">Parámetros!$B$5</f>
        <v>4</v>
      </c>
      <c r="F273" s="13" t="n">
        <f aca="false">D273+E273</f>
        <v>76.53</v>
      </c>
      <c r="G273" s="3" t="n">
        <f aca="false">IF(C273="",Parámetros!$B$9,IFERROR(VLOOKUP(C273,Parámetros!$A$20:$B$23,2,FALSE()),Parámetros!$B$9))</f>
        <v>0.14</v>
      </c>
      <c r="H273" s="14" t="n">
        <v>0.12</v>
      </c>
      <c r="I273" s="12" t="n">
        <v>75</v>
      </c>
      <c r="J273" s="13" t="n">
        <f aca="false">ROUNDUP((F273+Parámetros!$C$13)/(1-G273),0)</f>
        <v>119</v>
      </c>
      <c r="K273" s="13" t="n">
        <f aca="false">ROUNDUP((F273+Parámetros!$C$14)/(1-G273),0)</f>
        <v>124</v>
      </c>
      <c r="L273" s="13" t="n">
        <f aca="false">ROUNDUP((F273+Parámetros!$C$15)/(1-G273),0)</f>
        <v>133</v>
      </c>
      <c r="M273" s="13" t="n">
        <f aca="false">MAX(ROUNDUP((F273+I273)/(1-G273),0),Parámetros!$B$7)</f>
        <v>299</v>
      </c>
      <c r="N273" s="12" t="n">
        <v>136.61</v>
      </c>
      <c r="O273" s="12" t="n">
        <v>90</v>
      </c>
      <c r="P273" s="13" t="n">
        <f aca="false">Parámetros!$B$6</f>
        <v>1</v>
      </c>
      <c r="Q273" s="13" t="n">
        <f aca="false">IF(AND(ISNUMBER(O273),O273-P273&gt;=Parámetros!$B$7),M273,IF(J273&lt;Parámetros!$B$13,J273,IF(K273&lt;Parámetros!$B$14,K273,IF(L273&lt;Parámetros!$B$15,L273,M273))))</f>
        <v>124</v>
      </c>
      <c r="R273" s="13" t="n">
        <f aca="false">IF(AND(ISNUMBER(O273),O273-P273&gt;=Q273),O273-P273,Q273)</f>
        <v>124</v>
      </c>
      <c r="S273" s="3" t="n">
        <f aca="false">IF(ISNUMBER(O273),R273/O273-1,"")</f>
        <v>0.377777777777778</v>
      </c>
      <c r="T273" s="13" t="n">
        <f aca="false">VLOOKUP(R273,Parámetros!$A$13:$C$16,3,TRUE())</f>
        <v>30</v>
      </c>
      <c r="U273" s="13" t="n">
        <f aca="false">IF(R273&gt;=Parámetros!$B$7,I273,0)</f>
        <v>0</v>
      </c>
      <c r="V273" s="13" t="n">
        <f aca="false">R273*(1-G273)-T273-U273</f>
        <v>76.64</v>
      </c>
      <c r="W273" s="13" t="n">
        <f aca="false">V273-F273</f>
        <v>0.109999999999999</v>
      </c>
      <c r="X273" s="2" t="s">
        <v>13631</v>
      </c>
      <c r="Y273" s="2"/>
      <c r="Z273" s="13" t="n">
        <v>90</v>
      </c>
      <c r="AA273" s="2" t="s">
        <v>13518</v>
      </c>
    </row>
    <row r="274" customFormat="false" ht="15" hidden="false" customHeight="false" outlineLevel="0" collapsed="false">
      <c r="A274" s="8" t="s">
        <v>3425</v>
      </c>
      <c r="B274" s="10" t="str">
        <f aca="false">'Layout Mercado Libre'!C274</f>
        <v>Gestágeno Progesterona 200 mg 15 Cápsulas</v>
      </c>
      <c r="C274" s="10" t="str">
        <f aca="false">IFERROR(LEFT('Layout Mercado Libre'!E274,FIND(" &gt; ",'Layout Mercado Libre'!E274)-1),"")</f>
        <v>Salud y Equipamiento Médico</v>
      </c>
      <c r="D274" s="12" t="n">
        <v>391.46</v>
      </c>
      <c r="E274" s="13" t="n">
        <f aca="false">Parámetros!$B$5</f>
        <v>4</v>
      </c>
      <c r="F274" s="13" t="n">
        <f aca="false">D274+E274</f>
        <v>395.46</v>
      </c>
      <c r="G274" s="3" t="n">
        <f aca="false">IF(C274="",Parámetros!$B$9,IFERROR(VLOOKUP(C274,Parámetros!$A$20:$B$23,2,FALSE()),Parámetros!$B$9))</f>
        <v>0.14</v>
      </c>
      <c r="H274" s="14" t="n">
        <v>0.15</v>
      </c>
      <c r="I274" s="12" t="n">
        <v>75</v>
      </c>
      <c r="J274" s="13" t="n">
        <f aca="false">ROUNDUP((F274+Parámetros!$C$13)/(1-G274),0)</f>
        <v>489</v>
      </c>
      <c r="K274" s="13" t="n">
        <f aca="false">ROUNDUP((F274+Parámetros!$C$14)/(1-G274),0)</f>
        <v>495</v>
      </c>
      <c r="L274" s="13" t="n">
        <f aca="false">ROUNDUP((F274+Parámetros!$C$15)/(1-G274),0)</f>
        <v>503</v>
      </c>
      <c r="M274" s="13" t="n">
        <f aca="false">MAX(ROUNDUP((F274+I274)/(1-G274),0),Parámetros!$B$7)</f>
        <v>548</v>
      </c>
      <c r="N274" s="12" t="n">
        <v>936.67</v>
      </c>
      <c r="O274" s="12" t="n">
        <v>883.63</v>
      </c>
      <c r="P274" s="13" t="n">
        <f aca="false">Parámetros!$B$6</f>
        <v>1</v>
      </c>
      <c r="Q274" s="13" t="n">
        <f aca="false">IF(AND(ISNUMBER(O274),O274-P274&gt;=Parámetros!$B$7),M274,IF(J274&lt;Parámetros!$B$13,J274,IF(K274&lt;Parámetros!$B$14,K274,IF(L274&lt;Parámetros!$B$15,L274,M274))))</f>
        <v>548</v>
      </c>
      <c r="R274" s="13" t="n">
        <f aca="false">IF(AND(ISNUMBER(O274),O274-P274&gt;=Q274),O274-P274,Q274)</f>
        <v>882.63</v>
      </c>
      <c r="S274" s="3" t="n">
        <f aca="false">IF(ISNUMBER(O274),R274/O274-1,"")</f>
        <v>-0.00113169539286806</v>
      </c>
      <c r="T274" s="13" t="n">
        <f aca="false">VLOOKUP(R274,Parámetros!$A$13:$C$16,3,TRUE())</f>
        <v>0</v>
      </c>
      <c r="U274" s="13" t="n">
        <f aca="false">IF(R274&gt;=Parámetros!$B$7,I274,0)</f>
        <v>75</v>
      </c>
      <c r="V274" s="13" t="n">
        <f aca="false">R274*(1-G274)-T274-U274</f>
        <v>684.0618</v>
      </c>
      <c r="W274" s="13" t="n">
        <f aca="false">V274-F274</f>
        <v>288.6018</v>
      </c>
      <c r="X274" s="2" t="s">
        <v>13571</v>
      </c>
      <c r="Y274" s="2"/>
      <c r="Z274" s="13" t="n">
        <v>760</v>
      </c>
      <c r="AA274" s="2" t="s">
        <v>13512</v>
      </c>
    </row>
    <row r="275" customFormat="false" ht="15" hidden="false" customHeight="false" outlineLevel="0" collapsed="false">
      <c r="A275" s="8" t="s">
        <v>3438</v>
      </c>
      <c r="B275" s="10" t="str">
        <f aca="false">'Layout Mercado Libre'!C275</f>
        <v>Aceite para Bebé Mennen Baby Magic Hipoalergénico 200 ml</v>
      </c>
      <c r="C275" s="10" t="str">
        <f aca="false">IFERROR(LEFT('Layout Mercado Libre'!E275,FIND(" &gt; ",'Layout Mercado Libre'!E275)-1),"")</f>
        <v>Bebés</v>
      </c>
      <c r="D275" s="12" t="n">
        <v>58.73</v>
      </c>
      <c r="E275" s="13" t="n">
        <f aca="false">Parámetros!$B$5</f>
        <v>4</v>
      </c>
      <c r="F275" s="13" t="n">
        <f aca="false">D275+E275</f>
        <v>62.73</v>
      </c>
      <c r="G275" s="3" t="n">
        <f aca="false">IF(C275="",Parámetros!$B$9,IFERROR(VLOOKUP(C275,Parámetros!$A$20:$B$23,2,FALSE()),Parámetros!$B$9))</f>
        <v>0.15</v>
      </c>
      <c r="H275" s="14" t="n">
        <v>0.29</v>
      </c>
      <c r="I275" s="12" t="n">
        <v>75</v>
      </c>
      <c r="J275" s="13" t="n">
        <f aca="false">ROUNDUP((F275+Parámetros!$C$13)/(1-G275),0)</f>
        <v>104</v>
      </c>
      <c r="K275" s="13" t="n">
        <f aca="false">ROUNDUP((F275+Parámetros!$C$14)/(1-G275),0)</f>
        <v>110</v>
      </c>
      <c r="L275" s="13" t="n">
        <f aca="false">ROUNDUP((F275+Parámetros!$C$15)/(1-G275),0)</f>
        <v>118</v>
      </c>
      <c r="M275" s="13" t="n">
        <f aca="false">MAX(ROUNDUP((F275+I275)/(1-G275),0),Parámetros!$B$7)</f>
        <v>299</v>
      </c>
      <c r="N275" s="12" t="n">
        <v>219.73</v>
      </c>
      <c r="O275" s="12" t="n">
        <v>90.01</v>
      </c>
      <c r="P275" s="13" t="n">
        <f aca="false">Parámetros!$B$6</f>
        <v>1</v>
      </c>
      <c r="Q275" s="13" t="n">
        <f aca="false">IF(AND(ISNUMBER(O275),O275-P275&gt;=Parámetros!$B$7),M275,IF(J275&lt;Parámetros!$B$13,J275,IF(K275&lt;Parámetros!$B$14,K275,IF(L275&lt;Parámetros!$B$15,L275,M275))))</f>
        <v>110</v>
      </c>
      <c r="R275" s="13" t="n">
        <f aca="false">IF(AND(ISNUMBER(O275),O275-P275&gt;=Q275),O275-P275,Q275)</f>
        <v>110</v>
      </c>
      <c r="S275" s="3" t="n">
        <f aca="false">IF(ISNUMBER(O275),R275/O275-1,"")</f>
        <v>0.222086434840573</v>
      </c>
      <c r="T275" s="13" t="n">
        <f aca="false">VLOOKUP(R275,Parámetros!$A$13:$C$16,3,TRUE())</f>
        <v>30</v>
      </c>
      <c r="U275" s="13" t="n">
        <f aca="false">IF(R275&gt;=Parámetros!$B$7,I275,0)</f>
        <v>0</v>
      </c>
      <c r="V275" s="13" t="n">
        <f aca="false">R275*(1-G275)-T275-U275</f>
        <v>63.5</v>
      </c>
      <c r="W275" s="13" t="n">
        <f aca="false">V275-F275</f>
        <v>0.770000000000003</v>
      </c>
      <c r="X275" s="2" t="s">
        <v>13632</v>
      </c>
      <c r="Y275" s="2"/>
      <c r="Z275" s="13" t="n">
        <v>98.25</v>
      </c>
      <c r="AA275" s="2" t="s">
        <v>13523</v>
      </c>
    </row>
    <row r="276" customFormat="false" ht="15" hidden="false" customHeight="false" outlineLevel="0" collapsed="false">
      <c r="A276" s="8" t="s">
        <v>3451</v>
      </c>
      <c r="B276" s="10" t="str">
        <f aca="false">'Layout Mercado Libre'!C276</f>
        <v>Fijador en Spray Caprice Especialidades Granada 316 ml</v>
      </c>
      <c r="C276" s="10" t="str">
        <f aca="false">IFERROR(LEFT('Layout Mercado Libre'!E276,FIND(" &gt; ",'Layout Mercado Libre'!E276)-1),"")</f>
        <v>Belleza y Cuidado Personal</v>
      </c>
      <c r="D276" s="12" t="n">
        <v>39.98</v>
      </c>
      <c r="E276" s="13" t="n">
        <f aca="false">Parámetros!$B$5</f>
        <v>4</v>
      </c>
      <c r="F276" s="13" t="n">
        <f aca="false">D276+E276</f>
        <v>43.98</v>
      </c>
      <c r="G276" s="3" t="n">
        <f aca="false">IF(C276="",Parámetros!$B$9,IFERROR(VLOOKUP(C276,Parámetros!$A$20:$B$23,2,FALSE()),Parámetros!$B$9))</f>
        <v>0.14</v>
      </c>
      <c r="H276" s="14" t="n">
        <v>0.43</v>
      </c>
      <c r="I276" s="12" t="n">
        <v>75</v>
      </c>
      <c r="J276" s="13" t="n">
        <f aca="false">ROUNDUP((F276+Parámetros!$C$13)/(1-G276),0)</f>
        <v>81</v>
      </c>
      <c r="K276" s="13" t="n">
        <f aca="false">ROUNDUP((F276+Parámetros!$C$14)/(1-G276),0)</f>
        <v>87</v>
      </c>
      <c r="L276" s="13" t="n">
        <f aca="false">ROUNDUP((F276+Parámetros!$C$15)/(1-G276),0)</f>
        <v>95</v>
      </c>
      <c r="M276" s="13" t="n">
        <f aca="false">MAX(ROUNDUP((F276+I276)/(1-G276),0),Parámetros!$B$7)</f>
        <v>299</v>
      </c>
      <c r="N276" s="12"/>
      <c r="O276" s="12"/>
      <c r="P276" s="13" t="n">
        <f aca="false">Parámetros!$B$6</f>
        <v>1</v>
      </c>
      <c r="Q276" s="13" t="n">
        <f aca="false">IF(AND(ISNUMBER(O276),O276-P276&gt;=Parámetros!$B$7),M276,IF(J276&lt;Parámetros!$B$13,J276,IF(K276&lt;Parámetros!$B$14,K276,IF(L276&lt;Parámetros!$B$15,L276,M276))))</f>
        <v>81</v>
      </c>
      <c r="R276" s="13" t="n">
        <f aca="false">IF(AND(ISNUMBER(O276),O276-P276&gt;=Q276),O276-P276,Q276)</f>
        <v>81</v>
      </c>
      <c r="S276" s="3" t="str">
        <f aca="false">IF(ISNUMBER(O276),R276/O276-1,"")</f>
        <v/>
      </c>
      <c r="T276" s="13" t="n">
        <f aca="false">VLOOKUP(R276,Parámetros!$A$13:$C$16,3,TRUE())</f>
        <v>25</v>
      </c>
      <c r="U276" s="13" t="n">
        <f aca="false">IF(R276&gt;=Parámetros!$B$7,I276,0)</f>
        <v>0</v>
      </c>
      <c r="V276" s="13" t="n">
        <f aca="false">R276*(1-G276)-T276-U276</f>
        <v>44.66</v>
      </c>
      <c r="W276" s="13" t="n">
        <f aca="false">V276-F276</f>
        <v>0.68</v>
      </c>
      <c r="X276" s="2" t="s">
        <v>13604</v>
      </c>
      <c r="Y276" s="2"/>
      <c r="Z276" s="13" t="n">
        <v>44</v>
      </c>
      <c r="AA276" s="2" t="s">
        <v>13526</v>
      </c>
    </row>
    <row r="277" customFormat="false" ht="15" hidden="false" customHeight="false" outlineLevel="0" collapsed="false">
      <c r="A277" s="8" t="s">
        <v>3463</v>
      </c>
      <c r="B277" s="10" t="str">
        <f aca="false">'Layout Mercado Libre'!C277</f>
        <v>Indaflex Indometacina Crema 2.5% Tubo 40 g</v>
      </c>
      <c r="C277" s="10" t="str">
        <f aca="false">IFERROR(LEFT('Layout Mercado Libre'!E277,FIND(" &gt; ",'Layout Mercado Libre'!E277)-1),"")</f>
        <v>Salud y Equipamiento Médico</v>
      </c>
      <c r="D277" s="12" t="n">
        <v>326.93</v>
      </c>
      <c r="E277" s="13" t="n">
        <f aca="false">Parámetros!$B$5</f>
        <v>4</v>
      </c>
      <c r="F277" s="13" t="n">
        <f aca="false">D277+E277</f>
        <v>330.93</v>
      </c>
      <c r="G277" s="3" t="n">
        <f aca="false">IF(C277="",Parámetros!$B$9,IFERROR(VLOOKUP(C277,Parámetros!$A$20:$B$23,2,FALSE()),Parámetros!$B$9))</f>
        <v>0.14</v>
      </c>
      <c r="H277" s="14" t="n">
        <v>0.1</v>
      </c>
      <c r="I277" s="12" t="n">
        <v>75</v>
      </c>
      <c r="J277" s="13" t="n">
        <f aca="false">ROUNDUP((F277+Parámetros!$C$13)/(1-G277),0)</f>
        <v>414</v>
      </c>
      <c r="K277" s="13" t="n">
        <f aca="false">ROUNDUP((F277+Parámetros!$C$14)/(1-G277),0)</f>
        <v>420</v>
      </c>
      <c r="L277" s="13" t="n">
        <f aca="false">ROUNDUP((F277+Parámetros!$C$15)/(1-G277),0)</f>
        <v>428</v>
      </c>
      <c r="M277" s="13" t="n">
        <f aca="false">MAX(ROUNDUP((F277+I277)/(1-G277),0),Parámetros!$B$7)</f>
        <v>473</v>
      </c>
      <c r="N277" s="12" t="n">
        <v>520.2</v>
      </c>
      <c r="O277" s="12" t="n">
        <v>498</v>
      </c>
      <c r="P277" s="13" t="n">
        <f aca="false">Parámetros!$B$6</f>
        <v>1</v>
      </c>
      <c r="Q277" s="13" t="n">
        <f aca="false">IF(AND(ISNUMBER(O277),O277-P277&gt;=Parámetros!$B$7),M277,IF(J277&lt;Parámetros!$B$13,J277,IF(K277&lt;Parámetros!$B$14,K277,IF(L277&lt;Parámetros!$B$15,L277,M277))))</f>
        <v>473</v>
      </c>
      <c r="R277" s="13" t="n">
        <f aca="false">IF(AND(ISNUMBER(O277),O277-P277&gt;=Q277),O277-P277,Q277)</f>
        <v>497</v>
      </c>
      <c r="S277" s="3" t="n">
        <f aca="false">IF(ISNUMBER(O277),R277/O277-1,"")</f>
        <v>-0.00200803212851408</v>
      </c>
      <c r="T277" s="13" t="n">
        <f aca="false">VLOOKUP(R277,Parámetros!$A$13:$C$16,3,TRUE())</f>
        <v>0</v>
      </c>
      <c r="U277" s="13" t="n">
        <f aca="false">IF(R277&gt;=Parámetros!$B$7,I277,0)</f>
        <v>75</v>
      </c>
      <c r="V277" s="13" t="n">
        <f aca="false">R277*(1-G277)-T277-U277</f>
        <v>352.42</v>
      </c>
      <c r="W277" s="13" t="n">
        <f aca="false">V277-F277</f>
        <v>21.49</v>
      </c>
      <c r="X277" s="2" t="s">
        <v>13601</v>
      </c>
      <c r="Y277" s="2"/>
      <c r="Z277" s="13" t="n">
        <v>370</v>
      </c>
      <c r="AA277" s="2" t="s">
        <v>13512</v>
      </c>
    </row>
    <row r="278" customFormat="false" ht="15" hidden="false" customHeight="false" outlineLevel="0" collapsed="false">
      <c r="A278" s="8" t="s">
        <v>3476</v>
      </c>
      <c r="B278" s="10" t="str">
        <f aca="false">'Layout Mercado Libre'!C278</f>
        <v>Flonorm Rifaximina 550 mg 14 Tabletas</v>
      </c>
      <c r="C278" s="10" t="str">
        <f aca="false">IFERROR(LEFT('Layout Mercado Libre'!E278,FIND(" &gt; ",'Layout Mercado Libre'!E278)-1),"")</f>
        <v>Salud y Equipamiento Médico</v>
      </c>
      <c r="D278" s="12" t="n">
        <v>841.96</v>
      </c>
      <c r="E278" s="13" t="n">
        <f aca="false">Parámetros!$B$5</f>
        <v>4</v>
      </c>
      <c r="F278" s="13" t="n">
        <f aca="false">D278+E278</f>
        <v>845.96</v>
      </c>
      <c r="G278" s="3" t="n">
        <f aca="false">IF(C278="",Parámetros!$B$9,IFERROR(VLOOKUP(C278,Parámetros!$A$20:$B$23,2,FALSE()),Parámetros!$B$9))</f>
        <v>0.14</v>
      </c>
      <c r="H278" s="14" t="n">
        <v>0.15</v>
      </c>
      <c r="I278" s="12" t="n">
        <v>75</v>
      </c>
      <c r="J278" s="13" t="n">
        <f aca="false">ROUNDUP((F278+Parámetros!$C$13)/(1-G278),0)</f>
        <v>1013</v>
      </c>
      <c r="K278" s="13" t="n">
        <f aca="false">ROUNDUP((F278+Parámetros!$C$14)/(1-G278),0)</f>
        <v>1019</v>
      </c>
      <c r="L278" s="13" t="n">
        <f aca="false">ROUNDUP((F278+Parámetros!$C$15)/(1-G278),0)</f>
        <v>1027</v>
      </c>
      <c r="M278" s="13" t="n">
        <f aca="false">MAX(ROUNDUP((F278+I278)/(1-G278),0),Parámetros!$B$7)</f>
        <v>1071</v>
      </c>
      <c r="N278" s="12" t="n">
        <v>1652.29</v>
      </c>
      <c r="O278" s="12" t="n">
        <v>1464</v>
      </c>
      <c r="P278" s="13" t="n">
        <f aca="false">Parámetros!$B$6</f>
        <v>1</v>
      </c>
      <c r="Q278" s="13" t="n">
        <f aca="false">IF(AND(ISNUMBER(O278),O278-P278&gt;=Parámetros!$B$7),M278,IF(J278&lt;Parámetros!$B$13,J278,IF(K278&lt;Parámetros!$B$14,K278,IF(L278&lt;Parámetros!$B$15,L278,M278))))</f>
        <v>1071</v>
      </c>
      <c r="R278" s="13" t="n">
        <f aca="false">IF(AND(ISNUMBER(O278),O278-P278&gt;=Q278),O278-P278,Q278)</f>
        <v>1463</v>
      </c>
      <c r="S278" s="3" t="n">
        <f aca="false">IF(ISNUMBER(O278),R278/O278-1,"")</f>
        <v>-0.000683060109289646</v>
      </c>
      <c r="T278" s="13" t="n">
        <f aca="false">VLOOKUP(R278,Parámetros!$A$13:$C$16,3,TRUE())</f>
        <v>0</v>
      </c>
      <c r="U278" s="13" t="n">
        <f aca="false">IF(R278&gt;=Parámetros!$B$7,I278,0)</f>
        <v>75</v>
      </c>
      <c r="V278" s="13" t="n">
        <f aca="false">R278*(1-G278)-T278-U278</f>
        <v>1183.18</v>
      </c>
      <c r="W278" s="13" t="n">
        <f aca="false">V278-F278</f>
        <v>337.22</v>
      </c>
      <c r="X278" s="2" t="s">
        <v>13554</v>
      </c>
      <c r="Y278" s="2"/>
      <c r="Z278" s="13" t="n">
        <v>939</v>
      </c>
      <c r="AA278" s="2" t="s">
        <v>13504</v>
      </c>
    </row>
    <row r="279" customFormat="false" ht="15" hidden="false" customHeight="false" outlineLevel="0" collapsed="false">
      <c r="A279" s="8" t="s">
        <v>3485</v>
      </c>
      <c r="B279" s="10" t="str">
        <f aca="false">'Layout Mercado Libre'!C279</f>
        <v>Fijador en Spray Caprice Especialidades Biotina 316 ml</v>
      </c>
      <c r="C279" s="10" t="str">
        <f aca="false">IFERROR(LEFT('Layout Mercado Libre'!E279,FIND(" &gt; ",'Layout Mercado Libre'!E279)-1),"")</f>
        <v>Belleza y Cuidado Personal</v>
      </c>
      <c r="D279" s="12" t="n">
        <v>39.98</v>
      </c>
      <c r="E279" s="13" t="n">
        <f aca="false">Parámetros!$B$5</f>
        <v>4</v>
      </c>
      <c r="F279" s="13" t="n">
        <f aca="false">D279+E279</f>
        <v>43.98</v>
      </c>
      <c r="G279" s="3" t="n">
        <f aca="false">IF(C279="",Parámetros!$B$9,IFERROR(VLOOKUP(C279,Parámetros!$A$20:$B$23,2,FALSE()),Parámetros!$B$9))</f>
        <v>0.14</v>
      </c>
      <c r="H279" s="14" t="n">
        <v>0.43</v>
      </c>
      <c r="I279" s="12" t="n">
        <v>75</v>
      </c>
      <c r="J279" s="13" t="n">
        <f aca="false">ROUNDUP((F279+Parámetros!$C$13)/(1-G279),0)</f>
        <v>81</v>
      </c>
      <c r="K279" s="13" t="n">
        <f aca="false">ROUNDUP((F279+Parámetros!$C$14)/(1-G279),0)</f>
        <v>87</v>
      </c>
      <c r="L279" s="13" t="n">
        <f aca="false">ROUNDUP((F279+Parámetros!$C$15)/(1-G279),0)</f>
        <v>95</v>
      </c>
      <c r="M279" s="13" t="n">
        <f aca="false">MAX(ROUNDUP((F279+I279)/(1-G279),0),Parámetros!$B$7)</f>
        <v>299</v>
      </c>
      <c r="N279" s="12" t="n">
        <v>69</v>
      </c>
      <c r="O279" s="12" t="n">
        <v>69</v>
      </c>
      <c r="P279" s="13" t="n">
        <f aca="false">Parámetros!$B$6</f>
        <v>1</v>
      </c>
      <c r="Q279" s="13" t="n">
        <f aca="false">IF(AND(ISNUMBER(O279),O279-P279&gt;=Parámetros!$B$7),M279,IF(J279&lt;Parámetros!$B$13,J279,IF(K279&lt;Parámetros!$B$14,K279,IF(L279&lt;Parámetros!$B$15,L279,M279))))</f>
        <v>81</v>
      </c>
      <c r="R279" s="13" t="n">
        <f aca="false">IF(AND(ISNUMBER(O279),O279-P279&gt;=Q279),O279-P279,Q279)</f>
        <v>81</v>
      </c>
      <c r="S279" s="3" t="n">
        <f aca="false">IF(ISNUMBER(O279),R279/O279-1,"")</f>
        <v>0.173913043478261</v>
      </c>
      <c r="T279" s="13" t="n">
        <f aca="false">VLOOKUP(R279,Parámetros!$A$13:$C$16,3,TRUE())</f>
        <v>25</v>
      </c>
      <c r="U279" s="13" t="n">
        <f aca="false">IF(R279&gt;=Parámetros!$B$7,I279,0)</f>
        <v>0</v>
      </c>
      <c r="V279" s="13" t="n">
        <f aca="false">R279*(1-G279)-T279-U279</f>
        <v>44.66</v>
      </c>
      <c r="W279" s="13" t="n">
        <f aca="false">V279-F279</f>
        <v>0.68</v>
      </c>
      <c r="X279" s="2" t="s">
        <v>13604</v>
      </c>
      <c r="Y279" s="2"/>
      <c r="Z279" s="13" t="n">
        <v>65</v>
      </c>
      <c r="AA279" s="2" t="s">
        <v>13526</v>
      </c>
    </row>
    <row r="280" customFormat="false" ht="15" hidden="false" customHeight="false" outlineLevel="0" collapsed="false">
      <c r="A280" s="8" t="s">
        <v>3493</v>
      </c>
      <c r="B280" s="10" t="str">
        <f aca="false">'Layout Mercado Libre'!C280</f>
        <v>Inhibitron Twit Omeprazol Bicarbonato 20 mg/1100 mg 30 Cáps</v>
      </c>
      <c r="C280" s="10" t="str">
        <f aca="false">IFERROR(LEFT('Layout Mercado Libre'!E280,FIND(" &gt; ",'Layout Mercado Libre'!E280)-1),"")</f>
        <v>Salud y Equipamiento Médico</v>
      </c>
      <c r="D280" s="12" t="n">
        <v>353.16</v>
      </c>
      <c r="E280" s="13" t="n">
        <f aca="false">Parámetros!$B$5</f>
        <v>4</v>
      </c>
      <c r="F280" s="13" t="n">
        <f aca="false">D280+E280</f>
        <v>357.16</v>
      </c>
      <c r="G280" s="3" t="n">
        <f aca="false">IF(C280="",Parámetros!$B$9,IFERROR(VLOOKUP(C280,Parámetros!$A$20:$B$23,2,FALSE()),Parámetros!$B$9))</f>
        <v>0.14</v>
      </c>
      <c r="H280" s="14" t="n">
        <v>0.19</v>
      </c>
      <c r="I280" s="12" t="n">
        <v>75</v>
      </c>
      <c r="J280" s="13" t="n">
        <f aca="false">ROUNDUP((F280+Parámetros!$C$13)/(1-G280),0)</f>
        <v>445</v>
      </c>
      <c r="K280" s="13" t="n">
        <f aca="false">ROUNDUP((F280+Parámetros!$C$14)/(1-G280),0)</f>
        <v>451</v>
      </c>
      <c r="L280" s="13" t="n">
        <f aca="false">ROUNDUP((F280+Parámetros!$C$15)/(1-G280),0)</f>
        <v>459</v>
      </c>
      <c r="M280" s="13" t="n">
        <f aca="false">MAX(ROUNDUP((F280+I280)/(1-G280),0),Parámetros!$B$7)</f>
        <v>503</v>
      </c>
      <c r="N280" s="12" t="n">
        <v>609.22</v>
      </c>
      <c r="O280" s="12" t="n">
        <v>539</v>
      </c>
      <c r="P280" s="13" t="n">
        <f aca="false">Parámetros!$B$6</f>
        <v>1</v>
      </c>
      <c r="Q280" s="13" t="n">
        <f aca="false">IF(AND(ISNUMBER(O280),O280-P280&gt;=Parámetros!$B$7),M280,IF(J280&lt;Parámetros!$B$13,J280,IF(K280&lt;Parámetros!$B$14,K280,IF(L280&lt;Parámetros!$B$15,L280,M280))))</f>
        <v>503</v>
      </c>
      <c r="R280" s="13" t="n">
        <f aca="false">IF(AND(ISNUMBER(O280),O280-P280&gt;=Q280),O280-P280,Q280)</f>
        <v>538</v>
      </c>
      <c r="S280" s="3" t="n">
        <f aca="false">IF(ISNUMBER(O280),R280/O280-1,"")</f>
        <v>-0.00185528756957332</v>
      </c>
      <c r="T280" s="13" t="n">
        <f aca="false">VLOOKUP(R280,Parámetros!$A$13:$C$16,3,TRUE())</f>
        <v>0</v>
      </c>
      <c r="U280" s="13" t="n">
        <f aca="false">IF(R280&gt;=Parámetros!$B$7,I280,0)</f>
        <v>75</v>
      </c>
      <c r="V280" s="13" t="n">
        <f aca="false">R280*(1-G280)-T280-U280</f>
        <v>387.68</v>
      </c>
      <c r="W280" s="13" t="n">
        <f aca="false">V280-F280</f>
        <v>30.52</v>
      </c>
      <c r="X280" s="2" t="s">
        <v>13514</v>
      </c>
      <c r="Y280" s="2"/>
      <c r="Z280" s="13" t="n">
        <v>480</v>
      </c>
      <c r="AA280" s="2" t="s">
        <v>13512</v>
      </c>
    </row>
    <row r="281" customFormat="false" ht="15" hidden="false" customHeight="false" outlineLevel="0" collapsed="false">
      <c r="A281" s="8" t="s">
        <v>3507</v>
      </c>
      <c r="B281" s="10" t="str">
        <f aca="false">'Layout Mercado Libre'!C281</f>
        <v>Pañales para Adulto Diapro Pants Grande 10 Piezas</v>
      </c>
      <c r="C281" s="10" t="str">
        <f aca="false">IFERROR(LEFT('Layout Mercado Libre'!E281,FIND(" &gt; ",'Layout Mercado Libre'!E281)-1),"")</f>
        <v>Salud y Equipamiento Médico</v>
      </c>
      <c r="D281" s="12" t="n">
        <v>96.7</v>
      </c>
      <c r="E281" s="13" t="n">
        <f aca="false">Parámetros!$B$5</f>
        <v>4</v>
      </c>
      <c r="F281" s="13" t="n">
        <f aca="false">D281+E281</f>
        <v>100.7</v>
      </c>
      <c r="G281" s="3" t="n">
        <f aca="false">IF(C281="",Parámetros!$B$9,IFERROR(VLOOKUP(C281,Parámetros!$A$20:$B$23,2,FALSE()),Parámetros!$B$9))</f>
        <v>0.14</v>
      </c>
      <c r="H281" s="14" t="n">
        <v>0.8</v>
      </c>
      <c r="I281" s="12" t="n">
        <v>90</v>
      </c>
      <c r="J281" s="13" t="n">
        <f aca="false">ROUNDUP((F281+Parámetros!$C$13)/(1-G281),0)</f>
        <v>147</v>
      </c>
      <c r="K281" s="13" t="n">
        <f aca="false">ROUNDUP((F281+Parámetros!$C$14)/(1-G281),0)</f>
        <v>152</v>
      </c>
      <c r="L281" s="13" t="n">
        <f aca="false">ROUNDUP((F281+Parámetros!$C$15)/(1-G281),0)</f>
        <v>161</v>
      </c>
      <c r="M281" s="13" t="n">
        <f aca="false">MAX(ROUNDUP((F281+I281)/(1-G281),0),Parámetros!$B$7)</f>
        <v>299</v>
      </c>
      <c r="N281" s="12" t="n">
        <v>353.66</v>
      </c>
      <c r="O281" s="12" t="n">
        <v>326.83</v>
      </c>
      <c r="P281" s="13" t="n">
        <f aca="false">Parámetros!$B$6</f>
        <v>1</v>
      </c>
      <c r="Q281" s="13" t="n">
        <f aca="false">IF(AND(ISNUMBER(O281),O281-P281&gt;=Parámetros!$B$7),M281,IF(J281&lt;Parámetros!$B$13,J281,IF(K281&lt;Parámetros!$B$14,K281,IF(L281&lt;Parámetros!$B$15,L281,M281))))</f>
        <v>299</v>
      </c>
      <c r="R281" s="13" t="n">
        <f aca="false">IF(AND(ISNUMBER(O281),O281-P281&gt;=Q281),O281-P281,Q281)</f>
        <v>325.83</v>
      </c>
      <c r="S281" s="3" t="n">
        <f aca="false">IF(ISNUMBER(O281),R281/O281-1,"")</f>
        <v>-0.00305969464247469</v>
      </c>
      <c r="T281" s="13" t="n">
        <f aca="false">VLOOKUP(R281,Parámetros!$A$13:$C$16,3,TRUE())</f>
        <v>0</v>
      </c>
      <c r="U281" s="13" t="n">
        <f aca="false">IF(R281&gt;=Parámetros!$B$7,I281,0)</f>
        <v>90</v>
      </c>
      <c r="V281" s="13" t="n">
        <f aca="false">R281*(1-G281)-T281-U281</f>
        <v>190.2138</v>
      </c>
      <c r="W281" s="13" t="n">
        <f aca="false">V281-F281</f>
        <v>89.5138</v>
      </c>
      <c r="X281" s="2" t="s">
        <v>13530</v>
      </c>
      <c r="Y281" s="2"/>
      <c r="Z281" s="13" t="n">
        <v>126</v>
      </c>
      <c r="AA281" s="2" t="s">
        <v>13586</v>
      </c>
    </row>
    <row r="282" customFormat="false" ht="15" hidden="false" customHeight="false" outlineLevel="0" collapsed="false">
      <c r="A282" s="8" t="s">
        <v>3515</v>
      </c>
      <c r="B282" s="10" t="str">
        <f aca="false">'Layout Mercado Libre'!C282</f>
        <v>Nikzon Ruscus Aculeatus 40 Tabletas Masticables</v>
      </c>
      <c r="C282" s="10" t="str">
        <f aca="false">IFERROR(LEFT('Layout Mercado Libre'!E282,FIND(" &gt; ",'Layout Mercado Libre'!E282)-1),"")</f>
        <v>Salud y Equipamiento Médico</v>
      </c>
      <c r="D282" s="12" t="n">
        <v>268.7</v>
      </c>
      <c r="E282" s="13" t="n">
        <f aca="false">Parámetros!$B$5</f>
        <v>4</v>
      </c>
      <c r="F282" s="13" t="n">
        <f aca="false">D282+E282</f>
        <v>272.7</v>
      </c>
      <c r="G282" s="3" t="n">
        <f aca="false">IF(C282="",Parámetros!$B$9,IFERROR(VLOOKUP(C282,Parámetros!$A$20:$B$23,2,FALSE()),Parámetros!$B$9))</f>
        <v>0.14</v>
      </c>
      <c r="H282" s="14" t="n">
        <v>0.21</v>
      </c>
      <c r="I282" s="12" t="n">
        <v>75</v>
      </c>
      <c r="J282" s="13" t="n">
        <f aca="false">ROUNDUP((F282+Parámetros!$C$13)/(1-G282),0)</f>
        <v>347</v>
      </c>
      <c r="K282" s="13" t="n">
        <f aca="false">ROUNDUP((F282+Parámetros!$C$14)/(1-G282),0)</f>
        <v>352</v>
      </c>
      <c r="L282" s="13" t="n">
        <f aca="false">ROUNDUP((F282+Parámetros!$C$15)/(1-G282),0)</f>
        <v>361</v>
      </c>
      <c r="M282" s="13" t="n">
        <f aca="false">MAX(ROUNDUP((F282+I282)/(1-G282),0),Parámetros!$B$7)</f>
        <v>405</v>
      </c>
      <c r="N282" s="12" t="n">
        <v>430.27</v>
      </c>
      <c r="O282" s="12" t="n">
        <v>250.32</v>
      </c>
      <c r="P282" s="13" t="n">
        <f aca="false">Parámetros!$B$6</f>
        <v>1</v>
      </c>
      <c r="Q282" s="13" t="n">
        <f aca="false">IF(AND(ISNUMBER(O282),O282-P282&gt;=Parámetros!$B$7),M282,IF(J282&lt;Parámetros!$B$13,J282,IF(K282&lt;Parámetros!$B$14,K282,IF(L282&lt;Parámetros!$B$15,L282,M282))))</f>
        <v>405</v>
      </c>
      <c r="R282" s="13" t="n">
        <f aca="false">IF(AND(ISNUMBER(O282),O282-P282&gt;=Q282),O282-P282,Q282)</f>
        <v>405</v>
      </c>
      <c r="S282" s="3" t="n">
        <f aca="false">IF(ISNUMBER(O282),R282/O282-1,"")</f>
        <v>0.617929050814957</v>
      </c>
      <c r="T282" s="13" t="n">
        <f aca="false">VLOOKUP(R282,Parámetros!$A$13:$C$16,3,TRUE())</f>
        <v>0</v>
      </c>
      <c r="U282" s="13" t="n">
        <f aca="false">IF(R282&gt;=Parámetros!$B$7,I282,0)</f>
        <v>75</v>
      </c>
      <c r="V282" s="13" t="n">
        <f aca="false">R282*(1-G282)-T282-U282</f>
        <v>273.3</v>
      </c>
      <c r="W282" s="13" t="n">
        <f aca="false">V282-F282</f>
        <v>0.600000000000023</v>
      </c>
      <c r="X282" s="2" t="s">
        <v>13591</v>
      </c>
      <c r="Y282" s="2"/>
      <c r="Z282" s="13" t="n">
        <v>386</v>
      </c>
      <c r="AA282" s="2" t="s">
        <v>13518</v>
      </c>
    </row>
    <row r="283" customFormat="false" ht="15" hidden="false" customHeight="false" outlineLevel="0" collapsed="false">
      <c r="A283" s="8" t="s">
        <v>3528</v>
      </c>
      <c r="B283" s="10" t="str">
        <f aca="false">'Layout Mercado Libre'!C283</f>
        <v>Piasclédine 300 Insaponificables Aguacate Soya 30 Cápsulas</v>
      </c>
      <c r="C283" s="10" t="str">
        <f aca="false">IFERROR(LEFT('Layout Mercado Libre'!E283,FIND(" &gt; ",'Layout Mercado Libre'!E283)-1),"")</f>
        <v>Salud y Equipamiento Médico</v>
      </c>
      <c r="D283" s="12" t="n">
        <v>993.01</v>
      </c>
      <c r="E283" s="13" t="n">
        <f aca="false">Parámetros!$B$5</f>
        <v>4</v>
      </c>
      <c r="F283" s="13" t="n">
        <f aca="false">D283+E283</f>
        <v>997.01</v>
      </c>
      <c r="G283" s="3" t="n">
        <f aca="false">IF(C283="",Parámetros!$B$9,IFERROR(VLOOKUP(C283,Parámetros!$A$20:$B$23,2,FALSE()),Parámetros!$B$9))</f>
        <v>0.14</v>
      </c>
      <c r="H283" s="14" t="n">
        <v>0.19</v>
      </c>
      <c r="I283" s="12" t="n">
        <v>75</v>
      </c>
      <c r="J283" s="13" t="n">
        <f aca="false">ROUNDUP((F283+Parámetros!$C$13)/(1-G283),0)</f>
        <v>1189</v>
      </c>
      <c r="K283" s="13" t="n">
        <f aca="false">ROUNDUP((F283+Parámetros!$C$14)/(1-G283),0)</f>
        <v>1195</v>
      </c>
      <c r="L283" s="13" t="n">
        <f aca="false">ROUNDUP((F283+Parámetros!$C$15)/(1-G283),0)</f>
        <v>1203</v>
      </c>
      <c r="M283" s="13" t="n">
        <f aca="false">MAX(ROUNDUP((F283+I283)/(1-G283),0),Parámetros!$B$7)</f>
        <v>1247</v>
      </c>
      <c r="N283" s="12" t="n">
        <v>1524.07</v>
      </c>
      <c r="O283" s="12" t="n">
        <v>1579</v>
      </c>
      <c r="P283" s="13" t="n">
        <f aca="false">Parámetros!$B$6</f>
        <v>1</v>
      </c>
      <c r="Q283" s="13" t="n">
        <f aca="false">IF(AND(ISNUMBER(O283),O283-P283&gt;=Parámetros!$B$7),M283,IF(J283&lt;Parámetros!$B$13,J283,IF(K283&lt;Parámetros!$B$14,K283,IF(L283&lt;Parámetros!$B$15,L283,M283))))</f>
        <v>1247</v>
      </c>
      <c r="R283" s="13" t="n">
        <f aca="false">IF(AND(ISNUMBER(O283),O283-P283&gt;=Q283),O283-P283,Q283)</f>
        <v>1578</v>
      </c>
      <c r="S283" s="3" t="n">
        <f aca="false">IF(ISNUMBER(O283),R283/O283-1,"")</f>
        <v>-0.000633312222925953</v>
      </c>
      <c r="T283" s="13" t="n">
        <f aca="false">VLOOKUP(R283,Parámetros!$A$13:$C$16,3,TRUE())</f>
        <v>0</v>
      </c>
      <c r="U283" s="13" t="n">
        <f aca="false">IF(R283&gt;=Parámetros!$B$7,I283,0)</f>
        <v>75</v>
      </c>
      <c r="V283" s="13" t="n">
        <f aca="false">R283*(1-G283)-T283-U283</f>
        <v>1282.08</v>
      </c>
      <c r="W283" s="13" t="n">
        <f aca="false">V283-F283</f>
        <v>285.07</v>
      </c>
      <c r="X283" s="2" t="s">
        <v>13514</v>
      </c>
      <c r="Y283" s="2"/>
      <c r="Z283" s="13" t="n">
        <v>1362</v>
      </c>
      <c r="AA283" s="2" t="s">
        <v>13518</v>
      </c>
    </row>
    <row r="284" customFormat="false" ht="15" hidden="false" customHeight="false" outlineLevel="0" collapsed="false">
      <c r="A284" s="8" t="s">
        <v>3541</v>
      </c>
      <c r="B284" s="10" t="str">
        <f aca="false">'Layout Mercado Libre'!C284</f>
        <v>Hidrasec Racecadotrilo 30 mg Granulado 18 Sobres</v>
      </c>
      <c r="C284" s="10" t="str">
        <f aca="false">IFERROR(LEFT('Layout Mercado Libre'!E284,FIND(" &gt; ",'Layout Mercado Libre'!E284)-1),"")</f>
        <v>Salud y Equipamiento Médico</v>
      </c>
      <c r="D284" s="12" t="n">
        <v>218.09</v>
      </c>
      <c r="E284" s="13" t="n">
        <f aca="false">Parámetros!$B$5</f>
        <v>4</v>
      </c>
      <c r="F284" s="13" t="n">
        <f aca="false">D284+E284</f>
        <v>222.09</v>
      </c>
      <c r="G284" s="3" t="n">
        <f aca="false">IF(C284="",Parámetros!$B$9,IFERROR(VLOOKUP(C284,Parámetros!$A$20:$B$23,2,FALSE()),Parámetros!$B$9))</f>
        <v>0.14</v>
      </c>
      <c r="H284" s="14" t="n">
        <v>0.28</v>
      </c>
      <c r="I284" s="12" t="n">
        <v>75</v>
      </c>
      <c r="J284" s="13" t="n">
        <f aca="false">ROUNDUP((F284+Parámetros!$C$13)/(1-G284),0)</f>
        <v>288</v>
      </c>
      <c r="K284" s="13" t="n">
        <f aca="false">ROUNDUP((F284+Parámetros!$C$14)/(1-G284),0)</f>
        <v>294</v>
      </c>
      <c r="L284" s="13" t="n">
        <f aca="false">ROUNDUP((F284+Parámetros!$C$15)/(1-G284),0)</f>
        <v>302</v>
      </c>
      <c r="M284" s="13" t="n">
        <f aca="false">MAX(ROUNDUP((F284+I284)/(1-G284),0),Parámetros!$B$7)</f>
        <v>346</v>
      </c>
      <c r="N284" s="12" t="n">
        <v>452.22</v>
      </c>
      <c r="O284" s="12" t="n">
        <v>381.99</v>
      </c>
      <c r="P284" s="13" t="n">
        <f aca="false">Parámetros!$B$6</f>
        <v>1</v>
      </c>
      <c r="Q284" s="13" t="n">
        <f aca="false">IF(AND(ISNUMBER(O284),O284-P284&gt;=Parámetros!$B$7),M284,IF(J284&lt;Parámetros!$B$13,J284,IF(K284&lt;Parámetros!$B$14,K284,IF(L284&lt;Parámetros!$B$15,L284,M284))))</f>
        <v>346</v>
      </c>
      <c r="R284" s="13" t="n">
        <f aca="false">IF(AND(ISNUMBER(O284),O284-P284&gt;=Q284),O284-P284,Q284)</f>
        <v>380.99</v>
      </c>
      <c r="S284" s="3" t="n">
        <f aca="false">IF(ISNUMBER(O284),R284/O284-1,"")</f>
        <v>-0.00261786957773769</v>
      </c>
      <c r="T284" s="13" t="n">
        <f aca="false">VLOOKUP(R284,Parámetros!$A$13:$C$16,3,TRUE())</f>
        <v>0</v>
      </c>
      <c r="U284" s="13" t="n">
        <f aca="false">IF(R284&gt;=Parámetros!$B$7,I284,0)</f>
        <v>75</v>
      </c>
      <c r="V284" s="13" t="n">
        <f aca="false">R284*(1-G284)-T284-U284</f>
        <v>252.6514</v>
      </c>
      <c r="W284" s="13" t="n">
        <f aca="false">V284-F284</f>
        <v>30.5614</v>
      </c>
      <c r="X284" s="2" t="s">
        <v>13633</v>
      </c>
      <c r="Y284" s="2"/>
      <c r="Z284" s="13" t="n">
        <v>353</v>
      </c>
      <c r="AA284" s="2" t="s">
        <v>13504</v>
      </c>
    </row>
    <row r="285" customFormat="false" ht="15" hidden="false" customHeight="false" outlineLevel="0" collapsed="false">
      <c r="A285" s="8" t="s">
        <v>3554</v>
      </c>
      <c r="B285" s="10" t="str">
        <f aca="false">'Layout Mercado Libre'!C285</f>
        <v>Supositorios Senosiain Adulto Glicerina 2632 mg 10 Piezas</v>
      </c>
      <c r="C285" s="10" t="str">
        <f aca="false">IFERROR(LEFT('Layout Mercado Libre'!E285,FIND(" &gt; ",'Layout Mercado Libre'!E285)-1),"")</f>
        <v>Salud y Equipamiento Médico</v>
      </c>
      <c r="D285" s="12" t="n">
        <v>58.74</v>
      </c>
      <c r="E285" s="13" t="n">
        <f aca="false">Parámetros!$B$5</f>
        <v>4</v>
      </c>
      <c r="F285" s="13" t="n">
        <f aca="false">D285+E285</f>
        <v>62.74</v>
      </c>
      <c r="G285" s="3" t="n">
        <f aca="false">IF(C285="",Parámetros!$B$9,IFERROR(VLOOKUP(C285,Parámetros!$A$20:$B$23,2,FALSE()),Parámetros!$B$9))</f>
        <v>0.14</v>
      </c>
      <c r="H285" s="14" t="n">
        <v>0.14</v>
      </c>
      <c r="I285" s="12" t="n">
        <v>75</v>
      </c>
      <c r="J285" s="13" t="n">
        <f aca="false">ROUNDUP((F285+Parámetros!$C$13)/(1-G285),0)</f>
        <v>103</v>
      </c>
      <c r="K285" s="13" t="n">
        <f aca="false">ROUNDUP((F285+Parámetros!$C$14)/(1-G285),0)</f>
        <v>108</v>
      </c>
      <c r="L285" s="13" t="n">
        <f aca="false">ROUNDUP((F285+Parámetros!$C$15)/(1-G285),0)</f>
        <v>116</v>
      </c>
      <c r="M285" s="13" t="n">
        <f aca="false">MAX(ROUNDUP((F285+I285)/(1-G285),0),Parámetros!$B$7)</f>
        <v>299</v>
      </c>
      <c r="N285" s="12" t="n">
        <v>133.75</v>
      </c>
      <c r="O285" s="12" t="n">
        <v>88</v>
      </c>
      <c r="P285" s="13" t="n">
        <f aca="false">Parámetros!$B$6</f>
        <v>1</v>
      </c>
      <c r="Q285" s="13" t="n">
        <f aca="false">IF(AND(ISNUMBER(O285),O285-P285&gt;=Parámetros!$B$7),M285,IF(J285&lt;Parámetros!$B$13,J285,IF(K285&lt;Parámetros!$B$14,K285,IF(L285&lt;Parámetros!$B$15,L285,M285))))</f>
        <v>108</v>
      </c>
      <c r="R285" s="13" t="n">
        <f aca="false">IF(AND(ISNUMBER(O285),O285-P285&gt;=Q285),O285-P285,Q285)</f>
        <v>108</v>
      </c>
      <c r="S285" s="3" t="n">
        <f aca="false">IF(ISNUMBER(O285),R285/O285-1,"")</f>
        <v>0.227272727272727</v>
      </c>
      <c r="T285" s="13" t="n">
        <f aca="false">VLOOKUP(R285,Parámetros!$A$13:$C$16,3,TRUE())</f>
        <v>30</v>
      </c>
      <c r="U285" s="13" t="n">
        <f aca="false">IF(R285&gt;=Parámetros!$B$7,I285,0)</f>
        <v>0</v>
      </c>
      <c r="V285" s="13" t="n">
        <f aca="false">R285*(1-G285)-T285-U285</f>
        <v>62.88</v>
      </c>
      <c r="W285" s="13" t="n">
        <f aca="false">V285-F285</f>
        <v>0.139999999999993</v>
      </c>
      <c r="X285" s="2" t="s">
        <v>13634</v>
      </c>
      <c r="Y285" s="2"/>
      <c r="Z285" s="13" t="n">
        <v>63</v>
      </c>
      <c r="AA285" s="2" t="s">
        <v>13504</v>
      </c>
    </row>
    <row r="286" customFormat="false" ht="15" hidden="false" customHeight="false" outlineLevel="0" collapsed="false">
      <c r="A286" s="8" t="s">
        <v>3568</v>
      </c>
      <c r="B286" s="10" t="str">
        <f aca="false">'Layout Mercado Libre'!C286</f>
        <v>Festomar Doxilamina Piridoxina 10/10 mg 30 Cápsulas</v>
      </c>
      <c r="C286" s="10" t="str">
        <f aca="false">IFERROR(LEFT('Layout Mercado Libre'!E286,FIND(" &gt; ",'Layout Mercado Libre'!E286)-1),"")</f>
        <v>Salud y Equipamiento Médico</v>
      </c>
      <c r="D286" s="12" t="n">
        <v>349.41</v>
      </c>
      <c r="E286" s="13" t="n">
        <f aca="false">Parámetros!$B$5</f>
        <v>4</v>
      </c>
      <c r="F286" s="13" t="n">
        <f aca="false">D286+E286</f>
        <v>353.41</v>
      </c>
      <c r="G286" s="3" t="n">
        <f aca="false">IF(C286="",Parámetros!$B$9,IFERROR(VLOOKUP(C286,Parámetros!$A$20:$B$23,2,FALSE()),Parámetros!$B$9))</f>
        <v>0.14</v>
      </c>
      <c r="H286" s="14" t="n">
        <v>0.19</v>
      </c>
      <c r="I286" s="12" t="n">
        <v>75</v>
      </c>
      <c r="J286" s="13" t="n">
        <f aca="false">ROUNDUP((F286+Parámetros!$C$13)/(1-G286),0)</f>
        <v>441</v>
      </c>
      <c r="K286" s="13" t="n">
        <f aca="false">ROUNDUP((F286+Parámetros!$C$14)/(1-G286),0)</f>
        <v>446</v>
      </c>
      <c r="L286" s="13" t="n">
        <f aca="false">ROUNDUP((F286+Parámetros!$C$15)/(1-G286),0)</f>
        <v>454</v>
      </c>
      <c r="M286" s="13" t="n">
        <f aca="false">MAX(ROUNDUP((F286+I286)/(1-G286),0),Parámetros!$B$7)</f>
        <v>499</v>
      </c>
      <c r="N286" s="12" t="n">
        <v>634.24</v>
      </c>
      <c r="O286" s="12" t="n">
        <v>529</v>
      </c>
      <c r="P286" s="13" t="n">
        <f aca="false">Parámetros!$B$6</f>
        <v>1</v>
      </c>
      <c r="Q286" s="13" t="n">
        <f aca="false">IF(AND(ISNUMBER(O286),O286-P286&gt;=Parámetros!$B$7),M286,IF(J286&lt;Parámetros!$B$13,J286,IF(K286&lt;Parámetros!$B$14,K286,IF(L286&lt;Parámetros!$B$15,L286,M286))))</f>
        <v>499</v>
      </c>
      <c r="R286" s="13" t="n">
        <f aca="false">IF(AND(ISNUMBER(O286),O286-P286&gt;=Q286),O286-P286,Q286)</f>
        <v>528</v>
      </c>
      <c r="S286" s="3" t="n">
        <f aca="false">IF(ISNUMBER(O286),R286/O286-1,"")</f>
        <v>-0.00189035916824198</v>
      </c>
      <c r="T286" s="13" t="n">
        <f aca="false">VLOOKUP(R286,Parámetros!$A$13:$C$16,3,TRUE())</f>
        <v>0</v>
      </c>
      <c r="U286" s="13" t="n">
        <f aca="false">IF(R286&gt;=Parámetros!$B$7,I286,0)</f>
        <v>75</v>
      </c>
      <c r="V286" s="13" t="n">
        <f aca="false">R286*(1-G286)-T286-U286</f>
        <v>379.08</v>
      </c>
      <c r="W286" s="13" t="n">
        <f aca="false">V286-F286</f>
        <v>25.67</v>
      </c>
      <c r="X286" s="2" t="s">
        <v>13514</v>
      </c>
      <c r="Y286" s="2"/>
      <c r="Z286" s="13" t="n">
        <v>365</v>
      </c>
      <c r="AA286" s="2" t="s">
        <v>13518</v>
      </c>
    </row>
    <row r="287" customFormat="false" ht="15" hidden="false" customHeight="false" outlineLevel="0" collapsed="false">
      <c r="A287" s="8" t="s">
        <v>3582</v>
      </c>
      <c r="B287" s="10" t="str">
        <f aca="false">'Layout Mercado Libre'!C287</f>
        <v>Elevit Pronatal Multivitamínico 30 Comprimidos</v>
      </c>
      <c r="C287" s="10" t="str">
        <f aca="false">IFERROR(LEFT('Layout Mercado Libre'!E287,FIND(" &gt; ",'Layout Mercado Libre'!E287)-1),"")</f>
        <v>Salud y Equipamiento Médico</v>
      </c>
      <c r="D287" s="12" t="n">
        <v>386.68</v>
      </c>
      <c r="E287" s="13" t="n">
        <f aca="false">Parámetros!$B$5</f>
        <v>4</v>
      </c>
      <c r="F287" s="13" t="n">
        <f aca="false">D287+E287</f>
        <v>390.68</v>
      </c>
      <c r="G287" s="3" t="n">
        <f aca="false">IF(C287="",Parámetros!$B$9,IFERROR(VLOOKUP(C287,Parámetros!$A$20:$B$23,2,FALSE()),Parámetros!$B$9))</f>
        <v>0.14</v>
      </c>
      <c r="H287" s="14" t="n">
        <v>0.19</v>
      </c>
      <c r="I287" s="12" t="n">
        <v>75</v>
      </c>
      <c r="J287" s="13" t="n">
        <f aca="false">ROUNDUP((F287+Parámetros!$C$13)/(1-G287),0)</f>
        <v>484</v>
      </c>
      <c r="K287" s="13" t="n">
        <f aca="false">ROUNDUP((F287+Parámetros!$C$14)/(1-G287),0)</f>
        <v>490</v>
      </c>
      <c r="L287" s="13" t="n">
        <f aca="false">ROUNDUP((F287+Parámetros!$C$15)/(1-G287),0)</f>
        <v>498</v>
      </c>
      <c r="M287" s="13" t="n">
        <f aca="false">MAX(ROUNDUP((F287+I287)/(1-G287),0),Parámetros!$B$7)</f>
        <v>542</v>
      </c>
      <c r="N287" s="12" t="n">
        <v>656.94</v>
      </c>
      <c r="O287" s="12" t="n">
        <v>442.91</v>
      </c>
      <c r="P287" s="13" t="n">
        <f aca="false">Parámetros!$B$6</f>
        <v>1</v>
      </c>
      <c r="Q287" s="13" t="n">
        <f aca="false">IF(AND(ISNUMBER(O287),O287-P287&gt;=Parámetros!$B$7),M287,IF(J287&lt;Parámetros!$B$13,J287,IF(K287&lt;Parámetros!$B$14,K287,IF(L287&lt;Parámetros!$B$15,L287,M287))))</f>
        <v>542</v>
      </c>
      <c r="R287" s="13" t="n">
        <f aca="false">IF(AND(ISNUMBER(O287),O287-P287&gt;=Q287),O287-P287,Q287)</f>
        <v>542</v>
      </c>
      <c r="S287" s="3" t="n">
        <f aca="false">IF(ISNUMBER(O287),R287/O287-1,"")</f>
        <v>0.223724910252647</v>
      </c>
      <c r="T287" s="13" t="n">
        <f aca="false">VLOOKUP(R287,Parámetros!$A$13:$C$16,3,TRUE())</f>
        <v>0</v>
      </c>
      <c r="U287" s="13" t="n">
        <f aca="false">IF(R287&gt;=Parámetros!$B$7,I287,0)</f>
        <v>75</v>
      </c>
      <c r="V287" s="13" t="n">
        <f aca="false">R287*(1-G287)-T287-U287</f>
        <v>391.12</v>
      </c>
      <c r="W287" s="13" t="n">
        <f aca="false">V287-F287</f>
        <v>0.439999999999998</v>
      </c>
      <c r="X287" s="2" t="s">
        <v>13627</v>
      </c>
      <c r="Y287" s="2"/>
      <c r="Z287" s="13" t="n">
        <v>426</v>
      </c>
      <c r="AA287" s="2" t="s">
        <v>13504</v>
      </c>
    </row>
    <row r="288" customFormat="false" ht="15" hidden="false" customHeight="false" outlineLevel="0" collapsed="false">
      <c r="A288" s="8" t="s">
        <v>3596</v>
      </c>
      <c r="B288" s="10" t="str">
        <f aca="false">'Layout Mercado Libre'!C288</f>
        <v>Enjuague Bucal Colgate PerioGard Sin Alcohol 250 ml</v>
      </c>
      <c r="C288" s="10" t="str">
        <f aca="false">IFERROR(LEFT('Layout Mercado Libre'!E288,FIND(" &gt; ",'Layout Mercado Libre'!E288)-1),"")</f>
        <v>Belleza y Cuidado Personal</v>
      </c>
      <c r="D288" s="12" t="n">
        <v>160.92</v>
      </c>
      <c r="E288" s="13" t="n">
        <f aca="false">Parámetros!$B$5</f>
        <v>4</v>
      </c>
      <c r="F288" s="13" t="n">
        <f aca="false">D288+E288</f>
        <v>164.92</v>
      </c>
      <c r="G288" s="3" t="n">
        <f aca="false">IF(C288="",Parámetros!$B$9,IFERROR(VLOOKUP(C288,Parámetros!$A$20:$B$23,2,FALSE()),Parámetros!$B$9))</f>
        <v>0.14</v>
      </c>
      <c r="H288" s="14" t="n">
        <v>0.35</v>
      </c>
      <c r="I288" s="12" t="n">
        <v>75</v>
      </c>
      <c r="J288" s="13" t="n">
        <f aca="false">ROUNDUP((F288+Parámetros!$C$13)/(1-G288),0)</f>
        <v>221</v>
      </c>
      <c r="K288" s="13" t="n">
        <f aca="false">ROUNDUP((F288+Parámetros!$C$14)/(1-G288),0)</f>
        <v>227</v>
      </c>
      <c r="L288" s="13" t="n">
        <f aca="false">ROUNDUP((F288+Parámetros!$C$15)/(1-G288),0)</f>
        <v>235</v>
      </c>
      <c r="M288" s="13" t="n">
        <f aca="false">MAX(ROUNDUP((F288+I288)/(1-G288),0),Parámetros!$B$7)</f>
        <v>299</v>
      </c>
      <c r="N288" s="12" t="n">
        <v>371.53</v>
      </c>
      <c r="O288" s="12" t="n">
        <v>320</v>
      </c>
      <c r="P288" s="13" t="n">
        <f aca="false">Parámetros!$B$6</f>
        <v>1</v>
      </c>
      <c r="Q288" s="13" t="n">
        <f aca="false">IF(AND(ISNUMBER(O288),O288-P288&gt;=Parámetros!$B$7),M288,IF(J288&lt;Parámetros!$B$13,J288,IF(K288&lt;Parámetros!$B$14,K288,IF(L288&lt;Parámetros!$B$15,L288,M288))))</f>
        <v>299</v>
      </c>
      <c r="R288" s="13" t="n">
        <f aca="false">IF(AND(ISNUMBER(O288),O288-P288&gt;=Q288),O288-P288,Q288)</f>
        <v>319</v>
      </c>
      <c r="S288" s="3" t="n">
        <f aca="false">IF(ISNUMBER(O288),R288/O288-1,"")</f>
        <v>-0.00312500000000004</v>
      </c>
      <c r="T288" s="13" t="n">
        <f aca="false">VLOOKUP(R288,Parámetros!$A$13:$C$16,3,TRUE())</f>
        <v>0</v>
      </c>
      <c r="U288" s="13" t="n">
        <f aca="false">IF(R288&gt;=Parámetros!$B$7,I288,0)</f>
        <v>75</v>
      </c>
      <c r="V288" s="13" t="n">
        <f aca="false">R288*(1-G288)-T288-U288</f>
        <v>199.34</v>
      </c>
      <c r="W288" s="13" t="n">
        <f aca="false">V288-F288</f>
        <v>34.42</v>
      </c>
      <c r="X288" s="2" t="s">
        <v>13580</v>
      </c>
      <c r="Y288" s="2"/>
      <c r="Z288" s="13" t="n">
        <v>267</v>
      </c>
      <c r="AA288" s="2" t="s">
        <v>13518</v>
      </c>
    </row>
    <row r="289" customFormat="false" ht="15" hidden="false" customHeight="false" outlineLevel="0" collapsed="false">
      <c r="A289" s="8" t="s">
        <v>3609</v>
      </c>
      <c r="B289" s="10" t="str">
        <f aca="false">'Layout Mercado Libre'!C289</f>
        <v>Flanax Naproxeno Sódico 550 mg 6 Tabletas</v>
      </c>
      <c r="C289" s="10" t="str">
        <f aca="false">IFERROR(LEFT('Layout Mercado Libre'!E289,FIND(" &gt; ",'Layout Mercado Libre'!E289)-1),"")</f>
        <v>Salud y Equipamiento Médico</v>
      </c>
      <c r="D289" s="12" t="n">
        <v>102.8</v>
      </c>
      <c r="E289" s="13" t="n">
        <f aca="false">Parámetros!$B$5</f>
        <v>4</v>
      </c>
      <c r="F289" s="13" t="n">
        <f aca="false">D289+E289</f>
        <v>106.8</v>
      </c>
      <c r="G289" s="3" t="n">
        <f aca="false">IF(C289="",Parámetros!$B$9,IFERROR(VLOOKUP(C289,Parámetros!$A$20:$B$23,2,FALSE()),Parámetros!$B$9))</f>
        <v>0.14</v>
      </c>
      <c r="H289" s="14" t="n">
        <v>0.13</v>
      </c>
      <c r="I289" s="12" t="n">
        <v>75</v>
      </c>
      <c r="J289" s="13" t="n">
        <f aca="false">ROUNDUP((F289+Parámetros!$C$13)/(1-G289),0)</f>
        <v>154</v>
      </c>
      <c r="K289" s="13" t="n">
        <f aca="false">ROUNDUP((F289+Parámetros!$C$14)/(1-G289),0)</f>
        <v>160</v>
      </c>
      <c r="L289" s="13" t="n">
        <f aca="false">ROUNDUP((F289+Parámetros!$C$15)/(1-G289),0)</f>
        <v>168</v>
      </c>
      <c r="M289" s="13" t="n">
        <f aca="false">MAX(ROUNDUP((F289+I289)/(1-G289),0),Parámetros!$B$7)</f>
        <v>299</v>
      </c>
      <c r="N289" s="12" t="n">
        <v>189.58</v>
      </c>
      <c r="O289" s="12" t="n">
        <v>154.07</v>
      </c>
      <c r="P289" s="13" t="n">
        <f aca="false">Parámetros!$B$6</f>
        <v>1</v>
      </c>
      <c r="Q289" s="13" t="n">
        <f aca="false">IF(AND(ISNUMBER(O289),O289-P289&gt;=Parámetros!$B$7),M289,IF(J289&lt;Parámetros!$B$13,J289,IF(K289&lt;Parámetros!$B$14,K289,IF(L289&lt;Parámetros!$B$15,L289,M289))))</f>
        <v>168</v>
      </c>
      <c r="R289" s="13" t="n">
        <f aca="false">IF(AND(ISNUMBER(O289),O289-P289&gt;=Q289),O289-P289,Q289)</f>
        <v>168</v>
      </c>
      <c r="S289" s="3" t="n">
        <f aca="false">IF(ISNUMBER(O289),R289/O289-1,"")</f>
        <v>0.0904134484325307</v>
      </c>
      <c r="T289" s="13" t="n">
        <f aca="false">VLOOKUP(R289,Parámetros!$A$13:$C$16,3,TRUE())</f>
        <v>37</v>
      </c>
      <c r="U289" s="13" t="n">
        <f aca="false">IF(R289&gt;=Parámetros!$B$7,I289,0)</f>
        <v>0</v>
      </c>
      <c r="V289" s="13" t="n">
        <f aca="false">R289*(1-G289)-T289-U289</f>
        <v>107.48</v>
      </c>
      <c r="W289" s="13" t="n">
        <f aca="false">V289-F289</f>
        <v>0.679999999999993</v>
      </c>
      <c r="X289" s="2" t="s">
        <v>13635</v>
      </c>
      <c r="Y289" s="2"/>
      <c r="Z289" s="13" t="n">
        <v>109</v>
      </c>
      <c r="AA289" s="2" t="s">
        <v>13519</v>
      </c>
    </row>
    <row r="290" customFormat="false" ht="15" hidden="false" customHeight="false" outlineLevel="0" collapsed="false">
      <c r="A290" s="8" t="s">
        <v>3618</v>
      </c>
      <c r="B290" s="10" t="str">
        <f aca="false">'Layout Mercado Libre'!C290</f>
        <v>Robax Gold Metocarbamol Ibuprofeno 500/200 mg 24 Tabletas</v>
      </c>
      <c r="C290" s="10" t="str">
        <f aca="false">IFERROR(LEFT('Layout Mercado Libre'!E290,FIND(" &gt; ",'Layout Mercado Libre'!E290)-1),"")</f>
        <v>Salud y Equipamiento Médico</v>
      </c>
      <c r="D290" s="12" t="n">
        <v>238.19</v>
      </c>
      <c r="E290" s="13" t="n">
        <f aca="false">Parámetros!$B$5</f>
        <v>4</v>
      </c>
      <c r="F290" s="13" t="n">
        <f aca="false">D290+E290</f>
        <v>242.19</v>
      </c>
      <c r="G290" s="3" t="n">
        <f aca="false">IF(C290="",Parámetros!$B$9,IFERROR(VLOOKUP(C290,Parámetros!$A$20:$B$23,2,FALSE()),Parámetros!$B$9))</f>
        <v>0.14</v>
      </c>
      <c r="H290" s="14" t="n">
        <v>0.17</v>
      </c>
      <c r="I290" s="12" t="n">
        <v>75</v>
      </c>
      <c r="J290" s="13" t="n">
        <f aca="false">ROUNDUP((F290+Parámetros!$C$13)/(1-G290),0)</f>
        <v>311</v>
      </c>
      <c r="K290" s="13" t="n">
        <f aca="false">ROUNDUP((F290+Parámetros!$C$14)/(1-G290),0)</f>
        <v>317</v>
      </c>
      <c r="L290" s="13" t="n">
        <f aca="false">ROUNDUP((F290+Parámetros!$C$15)/(1-G290),0)</f>
        <v>325</v>
      </c>
      <c r="M290" s="13" t="n">
        <f aca="false">MAX(ROUNDUP((F290+I290)/(1-G290),0),Parámetros!$B$7)</f>
        <v>369</v>
      </c>
      <c r="N290" s="12" t="n">
        <v>363.45</v>
      </c>
      <c r="O290" s="12" t="n">
        <v>243.37</v>
      </c>
      <c r="P290" s="13" t="n">
        <f aca="false">Parámetros!$B$6</f>
        <v>1</v>
      </c>
      <c r="Q290" s="13" t="n">
        <f aca="false">IF(AND(ISNUMBER(O290),O290-P290&gt;=Parámetros!$B$7),M290,IF(J290&lt;Parámetros!$B$13,J290,IF(K290&lt;Parámetros!$B$14,K290,IF(L290&lt;Parámetros!$B$15,L290,M290))))</f>
        <v>369</v>
      </c>
      <c r="R290" s="13" t="n">
        <f aca="false">IF(AND(ISNUMBER(O290),O290-P290&gt;=Q290),O290-P290,Q290)</f>
        <v>369</v>
      </c>
      <c r="S290" s="3" t="n">
        <f aca="false">IF(ISNUMBER(O290),R290/O290-1,"")</f>
        <v>0.516209886181534</v>
      </c>
      <c r="T290" s="13" t="n">
        <f aca="false">VLOOKUP(R290,Parámetros!$A$13:$C$16,3,TRUE())</f>
        <v>0</v>
      </c>
      <c r="U290" s="13" t="n">
        <f aca="false">IF(R290&gt;=Parámetros!$B$7,I290,0)</f>
        <v>75</v>
      </c>
      <c r="V290" s="13" t="n">
        <f aca="false">R290*(1-G290)-T290-U290</f>
        <v>242.34</v>
      </c>
      <c r="W290" s="13" t="n">
        <f aca="false">V290-F290</f>
        <v>0.149999999999977</v>
      </c>
      <c r="X290" s="2" t="s">
        <v>13593</v>
      </c>
      <c r="Y290" s="2"/>
      <c r="Z290" s="13" t="n">
        <v>175</v>
      </c>
      <c r="AA290" s="2" t="s">
        <v>13504</v>
      </c>
    </row>
    <row r="291" customFormat="false" ht="15" hidden="false" customHeight="false" outlineLevel="0" collapsed="false">
      <c r="A291" s="8" t="s">
        <v>3633</v>
      </c>
      <c r="B291" s="10" t="str">
        <f aca="false">'Layout Mercado Libre'!C291</f>
        <v>Bio Electro Analgésico 250/250/65 mg 24 Tabletas</v>
      </c>
      <c r="C291" s="10" t="str">
        <f aca="false">IFERROR(LEFT('Layout Mercado Libre'!E291,FIND(" &gt; ",'Layout Mercado Libre'!E291)-1),"")</f>
        <v>Salud y Equipamiento Médico</v>
      </c>
      <c r="D291" s="12" t="n">
        <v>94.97</v>
      </c>
      <c r="E291" s="13" t="n">
        <f aca="false">Parámetros!$B$5</f>
        <v>4</v>
      </c>
      <c r="F291" s="13" t="n">
        <f aca="false">D291+E291</f>
        <v>98.97</v>
      </c>
      <c r="G291" s="3" t="n">
        <f aca="false">IF(C291="",Parámetros!$B$9,IFERROR(VLOOKUP(C291,Parámetros!$A$20:$B$23,2,FALSE()),Parámetros!$B$9))</f>
        <v>0.14</v>
      </c>
      <c r="H291" s="14" t="n">
        <v>0.17</v>
      </c>
      <c r="I291" s="12" t="n">
        <v>75</v>
      </c>
      <c r="J291" s="13" t="n">
        <f aca="false">ROUNDUP((F291+Parámetros!$C$13)/(1-G291),0)</f>
        <v>145</v>
      </c>
      <c r="K291" s="13" t="n">
        <f aca="false">ROUNDUP((F291+Parámetros!$C$14)/(1-G291),0)</f>
        <v>150</v>
      </c>
      <c r="L291" s="13" t="n">
        <f aca="false">ROUNDUP((F291+Parámetros!$C$15)/(1-G291),0)</f>
        <v>159</v>
      </c>
      <c r="M291" s="13" t="n">
        <f aca="false">MAX(ROUNDUP((F291+I291)/(1-G291),0),Parámetros!$B$7)</f>
        <v>299</v>
      </c>
      <c r="N291" s="12" t="n">
        <v>156.29</v>
      </c>
      <c r="O291" s="12" t="n">
        <v>95.7</v>
      </c>
      <c r="P291" s="13" t="n">
        <f aca="false">Parámetros!$B$6</f>
        <v>1</v>
      </c>
      <c r="Q291" s="13" t="n">
        <f aca="false">IF(AND(ISNUMBER(O291),O291-P291&gt;=Parámetros!$B$7),M291,IF(J291&lt;Parámetros!$B$13,J291,IF(K291&lt;Parámetros!$B$14,K291,IF(L291&lt;Parámetros!$B$15,L291,M291))))</f>
        <v>159</v>
      </c>
      <c r="R291" s="13" t="n">
        <f aca="false">IF(AND(ISNUMBER(O291),O291-P291&gt;=Q291),O291-P291,Q291)</f>
        <v>159</v>
      </c>
      <c r="S291" s="3" t="n">
        <f aca="false">IF(ISNUMBER(O291),R291/O291-1,"")</f>
        <v>0.661442006269593</v>
      </c>
      <c r="T291" s="13" t="n">
        <f aca="false">VLOOKUP(R291,Parámetros!$A$13:$C$16,3,TRUE())</f>
        <v>37</v>
      </c>
      <c r="U291" s="13" t="n">
        <f aca="false">IF(R291&gt;=Parámetros!$B$7,I291,0)</f>
        <v>0</v>
      </c>
      <c r="V291" s="13" t="n">
        <f aca="false">R291*(1-G291)-T291-U291</f>
        <v>99.74</v>
      </c>
      <c r="W291" s="13" t="n">
        <f aca="false">V291-F291</f>
        <v>0.77000000000001</v>
      </c>
      <c r="X291" s="2" t="s">
        <v>13593</v>
      </c>
      <c r="Y291" s="2"/>
      <c r="Z291" s="13" t="n">
        <v>109</v>
      </c>
      <c r="AA291" s="2" t="s">
        <v>13504</v>
      </c>
    </row>
    <row r="292" customFormat="false" ht="15" hidden="false" customHeight="false" outlineLevel="0" collapsed="false">
      <c r="A292" s="8" t="s">
        <v>3644</v>
      </c>
      <c r="B292" s="10" t="str">
        <f aca="false">'Layout Mercado Libre'!C292</f>
        <v>Pranosine Metisoprinol 250 mg/5 ml Jarabe 60 ml</v>
      </c>
      <c r="C292" s="10" t="str">
        <f aca="false">IFERROR(LEFT('Layout Mercado Libre'!E292,FIND(" &gt; ",'Layout Mercado Libre'!E292)-1),"")</f>
        <v>Salud y Equipamiento Médico</v>
      </c>
      <c r="D292" s="12" t="n">
        <v>417.11</v>
      </c>
      <c r="E292" s="13" t="n">
        <f aca="false">Parámetros!$B$5</f>
        <v>4</v>
      </c>
      <c r="F292" s="13" t="n">
        <f aca="false">D292+E292</f>
        <v>421.11</v>
      </c>
      <c r="G292" s="3" t="n">
        <f aca="false">IF(C292="",Parámetros!$B$9,IFERROR(VLOOKUP(C292,Parámetros!$A$20:$B$23,2,FALSE()),Parámetros!$B$9))</f>
        <v>0.14</v>
      </c>
      <c r="H292" s="14" t="n">
        <v>0.12</v>
      </c>
      <c r="I292" s="12" t="n">
        <v>75</v>
      </c>
      <c r="J292" s="13" t="n">
        <f aca="false">ROUNDUP((F292+Parámetros!$C$13)/(1-G292),0)</f>
        <v>519</v>
      </c>
      <c r="K292" s="13" t="n">
        <f aca="false">ROUNDUP((F292+Parámetros!$C$14)/(1-G292),0)</f>
        <v>525</v>
      </c>
      <c r="L292" s="13" t="n">
        <f aca="false">ROUNDUP((F292+Parámetros!$C$15)/(1-G292),0)</f>
        <v>533</v>
      </c>
      <c r="M292" s="13" t="n">
        <f aca="false">MAX(ROUNDUP((F292+I292)/(1-G292),0),Parámetros!$B$7)</f>
        <v>577</v>
      </c>
      <c r="N292" s="12" t="n">
        <v>778.53</v>
      </c>
      <c r="O292" s="12" t="n">
        <v>672.21</v>
      </c>
      <c r="P292" s="13" t="n">
        <f aca="false">Parámetros!$B$6</f>
        <v>1</v>
      </c>
      <c r="Q292" s="13" t="n">
        <f aca="false">IF(AND(ISNUMBER(O292),O292-P292&gt;=Parámetros!$B$7),M292,IF(J292&lt;Parámetros!$B$13,J292,IF(K292&lt;Parámetros!$B$14,K292,IF(L292&lt;Parámetros!$B$15,L292,M292))))</f>
        <v>577</v>
      </c>
      <c r="R292" s="13" t="n">
        <f aca="false">IF(AND(ISNUMBER(O292),O292-P292&gt;=Q292),O292-P292,Q292)</f>
        <v>671.21</v>
      </c>
      <c r="S292" s="3" t="n">
        <f aca="false">IF(ISNUMBER(O292),R292/O292-1,"")</f>
        <v>-0.00148763035360977</v>
      </c>
      <c r="T292" s="13" t="n">
        <f aca="false">VLOOKUP(R292,Parámetros!$A$13:$C$16,3,TRUE())</f>
        <v>0</v>
      </c>
      <c r="U292" s="13" t="n">
        <f aca="false">IF(R292&gt;=Parámetros!$B$7,I292,0)</f>
        <v>75</v>
      </c>
      <c r="V292" s="13" t="n">
        <f aca="false">R292*(1-G292)-T292-U292</f>
        <v>502.2406</v>
      </c>
      <c r="W292" s="13" t="n">
        <f aca="false">V292-F292</f>
        <v>81.1306</v>
      </c>
      <c r="X292" s="2" t="s">
        <v>13598</v>
      </c>
      <c r="Y292" s="2"/>
      <c r="Z292" s="13" t="n">
        <v>534.5</v>
      </c>
      <c r="AA292" s="2" t="s">
        <v>13518</v>
      </c>
    </row>
    <row r="293" customFormat="false" ht="15" hidden="false" customHeight="false" outlineLevel="0" collapsed="false">
      <c r="A293" s="8" t="s">
        <v>3656</v>
      </c>
      <c r="B293" s="10" t="str">
        <f aca="false">'Layout Mercado Libre'!C293</f>
        <v>Pentrexyl Ampicilina 500 mg 28 Cápsulas</v>
      </c>
      <c r="C293" s="10" t="str">
        <f aca="false">IFERROR(LEFT('Layout Mercado Libre'!E293,FIND(" &gt; ",'Layout Mercado Libre'!E293)-1),"")</f>
        <v>Salud y Equipamiento Médico</v>
      </c>
      <c r="D293" s="12" t="n">
        <v>248.47</v>
      </c>
      <c r="E293" s="13" t="n">
        <f aca="false">Parámetros!$B$5</f>
        <v>4</v>
      </c>
      <c r="F293" s="13" t="n">
        <f aca="false">D293+E293</f>
        <v>252.47</v>
      </c>
      <c r="G293" s="3" t="n">
        <f aca="false">IF(C293="",Parámetros!$B$9,IFERROR(VLOOKUP(C293,Parámetros!$A$20:$B$23,2,FALSE()),Parámetros!$B$9))</f>
        <v>0.14</v>
      </c>
      <c r="H293" s="14" t="n">
        <v>0.18</v>
      </c>
      <c r="I293" s="12" t="n">
        <v>75</v>
      </c>
      <c r="J293" s="13" t="n">
        <f aca="false">ROUNDUP((F293+Parámetros!$C$13)/(1-G293),0)</f>
        <v>323</v>
      </c>
      <c r="K293" s="13" t="n">
        <f aca="false">ROUNDUP((F293+Parámetros!$C$14)/(1-G293),0)</f>
        <v>329</v>
      </c>
      <c r="L293" s="13" t="n">
        <f aca="false">ROUNDUP((F293+Parámetros!$C$15)/(1-G293),0)</f>
        <v>337</v>
      </c>
      <c r="M293" s="13" t="n">
        <f aca="false">MAX(ROUNDUP((F293+I293)/(1-G293),0),Parámetros!$B$7)</f>
        <v>381</v>
      </c>
      <c r="N293" s="12" t="n">
        <v>827.02</v>
      </c>
      <c r="O293" s="12" t="n">
        <v>687</v>
      </c>
      <c r="P293" s="13" t="n">
        <f aca="false">Parámetros!$B$6</f>
        <v>1</v>
      </c>
      <c r="Q293" s="13" t="n">
        <f aca="false">IF(AND(ISNUMBER(O293),O293-P293&gt;=Parámetros!$B$7),M293,IF(J293&lt;Parámetros!$B$13,J293,IF(K293&lt;Parámetros!$B$14,K293,IF(L293&lt;Parámetros!$B$15,L293,M293))))</f>
        <v>381</v>
      </c>
      <c r="R293" s="13" t="n">
        <f aca="false">IF(AND(ISNUMBER(O293),O293-P293&gt;=Q293),O293-P293,Q293)</f>
        <v>686</v>
      </c>
      <c r="S293" s="3" t="n">
        <f aca="false">IF(ISNUMBER(O293),R293/O293-1,"")</f>
        <v>-0.00145560407569145</v>
      </c>
      <c r="T293" s="13" t="n">
        <f aca="false">VLOOKUP(R293,Parámetros!$A$13:$C$16,3,TRUE())</f>
        <v>0</v>
      </c>
      <c r="U293" s="13" t="n">
        <f aca="false">IF(R293&gt;=Parámetros!$B$7,I293,0)</f>
        <v>75</v>
      </c>
      <c r="V293" s="13" t="n">
        <f aca="false">R293*(1-G293)-T293-U293</f>
        <v>514.96</v>
      </c>
      <c r="W293" s="13" t="n">
        <f aca="false">V293-F293</f>
        <v>262.49</v>
      </c>
      <c r="X293" s="2" t="s">
        <v>13636</v>
      </c>
      <c r="Y293" s="2"/>
      <c r="Z293" s="13" t="n">
        <v>544</v>
      </c>
      <c r="AA293" s="2" t="s">
        <v>13537</v>
      </c>
    </row>
    <row r="294" customFormat="false" ht="15" hidden="false" customHeight="false" outlineLevel="0" collapsed="false">
      <c r="A294" s="8" t="s">
        <v>3667</v>
      </c>
      <c r="B294" s="10" t="str">
        <f aca="false">'Layout Mercado Libre'!C294</f>
        <v>Pañales para Adulto Tena Pants Maxi Protect Grande 13 Piezas</v>
      </c>
      <c r="C294" s="10" t="str">
        <f aca="false">IFERROR(LEFT('Layout Mercado Libre'!E294,FIND(" &gt; ",'Layout Mercado Libre'!E294)-1),"")</f>
        <v>Salud y Equipamiento Médico</v>
      </c>
      <c r="D294" s="12" t="n">
        <v>144.77</v>
      </c>
      <c r="E294" s="13" t="n">
        <f aca="false">Parámetros!$B$5</f>
        <v>4</v>
      </c>
      <c r="F294" s="13" t="n">
        <f aca="false">D294+E294</f>
        <v>148.77</v>
      </c>
      <c r="G294" s="3" t="n">
        <f aca="false">IF(C294="",Parámetros!$B$9,IFERROR(VLOOKUP(C294,Parámetros!$A$20:$B$23,2,FALSE()),Parámetros!$B$9))</f>
        <v>0.14</v>
      </c>
      <c r="H294" s="14" t="n">
        <v>1.04</v>
      </c>
      <c r="I294" s="12" t="n">
        <v>105</v>
      </c>
      <c r="J294" s="13" t="n">
        <f aca="false">ROUNDUP((F294+Parámetros!$C$13)/(1-G294),0)</f>
        <v>203</v>
      </c>
      <c r="K294" s="13" t="n">
        <f aca="false">ROUNDUP((F294+Parámetros!$C$14)/(1-G294),0)</f>
        <v>208</v>
      </c>
      <c r="L294" s="13" t="n">
        <f aca="false">ROUNDUP((F294+Parámetros!$C$15)/(1-G294),0)</f>
        <v>217</v>
      </c>
      <c r="M294" s="13" t="n">
        <f aca="false">MAX(ROUNDUP((F294+I294)/(1-G294),0),Parámetros!$B$7)</f>
        <v>299</v>
      </c>
      <c r="N294" s="12" t="n">
        <v>266.38</v>
      </c>
      <c r="O294" s="12" t="n">
        <v>172.42</v>
      </c>
      <c r="P294" s="13" t="n">
        <f aca="false">Parámetros!$B$6</f>
        <v>1</v>
      </c>
      <c r="Q294" s="13" t="n">
        <f aca="false">IF(AND(ISNUMBER(O294),O294-P294&gt;=Parámetros!$B$7),M294,IF(J294&lt;Parámetros!$B$13,J294,IF(K294&lt;Parámetros!$B$14,K294,IF(L294&lt;Parámetros!$B$15,L294,M294))))</f>
        <v>217</v>
      </c>
      <c r="R294" s="13" t="n">
        <f aca="false">IF(AND(ISNUMBER(O294),O294-P294&gt;=Q294),O294-P294,Q294)</f>
        <v>217</v>
      </c>
      <c r="S294" s="3" t="n">
        <f aca="false">IF(ISNUMBER(O294),R294/O294-1,"")</f>
        <v>0.258554692031087</v>
      </c>
      <c r="T294" s="13" t="n">
        <f aca="false">VLOOKUP(R294,Parámetros!$A$13:$C$16,3,TRUE())</f>
        <v>37</v>
      </c>
      <c r="U294" s="13" t="n">
        <f aca="false">IF(R294&gt;=Parámetros!$B$7,I294,0)</f>
        <v>0</v>
      </c>
      <c r="V294" s="13" t="n">
        <f aca="false">R294*(1-G294)-T294-U294</f>
        <v>149.62</v>
      </c>
      <c r="W294" s="13" t="n">
        <f aca="false">V294-F294</f>
        <v>0.849999999999994</v>
      </c>
      <c r="X294" s="2" t="s">
        <v>13637</v>
      </c>
      <c r="Y294" s="2"/>
      <c r="Z294" s="13" t="n">
        <v>204</v>
      </c>
      <c r="AA294" s="2" t="s">
        <v>13526</v>
      </c>
    </row>
    <row r="295" customFormat="false" ht="15" hidden="false" customHeight="false" outlineLevel="0" collapsed="false">
      <c r="A295" s="8" t="s">
        <v>3679</v>
      </c>
      <c r="B295" s="10" t="str">
        <f aca="false">'Layout Mercado Libre'!C295</f>
        <v>Cafiaspirina Forte 650 mg/65 mg 24 Tabletas</v>
      </c>
      <c r="C295" s="10" t="str">
        <f aca="false">IFERROR(LEFT('Layout Mercado Libre'!E295,FIND(" &gt; ",'Layout Mercado Libre'!E295)-1),"")</f>
        <v>Salud y Equipamiento Médico</v>
      </c>
      <c r="D295" s="12" t="n">
        <v>71.71</v>
      </c>
      <c r="E295" s="13" t="n">
        <f aca="false">Parámetros!$B$5</f>
        <v>4</v>
      </c>
      <c r="F295" s="13" t="n">
        <f aca="false">D295+E295</f>
        <v>75.71</v>
      </c>
      <c r="G295" s="3" t="n">
        <f aca="false">IF(C295="",Parámetros!$B$9,IFERROR(VLOOKUP(C295,Parámetros!$A$20:$B$23,2,FALSE()),Parámetros!$B$9))</f>
        <v>0.14</v>
      </c>
      <c r="H295" s="14" t="n">
        <v>0.17</v>
      </c>
      <c r="I295" s="12" t="n">
        <v>75</v>
      </c>
      <c r="J295" s="13" t="n">
        <f aca="false">ROUNDUP((F295+Parámetros!$C$13)/(1-G295),0)</f>
        <v>118</v>
      </c>
      <c r="K295" s="13" t="n">
        <f aca="false">ROUNDUP((F295+Parámetros!$C$14)/(1-G295),0)</f>
        <v>123</v>
      </c>
      <c r="L295" s="13" t="n">
        <f aca="false">ROUNDUP((F295+Parámetros!$C$15)/(1-G295),0)</f>
        <v>132</v>
      </c>
      <c r="M295" s="13" t="n">
        <f aca="false">MAX(ROUNDUP((F295+I295)/(1-G295),0),Parámetros!$B$7)</f>
        <v>299</v>
      </c>
      <c r="N295" s="12" t="n">
        <v>138.56</v>
      </c>
      <c r="O295" s="12" t="n">
        <v>71.13</v>
      </c>
      <c r="P295" s="13" t="n">
        <f aca="false">Parámetros!$B$6</f>
        <v>1</v>
      </c>
      <c r="Q295" s="13" t="n">
        <f aca="false">IF(AND(ISNUMBER(O295),O295-P295&gt;=Parámetros!$B$7),M295,IF(J295&lt;Parámetros!$B$13,J295,IF(K295&lt;Parámetros!$B$14,K295,IF(L295&lt;Parámetros!$B$15,L295,M295))))</f>
        <v>123</v>
      </c>
      <c r="R295" s="13" t="n">
        <f aca="false">IF(AND(ISNUMBER(O295),O295-P295&gt;=Q295),O295-P295,Q295)</f>
        <v>123</v>
      </c>
      <c r="S295" s="3" t="n">
        <f aca="false">IF(ISNUMBER(O295),R295/O295-1,"")</f>
        <v>0.729228173766344</v>
      </c>
      <c r="T295" s="13" t="n">
        <f aca="false">VLOOKUP(R295,Parámetros!$A$13:$C$16,3,TRUE())</f>
        <v>30</v>
      </c>
      <c r="U295" s="13" t="n">
        <f aca="false">IF(R295&gt;=Parámetros!$B$7,I295,0)</f>
        <v>0</v>
      </c>
      <c r="V295" s="13" t="n">
        <f aca="false">R295*(1-G295)-T295-U295</f>
        <v>75.78</v>
      </c>
      <c r="W295" s="13" t="n">
        <f aca="false">V295-F295</f>
        <v>0.0700000000000074</v>
      </c>
      <c r="X295" s="2" t="s">
        <v>13593</v>
      </c>
      <c r="Y295" s="2"/>
      <c r="Z295" s="13" t="n">
        <v>87</v>
      </c>
      <c r="AA295" s="2" t="s">
        <v>13504</v>
      </c>
    </row>
    <row r="296" customFormat="false" ht="15" hidden="false" customHeight="false" outlineLevel="0" collapsed="false">
      <c r="A296" s="8" t="s">
        <v>3690</v>
      </c>
      <c r="B296" s="10" t="str">
        <f aca="false">'Layout Mercado Libre'!C296</f>
        <v>Aceite para Bebé Mennen Baby Magic Hipoalergénico 100 ml</v>
      </c>
      <c r="C296" s="10" t="str">
        <f aca="false">IFERROR(LEFT('Layout Mercado Libre'!E296,FIND(" &gt; ",'Layout Mercado Libre'!E296)-1),"")</f>
        <v>Bebés</v>
      </c>
      <c r="D296" s="12" t="n">
        <v>31.38</v>
      </c>
      <c r="E296" s="13" t="n">
        <f aca="false">Parámetros!$B$5</f>
        <v>4</v>
      </c>
      <c r="F296" s="13" t="n">
        <f aca="false">D296+E296</f>
        <v>35.38</v>
      </c>
      <c r="G296" s="3" t="n">
        <f aca="false">IF(C296="",Parámetros!$B$9,IFERROR(VLOOKUP(C296,Parámetros!$A$20:$B$23,2,FALSE()),Parámetros!$B$9))</f>
        <v>0.15</v>
      </c>
      <c r="H296" s="14" t="n">
        <v>0.17</v>
      </c>
      <c r="I296" s="12" t="n">
        <v>75</v>
      </c>
      <c r="J296" s="13" t="n">
        <f aca="false">ROUNDUP((F296+Parámetros!$C$13)/(1-G296),0)</f>
        <v>72</v>
      </c>
      <c r="K296" s="13" t="n">
        <f aca="false">ROUNDUP((F296+Parámetros!$C$14)/(1-G296),0)</f>
        <v>77</v>
      </c>
      <c r="L296" s="13" t="n">
        <f aca="false">ROUNDUP((F296+Parámetros!$C$15)/(1-G296),0)</f>
        <v>86</v>
      </c>
      <c r="M296" s="13" t="n">
        <f aca="false">MAX(ROUNDUP((F296+I296)/(1-G296),0),Parámetros!$B$7)</f>
        <v>299</v>
      </c>
      <c r="N296" s="12" t="n">
        <v>124.5</v>
      </c>
      <c r="O296" s="12" t="n">
        <v>41.93</v>
      </c>
      <c r="P296" s="13" t="n">
        <f aca="false">Parámetros!$B$6</f>
        <v>1</v>
      </c>
      <c r="Q296" s="13" t="n">
        <f aca="false">IF(AND(ISNUMBER(O296),O296-P296&gt;=Parámetros!$B$7),M296,IF(J296&lt;Parámetros!$B$13,J296,IF(K296&lt;Parámetros!$B$14,K296,IF(L296&lt;Parámetros!$B$15,L296,M296))))</f>
        <v>72</v>
      </c>
      <c r="R296" s="13" t="n">
        <f aca="false">IF(AND(ISNUMBER(O296),O296-P296&gt;=Q296),O296-P296,Q296)</f>
        <v>72</v>
      </c>
      <c r="S296" s="3" t="n">
        <f aca="false">IF(ISNUMBER(O296),R296/O296-1,"")</f>
        <v>0.717147626997377</v>
      </c>
      <c r="T296" s="13" t="n">
        <f aca="false">VLOOKUP(R296,Parámetros!$A$13:$C$16,3,TRUE())</f>
        <v>25</v>
      </c>
      <c r="U296" s="13" t="n">
        <f aca="false">IF(R296&gt;=Parámetros!$B$7,I296,0)</f>
        <v>0</v>
      </c>
      <c r="V296" s="13" t="n">
        <f aca="false">R296*(1-G296)-T296-U296</f>
        <v>36.2</v>
      </c>
      <c r="W296" s="13" t="n">
        <f aca="false">V296-F296</f>
        <v>0.82</v>
      </c>
      <c r="X296" s="2" t="s">
        <v>13608</v>
      </c>
      <c r="Y296" s="2"/>
      <c r="Z296" s="13" t="n">
        <v>45.85</v>
      </c>
      <c r="AA296" s="2" t="s">
        <v>13500</v>
      </c>
    </row>
    <row r="297" customFormat="false" ht="15" hidden="false" customHeight="false" outlineLevel="0" collapsed="false">
      <c r="A297" s="8" t="s">
        <v>3700</v>
      </c>
      <c r="B297" s="10" t="str">
        <f aca="false">'Layout Mercado Libre'!C297</f>
        <v>Aceite para Bebé Mennen Baby Magic Hipoalergénico 50 ml</v>
      </c>
      <c r="C297" s="10" t="str">
        <f aca="false">IFERROR(LEFT('Layout Mercado Libre'!E297,FIND(" &gt; ",'Layout Mercado Libre'!E297)-1),"")</f>
        <v>Bebés</v>
      </c>
      <c r="D297" s="12" t="n">
        <v>22.89</v>
      </c>
      <c r="E297" s="13" t="n">
        <f aca="false">Parámetros!$B$5</f>
        <v>4</v>
      </c>
      <c r="F297" s="13" t="n">
        <f aca="false">D297+E297</f>
        <v>26.89</v>
      </c>
      <c r="G297" s="3" t="n">
        <f aca="false">IF(C297="",Parámetros!$B$9,IFERROR(VLOOKUP(C297,Parámetros!$A$20:$B$23,2,FALSE()),Parámetros!$B$9))</f>
        <v>0.15</v>
      </c>
      <c r="H297" s="14" t="n">
        <v>0.11</v>
      </c>
      <c r="I297" s="12" t="n">
        <v>75</v>
      </c>
      <c r="J297" s="13" t="n">
        <f aca="false">ROUNDUP((F297+Parámetros!$C$13)/(1-G297),0)</f>
        <v>62</v>
      </c>
      <c r="K297" s="13" t="n">
        <f aca="false">ROUNDUP((F297+Parámetros!$C$14)/(1-G297),0)</f>
        <v>67</v>
      </c>
      <c r="L297" s="13" t="n">
        <f aca="false">ROUNDUP((F297+Parámetros!$C$15)/(1-G297),0)</f>
        <v>76</v>
      </c>
      <c r="M297" s="13" t="n">
        <f aca="false">MAX(ROUNDUP((F297+I297)/(1-G297),0),Parámetros!$B$7)</f>
        <v>299</v>
      </c>
      <c r="N297" s="12" t="n">
        <v>104.23</v>
      </c>
      <c r="O297" s="12" t="n">
        <v>75.15</v>
      </c>
      <c r="P297" s="13" t="n">
        <f aca="false">Parámetros!$B$6</f>
        <v>1</v>
      </c>
      <c r="Q297" s="13" t="n">
        <f aca="false">IF(AND(ISNUMBER(O297),O297-P297&gt;=Parámetros!$B$7),M297,IF(J297&lt;Parámetros!$B$13,J297,IF(K297&lt;Parámetros!$B$14,K297,IF(L297&lt;Parámetros!$B$15,L297,M297))))</f>
        <v>62</v>
      </c>
      <c r="R297" s="13" t="n">
        <f aca="false">IF(AND(ISNUMBER(O297),O297-P297&gt;=Q297),O297-P297,Q297)</f>
        <v>74.15</v>
      </c>
      <c r="S297" s="3" t="n">
        <f aca="false">IF(ISNUMBER(O297),R297/O297-1,"")</f>
        <v>-0.0133067198935463</v>
      </c>
      <c r="T297" s="13" t="n">
        <f aca="false">VLOOKUP(R297,Parámetros!$A$13:$C$16,3,TRUE())</f>
        <v>25</v>
      </c>
      <c r="U297" s="13" t="n">
        <f aca="false">IF(R297&gt;=Parámetros!$B$7,I297,0)</f>
        <v>0</v>
      </c>
      <c r="V297" s="13" t="n">
        <f aca="false">R297*(1-G297)-T297-U297</f>
        <v>38.0275</v>
      </c>
      <c r="W297" s="13" t="n">
        <f aca="false">V297-F297</f>
        <v>11.1375</v>
      </c>
      <c r="X297" s="2" t="s">
        <v>13638</v>
      </c>
      <c r="Y297" s="2"/>
      <c r="Z297" s="13"/>
      <c r="AA297" s="2"/>
    </row>
    <row r="298" customFormat="false" ht="15" hidden="false" customHeight="false" outlineLevel="0" collapsed="false">
      <c r="A298" s="8" t="s">
        <v>3707</v>
      </c>
      <c r="B298" s="10" t="str">
        <f aca="false">'Layout Mercado Libre'!C298</f>
        <v>Naxifelar Cefalexina 500 mg 20 Cápsulas</v>
      </c>
      <c r="C298" s="10" t="str">
        <f aca="false">IFERROR(LEFT('Layout Mercado Libre'!E298,FIND(" &gt; ",'Layout Mercado Libre'!E298)-1),"")</f>
        <v>Salud y Equipamiento Médico</v>
      </c>
      <c r="D298" s="12" t="n">
        <v>262.56</v>
      </c>
      <c r="E298" s="13" t="n">
        <f aca="false">Parámetros!$B$5</f>
        <v>4</v>
      </c>
      <c r="F298" s="13" t="n">
        <f aca="false">D298+E298</f>
        <v>266.56</v>
      </c>
      <c r="G298" s="3" t="n">
        <f aca="false">IF(C298="",Parámetros!$B$9,IFERROR(VLOOKUP(C298,Parámetros!$A$20:$B$23,2,FALSE()),Parámetros!$B$9))</f>
        <v>0.14</v>
      </c>
      <c r="H298" s="14" t="n">
        <v>0.17</v>
      </c>
      <c r="I298" s="12" t="n">
        <v>75</v>
      </c>
      <c r="J298" s="13" t="n">
        <f aca="false">ROUNDUP((F298+Parámetros!$C$13)/(1-G298),0)</f>
        <v>340</v>
      </c>
      <c r="K298" s="13" t="n">
        <f aca="false">ROUNDUP((F298+Parámetros!$C$14)/(1-G298),0)</f>
        <v>345</v>
      </c>
      <c r="L298" s="13" t="n">
        <f aca="false">ROUNDUP((F298+Parámetros!$C$15)/(1-G298),0)</f>
        <v>353</v>
      </c>
      <c r="M298" s="13" t="n">
        <f aca="false">MAX(ROUNDUP((F298+I298)/(1-G298),0),Parámetros!$B$7)</f>
        <v>398</v>
      </c>
      <c r="N298" s="12" t="n">
        <v>692.69</v>
      </c>
      <c r="O298" s="12" t="n">
        <v>555.3</v>
      </c>
      <c r="P298" s="13" t="n">
        <f aca="false">Parámetros!$B$6</f>
        <v>1</v>
      </c>
      <c r="Q298" s="13" t="n">
        <f aca="false">IF(AND(ISNUMBER(O298),O298-P298&gt;=Parámetros!$B$7),M298,IF(J298&lt;Parámetros!$B$13,J298,IF(K298&lt;Parámetros!$B$14,K298,IF(L298&lt;Parámetros!$B$15,L298,M298))))</f>
        <v>398</v>
      </c>
      <c r="R298" s="13" t="n">
        <f aca="false">IF(AND(ISNUMBER(O298),O298-P298&gt;=Q298),O298-P298,Q298)</f>
        <v>554.3</v>
      </c>
      <c r="S298" s="3" t="n">
        <f aca="false">IF(ISNUMBER(O298),R298/O298-1,"")</f>
        <v>-0.00180082838105533</v>
      </c>
      <c r="T298" s="13" t="n">
        <f aca="false">VLOOKUP(R298,Parámetros!$A$13:$C$16,3,TRUE())</f>
        <v>0</v>
      </c>
      <c r="U298" s="13" t="n">
        <f aca="false">IF(R298&gt;=Parámetros!$B$7,I298,0)</f>
        <v>75</v>
      </c>
      <c r="V298" s="13" t="n">
        <f aca="false">R298*(1-G298)-T298-U298</f>
        <v>401.698</v>
      </c>
      <c r="W298" s="13" t="n">
        <f aca="false">V298-F298</f>
        <v>135.138</v>
      </c>
      <c r="X298" s="2" t="s">
        <v>13532</v>
      </c>
      <c r="Y298" s="2"/>
      <c r="Z298" s="13" t="n">
        <v>618.5</v>
      </c>
      <c r="AA298" s="2" t="s">
        <v>13518</v>
      </c>
    </row>
    <row r="299" customFormat="false" ht="15" hidden="false" customHeight="false" outlineLevel="0" collapsed="false">
      <c r="A299" s="8" t="s">
        <v>3718</v>
      </c>
      <c r="B299" s="10" t="str">
        <f aca="false">'Layout Mercado Libre'!C299</f>
        <v>Toallitas Húmedas Huggies Cuidado Puro 80 Piezas</v>
      </c>
      <c r="C299" s="10" t="str">
        <f aca="false">IFERROR(LEFT('Layout Mercado Libre'!E299,FIND(" &gt; ",'Layout Mercado Libre'!E299)-1),"")</f>
        <v>Bebés</v>
      </c>
      <c r="D299" s="12" t="n">
        <v>31.77</v>
      </c>
      <c r="E299" s="13" t="n">
        <f aca="false">Parámetros!$B$5</f>
        <v>4</v>
      </c>
      <c r="F299" s="13" t="n">
        <f aca="false">D299+E299</f>
        <v>35.77</v>
      </c>
      <c r="G299" s="3" t="n">
        <f aca="false">IF(C299="",Parámetros!$B$9,IFERROR(VLOOKUP(C299,Parámetros!$A$20:$B$23,2,FALSE()),Parámetros!$B$9))</f>
        <v>0.15</v>
      </c>
      <c r="H299" s="14" t="n">
        <v>0.57</v>
      </c>
      <c r="I299" s="12" t="n">
        <v>90</v>
      </c>
      <c r="J299" s="13" t="n">
        <f aca="false">ROUNDUP((F299+Parámetros!$C$13)/(1-G299),0)</f>
        <v>72</v>
      </c>
      <c r="K299" s="13" t="n">
        <f aca="false">ROUNDUP((F299+Parámetros!$C$14)/(1-G299),0)</f>
        <v>78</v>
      </c>
      <c r="L299" s="13" t="n">
        <f aca="false">ROUNDUP((F299+Parámetros!$C$15)/(1-G299),0)</f>
        <v>86</v>
      </c>
      <c r="M299" s="13" t="n">
        <f aca="false">MAX(ROUNDUP((F299+I299)/(1-G299),0),Parámetros!$B$7)</f>
        <v>299</v>
      </c>
      <c r="N299" s="12" t="n">
        <v>106.51</v>
      </c>
      <c r="O299" s="12" t="n">
        <v>94</v>
      </c>
      <c r="P299" s="13" t="n">
        <f aca="false">Parámetros!$B$6</f>
        <v>1</v>
      </c>
      <c r="Q299" s="13" t="n">
        <f aca="false">IF(AND(ISNUMBER(O299),O299-P299&gt;=Parámetros!$B$7),M299,IF(J299&lt;Parámetros!$B$13,J299,IF(K299&lt;Parámetros!$B$14,K299,IF(L299&lt;Parámetros!$B$15,L299,M299))))</f>
        <v>72</v>
      </c>
      <c r="R299" s="13" t="n">
        <f aca="false">IF(AND(ISNUMBER(O299),O299-P299&gt;=Q299),O299-P299,Q299)</f>
        <v>93</v>
      </c>
      <c r="S299" s="3" t="n">
        <f aca="false">IF(ISNUMBER(O299),R299/O299-1,"")</f>
        <v>-0.0106382978723404</v>
      </c>
      <c r="T299" s="13" t="n">
        <f aca="false">VLOOKUP(R299,Parámetros!$A$13:$C$16,3,TRUE())</f>
        <v>25</v>
      </c>
      <c r="U299" s="13" t="n">
        <f aca="false">IF(R299&gt;=Parámetros!$B$7,I299,0)</f>
        <v>0</v>
      </c>
      <c r="V299" s="13" t="n">
        <f aca="false">R299*(1-G299)-T299-U299</f>
        <v>54.05</v>
      </c>
      <c r="W299" s="13" t="n">
        <f aca="false">V299-F299</f>
        <v>18.28</v>
      </c>
      <c r="X299" s="2" t="s">
        <v>13563</v>
      </c>
      <c r="Y299" s="2"/>
      <c r="Z299" s="13" t="n">
        <v>58</v>
      </c>
      <c r="AA299" s="2" t="s">
        <v>13519</v>
      </c>
    </row>
    <row r="300" customFormat="false" ht="15" hidden="false" customHeight="false" outlineLevel="0" collapsed="false">
      <c r="A300" s="8" t="s">
        <v>3730</v>
      </c>
      <c r="B300" s="10" t="str">
        <f aca="false">'Layout Mercado Libre'!C300</f>
        <v>Fórmula Infantil Enfagrow Premium Etapa 3 Lata 800 g</v>
      </c>
      <c r="C300" s="10" t="str">
        <f aca="false">IFERROR(LEFT('Layout Mercado Libre'!E300,FIND(" &gt; ",'Layout Mercado Libre'!E300)-1),"")</f>
        <v>Bebés</v>
      </c>
      <c r="D300" s="12" t="n">
        <v>304.9</v>
      </c>
      <c r="E300" s="13" t="n">
        <f aca="false">Parámetros!$B$5</f>
        <v>4</v>
      </c>
      <c r="F300" s="13" t="n">
        <f aca="false">D300+E300</f>
        <v>308.9</v>
      </c>
      <c r="G300" s="3" t="n">
        <f aca="false">IF(C300="",Parámetros!$B$9,IFERROR(VLOOKUP(C300,Parámetros!$A$20:$B$23,2,FALSE()),Parámetros!$B$9))</f>
        <v>0.15</v>
      </c>
      <c r="H300" s="14" t="n">
        <v>0.97</v>
      </c>
      <c r="I300" s="12" t="n">
        <v>90</v>
      </c>
      <c r="J300" s="13" t="n">
        <f aca="false">ROUNDUP((F300+Parámetros!$C$13)/(1-G300),0)</f>
        <v>393</v>
      </c>
      <c r="K300" s="13" t="n">
        <f aca="false">ROUNDUP((F300+Parámetros!$C$14)/(1-G300),0)</f>
        <v>399</v>
      </c>
      <c r="L300" s="13" t="n">
        <f aca="false">ROUNDUP((F300+Parámetros!$C$15)/(1-G300),0)</f>
        <v>407</v>
      </c>
      <c r="M300" s="13" t="n">
        <f aca="false">MAX(ROUNDUP((F300+I300)/(1-G300),0),Parámetros!$B$7)</f>
        <v>470</v>
      </c>
      <c r="N300" s="12" t="n">
        <v>573.1</v>
      </c>
      <c r="O300" s="12" t="n">
        <v>368.86</v>
      </c>
      <c r="P300" s="13" t="n">
        <f aca="false">Parámetros!$B$6</f>
        <v>1</v>
      </c>
      <c r="Q300" s="13" t="n">
        <f aca="false">IF(AND(ISNUMBER(O300),O300-P300&gt;=Parámetros!$B$7),M300,IF(J300&lt;Parámetros!$B$13,J300,IF(K300&lt;Parámetros!$B$14,K300,IF(L300&lt;Parámetros!$B$15,L300,M300))))</f>
        <v>470</v>
      </c>
      <c r="R300" s="13" t="n">
        <f aca="false">IF(AND(ISNUMBER(O300),O300-P300&gt;=Q300),O300-P300,Q300)</f>
        <v>470</v>
      </c>
      <c r="S300" s="3" t="n">
        <f aca="false">IF(ISNUMBER(O300),R300/O300-1,"")</f>
        <v>0.274196171989373</v>
      </c>
      <c r="T300" s="13" t="n">
        <f aca="false">VLOOKUP(R300,Parámetros!$A$13:$C$16,3,TRUE())</f>
        <v>0</v>
      </c>
      <c r="U300" s="13" t="n">
        <f aca="false">IF(R300&gt;=Parámetros!$B$7,I300,0)</f>
        <v>90</v>
      </c>
      <c r="V300" s="13" t="n">
        <f aca="false">R300*(1-G300)-T300-U300</f>
        <v>309.5</v>
      </c>
      <c r="W300" s="13" t="n">
        <f aca="false">V300-F300</f>
        <v>0.600000000000023</v>
      </c>
      <c r="X300" s="2" t="s">
        <v>13498</v>
      </c>
      <c r="Y300" s="2"/>
      <c r="Z300" s="13" t="n">
        <v>346</v>
      </c>
      <c r="AA300" s="2" t="s">
        <v>13537</v>
      </c>
    </row>
    <row r="301" customFormat="false" ht="15" hidden="false" customHeight="false" outlineLevel="0" collapsed="false">
      <c r="A301" s="8" t="s">
        <v>3743</v>
      </c>
      <c r="B301" s="10" t="str">
        <f aca="false">'Layout Mercado Libre'!C301</f>
        <v>Cytotec Misoprostol 200 mcg 28 Tabletas</v>
      </c>
      <c r="C301" s="10" t="str">
        <f aca="false">IFERROR(LEFT('Layout Mercado Libre'!E301,FIND(" &gt; ",'Layout Mercado Libre'!E301)-1),"")</f>
        <v>Salud y Equipamiento Médico</v>
      </c>
      <c r="D301" s="12" t="n">
        <v>1836.58</v>
      </c>
      <c r="E301" s="13" t="n">
        <f aca="false">Parámetros!$B$5</f>
        <v>4</v>
      </c>
      <c r="F301" s="13" t="n">
        <f aca="false">D301+E301</f>
        <v>1840.58</v>
      </c>
      <c r="G301" s="3" t="n">
        <f aca="false">IF(C301="",Parámetros!$B$9,IFERROR(VLOOKUP(C301,Parámetros!$A$20:$B$23,2,FALSE()),Parámetros!$B$9))</f>
        <v>0.14</v>
      </c>
      <c r="H301" s="14" t="n">
        <v>0.18</v>
      </c>
      <c r="I301" s="12" t="n">
        <v>75</v>
      </c>
      <c r="J301" s="13" t="n">
        <f aca="false">ROUNDUP((F301+Parámetros!$C$13)/(1-G301),0)</f>
        <v>2170</v>
      </c>
      <c r="K301" s="13" t="n">
        <f aca="false">ROUNDUP((F301+Parámetros!$C$14)/(1-G301),0)</f>
        <v>2176</v>
      </c>
      <c r="L301" s="13" t="n">
        <f aca="false">ROUNDUP((F301+Parámetros!$C$15)/(1-G301),0)</f>
        <v>2184</v>
      </c>
      <c r="M301" s="13" t="n">
        <f aca="false">MAX(ROUNDUP((F301+I301)/(1-G301),0),Parámetros!$B$7)</f>
        <v>2228</v>
      </c>
      <c r="N301" s="12"/>
      <c r="O301" s="12"/>
      <c r="P301" s="13" t="n">
        <f aca="false">Parámetros!$B$6</f>
        <v>1</v>
      </c>
      <c r="Q301" s="13" t="n">
        <f aca="false">IF(AND(ISNUMBER(O301),O301-P301&gt;=Parámetros!$B$7),M301,IF(J301&lt;Parámetros!$B$13,J301,IF(K301&lt;Parámetros!$B$14,K301,IF(L301&lt;Parámetros!$B$15,L301,M301))))</f>
        <v>2228</v>
      </c>
      <c r="R301" s="13" t="n">
        <f aca="false">IF(AND(ISNUMBER(O301),O301-P301&gt;=Q301),O301-P301,Q301)</f>
        <v>2228</v>
      </c>
      <c r="S301" s="3" t="str">
        <f aca="false">IF(ISNUMBER(O301),R301/O301-1,"")</f>
        <v/>
      </c>
      <c r="T301" s="13" t="n">
        <f aca="false">VLOOKUP(R301,Parámetros!$A$13:$C$16,3,TRUE())</f>
        <v>0</v>
      </c>
      <c r="U301" s="13" t="n">
        <f aca="false">IF(R301&gt;=Parámetros!$B$7,I301,0)</f>
        <v>75</v>
      </c>
      <c r="V301" s="13" t="n">
        <f aca="false">R301*(1-G301)-T301-U301</f>
        <v>1841.08</v>
      </c>
      <c r="W301" s="13" t="n">
        <f aca="false">V301-F301</f>
        <v>0.5</v>
      </c>
      <c r="X301" s="2" t="s">
        <v>13499</v>
      </c>
      <c r="Y301" s="2"/>
      <c r="Z301" s="13" t="n">
        <v>3406</v>
      </c>
      <c r="AA301" s="2" t="s">
        <v>13523</v>
      </c>
    </row>
    <row r="302" customFormat="false" ht="15" hidden="false" customHeight="false" outlineLevel="0" collapsed="false">
      <c r="A302" s="8" t="s">
        <v>3754</v>
      </c>
      <c r="B302" s="10" t="str">
        <f aca="false">'Layout Mercado Libre'!C302</f>
        <v>Caladryl S Loción Calamina 180 ml</v>
      </c>
      <c r="C302" s="10" t="str">
        <f aca="false">IFERROR(LEFT('Layout Mercado Libre'!E302,FIND(" &gt; ",'Layout Mercado Libre'!E302)-1),"")</f>
        <v>Salud y Equipamiento Médico</v>
      </c>
      <c r="D302" s="12" t="n">
        <v>149.7</v>
      </c>
      <c r="E302" s="13" t="n">
        <f aca="false">Parámetros!$B$5</f>
        <v>4</v>
      </c>
      <c r="F302" s="13" t="n">
        <f aca="false">D302+E302</f>
        <v>153.7</v>
      </c>
      <c r="G302" s="3" t="n">
        <f aca="false">IF(C302="",Parámetros!$B$9,IFERROR(VLOOKUP(C302,Parámetros!$A$20:$B$23,2,FALSE()),Parámetros!$B$9))</f>
        <v>0.14</v>
      </c>
      <c r="H302" s="14" t="n">
        <v>0.27</v>
      </c>
      <c r="I302" s="12" t="n">
        <v>75</v>
      </c>
      <c r="J302" s="13" t="n">
        <f aca="false">ROUNDUP((F302+Parámetros!$C$13)/(1-G302),0)</f>
        <v>208</v>
      </c>
      <c r="K302" s="13" t="n">
        <f aca="false">ROUNDUP((F302+Parámetros!$C$14)/(1-G302),0)</f>
        <v>214</v>
      </c>
      <c r="L302" s="13" t="n">
        <f aca="false">ROUNDUP((F302+Parámetros!$C$15)/(1-G302),0)</f>
        <v>222</v>
      </c>
      <c r="M302" s="13" t="n">
        <f aca="false">MAX(ROUNDUP((F302+I302)/(1-G302),0),Parámetros!$B$7)</f>
        <v>299</v>
      </c>
      <c r="N302" s="12" t="n">
        <v>376.68</v>
      </c>
      <c r="O302" s="12" t="n">
        <v>298</v>
      </c>
      <c r="P302" s="13" t="n">
        <f aca="false">Parámetros!$B$6</f>
        <v>1</v>
      </c>
      <c r="Q302" s="13" t="n">
        <f aca="false">IF(AND(ISNUMBER(O302),O302-P302&gt;=Parámetros!$B$7),M302,IF(J302&lt;Parámetros!$B$13,J302,IF(K302&lt;Parámetros!$B$14,K302,IF(L302&lt;Parámetros!$B$15,L302,M302))))</f>
        <v>222</v>
      </c>
      <c r="R302" s="13" t="n">
        <f aca="false">IF(AND(ISNUMBER(O302),O302-P302&gt;=Q302),O302-P302,Q302)</f>
        <v>297</v>
      </c>
      <c r="S302" s="3" t="n">
        <f aca="false">IF(ISNUMBER(O302),R302/O302-1,"")</f>
        <v>-0.00335570469798663</v>
      </c>
      <c r="T302" s="13" t="n">
        <f aca="false">VLOOKUP(R302,Parámetros!$A$13:$C$16,3,TRUE())</f>
        <v>37</v>
      </c>
      <c r="U302" s="13" t="n">
        <f aca="false">IF(R302&gt;=Parámetros!$B$7,I302,0)</f>
        <v>0</v>
      </c>
      <c r="V302" s="13" t="n">
        <f aca="false">R302*(1-G302)-T302-U302</f>
        <v>218.42</v>
      </c>
      <c r="W302" s="13" t="n">
        <f aca="false">V302-F302</f>
        <v>64.72</v>
      </c>
      <c r="X302" s="2" t="s">
        <v>13603</v>
      </c>
      <c r="Y302" s="2"/>
      <c r="Z302" s="13" t="n">
        <v>167</v>
      </c>
      <c r="AA302" s="2" t="s">
        <v>13507</v>
      </c>
    </row>
    <row r="303" customFormat="false" ht="15" hidden="false" customHeight="false" outlineLevel="0" collapsed="false">
      <c r="A303" s="8" t="s">
        <v>3764</v>
      </c>
      <c r="B303" s="10" t="str">
        <f aca="false">'Layout Mercado Libre'!C303</f>
        <v>Tiras Reactivas Contour Plus Glucosa 50 Piezas</v>
      </c>
      <c r="C303" s="10" t="str">
        <f aca="false">IFERROR(LEFT('Layout Mercado Libre'!E303,FIND(" &gt; ",'Layout Mercado Libre'!E303)-1),"")</f>
        <v>Salud y Equipamiento Médico</v>
      </c>
      <c r="D303" s="12" t="n">
        <v>255.33</v>
      </c>
      <c r="E303" s="13" t="n">
        <f aca="false">Parámetros!$B$5</f>
        <v>4</v>
      </c>
      <c r="F303" s="13" t="n">
        <f aca="false">D303+E303</f>
        <v>259.33</v>
      </c>
      <c r="G303" s="3" t="n">
        <f aca="false">IF(C303="",Parámetros!$B$9,IFERROR(VLOOKUP(C303,Parámetros!$A$20:$B$23,2,FALSE()),Parámetros!$B$9))</f>
        <v>0.14</v>
      </c>
      <c r="H303" s="14" t="n">
        <v>0.27</v>
      </c>
      <c r="I303" s="12" t="n">
        <v>75</v>
      </c>
      <c r="J303" s="13" t="n">
        <f aca="false">ROUNDUP((F303+Parámetros!$C$13)/(1-G303),0)</f>
        <v>331</v>
      </c>
      <c r="K303" s="13" t="n">
        <f aca="false">ROUNDUP((F303+Parámetros!$C$14)/(1-G303),0)</f>
        <v>337</v>
      </c>
      <c r="L303" s="13" t="n">
        <f aca="false">ROUNDUP((F303+Parámetros!$C$15)/(1-G303),0)</f>
        <v>345</v>
      </c>
      <c r="M303" s="13" t="n">
        <f aca="false">MAX(ROUNDUP((F303+I303)/(1-G303),0),Parámetros!$B$7)</f>
        <v>389</v>
      </c>
      <c r="N303" s="12" t="n">
        <v>799</v>
      </c>
      <c r="O303" s="12" t="n">
        <v>799</v>
      </c>
      <c r="P303" s="13" t="n">
        <f aca="false">Parámetros!$B$6</f>
        <v>1</v>
      </c>
      <c r="Q303" s="13" t="n">
        <f aca="false">IF(AND(ISNUMBER(O303),O303-P303&gt;=Parámetros!$B$7),M303,IF(J303&lt;Parámetros!$B$13,J303,IF(K303&lt;Parámetros!$B$14,K303,IF(L303&lt;Parámetros!$B$15,L303,M303))))</f>
        <v>389</v>
      </c>
      <c r="R303" s="13" t="n">
        <f aca="false">IF(AND(ISNUMBER(O303),O303-P303&gt;=Q303),O303-P303,Q303)</f>
        <v>798</v>
      </c>
      <c r="S303" s="3" t="n">
        <f aca="false">IF(ISNUMBER(O303),R303/O303-1,"")</f>
        <v>-0.00125156445556951</v>
      </c>
      <c r="T303" s="13" t="n">
        <f aca="false">VLOOKUP(R303,Parámetros!$A$13:$C$16,3,TRUE())</f>
        <v>0</v>
      </c>
      <c r="U303" s="13" t="n">
        <f aca="false">IF(R303&gt;=Parámetros!$B$7,I303,0)</f>
        <v>75</v>
      </c>
      <c r="V303" s="13" t="n">
        <f aca="false">R303*(1-G303)-T303-U303</f>
        <v>611.28</v>
      </c>
      <c r="W303" s="13" t="n">
        <f aca="false">V303-F303</f>
        <v>351.95</v>
      </c>
      <c r="X303" s="2" t="s">
        <v>13506</v>
      </c>
      <c r="Y303" s="2"/>
      <c r="Z303" s="13" t="n">
        <v>379</v>
      </c>
      <c r="AA303" s="2" t="s">
        <v>13552</v>
      </c>
    </row>
    <row r="304" customFormat="false" ht="15" hidden="false" customHeight="false" outlineLevel="0" collapsed="false">
      <c r="A304" s="8" t="s">
        <v>3776</v>
      </c>
      <c r="B304" s="10" t="str">
        <f aca="false">'Layout Mercado Libre'!C304</f>
        <v>Graneodín B Benzocaína 10 mg 24 Pastillas Miel Limón</v>
      </c>
      <c r="C304" s="10" t="str">
        <f aca="false">IFERROR(LEFT('Layout Mercado Libre'!E304,FIND(" &gt; ",'Layout Mercado Libre'!E304)-1),"")</f>
        <v>Salud y Equipamiento Médico</v>
      </c>
      <c r="D304" s="12" t="n">
        <v>111.04</v>
      </c>
      <c r="E304" s="13" t="n">
        <f aca="false">Parámetros!$B$5</f>
        <v>4</v>
      </c>
      <c r="F304" s="13" t="n">
        <f aca="false">D304+E304</f>
        <v>115.04</v>
      </c>
      <c r="G304" s="3" t="n">
        <f aca="false">IF(C304="",Parámetros!$B$9,IFERROR(VLOOKUP(C304,Parámetros!$A$20:$B$23,2,FALSE()),Parámetros!$B$9))</f>
        <v>0.14</v>
      </c>
      <c r="H304" s="14" t="n">
        <v>0.17</v>
      </c>
      <c r="I304" s="12" t="n">
        <v>75</v>
      </c>
      <c r="J304" s="13" t="n">
        <f aca="false">ROUNDUP((F304+Parámetros!$C$13)/(1-G304),0)</f>
        <v>163</v>
      </c>
      <c r="K304" s="13" t="n">
        <f aca="false">ROUNDUP((F304+Parámetros!$C$14)/(1-G304),0)</f>
        <v>169</v>
      </c>
      <c r="L304" s="13" t="n">
        <f aca="false">ROUNDUP((F304+Parámetros!$C$15)/(1-G304),0)</f>
        <v>177</v>
      </c>
      <c r="M304" s="13" t="n">
        <f aca="false">MAX(ROUNDUP((F304+I304)/(1-G304),0),Parámetros!$B$7)</f>
        <v>299</v>
      </c>
      <c r="N304" s="12" t="n">
        <v>216.94</v>
      </c>
      <c r="O304" s="12" t="n">
        <v>168.03</v>
      </c>
      <c r="P304" s="13" t="n">
        <f aca="false">Parámetros!$B$6</f>
        <v>1</v>
      </c>
      <c r="Q304" s="13" t="n">
        <f aca="false">IF(AND(ISNUMBER(O304),O304-P304&gt;=Parámetros!$B$7),M304,IF(J304&lt;Parámetros!$B$13,J304,IF(K304&lt;Parámetros!$B$14,K304,IF(L304&lt;Parámetros!$B$15,L304,M304))))</f>
        <v>177</v>
      </c>
      <c r="R304" s="13" t="n">
        <f aca="false">IF(AND(ISNUMBER(O304),O304-P304&gt;=Q304),O304-P304,Q304)</f>
        <v>177</v>
      </c>
      <c r="S304" s="3" t="n">
        <f aca="false">IF(ISNUMBER(O304),R304/O304-1,"")</f>
        <v>0.053383324406356</v>
      </c>
      <c r="T304" s="13" t="n">
        <f aca="false">VLOOKUP(R304,Parámetros!$A$13:$C$16,3,TRUE())</f>
        <v>37</v>
      </c>
      <c r="U304" s="13" t="n">
        <f aca="false">IF(R304&gt;=Parámetros!$B$7,I304,0)</f>
        <v>0</v>
      </c>
      <c r="V304" s="13" t="n">
        <f aca="false">R304*(1-G304)-T304-U304</f>
        <v>115.22</v>
      </c>
      <c r="W304" s="13" t="n">
        <f aca="false">V304-F304</f>
        <v>0.179999999999993</v>
      </c>
      <c r="X304" s="2" t="s">
        <v>13613</v>
      </c>
      <c r="Y304" s="2"/>
      <c r="Z304" s="13" t="n">
        <v>169</v>
      </c>
      <c r="AA304" s="2" t="s">
        <v>13518</v>
      </c>
    </row>
    <row r="305" customFormat="false" ht="15" hidden="false" customHeight="false" outlineLevel="0" collapsed="false">
      <c r="A305" s="8" t="s">
        <v>3790</v>
      </c>
      <c r="B305" s="10" t="str">
        <f aca="false">'Layout Mercado Libre'!C305</f>
        <v>Crema Dental Colgate Luminous White Brilliant 66 ml</v>
      </c>
      <c r="C305" s="10" t="str">
        <f aca="false">IFERROR(LEFT('Layout Mercado Libre'!E305,FIND(" &gt; ",'Layout Mercado Libre'!E305)-1),"")</f>
        <v>Belleza y Cuidado Personal</v>
      </c>
      <c r="D305" s="12" t="n">
        <v>38.55</v>
      </c>
      <c r="E305" s="13" t="n">
        <f aca="false">Parámetros!$B$5</f>
        <v>4</v>
      </c>
      <c r="F305" s="13" t="n">
        <f aca="false">D305+E305</f>
        <v>42.55</v>
      </c>
      <c r="G305" s="3" t="n">
        <f aca="false">IF(C305="",Parámetros!$B$9,IFERROR(VLOOKUP(C305,Parámetros!$A$20:$B$23,2,FALSE()),Parámetros!$B$9))</f>
        <v>0.14</v>
      </c>
      <c r="H305" s="14" t="n">
        <v>0.13</v>
      </c>
      <c r="I305" s="12" t="n">
        <v>75</v>
      </c>
      <c r="J305" s="13" t="n">
        <f aca="false">ROUNDUP((F305+Parámetros!$C$13)/(1-G305),0)</f>
        <v>79</v>
      </c>
      <c r="K305" s="13" t="n">
        <f aca="false">ROUNDUP((F305+Parámetros!$C$14)/(1-G305),0)</f>
        <v>85</v>
      </c>
      <c r="L305" s="13" t="n">
        <f aca="false">ROUNDUP((F305+Parámetros!$C$15)/(1-G305),0)</f>
        <v>93</v>
      </c>
      <c r="M305" s="13" t="n">
        <f aca="false">MAX(ROUNDUP((F305+I305)/(1-G305),0),Parámetros!$B$7)</f>
        <v>299</v>
      </c>
      <c r="N305" s="12"/>
      <c r="O305" s="12"/>
      <c r="P305" s="13" t="n">
        <f aca="false">Parámetros!$B$6</f>
        <v>1</v>
      </c>
      <c r="Q305" s="13" t="n">
        <f aca="false">IF(AND(ISNUMBER(O305),O305-P305&gt;=Parámetros!$B$7),M305,IF(J305&lt;Parámetros!$B$13,J305,IF(K305&lt;Parámetros!$B$14,K305,IF(L305&lt;Parámetros!$B$15,L305,M305))))</f>
        <v>79</v>
      </c>
      <c r="R305" s="13" t="n">
        <f aca="false">IF(AND(ISNUMBER(O305),O305-P305&gt;=Q305),O305-P305,Q305)</f>
        <v>79</v>
      </c>
      <c r="S305" s="3" t="str">
        <f aca="false">IF(ISNUMBER(O305),R305/O305-1,"")</f>
        <v/>
      </c>
      <c r="T305" s="13" t="n">
        <f aca="false">VLOOKUP(R305,Parámetros!$A$13:$C$16,3,TRUE())</f>
        <v>25</v>
      </c>
      <c r="U305" s="13" t="n">
        <f aca="false">IF(R305&gt;=Parámetros!$B$7,I305,0)</f>
        <v>0</v>
      </c>
      <c r="V305" s="13" t="n">
        <f aca="false">R305*(1-G305)-T305-U305</f>
        <v>42.94</v>
      </c>
      <c r="W305" s="13" t="n">
        <f aca="false">V305-F305</f>
        <v>0.390000000000001</v>
      </c>
      <c r="X305" s="2" t="s">
        <v>13639</v>
      </c>
      <c r="Y305" s="2"/>
      <c r="Z305" s="13" t="n">
        <v>50</v>
      </c>
      <c r="AA305" s="2" t="s">
        <v>13523</v>
      </c>
    </row>
    <row r="306" customFormat="false" ht="15" hidden="false" customHeight="false" outlineLevel="0" collapsed="false">
      <c r="A306" s="8" t="s">
        <v>3798</v>
      </c>
      <c r="B306" s="10" t="str">
        <f aca="false">'Layout Mercado Libre'!C306</f>
        <v>Respicil Adulto Bencilpenicilina Metamizol Inyectable IM</v>
      </c>
      <c r="C306" s="10" t="str">
        <f aca="false">IFERROR(LEFT('Layout Mercado Libre'!E306,FIND(" &gt; ",'Layout Mercado Libre'!E306)-1),"")</f>
        <v>Salud y Equipamiento Médico</v>
      </c>
      <c r="D306" s="12" t="n">
        <v>137.25</v>
      </c>
      <c r="E306" s="13" t="n">
        <f aca="false">Parámetros!$B$5</f>
        <v>4</v>
      </c>
      <c r="F306" s="13" t="n">
        <f aca="false">D306+E306</f>
        <v>141.25</v>
      </c>
      <c r="G306" s="3" t="n">
        <f aca="false">IF(C306="",Parámetros!$B$9,IFERROR(VLOOKUP(C306,Parámetros!$A$20:$B$23,2,FALSE()),Parámetros!$B$9))</f>
        <v>0.14</v>
      </c>
      <c r="H306" s="14" t="n">
        <v>0.15</v>
      </c>
      <c r="I306" s="12" t="n">
        <v>75</v>
      </c>
      <c r="J306" s="13" t="n">
        <f aca="false">ROUNDUP((F306+Parámetros!$C$13)/(1-G306),0)</f>
        <v>194</v>
      </c>
      <c r="K306" s="13" t="n">
        <f aca="false">ROUNDUP((F306+Parámetros!$C$14)/(1-G306),0)</f>
        <v>200</v>
      </c>
      <c r="L306" s="13" t="n">
        <f aca="false">ROUNDUP((F306+Parámetros!$C$15)/(1-G306),0)</f>
        <v>208</v>
      </c>
      <c r="M306" s="13" t="n">
        <f aca="false">MAX(ROUNDUP((F306+I306)/(1-G306),0),Parámetros!$B$7)</f>
        <v>299</v>
      </c>
      <c r="N306" s="12" t="n">
        <v>469.51</v>
      </c>
      <c r="O306" s="12" t="n">
        <v>469.51</v>
      </c>
      <c r="P306" s="13" t="n">
        <f aca="false">Parámetros!$B$6</f>
        <v>1</v>
      </c>
      <c r="Q306" s="13" t="n">
        <f aca="false">IF(AND(ISNUMBER(O306),O306-P306&gt;=Parámetros!$B$7),M306,IF(J306&lt;Parámetros!$B$13,J306,IF(K306&lt;Parámetros!$B$14,K306,IF(L306&lt;Parámetros!$B$15,L306,M306))))</f>
        <v>299</v>
      </c>
      <c r="R306" s="13" t="n">
        <f aca="false">IF(AND(ISNUMBER(O306),O306-P306&gt;=Q306),O306-P306,Q306)</f>
        <v>468.51</v>
      </c>
      <c r="S306" s="3" t="n">
        <f aca="false">IF(ISNUMBER(O306),R306/O306-1,"")</f>
        <v>-0.00212988008775106</v>
      </c>
      <c r="T306" s="13" t="n">
        <f aca="false">VLOOKUP(R306,Parámetros!$A$13:$C$16,3,TRUE())</f>
        <v>0</v>
      </c>
      <c r="U306" s="13" t="n">
        <f aca="false">IF(R306&gt;=Parámetros!$B$7,I306,0)</f>
        <v>75</v>
      </c>
      <c r="V306" s="13" t="n">
        <f aca="false">R306*(1-G306)-T306-U306</f>
        <v>327.9186</v>
      </c>
      <c r="W306" s="13" t="n">
        <f aca="false">V306-F306</f>
        <v>186.6686</v>
      </c>
      <c r="X306" s="2" t="s">
        <v>13559</v>
      </c>
      <c r="Y306" s="2"/>
      <c r="Z306" s="13" t="n">
        <v>225</v>
      </c>
      <c r="AA306" s="2" t="s">
        <v>13552</v>
      </c>
    </row>
    <row r="307" customFormat="false" ht="15" hidden="false" customHeight="false" outlineLevel="0" collapsed="false">
      <c r="A307" s="8" t="s">
        <v>3810</v>
      </c>
      <c r="B307" s="10" t="str">
        <f aca="false">'Layout Mercado Libre'!C307</f>
        <v>Trexen Duo Clindamicina Ketoconazol 100/400 mg 7 Óvulos</v>
      </c>
      <c r="C307" s="10" t="str">
        <f aca="false">IFERROR(LEFT('Layout Mercado Libre'!E307,FIND(" &gt; ",'Layout Mercado Libre'!E307)-1),"")</f>
        <v>Salud y Equipamiento Médico</v>
      </c>
      <c r="D307" s="12" t="n">
        <v>434.34</v>
      </c>
      <c r="E307" s="13" t="n">
        <f aca="false">Parámetros!$B$5</f>
        <v>4</v>
      </c>
      <c r="F307" s="13" t="n">
        <f aca="false">D307+E307</f>
        <v>438.34</v>
      </c>
      <c r="G307" s="3" t="n">
        <f aca="false">IF(C307="",Parámetros!$B$9,IFERROR(VLOOKUP(C307,Parámetros!$A$20:$B$23,2,FALSE()),Parámetros!$B$9))</f>
        <v>0.14</v>
      </c>
      <c r="H307" s="14" t="n">
        <v>0.14</v>
      </c>
      <c r="I307" s="12" t="n">
        <v>75</v>
      </c>
      <c r="J307" s="13" t="n">
        <f aca="false">ROUNDUP((F307+Parámetros!$C$13)/(1-G307),0)</f>
        <v>539</v>
      </c>
      <c r="K307" s="13" t="n">
        <f aca="false">ROUNDUP((F307+Parámetros!$C$14)/(1-G307),0)</f>
        <v>545</v>
      </c>
      <c r="L307" s="13" t="n">
        <f aca="false">ROUNDUP((F307+Parámetros!$C$15)/(1-G307),0)</f>
        <v>553</v>
      </c>
      <c r="M307" s="13" t="n">
        <f aca="false">MAX(ROUNDUP((F307+I307)/(1-G307),0),Parámetros!$B$7)</f>
        <v>597</v>
      </c>
      <c r="N307" s="12" t="n">
        <v>759.68</v>
      </c>
      <c r="O307" s="12" t="n">
        <v>670</v>
      </c>
      <c r="P307" s="13" t="n">
        <f aca="false">Parámetros!$B$6</f>
        <v>1</v>
      </c>
      <c r="Q307" s="13" t="n">
        <f aca="false">IF(AND(ISNUMBER(O307),O307-P307&gt;=Parámetros!$B$7),M307,IF(J307&lt;Parámetros!$B$13,J307,IF(K307&lt;Parámetros!$B$14,K307,IF(L307&lt;Parámetros!$B$15,L307,M307))))</f>
        <v>597</v>
      </c>
      <c r="R307" s="13" t="n">
        <f aca="false">IF(AND(ISNUMBER(O307),O307-P307&gt;=Q307),O307-P307,Q307)</f>
        <v>669</v>
      </c>
      <c r="S307" s="3" t="n">
        <f aca="false">IF(ISNUMBER(O307),R307/O307-1,"")</f>
        <v>-0.0014925373134328</v>
      </c>
      <c r="T307" s="13" t="n">
        <f aca="false">VLOOKUP(R307,Parámetros!$A$13:$C$16,3,TRUE())</f>
        <v>0</v>
      </c>
      <c r="U307" s="13" t="n">
        <f aca="false">IF(R307&gt;=Parámetros!$B$7,I307,0)</f>
        <v>75</v>
      </c>
      <c r="V307" s="13" t="n">
        <f aca="false">R307*(1-G307)-T307-U307</f>
        <v>500.34</v>
      </c>
      <c r="W307" s="13" t="n">
        <f aca="false">V307-F307</f>
        <v>62.0000000000001</v>
      </c>
      <c r="X307" s="2" t="s">
        <v>13640</v>
      </c>
      <c r="Y307" s="2"/>
      <c r="Z307" s="13" t="n">
        <v>534</v>
      </c>
      <c r="AA307" s="2" t="s">
        <v>13537</v>
      </c>
    </row>
    <row r="308" customFormat="false" ht="15" hidden="false" customHeight="false" outlineLevel="0" collapsed="false">
      <c r="A308" s="8" t="s">
        <v>3821</v>
      </c>
      <c r="B308" s="10" t="str">
        <f aca="false">'Layout Mercado Libre'!C308</f>
        <v>Suplemento Ensure Advance Active Chocolate 237 ml</v>
      </c>
      <c r="C308" s="10" t="str">
        <f aca="false">IFERROR(LEFT('Layout Mercado Libre'!E308,FIND(" &gt; ",'Layout Mercado Libre'!E308)-1),"")</f>
        <v>Salud y Equipamiento Médico</v>
      </c>
      <c r="D308" s="12" t="n">
        <v>44.54</v>
      </c>
      <c r="E308" s="13" t="n">
        <f aca="false">Parámetros!$B$5</f>
        <v>4</v>
      </c>
      <c r="F308" s="13" t="n">
        <f aca="false">D308+E308</f>
        <v>48.54</v>
      </c>
      <c r="G308" s="3" t="n">
        <f aca="false">IF(C308="",Parámetros!$B$9,IFERROR(VLOOKUP(C308,Parámetros!$A$20:$B$23,2,FALSE()),Parámetros!$B$9))</f>
        <v>0.14</v>
      </c>
      <c r="H308" s="14" t="n">
        <v>0.34</v>
      </c>
      <c r="I308" s="12" t="n">
        <v>75</v>
      </c>
      <c r="J308" s="13" t="n">
        <f aca="false">ROUNDUP((F308+Parámetros!$C$13)/(1-G308),0)</f>
        <v>86</v>
      </c>
      <c r="K308" s="13" t="n">
        <f aca="false">ROUNDUP((F308+Parámetros!$C$14)/(1-G308),0)</f>
        <v>92</v>
      </c>
      <c r="L308" s="13" t="n">
        <f aca="false">ROUNDUP((F308+Parámetros!$C$15)/(1-G308),0)</f>
        <v>100</v>
      </c>
      <c r="M308" s="13" t="n">
        <f aca="false">MAX(ROUNDUP((F308+I308)/(1-G308),0),Parámetros!$B$7)</f>
        <v>299</v>
      </c>
      <c r="N308" s="12" t="n">
        <v>155.4</v>
      </c>
      <c r="O308" s="12" t="n">
        <v>74</v>
      </c>
      <c r="P308" s="13" t="n">
        <f aca="false">Parámetros!$B$6</f>
        <v>1</v>
      </c>
      <c r="Q308" s="13" t="n">
        <f aca="false">IF(AND(ISNUMBER(O308),O308-P308&gt;=Parámetros!$B$7),M308,IF(J308&lt;Parámetros!$B$13,J308,IF(K308&lt;Parámetros!$B$14,K308,IF(L308&lt;Parámetros!$B$15,L308,M308))))</f>
        <v>86</v>
      </c>
      <c r="R308" s="13" t="n">
        <f aca="false">IF(AND(ISNUMBER(O308),O308-P308&gt;=Q308),O308-P308,Q308)</f>
        <v>86</v>
      </c>
      <c r="S308" s="3" t="n">
        <f aca="false">IF(ISNUMBER(O308),R308/O308-1,"")</f>
        <v>0.162162162162162</v>
      </c>
      <c r="T308" s="13" t="n">
        <f aca="false">VLOOKUP(R308,Parámetros!$A$13:$C$16,3,TRUE())</f>
        <v>25</v>
      </c>
      <c r="U308" s="13" t="n">
        <f aca="false">IF(R308&gt;=Parámetros!$B$7,I308,0)</f>
        <v>0</v>
      </c>
      <c r="V308" s="13" t="n">
        <f aca="false">R308*(1-G308)-T308-U308</f>
        <v>48.96</v>
      </c>
      <c r="W308" s="13" t="n">
        <f aca="false">V308-F308</f>
        <v>0.419999999999995</v>
      </c>
      <c r="X308" s="2" t="s">
        <v>13566</v>
      </c>
      <c r="Y308" s="2"/>
      <c r="Z308" s="13" t="n">
        <v>68.5</v>
      </c>
      <c r="AA308" s="2" t="s">
        <v>13523</v>
      </c>
    </row>
    <row r="309" customFormat="false" ht="15" hidden="false" customHeight="false" outlineLevel="0" collapsed="false">
      <c r="A309" s="8" t="s">
        <v>3832</v>
      </c>
      <c r="B309" s="10" t="str">
        <f aca="false">'Layout Mercado Libre'!C309</f>
        <v>Toallitas Húmedas KleenBebé Suavelastic Max 100 Piezas</v>
      </c>
      <c r="C309" s="10" t="str">
        <f aca="false">IFERROR(LEFT('Layout Mercado Libre'!E309,FIND(" &gt; ",'Layout Mercado Libre'!E309)-1),"")</f>
        <v>Bebés</v>
      </c>
      <c r="D309" s="12" t="n">
        <v>32.9</v>
      </c>
      <c r="E309" s="13" t="n">
        <f aca="false">Parámetros!$B$5</f>
        <v>4</v>
      </c>
      <c r="F309" s="13" t="n">
        <f aca="false">D309+E309</f>
        <v>36.9</v>
      </c>
      <c r="G309" s="3" t="n">
        <f aca="false">IF(C309="",Parámetros!$B$9,IFERROR(VLOOKUP(C309,Parámetros!$A$20:$B$23,2,FALSE()),Parámetros!$B$9))</f>
        <v>0.15</v>
      </c>
      <c r="H309" s="14" t="n">
        <v>0.7</v>
      </c>
      <c r="I309" s="12" t="n">
        <v>90</v>
      </c>
      <c r="J309" s="13" t="n">
        <f aca="false">ROUNDUP((F309+Parámetros!$C$13)/(1-G309),0)</f>
        <v>73</v>
      </c>
      <c r="K309" s="13" t="n">
        <f aca="false">ROUNDUP((F309+Parámetros!$C$14)/(1-G309),0)</f>
        <v>79</v>
      </c>
      <c r="L309" s="13" t="n">
        <f aca="false">ROUNDUP((F309+Parámetros!$C$15)/(1-G309),0)</f>
        <v>87</v>
      </c>
      <c r="M309" s="13" t="n">
        <f aca="false">MAX(ROUNDUP((F309+I309)/(1-G309),0),Parámetros!$B$7)</f>
        <v>299</v>
      </c>
      <c r="N309" s="12" t="n">
        <v>86.24</v>
      </c>
      <c r="O309" s="12" t="n">
        <v>31</v>
      </c>
      <c r="P309" s="13" t="n">
        <f aca="false">Parámetros!$B$6</f>
        <v>1</v>
      </c>
      <c r="Q309" s="13" t="n">
        <f aca="false">IF(AND(ISNUMBER(O309),O309-P309&gt;=Parámetros!$B$7),M309,IF(J309&lt;Parámetros!$B$13,J309,IF(K309&lt;Parámetros!$B$14,K309,IF(L309&lt;Parámetros!$B$15,L309,M309))))</f>
        <v>73</v>
      </c>
      <c r="R309" s="13" t="n">
        <f aca="false">IF(AND(ISNUMBER(O309),O309-P309&gt;=Q309),O309-P309,Q309)</f>
        <v>73</v>
      </c>
      <c r="S309" s="3" t="n">
        <f aca="false">IF(ISNUMBER(O309),R309/O309-1,"")</f>
        <v>1.35483870967742</v>
      </c>
      <c r="T309" s="13" t="n">
        <f aca="false">VLOOKUP(R309,Parámetros!$A$13:$C$16,3,TRUE())</f>
        <v>25</v>
      </c>
      <c r="U309" s="13" t="n">
        <f aca="false">IF(R309&gt;=Parámetros!$B$7,I309,0)</f>
        <v>0</v>
      </c>
      <c r="V309" s="13" t="n">
        <f aca="false">R309*(1-G309)-T309-U309</f>
        <v>37.05</v>
      </c>
      <c r="W309" s="13" t="n">
        <f aca="false">V309-F309</f>
        <v>0.149999999999999</v>
      </c>
      <c r="X309" s="2" t="s">
        <v>13641</v>
      </c>
      <c r="Y309" s="2"/>
      <c r="Z309" s="13" t="n">
        <v>42</v>
      </c>
      <c r="AA309" s="2" t="s">
        <v>13500</v>
      </c>
    </row>
    <row r="310" customFormat="false" ht="15" hidden="false" customHeight="false" outlineLevel="0" collapsed="false">
      <c r="A310" s="8" t="s">
        <v>3841</v>
      </c>
      <c r="B310" s="10" t="str">
        <f aca="false">'Layout Mercado Libre'!C310</f>
        <v>Pañales Huggies Supreme Prematuro Unisex 30 Piezas</v>
      </c>
      <c r="C310" s="10" t="str">
        <f aca="false">IFERROR(LEFT('Layout Mercado Libre'!E310,FIND(" &gt; ",'Layout Mercado Libre'!E310)-1),"")</f>
        <v>Bebés</v>
      </c>
      <c r="D310" s="12" t="n">
        <v>181.69</v>
      </c>
      <c r="E310" s="13" t="n">
        <f aca="false">Parámetros!$B$5</f>
        <v>4</v>
      </c>
      <c r="F310" s="13" t="n">
        <f aca="false">D310+E310</f>
        <v>185.69</v>
      </c>
      <c r="G310" s="3" t="n">
        <f aca="false">IF(C310="",Parámetros!$B$9,IFERROR(VLOOKUP(C310,Parámetros!$A$20:$B$23,2,FALSE()),Parámetros!$B$9))</f>
        <v>0.15</v>
      </c>
      <c r="H310" s="14" t="n">
        <v>2.4</v>
      </c>
      <c r="I310" s="12" t="n">
        <v>125</v>
      </c>
      <c r="J310" s="13" t="n">
        <f aca="false">ROUNDUP((F310+Parámetros!$C$13)/(1-G310),0)</f>
        <v>248</v>
      </c>
      <c r="K310" s="13" t="n">
        <f aca="false">ROUNDUP((F310+Parámetros!$C$14)/(1-G310),0)</f>
        <v>254</v>
      </c>
      <c r="L310" s="13" t="n">
        <f aca="false">ROUNDUP((F310+Parámetros!$C$15)/(1-G310),0)</f>
        <v>262</v>
      </c>
      <c r="M310" s="13" t="n">
        <f aca="false">MAX(ROUNDUP((F310+I310)/(1-G310),0),Parámetros!$B$7)</f>
        <v>366</v>
      </c>
      <c r="N310" s="12" t="n">
        <v>370.69</v>
      </c>
      <c r="O310" s="12" t="n">
        <v>399</v>
      </c>
      <c r="P310" s="13" t="n">
        <f aca="false">Parámetros!$B$6</f>
        <v>1</v>
      </c>
      <c r="Q310" s="13" t="n">
        <f aca="false">IF(AND(ISNUMBER(O310),O310-P310&gt;=Parámetros!$B$7),M310,IF(J310&lt;Parámetros!$B$13,J310,IF(K310&lt;Parámetros!$B$14,K310,IF(L310&lt;Parámetros!$B$15,L310,M310))))</f>
        <v>366</v>
      </c>
      <c r="R310" s="13" t="n">
        <f aca="false">IF(AND(ISNUMBER(O310),O310-P310&gt;=Q310),O310-P310,Q310)</f>
        <v>398</v>
      </c>
      <c r="S310" s="3" t="n">
        <f aca="false">IF(ISNUMBER(O310),R310/O310-1,"")</f>
        <v>-0.00250626566416046</v>
      </c>
      <c r="T310" s="13" t="n">
        <f aca="false">VLOOKUP(R310,Parámetros!$A$13:$C$16,3,TRUE())</f>
        <v>0</v>
      </c>
      <c r="U310" s="13" t="n">
        <f aca="false">IF(R310&gt;=Parámetros!$B$7,I310,0)</f>
        <v>125</v>
      </c>
      <c r="V310" s="13" t="n">
        <f aca="false">R310*(1-G310)-T310-U310</f>
        <v>213.3</v>
      </c>
      <c r="W310" s="13" t="n">
        <f aca="false">V310-F310</f>
        <v>27.61</v>
      </c>
      <c r="X310" s="2" t="s">
        <v>13642</v>
      </c>
      <c r="Y310" s="2"/>
      <c r="Z310" s="13" t="n">
        <v>289</v>
      </c>
      <c r="AA310" s="2" t="s">
        <v>13552</v>
      </c>
    </row>
    <row r="311" customFormat="false" ht="15" hidden="false" customHeight="false" outlineLevel="0" collapsed="false">
      <c r="A311" s="8" t="s">
        <v>3851</v>
      </c>
      <c r="B311" s="10" t="str">
        <f aca="false">'Layout Mercado Libre'!C311</f>
        <v>Eskapar Compuesto Nifuroxazida Metronidazol 20 Cápsulas</v>
      </c>
      <c r="C311" s="10" t="str">
        <f aca="false">IFERROR(LEFT('Layout Mercado Libre'!E311,FIND(" &gt; ",'Layout Mercado Libre'!E311)-1),"")</f>
        <v>Salud y Equipamiento Médico</v>
      </c>
      <c r="D311" s="12" t="n">
        <v>205.73</v>
      </c>
      <c r="E311" s="13" t="n">
        <f aca="false">Parámetros!$B$5</f>
        <v>4</v>
      </c>
      <c r="F311" s="13" t="n">
        <f aca="false">D311+E311</f>
        <v>209.73</v>
      </c>
      <c r="G311" s="3" t="n">
        <f aca="false">IF(C311="",Parámetros!$B$9,IFERROR(VLOOKUP(C311,Parámetros!$A$20:$B$23,2,FALSE()),Parámetros!$B$9))</f>
        <v>0.14</v>
      </c>
      <c r="H311" s="14" t="n">
        <v>0.17</v>
      </c>
      <c r="I311" s="12" t="n">
        <v>75</v>
      </c>
      <c r="J311" s="13" t="n">
        <f aca="false">ROUNDUP((F311+Parámetros!$C$13)/(1-G311),0)</f>
        <v>273</v>
      </c>
      <c r="K311" s="13" t="n">
        <f aca="false">ROUNDUP((F311+Parámetros!$C$14)/(1-G311),0)</f>
        <v>279</v>
      </c>
      <c r="L311" s="13" t="n">
        <f aca="false">ROUNDUP((F311+Parámetros!$C$15)/(1-G311),0)</f>
        <v>287</v>
      </c>
      <c r="M311" s="13" t="n">
        <f aca="false">MAX(ROUNDUP((F311+I311)/(1-G311),0),Parámetros!$B$7)</f>
        <v>332</v>
      </c>
      <c r="N311" s="12" t="n">
        <v>437.96</v>
      </c>
      <c r="O311" s="12" t="n">
        <v>238</v>
      </c>
      <c r="P311" s="13" t="n">
        <f aca="false">Parámetros!$B$6</f>
        <v>1</v>
      </c>
      <c r="Q311" s="13" t="n">
        <f aca="false">IF(AND(ISNUMBER(O311),O311-P311&gt;=Parámetros!$B$7),M311,IF(J311&lt;Parámetros!$B$13,J311,IF(K311&lt;Parámetros!$B$14,K311,IF(L311&lt;Parámetros!$B$15,L311,M311))))</f>
        <v>287</v>
      </c>
      <c r="R311" s="13" t="n">
        <f aca="false">IF(AND(ISNUMBER(O311),O311-P311&gt;=Q311),O311-P311,Q311)</f>
        <v>287</v>
      </c>
      <c r="S311" s="3" t="n">
        <f aca="false">IF(ISNUMBER(O311),R311/O311-1,"")</f>
        <v>0.205882352941176</v>
      </c>
      <c r="T311" s="13" t="n">
        <f aca="false">VLOOKUP(R311,Parámetros!$A$13:$C$16,3,TRUE())</f>
        <v>37</v>
      </c>
      <c r="U311" s="13" t="n">
        <f aca="false">IF(R311&gt;=Parámetros!$B$7,I311,0)</f>
        <v>0</v>
      </c>
      <c r="V311" s="13" t="n">
        <f aca="false">R311*(1-G311)-T311-U311</f>
        <v>209.82</v>
      </c>
      <c r="W311" s="13" t="n">
        <f aca="false">V311-F311</f>
        <v>0.0900000000000034</v>
      </c>
      <c r="X311" s="2" t="s">
        <v>13532</v>
      </c>
      <c r="Y311" s="2"/>
      <c r="Z311" s="13" t="n">
        <v>272.5</v>
      </c>
      <c r="AA311" s="2" t="s">
        <v>13523</v>
      </c>
    </row>
    <row r="312" customFormat="false" ht="15" hidden="false" customHeight="false" outlineLevel="0" collapsed="false">
      <c r="A312" s="8" t="s">
        <v>3863</v>
      </c>
      <c r="B312" s="10" t="str">
        <f aca="false">'Layout Mercado Libre'!C312</f>
        <v>Adimod Pidotimod 800 mg/7 ml Solución 10 Frascos</v>
      </c>
      <c r="C312" s="10" t="str">
        <f aca="false">IFERROR(LEFT('Layout Mercado Libre'!E312,FIND(" &gt; ",'Layout Mercado Libre'!E312)-1),"")</f>
        <v>Salud y Equipamiento Médico</v>
      </c>
      <c r="D312" s="12" t="n">
        <v>797.7</v>
      </c>
      <c r="E312" s="13" t="n">
        <f aca="false">Parámetros!$B$5</f>
        <v>4</v>
      </c>
      <c r="F312" s="13" t="n">
        <f aca="false">D312+E312</f>
        <v>801.7</v>
      </c>
      <c r="G312" s="3" t="n">
        <f aca="false">IF(C312="",Parámetros!$B$9,IFERROR(VLOOKUP(C312,Parámetros!$A$20:$B$23,2,FALSE()),Parámetros!$B$9))</f>
        <v>0.14</v>
      </c>
      <c r="H312" s="14" t="n">
        <v>0.42</v>
      </c>
      <c r="I312" s="12" t="n">
        <v>75</v>
      </c>
      <c r="J312" s="13" t="n">
        <f aca="false">ROUNDUP((F312+Parámetros!$C$13)/(1-G312),0)</f>
        <v>962</v>
      </c>
      <c r="K312" s="13" t="n">
        <f aca="false">ROUNDUP((F312+Parámetros!$C$14)/(1-G312),0)</f>
        <v>968</v>
      </c>
      <c r="L312" s="13" t="n">
        <f aca="false">ROUNDUP((F312+Parámetros!$C$15)/(1-G312),0)</f>
        <v>976</v>
      </c>
      <c r="M312" s="13" t="n">
        <f aca="false">MAX(ROUNDUP((F312+I312)/(1-G312),0),Parámetros!$B$7)</f>
        <v>1020</v>
      </c>
      <c r="N312" s="12" t="n">
        <v>1247.83</v>
      </c>
      <c r="O312" s="12" t="n">
        <v>1239</v>
      </c>
      <c r="P312" s="13" t="n">
        <f aca="false">Parámetros!$B$6</f>
        <v>1</v>
      </c>
      <c r="Q312" s="13" t="n">
        <f aca="false">IF(AND(ISNUMBER(O312),O312-P312&gt;=Parámetros!$B$7),M312,IF(J312&lt;Parámetros!$B$13,J312,IF(K312&lt;Parámetros!$B$14,K312,IF(L312&lt;Parámetros!$B$15,L312,M312))))</f>
        <v>1020</v>
      </c>
      <c r="R312" s="13" t="n">
        <f aca="false">IF(AND(ISNUMBER(O312),O312-P312&gt;=Q312),O312-P312,Q312)</f>
        <v>1238</v>
      </c>
      <c r="S312" s="3" t="n">
        <f aca="false">IF(ISNUMBER(O312),R312/O312-1,"")</f>
        <v>-0.000807102502017765</v>
      </c>
      <c r="T312" s="13" t="n">
        <f aca="false">VLOOKUP(R312,Parámetros!$A$13:$C$16,3,TRUE())</f>
        <v>0</v>
      </c>
      <c r="U312" s="13" t="n">
        <f aca="false">IF(R312&gt;=Parámetros!$B$7,I312,0)</f>
        <v>75</v>
      </c>
      <c r="V312" s="13" t="n">
        <f aca="false">R312*(1-G312)-T312-U312</f>
        <v>989.68</v>
      </c>
      <c r="W312" s="13" t="n">
        <f aca="false">V312-F312</f>
        <v>187.98</v>
      </c>
      <c r="X312" s="2" t="s">
        <v>13643</v>
      </c>
      <c r="Y312" s="2"/>
      <c r="Z312" s="13" t="n">
        <v>1222.5</v>
      </c>
      <c r="AA312" s="2" t="s">
        <v>13523</v>
      </c>
    </row>
    <row r="313" customFormat="false" ht="15" hidden="false" customHeight="false" outlineLevel="0" collapsed="false">
      <c r="A313" s="8" t="s">
        <v>3878</v>
      </c>
      <c r="B313" s="10" t="str">
        <f aca="false">'Layout Mercado Libre'!C313</f>
        <v>Flumil Aminofenazona Bufenina Difenilpiralina 20 Cápsulas</v>
      </c>
      <c r="C313" s="10" t="str">
        <f aca="false">IFERROR(LEFT('Layout Mercado Libre'!E313,FIND(" &gt; ",'Layout Mercado Libre'!E313)-1),"")</f>
        <v>Salud y Equipamiento Médico</v>
      </c>
      <c r="D313" s="12" t="n">
        <v>305</v>
      </c>
      <c r="E313" s="13" t="n">
        <f aca="false">Parámetros!$B$5</f>
        <v>4</v>
      </c>
      <c r="F313" s="13" t="n">
        <f aca="false">D313+E313</f>
        <v>309</v>
      </c>
      <c r="G313" s="3" t="n">
        <f aca="false">IF(C313="",Parámetros!$B$9,IFERROR(VLOOKUP(C313,Parámetros!$A$20:$B$23,2,FALSE()),Parámetros!$B$9))</f>
        <v>0.14</v>
      </c>
      <c r="H313" s="14" t="n">
        <v>0.17</v>
      </c>
      <c r="I313" s="12" t="n">
        <v>75</v>
      </c>
      <c r="J313" s="13" t="n">
        <f aca="false">ROUNDUP((F313+Parámetros!$C$13)/(1-G313),0)</f>
        <v>389</v>
      </c>
      <c r="K313" s="13" t="n">
        <f aca="false">ROUNDUP((F313+Parámetros!$C$14)/(1-G313),0)</f>
        <v>395</v>
      </c>
      <c r="L313" s="13" t="n">
        <f aca="false">ROUNDUP((F313+Parámetros!$C$15)/(1-G313),0)</f>
        <v>403</v>
      </c>
      <c r="M313" s="13" t="n">
        <f aca="false">MAX(ROUNDUP((F313+I313)/(1-G313),0),Parámetros!$B$7)</f>
        <v>447</v>
      </c>
      <c r="N313" s="12" t="n">
        <v>603.13</v>
      </c>
      <c r="O313" s="12" t="n">
        <v>508.86</v>
      </c>
      <c r="P313" s="13" t="n">
        <f aca="false">Parámetros!$B$6</f>
        <v>1</v>
      </c>
      <c r="Q313" s="13" t="n">
        <f aca="false">IF(AND(ISNUMBER(O313),O313-P313&gt;=Parámetros!$B$7),M313,IF(J313&lt;Parámetros!$B$13,J313,IF(K313&lt;Parámetros!$B$14,K313,IF(L313&lt;Parámetros!$B$15,L313,M313))))</f>
        <v>447</v>
      </c>
      <c r="R313" s="13" t="n">
        <f aca="false">IF(AND(ISNUMBER(O313),O313-P313&gt;=Q313),O313-P313,Q313)</f>
        <v>507.86</v>
      </c>
      <c r="S313" s="3" t="n">
        <f aca="false">IF(ISNUMBER(O313),R313/O313-1,"")</f>
        <v>-0.00196517706245336</v>
      </c>
      <c r="T313" s="13" t="n">
        <f aca="false">VLOOKUP(R313,Parámetros!$A$13:$C$16,3,TRUE())</f>
        <v>0</v>
      </c>
      <c r="U313" s="13" t="n">
        <f aca="false">IF(R313&gt;=Parámetros!$B$7,I313,0)</f>
        <v>75</v>
      </c>
      <c r="V313" s="13" t="n">
        <f aca="false">R313*(1-G313)-T313-U313</f>
        <v>361.7596</v>
      </c>
      <c r="W313" s="13" t="n">
        <f aca="false">V313-F313</f>
        <v>52.7596</v>
      </c>
      <c r="X313" s="2" t="s">
        <v>13532</v>
      </c>
      <c r="Y313" s="2"/>
      <c r="Z313" s="13" t="n">
        <v>399</v>
      </c>
      <c r="AA313" s="2" t="s">
        <v>13523</v>
      </c>
    </row>
    <row r="314" customFormat="false" ht="15" hidden="false" customHeight="false" outlineLevel="0" collapsed="false">
      <c r="A314" s="8" t="s">
        <v>3890</v>
      </c>
      <c r="B314" s="10" t="str">
        <f aca="false">'Layout Mercado Libre'!C314</f>
        <v>Fisiofer Hierro 40 mg/15 ml Solución 10 Frascos</v>
      </c>
      <c r="C314" s="10" t="str">
        <f aca="false">IFERROR(LEFT('Layout Mercado Libre'!E314,FIND(" &gt; ",'Layout Mercado Libre'!E314)-1),"")</f>
        <v>Salud y Equipamiento Médico</v>
      </c>
      <c r="D314" s="12" t="n">
        <v>286.39</v>
      </c>
      <c r="E314" s="13" t="n">
        <f aca="false">Parámetros!$B$5</f>
        <v>4</v>
      </c>
      <c r="F314" s="13" t="n">
        <f aca="false">D314+E314</f>
        <v>290.39</v>
      </c>
      <c r="G314" s="3" t="n">
        <f aca="false">IF(C314="",Parámetros!$B$9,IFERROR(VLOOKUP(C314,Parámetros!$A$20:$B$23,2,FALSE()),Parámetros!$B$9))</f>
        <v>0.14</v>
      </c>
      <c r="H314" s="14" t="n">
        <v>0.42</v>
      </c>
      <c r="I314" s="12" t="n">
        <v>75</v>
      </c>
      <c r="J314" s="13" t="n">
        <f aca="false">ROUNDUP((F314+Parámetros!$C$13)/(1-G314),0)</f>
        <v>367</v>
      </c>
      <c r="K314" s="13" t="n">
        <f aca="false">ROUNDUP((F314+Parámetros!$C$14)/(1-G314),0)</f>
        <v>373</v>
      </c>
      <c r="L314" s="13" t="n">
        <f aca="false">ROUNDUP((F314+Parámetros!$C$15)/(1-G314),0)</f>
        <v>381</v>
      </c>
      <c r="M314" s="13" t="n">
        <f aca="false">MAX(ROUNDUP((F314+I314)/(1-G314),0),Parámetros!$B$7)</f>
        <v>425</v>
      </c>
      <c r="N314" s="12" t="n">
        <v>480.78</v>
      </c>
      <c r="O314" s="12" t="n">
        <v>459</v>
      </c>
      <c r="P314" s="13" t="n">
        <f aca="false">Parámetros!$B$6</f>
        <v>1</v>
      </c>
      <c r="Q314" s="13" t="n">
        <f aca="false">IF(AND(ISNUMBER(O314),O314-P314&gt;=Parámetros!$B$7),M314,IF(J314&lt;Parámetros!$B$13,J314,IF(K314&lt;Parámetros!$B$14,K314,IF(L314&lt;Parámetros!$B$15,L314,M314))))</f>
        <v>425</v>
      </c>
      <c r="R314" s="13" t="n">
        <f aca="false">IF(AND(ISNUMBER(O314),O314-P314&gt;=Q314),O314-P314,Q314)</f>
        <v>458</v>
      </c>
      <c r="S314" s="3" t="n">
        <f aca="false">IF(ISNUMBER(O314),R314/O314-1,"")</f>
        <v>-0.0021786492374728</v>
      </c>
      <c r="T314" s="13" t="n">
        <f aca="false">VLOOKUP(R314,Parámetros!$A$13:$C$16,3,TRUE())</f>
        <v>0</v>
      </c>
      <c r="U314" s="13" t="n">
        <f aca="false">IF(R314&gt;=Parámetros!$B$7,I314,0)</f>
        <v>75</v>
      </c>
      <c r="V314" s="13" t="n">
        <f aca="false">R314*(1-G314)-T314-U314</f>
        <v>318.88</v>
      </c>
      <c r="W314" s="13" t="n">
        <f aca="false">V314-F314</f>
        <v>28.49</v>
      </c>
      <c r="X314" s="2" t="s">
        <v>13643</v>
      </c>
      <c r="Y314" s="2"/>
      <c r="Z314" s="13" t="n">
        <v>320</v>
      </c>
      <c r="AA314" s="2" t="s">
        <v>13537</v>
      </c>
    </row>
    <row r="315" customFormat="false" ht="15" hidden="false" customHeight="false" outlineLevel="0" collapsed="false">
      <c r="A315" s="8" t="s">
        <v>3904</v>
      </c>
      <c r="B315" s="10" t="str">
        <f aca="false">'Layout Mercado Libre'!C315</f>
        <v>Pañales para Adulto Diapro Confort Mediano 10 Piezas</v>
      </c>
      <c r="C315" s="10" t="str">
        <f aca="false">IFERROR(LEFT('Layout Mercado Libre'!E315,FIND(" &gt; ",'Layout Mercado Libre'!E315)-1),"")</f>
        <v>Salud y Equipamiento Médico</v>
      </c>
      <c r="D315" s="12" t="n">
        <v>73.85</v>
      </c>
      <c r="E315" s="13" t="n">
        <f aca="false">Parámetros!$B$5</f>
        <v>4</v>
      </c>
      <c r="F315" s="13" t="n">
        <f aca="false">D315+E315</f>
        <v>77.85</v>
      </c>
      <c r="G315" s="3" t="n">
        <f aca="false">IF(C315="",Parámetros!$B$9,IFERROR(VLOOKUP(C315,Parámetros!$A$20:$B$23,2,FALSE()),Parámetros!$B$9))</f>
        <v>0.14</v>
      </c>
      <c r="H315" s="14" t="n">
        <v>0.8</v>
      </c>
      <c r="I315" s="12" t="n">
        <v>90</v>
      </c>
      <c r="J315" s="13" t="n">
        <f aca="false">ROUNDUP((F315+Parámetros!$C$13)/(1-G315),0)</f>
        <v>120</v>
      </c>
      <c r="K315" s="13" t="n">
        <f aca="false">ROUNDUP((F315+Parámetros!$C$14)/(1-G315),0)</f>
        <v>126</v>
      </c>
      <c r="L315" s="13" t="n">
        <f aca="false">ROUNDUP((F315+Parámetros!$C$15)/(1-G315),0)</f>
        <v>134</v>
      </c>
      <c r="M315" s="13" t="n">
        <f aca="false">MAX(ROUNDUP((F315+I315)/(1-G315),0),Parámetros!$B$7)</f>
        <v>299</v>
      </c>
      <c r="N315" s="12" t="n">
        <v>194.87</v>
      </c>
      <c r="O315" s="12" t="n">
        <v>187</v>
      </c>
      <c r="P315" s="13" t="n">
        <f aca="false">Parámetros!$B$6</f>
        <v>1</v>
      </c>
      <c r="Q315" s="13" t="n">
        <f aca="false">IF(AND(ISNUMBER(O315),O315-P315&gt;=Parámetros!$B$7),M315,IF(J315&lt;Parámetros!$B$13,J315,IF(K315&lt;Parámetros!$B$14,K315,IF(L315&lt;Parámetros!$B$15,L315,M315))))</f>
        <v>126</v>
      </c>
      <c r="R315" s="13" t="n">
        <f aca="false">IF(AND(ISNUMBER(O315),O315-P315&gt;=Q315),O315-P315,Q315)</f>
        <v>186</v>
      </c>
      <c r="S315" s="3" t="n">
        <f aca="false">IF(ISNUMBER(O315),R315/O315-1,"")</f>
        <v>-0.00534759358288772</v>
      </c>
      <c r="T315" s="13" t="n">
        <f aca="false">VLOOKUP(R315,Parámetros!$A$13:$C$16,3,TRUE())</f>
        <v>37</v>
      </c>
      <c r="U315" s="13" t="n">
        <f aca="false">IF(R315&gt;=Parámetros!$B$7,I315,0)</f>
        <v>0</v>
      </c>
      <c r="V315" s="13" t="n">
        <f aca="false">R315*(1-G315)-T315-U315</f>
        <v>122.96</v>
      </c>
      <c r="W315" s="13" t="n">
        <f aca="false">V315-F315</f>
        <v>45.11</v>
      </c>
      <c r="X315" s="2" t="s">
        <v>13530</v>
      </c>
      <c r="Y315" s="2"/>
      <c r="Z315" s="13" t="n">
        <v>119</v>
      </c>
      <c r="AA315" s="2" t="s">
        <v>13526</v>
      </c>
    </row>
    <row r="316" customFormat="false" ht="15" hidden="false" customHeight="false" outlineLevel="0" collapsed="false">
      <c r="A316" s="8" t="s">
        <v>3914</v>
      </c>
      <c r="B316" s="10" t="str">
        <f aca="false">'Layout Mercado Libre'!C316</f>
        <v>Ciprobac Ciprofloxacino 500 mg 14 Tabletas</v>
      </c>
      <c r="C316" s="10" t="str">
        <f aca="false">IFERROR(LEFT('Layout Mercado Libre'!E316,FIND(" &gt; ",'Layout Mercado Libre'!E316)-1),"")</f>
        <v>Salud y Equipamiento Médico</v>
      </c>
      <c r="D316" s="12" t="n">
        <v>291.38</v>
      </c>
      <c r="E316" s="13" t="n">
        <f aca="false">Parámetros!$B$5</f>
        <v>4</v>
      </c>
      <c r="F316" s="13" t="n">
        <f aca="false">D316+E316</f>
        <v>295.38</v>
      </c>
      <c r="G316" s="3" t="n">
        <f aca="false">IF(C316="",Parámetros!$B$9,IFERROR(VLOOKUP(C316,Parámetros!$A$20:$B$23,2,FALSE()),Parámetros!$B$9))</f>
        <v>0.14</v>
      </c>
      <c r="H316" s="14" t="n">
        <v>0.15</v>
      </c>
      <c r="I316" s="12" t="n">
        <v>75</v>
      </c>
      <c r="J316" s="13" t="n">
        <f aca="false">ROUNDUP((F316+Parámetros!$C$13)/(1-G316),0)</f>
        <v>373</v>
      </c>
      <c r="K316" s="13" t="n">
        <f aca="false">ROUNDUP((F316+Parámetros!$C$14)/(1-G316),0)</f>
        <v>379</v>
      </c>
      <c r="L316" s="13" t="n">
        <f aca="false">ROUNDUP((F316+Parámetros!$C$15)/(1-G316),0)</f>
        <v>387</v>
      </c>
      <c r="M316" s="13" t="n">
        <f aca="false">MAX(ROUNDUP((F316+I316)/(1-G316),0),Parámetros!$B$7)</f>
        <v>431</v>
      </c>
      <c r="N316" s="12" t="n">
        <v>706.62</v>
      </c>
      <c r="O316" s="12" t="n">
        <v>499.5</v>
      </c>
      <c r="P316" s="13" t="n">
        <f aca="false">Parámetros!$B$6</f>
        <v>1</v>
      </c>
      <c r="Q316" s="13" t="n">
        <f aca="false">IF(AND(ISNUMBER(O316),O316-P316&gt;=Parámetros!$B$7),M316,IF(J316&lt;Parámetros!$B$13,J316,IF(K316&lt;Parámetros!$B$14,K316,IF(L316&lt;Parámetros!$B$15,L316,M316))))</f>
        <v>431</v>
      </c>
      <c r="R316" s="13" t="n">
        <f aca="false">IF(AND(ISNUMBER(O316),O316-P316&gt;=Q316),O316-P316,Q316)</f>
        <v>498.5</v>
      </c>
      <c r="S316" s="3" t="n">
        <f aca="false">IF(ISNUMBER(O316),R316/O316-1,"")</f>
        <v>-0.00200200200200196</v>
      </c>
      <c r="T316" s="13" t="n">
        <f aca="false">VLOOKUP(R316,Parámetros!$A$13:$C$16,3,TRUE())</f>
        <v>0</v>
      </c>
      <c r="U316" s="13" t="n">
        <f aca="false">IF(R316&gt;=Parámetros!$B$7,I316,0)</f>
        <v>75</v>
      </c>
      <c r="V316" s="13" t="n">
        <f aca="false">R316*(1-G316)-T316-U316</f>
        <v>353.71</v>
      </c>
      <c r="W316" s="13" t="n">
        <f aca="false">V316-F316</f>
        <v>58.33</v>
      </c>
      <c r="X316" s="2" t="s">
        <v>13554</v>
      </c>
      <c r="Y316" s="2"/>
      <c r="Z316" s="13" t="n">
        <v>537.5</v>
      </c>
      <c r="AA316" s="2" t="s">
        <v>13523</v>
      </c>
    </row>
    <row r="317" customFormat="false" ht="15" hidden="false" customHeight="false" outlineLevel="0" collapsed="false">
      <c r="A317" s="8" t="s">
        <v>3927</v>
      </c>
      <c r="B317" s="10" t="str">
        <f aca="false">'Layout Mercado Libre'!C317</f>
        <v>Kank-A Benzocaína 20% Solución Bucal 9.7 ml</v>
      </c>
      <c r="C317" s="10" t="str">
        <f aca="false">IFERROR(LEFT('Layout Mercado Libre'!E317,FIND(" &gt; ",'Layout Mercado Libre'!E317)-1),"")</f>
        <v>Salud y Equipamiento Médico</v>
      </c>
      <c r="D317" s="12" t="n">
        <v>199.1</v>
      </c>
      <c r="E317" s="13" t="n">
        <f aca="false">Parámetros!$B$5</f>
        <v>4</v>
      </c>
      <c r="F317" s="13" t="n">
        <f aca="false">D317+E317</f>
        <v>203.1</v>
      </c>
      <c r="G317" s="3" t="n">
        <f aca="false">IF(C317="",Parámetros!$B$9,IFERROR(VLOOKUP(C317,Parámetros!$A$20:$B$23,2,FALSE()),Parámetros!$B$9))</f>
        <v>0.14</v>
      </c>
      <c r="H317" s="14" t="n">
        <v>0.06</v>
      </c>
      <c r="I317" s="12" t="n">
        <v>75</v>
      </c>
      <c r="J317" s="13" t="n">
        <f aca="false">ROUNDUP((F317+Parámetros!$C$13)/(1-G317),0)</f>
        <v>266</v>
      </c>
      <c r="K317" s="13" t="n">
        <f aca="false">ROUNDUP((F317+Parámetros!$C$14)/(1-G317),0)</f>
        <v>272</v>
      </c>
      <c r="L317" s="13" t="n">
        <f aca="false">ROUNDUP((F317+Parámetros!$C$15)/(1-G317),0)</f>
        <v>280</v>
      </c>
      <c r="M317" s="13" t="n">
        <f aca="false">MAX(ROUNDUP((F317+I317)/(1-G317),0),Parámetros!$B$7)</f>
        <v>324</v>
      </c>
      <c r="N317" s="12" t="n">
        <v>383.37</v>
      </c>
      <c r="O317" s="12" t="n">
        <v>264.01</v>
      </c>
      <c r="P317" s="13" t="n">
        <f aca="false">Parámetros!$B$6</f>
        <v>1</v>
      </c>
      <c r="Q317" s="13" t="n">
        <f aca="false">IF(AND(ISNUMBER(O317),O317-P317&gt;=Parámetros!$B$7),M317,IF(J317&lt;Parámetros!$B$13,J317,IF(K317&lt;Parámetros!$B$14,K317,IF(L317&lt;Parámetros!$B$15,L317,M317))))</f>
        <v>280</v>
      </c>
      <c r="R317" s="13" t="n">
        <f aca="false">IF(AND(ISNUMBER(O317),O317-P317&gt;=Q317),O317-P317,Q317)</f>
        <v>280</v>
      </c>
      <c r="S317" s="3" t="n">
        <f aca="false">IF(ISNUMBER(O317),R317/O317-1,"")</f>
        <v>0.0605658876557706</v>
      </c>
      <c r="T317" s="13" t="n">
        <f aca="false">VLOOKUP(R317,Parámetros!$A$13:$C$16,3,TRUE())</f>
        <v>37</v>
      </c>
      <c r="U317" s="13" t="n">
        <f aca="false">IF(R317&gt;=Parámetros!$B$7,I317,0)</f>
        <v>0</v>
      </c>
      <c r="V317" s="13" t="n">
        <f aca="false">R317*(1-G317)-T317-U317</f>
        <v>203.8</v>
      </c>
      <c r="W317" s="13" t="n">
        <f aca="false">V317-F317</f>
        <v>0.699999999999989</v>
      </c>
      <c r="X317" s="2" t="s">
        <v>13644</v>
      </c>
      <c r="Y317" s="2"/>
      <c r="Z317" s="13" t="n">
        <v>233.75</v>
      </c>
      <c r="AA317" s="2" t="s">
        <v>13537</v>
      </c>
    </row>
    <row r="318" customFormat="false" ht="15" hidden="false" customHeight="false" outlineLevel="0" collapsed="false">
      <c r="A318" s="8" t="s">
        <v>3941</v>
      </c>
      <c r="B318" s="10" t="str">
        <f aca="false">'Layout Mercado Libre'!C318</f>
        <v>Italdermol Crema Triticum Vulgare 150 mg/g 10 g</v>
      </c>
      <c r="C318" s="10" t="str">
        <f aca="false">IFERROR(LEFT('Layout Mercado Libre'!E318,FIND(" &gt; ",'Layout Mercado Libre'!E318)-1),"")</f>
        <v>Salud y Equipamiento Médico</v>
      </c>
      <c r="D318" s="12" t="n">
        <v>263.96</v>
      </c>
      <c r="E318" s="13" t="n">
        <f aca="false">Parámetros!$B$5</f>
        <v>4</v>
      </c>
      <c r="F318" s="13" t="n">
        <f aca="false">D318+E318</f>
        <v>267.96</v>
      </c>
      <c r="G318" s="3" t="n">
        <f aca="false">IF(C318="",Parámetros!$B$9,IFERROR(VLOOKUP(C318,Parámetros!$A$20:$B$23,2,FALSE()),Parámetros!$B$9))</f>
        <v>0.14</v>
      </c>
      <c r="H318" s="14" t="n">
        <v>0.06</v>
      </c>
      <c r="I318" s="12" t="n">
        <v>75</v>
      </c>
      <c r="J318" s="13" t="n">
        <f aca="false">ROUNDUP((F318+Parámetros!$C$13)/(1-G318),0)</f>
        <v>341</v>
      </c>
      <c r="K318" s="13" t="n">
        <f aca="false">ROUNDUP((F318+Parámetros!$C$14)/(1-G318),0)</f>
        <v>347</v>
      </c>
      <c r="L318" s="13" t="n">
        <f aca="false">ROUNDUP((F318+Parámetros!$C$15)/(1-G318),0)</f>
        <v>355</v>
      </c>
      <c r="M318" s="13" t="n">
        <f aca="false">MAX(ROUNDUP((F318+I318)/(1-G318),0),Parámetros!$B$7)</f>
        <v>399</v>
      </c>
      <c r="N318" s="12" t="n">
        <v>489.9</v>
      </c>
      <c r="O318" s="12" t="n">
        <v>440</v>
      </c>
      <c r="P318" s="13" t="n">
        <f aca="false">Parámetros!$B$6</f>
        <v>1</v>
      </c>
      <c r="Q318" s="13" t="n">
        <f aca="false">IF(AND(ISNUMBER(O318),O318-P318&gt;=Parámetros!$B$7),M318,IF(J318&lt;Parámetros!$B$13,J318,IF(K318&lt;Parámetros!$B$14,K318,IF(L318&lt;Parámetros!$B$15,L318,M318))))</f>
        <v>399</v>
      </c>
      <c r="R318" s="13" t="n">
        <f aca="false">IF(AND(ISNUMBER(O318),O318-P318&gt;=Q318),O318-P318,Q318)</f>
        <v>439</v>
      </c>
      <c r="S318" s="3" t="n">
        <f aca="false">IF(ISNUMBER(O318),R318/O318-1,"")</f>
        <v>-0.00227272727272732</v>
      </c>
      <c r="T318" s="13" t="n">
        <f aca="false">VLOOKUP(R318,Parámetros!$A$13:$C$16,3,TRUE())</f>
        <v>0</v>
      </c>
      <c r="U318" s="13" t="n">
        <f aca="false">IF(R318&gt;=Parámetros!$B$7,I318,0)</f>
        <v>75</v>
      </c>
      <c r="V318" s="13" t="n">
        <f aca="false">R318*(1-G318)-T318-U318</f>
        <v>302.54</v>
      </c>
      <c r="W318" s="13" t="n">
        <f aca="false">V318-F318</f>
        <v>34.58</v>
      </c>
      <c r="X318" s="2" t="s">
        <v>13570</v>
      </c>
      <c r="Y318" s="2"/>
      <c r="Z318" s="13" t="n">
        <v>345</v>
      </c>
      <c r="AA318" s="2" t="s">
        <v>13523</v>
      </c>
    </row>
    <row r="319" customFormat="false" ht="15" hidden="false" customHeight="false" outlineLevel="0" collapsed="false">
      <c r="A319" s="8" t="s">
        <v>3952</v>
      </c>
      <c r="B319" s="10" t="str">
        <f aca="false">'Layout Mercado Libre'!C319</f>
        <v>Vontrol Difenidol 25 mg 25 Tabletas</v>
      </c>
      <c r="C319" s="10" t="str">
        <f aca="false">IFERROR(LEFT('Layout Mercado Libre'!E319,FIND(" &gt; ",'Layout Mercado Libre'!E319)-1),"")</f>
        <v>Salud y Equipamiento Médico</v>
      </c>
      <c r="D319" s="12" t="n">
        <v>276.65</v>
      </c>
      <c r="E319" s="13" t="n">
        <f aca="false">Parámetros!$B$5</f>
        <v>4</v>
      </c>
      <c r="F319" s="13" t="n">
        <f aca="false">D319+E319</f>
        <v>280.65</v>
      </c>
      <c r="G319" s="3" t="n">
        <f aca="false">IF(C319="",Parámetros!$B$9,IFERROR(VLOOKUP(C319,Parámetros!$A$20:$B$23,2,FALSE()),Parámetros!$B$9))</f>
        <v>0.14</v>
      </c>
      <c r="H319" s="14" t="n">
        <v>0.18</v>
      </c>
      <c r="I319" s="12" t="n">
        <v>75</v>
      </c>
      <c r="J319" s="13" t="n">
        <f aca="false">ROUNDUP((F319+Parámetros!$C$13)/(1-G319),0)</f>
        <v>356</v>
      </c>
      <c r="K319" s="13" t="n">
        <f aca="false">ROUNDUP((F319+Parámetros!$C$14)/(1-G319),0)</f>
        <v>362</v>
      </c>
      <c r="L319" s="13" t="n">
        <f aca="false">ROUNDUP((F319+Parámetros!$C$15)/(1-G319),0)</f>
        <v>370</v>
      </c>
      <c r="M319" s="13" t="n">
        <f aca="false">MAX(ROUNDUP((F319+I319)/(1-G319),0),Parámetros!$B$7)</f>
        <v>414</v>
      </c>
      <c r="N319" s="12" t="n">
        <v>509.78</v>
      </c>
      <c r="O319" s="12" t="n">
        <v>484.11</v>
      </c>
      <c r="P319" s="13" t="n">
        <f aca="false">Parámetros!$B$6</f>
        <v>1</v>
      </c>
      <c r="Q319" s="13" t="n">
        <f aca="false">IF(AND(ISNUMBER(O319),O319-P319&gt;=Parámetros!$B$7),M319,IF(J319&lt;Parámetros!$B$13,J319,IF(K319&lt;Parámetros!$B$14,K319,IF(L319&lt;Parámetros!$B$15,L319,M319))))</f>
        <v>414</v>
      </c>
      <c r="R319" s="13" t="n">
        <f aca="false">IF(AND(ISNUMBER(O319),O319-P319&gt;=Q319),O319-P319,Q319)</f>
        <v>483.11</v>
      </c>
      <c r="S319" s="3" t="n">
        <f aca="false">IF(ISNUMBER(O319),R319/O319-1,"")</f>
        <v>-0.00206564623742533</v>
      </c>
      <c r="T319" s="13" t="n">
        <f aca="false">VLOOKUP(R319,Parámetros!$A$13:$C$16,3,TRUE())</f>
        <v>0</v>
      </c>
      <c r="U319" s="13" t="n">
        <f aca="false">IF(R319&gt;=Parámetros!$B$7,I319,0)</f>
        <v>75</v>
      </c>
      <c r="V319" s="13" t="n">
        <f aca="false">R319*(1-G319)-T319-U319</f>
        <v>340.4746</v>
      </c>
      <c r="W319" s="13" t="n">
        <f aca="false">V319-F319</f>
        <v>59.8246</v>
      </c>
      <c r="X319" s="2" t="s">
        <v>13645</v>
      </c>
      <c r="Y319" s="2"/>
      <c r="Z319" s="13" t="n">
        <v>341.5</v>
      </c>
      <c r="AA319" s="2" t="s">
        <v>13523</v>
      </c>
    </row>
    <row r="320" customFormat="false" ht="15" hidden="false" customHeight="false" outlineLevel="0" collapsed="false">
      <c r="A320" s="8" t="s">
        <v>3962</v>
      </c>
      <c r="B320" s="10" t="str">
        <f aca="false">'Layout Mercado Libre'!C320</f>
        <v>Fosfonat Ácido Ibandrónico 150 mg 1 Tableta</v>
      </c>
      <c r="C320" s="10" t="str">
        <f aca="false">IFERROR(LEFT('Layout Mercado Libre'!E320,FIND(" &gt; ",'Layout Mercado Libre'!E320)-1),"")</f>
        <v>Salud y Equipamiento Médico</v>
      </c>
      <c r="D320" s="12" t="n">
        <v>709.02</v>
      </c>
      <c r="E320" s="13" t="n">
        <f aca="false">Parámetros!$B$5</f>
        <v>4</v>
      </c>
      <c r="F320" s="13" t="n">
        <f aca="false">D320+E320</f>
        <v>713.02</v>
      </c>
      <c r="G320" s="3" t="n">
        <f aca="false">IF(C320="",Parámetros!$B$9,IFERROR(VLOOKUP(C320,Parámetros!$A$20:$B$23,2,FALSE()),Parámetros!$B$9))</f>
        <v>0.14</v>
      </c>
      <c r="H320" s="14" t="n">
        <v>0.12</v>
      </c>
      <c r="I320" s="12" t="n">
        <v>75</v>
      </c>
      <c r="J320" s="13" t="n">
        <f aca="false">ROUNDUP((F320+Parámetros!$C$13)/(1-G320),0)</f>
        <v>859</v>
      </c>
      <c r="K320" s="13" t="n">
        <f aca="false">ROUNDUP((F320+Parámetros!$C$14)/(1-G320),0)</f>
        <v>864</v>
      </c>
      <c r="L320" s="13" t="n">
        <f aca="false">ROUNDUP((F320+Parámetros!$C$15)/(1-G320),0)</f>
        <v>873</v>
      </c>
      <c r="M320" s="13" t="n">
        <f aca="false">MAX(ROUNDUP((F320+I320)/(1-G320),0),Parámetros!$B$7)</f>
        <v>917</v>
      </c>
      <c r="N320" s="12" t="n">
        <v>1222.22</v>
      </c>
      <c r="O320" s="12" t="n">
        <v>1039</v>
      </c>
      <c r="P320" s="13" t="n">
        <f aca="false">Parámetros!$B$6</f>
        <v>1</v>
      </c>
      <c r="Q320" s="13" t="n">
        <f aca="false">IF(AND(ISNUMBER(O320),O320-P320&gt;=Parámetros!$B$7),M320,IF(J320&lt;Parámetros!$B$13,J320,IF(K320&lt;Parámetros!$B$14,K320,IF(L320&lt;Parámetros!$B$15,L320,M320))))</f>
        <v>917</v>
      </c>
      <c r="R320" s="13" t="n">
        <f aca="false">IF(AND(ISNUMBER(O320),O320-P320&gt;=Q320),O320-P320,Q320)</f>
        <v>1038</v>
      </c>
      <c r="S320" s="3" t="n">
        <f aca="false">IF(ISNUMBER(O320),R320/O320-1,"")</f>
        <v>-0.000962463907603461</v>
      </c>
      <c r="T320" s="13" t="n">
        <f aca="false">VLOOKUP(R320,Parámetros!$A$13:$C$16,3,TRUE())</f>
        <v>0</v>
      </c>
      <c r="U320" s="13" t="n">
        <f aca="false">IF(R320&gt;=Parámetros!$B$7,I320,0)</f>
        <v>75</v>
      </c>
      <c r="V320" s="13" t="n">
        <f aca="false">R320*(1-G320)-T320-U320</f>
        <v>817.68</v>
      </c>
      <c r="W320" s="13" t="n">
        <f aca="false">V320-F320</f>
        <v>104.66</v>
      </c>
      <c r="X320" s="2" t="s">
        <v>13646</v>
      </c>
      <c r="Y320" s="2"/>
      <c r="Z320" s="13" t="n">
        <v>877</v>
      </c>
      <c r="AA320" s="2" t="s">
        <v>13523</v>
      </c>
    </row>
    <row r="321" customFormat="false" ht="15" hidden="false" customHeight="false" outlineLevel="0" collapsed="false">
      <c r="A321" s="8" t="s">
        <v>3975</v>
      </c>
      <c r="B321" s="10" t="str">
        <f aca="false">'Layout Mercado Libre'!C321</f>
        <v>Trayenta Duo Linagliptina Metformina 2.5/850 mg 60 Tabletas</v>
      </c>
      <c r="C321" s="10" t="str">
        <f aca="false">IFERROR(LEFT('Layout Mercado Libre'!E321,FIND(" &gt; ",'Layout Mercado Libre'!E321)-1),"")</f>
        <v>Salud y Equipamiento Médico</v>
      </c>
      <c r="D321" s="12" t="n">
        <v>1187.34</v>
      </c>
      <c r="E321" s="13" t="n">
        <f aca="false">Parámetros!$B$5</f>
        <v>4</v>
      </c>
      <c r="F321" s="13" t="n">
        <f aca="false">D321+E321</f>
        <v>1191.34</v>
      </c>
      <c r="G321" s="3" t="n">
        <f aca="false">IF(C321="",Parámetros!$B$9,IFERROR(VLOOKUP(C321,Parámetros!$A$20:$B$23,2,FALSE()),Parámetros!$B$9))</f>
        <v>0.14</v>
      </c>
      <c r="H321" s="14" t="n">
        <v>0.26</v>
      </c>
      <c r="I321" s="12" t="n">
        <v>75</v>
      </c>
      <c r="J321" s="13" t="n">
        <f aca="false">ROUNDUP((F321+Parámetros!$C$13)/(1-G321),0)</f>
        <v>1415</v>
      </c>
      <c r="K321" s="13" t="n">
        <f aca="false">ROUNDUP((F321+Parámetros!$C$14)/(1-G321),0)</f>
        <v>1421</v>
      </c>
      <c r="L321" s="13" t="n">
        <f aca="false">ROUNDUP((F321+Parámetros!$C$15)/(1-G321),0)</f>
        <v>1429</v>
      </c>
      <c r="M321" s="13" t="n">
        <f aca="false">MAX(ROUNDUP((F321+I321)/(1-G321),0),Parámetros!$B$7)</f>
        <v>1473</v>
      </c>
      <c r="N321" s="12" t="n">
        <v>1726.27</v>
      </c>
      <c r="O321" s="12" t="n">
        <v>1549</v>
      </c>
      <c r="P321" s="13" t="n">
        <f aca="false">Parámetros!$B$6</f>
        <v>1</v>
      </c>
      <c r="Q321" s="13" t="n">
        <f aca="false">IF(AND(ISNUMBER(O321),O321-P321&gt;=Parámetros!$B$7),M321,IF(J321&lt;Parámetros!$B$13,J321,IF(K321&lt;Parámetros!$B$14,K321,IF(L321&lt;Parámetros!$B$15,L321,M321))))</f>
        <v>1473</v>
      </c>
      <c r="R321" s="13" t="n">
        <f aca="false">IF(AND(ISNUMBER(O321),O321-P321&gt;=Q321),O321-P321,Q321)</f>
        <v>1548</v>
      </c>
      <c r="S321" s="3" t="n">
        <f aca="false">IF(ISNUMBER(O321),R321/O321-1,"")</f>
        <v>-0.00064557779212393</v>
      </c>
      <c r="T321" s="13" t="n">
        <f aca="false">VLOOKUP(R321,Parámetros!$A$13:$C$16,3,TRUE())</f>
        <v>0</v>
      </c>
      <c r="U321" s="13" t="n">
        <f aca="false">IF(R321&gt;=Parámetros!$B$7,I321,0)</f>
        <v>75</v>
      </c>
      <c r="V321" s="13" t="n">
        <f aca="false">R321*(1-G321)-T321-U321</f>
        <v>1256.28</v>
      </c>
      <c r="W321" s="13" t="n">
        <f aca="false">V321-F321</f>
        <v>64.9400000000001</v>
      </c>
      <c r="X321" s="2" t="s">
        <v>13534</v>
      </c>
      <c r="Y321" s="2"/>
      <c r="Z321" s="13" t="n">
        <v>2379</v>
      </c>
      <c r="AA321" s="2" t="s">
        <v>13537</v>
      </c>
    </row>
    <row r="322" customFormat="false" ht="15" hidden="false" customHeight="false" outlineLevel="0" collapsed="false">
      <c r="A322" s="8" t="s">
        <v>3986</v>
      </c>
      <c r="B322" s="10" t="str">
        <f aca="false">'Layout Mercado Libre'!C322</f>
        <v>Unamol Cisaprida Suspensión 1 mg/ml 60 ml</v>
      </c>
      <c r="C322" s="10" t="str">
        <f aca="false">IFERROR(LEFT('Layout Mercado Libre'!E322,FIND(" &gt; ",'Layout Mercado Libre'!E322)-1),"")</f>
        <v>Salud y Equipamiento Médico</v>
      </c>
      <c r="D322" s="12" t="n">
        <v>305</v>
      </c>
      <c r="E322" s="13" t="n">
        <f aca="false">Parámetros!$B$5</f>
        <v>4</v>
      </c>
      <c r="F322" s="13" t="n">
        <f aca="false">D322+E322</f>
        <v>309</v>
      </c>
      <c r="G322" s="3" t="n">
        <f aca="false">IF(C322="",Parámetros!$B$9,IFERROR(VLOOKUP(C322,Parámetros!$A$20:$B$23,2,FALSE()),Parámetros!$B$9))</f>
        <v>0.14</v>
      </c>
      <c r="H322" s="14" t="n">
        <v>0.12</v>
      </c>
      <c r="I322" s="12" t="n">
        <v>75</v>
      </c>
      <c r="J322" s="13" t="n">
        <f aca="false">ROUNDUP((F322+Parámetros!$C$13)/(1-G322),0)</f>
        <v>389</v>
      </c>
      <c r="K322" s="13" t="n">
        <f aca="false">ROUNDUP((F322+Parámetros!$C$14)/(1-G322),0)</f>
        <v>395</v>
      </c>
      <c r="L322" s="13" t="n">
        <f aca="false">ROUNDUP((F322+Parámetros!$C$15)/(1-G322),0)</f>
        <v>403</v>
      </c>
      <c r="M322" s="13" t="n">
        <f aca="false">MAX(ROUNDUP((F322+I322)/(1-G322),0),Parámetros!$B$7)</f>
        <v>447</v>
      </c>
      <c r="N322" s="12" t="n">
        <v>521.15</v>
      </c>
      <c r="O322" s="12" t="n">
        <v>498.96</v>
      </c>
      <c r="P322" s="13" t="n">
        <f aca="false">Parámetros!$B$6</f>
        <v>1</v>
      </c>
      <c r="Q322" s="13" t="n">
        <f aca="false">IF(AND(ISNUMBER(O322),O322-P322&gt;=Parámetros!$B$7),M322,IF(J322&lt;Parámetros!$B$13,J322,IF(K322&lt;Parámetros!$B$14,K322,IF(L322&lt;Parámetros!$B$15,L322,M322))))</f>
        <v>447</v>
      </c>
      <c r="R322" s="13" t="n">
        <f aca="false">IF(AND(ISNUMBER(O322),O322-P322&gt;=Q322),O322-P322,Q322)</f>
        <v>497.96</v>
      </c>
      <c r="S322" s="3" t="n">
        <f aca="false">IF(ISNUMBER(O322),R322/O322-1,"")</f>
        <v>-0.0020041686708353</v>
      </c>
      <c r="T322" s="13" t="n">
        <f aca="false">VLOOKUP(R322,Parámetros!$A$13:$C$16,3,TRUE())</f>
        <v>0</v>
      </c>
      <c r="U322" s="13" t="n">
        <f aca="false">IF(R322&gt;=Parámetros!$B$7,I322,0)</f>
        <v>75</v>
      </c>
      <c r="V322" s="13" t="n">
        <f aca="false">R322*(1-G322)-T322-U322</f>
        <v>353.2456</v>
      </c>
      <c r="W322" s="13" t="n">
        <f aca="false">V322-F322</f>
        <v>44.2456</v>
      </c>
      <c r="X322" s="2" t="s">
        <v>13598</v>
      </c>
      <c r="Y322" s="2"/>
      <c r="Z322" s="13" t="n">
        <v>305.5</v>
      </c>
      <c r="AA322" s="2" t="s">
        <v>13523</v>
      </c>
    </row>
    <row r="323" customFormat="false" ht="15" hidden="false" customHeight="false" outlineLevel="0" collapsed="false">
      <c r="A323" s="8" t="s">
        <v>4001</v>
      </c>
      <c r="B323" s="10" t="str">
        <f aca="false">'Layout Mercado Libre'!C323</f>
        <v>Febrax Naproxeno Paracetamol Suspensión 100 ml</v>
      </c>
      <c r="C323" s="10" t="str">
        <f aca="false">IFERROR(LEFT('Layout Mercado Libre'!E323,FIND(" &gt; ",'Layout Mercado Libre'!E323)-1),"")</f>
        <v>Salud y Equipamiento Médico</v>
      </c>
      <c r="D323" s="12" t="n">
        <v>118</v>
      </c>
      <c r="E323" s="13" t="n">
        <f aca="false">Parámetros!$B$5</f>
        <v>4</v>
      </c>
      <c r="F323" s="13" t="n">
        <f aca="false">D323+E323</f>
        <v>122</v>
      </c>
      <c r="G323" s="3" t="n">
        <f aca="false">IF(C323="",Parámetros!$B$9,IFERROR(VLOOKUP(C323,Parámetros!$A$20:$B$23,2,FALSE()),Parámetros!$B$9))</f>
        <v>0.14</v>
      </c>
      <c r="H323" s="14" t="n">
        <v>0.17</v>
      </c>
      <c r="I323" s="12" t="n">
        <v>75</v>
      </c>
      <c r="J323" s="13" t="n">
        <f aca="false">ROUNDUP((F323+Parámetros!$C$13)/(1-G323),0)</f>
        <v>171</v>
      </c>
      <c r="K323" s="13" t="n">
        <f aca="false">ROUNDUP((F323+Parámetros!$C$14)/(1-G323),0)</f>
        <v>177</v>
      </c>
      <c r="L323" s="13" t="n">
        <f aca="false">ROUNDUP((F323+Parámetros!$C$15)/(1-G323),0)</f>
        <v>185</v>
      </c>
      <c r="M323" s="13" t="n">
        <f aca="false">MAX(ROUNDUP((F323+I323)/(1-G323),0),Parámetros!$B$7)</f>
        <v>299</v>
      </c>
      <c r="N323" s="12" t="n">
        <v>269.73</v>
      </c>
      <c r="O323" s="12" t="n">
        <v>240</v>
      </c>
      <c r="P323" s="13" t="n">
        <f aca="false">Parámetros!$B$6</f>
        <v>1</v>
      </c>
      <c r="Q323" s="13" t="n">
        <f aca="false">IF(AND(ISNUMBER(O323),O323-P323&gt;=Parámetros!$B$7),M323,IF(J323&lt;Parámetros!$B$13,J323,IF(K323&lt;Parámetros!$B$14,K323,IF(L323&lt;Parámetros!$B$15,L323,M323))))</f>
        <v>185</v>
      </c>
      <c r="R323" s="13" t="n">
        <f aca="false">IF(AND(ISNUMBER(O323),O323-P323&gt;=Q323),O323-P323,Q323)</f>
        <v>239</v>
      </c>
      <c r="S323" s="3" t="n">
        <f aca="false">IF(ISNUMBER(O323),R323/O323-1,"")</f>
        <v>-0.00416666666666665</v>
      </c>
      <c r="T323" s="13" t="n">
        <f aca="false">VLOOKUP(R323,Parámetros!$A$13:$C$16,3,TRUE())</f>
        <v>37</v>
      </c>
      <c r="U323" s="13" t="n">
        <f aca="false">IF(R323&gt;=Parámetros!$B$7,I323,0)</f>
        <v>0</v>
      </c>
      <c r="V323" s="13" t="n">
        <f aca="false">R323*(1-G323)-T323-U323</f>
        <v>168.54</v>
      </c>
      <c r="W323" s="13" t="n">
        <f aca="false">V323-F323</f>
        <v>46.54</v>
      </c>
      <c r="X323" s="2" t="s">
        <v>13608</v>
      </c>
      <c r="Y323" s="2"/>
      <c r="Z323" s="13" t="n">
        <v>193.5</v>
      </c>
      <c r="AA323" s="2" t="s">
        <v>13523</v>
      </c>
    </row>
    <row r="324" customFormat="false" ht="15" hidden="false" customHeight="false" outlineLevel="0" collapsed="false">
      <c r="A324" s="8" t="s">
        <v>4014</v>
      </c>
      <c r="B324" s="10" t="str">
        <f aca="false">'Layout Mercado Libre'!C324</f>
        <v>Ferranina Fol Hierro y Ácido Fólico 100 mg 30 Tabletas</v>
      </c>
      <c r="C324" s="10" t="str">
        <f aca="false">IFERROR(LEFT('Layout Mercado Libre'!E324,FIND(" &gt; ",'Layout Mercado Libre'!E324)-1),"")</f>
        <v>Salud y Equipamiento Médico</v>
      </c>
      <c r="D324" s="12" t="n">
        <v>530.83</v>
      </c>
      <c r="E324" s="13" t="n">
        <f aca="false">Parámetros!$B$5</f>
        <v>4</v>
      </c>
      <c r="F324" s="13" t="n">
        <f aca="false">D324+E324</f>
        <v>534.83</v>
      </c>
      <c r="G324" s="3" t="n">
        <f aca="false">IF(C324="",Parámetros!$B$9,IFERROR(VLOOKUP(C324,Parámetros!$A$20:$B$23,2,FALSE()),Parámetros!$B$9))</f>
        <v>0.14</v>
      </c>
      <c r="H324" s="14" t="n">
        <v>0.19</v>
      </c>
      <c r="I324" s="12" t="n">
        <v>75</v>
      </c>
      <c r="J324" s="13" t="n">
        <f aca="false">ROUNDUP((F324+Parámetros!$C$13)/(1-G324),0)</f>
        <v>651</v>
      </c>
      <c r="K324" s="13" t="n">
        <f aca="false">ROUNDUP((F324+Parámetros!$C$14)/(1-G324),0)</f>
        <v>657</v>
      </c>
      <c r="L324" s="13" t="n">
        <f aca="false">ROUNDUP((F324+Parámetros!$C$15)/(1-G324),0)</f>
        <v>665</v>
      </c>
      <c r="M324" s="13" t="n">
        <f aca="false">MAX(ROUNDUP((F324+I324)/(1-G324),0),Parámetros!$B$7)</f>
        <v>710</v>
      </c>
      <c r="N324" s="12" t="n">
        <v>814.38</v>
      </c>
      <c r="O324" s="12" t="n">
        <v>714.78</v>
      </c>
      <c r="P324" s="13" t="n">
        <f aca="false">Parámetros!$B$6</f>
        <v>1</v>
      </c>
      <c r="Q324" s="13" t="n">
        <f aca="false">IF(AND(ISNUMBER(O324),O324-P324&gt;=Parámetros!$B$7),M324,IF(J324&lt;Parámetros!$B$13,J324,IF(K324&lt;Parámetros!$B$14,K324,IF(L324&lt;Parámetros!$B$15,L324,M324))))</f>
        <v>710</v>
      </c>
      <c r="R324" s="13" t="n">
        <f aca="false">IF(AND(ISNUMBER(O324),O324-P324&gt;=Q324),O324-P324,Q324)</f>
        <v>713.78</v>
      </c>
      <c r="S324" s="3" t="n">
        <f aca="false">IF(ISNUMBER(O324),R324/O324-1,"")</f>
        <v>-0.00139903186994594</v>
      </c>
      <c r="T324" s="13" t="n">
        <f aca="false">VLOOKUP(R324,Parámetros!$A$13:$C$16,3,TRUE())</f>
        <v>0</v>
      </c>
      <c r="U324" s="13" t="n">
        <f aca="false">IF(R324&gt;=Parámetros!$B$7,I324,0)</f>
        <v>75</v>
      </c>
      <c r="V324" s="13" t="n">
        <f aca="false">R324*(1-G324)-T324-U324</f>
        <v>538.8508</v>
      </c>
      <c r="W324" s="13" t="n">
        <f aca="false">V324-F324</f>
        <v>4.0207999999999</v>
      </c>
      <c r="X324" s="2" t="s">
        <v>13501</v>
      </c>
      <c r="Y324" s="2"/>
      <c r="Z324" s="13" t="n">
        <v>547</v>
      </c>
      <c r="AA324" s="2" t="s">
        <v>13537</v>
      </c>
    </row>
    <row r="325" customFormat="false" ht="15" hidden="false" customHeight="false" outlineLevel="0" collapsed="false">
      <c r="A325" s="8" t="s">
        <v>4027</v>
      </c>
      <c r="B325" s="10" t="str">
        <f aca="false">'Layout Mercado Libre'!C325</f>
        <v>Pañales para Adulto Tena Slip Maxi Protect Grande 10 Piezas</v>
      </c>
      <c r="C325" s="10" t="str">
        <f aca="false">IFERROR(LEFT('Layout Mercado Libre'!E325,FIND(" &gt; ",'Layout Mercado Libre'!E325)-1),"")</f>
        <v>Salud y Equipamiento Médico</v>
      </c>
      <c r="D325" s="12" t="n">
        <v>127.925</v>
      </c>
      <c r="E325" s="13" t="n">
        <f aca="false">Parámetros!$B$5</f>
        <v>4</v>
      </c>
      <c r="F325" s="13" t="n">
        <f aca="false">D325+E325</f>
        <v>131.925</v>
      </c>
      <c r="G325" s="3" t="n">
        <f aca="false">IF(C325="",Parámetros!$B$9,IFERROR(VLOOKUP(C325,Parámetros!$A$20:$B$23,2,FALSE()),Parámetros!$B$9))</f>
        <v>0.14</v>
      </c>
      <c r="H325" s="14" t="n">
        <v>0.8</v>
      </c>
      <c r="I325" s="12" t="n">
        <v>90</v>
      </c>
      <c r="J325" s="13" t="n">
        <f aca="false">ROUNDUP((F325+Parámetros!$C$13)/(1-G325),0)</f>
        <v>183</v>
      </c>
      <c r="K325" s="13" t="n">
        <f aca="false">ROUNDUP((F325+Parámetros!$C$14)/(1-G325),0)</f>
        <v>189</v>
      </c>
      <c r="L325" s="13" t="n">
        <f aca="false">ROUNDUP((F325+Parámetros!$C$15)/(1-G325),0)</f>
        <v>197</v>
      </c>
      <c r="M325" s="13" t="n">
        <f aca="false">MAX(ROUNDUP((F325+I325)/(1-G325),0),Parámetros!$B$7)</f>
        <v>299</v>
      </c>
      <c r="N325" s="12" t="n">
        <v>311.53</v>
      </c>
      <c r="O325" s="12" t="n">
        <v>197</v>
      </c>
      <c r="P325" s="13" t="n">
        <f aca="false">Parámetros!$B$6</f>
        <v>1</v>
      </c>
      <c r="Q325" s="13" t="n">
        <f aca="false">IF(AND(ISNUMBER(O325),O325-P325&gt;=Parámetros!$B$7),M325,IF(J325&lt;Parámetros!$B$13,J325,IF(K325&lt;Parámetros!$B$14,K325,IF(L325&lt;Parámetros!$B$15,L325,M325))))</f>
        <v>197</v>
      </c>
      <c r="R325" s="13" t="n">
        <f aca="false">IF(AND(ISNUMBER(O325),O325-P325&gt;=Q325),O325-P325,Q325)</f>
        <v>197</v>
      </c>
      <c r="S325" s="3" t="n">
        <f aca="false">IF(ISNUMBER(O325),R325/O325-1,"")</f>
        <v>0</v>
      </c>
      <c r="T325" s="13" t="n">
        <f aca="false">VLOOKUP(R325,Parámetros!$A$13:$C$16,3,TRUE())</f>
        <v>37</v>
      </c>
      <c r="U325" s="13" t="n">
        <f aca="false">IF(R325&gt;=Parámetros!$B$7,I325,0)</f>
        <v>0</v>
      </c>
      <c r="V325" s="13" t="n">
        <f aca="false">R325*(1-G325)-T325-U325</f>
        <v>132.42</v>
      </c>
      <c r="W325" s="13" t="n">
        <f aca="false">V325-F325</f>
        <v>0.494999999999976</v>
      </c>
      <c r="X325" s="2" t="s">
        <v>13530</v>
      </c>
      <c r="Y325" s="2"/>
      <c r="Z325" s="13" t="n">
        <v>186.5</v>
      </c>
      <c r="AA325" s="2" t="s">
        <v>13518</v>
      </c>
    </row>
    <row r="326" customFormat="false" ht="15" hidden="false" customHeight="false" outlineLevel="0" collapsed="false">
      <c r="A326" s="8" t="s">
        <v>4036</v>
      </c>
      <c r="B326" s="10" t="str">
        <f aca="false">'Layout Mercado Libre'!C326</f>
        <v>Tribedoce DX Complejo B Dexametasona Lidocaína Inyectable</v>
      </c>
      <c r="C326" s="10" t="str">
        <f aca="false">IFERROR(LEFT('Layout Mercado Libre'!E326,FIND(" &gt; ",'Layout Mercado Libre'!E326)-1),"")</f>
        <v>Salud y Equipamiento Médico</v>
      </c>
      <c r="D326" s="12" t="n">
        <v>52.5</v>
      </c>
      <c r="E326" s="13" t="n">
        <f aca="false">Parámetros!$B$5</f>
        <v>4</v>
      </c>
      <c r="F326" s="13" t="n">
        <f aca="false">D326+E326</f>
        <v>56.5</v>
      </c>
      <c r="G326" s="3" t="n">
        <f aca="false">IF(C326="",Parámetros!$B$9,IFERROR(VLOOKUP(C326,Parámetros!$A$20:$B$23,2,FALSE()),Parámetros!$B$9))</f>
        <v>0.14</v>
      </c>
      <c r="H326" s="14" t="n">
        <v>0.15</v>
      </c>
      <c r="I326" s="12" t="n">
        <v>75</v>
      </c>
      <c r="J326" s="13" t="n">
        <f aca="false">ROUNDUP((F326+Parámetros!$C$13)/(1-G326),0)</f>
        <v>95</v>
      </c>
      <c r="K326" s="13" t="n">
        <f aca="false">ROUNDUP((F326+Parámetros!$C$14)/(1-G326),0)</f>
        <v>101</v>
      </c>
      <c r="L326" s="13" t="n">
        <f aca="false">ROUNDUP((F326+Parámetros!$C$15)/(1-G326),0)</f>
        <v>109</v>
      </c>
      <c r="M326" s="13" t="n">
        <f aca="false">MAX(ROUNDUP((F326+I326)/(1-G326),0),Parámetros!$B$7)</f>
        <v>299</v>
      </c>
      <c r="N326" s="12" t="n">
        <v>172.76</v>
      </c>
      <c r="O326" s="12" t="n">
        <v>111</v>
      </c>
      <c r="P326" s="13" t="n">
        <f aca="false">Parámetros!$B$6</f>
        <v>1</v>
      </c>
      <c r="Q326" s="13" t="n">
        <f aca="false">IF(AND(ISNUMBER(O326),O326-P326&gt;=Parámetros!$B$7),M326,IF(J326&lt;Parámetros!$B$13,J326,IF(K326&lt;Parámetros!$B$14,K326,IF(L326&lt;Parámetros!$B$15,L326,M326))))</f>
        <v>95</v>
      </c>
      <c r="R326" s="13" t="n">
        <f aca="false">IF(AND(ISNUMBER(O326),O326-P326&gt;=Q326),O326-P326,Q326)</f>
        <v>110</v>
      </c>
      <c r="S326" s="3" t="n">
        <f aca="false">IF(ISNUMBER(O326),R326/O326-1,"")</f>
        <v>-0.00900900900900903</v>
      </c>
      <c r="T326" s="13" t="n">
        <f aca="false">VLOOKUP(R326,Parámetros!$A$13:$C$16,3,TRUE())</f>
        <v>30</v>
      </c>
      <c r="U326" s="13" t="n">
        <f aca="false">IF(R326&gt;=Parámetros!$B$7,I326,0)</f>
        <v>0</v>
      </c>
      <c r="V326" s="13" t="n">
        <f aca="false">R326*(1-G326)-T326-U326</f>
        <v>64.6</v>
      </c>
      <c r="W326" s="13" t="n">
        <f aca="false">V326-F326</f>
        <v>8.09999999999999</v>
      </c>
      <c r="X326" s="2" t="s">
        <v>13559</v>
      </c>
      <c r="Y326" s="2"/>
      <c r="Z326" s="13" t="n">
        <v>156</v>
      </c>
      <c r="AA326" s="2" t="s">
        <v>13647</v>
      </c>
    </row>
    <row r="327" customFormat="false" ht="15" hidden="false" customHeight="false" outlineLevel="0" collapsed="false">
      <c r="A327" s="8" t="s">
        <v>4052</v>
      </c>
      <c r="B327" s="10" t="str">
        <f aca="false">'Layout Mercado Libre'!C327</f>
        <v>Orecil NF Solución Ótica Ofloxacino Lidocaína 10 ml</v>
      </c>
      <c r="C327" s="10" t="str">
        <f aca="false">IFERROR(LEFT('Layout Mercado Libre'!E327,FIND(" &gt; ",'Layout Mercado Libre'!E327)-1),"")</f>
        <v>Salud y Equipamiento Médico</v>
      </c>
      <c r="D327" s="12" t="n">
        <v>329.4</v>
      </c>
      <c r="E327" s="13" t="n">
        <f aca="false">Parámetros!$B$5</f>
        <v>4</v>
      </c>
      <c r="F327" s="13" t="n">
        <f aca="false">D327+E327</f>
        <v>333.4</v>
      </c>
      <c r="G327" s="3" t="n">
        <f aca="false">IF(C327="",Parámetros!$B$9,IFERROR(VLOOKUP(C327,Parámetros!$A$20:$B$23,2,FALSE()),Parámetros!$B$9))</f>
        <v>0.14</v>
      </c>
      <c r="H327" s="14" t="n">
        <v>0.06</v>
      </c>
      <c r="I327" s="12" t="n">
        <v>75</v>
      </c>
      <c r="J327" s="13" t="n">
        <f aca="false">ROUNDUP((F327+Parámetros!$C$13)/(1-G327),0)</f>
        <v>417</v>
      </c>
      <c r="K327" s="13" t="n">
        <f aca="false">ROUNDUP((F327+Parámetros!$C$14)/(1-G327),0)</f>
        <v>423</v>
      </c>
      <c r="L327" s="13" t="n">
        <f aca="false">ROUNDUP((F327+Parámetros!$C$15)/(1-G327),0)</f>
        <v>431</v>
      </c>
      <c r="M327" s="13" t="n">
        <f aca="false">MAX(ROUNDUP((F327+I327)/(1-G327),0),Parámetros!$B$7)</f>
        <v>475</v>
      </c>
      <c r="N327" s="12" t="n">
        <v>632.32</v>
      </c>
      <c r="O327" s="12" t="n">
        <v>538.56</v>
      </c>
      <c r="P327" s="13" t="n">
        <f aca="false">Parámetros!$B$6</f>
        <v>1</v>
      </c>
      <c r="Q327" s="13" t="n">
        <f aca="false">IF(AND(ISNUMBER(O327),O327-P327&gt;=Parámetros!$B$7),M327,IF(J327&lt;Parámetros!$B$13,J327,IF(K327&lt;Parámetros!$B$14,K327,IF(L327&lt;Parámetros!$B$15,L327,M327))))</f>
        <v>475</v>
      </c>
      <c r="R327" s="13" t="n">
        <f aca="false">IF(AND(ISNUMBER(O327),O327-P327&gt;=Q327),O327-P327,Q327)</f>
        <v>537.56</v>
      </c>
      <c r="S327" s="3" t="n">
        <f aca="false">IF(ISNUMBER(O327),R327/O327-1,"")</f>
        <v>-0.00185680332739158</v>
      </c>
      <c r="T327" s="13" t="n">
        <f aca="false">VLOOKUP(R327,Parámetros!$A$13:$C$16,3,TRUE())</f>
        <v>0</v>
      </c>
      <c r="U327" s="13" t="n">
        <f aca="false">IF(R327&gt;=Parámetros!$B$7,I327,0)</f>
        <v>75</v>
      </c>
      <c r="V327" s="13" t="n">
        <f aca="false">R327*(1-G327)-T327-U327</f>
        <v>387.3016</v>
      </c>
      <c r="W327" s="13" t="n">
        <f aca="false">V327-F327</f>
        <v>53.9016</v>
      </c>
      <c r="X327" s="2" t="s">
        <v>13525</v>
      </c>
      <c r="Y327" s="2"/>
      <c r="Z327" s="13" t="n">
        <v>344.5</v>
      </c>
      <c r="AA327" s="2" t="s">
        <v>13520</v>
      </c>
    </row>
    <row r="328" customFormat="false" ht="15" hidden="false" customHeight="false" outlineLevel="0" collapsed="false">
      <c r="A328" s="8" t="s">
        <v>4067</v>
      </c>
      <c r="B328" s="10" t="str">
        <f aca="false">'Layout Mercado Libre'!C328</f>
        <v>Tribedoce 50,000 Complejo B Solución Inyectable 5 Ampolletas</v>
      </c>
      <c r="C328" s="10" t="str">
        <f aca="false">IFERROR(LEFT('Layout Mercado Libre'!E328,FIND(" &gt; ",'Layout Mercado Libre'!E328)-1),"")</f>
        <v>Salud y Equipamiento Médico</v>
      </c>
      <c r="D328" s="12" t="n">
        <v>66.3</v>
      </c>
      <c r="E328" s="13" t="n">
        <f aca="false">Parámetros!$B$5</f>
        <v>4</v>
      </c>
      <c r="F328" s="13" t="n">
        <f aca="false">D328+E328</f>
        <v>70.3</v>
      </c>
      <c r="G328" s="3" t="n">
        <f aca="false">IF(C328="",Parámetros!$B$9,IFERROR(VLOOKUP(C328,Parámetros!$A$20:$B$23,2,FALSE()),Parámetros!$B$9))</f>
        <v>0.14</v>
      </c>
      <c r="H328" s="14" t="n">
        <v>0.15</v>
      </c>
      <c r="I328" s="12" t="n">
        <v>75</v>
      </c>
      <c r="J328" s="13" t="n">
        <f aca="false">ROUNDUP((F328+Parámetros!$C$13)/(1-G328),0)</f>
        <v>111</v>
      </c>
      <c r="K328" s="13" t="n">
        <f aca="false">ROUNDUP((F328+Parámetros!$C$14)/(1-G328),0)</f>
        <v>117</v>
      </c>
      <c r="L328" s="13" t="n">
        <f aca="false">ROUNDUP((F328+Parámetros!$C$15)/(1-G328),0)</f>
        <v>125</v>
      </c>
      <c r="M328" s="13" t="n">
        <f aca="false">MAX(ROUNDUP((F328+I328)/(1-G328),0),Parámetros!$B$7)</f>
        <v>299</v>
      </c>
      <c r="N328" s="12" t="n">
        <v>170.02</v>
      </c>
      <c r="O328" s="12" t="n">
        <v>135</v>
      </c>
      <c r="P328" s="13" t="n">
        <f aca="false">Parámetros!$B$6</f>
        <v>1</v>
      </c>
      <c r="Q328" s="13" t="n">
        <f aca="false">IF(AND(ISNUMBER(O328),O328-P328&gt;=Parámetros!$B$7),M328,IF(J328&lt;Parámetros!$B$13,J328,IF(K328&lt;Parámetros!$B$14,K328,IF(L328&lt;Parámetros!$B$15,L328,M328))))</f>
        <v>117</v>
      </c>
      <c r="R328" s="13" t="n">
        <f aca="false">IF(AND(ISNUMBER(O328),O328-P328&gt;=Q328),O328-P328,Q328)</f>
        <v>134</v>
      </c>
      <c r="S328" s="3" t="n">
        <f aca="false">IF(ISNUMBER(O328),R328/O328-1,"")</f>
        <v>-0.00740740740740742</v>
      </c>
      <c r="T328" s="13" t="n">
        <f aca="false">VLOOKUP(R328,Parámetros!$A$13:$C$16,3,TRUE())</f>
        <v>30</v>
      </c>
      <c r="U328" s="13" t="n">
        <f aca="false">IF(R328&gt;=Parámetros!$B$7,I328,0)</f>
        <v>0</v>
      </c>
      <c r="V328" s="13" t="n">
        <f aca="false">R328*(1-G328)-T328-U328</f>
        <v>85.24</v>
      </c>
      <c r="W328" s="13" t="n">
        <f aca="false">V328-F328</f>
        <v>14.94</v>
      </c>
      <c r="X328" s="2" t="s">
        <v>13559</v>
      </c>
      <c r="Y328" s="2"/>
      <c r="Z328" s="13" t="n">
        <v>129</v>
      </c>
      <c r="AA328" s="2" t="s">
        <v>13512</v>
      </c>
    </row>
    <row r="329" customFormat="false" ht="15" hidden="false" customHeight="false" outlineLevel="0" collapsed="false">
      <c r="A329" s="8" t="s">
        <v>4080</v>
      </c>
      <c r="B329" s="10" t="str">
        <f aca="false">'Layout Mercado Libre'!C329</f>
        <v>Exforge HCT 5 mg/160 mg/12.5 mg 28 Comprimidos</v>
      </c>
      <c r="C329" s="10" t="str">
        <f aca="false">IFERROR(LEFT('Layout Mercado Libre'!E329,FIND(" &gt; ",'Layout Mercado Libre'!E329)-1),"")</f>
        <v>Salud y Equipamiento Médico</v>
      </c>
      <c r="D329" s="12" t="n">
        <v>680</v>
      </c>
      <c r="E329" s="13" t="n">
        <f aca="false">Parámetros!$B$5</f>
        <v>4</v>
      </c>
      <c r="F329" s="13" t="n">
        <f aca="false">D329+E329</f>
        <v>684</v>
      </c>
      <c r="G329" s="3" t="n">
        <f aca="false">IF(C329="",Parámetros!$B$9,IFERROR(VLOOKUP(C329,Parámetros!$A$20:$B$23,2,FALSE()),Parámetros!$B$9))</f>
        <v>0.14</v>
      </c>
      <c r="H329" s="14" t="n">
        <v>0.18</v>
      </c>
      <c r="I329" s="12" t="n">
        <v>75</v>
      </c>
      <c r="J329" s="13" t="n">
        <f aca="false">ROUNDUP((F329+Parámetros!$C$13)/(1-G329),0)</f>
        <v>825</v>
      </c>
      <c r="K329" s="13" t="n">
        <f aca="false">ROUNDUP((F329+Parámetros!$C$14)/(1-G329),0)</f>
        <v>831</v>
      </c>
      <c r="L329" s="13" t="n">
        <f aca="false">ROUNDUP((F329+Parámetros!$C$15)/(1-G329),0)</f>
        <v>839</v>
      </c>
      <c r="M329" s="13" t="n">
        <f aca="false">MAX(ROUNDUP((F329+I329)/(1-G329),0),Parámetros!$B$7)</f>
        <v>883</v>
      </c>
      <c r="N329" s="12" t="n">
        <v>2244.34</v>
      </c>
      <c r="O329" s="12" t="n">
        <v>2366</v>
      </c>
      <c r="P329" s="13" t="n">
        <f aca="false">Parámetros!$B$6</f>
        <v>1</v>
      </c>
      <c r="Q329" s="13" t="n">
        <f aca="false">IF(AND(ISNUMBER(O329),O329-P329&gt;=Parámetros!$B$7),M329,IF(J329&lt;Parámetros!$B$13,J329,IF(K329&lt;Parámetros!$B$14,K329,IF(L329&lt;Parámetros!$B$15,L329,M329))))</f>
        <v>883</v>
      </c>
      <c r="R329" s="13" t="n">
        <f aca="false">IF(AND(ISNUMBER(O329),O329-P329&gt;=Q329),O329-P329,Q329)</f>
        <v>2365</v>
      </c>
      <c r="S329" s="3" t="n">
        <f aca="false">IF(ISNUMBER(O329),R329/O329-1,"")</f>
        <v>-0.000422654268808165</v>
      </c>
      <c r="T329" s="13" t="n">
        <f aca="false">VLOOKUP(R329,Parámetros!$A$13:$C$16,3,TRUE())</f>
        <v>0</v>
      </c>
      <c r="U329" s="13" t="n">
        <f aca="false">IF(R329&gt;=Parámetros!$B$7,I329,0)</f>
        <v>75</v>
      </c>
      <c r="V329" s="13" t="n">
        <f aca="false">R329*(1-G329)-T329-U329</f>
        <v>1958.9</v>
      </c>
      <c r="W329" s="13" t="n">
        <f aca="false">V329-F329</f>
        <v>1274.9</v>
      </c>
      <c r="X329" s="2" t="s">
        <v>13648</v>
      </c>
      <c r="Y329" s="2"/>
      <c r="Z329" s="13" t="n">
        <v>1638</v>
      </c>
      <c r="AA329" s="2" t="s">
        <v>13507</v>
      </c>
    </row>
    <row r="330" customFormat="false" ht="15" hidden="false" customHeight="false" outlineLevel="0" collapsed="false">
      <c r="A330" s="8" t="s">
        <v>4093</v>
      </c>
      <c r="B330" s="10" t="str">
        <f aca="false">'Layout Mercado Libre'!C330</f>
        <v>XL-3 Antigripal 325 mg/10 mg/4 mg 10 Tabletas</v>
      </c>
      <c r="C330" s="10" t="str">
        <f aca="false">IFERROR(LEFT('Layout Mercado Libre'!E330,FIND(" &gt; ",'Layout Mercado Libre'!E330)-1),"")</f>
        <v>Salud y Equipamiento Médico</v>
      </c>
      <c r="D330" s="12" t="n">
        <v>28.65</v>
      </c>
      <c r="E330" s="13" t="n">
        <f aca="false">Parámetros!$B$5</f>
        <v>4</v>
      </c>
      <c r="F330" s="13" t="n">
        <f aca="false">D330+E330</f>
        <v>32.65</v>
      </c>
      <c r="G330" s="3" t="n">
        <f aca="false">IF(C330="",Parámetros!$B$9,IFERROR(VLOOKUP(C330,Parámetros!$A$20:$B$23,2,FALSE()),Parámetros!$B$9))</f>
        <v>0.14</v>
      </c>
      <c r="H330" s="14" t="n">
        <v>0.14</v>
      </c>
      <c r="I330" s="12" t="n">
        <v>75</v>
      </c>
      <c r="J330" s="13" t="n">
        <f aca="false">ROUNDUP((F330+Parámetros!$C$13)/(1-G330),0)</f>
        <v>68</v>
      </c>
      <c r="K330" s="13" t="n">
        <f aca="false">ROUNDUP((F330+Parámetros!$C$14)/(1-G330),0)</f>
        <v>73</v>
      </c>
      <c r="L330" s="13" t="n">
        <f aca="false">ROUNDUP((F330+Parámetros!$C$15)/(1-G330),0)</f>
        <v>81</v>
      </c>
      <c r="M330" s="13" t="n">
        <f aca="false">MAX(ROUNDUP((F330+I330)/(1-G330),0),Parámetros!$B$7)</f>
        <v>299</v>
      </c>
      <c r="N330" s="12" t="n">
        <v>49</v>
      </c>
      <c r="O330" s="12" t="n">
        <v>33.07</v>
      </c>
      <c r="P330" s="13" t="n">
        <f aca="false">Parámetros!$B$6</f>
        <v>1</v>
      </c>
      <c r="Q330" s="13" t="n">
        <f aca="false">IF(AND(ISNUMBER(O330),O330-P330&gt;=Parámetros!$B$7),M330,IF(J330&lt;Parámetros!$B$13,J330,IF(K330&lt;Parámetros!$B$14,K330,IF(L330&lt;Parámetros!$B$15,L330,M330))))</f>
        <v>68</v>
      </c>
      <c r="R330" s="13" t="n">
        <f aca="false">IF(AND(ISNUMBER(O330),O330-P330&gt;=Q330),O330-P330,Q330)</f>
        <v>68</v>
      </c>
      <c r="S330" s="3" t="n">
        <f aca="false">IF(ISNUMBER(O330),R330/O330-1,"")</f>
        <v>1.05624433020865</v>
      </c>
      <c r="T330" s="13" t="n">
        <f aca="false">VLOOKUP(R330,Parámetros!$A$13:$C$16,3,TRUE())</f>
        <v>25</v>
      </c>
      <c r="U330" s="13" t="n">
        <f aca="false">IF(R330&gt;=Parámetros!$B$7,I330,0)</f>
        <v>0</v>
      </c>
      <c r="V330" s="13" t="n">
        <f aca="false">R330*(1-G330)-T330-U330</f>
        <v>33.48</v>
      </c>
      <c r="W330" s="13" t="n">
        <f aca="false">V330-F330</f>
        <v>0.829999999999998</v>
      </c>
      <c r="X330" s="2" t="s">
        <v>13533</v>
      </c>
      <c r="Y330" s="2"/>
      <c r="Z330" s="13" t="n">
        <v>49.5</v>
      </c>
      <c r="AA330" s="2" t="s">
        <v>13504</v>
      </c>
    </row>
    <row r="331" customFormat="false" ht="15" hidden="false" customHeight="false" outlineLevel="0" collapsed="false">
      <c r="A331" s="8" t="s">
        <v>4105</v>
      </c>
      <c r="B331" s="10" t="str">
        <f aca="false">'Layout Mercado Libre'!C331</f>
        <v>Afrin Adulto Oximetazolina 0.050% Spray Nasal 20 ml</v>
      </c>
      <c r="C331" s="10" t="str">
        <f aca="false">IFERROR(LEFT('Layout Mercado Libre'!E331,FIND(" &gt; ",'Layout Mercado Libre'!E331)-1),"")</f>
        <v>Salud y Equipamiento Médico</v>
      </c>
      <c r="D331" s="12" t="n">
        <v>75.38</v>
      </c>
      <c r="E331" s="13" t="n">
        <f aca="false">Parámetros!$B$5</f>
        <v>4</v>
      </c>
      <c r="F331" s="13" t="n">
        <f aca="false">D331+E331</f>
        <v>79.38</v>
      </c>
      <c r="G331" s="3" t="n">
        <f aca="false">IF(C331="",Parámetros!$B$9,IFERROR(VLOOKUP(C331,Parámetros!$A$20:$B$23,2,FALSE()),Parámetros!$B$9))</f>
        <v>0.14</v>
      </c>
      <c r="H331" s="14" t="n">
        <v>0.07</v>
      </c>
      <c r="I331" s="12" t="n">
        <v>75</v>
      </c>
      <c r="J331" s="13" t="n">
        <f aca="false">ROUNDUP((F331+Parámetros!$C$13)/(1-G331),0)</f>
        <v>122</v>
      </c>
      <c r="K331" s="13" t="n">
        <f aca="false">ROUNDUP((F331+Parámetros!$C$14)/(1-G331),0)</f>
        <v>128</v>
      </c>
      <c r="L331" s="13" t="n">
        <f aca="false">ROUNDUP((F331+Parámetros!$C$15)/(1-G331),0)</f>
        <v>136</v>
      </c>
      <c r="M331" s="13" t="n">
        <f aca="false">MAX(ROUNDUP((F331+I331)/(1-G331),0),Parámetros!$B$7)</f>
        <v>299</v>
      </c>
      <c r="N331" s="12" t="n">
        <v>134.78</v>
      </c>
      <c r="O331" s="12" t="n">
        <v>81.61</v>
      </c>
      <c r="P331" s="13" t="n">
        <f aca="false">Parámetros!$B$6</f>
        <v>1</v>
      </c>
      <c r="Q331" s="13" t="n">
        <f aca="false">IF(AND(ISNUMBER(O331),O331-P331&gt;=Parámetros!$B$7),M331,IF(J331&lt;Parámetros!$B$13,J331,IF(K331&lt;Parámetros!$B$14,K331,IF(L331&lt;Parámetros!$B$15,L331,M331))))</f>
        <v>128</v>
      </c>
      <c r="R331" s="13" t="n">
        <f aca="false">IF(AND(ISNUMBER(O331),O331-P331&gt;=Q331),O331-P331,Q331)</f>
        <v>128</v>
      </c>
      <c r="S331" s="3" t="n">
        <f aca="false">IF(ISNUMBER(O331),R331/O331-1,"")</f>
        <v>0.568435240779316</v>
      </c>
      <c r="T331" s="13" t="n">
        <f aca="false">VLOOKUP(R331,Parámetros!$A$13:$C$16,3,TRUE())</f>
        <v>30</v>
      </c>
      <c r="U331" s="13" t="n">
        <f aca="false">IF(R331&gt;=Parámetros!$B$7,I331,0)</f>
        <v>0</v>
      </c>
      <c r="V331" s="13" t="n">
        <f aca="false">R331*(1-G331)-T331-U331</f>
        <v>80.08</v>
      </c>
      <c r="W331" s="13" t="n">
        <f aca="false">V331-F331</f>
        <v>0.700000000000003</v>
      </c>
      <c r="X331" s="2" t="s">
        <v>13649</v>
      </c>
      <c r="Y331" s="2"/>
      <c r="Z331" s="13" t="n">
        <v>101</v>
      </c>
      <c r="AA331" s="2" t="s">
        <v>13507</v>
      </c>
    </row>
    <row r="332" customFormat="false" ht="15" hidden="false" customHeight="false" outlineLevel="0" collapsed="false">
      <c r="A332" s="8" t="s">
        <v>4121</v>
      </c>
      <c r="B332" s="10" t="str">
        <f aca="false">'Layout Mercado Libre'!C332</f>
        <v>Pramigel 10 mg/200 mg/200 mg/50 mg 20 Comprimidos</v>
      </c>
      <c r="C332" s="10" t="str">
        <f aca="false">IFERROR(LEFT('Layout Mercado Libre'!E332,FIND(" &gt; ",'Layout Mercado Libre'!E332)-1),"")</f>
        <v>Salud y Equipamiento Médico</v>
      </c>
      <c r="D332" s="12" t="n">
        <v>274.98</v>
      </c>
      <c r="E332" s="13" t="n">
        <f aca="false">Parámetros!$B$5</f>
        <v>4</v>
      </c>
      <c r="F332" s="13" t="n">
        <f aca="false">D332+E332</f>
        <v>278.98</v>
      </c>
      <c r="G332" s="3" t="n">
        <f aca="false">IF(C332="",Parámetros!$B$9,IFERROR(VLOOKUP(C332,Parámetros!$A$20:$B$23,2,FALSE()),Parámetros!$B$9))</f>
        <v>0.14</v>
      </c>
      <c r="H332" s="14" t="n">
        <v>0.17</v>
      </c>
      <c r="I332" s="12" t="n">
        <v>75</v>
      </c>
      <c r="J332" s="13" t="n">
        <f aca="false">ROUNDUP((F332+Parámetros!$C$13)/(1-G332),0)</f>
        <v>354</v>
      </c>
      <c r="K332" s="13" t="n">
        <f aca="false">ROUNDUP((F332+Parámetros!$C$14)/(1-G332),0)</f>
        <v>360</v>
      </c>
      <c r="L332" s="13" t="n">
        <f aca="false">ROUNDUP((F332+Parámetros!$C$15)/(1-G332),0)</f>
        <v>368</v>
      </c>
      <c r="M332" s="13" t="n">
        <f aca="false">MAX(ROUNDUP((F332+I332)/(1-G332),0),Parámetros!$B$7)</f>
        <v>412</v>
      </c>
      <c r="N332" s="12" t="n">
        <v>475.45</v>
      </c>
      <c r="O332" s="12" t="n">
        <v>389</v>
      </c>
      <c r="P332" s="13" t="n">
        <f aca="false">Parámetros!$B$6</f>
        <v>1</v>
      </c>
      <c r="Q332" s="13" t="n">
        <f aca="false">IF(AND(ISNUMBER(O332),O332-P332&gt;=Parámetros!$B$7),M332,IF(J332&lt;Parámetros!$B$13,J332,IF(K332&lt;Parámetros!$B$14,K332,IF(L332&lt;Parámetros!$B$15,L332,M332))))</f>
        <v>412</v>
      </c>
      <c r="R332" s="13" t="n">
        <f aca="false">IF(AND(ISNUMBER(O332),O332-P332&gt;=Q332),O332-P332,Q332)</f>
        <v>412</v>
      </c>
      <c r="S332" s="3" t="n">
        <f aca="false">IF(ISNUMBER(O332),R332/O332-1,"")</f>
        <v>0.0591259640102828</v>
      </c>
      <c r="T332" s="13" t="n">
        <f aca="false">VLOOKUP(R332,Parámetros!$A$13:$C$16,3,TRUE())</f>
        <v>0</v>
      </c>
      <c r="U332" s="13" t="n">
        <f aca="false">IF(R332&gt;=Parámetros!$B$7,I332,0)</f>
        <v>75</v>
      </c>
      <c r="V332" s="13" t="n">
        <f aca="false">R332*(1-G332)-T332-U332</f>
        <v>279.32</v>
      </c>
      <c r="W332" s="13" t="n">
        <f aca="false">V332-F332</f>
        <v>0.339999999999975</v>
      </c>
      <c r="X332" s="2" t="s">
        <v>13622</v>
      </c>
      <c r="Y332" s="2"/>
      <c r="Z332" s="13" t="n">
        <v>248</v>
      </c>
      <c r="AA332" s="2" t="s">
        <v>13507</v>
      </c>
    </row>
    <row r="333" customFormat="false" ht="15" hidden="false" customHeight="false" outlineLevel="0" collapsed="false">
      <c r="A333" s="8" t="s">
        <v>4133</v>
      </c>
      <c r="B333" s="10" t="str">
        <f aca="false">'Layout Mercado Libre'!C333</f>
        <v>Grimal Hialuronato Oximetazolina Solución Oftálmica 10 ml</v>
      </c>
      <c r="C333" s="10" t="str">
        <f aca="false">IFERROR(LEFT('Layout Mercado Libre'!E333,FIND(" &gt; ",'Layout Mercado Libre'!E333)-1),"")</f>
        <v>Salud y Equipamiento Médico</v>
      </c>
      <c r="D333" s="12" t="n">
        <v>281.72</v>
      </c>
      <c r="E333" s="13" t="n">
        <f aca="false">Parámetros!$B$5</f>
        <v>4</v>
      </c>
      <c r="F333" s="13" t="n">
        <f aca="false">D333+E333</f>
        <v>285.72</v>
      </c>
      <c r="G333" s="3" t="n">
        <f aca="false">IF(C333="",Parámetros!$B$9,IFERROR(VLOOKUP(C333,Parámetros!$A$20:$B$23,2,FALSE()),Parámetros!$B$9))</f>
        <v>0.14</v>
      </c>
      <c r="H333" s="14" t="n">
        <v>0.06</v>
      </c>
      <c r="I333" s="12" t="n">
        <v>75</v>
      </c>
      <c r="J333" s="13" t="n">
        <f aca="false">ROUNDUP((F333+Parámetros!$C$13)/(1-G333),0)</f>
        <v>362</v>
      </c>
      <c r="K333" s="13" t="n">
        <f aca="false">ROUNDUP((F333+Parámetros!$C$14)/(1-G333),0)</f>
        <v>368</v>
      </c>
      <c r="L333" s="13" t="n">
        <f aca="false">ROUNDUP((F333+Parámetros!$C$15)/(1-G333),0)</f>
        <v>376</v>
      </c>
      <c r="M333" s="13" t="n">
        <f aca="false">MAX(ROUNDUP((F333+I333)/(1-G333),0),Parámetros!$B$7)</f>
        <v>420</v>
      </c>
      <c r="N333" s="12" t="n">
        <v>558.15</v>
      </c>
      <c r="O333" s="12" t="n">
        <v>490</v>
      </c>
      <c r="P333" s="13" t="n">
        <f aca="false">Parámetros!$B$6</f>
        <v>1</v>
      </c>
      <c r="Q333" s="13" t="n">
        <f aca="false">IF(AND(ISNUMBER(O333),O333-P333&gt;=Parámetros!$B$7),M333,IF(J333&lt;Parámetros!$B$13,J333,IF(K333&lt;Parámetros!$B$14,K333,IF(L333&lt;Parámetros!$B$15,L333,M333))))</f>
        <v>420</v>
      </c>
      <c r="R333" s="13" t="n">
        <f aca="false">IF(AND(ISNUMBER(O333),O333-P333&gt;=Q333),O333-P333,Q333)</f>
        <v>489</v>
      </c>
      <c r="S333" s="3" t="n">
        <f aca="false">IF(ISNUMBER(O333),R333/O333-1,"")</f>
        <v>-0.00204081632653064</v>
      </c>
      <c r="T333" s="13" t="n">
        <f aca="false">VLOOKUP(R333,Parámetros!$A$13:$C$16,3,TRUE())</f>
        <v>0</v>
      </c>
      <c r="U333" s="13" t="n">
        <f aca="false">IF(R333&gt;=Parámetros!$B$7,I333,0)</f>
        <v>75</v>
      </c>
      <c r="V333" s="13" t="n">
        <f aca="false">R333*(1-G333)-T333-U333</f>
        <v>345.54</v>
      </c>
      <c r="W333" s="13" t="n">
        <f aca="false">V333-F333</f>
        <v>59.82</v>
      </c>
      <c r="X333" s="2" t="s">
        <v>13525</v>
      </c>
      <c r="Y333" s="2"/>
      <c r="Z333" s="13" t="n">
        <v>434</v>
      </c>
      <c r="AA333" s="2" t="s">
        <v>13500</v>
      </c>
    </row>
    <row r="334" customFormat="false" ht="15" hidden="false" customHeight="false" outlineLevel="0" collapsed="false">
      <c r="A334" s="8" t="s">
        <v>4147</v>
      </c>
      <c r="B334" s="10" t="str">
        <f aca="false">'Layout Mercado Libre'!C334</f>
        <v>Cholal Modificado Vitamina B12 y Minerales 10 Ampolletas</v>
      </c>
      <c r="C334" s="10" t="str">
        <f aca="false">IFERROR(LEFT('Layout Mercado Libre'!E334,FIND(" &gt; ",'Layout Mercado Libre'!E334)-1),"")</f>
        <v>Salud y Equipamiento Médico</v>
      </c>
      <c r="D334" s="12" t="n">
        <v>335.4</v>
      </c>
      <c r="E334" s="13" t="n">
        <f aca="false">Parámetros!$B$5</f>
        <v>4</v>
      </c>
      <c r="F334" s="13" t="n">
        <f aca="false">D334+E334</f>
        <v>339.4</v>
      </c>
      <c r="G334" s="3" t="n">
        <f aca="false">IF(C334="",Parámetros!$B$9,IFERROR(VLOOKUP(C334,Parámetros!$A$20:$B$23,2,FALSE()),Parámetros!$B$9))</f>
        <v>0.14</v>
      </c>
      <c r="H334" s="14" t="n">
        <v>0.15</v>
      </c>
      <c r="I334" s="12" t="n">
        <v>75</v>
      </c>
      <c r="J334" s="13" t="n">
        <f aca="false">ROUNDUP((F334+Parámetros!$C$13)/(1-G334),0)</f>
        <v>424</v>
      </c>
      <c r="K334" s="13" t="n">
        <f aca="false">ROUNDUP((F334+Parámetros!$C$14)/(1-G334),0)</f>
        <v>430</v>
      </c>
      <c r="L334" s="13" t="n">
        <f aca="false">ROUNDUP((F334+Parámetros!$C$15)/(1-G334),0)</f>
        <v>438</v>
      </c>
      <c r="M334" s="13" t="n">
        <f aca="false">MAX(ROUNDUP((F334+I334)/(1-G334),0),Parámetros!$B$7)</f>
        <v>482</v>
      </c>
      <c r="N334" s="12" t="n">
        <v>746.63</v>
      </c>
      <c r="O334" s="12" t="n">
        <v>612.81</v>
      </c>
      <c r="P334" s="13" t="n">
        <f aca="false">Parámetros!$B$6</f>
        <v>1</v>
      </c>
      <c r="Q334" s="13" t="n">
        <f aca="false">IF(AND(ISNUMBER(O334),O334-P334&gt;=Parámetros!$B$7),M334,IF(J334&lt;Parámetros!$B$13,J334,IF(K334&lt;Parámetros!$B$14,K334,IF(L334&lt;Parámetros!$B$15,L334,M334))))</f>
        <v>482</v>
      </c>
      <c r="R334" s="13" t="n">
        <f aca="false">IF(AND(ISNUMBER(O334),O334-P334&gt;=Q334),O334-P334,Q334)</f>
        <v>611.81</v>
      </c>
      <c r="S334" s="3" t="n">
        <f aca="false">IF(ISNUMBER(O334),R334/O334-1,"")</f>
        <v>-0.00163182715686749</v>
      </c>
      <c r="T334" s="13" t="n">
        <f aca="false">VLOOKUP(R334,Parámetros!$A$13:$C$16,3,TRUE())</f>
        <v>0</v>
      </c>
      <c r="U334" s="13" t="n">
        <f aca="false">IF(R334&gt;=Parámetros!$B$7,I334,0)</f>
        <v>75</v>
      </c>
      <c r="V334" s="13" t="n">
        <f aca="false">R334*(1-G334)-T334-U334</f>
        <v>451.1566</v>
      </c>
      <c r="W334" s="13" t="n">
        <f aca="false">V334-F334</f>
        <v>111.7566</v>
      </c>
      <c r="X334" s="2" t="s">
        <v>13559</v>
      </c>
      <c r="Y334" s="2"/>
      <c r="Z334" s="13" t="n">
        <v>462</v>
      </c>
      <c r="AA334" s="2" t="s">
        <v>13523</v>
      </c>
    </row>
    <row r="335" customFormat="false" ht="15" hidden="false" customHeight="false" outlineLevel="0" collapsed="false">
      <c r="A335" s="8" t="s">
        <v>4160</v>
      </c>
      <c r="B335" s="10" t="str">
        <f aca="false">'Layout Mercado Libre'!C335</f>
        <v>Adhesivo para Dentaduras Fixodent Plus Dual Power 35 ml</v>
      </c>
      <c r="C335" s="10" t="str">
        <f aca="false">IFERROR(LEFT('Layout Mercado Libre'!E335,FIND(" &gt; ",'Layout Mercado Libre'!E335)-1),"")</f>
        <v>Belleza y Cuidado Personal</v>
      </c>
      <c r="D335" s="12" t="n">
        <v>67.67</v>
      </c>
      <c r="E335" s="13" t="n">
        <f aca="false">Parámetros!$B$5</f>
        <v>4</v>
      </c>
      <c r="F335" s="13" t="n">
        <f aca="false">D335+E335</f>
        <v>71.67</v>
      </c>
      <c r="G335" s="3" t="n">
        <f aca="false">IF(C335="",Parámetros!$B$9,IFERROR(VLOOKUP(C335,Parámetros!$A$20:$B$23,2,FALSE()),Parámetros!$B$9))</f>
        <v>0.14</v>
      </c>
      <c r="H335" s="14" t="n">
        <v>0.09</v>
      </c>
      <c r="I335" s="12" t="n">
        <v>75</v>
      </c>
      <c r="J335" s="13" t="n">
        <f aca="false">ROUNDUP((F335+Parámetros!$C$13)/(1-G335),0)</f>
        <v>113</v>
      </c>
      <c r="K335" s="13" t="n">
        <f aca="false">ROUNDUP((F335+Parámetros!$C$14)/(1-G335),0)</f>
        <v>119</v>
      </c>
      <c r="L335" s="13" t="n">
        <f aca="false">ROUNDUP((F335+Parámetros!$C$15)/(1-G335),0)</f>
        <v>127</v>
      </c>
      <c r="M335" s="13" t="n">
        <f aca="false">MAX(ROUNDUP((F335+I335)/(1-G335),0),Parámetros!$B$7)</f>
        <v>299</v>
      </c>
      <c r="N335" s="12" t="n">
        <v>212.79</v>
      </c>
      <c r="O335" s="12" t="n">
        <v>220</v>
      </c>
      <c r="P335" s="13" t="n">
        <f aca="false">Parámetros!$B$6</f>
        <v>1</v>
      </c>
      <c r="Q335" s="13" t="n">
        <f aca="false">IF(AND(ISNUMBER(O335),O335-P335&gt;=Parámetros!$B$7),M335,IF(J335&lt;Parámetros!$B$13,J335,IF(K335&lt;Parámetros!$B$14,K335,IF(L335&lt;Parámetros!$B$15,L335,M335))))</f>
        <v>119</v>
      </c>
      <c r="R335" s="13" t="n">
        <f aca="false">IF(AND(ISNUMBER(O335),O335-P335&gt;=Q335),O335-P335,Q335)</f>
        <v>219</v>
      </c>
      <c r="S335" s="3" t="n">
        <f aca="false">IF(ISNUMBER(O335),R335/O335-1,"")</f>
        <v>-0.00454545454545452</v>
      </c>
      <c r="T335" s="13" t="n">
        <f aca="false">VLOOKUP(R335,Parámetros!$A$13:$C$16,3,TRUE())</f>
        <v>37</v>
      </c>
      <c r="U335" s="13" t="n">
        <f aca="false">IF(R335&gt;=Parámetros!$B$7,I335,0)</f>
        <v>0</v>
      </c>
      <c r="V335" s="13" t="n">
        <f aca="false">R335*(1-G335)-T335-U335</f>
        <v>151.34</v>
      </c>
      <c r="W335" s="13" t="n">
        <f aca="false">V335-F335</f>
        <v>79.67</v>
      </c>
      <c r="X335" s="2" t="s">
        <v>13650</v>
      </c>
      <c r="Y335" s="2"/>
      <c r="Z335" s="13" t="n">
        <v>139.5</v>
      </c>
      <c r="AA335" s="2" t="s">
        <v>13518</v>
      </c>
    </row>
    <row r="336" customFormat="false" ht="15" hidden="false" customHeight="false" outlineLevel="0" collapsed="false">
      <c r="A336" s="8" t="s">
        <v>4170</v>
      </c>
      <c r="B336" s="10" t="str">
        <f aca="false">'Layout Mercado Libre'!C336</f>
        <v>Zebesten Bromfenaco 0.9 mg/ml Solución Oftálmica 5 ml</v>
      </c>
      <c r="C336" s="10" t="str">
        <f aca="false">IFERROR(LEFT('Layout Mercado Libre'!E336,FIND(" &gt; ",'Layout Mercado Libre'!E336)-1),"")</f>
        <v>Salud y Equipamiento Médico</v>
      </c>
      <c r="D336" s="12" t="n">
        <v>537.23</v>
      </c>
      <c r="E336" s="13" t="n">
        <f aca="false">Parámetros!$B$5</f>
        <v>4</v>
      </c>
      <c r="F336" s="13" t="n">
        <f aca="false">D336+E336</f>
        <v>541.23</v>
      </c>
      <c r="G336" s="3" t="n">
        <f aca="false">IF(C336="",Parámetros!$B$9,IFERROR(VLOOKUP(C336,Parámetros!$A$20:$B$23,2,FALSE()),Parámetros!$B$9))</f>
        <v>0.14</v>
      </c>
      <c r="H336" s="14" t="n">
        <v>0.06</v>
      </c>
      <c r="I336" s="12" t="n">
        <v>75</v>
      </c>
      <c r="J336" s="13" t="n">
        <f aca="false">ROUNDUP((F336+Parámetros!$C$13)/(1-G336),0)</f>
        <v>659</v>
      </c>
      <c r="K336" s="13" t="n">
        <f aca="false">ROUNDUP((F336+Parámetros!$C$14)/(1-G336),0)</f>
        <v>665</v>
      </c>
      <c r="L336" s="13" t="n">
        <f aca="false">ROUNDUP((F336+Parámetros!$C$15)/(1-G336),0)</f>
        <v>673</v>
      </c>
      <c r="M336" s="13" t="n">
        <f aca="false">MAX(ROUNDUP((F336+I336)/(1-G336),0),Parámetros!$B$7)</f>
        <v>717</v>
      </c>
      <c r="N336" s="12" t="n">
        <v>933.33</v>
      </c>
      <c r="O336" s="12" t="n">
        <v>803.24</v>
      </c>
      <c r="P336" s="13" t="n">
        <f aca="false">Parámetros!$B$6</f>
        <v>1</v>
      </c>
      <c r="Q336" s="13" t="n">
        <f aca="false">IF(AND(ISNUMBER(O336),O336-P336&gt;=Parámetros!$B$7),M336,IF(J336&lt;Parámetros!$B$13,J336,IF(K336&lt;Parámetros!$B$14,K336,IF(L336&lt;Parámetros!$B$15,L336,M336))))</f>
        <v>717</v>
      </c>
      <c r="R336" s="13" t="n">
        <f aca="false">IF(AND(ISNUMBER(O336),O336-P336&gt;=Q336),O336-P336,Q336)</f>
        <v>802.24</v>
      </c>
      <c r="S336" s="3" t="n">
        <f aca="false">IF(ISNUMBER(O336),R336/O336-1,"")</f>
        <v>-0.00124495792042234</v>
      </c>
      <c r="T336" s="13" t="n">
        <f aca="false">VLOOKUP(R336,Parámetros!$A$13:$C$16,3,TRUE())</f>
        <v>0</v>
      </c>
      <c r="U336" s="13" t="n">
        <f aca="false">IF(R336&gt;=Parámetros!$B$7,I336,0)</f>
        <v>75</v>
      </c>
      <c r="V336" s="13" t="n">
        <f aca="false">R336*(1-G336)-T336-U336</f>
        <v>614.9264</v>
      </c>
      <c r="W336" s="13" t="n">
        <f aca="false">V336-F336</f>
        <v>73.6963999999999</v>
      </c>
      <c r="X336" s="2" t="s">
        <v>13542</v>
      </c>
      <c r="Y336" s="2"/>
      <c r="Z336" s="13" t="n">
        <v>597</v>
      </c>
      <c r="AA336" s="2" t="s">
        <v>13500</v>
      </c>
    </row>
    <row r="337" customFormat="false" ht="15" hidden="false" customHeight="false" outlineLevel="0" collapsed="false">
      <c r="A337" s="8" t="s">
        <v>4185</v>
      </c>
      <c r="B337" s="10" t="str">
        <f aca="false">'Layout Mercado Libre'!C337</f>
        <v>Ensure Advance con HMB Sabor Fresa 237 ml</v>
      </c>
      <c r="C337" s="10" t="str">
        <f aca="false">IFERROR(LEFT('Layout Mercado Libre'!E337,FIND(" &gt; ",'Layout Mercado Libre'!E337)-1),"")</f>
        <v>Salud y Equipamiento Médico</v>
      </c>
      <c r="D337" s="12" t="n">
        <v>44.54</v>
      </c>
      <c r="E337" s="13" t="n">
        <f aca="false">Parámetros!$B$5</f>
        <v>4</v>
      </c>
      <c r="F337" s="13" t="n">
        <f aca="false">D337+E337</f>
        <v>48.54</v>
      </c>
      <c r="G337" s="3" t="n">
        <f aca="false">IF(C337="",Parámetros!$B$9,IFERROR(VLOOKUP(C337,Parámetros!$A$20:$B$23,2,FALSE()),Parámetros!$B$9))</f>
        <v>0.14</v>
      </c>
      <c r="H337" s="14" t="n">
        <v>0.34</v>
      </c>
      <c r="I337" s="12" t="n">
        <v>75</v>
      </c>
      <c r="J337" s="13" t="n">
        <f aca="false">ROUNDUP((F337+Parámetros!$C$13)/(1-G337),0)</f>
        <v>86</v>
      </c>
      <c r="K337" s="13" t="n">
        <f aca="false">ROUNDUP((F337+Parámetros!$C$14)/(1-G337),0)</f>
        <v>92</v>
      </c>
      <c r="L337" s="13" t="n">
        <f aca="false">ROUNDUP((F337+Parámetros!$C$15)/(1-G337),0)</f>
        <v>100</v>
      </c>
      <c r="M337" s="13" t="n">
        <f aca="false">MAX(ROUNDUP((F337+I337)/(1-G337),0),Parámetros!$B$7)</f>
        <v>299</v>
      </c>
      <c r="N337" s="12" t="n">
        <v>157.97</v>
      </c>
      <c r="O337" s="12" t="n">
        <v>75</v>
      </c>
      <c r="P337" s="13" t="n">
        <f aca="false">Parámetros!$B$6</f>
        <v>1</v>
      </c>
      <c r="Q337" s="13" t="n">
        <f aca="false">IF(AND(ISNUMBER(O337),O337-P337&gt;=Parámetros!$B$7),M337,IF(J337&lt;Parámetros!$B$13,J337,IF(K337&lt;Parámetros!$B$14,K337,IF(L337&lt;Parámetros!$B$15,L337,M337))))</f>
        <v>86</v>
      </c>
      <c r="R337" s="13" t="n">
        <f aca="false">IF(AND(ISNUMBER(O337),O337-P337&gt;=Q337),O337-P337,Q337)</f>
        <v>86</v>
      </c>
      <c r="S337" s="3" t="n">
        <f aca="false">IF(ISNUMBER(O337),R337/O337-1,"")</f>
        <v>0.146666666666667</v>
      </c>
      <c r="T337" s="13" t="n">
        <f aca="false">VLOOKUP(R337,Parámetros!$A$13:$C$16,3,TRUE())</f>
        <v>25</v>
      </c>
      <c r="U337" s="13" t="n">
        <f aca="false">IF(R337&gt;=Parámetros!$B$7,I337,0)</f>
        <v>0</v>
      </c>
      <c r="V337" s="13" t="n">
        <f aca="false">R337*(1-G337)-T337-U337</f>
        <v>48.96</v>
      </c>
      <c r="W337" s="13" t="n">
        <f aca="false">V337-F337</f>
        <v>0.419999999999995</v>
      </c>
      <c r="X337" s="2" t="s">
        <v>13566</v>
      </c>
      <c r="Y337" s="2"/>
      <c r="Z337" s="13" t="n">
        <v>62.88</v>
      </c>
      <c r="AA337" s="2" t="s">
        <v>13500</v>
      </c>
    </row>
    <row r="338" customFormat="false" ht="15" hidden="false" customHeight="false" outlineLevel="0" collapsed="false">
      <c r="A338" s="8" t="s">
        <v>4194</v>
      </c>
      <c r="B338" s="10" t="str">
        <f aca="false">'Layout Mercado Libre'!C338</f>
        <v>Inhibitron Twit 40 mg/1100 mg 30 Cápsulas</v>
      </c>
      <c r="C338" s="10" t="str">
        <f aca="false">IFERROR(LEFT('Layout Mercado Libre'!E338,FIND(" &gt; ",'Layout Mercado Libre'!E338)-1),"")</f>
        <v>Salud y Equipamiento Médico</v>
      </c>
      <c r="D338" s="12" t="n">
        <v>499.5</v>
      </c>
      <c r="E338" s="13" t="n">
        <f aca="false">Parámetros!$B$5</f>
        <v>4</v>
      </c>
      <c r="F338" s="13" t="n">
        <f aca="false">D338+E338</f>
        <v>503.5</v>
      </c>
      <c r="G338" s="3" t="n">
        <f aca="false">IF(C338="",Parámetros!$B$9,IFERROR(VLOOKUP(C338,Parámetros!$A$20:$B$23,2,FALSE()),Parámetros!$B$9))</f>
        <v>0.14</v>
      </c>
      <c r="H338" s="14" t="n">
        <v>0.19</v>
      </c>
      <c r="I338" s="12" t="n">
        <v>75</v>
      </c>
      <c r="J338" s="13" t="n">
        <f aca="false">ROUNDUP((F338+Parámetros!$C$13)/(1-G338),0)</f>
        <v>615</v>
      </c>
      <c r="K338" s="13" t="n">
        <f aca="false">ROUNDUP((F338+Parámetros!$C$14)/(1-G338),0)</f>
        <v>621</v>
      </c>
      <c r="L338" s="13" t="n">
        <f aca="false">ROUNDUP((F338+Parámetros!$C$15)/(1-G338),0)</f>
        <v>629</v>
      </c>
      <c r="M338" s="13" t="n">
        <f aca="false">MAX(ROUNDUP((F338+I338)/(1-G338),0),Parámetros!$B$7)</f>
        <v>673</v>
      </c>
      <c r="N338" s="12" t="n">
        <v>738.75</v>
      </c>
      <c r="O338" s="12" t="n">
        <v>699</v>
      </c>
      <c r="P338" s="13" t="n">
        <f aca="false">Parámetros!$B$6</f>
        <v>1</v>
      </c>
      <c r="Q338" s="13" t="n">
        <f aca="false">IF(AND(ISNUMBER(O338),O338-P338&gt;=Parámetros!$B$7),M338,IF(J338&lt;Parámetros!$B$13,J338,IF(K338&lt;Parámetros!$B$14,K338,IF(L338&lt;Parámetros!$B$15,L338,M338))))</f>
        <v>673</v>
      </c>
      <c r="R338" s="13" t="n">
        <f aca="false">IF(AND(ISNUMBER(O338),O338-P338&gt;=Q338),O338-P338,Q338)</f>
        <v>698</v>
      </c>
      <c r="S338" s="3" t="n">
        <f aca="false">IF(ISNUMBER(O338),R338/O338-1,"")</f>
        <v>-0.0014306151645207</v>
      </c>
      <c r="T338" s="13" t="n">
        <f aca="false">VLOOKUP(R338,Parámetros!$A$13:$C$16,3,TRUE())</f>
        <v>0</v>
      </c>
      <c r="U338" s="13" t="n">
        <f aca="false">IF(R338&gt;=Parámetros!$B$7,I338,0)</f>
        <v>75</v>
      </c>
      <c r="V338" s="13" t="n">
        <f aca="false">R338*(1-G338)-T338-U338</f>
        <v>525.28</v>
      </c>
      <c r="W338" s="13" t="n">
        <f aca="false">V338-F338</f>
        <v>21.78</v>
      </c>
      <c r="X338" s="2" t="s">
        <v>13514</v>
      </c>
      <c r="Y338" s="2"/>
      <c r="Z338" s="13" t="n">
        <v>683</v>
      </c>
      <c r="AA338" s="2" t="s">
        <v>13523</v>
      </c>
    </row>
    <row r="339" customFormat="false" ht="15" hidden="false" customHeight="false" outlineLevel="0" collapsed="false">
      <c r="A339" s="8" t="s">
        <v>4207</v>
      </c>
      <c r="B339" s="10" t="str">
        <f aca="false">'Layout Mercado Libre'!C339</f>
        <v>Flonorm Rifaximina 400 mg 14 Tabletas</v>
      </c>
      <c r="C339" s="10" t="str">
        <f aca="false">IFERROR(LEFT('Layout Mercado Libre'!E339,FIND(" &gt; ",'Layout Mercado Libre'!E339)-1),"")</f>
        <v>Salud y Equipamiento Médico</v>
      </c>
      <c r="D339" s="12" t="n">
        <v>446.81</v>
      </c>
      <c r="E339" s="13" t="n">
        <f aca="false">Parámetros!$B$5</f>
        <v>4</v>
      </c>
      <c r="F339" s="13" t="n">
        <f aca="false">D339+E339</f>
        <v>450.81</v>
      </c>
      <c r="G339" s="3" t="n">
        <f aca="false">IF(C339="",Parámetros!$B$9,IFERROR(VLOOKUP(C339,Parámetros!$A$20:$B$23,2,FALSE()),Parámetros!$B$9))</f>
        <v>0.14</v>
      </c>
      <c r="H339" s="14" t="n">
        <v>0.15</v>
      </c>
      <c r="I339" s="12" t="n">
        <v>75</v>
      </c>
      <c r="J339" s="13" t="n">
        <f aca="false">ROUNDUP((F339+Parámetros!$C$13)/(1-G339),0)</f>
        <v>554</v>
      </c>
      <c r="K339" s="13" t="n">
        <f aca="false">ROUNDUP((F339+Parámetros!$C$14)/(1-G339),0)</f>
        <v>560</v>
      </c>
      <c r="L339" s="13" t="n">
        <f aca="false">ROUNDUP((F339+Parámetros!$C$15)/(1-G339),0)</f>
        <v>568</v>
      </c>
      <c r="M339" s="13" t="n">
        <f aca="false">MAX(ROUNDUP((F339+I339)/(1-G339),0),Parámetros!$B$7)</f>
        <v>612</v>
      </c>
      <c r="N339" s="12" t="n">
        <v>1058.04</v>
      </c>
      <c r="O339" s="12" t="n">
        <v>952</v>
      </c>
      <c r="P339" s="13" t="n">
        <f aca="false">Parámetros!$B$6</f>
        <v>1</v>
      </c>
      <c r="Q339" s="13" t="n">
        <f aca="false">IF(AND(ISNUMBER(O339),O339-P339&gt;=Parámetros!$B$7),M339,IF(J339&lt;Parámetros!$B$13,J339,IF(K339&lt;Parámetros!$B$14,K339,IF(L339&lt;Parámetros!$B$15,L339,M339))))</f>
        <v>612</v>
      </c>
      <c r="R339" s="13" t="n">
        <f aca="false">IF(AND(ISNUMBER(O339),O339-P339&gt;=Q339),O339-P339,Q339)</f>
        <v>951</v>
      </c>
      <c r="S339" s="3" t="n">
        <f aca="false">IF(ISNUMBER(O339),R339/O339-1,"")</f>
        <v>-0.00105042016806722</v>
      </c>
      <c r="T339" s="13" t="n">
        <f aca="false">VLOOKUP(R339,Parámetros!$A$13:$C$16,3,TRUE())</f>
        <v>0</v>
      </c>
      <c r="U339" s="13" t="n">
        <f aca="false">IF(R339&gt;=Parámetros!$B$7,I339,0)</f>
        <v>75</v>
      </c>
      <c r="V339" s="13" t="n">
        <f aca="false">R339*(1-G339)-T339-U339</f>
        <v>742.86</v>
      </c>
      <c r="W339" s="13" t="n">
        <f aca="false">V339-F339</f>
        <v>292.05</v>
      </c>
      <c r="X339" s="2" t="s">
        <v>13554</v>
      </c>
      <c r="Y339" s="2"/>
      <c r="Z339" s="13" t="n">
        <v>592.45</v>
      </c>
      <c r="AA339" s="2" t="s">
        <v>13523</v>
      </c>
    </row>
    <row r="340" customFormat="false" ht="15" hidden="false" customHeight="false" outlineLevel="0" collapsed="false">
      <c r="A340" s="8" t="s">
        <v>4215</v>
      </c>
      <c r="B340" s="10" t="str">
        <f aca="false">'Layout Mercado Libre'!C340</f>
        <v>Toallitas Húmedas KleenBebé Suavelastic Vitta E 80 Piezas</v>
      </c>
      <c r="C340" s="10" t="str">
        <f aca="false">IFERROR(LEFT('Layout Mercado Libre'!E340,FIND(" &gt; ",'Layout Mercado Libre'!E340)-1),"")</f>
        <v>Bebés</v>
      </c>
      <c r="D340" s="12" t="n">
        <v>24.35</v>
      </c>
      <c r="E340" s="13" t="n">
        <f aca="false">Parámetros!$B$5</f>
        <v>4</v>
      </c>
      <c r="F340" s="13" t="n">
        <f aca="false">D340+E340</f>
        <v>28.35</v>
      </c>
      <c r="G340" s="3" t="n">
        <f aca="false">IF(C340="",Parámetros!$B$9,IFERROR(VLOOKUP(C340,Parámetros!$A$20:$B$23,2,FALSE()),Parámetros!$B$9))</f>
        <v>0.15</v>
      </c>
      <c r="H340" s="14" t="n">
        <v>0.57</v>
      </c>
      <c r="I340" s="12" t="n">
        <v>90</v>
      </c>
      <c r="J340" s="13" t="n">
        <f aca="false">ROUNDUP((F340+Parámetros!$C$13)/(1-G340),0)</f>
        <v>63</v>
      </c>
      <c r="K340" s="13" t="n">
        <f aca="false">ROUNDUP((F340+Parámetros!$C$14)/(1-G340),0)</f>
        <v>69</v>
      </c>
      <c r="L340" s="13" t="n">
        <f aca="false">ROUNDUP((F340+Parámetros!$C$15)/(1-G340),0)</f>
        <v>77</v>
      </c>
      <c r="M340" s="13" t="n">
        <f aca="false">MAX(ROUNDUP((F340+I340)/(1-G340),0),Parámetros!$B$7)</f>
        <v>299</v>
      </c>
      <c r="N340" s="12" t="n">
        <v>81.5</v>
      </c>
      <c r="O340" s="12" t="n">
        <v>81.5</v>
      </c>
      <c r="P340" s="13" t="n">
        <f aca="false">Parámetros!$B$6</f>
        <v>1</v>
      </c>
      <c r="Q340" s="13" t="n">
        <f aca="false">IF(AND(ISNUMBER(O340),O340-P340&gt;=Parámetros!$B$7),M340,IF(J340&lt;Parámetros!$B$13,J340,IF(K340&lt;Parámetros!$B$14,K340,IF(L340&lt;Parámetros!$B$15,L340,M340))))</f>
        <v>63</v>
      </c>
      <c r="R340" s="13" t="n">
        <f aca="false">IF(AND(ISNUMBER(O340),O340-P340&gt;=Q340),O340-P340,Q340)</f>
        <v>80.5</v>
      </c>
      <c r="S340" s="3" t="n">
        <f aca="false">IF(ISNUMBER(O340),R340/O340-1,"")</f>
        <v>-0.0122699386503068</v>
      </c>
      <c r="T340" s="13" t="n">
        <f aca="false">VLOOKUP(R340,Parámetros!$A$13:$C$16,3,TRUE())</f>
        <v>25</v>
      </c>
      <c r="U340" s="13" t="n">
        <f aca="false">IF(R340&gt;=Parámetros!$B$7,I340,0)</f>
        <v>0</v>
      </c>
      <c r="V340" s="13" t="n">
        <f aca="false">R340*(1-G340)-T340-U340</f>
        <v>43.425</v>
      </c>
      <c r="W340" s="13" t="n">
        <f aca="false">V340-F340</f>
        <v>15.075</v>
      </c>
      <c r="X340" s="2" t="s">
        <v>13563</v>
      </c>
      <c r="Y340" s="2"/>
      <c r="Z340" s="13"/>
      <c r="AA340" s="2"/>
    </row>
    <row r="341" customFormat="false" ht="15" hidden="false" customHeight="false" outlineLevel="0" collapsed="false">
      <c r="A341" s="8" t="s">
        <v>4224</v>
      </c>
      <c r="B341" s="10" t="str">
        <f aca="false">'Layout Mercado Libre'!C341</f>
        <v>PediaSure Suplemento Infantil Sabor Fresa 237 ml</v>
      </c>
      <c r="C341" s="10" t="str">
        <f aca="false">IFERROR(LEFT('Layout Mercado Libre'!E341,FIND(" &gt; ",'Layout Mercado Libre'!E341)-1),"")</f>
        <v>Salud y Equipamiento Médico</v>
      </c>
      <c r="D341" s="12" t="n">
        <v>39.76</v>
      </c>
      <c r="E341" s="13" t="n">
        <f aca="false">Parámetros!$B$5</f>
        <v>4</v>
      </c>
      <c r="F341" s="13" t="n">
        <f aca="false">D341+E341</f>
        <v>43.76</v>
      </c>
      <c r="G341" s="3" t="n">
        <f aca="false">IF(C341="",Parámetros!$B$9,IFERROR(VLOOKUP(C341,Parámetros!$A$20:$B$23,2,FALSE()),Parámetros!$B$9))</f>
        <v>0.14</v>
      </c>
      <c r="H341" s="14" t="n">
        <v>0.34</v>
      </c>
      <c r="I341" s="12" t="n">
        <v>75</v>
      </c>
      <c r="J341" s="13" t="n">
        <f aca="false">ROUNDUP((F341+Parámetros!$C$13)/(1-G341),0)</f>
        <v>80</v>
      </c>
      <c r="K341" s="13" t="n">
        <f aca="false">ROUNDUP((F341+Parámetros!$C$14)/(1-G341),0)</f>
        <v>86</v>
      </c>
      <c r="L341" s="13" t="n">
        <f aca="false">ROUNDUP((F341+Parámetros!$C$15)/(1-G341),0)</f>
        <v>94</v>
      </c>
      <c r="M341" s="13" t="n">
        <f aca="false">MAX(ROUNDUP((F341+I341)/(1-G341),0),Parámetros!$B$7)</f>
        <v>299</v>
      </c>
      <c r="N341" s="12" t="n">
        <v>129.39</v>
      </c>
      <c r="O341" s="12" t="n">
        <v>99.99</v>
      </c>
      <c r="P341" s="13" t="n">
        <f aca="false">Parámetros!$B$6</f>
        <v>1</v>
      </c>
      <c r="Q341" s="13" t="n">
        <f aca="false">IF(AND(ISNUMBER(O341),O341-P341&gt;=Parámetros!$B$7),M341,IF(J341&lt;Parámetros!$B$13,J341,IF(K341&lt;Parámetros!$B$14,K341,IF(L341&lt;Parámetros!$B$15,L341,M341))))</f>
        <v>80</v>
      </c>
      <c r="R341" s="13" t="n">
        <f aca="false">IF(AND(ISNUMBER(O341),O341-P341&gt;=Q341),O341-P341,Q341)</f>
        <v>98.99</v>
      </c>
      <c r="S341" s="3" t="n">
        <f aca="false">IF(ISNUMBER(O341),R341/O341-1,"")</f>
        <v>-0.01000100010001</v>
      </c>
      <c r="T341" s="13" t="n">
        <f aca="false">VLOOKUP(R341,Parámetros!$A$13:$C$16,3,TRUE())</f>
        <v>25</v>
      </c>
      <c r="U341" s="13" t="n">
        <f aca="false">IF(R341&gt;=Parámetros!$B$7,I341,0)</f>
        <v>0</v>
      </c>
      <c r="V341" s="13" t="n">
        <f aca="false">R341*(1-G341)-T341-U341</f>
        <v>60.1314</v>
      </c>
      <c r="W341" s="13" t="n">
        <f aca="false">V341-F341</f>
        <v>16.3714</v>
      </c>
      <c r="X341" s="2" t="s">
        <v>13566</v>
      </c>
      <c r="Y341" s="2"/>
      <c r="Z341" s="13" t="n">
        <v>56</v>
      </c>
      <c r="AA341" s="2" t="s">
        <v>13500</v>
      </c>
    </row>
    <row r="342" customFormat="false" ht="15" hidden="false" customHeight="false" outlineLevel="0" collapsed="false">
      <c r="A342" s="8" t="s">
        <v>4233</v>
      </c>
      <c r="B342" s="10" t="str">
        <f aca="false">'Layout Mercado Libre'!C342</f>
        <v>Crema Dental Colgate MFP Máxima Protección Anticaries 22 ml</v>
      </c>
      <c r="C342" s="10" t="str">
        <f aca="false">IFERROR(LEFT('Layout Mercado Libre'!E342,FIND(" &gt; ",'Layout Mercado Libre'!E342)-1),"")</f>
        <v>Belleza y Cuidado Personal</v>
      </c>
      <c r="D342" s="12" t="n">
        <v>15.11</v>
      </c>
      <c r="E342" s="13" t="n">
        <f aca="false">Parámetros!$B$5</f>
        <v>4</v>
      </c>
      <c r="F342" s="13" t="n">
        <f aca="false">D342+E342</f>
        <v>19.11</v>
      </c>
      <c r="G342" s="3" t="n">
        <f aca="false">IF(C342="",Parámetros!$B$9,IFERROR(VLOOKUP(C342,Parámetros!$A$20:$B$23,2,FALSE()),Parámetros!$B$9))</f>
        <v>0.14</v>
      </c>
      <c r="H342" s="14" t="n">
        <v>0.08</v>
      </c>
      <c r="I342" s="12" t="n">
        <v>75</v>
      </c>
      <c r="J342" s="13" t="n">
        <f aca="false">ROUNDUP((F342+Parámetros!$C$13)/(1-G342),0)</f>
        <v>52</v>
      </c>
      <c r="K342" s="13" t="n">
        <f aca="false">ROUNDUP((F342+Parámetros!$C$14)/(1-G342),0)</f>
        <v>58</v>
      </c>
      <c r="L342" s="13" t="n">
        <f aca="false">ROUNDUP((F342+Parámetros!$C$15)/(1-G342),0)</f>
        <v>66</v>
      </c>
      <c r="M342" s="13" t="n">
        <f aca="false">MAX(ROUNDUP((F342+I342)/(1-G342),0),Parámetros!$B$7)</f>
        <v>299</v>
      </c>
      <c r="N342" s="12" t="n">
        <v>73.04</v>
      </c>
      <c r="O342" s="12" t="n">
        <v>66</v>
      </c>
      <c r="P342" s="13" t="n">
        <f aca="false">Parámetros!$B$6</f>
        <v>1</v>
      </c>
      <c r="Q342" s="13" t="n">
        <f aca="false">IF(AND(ISNUMBER(O342),O342-P342&gt;=Parámetros!$B$7),M342,IF(J342&lt;Parámetros!$B$13,J342,IF(K342&lt;Parámetros!$B$14,K342,IF(L342&lt;Parámetros!$B$15,L342,M342))))</f>
        <v>52</v>
      </c>
      <c r="R342" s="13" t="n">
        <f aca="false">IF(AND(ISNUMBER(O342),O342-P342&gt;=Q342),O342-P342,Q342)</f>
        <v>65</v>
      </c>
      <c r="S342" s="3" t="n">
        <f aca="false">IF(ISNUMBER(O342),R342/O342-1,"")</f>
        <v>-0.0151515151515151</v>
      </c>
      <c r="T342" s="13" t="n">
        <f aca="false">VLOOKUP(R342,Parámetros!$A$13:$C$16,3,TRUE())</f>
        <v>25</v>
      </c>
      <c r="U342" s="13" t="n">
        <f aca="false">IF(R342&gt;=Parámetros!$B$7,I342,0)</f>
        <v>0</v>
      </c>
      <c r="V342" s="13" t="n">
        <f aca="false">R342*(1-G342)-T342-U342</f>
        <v>30.9</v>
      </c>
      <c r="W342" s="13" t="n">
        <f aca="false">V342-F342</f>
        <v>11.79</v>
      </c>
      <c r="X342" s="2" t="s">
        <v>13531</v>
      </c>
      <c r="Y342" s="2"/>
      <c r="Z342" s="13"/>
      <c r="AA342" s="2"/>
    </row>
    <row r="343" customFormat="false" ht="15" hidden="false" customHeight="false" outlineLevel="0" collapsed="false">
      <c r="A343" s="8" t="s">
        <v>4244</v>
      </c>
      <c r="B343" s="10" t="str">
        <f aca="false">'Layout Mercado Libre'!C343</f>
        <v>Ulsen PCS Omeprazol 40 mg 14 Cápsulas</v>
      </c>
      <c r="C343" s="10" t="str">
        <f aca="false">IFERROR(LEFT('Layout Mercado Libre'!E343,FIND(" &gt; ",'Layout Mercado Libre'!E343)-1),"")</f>
        <v>Salud y Equipamiento Médico</v>
      </c>
      <c r="D343" s="12" t="n">
        <v>408.7</v>
      </c>
      <c r="E343" s="13" t="n">
        <f aca="false">Parámetros!$B$5</f>
        <v>4</v>
      </c>
      <c r="F343" s="13" t="n">
        <f aca="false">D343+E343</f>
        <v>412.7</v>
      </c>
      <c r="G343" s="3" t="n">
        <f aca="false">IF(C343="",Parámetros!$B$9,IFERROR(VLOOKUP(C343,Parámetros!$A$20:$B$23,2,FALSE()),Parámetros!$B$9))</f>
        <v>0.14</v>
      </c>
      <c r="H343" s="14" t="n">
        <v>0.15</v>
      </c>
      <c r="I343" s="12" t="n">
        <v>75</v>
      </c>
      <c r="J343" s="13" t="n">
        <f aca="false">ROUNDUP((F343+Parámetros!$C$13)/(1-G343),0)</f>
        <v>509</v>
      </c>
      <c r="K343" s="13" t="n">
        <f aca="false">ROUNDUP((F343+Parámetros!$C$14)/(1-G343),0)</f>
        <v>515</v>
      </c>
      <c r="L343" s="13" t="n">
        <f aca="false">ROUNDUP((F343+Parámetros!$C$15)/(1-G343),0)</f>
        <v>523</v>
      </c>
      <c r="M343" s="13" t="n">
        <f aca="false">MAX(ROUNDUP((F343+I343)/(1-G343),0),Parámetros!$B$7)</f>
        <v>568</v>
      </c>
      <c r="N343" s="12" t="n">
        <v>739.67</v>
      </c>
      <c r="O343" s="12" t="n">
        <v>628.79</v>
      </c>
      <c r="P343" s="13" t="n">
        <f aca="false">Parámetros!$B$6</f>
        <v>1</v>
      </c>
      <c r="Q343" s="13" t="n">
        <f aca="false">IF(AND(ISNUMBER(O343),O343-P343&gt;=Parámetros!$B$7),M343,IF(J343&lt;Parámetros!$B$13,J343,IF(K343&lt;Parámetros!$B$14,K343,IF(L343&lt;Parámetros!$B$15,L343,M343))))</f>
        <v>568</v>
      </c>
      <c r="R343" s="13" t="n">
        <f aca="false">IF(AND(ISNUMBER(O343),O343-P343&gt;=Q343),O343-P343,Q343)</f>
        <v>627.79</v>
      </c>
      <c r="S343" s="3" t="n">
        <f aca="false">IF(ISNUMBER(O343),R343/O343-1,"")</f>
        <v>-0.00159035608072644</v>
      </c>
      <c r="T343" s="13" t="n">
        <f aca="false">VLOOKUP(R343,Parámetros!$A$13:$C$16,3,TRUE())</f>
        <v>0</v>
      </c>
      <c r="U343" s="13" t="n">
        <f aca="false">IF(R343&gt;=Parámetros!$B$7,I343,0)</f>
        <v>75</v>
      </c>
      <c r="V343" s="13" t="n">
        <f aca="false">R343*(1-G343)-T343-U343</f>
        <v>464.8994</v>
      </c>
      <c r="W343" s="13" t="n">
        <f aca="false">V343-F343</f>
        <v>52.1994</v>
      </c>
      <c r="X343" s="2" t="s">
        <v>13651</v>
      </c>
      <c r="Y343" s="2"/>
      <c r="Z343" s="13" t="n">
        <v>478</v>
      </c>
      <c r="AA343" s="2" t="s">
        <v>13537</v>
      </c>
    </row>
    <row r="344" customFormat="false" ht="15" hidden="false" customHeight="false" outlineLevel="0" collapsed="false">
      <c r="A344" s="8" t="s">
        <v>4256</v>
      </c>
      <c r="B344" s="10" t="str">
        <f aca="false">'Layout Mercado Libre'!C344</f>
        <v>Afungil Fluconazol 150 mg 2 Cápsulas</v>
      </c>
      <c r="C344" s="10" t="str">
        <f aca="false">IFERROR(LEFT('Layout Mercado Libre'!E344,FIND(" &gt; ",'Layout Mercado Libre'!E344)-1),"")</f>
        <v>Salud y Equipamiento Médico</v>
      </c>
      <c r="D344" s="12" t="n">
        <v>408.7</v>
      </c>
      <c r="E344" s="13" t="n">
        <f aca="false">Parámetros!$B$5</f>
        <v>4</v>
      </c>
      <c r="F344" s="13" t="n">
        <f aca="false">D344+E344</f>
        <v>412.7</v>
      </c>
      <c r="G344" s="3" t="n">
        <f aca="false">IF(C344="",Parámetros!$B$9,IFERROR(VLOOKUP(C344,Parámetros!$A$20:$B$23,2,FALSE()),Parámetros!$B$9))</f>
        <v>0.14</v>
      </c>
      <c r="H344" s="14" t="n">
        <v>0.12</v>
      </c>
      <c r="I344" s="12" t="n">
        <v>75</v>
      </c>
      <c r="J344" s="13" t="n">
        <f aca="false">ROUNDUP((F344+Parámetros!$C$13)/(1-G344),0)</f>
        <v>509</v>
      </c>
      <c r="K344" s="13" t="n">
        <f aca="false">ROUNDUP((F344+Parámetros!$C$14)/(1-G344),0)</f>
        <v>515</v>
      </c>
      <c r="L344" s="13" t="n">
        <f aca="false">ROUNDUP((F344+Parámetros!$C$15)/(1-G344),0)</f>
        <v>523</v>
      </c>
      <c r="M344" s="13" t="n">
        <f aca="false">MAX(ROUNDUP((F344+I344)/(1-G344),0),Parámetros!$B$7)</f>
        <v>568</v>
      </c>
      <c r="N344" s="12" t="n">
        <v>734</v>
      </c>
      <c r="O344" s="12" t="n">
        <v>729</v>
      </c>
      <c r="P344" s="13" t="n">
        <f aca="false">Parámetros!$B$6</f>
        <v>1</v>
      </c>
      <c r="Q344" s="13" t="n">
        <f aca="false">IF(AND(ISNUMBER(O344),O344-P344&gt;=Parámetros!$B$7),M344,IF(J344&lt;Parámetros!$B$13,J344,IF(K344&lt;Parámetros!$B$14,K344,IF(L344&lt;Parámetros!$B$15,L344,M344))))</f>
        <v>568</v>
      </c>
      <c r="R344" s="13" t="n">
        <f aca="false">IF(AND(ISNUMBER(O344),O344-P344&gt;=Q344),O344-P344,Q344)</f>
        <v>728</v>
      </c>
      <c r="S344" s="3" t="n">
        <f aca="false">IF(ISNUMBER(O344),R344/O344-1,"")</f>
        <v>-0.00137174211248281</v>
      </c>
      <c r="T344" s="13" t="n">
        <f aca="false">VLOOKUP(R344,Parámetros!$A$13:$C$16,3,TRUE())</f>
        <v>0</v>
      </c>
      <c r="U344" s="13" t="n">
        <f aca="false">IF(R344&gt;=Parámetros!$B$7,I344,0)</f>
        <v>75</v>
      </c>
      <c r="V344" s="13" t="n">
        <f aca="false">R344*(1-G344)-T344-U344</f>
        <v>551.08</v>
      </c>
      <c r="W344" s="13" t="n">
        <f aca="false">V344-F344</f>
        <v>138.38</v>
      </c>
      <c r="X344" s="2" t="s">
        <v>13606</v>
      </c>
      <c r="Y344" s="2"/>
      <c r="Z344" s="13" t="n">
        <v>429</v>
      </c>
      <c r="AA344" s="2" t="s">
        <v>13518</v>
      </c>
    </row>
    <row r="345" customFormat="false" ht="15" hidden="false" customHeight="false" outlineLevel="0" collapsed="false">
      <c r="A345" s="8" t="s">
        <v>4268</v>
      </c>
      <c r="B345" s="10" t="str">
        <f aca="false">'Layout Mercado Libre'!C345</f>
        <v>Syncol Max 650 mg/60 mg/15 mg 12 Comprimidos</v>
      </c>
      <c r="C345" s="10" t="str">
        <f aca="false">IFERROR(LEFT('Layout Mercado Libre'!E345,FIND(" &gt; ",'Layout Mercado Libre'!E345)-1),"")</f>
        <v>Salud y Equipamiento Médico</v>
      </c>
      <c r="D345" s="12" t="n">
        <v>88.85</v>
      </c>
      <c r="E345" s="13" t="n">
        <f aca="false">Parámetros!$B$5</f>
        <v>4</v>
      </c>
      <c r="F345" s="13" t="n">
        <f aca="false">D345+E345</f>
        <v>92.85</v>
      </c>
      <c r="G345" s="3" t="n">
        <f aca="false">IF(C345="",Parámetros!$B$9,IFERROR(VLOOKUP(C345,Parámetros!$A$20:$B$23,2,FALSE()),Parámetros!$B$9))</f>
        <v>0.14</v>
      </c>
      <c r="H345" s="14" t="n">
        <v>0.15</v>
      </c>
      <c r="I345" s="12" t="n">
        <v>75</v>
      </c>
      <c r="J345" s="13" t="n">
        <f aca="false">ROUNDUP((F345+Parámetros!$C$13)/(1-G345),0)</f>
        <v>138</v>
      </c>
      <c r="K345" s="13" t="n">
        <f aca="false">ROUNDUP((F345+Parámetros!$C$14)/(1-G345),0)</f>
        <v>143</v>
      </c>
      <c r="L345" s="13" t="n">
        <f aca="false">ROUNDUP((F345+Parámetros!$C$15)/(1-G345),0)</f>
        <v>151</v>
      </c>
      <c r="M345" s="13" t="n">
        <f aca="false">MAX(ROUNDUP((F345+I345)/(1-G345),0),Parámetros!$B$7)</f>
        <v>299</v>
      </c>
      <c r="N345" s="12" t="n">
        <v>187.53</v>
      </c>
      <c r="O345" s="12" t="n">
        <v>117</v>
      </c>
      <c r="P345" s="13" t="n">
        <f aca="false">Parámetros!$B$6</f>
        <v>1</v>
      </c>
      <c r="Q345" s="13" t="n">
        <f aca="false">IF(AND(ISNUMBER(O345),O345-P345&gt;=Parámetros!$B$7),M345,IF(J345&lt;Parámetros!$B$13,J345,IF(K345&lt;Parámetros!$B$14,K345,IF(L345&lt;Parámetros!$B$15,L345,M345))))</f>
        <v>143</v>
      </c>
      <c r="R345" s="13" t="n">
        <f aca="false">IF(AND(ISNUMBER(O345),O345-P345&gt;=Q345),O345-P345,Q345)</f>
        <v>143</v>
      </c>
      <c r="S345" s="3" t="n">
        <f aca="false">IF(ISNUMBER(O345),R345/O345-1,"")</f>
        <v>0.222222222222222</v>
      </c>
      <c r="T345" s="13" t="n">
        <f aca="false">VLOOKUP(R345,Parámetros!$A$13:$C$16,3,TRUE())</f>
        <v>30</v>
      </c>
      <c r="U345" s="13" t="n">
        <f aca="false">IF(R345&gt;=Parámetros!$B$7,I345,0)</f>
        <v>0</v>
      </c>
      <c r="V345" s="13" t="n">
        <f aca="false">R345*(1-G345)-T345-U345</f>
        <v>92.98</v>
      </c>
      <c r="W345" s="13" t="n">
        <f aca="false">V345-F345</f>
        <v>0.13000000000001</v>
      </c>
      <c r="X345" s="2" t="s">
        <v>13652</v>
      </c>
      <c r="Y345" s="2"/>
      <c r="Z345" s="13" t="n">
        <v>130</v>
      </c>
      <c r="AA345" s="2" t="s">
        <v>13500</v>
      </c>
    </row>
    <row r="346" customFormat="false" ht="15" hidden="false" customHeight="false" outlineLevel="0" collapsed="false">
      <c r="A346" s="8" t="s">
        <v>4281</v>
      </c>
      <c r="B346" s="10" t="str">
        <f aca="false">'Layout Mercado Libre'!C346</f>
        <v>Pepto-Bismol Original 262.4 mg 24 Tabletas Masticables</v>
      </c>
      <c r="C346" s="10" t="str">
        <f aca="false">IFERROR(LEFT('Layout Mercado Libre'!E346,FIND(" &gt; ",'Layout Mercado Libre'!E346)-1),"")</f>
        <v>Salud y Equipamiento Médico</v>
      </c>
      <c r="D346" s="12" t="n">
        <v>83.42</v>
      </c>
      <c r="E346" s="13" t="n">
        <f aca="false">Parámetros!$B$5</f>
        <v>4</v>
      </c>
      <c r="F346" s="13" t="n">
        <f aca="false">D346+E346</f>
        <v>87.42</v>
      </c>
      <c r="G346" s="3" t="n">
        <f aca="false">IF(C346="",Parámetros!$B$9,IFERROR(VLOOKUP(C346,Parámetros!$A$20:$B$23,2,FALSE()),Parámetros!$B$9))</f>
        <v>0.14</v>
      </c>
      <c r="H346" s="14" t="n">
        <v>0.17</v>
      </c>
      <c r="I346" s="12" t="n">
        <v>75</v>
      </c>
      <c r="J346" s="13" t="n">
        <f aca="false">ROUNDUP((F346+Parámetros!$C$13)/(1-G346),0)</f>
        <v>131</v>
      </c>
      <c r="K346" s="13" t="n">
        <f aca="false">ROUNDUP((F346+Parámetros!$C$14)/(1-G346),0)</f>
        <v>137</v>
      </c>
      <c r="L346" s="13" t="n">
        <f aca="false">ROUNDUP((F346+Parámetros!$C$15)/(1-G346),0)</f>
        <v>145</v>
      </c>
      <c r="M346" s="13" t="n">
        <f aca="false">MAX(ROUNDUP((F346+I346)/(1-G346),0),Parámetros!$B$7)</f>
        <v>299</v>
      </c>
      <c r="N346" s="12" t="n">
        <v>180.98</v>
      </c>
      <c r="O346" s="12" t="n">
        <v>152.46</v>
      </c>
      <c r="P346" s="13" t="n">
        <f aca="false">Parámetros!$B$6</f>
        <v>1</v>
      </c>
      <c r="Q346" s="13" t="n">
        <f aca="false">IF(AND(ISNUMBER(O346),O346-P346&gt;=Parámetros!$B$7),M346,IF(J346&lt;Parámetros!$B$13,J346,IF(K346&lt;Parámetros!$B$14,K346,IF(L346&lt;Parámetros!$B$15,L346,M346))))</f>
        <v>137</v>
      </c>
      <c r="R346" s="13" t="n">
        <f aca="false">IF(AND(ISNUMBER(O346),O346-P346&gt;=Q346),O346-P346,Q346)</f>
        <v>151.46</v>
      </c>
      <c r="S346" s="3" t="n">
        <f aca="false">IF(ISNUMBER(O346),R346/O346-1,"")</f>
        <v>-0.00655909746818839</v>
      </c>
      <c r="T346" s="13" t="n">
        <f aca="false">VLOOKUP(R346,Parámetros!$A$13:$C$16,3,TRUE())</f>
        <v>37</v>
      </c>
      <c r="U346" s="13" t="n">
        <f aca="false">IF(R346&gt;=Parámetros!$B$7,I346,0)</f>
        <v>0</v>
      </c>
      <c r="V346" s="13" t="n">
        <f aca="false">R346*(1-G346)-T346-U346</f>
        <v>93.2556</v>
      </c>
      <c r="W346" s="13" t="n">
        <f aca="false">V346-F346</f>
        <v>5.83560000000001</v>
      </c>
      <c r="X346" s="2" t="s">
        <v>13593</v>
      </c>
      <c r="Y346" s="2"/>
      <c r="Z346" s="13" t="n">
        <v>109.65</v>
      </c>
      <c r="AA346" s="2" t="s">
        <v>13500</v>
      </c>
    </row>
    <row r="347" customFormat="false" ht="15" hidden="false" customHeight="false" outlineLevel="0" collapsed="false">
      <c r="A347" s="8" t="s">
        <v>4290</v>
      </c>
      <c r="B347" s="10" t="str">
        <f aca="false">'Layout Mercado Libre'!C347</f>
        <v>Fitoestimulina Gasas Esterilizadas con Crema 10 Sobres</v>
      </c>
      <c r="C347" s="10" t="str">
        <f aca="false">IFERROR(LEFT('Layout Mercado Libre'!E347,FIND(" &gt; ",'Layout Mercado Libre'!E347)-1),"")</f>
        <v>Salud y Equipamiento Médico</v>
      </c>
      <c r="D347" s="12" t="n">
        <v>374.75</v>
      </c>
      <c r="E347" s="13" t="n">
        <f aca="false">Parámetros!$B$5</f>
        <v>4</v>
      </c>
      <c r="F347" s="13" t="n">
        <f aca="false">D347+E347</f>
        <v>378.75</v>
      </c>
      <c r="G347" s="3" t="n">
        <f aca="false">IF(C347="",Parámetros!$B$9,IFERROR(VLOOKUP(C347,Parámetros!$A$20:$B$23,2,FALSE()),Parámetros!$B$9))</f>
        <v>0.14</v>
      </c>
      <c r="H347" s="14" t="n">
        <v>0.21</v>
      </c>
      <c r="I347" s="12" t="n">
        <v>75</v>
      </c>
      <c r="J347" s="13" t="n">
        <f aca="false">ROUNDUP((F347+Parámetros!$C$13)/(1-G347),0)</f>
        <v>470</v>
      </c>
      <c r="K347" s="13" t="n">
        <f aca="false">ROUNDUP((F347+Parámetros!$C$14)/(1-G347),0)</f>
        <v>476</v>
      </c>
      <c r="L347" s="13" t="n">
        <f aca="false">ROUNDUP((F347+Parámetros!$C$15)/(1-G347),0)</f>
        <v>484</v>
      </c>
      <c r="M347" s="13" t="n">
        <f aca="false">MAX(ROUNDUP((F347+I347)/(1-G347),0),Parámetros!$B$7)</f>
        <v>528</v>
      </c>
      <c r="N347" s="12" t="n">
        <v>1026.72</v>
      </c>
      <c r="O347" s="12" t="n">
        <v>1129</v>
      </c>
      <c r="P347" s="13" t="n">
        <f aca="false">Parámetros!$B$6</f>
        <v>1</v>
      </c>
      <c r="Q347" s="13" t="n">
        <f aca="false">IF(AND(ISNUMBER(O347),O347-P347&gt;=Parámetros!$B$7),M347,IF(J347&lt;Parámetros!$B$13,J347,IF(K347&lt;Parámetros!$B$14,K347,IF(L347&lt;Parámetros!$B$15,L347,M347))))</f>
        <v>528</v>
      </c>
      <c r="R347" s="13" t="n">
        <f aca="false">IF(AND(ISNUMBER(O347),O347-P347&gt;=Q347),O347-P347,Q347)</f>
        <v>1128</v>
      </c>
      <c r="S347" s="3" t="n">
        <f aca="false">IF(ISNUMBER(O347),R347/O347-1,"")</f>
        <v>-0.000885739592559776</v>
      </c>
      <c r="T347" s="13" t="n">
        <f aca="false">VLOOKUP(R347,Parámetros!$A$13:$C$16,3,TRUE())</f>
        <v>0</v>
      </c>
      <c r="U347" s="13" t="n">
        <f aca="false">IF(R347&gt;=Parámetros!$B$7,I347,0)</f>
        <v>75</v>
      </c>
      <c r="V347" s="13" t="n">
        <f aca="false">R347*(1-G347)-T347-U347</f>
        <v>895.08</v>
      </c>
      <c r="W347" s="13" t="n">
        <f aca="false">V347-F347</f>
        <v>516.33</v>
      </c>
      <c r="X347" s="2" t="s">
        <v>13527</v>
      </c>
      <c r="Y347" s="2"/>
      <c r="Z347" s="13" t="n">
        <v>1028</v>
      </c>
      <c r="AA347" s="2" t="s">
        <v>13552</v>
      </c>
    </row>
    <row r="348" customFormat="false" ht="15" hidden="false" customHeight="false" outlineLevel="0" collapsed="false">
      <c r="A348" s="8" t="s">
        <v>4301</v>
      </c>
      <c r="B348" s="10" t="str">
        <f aca="false">'Layout Mercado Libre'!C348</f>
        <v>Pañales KleenBebé Absorsec Etapa 7 XXJ Unisex 40 Piezas</v>
      </c>
      <c r="C348" s="10" t="str">
        <f aca="false">IFERROR(LEFT('Layout Mercado Libre'!E348,FIND(" &gt; ",'Layout Mercado Libre'!E348)-1),"")</f>
        <v>Bebés</v>
      </c>
      <c r="D348" s="12" t="n">
        <v>151.88</v>
      </c>
      <c r="E348" s="13" t="n">
        <f aca="false">Parámetros!$B$5</f>
        <v>4</v>
      </c>
      <c r="F348" s="13" t="n">
        <f aca="false">D348+E348</f>
        <v>155.88</v>
      </c>
      <c r="G348" s="3" t="n">
        <f aca="false">IF(C348="",Parámetros!$B$9,IFERROR(VLOOKUP(C348,Parámetros!$A$20:$B$23,2,FALSE()),Parámetros!$B$9))</f>
        <v>0.15</v>
      </c>
      <c r="H348" s="14" t="n">
        <v>3.2</v>
      </c>
      <c r="I348" s="12" t="n">
        <v>125</v>
      </c>
      <c r="J348" s="13" t="n">
        <f aca="false">ROUNDUP((F348+Parámetros!$C$13)/(1-G348),0)</f>
        <v>213</v>
      </c>
      <c r="K348" s="13" t="n">
        <f aca="false">ROUNDUP((F348+Parámetros!$C$14)/(1-G348),0)</f>
        <v>219</v>
      </c>
      <c r="L348" s="13" t="n">
        <f aca="false">ROUNDUP((F348+Parámetros!$C$15)/(1-G348),0)</f>
        <v>227</v>
      </c>
      <c r="M348" s="13" t="n">
        <f aca="false">MAX(ROUNDUP((F348+I348)/(1-G348),0),Parámetros!$B$7)</f>
        <v>331</v>
      </c>
      <c r="N348" s="12"/>
      <c r="O348" s="12"/>
      <c r="P348" s="13" t="n">
        <f aca="false">Parámetros!$B$6</f>
        <v>1</v>
      </c>
      <c r="Q348" s="13" t="n">
        <f aca="false">IF(AND(ISNUMBER(O348),O348-P348&gt;=Parámetros!$B$7),M348,IF(J348&lt;Parámetros!$B$13,J348,IF(K348&lt;Parámetros!$B$14,K348,IF(L348&lt;Parámetros!$B$15,L348,M348))))</f>
        <v>227</v>
      </c>
      <c r="R348" s="13" t="n">
        <f aca="false">IF(AND(ISNUMBER(O348),O348-P348&gt;=Q348),O348-P348,Q348)</f>
        <v>227</v>
      </c>
      <c r="S348" s="3" t="str">
        <f aca="false">IF(ISNUMBER(O348),R348/O348-1,"")</f>
        <v/>
      </c>
      <c r="T348" s="13" t="n">
        <f aca="false">VLOOKUP(R348,Parámetros!$A$13:$C$16,3,TRUE())</f>
        <v>37</v>
      </c>
      <c r="U348" s="13" t="n">
        <f aca="false">IF(R348&gt;=Parámetros!$B$7,I348,0)</f>
        <v>0</v>
      </c>
      <c r="V348" s="13" t="n">
        <f aca="false">R348*(1-G348)-T348-U348</f>
        <v>155.95</v>
      </c>
      <c r="W348" s="13" t="n">
        <f aca="false">V348-F348</f>
        <v>0.0699999999999932</v>
      </c>
      <c r="X348" s="2" t="s">
        <v>13510</v>
      </c>
      <c r="Y348" s="2"/>
      <c r="Z348" s="13" t="n">
        <v>200</v>
      </c>
      <c r="AA348" s="2" t="s">
        <v>13526</v>
      </c>
    </row>
    <row r="349" customFormat="false" ht="15" hidden="false" customHeight="false" outlineLevel="0" collapsed="false">
      <c r="A349" s="8" t="s">
        <v>4312</v>
      </c>
      <c r="B349" s="10" t="str">
        <f aca="false">'Layout Mercado Libre'!C349</f>
        <v>Ensure Advance Sabor Vainilla 237 ml</v>
      </c>
      <c r="C349" s="10" t="str">
        <f aca="false">IFERROR(LEFT('Layout Mercado Libre'!E349,FIND(" &gt; ",'Layout Mercado Libre'!E349)-1),"")</f>
        <v>Salud y Equipamiento Médico</v>
      </c>
      <c r="D349" s="12" t="n">
        <v>44.54</v>
      </c>
      <c r="E349" s="13" t="n">
        <f aca="false">Parámetros!$B$5</f>
        <v>4</v>
      </c>
      <c r="F349" s="13" t="n">
        <f aca="false">D349+E349</f>
        <v>48.54</v>
      </c>
      <c r="G349" s="3" t="n">
        <f aca="false">IF(C349="",Parámetros!$B$9,IFERROR(VLOOKUP(C349,Parámetros!$A$20:$B$23,2,FALSE()),Parámetros!$B$9))</f>
        <v>0.14</v>
      </c>
      <c r="H349" s="14" t="n">
        <v>0.34</v>
      </c>
      <c r="I349" s="12" t="n">
        <v>75</v>
      </c>
      <c r="J349" s="13" t="n">
        <f aca="false">ROUNDUP((F349+Parámetros!$C$13)/(1-G349),0)</f>
        <v>86</v>
      </c>
      <c r="K349" s="13" t="n">
        <f aca="false">ROUNDUP((F349+Parámetros!$C$14)/(1-G349),0)</f>
        <v>92</v>
      </c>
      <c r="L349" s="13" t="n">
        <f aca="false">ROUNDUP((F349+Parámetros!$C$15)/(1-G349),0)</f>
        <v>100</v>
      </c>
      <c r="M349" s="13" t="n">
        <f aca="false">MAX(ROUNDUP((F349+I349)/(1-G349),0),Parámetros!$B$7)</f>
        <v>299</v>
      </c>
      <c r="N349" s="12"/>
      <c r="O349" s="12"/>
      <c r="P349" s="13" t="n">
        <f aca="false">Parámetros!$B$6</f>
        <v>1</v>
      </c>
      <c r="Q349" s="13" t="n">
        <f aca="false">IF(AND(ISNUMBER(O349),O349-P349&gt;=Parámetros!$B$7),M349,IF(J349&lt;Parámetros!$B$13,J349,IF(K349&lt;Parámetros!$B$14,K349,IF(L349&lt;Parámetros!$B$15,L349,M349))))</f>
        <v>86</v>
      </c>
      <c r="R349" s="13" t="n">
        <f aca="false">IF(AND(ISNUMBER(O349),O349-P349&gt;=Q349),O349-P349,Q349)</f>
        <v>86</v>
      </c>
      <c r="S349" s="3" t="str">
        <f aca="false">IF(ISNUMBER(O349),R349/O349-1,"")</f>
        <v/>
      </c>
      <c r="T349" s="13" t="n">
        <f aca="false">VLOOKUP(R349,Parámetros!$A$13:$C$16,3,TRUE())</f>
        <v>25</v>
      </c>
      <c r="U349" s="13" t="n">
        <f aca="false">IF(R349&gt;=Parámetros!$B$7,I349,0)</f>
        <v>0</v>
      </c>
      <c r="V349" s="13" t="n">
        <f aca="false">R349*(1-G349)-T349-U349</f>
        <v>48.96</v>
      </c>
      <c r="W349" s="13" t="n">
        <f aca="false">V349-F349</f>
        <v>0.419999999999995</v>
      </c>
      <c r="X349" s="2" t="s">
        <v>13566</v>
      </c>
      <c r="Y349" s="2"/>
      <c r="Z349" s="13" t="n">
        <v>62.88</v>
      </c>
      <c r="AA349" s="2" t="s">
        <v>13500</v>
      </c>
    </row>
    <row r="350" customFormat="false" ht="15" hidden="false" customHeight="false" outlineLevel="0" collapsed="false">
      <c r="A350" s="8" t="s">
        <v>4320</v>
      </c>
      <c r="B350" s="10" t="str">
        <f aca="false">'Layout Mercado Libre'!C350</f>
        <v>Refresh Tears Solución Oftálmica Lubricante 10 ml</v>
      </c>
      <c r="C350" s="10" t="str">
        <f aca="false">IFERROR(LEFT('Layout Mercado Libre'!E350,FIND(" &gt; ",'Layout Mercado Libre'!E350)-1),"")</f>
        <v>Salud y Equipamiento Médico</v>
      </c>
      <c r="D350" s="12" t="n">
        <v>479.09</v>
      </c>
      <c r="E350" s="13" t="n">
        <f aca="false">Parámetros!$B$5</f>
        <v>4</v>
      </c>
      <c r="F350" s="13" t="n">
        <f aca="false">D350+E350</f>
        <v>483.09</v>
      </c>
      <c r="G350" s="3" t="n">
        <f aca="false">IF(C350="",Parámetros!$B$9,IFERROR(VLOOKUP(C350,Parámetros!$A$20:$B$23,2,FALSE()),Parámetros!$B$9))</f>
        <v>0.14</v>
      </c>
      <c r="H350" s="14" t="n">
        <v>0.06</v>
      </c>
      <c r="I350" s="12" t="n">
        <v>75</v>
      </c>
      <c r="J350" s="13" t="n">
        <f aca="false">ROUNDUP((F350+Parámetros!$C$13)/(1-G350),0)</f>
        <v>591</v>
      </c>
      <c r="K350" s="13" t="n">
        <f aca="false">ROUNDUP((F350+Parámetros!$C$14)/(1-G350),0)</f>
        <v>597</v>
      </c>
      <c r="L350" s="13" t="n">
        <f aca="false">ROUNDUP((F350+Parámetros!$C$15)/(1-G350),0)</f>
        <v>605</v>
      </c>
      <c r="M350" s="13" t="n">
        <f aca="false">MAX(ROUNDUP((F350+I350)/(1-G350),0),Parámetros!$B$7)</f>
        <v>649</v>
      </c>
      <c r="N350" s="12" t="n">
        <v>843.73</v>
      </c>
      <c r="O350" s="12" t="n">
        <v>815</v>
      </c>
      <c r="P350" s="13" t="n">
        <f aca="false">Parámetros!$B$6</f>
        <v>1</v>
      </c>
      <c r="Q350" s="13" t="n">
        <f aca="false">IF(AND(ISNUMBER(O350),O350-P350&gt;=Parámetros!$B$7),M350,IF(J350&lt;Parámetros!$B$13,J350,IF(K350&lt;Parámetros!$B$14,K350,IF(L350&lt;Parámetros!$B$15,L350,M350))))</f>
        <v>649</v>
      </c>
      <c r="R350" s="13" t="n">
        <f aca="false">IF(AND(ISNUMBER(O350),O350-P350&gt;=Q350),O350-P350,Q350)</f>
        <v>814</v>
      </c>
      <c r="S350" s="3" t="n">
        <f aca="false">IF(ISNUMBER(O350),R350/O350-1,"")</f>
        <v>-0.00122699386503067</v>
      </c>
      <c r="T350" s="13" t="n">
        <f aca="false">VLOOKUP(R350,Parámetros!$A$13:$C$16,3,TRUE())</f>
        <v>0</v>
      </c>
      <c r="U350" s="13" t="n">
        <f aca="false">IF(R350&gt;=Parámetros!$B$7,I350,0)</f>
        <v>75</v>
      </c>
      <c r="V350" s="13" t="n">
        <f aca="false">R350*(1-G350)-T350-U350</f>
        <v>625.04</v>
      </c>
      <c r="W350" s="13" t="n">
        <f aca="false">V350-F350</f>
        <v>141.95</v>
      </c>
      <c r="X350" s="2" t="s">
        <v>13525</v>
      </c>
      <c r="Y350" s="2"/>
      <c r="Z350" s="13" t="n">
        <v>560</v>
      </c>
      <c r="AA350" s="2" t="s">
        <v>13586</v>
      </c>
    </row>
    <row r="351" customFormat="false" ht="15" hidden="false" customHeight="false" outlineLevel="0" collapsed="false">
      <c r="A351" s="8" t="s">
        <v>4334</v>
      </c>
      <c r="B351" s="10" t="str">
        <f aca="false">'Layout Mercado Libre'!C351</f>
        <v>Dalacin C Clindamicina 300 mg 16 Cápsulas</v>
      </c>
      <c r="C351" s="10" t="str">
        <f aca="false">IFERROR(LEFT('Layout Mercado Libre'!E351,FIND(" &gt; ",'Layout Mercado Libre'!E351)-1),"")</f>
        <v>Salud y Equipamiento Médico</v>
      </c>
      <c r="D351" s="12" t="n">
        <v>395.53</v>
      </c>
      <c r="E351" s="13" t="n">
        <f aca="false">Parámetros!$B$5</f>
        <v>4</v>
      </c>
      <c r="F351" s="13" t="n">
        <f aca="false">D351+E351</f>
        <v>399.53</v>
      </c>
      <c r="G351" s="3" t="n">
        <f aca="false">IF(C351="",Parámetros!$B$9,IFERROR(VLOOKUP(C351,Parámetros!$A$20:$B$23,2,FALSE()),Parámetros!$B$9))</f>
        <v>0.14</v>
      </c>
      <c r="H351" s="14" t="n">
        <v>0.16</v>
      </c>
      <c r="I351" s="12" t="n">
        <v>75</v>
      </c>
      <c r="J351" s="13" t="n">
        <f aca="false">ROUNDUP((F351+Parámetros!$C$13)/(1-G351),0)</f>
        <v>494</v>
      </c>
      <c r="K351" s="13" t="n">
        <f aca="false">ROUNDUP((F351+Parámetros!$C$14)/(1-G351),0)</f>
        <v>500</v>
      </c>
      <c r="L351" s="13" t="n">
        <f aca="false">ROUNDUP((F351+Parámetros!$C$15)/(1-G351),0)</f>
        <v>508</v>
      </c>
      <c r="M351" s="13" t="n">
        <f aca="false">MAX(ROUNDUP((F351+I351)/(1-G351),0),Parámetros!$B$7)</f>
        <v>552</v>
      </c>
      <c r="N351" s="12" t="n">
        <v>689.17</v>
      </c>
      <c r="O351" s="12" t="n">
        <v>716</v>
      </c>
      <c r="P351" s="13" t="n">
        <f aca="false">Parámetros!$B$6</f>
        <v>1</v>
      </c>
      <c r="Q351" s="13" t="n">
        <f aca="false">IF(AND(ISNUMBER(O351),O351-P351&gt;=Parámetros!$B$7),M351,IF(J351&lt;Parámetros!$B$13,J351,IF(K351&lt;Parámetros!$B$14,K351,IF(L351&lt;Parámetros!$B$15,L351,M351))))</f>
        <v>552</v>
      </c>
      <c r="R351" s="13" t="n">
        <f aca="false">IF(AND(ISNUMBER(O351),O351-P351&gt;=Q351),O351-P351,Q351)</f>
        <v>715</v>
      </c>
      <c r="S351" s="3" t="n">
        <f aca="false">IF(ISNUMBER(O351),R351/O351-1,"")</f>
        <v>-0.00139664804469275</v>
      </c>
      <c r="T351" s="13" t="n">
        <f aca="false">VLOOKUP(R351,Parámetros!$A$13:$C$16,3,TRUE())</f>
        <v>0</v>
      </c>
      <c r="U351" s="13" t="n">
        <f aca="false">IF(R351&gt;=Parámetros!$B$7,I351,0)</f>
        <v>75</v>
      </c>
      <c r="V351" s="13" t="n">
        <f aca="false">R351*(1-G351)-T351-U351</f>
        <v>539.9</v>
      </c>
      <c r="W351" s="13" t="n">
        <f aca="false">V351-F351</f>
        <v>140.37</v>
      </c>
      <c r="X351" s="2" t="s">
        <v>13522</v>
      </c>
      <c r="Y351" s="2"/>
      <c r="Z351" s="13" t="n">
        <v>639</v>
      </c>
      <c r="AA351" s="2" t="s">
        <v>13523</v>
      </c>
    </row>
    <row r="352" customFormat="false" ht="15" hidden="false" customHeight="false" outlineLevel="0" collapsed="false">
      <c r="A352" s="8" t="s">
        <v>4345</v>
      </c>
      <c r="B352" s="10" t="str">
        <f aca="false">'Layout Mercado Libre'!C352</f>
        <v>Flanax Naproxeno Sódico 550 mg 12 Tabletas</v>
      </c>
      <c r="C352" s="10" t="str">
        <f aca="false">IFERROR(LEFT('Layout Mercado Libre'!E352,FIND(" &gt; ",'Layout Mercado Libre'!E352)-1),"")</f>
        <v>Salud y Equipamiento Médico</v>
      </c>
      <c r="D352" s="12" t="n">
        <v>155.65</v>
      </c>
      <c r="E352" s="13" t="n">
        <f aca="false">Parámetros!$B$5</f>
        <v>4</v>
      </c>
      <c r="F352" s="13" t="n">
        <f aca="false">D352+E352</f>
        <v>159.65</v>
      </c>
      <c r="G352" s="3" t="n">
        <f aca="false">IF(C352="",Parámetros!$B$9,IFERROR(VLOOKUP(C352,Parámetros!$A$20:$B$23,2,FALSE()),Parámetros!$B$9))</f>
        <v>0.14</v>
      </c>
      <c r="H352" s="14" t="n">
        <v>0.15</v>
      </c>
      <c r="I352" s="12" t="n">
        <v>75</v>
      </c>
      <c r="J352" s="13" t="n">
        <f aca="false">ROUNDUP((F352+Parámetros!$C$13)/(1-G352),0)</f>
        <v>215</v>
      </c>
      <c r="K352" s="13" t="n">
        <f aca="false">ROUNDUP((F352+Parámetros!$C$14)/(1-G352),0)</f>
        <v>221</v>
      </c>
      <c r="L352" s="13" t="n">
        <f aca="false">ROUNDUP((F352+Parámetros!$C$15)/(1-G352),0)</f>
        <v>229</v>
      </c>
      <c r="M352" s="13" t="n">
        <f aca="false">MAX(ROUNDUP((F352+I352)/(1-G352),0),Parámetros!$B$7)</f>
        <v>299</v>
      </c>
      <c r="N352" s="12"/>
      <c r="O352" s="12"/>
      <c r="P352" s="13" t="n">
        <f aca="false">Parámetros!$B$6</f>
        <v>1</v>
      </c>
      <c r="Q352" s="13" t="n">
        <f aca="false">IF(AND(ISNUMBER(O352),O352-P352&gt;=Parámetros!$B$7),M352,IF(J352&lt;Parámetros!$B$13,J352,IF(K352&lt;Parámetros!$B$14,K352,IF(L352&lt;Parámetros!$B$15,L352,M352))))</f>
        <v>229</v>
      </c>
      <c r="R352" s="13" t="n">
        <f aca="false">IF(AND(ISNUMBER(O352),O352-P352&gt;=Q352),O352-P352,Q352)</f>
        <v>229</v>
      </c>
      <c r="S352" s="3" t="str">
        <f aca="false">IF(ISNUMBER(O352),R352/O352-1,"")</f>
        <v/>
      </c>
      <c r="T352" s="13" t="n">
        <f aca="false">VLOOKUP(R352,Parámetros!$A$13:$C$16,3,TRUE())</f>
        <v>37</v>
      </c>
      <c r="U352" s="13" t="n">
        <f aca="false">IF(R352&gt;=Parámetros!$B$7,I352,0)</f>
        <v>0</v>
      </c>
      <c r="V352" s="13" t="n">
        <f aca="false">R352*(1-G352)-T352-U352</f>
        <v>159.94</v>
      </c>
      <c r="W352" s="13" t="n">
        <f aca="false">V352-F352</f>
        <v>0.289999999999992</v>
      </c>
      <c r="X352" s="2" t="s">
        <v>13536</v>
      </c>
      <c r="Y352" s="2"/>
      <c r="Z352" s="13" t="n">
        <v>199</v>
      </c>
      <c r="AA352" s="2" t="s">
        <v>13552</v>
      </c>
    </row>
    <row r="353" customFormat="false" ht="15" hidden="false" customHeight="false" outlineLevel="0" collapsed="false">
      <c r="A353" s="8" t="s">
        <v>4353</v>
      </c>
      <c r="B353" s="10" t="str">
        <f aca="false">'Layout Mercado Libre'!C353</f>
        <v>Nikzon Tabletas Masticables 90 Piezas</v>
      </c>
      <c r="C353" s="10" t="str">
        <f aca="false">IFERROR(LEFT('Layout Mercado Libre'!E353,FIND(" &gt; ",'Layout Mercado Libre'!E353)-1),"")</f>
        <v>Salud y Equipamiento Médico</v>
      </c>
      <c r="D353" s="12" t="n">
        <v>386.92</v>
      </c>
      <c r="E353" s="13" t="n">
        <f aca="false">Parámetros!$B$5</f>
        <v>4</v>
      </c>
      <c r="F353" s="13" t="n">
        <f aca="false">D353+E353</f>
        <v>390.92</v>
      </c>
      <c r="G353" s="3" t="n">
        <f aca="false">IF(C353="",Parámetros!$B$9,IFERROR(VLOOKUP(C353,Parámetros!$A$20:$B$23,2,FALSE()),Parámetros!$B$9))</f>
        <v>0.14</v>
      </c>
      <c r="H353" s="14" t="n">
        <v>0.32</v>
      </c>
      <c r="I353" s="12" t="n">
        <v>75</v>
      </c>
      <c r="J353" s="13" t="n">
        <f aca="false">ROUNDUP((F353+Parámetros!$C$13)/(1-G353),0)</f>
        <v>484</v>
      </c>
      <c r="K353" s="13" t="n">
        <f aca="false">ROUNDUP((F353+Parámetros!$C$14)/(1-G353),0)</f>
        <v>490</v>
      </c>
      <c r="L353" s="13" t="n">
        <f aca="false">ROUNDUP((F353+Parámetros!$C$15)/(1-G353),0)</f>
        <v>498</v>
      </c>
      <c r="M353" s="13" t="n">
        <f aca="false">MAX(ROUNDUP((F353+I353)/(1-G353),0),Parámetros!$B$7)</f>
        <v>542</v>
      </c>
      <c r="N353" s="12" t="n">
        <v>462.93</v>
      </c>
      <c r="O353" s="12" t="n">
        <v>407.65</v>
      </c>
      <c r="P353" s="13" t="n">
        <f aca="false">Parámetros!$B$6</f>
        <v>1</v>
      </c>
      <c r="Q353" s="13" t="n">
        <f aca="false">IF(AND(ISNUMBER(O353),O353-P353&gt;=Parámetros!$B$7),M353,IF(J353&lt;Parámetros!$B$13,J353,IF(K353&lt;Parámetros!$B$14,K353,IF(L353&lt;Parámetros!$B$15,L353,M353))))</f>
        <v>542</v>
      </c>
      <c r="R353" s="13" t="n">
        <f aca="false">IF(AND(ISNUMBER(O353),O353-P353&gt;=Q353),O353-P353,Q353)</f>
        <v>542</v>
      </c>
      <c r="S353" s="3" t="n">
        <f aca="false">IF(ISNUMBER(O353),R353/O353-1,"")</f>
        <v>0.329571936710414</v>
      </c>
      <c r="T353" s="13" t="n">
        <f aca="false">VLOOKUP(R353,Parámetros!$A$13:$C$16,3,TRUE())</f>
        <v>0</v>
      </c>
      <c r="U353" s="13" t="n">
        <f aca="false">IF(R353&gt;=Parámetros!$B$7,I353,0)</f>
        <v>75</v>
      </c>
      <c r="V353" s="13" t="n">
        <f aca="false">R353*(1-G353)-T353-U353</f>
        <v>391.12</v>
      </c>
      <c r="W353" s="13" t="n">
        <f aca="false">V353-F353</f>
        <v>0.199999999999989</v>
      </c>
      <c r="X353" s="2" t="s">
        <v>13653</v>
      </c>
      <c r="Y353" s="2"/>
      <c r="Z353" s="13" t="n">
        <v>548.5</v>
      </c>
      <c r="AA353" s="2" t="s">
        <v>13523</v>
      </c>
    </row>
    <row r="354" customFormat="false" ht="15" hidden="false" customHeight="false" outlineLevel="0" collapsed="false">
      <c r="A354" s="8" t="s">
        <v>4362</v>
      </c>
      <c r="B354" s="10" t="str">
        <f aca="false">'Layout Mercado Libre'!C354</f>
        <v>Thioctacid 600 HR Ácido Tióctico 600 mg 30 Tabletas</v>
      </c>
      <c r="C354" s="10" t="str">
        <f aca="false">IFERROR(LEFT('Layout Mercado Libre'!E354,FIND(" &gt; ",'Layout Mercado Libre'!E354)-1),"")</f>
        <v>Salud y Equipamiento Médico</v>
      </c>
      <c r="D354" s="12" t="n">
        <v>947</v>
      </c>
      <c r="E354" s="13" t="n">
        <f aca="false">Parámetros!$B$5</f>
        <v>4</v>
      </c>
      <c r="F354" s="13" t="n">
        <f aca="false">D354+E354</f>
        <v>951</v>
      </c>
      <c r="G354" s="3" t="n">
        <f aca="false">IF(C354="",Parámetros!$B$9,IFERROR(VLOOKUP(C354,Parámetros!$A$20:$B$23,2,FALSE()),Parámetros!$B$9))</f>
        <v>0.14</v>
      </c>
      <c r="H354" s="14" t="n">
        <v>0.19</v>
      </c>
      <c r="I354" s="12" t="n">
        <v>75</v>
      </c>
      <c r="J354" s="13" t="n">
        <f aca="false">ROUNDUP((F354+Parámetros!$C$13)/(1-G354),0)</f>
        <v>1135</v>
      </c>
      <c r="K354" s="13" t="n">
        <f aca="false">ROUNDUP((F354+Parámetros!$C$14)/(1-G354),0)</f>
        <v>1141</v>
      </c>
      <c r="L354" s="13" t="n">
        <f aca="false">ROUNDUP((F354+Parámetros!$C$15)/(1-G354),0)</f>
        <v>1149</v>
      </c>
      <c r="M354" s="13" t="n">
        <f aca="false">MAX(ROUNDUP((F354+I354)/(1-G354),0),Parámetros!$B$7)</f>
        <v>1194</v>
      </c>
      <c r="N354" s="12" t="n">
        <v>1683.31</v>
      </c>
      <c r="O354" s="12" t="n">
        <v>1399</v>
      </c>
      <c r="P354" s="13" t="n">
        <f aca="false">Parámetros!$B$6</f>
        <v>1</v>
      </c>
      <c r="Q354" s="13" t="n">
        <f aca="false">IF(AND(ISNUMBER(O354),O354-P354&gt;=Parámetros!$B$7),M354,IF(J354&lt;Parámetros!$B$13,J354,IF(K354&lt;Parámetros!$B$14,K354,IF(L354&lt;Parámetros!$B$15,L354,M354))))</f>
        <v>1194</v>
      </c>
      <c r="R354" s="13" t="n">
        <f aca="false">IF(AND(ISNUMBER(O354),O354-P354&gt;=Q354),O354-P354,Q354)</f>
        <v>1398</v>
      </c>
      <c r="S354" s="3" t="n">
        <f aca="false">IF(ISNUMBER(O354),R354/O354-1,"")</f>
        <v>-0.000714796283059371</v>
      </c>
      <c r="T354" s="13" t="n">
        <f aca="false">VLOOKUP(R354,Parámetros!$A$13:$C$16,3,TRUE())</f>
        <v>0</v>
      </c>
      <c r="U354" s="13" t="n">
        <f aca="false">IF(R354&gt;=Parámetros!$B$7,I354,0)</f>
        <v>75</v>
      </c>
      <c r="V354" s="13" t="n">
        <f aca="false">R354*(1-G354)-T354-U354</f>
        <v>1127.28</v>
      </c>
      <c r="W354" s="13" t="n">
        <f aca="false">V354-F354</f>
        <v>176.28</v>
      </c>
      <c r="X354" s="2" t="s">
        <v>13501</v>
      </c>
      <c r="Y354" s="2"/>
      <c r="Z354" s="13" t="n">
        <v>1255</v>
      </c>
      <c r="AA354" s="2" t="s">
        <v>13523</v>
      </c>
    </row>
    <row r="355" customFormat="false" ht="15" hidden="false" customHeight="false" outlineLevel="0" collapsed="false">
      <c r="A355" s="8" t="s">
        <v>4375</v>
      </c>
      <c r="B355" s="10" t="str">
        <f aca="false">'Layout Mercado Libre'!C355</f>
        <v>Aceler-Co Ácido Fusídico Betametasona Crema 2%-0.1% 15 g</v>
      </c>
      <c r="C355" s="10" t="str">
        <f aca="false">IFERROR(LEFT('Layout Mercado Libre'!E355,FIND(" &gt; ",'Layout Mercado Libre'!E355)-1),"")</f>
        <v>Salud y Equipamiento Médico</v>
      </c>
      <c r="D355" s="12" t="n">
        <v>329.4</v>
      </c>
      <c r="E355" s="13" t="n">
        <f aca="false">Parámetros!$B$5</f>
        <v>4</v>
      </c>
      <c r="F355" s="13" t="n">
        <f aca="false">D355+E355</f>
        <v>333.4</v>
      </c>
      <c r="G355" s="3" t="n">
        <f aca="false">IF(C355="",Parámetros!$B$9,IFERROR(VLOOKUP(C355,Parámetros!$A$20:$B$23,2,FALSE()),Parámetros!$B$9))</f>
        <v>0.14</v>
      </c>
      <c r="H355" s="14" t="n">
        <v>0.07</v>
      </c>
      <c r="I355" s="12" t="n">
        <v>75</v>
      </c>
      <c r="J355" s="13" t="n">
        <f aca="false">ROUNDUP((F355+Parámetros!$C$13)/(1-G355),0)</f>
        <v>417</v>
      </c>
      <c r="K355" s="13" t="n">
        <f aca="false">ROUNDUP((F355+Parámetros!$C$14)/(1-G355),0)</f>
        <v>423</v>
      </c>
      <c r="L355" s="13" t="n">
        <f aca="false">ROUNDUP((F355+Parámetros!$C$15)/(1-G355),0)</f>
        <v>431</v>
      </c>
      <c r="M355" s="13" t="n">
        <f aca="false">MAX(ROUNDUP((F355+I355)/(1-G355),0),Parámetros!$B$7)</f>
        <v>475</v>
      </c>
      <c r="N355" s="12" t="n">
        <v>609.21</v>
      </c>
      <c r="O355" s="12" t="n">
        <v>558.6</v>
      </c>
      <c r="P355" s="13" t="n">
        <f aca="false">Parámetros!$B$6</f>
        <v>1</v>
      </c>
      <c r="Q355" s="13" t="n">
        <f aca="false">IF(AND(ISNUMBER(O355),O355-P355&gt;=Parámetros!$B$7),M355,IF(J355&lt;Parámetros!$B$13,J355,IF(K355&lt;Parámetros!$B$14,K355,IF(L355&lt;Parámetros!$B$15,L355,M355))))</f>
        <v>475</v>
      </c>
      <c r="R355" s="13" t="n">
        <f aca="false">IF(AND(ISNUMBER(O355),O355-P355&gt;=Q355),O355-P355,Q355)</f>
        <v>557.6</v>
      </c>
      <c r="S355" s="3" t="n">
        <f aca="false">IF(ISNUMBER(O355),R355/O355-1,"")</f>
        <v>-0.00179018976011458</v>
      </c>
      <c r="T355" s="13" t="n">
        <f aca="false">VLOOKUP(R355,Parámetros!$A$13:$C$16,3,TRUE())</f>
        <v>0</v>
      </c>
      <c r="U355" s="13" t="n">
        <f aca="false">IF(R355&gt;=Parámetros!$B$7,I355,0)</f>
        <v>75</v>
      </c>
      <c r="V355" s="13" t="n">
        <f aca="false">R355*(1-G355)-T355-U355</f>
        <v>404.536</v>
      </c>
      <c r="W355" s="13" t="n">
        <f aca="false">V355-F355</f>
        <v>71.136</v>
      </c>
      <c r="X355" s="2" t="s">
        <v>13654</v>
      </c>
      <c r="Y355" s="2"/>
      <c r="Z355" s="13" t="n">
        <v>395</v>
      </c>
      <c r="AA355" s="2" t="s">
        <v>13537</v>
      </c>
    </row>
    <row r="356" customFormat="false" ht="15" hidden="false" customHeight="false" outlineLevel="0" collapsed="false">
      <c r="A356" s="8" t="s">
        <v>4388</v>
      </c>
      <c r="B356" s="10" t="str">
        <f aca="false">'Layout Mercado Libre'!C356</f>
        <v>Vitafusin Multivitamínico Adulto Solución Inyectable 5 ml</v>
      </c>
      <c r="C356" s="10" t="str">
        <f aca="false">IFERROR(LEFT('Layout Mercado Libre'!E356,FIND(" &gt; ",'Layout Mercado Libre'!E356)-1),"")</f>
        <v>Salud y Equipamiento Médico</v>
      </c>
      <c r="D356" s="12" t="n">
        <v>198</v>
      </c>
      <c r="E356" s="13" t="n">
        <f aca="false">Parámetros!$B$5</f>
        <v>4</v>
      </c>
      <c r="F356" s="13" t="n">
        <f aca="false">D356+E356</f>
        <v>202</v>
      </c>
      <c r="G356" s="3" t="n">
        <f aca="false">IF(C356="",Parámetros!$B$9,IFERROR(VLOOKUP(C356,Parámetros!$A$20:$B$23,2,FALSE()),Parámetros!$B$9))</f>
        <v>0.14</v>
      </c>
      <c r="H356" s="14" t="n">
        <v>0.06</v>
      </c>
      <c r="I356" s="12" t="n">
        <v>75</v>
      </c>
      <c r="J356" s="13" t="n">
        <f aca="false">ROUNDUP((F356+Parámetros!$C$13)/(1-G356),0)</f>
        <v>264</v>
      </c>
      <c r="K356" s="13" t="n">
        <f aca="false">ROUNDUP((F356+Parámetros!$C$14)/(1-G356),0)</f>
        <v>270</v>
      </c>
      <c r="L356" s="13" t="n">
        <f aca="false">ROUNDUP((F356+Parámetros!$C$15)/(1-G356),0)</f>
        <v>278</v>
      </c>
      <c r="M356" s="13" t="n">
        <f aca="false">MAX(ROUNDUP((F356+I356)/(1-G356),0),Parámetros!$B$7)</f>
        <v>323</v>
      </c>
      <c r="N356" s="12" t="n">
        <v>338.19</v>
      </c>
      <c r="O356" s="12" t="n">
        <v>360</v>
      </c>
      <c r="P356" s="13" t="n">
        <f aca="false">Parámetros!$B$6</f>
        <v>1</v>
      </c>
      <c r="Q356" s="13" t="n">
        <f aca="false">IF(AND(ISNUMBER(O356),O356-P356&gt;=Parámetros!$B$7),M356,IF(J356&lt;Parámetros!$B$13,J356,IF(K356&lt;Parámetros!$B$14,K356,IF(L356&lt;Parámetros!$B$15,L356,M356))))</f>
        <v>323</v>
      </c>
      <c r="R356" s="13" t="n">
        <f aca="false">IF(AND(ISNUMBER(O356),O356-P356&gt;=Q356),O356-P356,Q356)</f>
        <v>359</v>
      </c>
      <c r="S356" s="3" t="n">
        <f aca="false">IF(ISNUMBER(O356),R356/O356-1,"")</f>
        <v>-0.00277777777777777</v>
      </c>
      <c r="T356" s="13" t="n">
        <f aca="false">VLOOKUP(R356,Parámetros!$A$13:$C$16,3,TRUE())</f>
        <v>0</v>
      </c>
      <c r="U356" s="13" t="n">
        <f aca="false">IF(R356&gt;=Parámetros!$B$7,I356,0)</f>
        <v>75</v>
      </c>
      <c r="V356" s="13" t="n">
        <f aca="false">R356*(1-G356)-T356-U356</f>
        <v>233.74</v>
      </c>
      <c r="W356" s="13" t="n">
        <f aca="false">V356-F356</f>
        <v>31.74</v>
      </c>
      <c r="X356" s="2" t="s">
        <v>13542</v>
      </c>
      <c r="Y356" s="2"/>
      <c r="Z356" s="13" t="n">
        <v>252</v>
      </c>
      <c r="AA356" s="2" t="s">
        <v>13537</v>
      </c>
    </row>
    <row r="357" customFormat="false" ht="15" hidden="false" customHeight="false" outlineLevel="0" collapsed="false">
      <c r="A357" s="8" t="s">
        <v>4406</v>
      </c>
      <c r="B357" s="10" t="str">
        <f aca="false">'Layout Mercado Libre'!C357</f>
        <v>Lincocin Lincomicina 600 mg/2 ml 6 Ampolletas Adultos</v>
      </c>
      <c r="C357" s="10" t="str">
        <f aca="false">IFERROR(LEFT('Layout Mercado Libre'!E357,FIND(" &gt; ",'Layout Mercado Libre'!E357)-1),"")</f>
        <v>Salud y Equipamiento Médico</v>
      </c>
      <c r="D357" s="12" t="n">
        <v>736</v>
      </c>
      <c r="E357" s="13" t="n">
        <f aca="false">Parámetros!$B$5</f>
        <v>4</v>
      </c>
      <c r="F357" s="13" t="n">
        <f aca="false">D357+E357</f>
        <v>740</v>
      </c>
      <c r="G357" s="3" t="n">
        <f aca="false">IF(C357="",Parámetros!$B$9,IFERROR(VLOOKUP(C357,Parámetros!$A$20:$B$23,2,FALSE()),Parámetros!$B$9))</f>
        <v>0.14</v>
      </c>
      <c r="H357" s="14" t="n">
        <v>0.19</v>
      </c>
      <c r="I357" s="12" t="n">
        <v>75</v>
      </c>
      <c r="J357" s="13" t="n">
        <f aca="false">ROUNDUP((F357+Parámetros!$C$13)/(1-G357),0)</f>
        <v>890</v>
      </c>
      <c r="K357" s="13" t="n">
        <f aca="false">ROUNDUP((F357+Parámetros!$C$14)/(1-G357),0)</f>
        <v>896</v>
      </c>
      <c r="L357" s="13" t="n">
        <f aca="false">ROUNDUP((F357+Parámetros!$C$15)/(1-G357),0)</f>
        <v>904</v>
      </c>
      <c r="M357" s="13" t="n">
        <f aca="false">MAX(ROUNDUP((F357+I357)/(1-G357),0),Parámetros!$B$7)</f>
        <v>948</v>
      </c>
      <c r="N357" s="12" t="n">
        <v>1269.48</v>
      </c>
      <c r="O357" s="12" t="n">
        <v>1030</v>
      </c>
      <c r="P357" s="13" t="n">
        <f aca="false">Parámetros!$B$6</f>
        <v>1</v>
      </c>
      <c r="Q357" s="13" t="n">
        <f aca="false">IF(AND(ISNUMBER(O357),O357-P357&gt;=Parámetros!$B$7),M357,IF(J357&lt;Parámetros!$B$13,J357,IF(K357&lt;Parámetros!$B$14,K357,IF(L357&lt;Parámetros!$B$15,L357,M357))))</f>
        <v>948</v>
      </c>
      <c r="R357" s="13" t="n">
        <f aca="false">IF(AND(ISNUMBER(O357),O357-P357&gt;=Q357),O357-P357,Q357)</f>
        <v>1029</v>
      </c>
      <c r="S357" s="3" t="n">
        <f aca="false">IF(ISNUMBER(O357),R357/O357-1,"")</f>
        <v>-0.000970873786407811</v>
      </c>
      <c r="T357" s="13" t="n">
        <f aca="false">VLOOKUP(R357,Parámetros!$A$13:$C$16,3,TRUE())</f>
        <v>0</v>
      </c>
      <c r="U357" s="13" t="n">
        <f aca="false">IF(R357&gt;=Parámetros!$B$7,I357,0)</f>
        <v>75</v>
      </c>
      <c r="V357" s="13" t="n">
        <f aca="false">R357*(1-G357)-T357-U357</f>
        <v>809.94</v>
      </c>
      <c r="W357" s="13" t="n">
        <f aca="false">V357-F357</f>
        <v>69.9399999999999</v>
      </c>
      <c r="X357" s="2" t="s">
        <v>13655</v>
      </c>
      <c r="Y357" s="2"/>
      <c r="Z357" s="13" t="n">
        <v>963</v>
      </c>
      <c r="AA357" s="2" t="s">
        <v>13552</v>
      </c>
    </row>
    <row r="358" customFormat="false" ht="15" hidden="false" customHeight="false" outlineLevel="0" collapsed="false">
      <c r="A358" s="8" t="s">
        <v>4419</v>
      </c>
      <c r="B358" s="10" t="str">
        <f aca="false">'Layout Mercado Libre'!C358</f>
        <v>Recoverón NC Ácido Acexámico Neomicina Crema 40 g</v>
      </c>
      <c r="C358" s="10" t="str">
        <f aca="false">IFERROR(LEFT('Layout Mercado Libre'!E358,FIND(" &gt; ",'Layout Mercado Libre'!E358)-1),"")</f>
        <v>Salud y Equipamiento Médico</v>
      </c>
      <c r="D358" s="12" t="n">
        <v>412.1</v>
      </c>
      <c r="E358" s="13" t="n">
        <f aca="false">Parámetros!$B$5</f>
        <v>4</v>
      </c>
      <c r="F358" s="13" t="n">
        <f aca="false">D358+E358</f>
        <v>416.1</v>
      </c>
      <c r="G358" s="3" t="n">
        <f aca="false">IF(C358="",Parámetros!$B$9,IFERROR(VLOOKUP(C358,Parámetros!$A$20:$B$23,2,FALSE()),Parámetros!$B$9))</f>
        <v>0.14</v>
      </c>
      <c r="H358" s="14" t="n">
        <v>0.1</v>
      </c>
      <c r="I358" s="12" t="n">
        <v>75</v>
      </c>
      <c r="J358" s="13" t="n">
        <f aca="false">ROUNDUP((F358+Parámetros!$C$13)/(1-G358),0)</f>
        <v>513</v>
      </c>
      <c r="K358" s="13" t="n">
        <f aca="false">ROUNDUP((F358+Parámetros!$C$14)/(1-G358),0)</f>
        <v>519</v>
      </c>
      <c r="L358" s="13" t="n">
        <f aca="false">ROUNDUP((F358+Parámetros!$C$15)/(1-G358),0)</f>
        <v>527</v>
      </c>
      <c r="M358" s="13" t="n">
        <f aca="false">MAX(ROUNDUP((F358+I358)/(1-G358),0),Parámetros!$B$7)</f>
        <v>572</v>
      </c>
      <c r="N358" s="12" t="n">
        <v>698.15</v>
      </c>
      <c r="O358" s="12" t="n">
        <v>480.32</v>
      </c>
      <c r="P358" s="13" t="n">
        <f aca="false">Parámetros!$B$6</f>
        <v>1</v>
      </c>
      <c r="Q358" s="13" t="n">
        <f aca="false">IF(AND(ISNUMBER(O358),O358-P358&gt;=Parámetros!$B$7),M358,IF(J358&lt;Parámetros!$B$13,J358,IF(K358&lt;Parámetros!$B$14,K358,IF(L358&lt;Parámetros!$B$15,L358,M358))))</f>
        <v>572</v>
      </c>
      <c r="R358" s="13" t="n">
        <f aca="false">IF(AND(ISNUMBER(O358),O358-P358&gt;=Q358),O358-P358,Q358)</f>
        <v>572</v>
      </c>
      <c r="S358" s="3" t="n">
        <f aca="false">IF(ISNUMBER(O358),R358/O358-1,"")</f>
        <v>0.190872751499001</v>
      </c>
      <c r="T358" s="13" t="n">
        <f aca="false">VLOOKUP(R358,Parámetros!$A$13:$C$16,3,TRUE())</f>
        <v>0</v>
      </c>
      <c r="U358" s="13" t="n">
        <f aca="false">IF(R358&gt;=Parámetros!$B$7,I358,0)</f>
        <v>75</v>
      </c>
      <c r="V358" s="13" t="n">
        <f aca="false">R358*(1-G358)-T358-U358</f>
        <v>416.92</v>
      </c>
      <c r="W358" s="13" t="n">
        <f aca="false">V358-F358</f>
        <v>0.819999999999993</v>
      </c>
      <c r="X358" s="2" t="s">
        <v>13601</v>
      </c>
      <c r="Y358" s="2"/>
      <c r="Z358" s="13" t="n">
        <v>499</v>
      </c>
      <c r="AA358" s="2" t="s">
        <v>13518</v>
      </c>
    </row>
    <row r="359" customFormat="false" ht="15" hidden="false" customHeight="false" outlineLevel="0" collapsed="false">
      <c r="A359" s="8" t="s">
        <v>4432</v>
      </c>
      <c r="B359" s="10" t="str">
        <f aca="false">'Layout Mercado Libre'!C359</f>
        <v>Toallitas Huggies Cuidado Humectante Lavanda 80 Piezas</v>
      </c>
      <c r="C359" s="10" t="str">
        <f aca="false">IFERROR(LEFT('Layout Mercado Libre'!E359,FIND(" &gt; ",'Layout Mercado Libre'!E359)-1),"")</f>
        <v>Bebés</v>
      </c>
      <c r="D359" s="12" t="n">
        <v>31.25</v>
      </c>
      <c r="E359" s="13" t="n">
        <f aca="false">Parámetros!$B$5</f>
        <v>4</v>
      </c>
      <c r="F359" s="13" t="n">
        <f aca="false">D359+E359</f>
        <v>35.25</v>
      </c>
      <c r="G359" s="3" t="n">
        <f aca="false">IF(C359="",Parámetros!$B$9,IFERROR(VLOOKUP(C359,Parámetros!$A$20:$B$23,2,FALSE()),Parámetros!$B$9))</f>
        <v>0.15</v>
      </c>
      <c r="H359" s="14" t="n">
        <v>0.57</v>
      </c>
      <c r="I359" s="12" t="n">
        <v>90</v>
      </c>
      <c r="J359" s="13" t="n">
        <f aca="false">ROUNDUP((F359+Parámetros!$C$13)/(1-G359),0)</f>
        <v>71</v>
      </c>
      <c r="K359" s="13" t="n">
        <f aca="false">ROUNDUP((F359+Parámetros!$C$14)/(1-G359),0)</f>
        <v>77</v>
      </c>
      <c r="L359" s="13" t="n">
        <f aca="false">ROUNDUP((F359+Parámetros!$C$15)/(1-G359),0)</f>
        <v>85</v>
      </c>
      <c r="M359" s="13" t="n">
        <f aca="false">MAX(ROUNDUP((F359+I359)/(1-G359),0),Parámetros!$B$7)</f>
        <v>299</v>
      </c>
      <c r="N359" s="12" t="n">
        <v>129.02</v>
      </c>
      <c r="O359" s="12" t="n">
        <v>52</v>
      </c>
      <c r="P359" s="13" t="n">
        <f aca="false">Parámetros!$B$6</f>
        <v>1</v>
      </c>
      <c r="Q359" s="13" t="n">
        <f aca="false">IF(AND(ISNUMBER(O359),O359-P359&gt;=Parámetros!$B$7),M359,IF(J359&lt;Parámetros!$B$13,J359,IF(K359&lt;Parámetros!$B$14,K359,IF(L359&lt;Parámetros!$B$15,L359,M359))))</f>
        <v>71</v>
      </c>
      <c r="R359" s="13" t="n">
        <f aca="false">IF(AND(ISNUMBER(O359),O359-P359&gt;=Q359),O359-P359,Q359)</f>
        <v>71</v>
      </c>
      <c r="S359" s="3" t="n">
        <f aca="false">IF(ISNUMBER(O359),R359/O359-1,"")</f>
        <v>0.365384615384615</v>
      </c>
      <c r="T359" s="13" t="n">
        <f aca="false">VLOOKUP(R359,Parámetros!$A$13:$C$16,3,TRUE())</f>
        <v>25</v>
      </c>
      <c r="U359" s="13" t="n">
        <f aca="false">IF(R359&gt;=Parámetros!$B$7,I359,0)</f>
        <v>0</v>
      </c>
      <c r="V359" s="13" t="n">
        <f aca="false">R359*(1-G359)-T359-U359</f>
        <v>35.35</v>
      </c>
      <c r="W359" s="13" t="n">
        <f aca="false">V359-F359</f>
        <v>0.100000000000001</v>
      </c>
      <c r="X359" s="2" t="s">
        <v>13563</v>
      </c>
      <c r="Y359" s="2"/>
      <c r="Z359" s="13" t="n">
        <v>40.6</v>
      </c>
      <c r="AA359" s="2" t="s">
        <v>13523</v>
      </c>
    </row>
    <row r="360" customFormat="false" ht="15" hidden="false" customHeight="false" outlineLevel="0" collapsed="false">
      <c r="A360" s="8" t="s">
        <v>4442</v>
      </c>
      <c r="B360" s="10" t="str">
        <f aca="false">'Layout Mercado Libre'!C360</f>
        <v>Redoxon Vitamina C 1 g Naranja 10 Tabletas Efervescentes</v>
      </c>
      <c r="C360" s="10" t="str">
        <f aca="false">IFERROR(LEFT('Layout Mercado Libre'!E360,FIND(" &gt; ",'Layout Mercado Libre'!E360)-1),"")</f>
        <v>Salud y Equipamiento Médico</v>
      </c>
      <c r="D360" s="12" t="n">
        <v>103.78</v>
      </c>
      <c r="E360" s="13" t="n">
        <f aca="false">Parámetros!$B$5</f>
        <v>4</v>
      </c>
      <c r="F360" s="13" t="n">
        <f aca="false">D360+E360</f>
        <v>107.78</v>
      </c>
      <c r="G360" s="3" t="n">
        <f aca="false">IF(C360="",Parámetros!$B$9,IFERROR(VLOOKUP(C360,Parámetros!$A$20:$B$23,2,FALSE()),Parámetros!$B$9))</f>
        <v>0.14</v>
      </c>
      <c r="H360" s="14" t="n">
        <v>0.14</v>
      </c>
      <c r="I360" s="12" t="n">
        <v>75</v>
      </c>
      <c r="J360" s="13" t="n">
        <f aca="false">ROUNDUP((F360+Parámetros!$C$13)/(1-G360),0)</f>
        <v>155</v>
      </c>
      <c r="K360" s="13" t="n">
        <f aca="false">ROUNDUP((F360+Parámetros!$C$14)/(1-G360),0)</f>
        <v>161</v>
      </c>
      <c r="L360" s="13" t="n">
        <f aca="false">ROUNDUP((F360+Parámetros!$C$15)/(1-G360),0)</f>
        <v>169</v>
      </c>
      <c r="M360" s="13" t="n">
        <f aca="false">MAX(ROUNDUP((F360+I360)/(1-G360),0),Parámetros!$B$7)</f>
        <v>299</v>
      </c>
      <c r="N360" s="12" t="n">
        <v>197.42</v>
      </c>
      <c r="O360" s="12" t="n">
        <v>103.36</v>
      </c>
      <c r="P360" s="13" t="n">
        <f aca="false">Parámetros!$B$6</f>
        <v>1</v>
      </c>
      <c r="Q360" s="13" t="n">
        <f aca="false">IF(AND(ISNUMBER(O360),O360-P360&gt;=Parámetros!$B$7),M360,IF(J360&lt;Parámetros!$B$13,J360,IF(K360&lt;Parámetros!$B$14,K360,IF(L360&lt;Parámetros!$B$15,L360,M360))))</f>
        <v>169</v>
      </c>
      <c r="R360" s="13" t="n">
        <f aca="false">IF(AND(ISNUMBER(O360),O360-P360&gt;=Q360),O360-P360,Q360)</f>
        <v>169</v>
      </c>
      <c r="S360" s="3" t="n">
        <f aca="false">IF(ISNUMBER(O360),R360/O360-1,"")</f>
        <v>0.635061919504644</v>
      </c>
      <c r="T360" s="13" t="n">
        <f aca="false">VLOOKUP(R360,Parámetros!$A$13:$C$16,3,TRUE())</f>
        <v>37</v>
      </c>
      <c r="U360" s="13" t="n">
        <f aca="false">IF(R360&gt;=Parámetros!$B$7,I360,0)</f>
        <v>0</v>
      </c>
      <c r="V360" s="13" t="n">
        <f aca="false">R360*(1-G360)-T360-U360</f>
        <v>108.34</v>
      </c>
      <c r="W360" s="13" t="n">
        <f aca="false">V360-F360</f>
        <v>0.560000000000002</v>
      </c>
      <c r="X360" s="2" t="s">
        <v>13533</v>
      </c>
      <c r="Y360" s="2"/>
      <c r="Z360" s="13" t="n">
        <v>109</v>
      </c>
      <c r="AA360" s="2" t="s">
        <v>13523</v>
      </c>
    </row>
    <row r="361" customFormat="false" ht="15" hidden="false" customHeight="false" outlineLevel="0" collapsed="false">
      <c r="A361" s="8" t="s">
        <v>4455</v>
      </c>
      <c r="B361" s="10" t="str">
        <f aca="false">'Layout Mercado Libre'!C361</f>
        <v>Latanoprost Solución Oftálmica 0.05 mg/ml Gotero 3 ml</v>
      </c>
      <c r="C361" s="10" t="str">
        <f aca="false">IFERROR(LEFT('Layout Mercado Libre'!E361,FIND(" &gt; ",'Layout Mercado Libre'!E361)-1),"")</f>
        <v>Salud y Equipamiento Médico</v>
      </c>
      <c r="D361" s="12" t="n">
        <v>114.71</v>
      </c>
      <c r="E361" s="13" t="n">
        <f aca="false">Parámetros!$B$5</f>
        <v>4</v>
      </c>
      <c r="F361" s="13" t="n">
        <f aca="false">D361+E361</f>
        <v>118.71</v>
      </c>
      <c r="G361" s="3" t="n">
        <f aca="false">IF(C361="",Parámetros!$B$9,IFERROR(VLOOKUP(C361,Parámetros!$A$20:$B$23,2,FALSE()),Parámetros!$B$9))</f>
        <v>0.14</v>
      </c>
      <c r="H361" s="14" t="n">
        <v>0.05</v>
      </c>
      <c r="I361" s="12" t="n">
        <v>75</v>
      </c>
      <c r="J361" s="13" t="n">
        <f aca="false">ROUNDUP((F361+Parámetros!$C$13)/(1-G361),0)</f>
        <v>168</v>
      </c>
      <c r="K361" s="13" t="n">
        <f aca="false">ROUNDUP((F361+Parámetros!$C$14)/(1-G361),0)</f>
        <v>173</v>
      </c>
      <c r="L361" s="13" t="n">
        <f aca="false">ROUNDUP((F361+Parámetros!$C$15)/(1-G361),0)</f>
        <v>182</v>
      </c>
      <c r="M361" s="13" t="n">
        <f aca="false">MAX(ROUNDUP((F361+I361)/(1-G361),0),Parámetros!$B$7)</f>
        <v>299</v>
      </c>
      <c r="N361" s="12" t="n">
        <v>235.25</v>
      </c>
      <c r="O361" s="12" t="n">
        <v>260</v>
      </c>
      <c r="P361" s="13" t="n">
        <f aca="false">Parámetros!$B$6</f>
        <v>1</v>
      </c>
      <c r="Q361" s="13" t="n">
        <f aca="false">IF(AND(ISNUMBER(O361),O361-P361&gt;=Parámetros!$B$7),M361,IF(J361&lt;Parámetros!$B$13,J361,IF(K361&lt;Parámetros!$B$14,K361,IF(L361&lt;Parámetros!$B$15,L361,M361))))</f>
        <v>182</v>
      </c>
      <c r="R361" s="13" t="n">
        <f aca="false">IF(AND(ISNUMBER(O361),O361-P361&gt;=Q361),O361-P361,Q361)</f>
        <v>259</v>
      </c>
      <c r="S361" s="3" t="n">
        <f aca="false">IF(ISNUMBER(O361),R361/O361-1,"")</f>
        <v>-0.00384615384615383</v>
      </c>
      <c r="T361" s="13" t="n">
        <f aca="false">VLOOKUP(R361,Parámetros!$A$13:$C$16,3,TRUE())</f>
        <v>37</v>
      </c>
      <c r="U361" s="13" t="n">
        <f aca="false">IF(R361&gt;=Parámetros!$B$7,I361,0)</f>
        <v>0</v>
      </c>
      <c r="V361" s="13" t="n">
        <f aca="false">R361*(1-G361)-T361-U361</f>
        <v>185.74</v>
      </c>
      <c r="W361" s="13" t="n">
        <f aca="false">V361-F361</f>
        <v>67.03</v>
      </c>
      <c r="X361" s="2" t="s">
        <v>13624</v>
      </c>
      <c r="Y361" s="2"/>
      <c r="Z361" s="13" t="n">
        <v>219</v>
      </c>
      <c r="AA361" s="2" t="s">
        <v>13552</v>
      </c>
    </row>
    <row r="362" customFormat="false" ht="15" hidden="false" customHeight="false" outlineLevel="0" collapsed="false">
      <c r="A362" s="8" t="s">
        <v>4466</v>
      </c>
      <c r="B362" s="10" t="str">
        <f aca="false">'Layout Mercado Libre'!C362</f>
        <v>Miccil Bumetanida 1 mg 20 Tabletas</v>
      </c>
      <c r="C362" s="10" t="str">
        <f aca="false">IFERROR(LEFT('Layout Mercado Libre'!E362,FIND(" &gt; ",'Layout Mercado Libre'!E362)-1),"")</f>
        <v>Salud y Equipamiento Médico</v>
      </c>
      <c r="D362" s="12" t="n">
        <v>244</v>
      </c>
      <c r="E362" s="13" t="n">
        <f aca="false">Parámetros!$B$5</f>
        <v>4</v>
      </c>
      <c r="F362" s="13" t="n">
        <f aca="false">D362+E362</f>
        <v>248</v>
      </c>
      <c r="G362" s="3" t="n">
        <f aca="false">IF(C362="",Parámetros!$B$9,IFERROR(VLOOKUP(C362,Parámetros!$A$20:$B$23,2,FALSE()),Parámetros!$B$9))</f>
        <v>0.14</v>
      </c>
      <c r="H362" s="14" t="n">
        <v>0.17</v>
      </c>
      <c r="I362" s="12" t="n">
        <v>75</v>
      </c>
      <c r="J362" s="13" t="n">
        <f aca="false">ROUNDUP((F362+Parámetros!$C$13)/(1-G362),0)</f>
        <v>318</v>
      </c>
      <c r="K362" s="13" t="n">
        <f aca="false">ROUNDUP((F362+Parámetros!$C$14)/(1-G362),0)</f>
        <v>324</v>
      </c>
      <c r="L362" s="13" t="n">
        <f aca="false">ROUNDUP((F362+Parámetros!$C$15)/(1-G362),0)</f>
        <v>332</v>
      </c>
      <c r="M362" s="13" t="n">
        <f aca="false">MAX(ROUNDUP((F362+I362)/(1-G362),0),Parámetros!$B$7)</f>
        <v>376</v>
      </c>
      <c r="N362" s="12" t="n">
        <v>450.81</v>
      </c>
      <c r="O362" s="12" t="n">
        <v>385</v>
      </c>
      <c r="P362" s="13" t="n">
        <f aca="false">Parámetros!$B$6</f>
        <v>1</v>
      </c>
      <c r="Q362" s="13" t="n">
        <f aca="false">IF(AND(ISNUMBER(O362),O362-P362&gt;=Parámetros!$B$7),M362,IF(J362&lt;Parámetros!$B$13,J362,IF(K362&lt;Parámetros!$B$14,K362,IF(L362&lt;Parámetros!$B$15,L362,M362))))</f>
        <v>376</v>
      </c>
      <c r="R362" s="13" t="n">
        <f aca="false">IF(AND(ISNUMBER(O362),O362-P362&gt;=Q362),O362-P362,Q362)</f>
        <v>384</v>
      </c>
      <c r="S362" s="3" t="n">
        <f aca="false">IF(ISNUMBER(O362),R362/O362-1,"")</f>
        <v>-0.0025974025974026</v>
      </c>
      <c r="T362" s="13" t="n">
        <f aca="false">VLOOKUP(R362,Parámetros!$A$13:$C$16,3,TRUE())</f>
        <v>0</v>
      </c>
      <c r="U362" s="13" t="n">
        <f aca="false">IF(R362&gt;=Parámetros!$B$7,I362,0)</f>
        <v>75</v>
      </c>
      <c r="V362" s="13" t="n">
        <f aca="false">R362*(1-G362)-T362-U362</f>
        <v>255.24</v>
      </c>
      <c r="W362" s="13" t="n">
        <f aca="false">V362-F362</f>
        <v>7.24000000000001</v>
      </c>
      <c r="X362" s="2" t="s">
        <v>13521</v>
      </c>
      <c r="Y362" s="2"/>
      <c r="Z362" s="13" t="n">
        <v>265</v>
      </c>
      <c r="AA362" s="2" t="s">
        <v>13523</v>
      </c>
    </row>
    <row r="363" customFormat="false" ht="15" hidden="false" customHeight="false" outlineLevel="0" collapsed="false">
      <c r="A363" s="8" t="s">
        <v>4476</v>
      </c>
      <c r="B363" s="10" t="str">
        <f aca="false">'Layout Mercado Libre'!C363</f>
        <v>Metamucil Fibra Natural Psyllium Sabor Naranja 174 g</v>
      </c>
      <c r="C363" s="10" t="str">
        <f aca="false">IFERROR(LEFT('Layout Mercado Libre'!E363,FIND(" &gt; ",'Layout Mercado Libre'!E363)-1),"")</f>
        <v>Salud y Equipamiento Médico</v>
      </c>
      <c r="D363" s="12" t="n">
        <v>258.07</v>
      </c>
      <c r="E363" s="13" t="n">
        <f aca="false">Parámetros!$B$5</f>
        <v>4</v>
      </c>
      <c r="F363" s="13" t="n">
        <f aca="false">D363+E363</f>
        <v>262.07</v>
      </c>
      <c r="G363" s="3" t="n">
        <f aca="false">IF(C363="",Parámetros!$B$9,IFERROR(VLOOKUP(C363,Parámetros!$A$20:$B$23,2,FALSE()),Parámetros!$B$9))</f>
        <v>0.14</v>
      </c>
      <c r="H363" s="14" t="n">
        <v>0.25</v>
      </c>
      <c r="I363" s="12" t="n">
        <v>75</v>
      </c>
      <c r="J363" s="13" t="n">
        <f aca="false">ROUNDUP((F363+Parámetros!$C$13)/(1-G363),0)</f>
        <v>334</v>
      </c>
      <c r="K363" s="13" t="n">
        <f aca="false">ROUNDUP((F363+Parámetros!$C$14)/(1-G363),0)</f>
        <v>340</v>
      </c>
      <c r="L363" s="13" t="n">
        <f aca="false">ROUNDUP((F363+Parámetros!$C$15)/(1-G363),0)</f>
        <v>348</v>
      </c>
      <c r="M363" s="13" t="n">
        <f aca="false">MAX(ROUNDUP((F363+I363)/(1-G363),0),Parámetros!$B$7)</f>
        <v>392</v>
      </c>
      <c r="N363" s="12" t="n">
        <v>498.77</v>
      </c>
      <c r="O363" s="12" t="n">
        <v>418</v>
      </c>
      <c r="P363" s="13" t="n">
        <f aca="false">Parámetros!$B$6</f>
        <v>1</v>
      </c>
      <c r="Q363" s="13" t="n">
        <f aca="false">IF(AND(ISNUMBER(O363),O363-P363&gt;=Parámetros!$B$7),M363,IF(J363&lt;Parámetros!$B$13,J363,IF(K363&lt;Parámetros!$B$14,K363,IF(L363&lt;Parámetros!$B$15,L363,M363))))</f>
        <v>392</v>
      </c>
      <c r="R363" s="13" t="n">
        <f aca="false">IF(AND(ISNUMBER(O363),O363-P363&gt;=Q363),O363-P363,Q363)</f>
        <v>417</v>
      </c>
      <c r="S363" s="3" t="n">
        <f aca="false">IF(ISNUMBER(O363),R363/O363-1,"")</f>
        <v>-0.00239234449760761</v>
      </c>
      <c r="T363" s="13" t="n">
        <f aca="false">VLOOKUP(R363,Parámetros!$A$13:$C$16,3,TRUE())</f>
        <v>0</v>
      </c>
      <c r="U363" s="13" t="n">
        <f aca="false">IF(R363&gt;=Parámetros!$B$7,I363,0)</f>
        <v>75</v>
      </c>
      <c r="V363" s="13" t="n">
        <f aca="false">R363*(1-G363)-T363-U363</f>
        <v>283.62</v>
      </c>
      <c r="W363" s="13" t="n">
        <f aca="false">V363-F363</f>
        <v>21.55</v>
      </c>
      <c r="X363" s="2" t="s">
        <v>13656</v>
      </c>
      <c r="Y363" s="2"/>
      <c r="Z363" s="13" t="n">
        <v>289</v>
      </c>
      <c r="AA363" s="2" t="s">
        <v>13586</v>
      </c>
    </row>
    <row r="364" customFormat="false" ht="15" hidden="false" customHeight="false" outlineLevel="0" collapsed="false">
      <c r="A364" s="8" t="s">
        <v>4488</v>
      </c>
      <c r="B364" s="10" t="str">
        <f aca="false">'Layout Mercado Libre'!C364</f>
        <v>Fluoning Levofloxacino 750 mg 7 Tabletas</v>
      </c>
      <c r="C364" s="10" t="str">
        <f aca="false">IFERROR(LEFT('Layout Mercado Libre'!E364,FIND(" &gt; ",'Layout Mercado Libre'!E364)-1),"")</f>
        <v>Salud y Equipamiento Médico</v>
      </c>
      <c r="D364" s="12" t="n">
        <v>333.02</v>
      </c>
      <c r="E364" s="13" t="n">
        <f aca="false">Parámetros!$B$5</f>
        <v>4</v>
      </c>
      <c r="F364" s="13" t="n">
        <f aca="false">D364+E364</f>
        <v>337.02</v>
      </c>
      <c r="G364" s="3" t="n">
        <f aca="false">IF(C364="",Parámetros!$B$9,IFERROR(VLOOKUP(C364,Parámetros!$A$20:$B$23,2,FALSE()),Parámetros!$B$9))</f>
        <v>0.14</v>
      </c>
      <c r="H364" s="14" t="n">
        <v>0.14</v>
      </c>
      <c r="I364" s="12" t="n">
        <v>75</v>
      </c>
      <c r="J364" s="13" t="n">
        <f aca="false">ROUNDUP((F364+Parámetros!$C$13)/(1-G364),0)</f>
        <v>421</v>
      </c>
      <c r="K364" s="13" t="n">
        <f aca="false">ROUNDUP((F364+Parámetros!$C$14)/(1-G364),0)</f>
        <v>427</v>
      </c>
      <c r="L364" s="13" t="n">
        <f aca="false">ROUNDUP((F364+Parámetros!$C$15)/(1-G364),0)</f>
        <v>435</v>
      </c>
      <c r="M364" s="13" t="n">
        <f aca="false">MAX(ROUNDUP((F364+I364)/(1-G364),0),Parámetros!$B$7)</f>
        <v>480</v>
      </c>
      <c r="N364" s="12" t="n">
        <v>758.98</v>
      </c>
      <c r="O364" s="12" t="n">
        <v>571.12</v>
      </c>
      <c r="P364" s="13" t="n">
        <f aca="false">Parámetros!$B$6</f>
        <v>1</v>
      </c>
      <c r="Q364" s="13" t="n">
        <f aca="false">IF(AND(ISNUMBER(O364),O364-P364&gt;=Parámetros!$B$7),M364,IF(J364&lt;Parámetros!$B$13,J364,IF(K364&lt;Parámetros!$B$14,K364,IF(L364&lt;Parámetros!$B$15,L364,M364))))</f>
        <v>480</v>
      </c>
      <c r="R364" s="13" t="n">
        <f aca="false">IF(AND(ISNUMBER(O364),O364-P364&gt;=Q364),O364-P364,Q364)</f>
        <v>570.12</v>
      </c>
      <c r="S364" s="3" t="n">
        <f aca="false">IF(ISNUMBER(O364),R364/O364-1,"")</f>
        <v>-0.00175094551057575</v>
      </c>
      <c r="T364" s="13" t="n">
        <f aca="false">VLOOKUP(R364,Parámetros!$A$13:$C$16,3,TRUE())</f>
        <v>0</v>
      </c>
      <c r="U364" s="13" t="n">
        <f aca="false">IF(R364&gt;=Parámetros!$B$7,I364,0)</f>
        <v>75</v>
      </c>
      <c r="V364" s="13" t="n">
        <f aca="false">R364*(1-G364)-T364-U364</f>
        <v>415.3032</v>
      </c>
      <c r="W364" s="13" t="n">
        <f aca="false">V364-F364</f>
        <v>78.2832</v>
      </c>
      <c r="X364" s="2" t="s">
        <v>13657</v>
      </c>
      <c r="Y364" s="2"/>
      <c r="Z364" s="13" t="n">
        <v>735</v>
      </c>
      <c r="AA364" s="2" t="s">
        <v>13552</v>
      </c>
    </row>
    <row r="365" customFormat="false" ht="15" hidden="false" customHeight="false" outlineLevel="0" collapsed="false">
      <c r="A365" s="8" t="s">
        <v>4500</v>
      </c>
      <c r="B365" s="10" t="str">
        <f aca="false">'Layout Mercado Libre'!C365</f>
        <v>Recoverón Granulado Ácido Acexámico 10 Sobres de 12 g</v>
      </c>
      <c r="C365" s="10" t="str">
        <f aca="false">IFERROR(LEFT('Layout Mercado Libre'!E365,FIND(" &gt; ",'Layout Mercado Libre'!E365)-1),"")</f>
        <v>Salud y Equipamiento Médico</v>
      </c>
      <c r="D365" s="12" t="n">
        <v>1046.42</v>
      </c>
      <c r="E365" s="13" t="n">
        <f aca="false">Parámetros!$B$5</f>
        <v>4</v>
      </c>
      <c r="F365" s="13" t="n">
        <f aca="false">D365+E365</f>
        <v>1050.42</v>
      </c>
      <c r="G365" s="3" t="n">
        <f aca="false">IF(C365="",Parámetros!$B$9,IFERROR(VLOOKUP(C365,Parámetros!$A$20:$B$23,2,FALSE()),Parámetros!$B$9))</f>
        <v>0.14</v>
      </c>
      <c r="H365" s="14" t="n">
        <v>0.19</v>
      </c>
      <c r="I365" s="12" t="n">
        <v>75</v>
      </c>
      <c r="J365" s="13" t="n">
        <f aca="false">ROUNDUP((F365+Parámetros!$C$13)/(1-G365),0)</f>
        <v>1251</v>
      </c>
      <c r="K365" s="13" t="n">
        <f aca="false">ROUNDUP((F365+Parámetros!$C$14)/(1-G365),0)</f>
        <v>1257</v>
      </c>
      <c r="L365" s="13" t="n">
        <f aca="false">ROUNDUP((F365+Parámetros!$C$15)/(1-G365),0)</f>
        <v>1265</v>
      </c>
      <c r="M365" s="13" t="n">
        <f aca="false">MAX(ROUNDUP((F365+I365)/(1-G365),0),Parámetros!$B$7)</f>
        <v>1309</v>
      </c>
      <c r="N365" s="12" t="n">
        <v>1694.47</v>
      </c>
      <c r="O365" s="12" t="n">
        <v>1290</v>
      </c>
      <c r="P365" s="13" t="n">
        <f aca="false">Parámetros!$B$6</f>
        <v>1</v>
      </c>
      <c r="Q365" s="13" t="n">
        <f aca="false">IF(AND(ISNUMBER(O365),O365-P365&gt;=Parámetros!$B$7),M365,IF(J365&lt;Parámetros!$B$13,J365,IF(K365&lt;Parámetros!$B$14,K365,IF(L365&lt;Parámetros!$B$15,L365,M365))))</f>
        <v>1309</v>
      </c>
      <c r="R365" s="13" t="n">
        <f aca="false">IF(AND(ISNUMBER(O365),O365-P365&gt;=Q365),O365-P365,Q365)</f>
        <v>1309</v>
      </c>
      <c r="S365" s="3" t="n">
        <f aca="false">IF(ISNUMBER(O365),R365/O365-1,"")</f>
        <v>0.0147286821705426</v>
      </c>
      <c r="T365" s="13" t="n">
        <f aca="false">VLOOKUP(R365,Parámetros!$A$13:$C$16,3,TRUE())</f>
        <v>0</v>
      </c>
      <c r="U365" s="13" t="n">
        <f aca="false">IF(R365&gt;=Parámetros!$B$7,I365,0)</f>
        <v>75</v>
      </c>
      <c r="V365" s="13" t="n">
        <f aca="false">R365*(1-G365)-T365-U365</f>
        <v>1050.74</v>
      </c>
      <c r="W365" s="13" t="n">
        <f aca="false">V365-F365</f>
        <v>0.319999999999936</v>
      </c>
      <c r="X365" s="2" t="s">
        <v>13658</v>
      </c>
      <c r="Y365" s="2"/>
      <c r="Z365" s="13" t="n">
        <v>1479.5</v>
      </c>
      <c r="AA365" s="2" t="s">
        <v>13523</v>
      </c>
    </row>
    <row r="366" customFormat="false" ht="15" hidden="false" customHeight="false" outlineLevel="0" collapsed="false">
      <c r="A366" s="8" t="s">
        <v>4514</v>
      </c>
      <c r="B366" s="10" t="str">
        <f aca="false">'Layout Mercado Libre'!C366</f>
        <v>Canesten V Clotrimazol 200 mg 3 Óvulos Vaginales</v>
      </c>
      <c r="C366" s="10" t="str">
        <f aca="false">IFERROR(LEFT('Layout Mercado Libre'!E366,FIND(" &gt; ",'Layout Mercado Libre'!E366)-1),"")</f>
        <v>Salud y Equipamiento Médico</v>
      </c>
      <c r="D366" s="12" t="n">
        <v>153.69</v>
      </c>
      <c r="E366" s="13" t="n">
        <f aca="false">Parámetros!$B$5</f>
        <v>4</v>
      </c>
      <c r="F366" s="13" t="n">
        <f aca="false">D366+E366</f>
        <v>157.69</v>
      </c>
      <c r="G366" s="3" t="n">
        <f aca="false">IF(C366="",Parámetros!$B$9,IFERROR(VLOOKUP(C366,Parámetros!$A$20:$B$23,2,FALSE()),Parámetros!$B$9))</f>
        <v>0.14</v>
      </c>
      <c r="H366" s="14" t="n">
        <v>0.13</v>
      </c>
      <c r="I366" s="12" t="n">
        <v>75</v>
      </c>
      <c r="J366" s="13" t="n">
        <f aca="false">ROUNDUP((F366+Parámetros!$C$13)/(1-G366),0)</f>
        <v>213</v>
      </c>
      <c r="K366" s="13" t="n">
        <f aca="false">ROUNDUP((F366+Parámetros!$C$14)/(1-G366),0)</f>
        <v>219</v>
      </c>
      <c r="L366" s="13" t="n">
        <f aca="false">ROUNDUP((F366+Parámetros!$C$15)/(1-G366),0)</f>
        <v>227</v>
      </c>
      <c r="M366" s="13" t="n">
        <f aca="false">MAX(ROUNDUP((F366+I366)/(1-G366),0),Parámetros!$B$7)</f>
        <v>299</v>
      </c>
      <c r="N366" s="12" t="n">
        <v>268.04</v>
      </c>
      <c r="O366" s="12" t="n">
        <v>174.96</v>
      </c>
      <c r="P366" s="13" t="n">
        <f aca="false">Parámetros!$B$6</f>
        <v>1</v>
      </c>
      <c r="Q366" s="13" t="n">
        <f aca="false">IF(AND(ISNUMBER(O366),O366-P366&gt;=Parámetros!$B$7),M366,IF(J366&lt;Parámetros!$B$13,J366,IF(K366&lt;Parámetros!$B$14,K366,IF(L366&lt;Parámetros!$B$15,L366,M366))))</f>
        <v>227</v>
      </c>
      <c r="R366" s="13" t="n">
        <f aca="false">IF(AND(ISNUMBER(O366),O366-P366&gt;=Q366),O366-P366,Q366)</f>
        <v>227</v>
      </c>
      <c r="S366" s="3" t="n">
        <f aca="false">IF(ISNUMBER(O366),R366/O366-1,"")</f>
        <v>0.297439414723365</v>
      </c>
      <c r="T366" s="13" t="n">
        <f aca="false">VLOOKUP(R366,Parámetros!$A$13:$C$16,3,TRUE())</f>
        <v>37</v>
      </c>
      <c r="U366" s="13" t="n">
        <f aca="false">IF(R366&gt;=Parámetros!$B$7,I366,0)</f>
        <v>0</v>
      </c>
      <c r="V366" s="13" t="n">
        <f aca="false">R366*(1-G366)-T366-U366</f>
        <v>158.22</v>
      </c>
      <c r="W366" s="13" t="n">
        <f aca="false">V366-F366</f>
        <v>0.530000000000001</v>
      </c>
      <c r="X366" s="2" t="s">
        <v>13659</v>
      </c>
      <c r="Y366" s="2"/>
      <c r="Z366" s="13" t="n">
        <v>179</v>
      </c>
      <c r="AA366" s="2" t="s">
        <v>13512</v>
      </c>
    </row>
    <row r="367" customFormat="false" ht="15" hidden="false" customHeight="false" outlineLevel="0" collapsed="false">
      <c r="A367" s="8" t="s">
        <v>4525</v>
      </c>
      <c r="B367" s="10" t="str">
        <f aca="false">'Layout Mercado Libre'!C367</f>
        <v>Alcohol Etílico Dibar 71.5° G.L. 1 l Caja con 12 Piezas</v>
      </c>
      <c r="C367" s="10" t="str">
        <f aca="false">IFERROR(LEFT('Layout Mercado Libre'!E367,FIND(" &gt; ",'Layout Mercado Libre'!E367)-1),"")</f>
        <v>Salud y Equipamiento Médico</v>
      </c>
      <c r="D367" s="12" t="n">
        <v>406.72</v>
      </c>
      <c r="E367" s="13" t="n">
        <f aca="false">Parámetros!$B$5</f>
        <v>4</v>
      </c>
      <c r="F367" s="13" t="n">
        <f aca="false">D367+E367</f>
        <v>410.72</v>
      </c>
      <c r="G367" s="3" t="n">
        <f aca="false">IF(C367="",Parámetros!$B$9,IFERROR(VLOOKUP(C367,Parámetros!$A$20:$B$23,2,FALSE()),Parámetros!$B$9))</f>
        <v>0.14</v>
      </c>
      <c r="H367" s="14" t="n">
        <v>14.54</v>
      </c>
      <c r="I367" s="12" t="n">
        <v>150</v>
      </c>
      <c r="J367" s="13" t="n">
        <f aca="false">ROUNDUP((F367+Parámetros!$C$13)/(1-G367),0)</f>
        <v>507</v>
      </c>
      <c r="K367" s="13" t="n">
        <f aca="false">ROUNDUP((F367+Parámetros!$C$14)/(1-G367),0)</f>
        <v>513</v>
      </c>
      <c r="L367" s="13" t="n">
        <f aca="false">ROUNDUP((F367+Parámetros!$C$15)/(1-G367),0)</f>
        <v>521</v>
      </c>
      <c r="M367" s="13" t="n">
        <f aca="false">MAX(ROUNDUP((F367+I367)/(1-G367),0),Parámetros!$B$7)</f>
        <v>652</v>
      </c>
      <c r="N367" s="12"/>
      <c r="O367" s="12"/>
      <c r="P367" s="13" t="n">
        <f aca="false">Parámetros!$B$6</f>
        <v>1</v>
      </c>
      <c r="Q367" s="13" t="n">
        <f aca="false">IF(AND(ISNUMBER(O367),O367-P367&gt;=Parámetros!$B$7),M367,IF(J367&lt;Parámetros!$B$13,J367,IF(K367&lt;Parámetros!$B$14,K367,IF(L367&lt;Parámetros!$B$15,L367,M367))))</f>
        <v>652</v>
      </c>
      <c r="R367" s="13" t="n">
        <f aca="false">IF(AND(ISNUMBER(O367),O367-P367&gt;=Q367),O367-P367,Q367)</f>
        <v>652</v>
      </c>
      <c r="S367" s="3" t="str">
        <f aca="false">IF(ISNUMBER(O367),R367/O367-1,"")</f>
        <v/>
      </c>
      <c r="T367" s="13" t="n">
        <f aca="false">VLOOKUP(R367,Parámetros!$A$13:$C$16,3,TRUE())</f>
        <v>0</v>
      </c>
      <c r="U367" s="13" t="n">
        <f aca="false">IF(R367&gt;=Parámetros!$B$7,I367,0)</f>
        <v>150</v>
      </c>
      <c r="V367" s="13" t="n">
        <f aca="false">R367*(1-G367)-T367-U367</f>
        <v>410.72</v>
      </c>
      <c r="W367" s="13" t="n">
        <f aca="false">V367-F367</f>
        <v>0</v>
      </c>
      <c r="X367" s="2" t="s">
        <v>13589</v>
      </c>
      <c r="Y367" s="2"/>
      <c r="Z367" s="13"/>
      <c r="AA367" s="2"/>
    </row>
    <row r="368" customFormat="false" ht="15" hidden="false" customHeight="false" outlineLevel="0" collapsed="false">
      <c r="A368" s="8" t="s">
        <v>4535</v>
      </c>
      <c r="B368" s="10" t="str">
        <f aca="false">'Layout Mercado Libre'!C368</f>
        <v>Jarabe Histiacil FAM Adulto Sabor Fresa 140 ml</v>
      </c>
      <c r="C368" s="10" t="str">
        <f aca="false">IFERROR(LEFT('Layout Mercado Libre'!E368,FIND(" &gt; ",'Layout Mercado Libre'!E368)-1),"")</f>
        <v>Salud y Equipamiento Médico</v>
      </c>
      <c r="D368" s="12" t="n">
        <v>125.2</v>
      </c>
      <c r="E368" s="13" t="n">
        <f aca="false">Parámetros!$B$5</f>
        <v>4</v>
      </c>
      <c r="F368" s="13" t="n">
        <f aca="false">D368+E368</f>
        <v>129.2</v>
      </c>
      <c r="G368" s="3" t="n">
        <f aca="false">IF(C368="",Parámetros!$B$9,IFERROR(VLOOKUP(C368,Parámetros!$A$20:$B$23,2,FALSE()),Parámetros!$B$9))</f>
        <v>0.14</v>
      </c>
      <c r="H368" s="14" t="n">
        <v>0.22</v>
      </c>
      <c r="I368" s="12" t="n">
        <v>75</v>
      </c>
      <c r="J368" s="13" t="n">
        <f aca="false">ROUNDUP((F368+Parámetros!$C$13)/(1-G368),0)</f>
        <v>180</v>
      </c>
      <c r="K368" s="13" t="n">
        <f aca="false">ROUNDUP((F368+Parámetros!$C$14)/(1-G368),0)</f>
        <v>186</v>
      </c>
      <c r="L368" s="13" t="n">
        <f aca="false">ROUNDUP((F368+Parámetros!$C$15)/(1-G368),0)</f>
        <v>194</v>
      </c>
      <c r="M368" s="13" t="n">
        <f aca="false">MAX(ROUNDUP((F368+I368)/(1-G368),0),Parámetros!$B$7)</f>
        <v>299</v>
      </c>
      <c r="N368" s="12" t="n">
        <v>199.76</v>
      </c>
      <c r="O368" s="12" t="n">
        <v>150.35</v>
      </c>
      <c r="P368" s="13" t="n">
        <f aca="false">Parámetros!$B$6</f>
        <v>1</v>
      </c>
      <c r="Q368" s="13" t="n">
        <f aca="false">IF(AND(ISNUMBER(O368),O368-P368&gt;=Parámetros!$B$7),M368,IF(J368&lt;Parámetros!$B$13,J368,IF(K368&lt;Parámetros!$B$14,K368,IF(L368&lt;Parámetros!$B$15,L368,M368))))</f>
        <v>194</v>
      </c>
      <c r="R368" s="13" t="n">
        <f aca="false">IF(AND(ISNUMBER(O368),O368-P368&gt;=Q368),O368-P368,Q368)</f>
        <v>194</v>
      </c>
      <c r="S368" s="3" t="n">
        <f aca="false">IF(ISNUMBER(O368),R368/O368-1,"")</f>
        <v>0.290322580645161</v>
      </c>
      <c r="T368" s="13" t="n">
        <f aca="false">VLOOKUP(R368,Parámetros!$A$13:$C$16,3,TRUE())</f>
        <v>37</v>
      </c>
      <c r="U368" s="13" t="n">
        <f aca="false">IF(R368&gt;=Parámetros!$B$7,I368,0)</f>
        <v>0</v>
      </c>
      <c r="V368" s="13" t="n">
        <f aca="false">R368*(1-G368)-T368-U368</f>
        <v>129.84</v>
      </c>
      <c r="W368" s="13" t="n">
        <f aca="false">V368-F368</f>
        <v>0.640000000000015</v>
      </c>
      <c r="X368" s="2" t="s">
        <v>13572</v>
      </c>
      <c r="Y368" s="2"/>
      <c r="Z368" s="13" t="n">
        <v>170</v>
      </c>
      <c r="AA368" s="2" t="s">
        <v>13523</v>
      </c>
    </row>
    <row r="369" customFormat="false" ht="15" hidden="false" customHeight="false" outlineLevel="0" collapsed="false">
      <c r="A369" s="8" t="s">
        <v>4547</v>
      </c>
      <c r="B369" s="10" t="str">
        <f aca="false">'Layout Mercado Libre'!C369</f>
        <v>Ampliron Amoxicilina 750 mg 12 Comprimidos</v>
      </c>
      <c r="C369" s="10" t="str">
        <f aca="false">IFERROR(LEFT('Layout Mercado Libre'!E369,FIND(" &gt; ",'Layout Mercado Libre'!E369)-1),"")</f>
        <v>Salud y Equipamiento Médico</v>
      </c>
      <c r="D369" s="12" t="n">
        <v>195.6</v>
      </c>
      <c r="E369" s="13" t="n">
        <f aca="false">Parámetros!$B$5</f>
        <v>4</v>
      </c>
      <c r="F369" s="13" t="n">
        <f aca="false">D369+E369</f>
        <v>199.6</v>
      </c>
      <c r="G369" s="3" t="n">
        <f aca="false">IF(C369="",Parámetros!$B$9,IFERROR(VLOOKUP(C369,Parámetros!$A$20:$B$23,2,FALSE()),Parámetros!$B$9))</f>
        <v>0.14</v>
      </c>
      <c r="H369" s="14" t="n">
        <v>0.15</v>
      </c>
      <c r="I369" s="12" t="n">
        <v>75</v>
      </c>
      <c r="J369" s="13" t="n">
        <f aca="false">ROUNDUP((F369+Parámetros!$C$13)/(1-G369),0)</f>
        <v>262</v>
      </c>
      <c r="K369" s="13" t="n">
        <f aca="false">ROUNDUP((F369+Parámetros!$C$14)/(1-G369),0)</f>
        <v>267</v>
      </c>
      <c r="L369" s="13" t="n">
        <f aca="false">ROUNDUP((F369+Parámetros!$C$15)/(1-G369),0)</f>
        <v>276</v>
      </c>
      <c r="M369" s="13" t="n">
        <f aca="false">MAX(ROUNDUP((F369+I369)/(1-G369),0),Parámetros!$B$7)</f>
        <v>320</v>
      </c>
      <c r="N369" s="12" t="n">
        <v>561.68</v>
      </c>
      <c r="O369" s="12" t="n">
        <v>430</v>
      </c>
      <c r="P369" s="13" t="n">
        <f aca="false">Parámetros!$B$6</f>
        <v>1</v>
      </c>
      <c r="Q369" s="13" t="n">
        <f aca="false">IF(AND(ISNUMBER(O369),O369-P369&gt;=Parámetros!$B$7),M369,IF(J369&lt;Parámetros!$B$13,J369,IF(K369&lt;Parámetros!$B$14,K369,IF(L369&lt;Parámetros!$B$15,L369,M369))))</f>
        <v>320</v>
      </c>
      <c r="R369" s="13" t="n">
        <f aca="false">IF(AND(ISNUMBER(O369),O369-P369&gt;=Q369),O369-P369,Q369)</f>
        <v>429</v>
      </c>
      <c r="S369" s="3" t="n">
        <f aca="false">IF(ISNUMBER(O369),R369/O369-1,"")</f>
        <v>-0.00232558139534889</v>
      </c>
      <c r="T369" s="13" t="n">
        <f aca="false">VLOOKUP(R369,Parámetros!$A$13:$C$16,3,TRUE())</f>
        <v>0</v>
      </c>
      <c r="U369" s="13" t="n">
        <f aca="false">IF(R369&gt;=Parámetros!$B$7,I369,0)</f>
        <v>75</v>
      </c>
      <c r="V369" s="13" t="n">
        <f aca="false">R369*(1-G369)-T369-U369</f>
        <v>293.94</v>
      </c>
      <c r="W369" s="13" t="n">
        <f aca="false">V369-F369</f>
        <v>94.34</v>
      </c>
      <c r="X369" s="2" t="s">
        <v>13652</v>
      </c>
      <c r="Y369" s="2"/>
      <c r="Z369" s="13" t="n">
        <v>375.5</v>
      </c>
      <c r="AA369" s="2" t="s">
        <v>13523</v>
      </c>
    </row>
    <row r="370" customFormat="false" ht="15" hidden="false" customHeight="false" outlineLevel="0" collapsed="false">
      <c r="A370" s="8" t="s">
        <v>4558</v>
      </c>
      <c r="B370" s="10" t="str">
        <f aca="false">'Layout Mercado Libre'!C370</f>
        <v>Dorixina Forte Clonixinato de Lisina 250 mg 20 Comprimidos</v>
      </c>
      <c r="C370" s="10" t="str">
        <f aca="false">IFERROR(LEFT('Layout Mercado Libre'!E370,FIND(" &gt; ",'Layout Mercado Libre'!E370)-1),"")</f>
        <v>Salud y Equipamiento Médico</v>
      </c>
      <c r="D370" s="12" t="n">
        <v>239.4</v>
      </c>
      <c r="E370" s="13" t="n">
        <f aca="false">Parámetros!$B$5</f>
        <v>4</v>
      </c>
      <c r="F370" s="13" t="n">
        <f aca="false">D370+E370</f>
        <v>243.4</v>
      </c>
      <c r="G370" s="3" t="n">
        <f aca="false">IF(C370="",Parámetros!$B$9,IFERROR(VLOOKUP(C370,Parámetros!$A$20:$B$23,2,FALSE()),Parámetros!$B$9))</f>
        <v>0.14</v>
      </c>
      <c r="H370" s="14" t="n">
        <v>0.17</v>
      </c>
      <c r="I370" s="12" t="n">
        <v>75</v>
      </c>
      <c r="J370" s="13" t="n">
        <f aca="false">ROUNDUP((F370+Parámetros!$C$13)/(1-G370),0)</f>
        <v>313</v>
      </c>
      <c r="K370" s="13" t="n">
        <f aca="false">ROUNDUP((F370+Parámetros!$C$14)/(1-G370),0)</f>
        <v>318</v>
      </c>
      <c r="L370" s="13" t="n">
        <f aca="false">ROUNDUP((F370+Parámetros!$C$15)/(1-G370),0)</f>
        <v>327</v>
      </c>
      <c r="M370" s="13" t="n">
        <f aca="false">MAX(ROUNDUP((F370+I370)/(1-G370),0),Parámetros!$B$7)</f>
        <v>371</v>
      </c>
      <c r="N370" s="12" t="n">
        <v>605</v>
      </c>
      <c r="O370" s="12" t="n">
        <v>599</v>
      </c>
      <c r="P370" s="13" t="n">
        <f aca="false">Parámetros!$B$6</f>
        <v>1</v>
      </c>
      <c r="Q370" s="13" t="n">
        <f aca="false">IF(AND(ISNUMBER(O370),O370-P370&gt;=Parámetros!$B$7),M370,IF(J370&lt;Parámetros!$B$13,J370,IF(K370&lt;Parámetros!$B$14,K370,IF(L370&lt;Parámetros!$B$15,L370,M370))))</f>
        <v>371</v>
      </c>
      <c r="R370" s="13" t="n">
        <f aca="false">IF(AND(ISNUMBER(O370),O370-P370&gt;=Q370),O370-P370,Q370)</f>
        <v>598</v>
      </c>
      <c r="S370" s="3" t="n">
        <f aca="false">IF(ISNUMBER(O370),R370/O370-1,"")</f>
        <v>-0.001669449081803</v>
      </c>
      <c r="T370" s="13" t="n">
        <f aca="false">VLOOKUP(R370,Parámetros!$A$13:$C$16,3,TRUE())</f>
        <v>0</v>
      </c>
      <c r="U370" s="13" t="n">
        <f aca="false">IF(R370&gt;=Parámetros!$B$7,I370,0)</f>
        <v>75</v>
      </c>
      <c r="V370" s="13" t="n">
        <f aca="false">R370*(1-G370)-T370-U370</f>
        <v>439.28</v>
      </c>
      <c r="W370" s="13" t="n">
        <f aca="false">V370-F370</f>
        <v>195.88</v>
      </c>
      <c r="X370" s="2" t="s">
        <v>13622</v>
      </c>
      <c r="Y370" s="2"/>
      <c r="Z370" s="13"/>
      <c r="AA370" s="2"/>
    </row>
    <row r="371" customFormat="false" ht="15" hidden="false" customHeight="false" outlineLevel="0" collapsed="false">
      <c r="A371" s="8" t="s">
        <v>4570</v>
      </c>
      <c r="B371" s="10" t="str">
        <f aca="false">'Layout Mercado Libre'!C371</f>
        <v>Sal de Uvas Picot Antiácido Efervescente 50 Sobres de 5 g</v>
      </c>
      <c r="C371" s="10" t="str">
        <f aca="false">IFERROR(LEFT('Layout Mercado Libre'!E371,FIND(" &gt; ",'Layout Mercado Libre'!E371)-1),"")</f>
        <v>Salud y Equipamiento Médico</v>
      </c>
      <c r="D371" s="12" t="n">
        <v>156.58</v>
      </c>
      <c r="E371" s="13" t="n">
        <f aca="false">Parámetros!$B$5</f>
        <v>4</v>
      </c>
      <c r="F371" s="13" t="n">
        <f aca="false">D371+E371</f>
        <v>160.58</v>
      </c>
      <c r="G371" s="3" t="n">
        <f aca="false">IF(C371="",Parámetros!$B$9,IFERROR(VLOOKUP(C371,Parámetros!$A$20:$B$23,2,FALSE()),Parámetros!$B$9))</f>
        <v>0.14</v>
      </c>
      <c r="H371" s="14" t="n">
        <v>0.34</v>
      </c>
      <c r="I371" s="12" t="n">
        <v>75</v>
      </c>
      <c r="J371" s="13" t="n">
        <f aca="false">ROUNDUP((F371+Parámetros!$C$13)/(1-G371),0)</f>
        <v>216</v>
      </c>
      <c r="K371" s="13" t="n">
        <f aca="false">ROUNDUP((F371+Parámetros!$C$14)/(1-G371),0)</f>
        <v>222</v>
      </c>
      <c r="L371" s="13" t="n">
        <f aca="false">ROUNDUP((F371+Parámetros!$C$15)/(1-G371),0)</f>
        <v>230</v>
      </c>
      <c r="M371" s="13" t="n">
        <f aca="false">MAX(ROUNDUP((F371+I371)/(1-G371),0),Parámetros!$B$7)</f>
        <v>299</v>
      </c>
      <c r="N371" s="12" t="n">
        <v>312.27</v>
      </c>
      <c r="O371" s="12" t="n">
        <v>251.01</v>
      </c>
      <c r="P371" s="13" t="n">
        <f aca="false">Parámetros!$B$6</f>
        <v>1</v>
      </c>
      <c r="Q371" s="13" t="n">
        <f aca="false">IF(AND(ISNUMBER(O371),O371-P371&gt;=Parámetros!$B$7),M371,IF(J371&lt;Parámetros!$B$13,J371,IF(K371&lt;Parámetros!$B$14,K371,IF(L371&lt;Parámetros!$B$15,L371,M371))))</f>
        <v>230</v>
      </c>
      <c r="R371" s="13" t="n">
        <f aca="false">IF(AND(ISNUMBER(O371),O371-P371&gt;=Q371),O371-P371,Q371)</f>
        <v>250.01</v>
      </c>
      <c r="S371" s="3" t="n">
        <f aca="false">IF(ISNUMBER(O371),R371/O371-1,"")</f>
        <v>-0.00398390502370427</v>
      </c>
      <c r="T371" s="13" t="n">
        <f aca="false">VLOOKUP(R371,Parámetros!$A$13:$C$16,3,TRUE())</f>
        <v>37</v>
      </c>
      <c r="U371" s="13" t="n">
        <f aca="false">IF(R371&gt;=Parámetros!$B$7,I371,0)</f>
        <v>0</v>
      </c>
      <c r="V371" s="13" t="n">
        <f aca="false">R371*(1-G371)-T371-U371</f>
        <v>178.0086</v>
      </c>
      <c r="W371" s="13" t="n">
        <f aca="false">V371-F371</f>
        <v>17.4286</v>
      </c>
      <c r="X371" s="2" t="s">
        <v>13660</v>
      </c>
      <c r="Y371" s="2"/>
      <c r="Z371" s="13" t="n">
        <v>229</v>
      </c>
      <c r="AA371" s="2" t="s">
        <v>13526</v>
      </c>
    </row>
    <row r="372" customFormat="false" ht="15" hidden="false" customHeight="false" outlineLevel="0" collapsed="false">
      <c r="A372" s="8" t="s">
        <v>4579</v>
      </c>
      <c r="B372" s="10" t="str">
        <f aca="false">'Layout Mercado Libre'!C372</f>
        <v>Norflex Plus Paracetamol Orfenadrina 450/35 mg 50 Tabletas</v>
      </c>
      <c r="C372" s="10" t="str">
        <f aca="false">IFERROR(LEFT('Layout Mercado Libre'!E372,FIND(" &gt; ",'Layout Mercado Libre'!E372)-1),"")</f>
        <v>Salud y Equipamiento Médico</v>
      </c>
      <c r="D372" s="12" t="n">
        <v>489.47</v>
      </c>
      <c r="E372" s="13" t="n">
        <f aca="false">Parámetros!$B$5</f>
        <v>4</v>
      </c>
      <c r="F372" s="13" t="n">
        <f aca="false">D372+E372</f>
        <v>493.47</v>
      </c>
      <c r="G372" s="3" t="n">
        <f aca="false">IF(C372="",Parámetros!$B$9,IFERROR(VLOOKUP(C372,Parámetros!$A$20:$B$23,2,FALSE()),Parámetros!$B$9))</f>
        <v>0.14</v>
      </c>
      <c r="H372" s="14" t="n">
        <v>0.23</v>
      </c>
      <c r="I372" s="12" t="n">
        <v>75</v>
      </c>
      <c r="J372" s="13" t="n">
        <f aca="false">ROUNDUP((F372+Parámetros!$C$13)/(1-G372),0)</f>
        <v>603</v>
      </c>
      <c r="K372" s="13" t="n">
        <f aca="false">ROUNDUP((F372+Parámetros!$C$14)/(1-G372),0)</f>
        <v>609</v>
      </c>
      <c r="L372" s="13" t="n">
        <f aca="false">ROUNDUP((F372+Parámetros!$C$15)/(1-G372),0)</f>
        <v>617</v>
      </c>
      <c r="M372" s="13" t="n">
        <f aca="false">MAX(ROUNDUP((F372+I372)/(1-G372),0),Parámetros!$B$7)</f>
        <v>662</v>
      </c>
      <c r="N372" s="12" t="n">
        <v>686.99</v>
      </c>
      <c r="O372" s="12" t="n">
        <v>499</v>
      </c>
      <c r="P372" s="13" t="n">
        <f aca="false">Parámetros!$B$6</f>
        <v>1</v>
      </c>
      <c r="Q372" s="13" t="n">
        <f aca="false">IF(AND(ISNUMBER(O372),O372-P372&gt;=Parámetros!$B$7),M372,IF(J372&lt;Parámetros!$B$13,J372,IF(K372&lt;Parámetros!$B$14,K372,IF(L372&lt;Parámetros!$B$15,L372,M372))))</f>
        <v>662</v>
      </c>
      <c r="R372" s="13" t="n">
        <f aca="false">IF(AND(ISNUMBER(O372),O372-P372&gt;=Q372),O372-P372,Q372)</f>
        <v>662</v>
      </c>
      <c r="S372" s="3" t="n">
        <f aca="false">IF(ISNUMBER(O372),R372/O372-1,"")</f>
        <v>0.326653306613226</v>
      </c>
      <c r="T372" s="13" t="n">
        <f aca="false">VLOOKUP(R372,Parámetros!$A$13:$C$16,3,TRUE())</f>
        <v>0</v>
      </c>
      <c r="U372" s="13" t="n">
        <f aca="false">IF(R372&gt;=Parámetros!$B$7,I372,0)</f>
        <v>75</v>
      </c>
      <c r="V372" s="13" t="n">
        <f aca="false">R372*(1-G372)-T372-U372</f>
        <v>494.32</v>
      </c>
      <c r="W372" s="13" t="n">
        <f aca="false">V372-F372</f>
        <v>0.849999999999909</v>
      </c>
      <c r="X372" s="2" t="s">
        <v>13567</v>
      </c>
      <c r="Y372" s="2"/>
      <c r="Z372" s="13" t="n">
        <v>700.5</v>
      </c>
      <c r="AA372" s="2" t="s">
        <v>13523</v>
      </c>
    </row>
    <row r="373" customFormat="false" ht="15" hidden="false" customHeight="false" outlineLevel="0" collapsed="false">
      <c r="A373" s="8" t="s">
        <v>4590</v>
      </c>
      <c r="B373" s="10" t="str">
        <f aca="false">'Layout Mercado Libre'!C373</f>
        <v>Koptin Azitromicina 500 mg 3 Tabletas</v>
      </c>
      <c r="C373" s="10" t="str">
        <f aca="false">IFERROR(LEFT('Layout Mercado Libre'!E373,FIND(" &gt; ",'Layout Mercado Libre'!E373)-1),"")</f>
        <v>Salud y Equipamiento Médico</v>
      </c>
      <c r="D373" s="12" t="n">
        <v>387.24</v>
      </c>
      <c r="E373" s="13" t="n">
        <f aca="false">Parámetros!$B$5</f>
        <v>4</v>
      </c>
      <c r="F373" s="13" t="n">
        <f aca="false">D373+E373</f>
        <v>391.24</v>
      </c>
      <c r="G373" s="3" t="n">
        <f aca="false">IF(C373="",Parámetros!$B$9,IFERROR(VLOOKUP(C373,Parámetros!$A$20:$B$23,2,FALSE()),Parámetros!$B$9))</f>
        <v>0.14</v>
      </c>
      <c r="H373" s="14" t="n">
        <v>0.13</v>
      </c>
      <c r="I373" s="12" t="n">
        <v>75</v>
      </c>
      <c r="J373" s="13" t="n">
        <f aca="false">ROUNDUP((F373+Parámetros!$C$13)/(1-G373),0)</f>
        <v>484</v>
      </c>
      <c r="K373" s="13" t="n">
        <f aca="false">ROUNDUP((F373+Parámetros!$C$14)/(1-G373),0)</f>
        <v>490</v>
      </c>
      <c r="L373" s="13" t="n">
        <f aca="false">ROUNDUP((F373+Parámetros!$C$15)/(1-G373),0)</f>
        <v>498</v>
      </c>
      <c r="M373" s="13" t="n">
        <f aca="false">MAX(ROUNDUP((F373+I373)/(1-G373),0),Parámetros!$B$7)</f>
        <v>543</v>
      </c>
      <c r="N373" s="12" t="n">
        <v>683.57</v>
      </c>
      <c r="O373" s="12" t="n">
        <v>550</v>
      </c>
      <c r="P373" s="13" t="n">
        <f aca="false">Parámetros!$B$6</f>
        <v>1</v>
      </c>
      <c r="Q373" s="13" t="n">
        <f aca="false">IF(AND(ISNUMBER(O373),O373-P373&gt;=Parámetros!$B$7),M373,IF(J373&lt;Parámetros!$B$13,J373,IF(K373&lt;Parámetros!$B$14,K373,IF(L373&lt;Parámetros!$B$15,L373,M373))))</f>
        <v>543</v>
      </c>
      <c r="R373" s="13" t="n">
        <f aca="false">IF(AND(ISNUMBER(O373),O373-P373&gt;=Q373),O373-P373,Q373)</f>
        <v>549</v>
      </c>
      <c r="S373" s="3" t="n">
        <f aca="false">IF(ISNUMBER(O373),R373/O373-1,"")</f>
        <v>-0.00181818181818183</v>
      </c>
      <c r="T373" s="13" t="n">
        <f aca="false">VLOOKUP(R373,Parámetros!$A$13:$C$16,3,TRUE())</f>
        <v>0</v>
      </c>
      <c r="U373" s="13" t="n">
        <f aca="false">IF(R373&gt;=Parámetros!$B$7,I373,0)</f>
        <v>75</v>
      </c>
      <c r="V373" s="13" t="n">
        <f aca="false">R373*(1-G373)-T373-U373</f>
        <v>397.14</v>
      </c>
      <c r="W373" s="13" t="n">
        <f aca="false">V373-F373</f>
        <v>5.89999999999998</v>
      </c>
      <c r="X373" s="2" t="s">
        <v>13661</v>
      </c>
      <c r="Y373" s="2"/>
      <c r="Z373" s="13" t="n">
        <v>531</v>
      </c>
      <c r="AA373" s="2" t="s">
        <v>13552</v>
      </c>
    </row>
    <row r="374" customFormat="false" ht="15" hidden="false" customHeight="false" outlineLevel="0" collapsed="false">
      <c r="A374" s="8" t="s">
        <v>4600</v>
      </c>
      <c r="B374" s="10" t="str">
        <f aca="false">'Layout Mercado Libre'!C374</f>
        <v>Calzón Tena Pants Maxi Protect Ch/M Unisex 13 Piezas</v>
      </c>
      <c r="C374" s="10" t="str">
        <f aca="false">IFERROR(LEFT('Layout Mercado Libre'!E374,FIND(" &gt; ",'Layout Mercado Libre'!E374)-1),"")</f>
        <v>Salud y Equipamiento Médico</v>
      </c>
      <c r="D374" s="12" t="n">
        <v>144.77</v>
      </c>
      <c r="E374" s="13" t="n">
        <f aca="false">Parámetros!$B$5</f>
        <v>4</v>
      </c>
      <c r="F374" s="13" t="n">
        <f aca="false">D374+E374</f>
        <v>148.77</v>
      </c>
      <c r="G374" s="3" t="n">
        <f aca="false">IF(C374="",Parámetros!$B$9,IFERROR(VLOOKUP(C374,Parámetros!$A$20:$B$23,2,FALSE()),Parámetros!$B$9))</f>
        <v>0.14</v>
      </c>
      <c r="H374" s="14" t="n">
        <v>0.23</v>
      </c>
      <c r="I374" s="12" t="n">
        <v>75</v>
      </c>
      <c r="J374" s="13" t="n">
        <f aca="false">ROUNDUP((F374+Parámetros!$C$13)/(1-G374),0)</f>
        <v>203</v>
      </c>
      <c r="K374" s="13" t="n">
        <f aca="false">ROUNDUP((F374+Parámetros!$C$14)/(1-G374),0)</f>
        <v>208</v>
      </c>
      <c r="L374" s="13" t="n">
        <f aca="false">ROUNDUP((F374+Parámetros!$C$15)/(1-G374),0)</f>
        <v>217</v>
      </c>
      <c r="M374" s="13" t="n">
        <f aca="false">MAX(ROUNDUP((F374+I374)/(1-G374),0),Parámetros!$B$7)</f>
        <v>299</v>
      </c>
      <c r="N374" s="12" t="n">
        <v>234.11</v>
      </c>
      <c r="O374" s="12" t="n">
        <v>172.42</v>
      </c>
      <c r="P374" s="13" t="n">
        <f aca="false">Parámetros!$B$6</f>
        <v>1</v>
      </c>
      <c r="Q374" s="13" t="n">
        <f aca="false">IF(AND(ISNUMBER(O374),O374-P374&gt;=Parámetros!$B$7),M374,IF(J374&lt;Parámetros!$B$13,J374,IF(K374&lt;Parámetros!$B$14,K374,IF(L374&lt;Parámetros!$B$15,L374,M374))))</f>
        <v>217</v>
      </c>
      <c r="R374" s="13" t="n">
        <f aca="false">IF(AND(ISNUMBER(O374),O374-P374&gt;=Q374),O374-P374,Q374)</f>
        <v>217</v>
      </c>
      <c r="S374" s="3" t="n">
        <f aca="false">IF(ISNUMBER(O374),R374/O374-1,"")</f>
        <v>0.258554692031087</v>
      </c>
      <c r="T374" s="13" t="n">
        <f aca="false">VLOOKUP(R374,Parámetros!$A$13:$C$16,3,TRUE())</f>
        <v>37</v>
      </c>
      <c r="U374" s="13" t="n">
        <f aca="false">IF(R374&gt;=Parámetros!$B$7,I374,0)</f>
        <v>0</v>
      </c>
      <c r="V374" s="13" t="n">
        <f aca="false">R374*(1-G374)-T374-U374</f>
        <v>149.62</v>
      </c>
      <c r="W374" s="13" t="n">
        <f aca="false">V374-F374</f>
        <v>0.849999999999994</v>
      </c>
      <c r="X374" s="2" t="s">
        <v>13662</v>
      </c>
      <c r="Y374" s="2"/>
      <c r="Z374" s="13" t="n">
        <v>204</v>
      </c>
      <c r="AA374" s="2" t="s">
        <v>13526</v>
      </c>
    </row>
    <row r="375" customFormat="false" ht="15" hidden="false" customHeight="false" outlineLevel="0" collapsed="false">
      <c r="A375" s="8" t="s">
        <v>4612</v>
      </c>
      <c r="B375" s="10" t="str">
        <f aca="false">'Layout Mercado Libre'!C375</f>
        <v>Lurmivi Tinidazol Clindamicina Fluconazol 4 Tabletas</v>
      </c>
      <c r="C375" s="10" t="str">
        <f aca="false">IFERROR(LEFT('Layout Mercado Libre'!E375,FIND(" &gt; ",'Layout Mercado Libre'!E375)-1),"")</f>
        <v>Salud y Equipamiento Médico</v>
      </c>
      <c r="D375" s="12" t="n">
        <v>701.5</v>
      </c>
      <c r="E375" s="13" t="n">
        <f aca="false">Parámetros!$B$5</f>
        <v>4</v>
      </c>
      <c r="F375" s="13" t="n">
        <f aca="false">D375+E375</f>
        <v>705.5</v>
      </c>
      <c r="G375" s="3" t="n">
        <f aca="false">IF(C375="",Parámetros!$B$9,IFERROR(VLOOKUP(C375,Parámetros!$A$20:$B$23,2,FALSE()),Parámetros!$B$9))</f>
        <v>0.14</v>
      </c>
      <c r="H375" s="14" t="n">
        <v>0.13</v>
      </c>
      <c r="I375" s="12" t="n">
        <v>75</v>
      </c>
      <c r="J375" s="13" t="n">
        <f aca="false">ROUNDUP((F375+Parámetros!$C$13)/(1-G375),0)</f>
        <v>850</v>
      </c>
      <c r="K375" s="13" t="n">
        <f aca="false">ROUNDUP((F375+Parámetros!$C$14)/(1-G375),0)</f>
        <v>856</v>
      </c>
      <c r="L375" s="13" t="n">
        <f aca="false">ROUNDUP((F375+Parámetros!$C$15)/(1-G375),0)</f>
        <v>864</v>
      </c>
      <c r="M375" s="13" t="n">
        <f aca="false">MAX(ROUNDUP((F375+I375)/(1-G375),0),Parámetros!$B$7)</f>
        <v>908</v>
      </c>
      <c r="N375" s="12" t="n">
        <v>1230.84</v>
      </c>
      <c r="O375" s="12" t="n">
        <v>1040</v>
      </c>
      <c r="P375" s="13" t="n">
        <f aca="false">Parámetros!$B$6</f>
        <v>1</v>
      </c>
      <c r="Q375" s="13" t="n">
        <f aca="false">IF(AND(ISNUMBER(O375),O375-P375&gt;=Parámetros!$B$7),M375,IF(J375&lt;Parámetros!$B$13,J375,IF(K375&lt;Parámetros!$B$14,K375,IF(L375&lt;Parámetros!$B$15,L375,M375))))</f>
        <v>908</v>
      </c>
      <c r="R375" s="13" t="n">
        <f aca="false">IF(AND(ISNUMBER(O375),O375-P375&gt;=Q375),O375-P375,Q375)</f>
        <v>1039</v>
      </c>
      <c r="S375" s="3" t="n">
        <f aca="false">IF(ISNUMBER(O375),R375/O375-1,"")</f>
        <v>-0.000961538461538458</v>
      </c>
      <c r="T375" s="13" t="n">
        <f aca="false">VLOOKUP(R375,Parámetros!$A$13:$C$16,3,TRUE())</f>
        <v>0</v>
      </c>
      <c r="U375" s="13" t="n">
        <f aca="false">IF(R375&gt;=Parámetros!$B$7,I375,0)</f>
        <v>75</v>
      </c>
      <c r="V375" s="13" t="n">
        <f aca="false">R375*(1-G375)-T375-U375</f>
        <v>818.54</v>
      </c>
      <c r="W375" s="13" t="n">
        <f aca="false">V375-F375</f>
        <v>113.04</v>
      </c>
      <c r="X375" s="2" t="s">
        <v>13663</v>
      </c>
      <c r="Y375" s="2"/>
      <c r="Z375" s="13" t="n">
        <v>876</v>
      </c>
      <c r="AA375" s="2" t="s">
        <v>13523</v>
      </c>
    </row>
    <row r="376" customFormat="false" ht="15" hidden="false" customHeight="false" outlineLevel="0" collapsed="false">
      <c r="A376" s="8" t="s">
        <v>4624</v>
      </c>
      <c r="B376" s="10" t="str">
        <f aca="false">'Layout Mercado Libre'!C376</f>
        <v>Hidrasec Racecadotrilo 10 mg Granulado 18 Sobres</v>
      </c>
      <c r="C376" s="10" t="str">
        <f aca="false">IFERROR(LEFT('Layout Mercado Libre'!E376,FIND(" &gt; ",'Layout Mercado Libre'!E376)-1),"")</f>
        <v>Salud y Equipamiento Médico</v>
      </c>
      <c r="D376" s="12" t="n">
        <v>198.92</v>
      </c>
      <c r="E376" s="13" t="n">
        <f aca="false">Parámetros!$B$5</f>
        <v>4</v>
      </c>
      <c r="F376" s="13" t="n">
        <f aca="false">D376+E376</f>
        <v>202.92</v>
      </c>
      <c r="G376" s="3" t="n">
        <f aca="false">IF(C376="",Parámetros!$B$9,IFERROR(VLOOKUP(C376,Parámetros!$A$20:$B$23,2,FALSE()),Parámetros!$B$9))</f>
        <v>0.14</v>
      </c>
      <c r="H376" s="14" t="n">
        <v>0.28</v>
      </c>
      <c r="I376" s="12" t="n">
        <v>75</v>
      </c>
      <c r="J376" s="13" t="n">
        <f aca="false">ROUNDUP((F376+Parámetros!$C$13)/(1-G376),0)</f>
        <v>266</v>
      </c>
      <c r="K376" s="13" t="n">
        <f aca="false">ROUNDUP((F376+Parámetros!$C$14)/(1-G376),0)</f>
        <v>271</v>
      </c>
      <c r="L376" s="13" t="n">
        <f aca="false">ROUNDUP((F376+Parámetros!$C$15)/(1-G376),0)</f>
        <v>279</v>
      </c>
      <c r="M376" s="13" t="n">
        <f aca="false">MAX(ROUNDUP((F376+I376)/(1-G376),0),Parámetros!$B$7)</f>
        <v>324</v>
      </c>
      <c r="N376" s="12" t="n">
        <v>401.26</v>
      </c>
      <c r="O376" s="12" t="n">
        <v>357</v>
      </c>
      <c r="P376" s="13" t="n">
        <f aca="false">Parámetros!$B$6</f>
        <v>1</v>
      </c>
      <c r="Q376" s="13" t="n">
        <f aca="false">IF(AND(ISNUMBER(O376),O376-P376&gt;=Parámetros!$B$7),M376,IF(J376&lt;Parámetros!$B$13,J376,IF(K376&lt;Parámetros!$B$14,K376,IF(L376&lt;Parámetros!$B$15,L376,M376))))</f>
        <v>324</v>
      </c>
      <c r="R376" s="13" t="n">
        <f aca="false">IF(AND(ISNUMBER(O376),O376-P376&gt;=Q376),O376-P376,Q376)</f>
        <v>356</v>
      </c>
      <c r="S376" s="3" t="n">
        <f aca="false">IF(ISNUMBER(O376),R376/O376-1,"")</f>
        <v>-0.00280112044817926</v>
      </c>
      <c r="T376" s="13" t="n">
        <f aca="false">VLOOKUP(R376,Parámetros!$A$13:$C$16,3,TRUE())</f>
        <v>0</v>
      </c>
      <c r="U376" s="13" t="n">
        <f aca="false">IF(R376&gt;=Parámetros!$B$7,I376,0)</f>
        <v>75</v>
      </c>
      <c r="V376" s="13" t="n">
        <f aca="false">R376*(1-G376)-T376-U376</f>
        <v>231.16</v>
      </c>
      <c r="W376" s="13" t="n">
        <f aca="false">V376-F376</f>
        <v>28.24</v>
      </c>
      <c r="X376" s="2" t="s">
        <v>13633</v>
      </c>
      <c r="Y376" s="2"/>
      <c r="Z376" s="13" t="n">
        <v>297</v>
      </c>
      <c r="AA376" s="2" t="s">
        <v>13523</v>
      </c>
    </row>
    <row r="377" customFormat="false" ht="15" hidden="false" customHeight="false" outlineLevel="0" collapsed="false">
      <c r="A377" s="8" t="s">
        <v>4634</v>
      </c>
      <c r="B377" s="10" t="str">
        <f aca="false">'Layout Mercado Libre'!C377</f>
        <v>Pranosine Metisoprinol 500 mg 20 Tabletas</v>
      </c>
      <c r="C377" s="10" t="str">
        <f aca="false">IFERROR(LEFT('Layout Mercado Libre'!E377,FIND(" &gt; ",'Layout Mercado Libre'!E377)-1),"")</f>
        <v>Salud y Equipamiento Médico</v>
      </c>
      <c r="D377" s="12" t="n">
        <v>497.03</v>
      </c>
      <c r="E377" s="13" t="n">
        <f aca="false">Parámetros!$B$5</f>
        <v>4</v>
      </c>
      <c r="F377" s="13" t="n">
        <f aca="false">D377+E377</f>
        <v>501.03</v>
      </c>
      <c r="G377" s="3" t="n">
        <f aca="false">IF(C377="",Parámetros!$B$9,IFERROR(VLOOKUP(C377,Parámetros!$A$20:$B$23,2,FALSE()),Parámetros!$B$9))</f>
        <v>0.14</v>
      </c>
      <c r="H377" s="14" t="n">
        <v>0.17</v>
      </c>
      <c r="I377" s="12" t="n">
        <v>75</v>
      </c>
      <c r="J377" s="13" t="n">
        <f aca="false">ROUNDUP((F377+Parámetros!$C$13)/(1-G377),0)</f>
        <v>612</v>
      </c>
      <c r="K377" s="13" t="n">
        <f aca="false">ROUNDUP((F377+Parámetros!$C$14)/(1-G377),0)</f>
        <v>618</v>
      </c>
      <c r="L377" s="13" t="n">
        <f aca="false">ROUNDUP((F377+Parámetros!$C$15)/(1-G377),0)</f>
        <v>626</v>
      </c>
      <c r="M377" s="13" t="n">
        <f aca="false">MAX(ROUNDUP((F377+I377)/(1-G377),0),Parámetros!$B$7)</f>
        <v>670</v>
      </c>
      <c r="N377" s="12" t="n">
        <v>815.2</v>
      </c>
      <c r="O377" s="12" t="n">
        <v>792.99</v>
      </c>
      <c r="P377" s="13" t="n">
        <f aca="false">Parámetros!$B$6</f>
        <v>1</v>
      </c>
      <c r="Q377" s="13" t="n">
        <f aca="false">IF(AND(ISNUMBER(O377),O377-P377&gt;=Parámetros!$B$7),M377,IF(J377&lt;Parámetros!$B$13,J377,IF(K377&lt;Parámetros!$B$14,K377,IF(L377&lt;Parámetros!$B$15,L377,M377))))</f>
        <v>670</v>
      </c>
      <c r="R377" s="13" t="n">
        <f aca="false">IF(AND(ISNUMBER(O377),O377-P377&gt;=Q377),O377-P377,Q377)</f>
        <v>791.99</v>
      </c>
      <c r="S377" s="3" t="n">
        <f aca="false">IF(ISNUMBER(O377),R377/O377-1,"")</f>
        <v>-0.0012610499501885</v>
      </c>
      <c r="T377" s="13" t="n">
        <f aca="false">VLOOKUP(R377,Parámetros!$A$13:$C$16,3,TRUE())</f>
        <v>0</v>
      </c>
      <c r="U377" s="13" t="n">
        <f aca="false">IF(R377&gt;=Parámetros!$B$7,I377,0)</f>
        <v>75</v>
      </c>
      <c r="V377" s="13" t="n">
        <f aca="false">R377*(1-G377)-T377-U377</f>
        <v>606.1114</v>
      </c>
      <c r="W377" s="13" t="n">
        <f aca="false">V377-F377</f>
        <v>105.0814</v>
      </c>
      <c r="X377" s="2" t="s">
        <v>13521</v>
      </c>
      <c r="Y377" s="2"/>
      <c r="Z377" s="13" t="n">
        <v>739</v>
      </c>
      <c r="AA377" s="2" t="s">
        <v>13519</v>
      </c>
    </row>
    <row r="378" customFormat="false" ht="15" hidden="false" customHeight="false" outlineLevel="0" collapsed="false">
      <c r="A378" s="8" t="s">
        <v>4643</v>
      </c>
      <c r="B378" s="10" t="str">
        <f aca="false">'Layout Mercado Libre'!C378</f>
        <v>Cepillo Dental Colgate Premier Clean Caja con 6 Piezas</v>
      </c>
      <c r="C378" s="10" t="str">
        <f aca="false">IFERROR(LEFT('Layout Mercado Libre'!E378,FIND(" &gt; ",'Layout Mercado Libre'!E378)-1),"")</f>
        <v>Belleza y Cuidado Personal</v>
      </c>
      <c r="D378" s="12" t="n">
        <v>55.38</v>
      </c>
      <c r="E378" s="13" t="n">
        <f aca="false">Parámetros!$B$5</f>
        <v>4</v>
      </c>
      <c r="F378" s="13" t="n">
        <f aca="false">D378+E378</f>
        <v>59.38</v>
      </c>
      <c r="G378" s="3" t="n">
        <f aca="false">IF(C378="",Parámetros!$B$9,IFERROR(VLOOKUP(C378,Parámetros!$A$20:$B$23,2,FALSE()),Parámetros!$B$9))</f>
        <v>0.14</v>
      </c>
      <c r="H378" s="14" t="n">
        <v>0.19</v>
      </c>
      <c r="I378" s="12" t="n">
        <v>75</v>
      </c>
      <c r="J378" s="13" t="n">
        <f aca="false">ROUNDUP((F378+Parámetros!$C$13)/(1-G378),0)</f>
        <v>99</v>
      </c>
      <c r="K378" s="13" t="n">
        <f aca="false">ROUNDUP((F378+Parámetros!$C$14)/(1-G378),0)</f>
        <v>104</v>
      </c>
      <c r="L378" s="13" t="n">
        <f aca="false">ROUNDUP((F378+Parámetros!$C$15)/(1-G378),0)</f>
        <v>113</v>
      </c>
      <c r="M378" s="13" t="n">
        <f aca="false">MAX(ROUNDUP((F378+I378)/(1-G378),0),Parámetros!$B$7)</f>
        <v>299</v>
      </c>
      <c r="N378" s="12" t="n">
        <v>165.97</v>
      </c>
      <c r="O378" s="12" t="n">
        <v>179</v>
      </c>
      <c r="P378" s="13" t="n">
        <f aca="false">Parámetros!$B$6</f>
        <v>1</v>
      </c>
      <c r="Q378" s="13" t="n">
        <f aca="false">IF(AND(ISNUMBER(O378),O378-P378&gt;=Parámetros!$B$7),M378,IF(J378&lt;Parámetros!$B$13,J378,IF(K378&lt;Parámetros!$B$14,K378,IF(L378&lt;Parámetros!$B$15,L378,M378))))</f>
        <v>104</v>
      </c>
      <c r="R378" s="13" t="n">
        <f aca="false">IF(AND(ISNUMBER(O378),O378-P378&gt;=Q378),O378-P378,Q378)</f>
        <v>178</v>
      </c>
      <c r="S378" s="3" t="n">
        <f aca="false">IF(ISNUMBER(O378),R378/O378-1,"")</f>
        <v>-0.005586592178771</v>
      </c>
      <c r="T378" s="13" t="n">
        <f aca="false">VLOOKUP(R378,Parámetros!$A$13:$C$16,3,TRUE())</f>
        <v>37</v>
      </c>
      <c r="U378" s="13" t="n">
        <f aca="false">IF(R378&gt;=Parámetros!$B$7,I378,0)</f>
        <v>0</v>
      </c>
      <c r="V378" s="13" t="n">
        <f aca="false">R378*(1-G378)-T378-U378</f>
        <v>116.08</v>
      </c>
      <c r="W378" s="13" t="n">
        <f aca="false">V378-F378</f>
        <v>56.7</v>
      </c>
      <c r="X378" s="2" t="s">
        <v>13655</v>
      </c>
      <c r="Y378" s="2"/>
      <c r="Z378" s="13"/>
      <c r="AA378" s="2"/>
    </row>
    <row r="379" customFormat="false" ht="15" hidden="false" customHeight="false" outlineLevel="0" collapsed="false">
      <c r="A379" s="8" t="s">
        <v>4656</v>
      </c>
      <c r="B379" s="10" t="str">
        <f aca="false">'Layout Mercado Libre'!C379</f>
        <v>ADerogyl Vitaminas A, C y D 5 Ampolletas de 3 ml</v>
      </c>
      <c r="C379" s="10" t="str">
        <f aca="false">IFERROR(LEFT('Layout Mercado Libre'!E379,FIND(" &gt; ",'Layout Mercado Libre'!E379)-1),"")</f>
        <v>Salud y Equipamiento Médico</v>
      </c>
      <c r="D379" s="12" t="n">
        <v>116</v>
      </c>
      <c r="E379" s="13" t="n">
        <f aca="false">Parámetros!$B$5</f>
        <v>4</v>
      </c>
      <c r="F379" s="13" t="n">
        <f aca="false">D379+E379</f>
        <v>120</v>
      </c>
      <c r="G379" s="3" t="n">
        <f aca="false">IF(C379="",Parámetros!$B$9,IFERROR(VLOOKUP(C379,Parámetros!$A$20:$B$23,2,FALSE()),Parámetros!$B$9))</f>
        <v>0.14</v>
      </c>
      <c r="H379" s="14" t="n">
        <v>0.07</v>
      </c>
      <c r="I379" s="12" t="n">
        <v>75</v>
      </c>
      <c r="J379" s="13" t="n">
        <f aca="false">ROUNDUP((F379+Parámetros!$C$13)/(1-G379),0)</f>
        <v>169</v>
      </c>
      <c r="K379" s="13" t="n">
        <f aca="false">ROUNDUP((F379+Parámetros!$C$14)/(1-G379),0)</f>
        <v>175</v>
      </c>
      <c r="L379" s="13" t="n">
        <f aca="false">ROUNDUP((F379+Parámetros!$C$15)/(1-G379),0)</f>
        <v>183</v>
      </c>
      <c r="M379" s="13" t="n">
        <f aca="false">MAX(ROUNDUP((F379+I379)/(1-G379),0),Parámetros!$B$7)</f>
        <v>299</v>
      </c>
      <c r="N379" s="12" t="n">
        <v>198.69</v>
      </c>
      <c r="O379" s="12" t="n">
        <v>198</v>
      </c>
      <c r="P379" s="13" t="n">
        <f aca="false">Parámetros!$B$6</f>
        <v>1</v>
      </c>
      <c r="Q379" s="13" t="n">
        <f aca="false">IF(AND(ISNUMBER(O379),O379-P379&gt;=Parámetros!$B$7),M379,IF(J379&lt;Parámetros!$B$13,J379,IF(K379&lt;Parámetros!$B$14,K379,IF(L379&lt;Parámetros!$B$15,L379,M379))))</f>
        <v>183</v>
      </c>
      <c r="R379" s="13" t="n">
        <f aca="false">IF(AND(ISNUMBER(O379),O379-P379&gt;=Q379),O379-P379,Q379)</f>
        <v>197</v>
      </c>
      <c r="S379" s="3" t="n">
        <f aca="false">IF(ISNUMBER(O379),R379/O379-1,"")</f>
        <v>-0.00505050505050508</v>
      </c>
      <c r="T379" s="13" t="n">
        <f aca="false">VLOOKUP(R379,Parámetros!$A$13:$C$16,3,TRUE())</f>
        <v>37</v>
      </c>
      <c r="U379" s="13" t="n">
        <f aca="false">IF(R379&gt;=Parámetros!$B$7,I379,0)</f>
        <v>0</v>
      </c>
      <c r="V379" s="13" t="n">
        <f aca="false">R379*(1-G379)-T379-U379</f>
        <v>132.42</v>
      </c>
      <c r="W379" s="13" t="n">
        <f aca="false">V379-F379</f>
        <v>12.42</v>
      </c>
      <c r="X379" s="2" t="s">
        <v>13664</v>
      </c>
      <c r="Y379" s="2"/>
      <c r="Z379" s="13" t="n">
        <v>132</v>
      </c>
      <c r="AA379" s="2" t="s">
        <v>13500</v>
      </c>
    </row>
    <row r="380" customFormat="false" ht="15" hidden="false" customHeight="false" outlineLevel="0" collapsed="false">
      <c r="A380" s="8" t="s">
        <v>4671</v>
      </c>
      <c r="B380" s="10" t="str">
        <f aca="false">'Layout Mercado Libre'!C380</f>
        <v>Trazidex Ofteno Tobramicina 3 mg Dexametasona 1 mg 5 ml</v>
      </c>
      <c r="C380" s="10" t="str">
        <f aca="false">IFERROR(LEFT('Layout Mercado Libre'!E380,FIND(" &gt; ",'Layout Mercado Libre'!E380)-1),"")</f>
        <v>Salud y Equipamiento Médico</v>
      </c>
      <c r="D380" s="12" t="n">
        <v>473.6</v>
      </c>
      <c r="E380" s="13" t="n">
        <f aca="false">Parámetros!$B$5</f>
        <v>4</v>
      </c>
      <c r="F380" s="13" t="n">
        <f aca="false">D380+E380</f>
        <v>477.6</v>
      </c>
      <c r="G380" s="3" t="n">
        <f aca="false">IF(C380="",Parámetros!$B$9,IFERROR(VLOOKUP(C380,Parámetros!$A$20:$B$23,2,FALSE()),Parámetros!$B$9))</f>
        <v>0.14</v>
      </c>
      <c r="H380" s="14" t="n">
        <v>0.06</v>
      </c>
      <c r="I380" s="12" t="n">
        <v>75</v>
      </c>
      <c r="J380" s="13" t="n">
        <f aca="false">ROUNDUP((F380+Parámetros!$C$13)/(1-G380),0)</f>
        <v>585</v>
      </c>
      <c r="K380" s="13" t="n">
        <f aca="false">ROUNDUP((F380+Parámetros!$C$14)/(1-G380),0)</f>
        <v>591</v>
      </c>
      <c r="L380" s="13" t="n">
        <f aca="false">ROUNDUP((F380+Parámetros!$C$15)/(1-G380),0)</f>
        <v>599</v>
      </c>
      <c r="M380" s="13" t="n">
        <f aca="false">MAX(ROUNDUP((F380+I380)/(1-G380),0),Parámetros!$B$7)</f>
        <v>643</v>
      </c>
      <c r="N380" s="12" t="n">
        <v>757.85</v>
      </c>
      <c r="O380" s="12" t="n">
        <v>609</v>
      </c>
      <c r="P380" s="13" t="n">
        <f aca="false">Parámetros!$B$6</f>
        <v>1</v>
      </c>
      <c r="Q380" s="13" t="n">
        <f aca="false">IF(AND(ISNUMBER(O380),O380-P380&gt;=Parámetros!$B$7),M380,IF(J380&lt;Parámetros!$B$13,J380,IF(K380&lt;Parámetros!$B$14,K380,IF(L380&lt;Parámetros!$B$15,L380,M380))))</f>
        <v>643</v>
      </c>
      <c r="R380" s="13" t="n">
        <f aca="false">IF(AND(ISNUMBER(O380),O380-P380&gt;=Q380),O380-P380,Q380)</f>
        <v>643</v>
      </c>
      <c r="S380" s="3" t="n">
        <f aca="false">IF(ISNUMBER(O380),R380/O380-1,"")</f>
        <v>0.0558292282430213</v>
      </c>
      <c r="T380" s="13" t="n">
        <f aca="false">VLOOKUP(R380,Parámetros!$A$13:$C$16,3,TRUE())</f>
        <v>0</v>
      </c>
      <c r="U380" s="13" t="n">
        <f aca="false">IF(R380&gt;=Parámetros!$B$7,I380,0)</f>
        <v>75</v>
      </c>
      <c r="V380" s="13" t="n">
        <f aca="false">R380*(1-G380)-T380-U380</f>
        <v>477.98</v>
      </c>
      <c r="W380" s="13" t="n">
        <f aca="false">V380-F380</f>
        <v>0.379999999999995</v>
      </c>
      <c r="X380" s="2" t="s">
        <v>13542</v>
      </c>
      <c r="Y380" s="2"/>
      <c r="Z380" s="13" t="n">
        <v>551.5</v>
      </c>
      <c r="AA380" s="2" t="s">
        <v>13518</v>
      </c>
    </row>
    <row r="381" customFormat="false" ht="15" hidden="false" customHeight="false" outlineLevel="0" collapsed="false">
      <c r="A381" s="8" t="s">
        <v>4685</v>
      </c>
      <c r="B381" s="10" t="str">
        <f aca="false">'Layout Mercado Libre'!C381</f>
        <v>Shampoo Herklin Clásico Fenotrina 0.2% Antipiojos 120 ml</v>
      </c>
      <c r="C381" s="10" t="str">
        <f aca="false">IFERROR(LEFT('Layout Mercado Libre'!E381,FIND(" &gt; ",'Layout Mercado Libre'!E381)-1),"")</f>
        <v>Salud y Equipamiento Médico</v>
      </c>
      <c r="D381" s="12" t="n">
        <v>122</v>
      </c>
      <c r="E381" s="13" t="n">
        <f aca="false">Parámetros!$B$5</f>
        <v>4</v>
      </c>
      <c r="F381" s="13" t="n">
        <f aca="false">D381+E381</f>
        <v>126</v>
      </c>
      <c r="G381" s="3" t="n">
        <f aca="false">IF(C381="",Parámetros!$B$9,IFERROR(VLOOKUP(C381,Parámetros!$A$20:$B$23,2,FALSE()),Parámetros!$B$9))</f>
        <v>0.14</v>
      </c>
      <c r="H381" s="14" t="n">
        <v>0.19</v>
      </c>
      <c r="I381" s="12" t="n">
        <v>75</v>
      </c>
      <c r="J381" s="13" t="n">
        <f aca="false">ROUNDUP((F381+Parámetros!$C$13)/(1-G381),0)</f>
        <v>176</v>
      </c>
      <c r="K381" s="13" t="n">
        <f aca="false">ROUNDUP((F381+Parámetros!$C$14)/(1-G381),0)</f>
        <v>182</v>
      </c>
      <c r="L381" s="13" t="n">
        <f aca="false">ROUNDUP((F381+Parámetros!$C$15)/(1-G381),0)</f>
        <v>190</v>
      </c>
      <c r="M381" s="13" t="n">
        <f aca="false">MAX(ROUNDUP((F381+I381)/(1-G381),0),Parámetros!$B$7)</f>
        <v>299</v>
      </c>
      <c r="N381" s="12" t="n">
        <v>190.87</v>
      </c>
      <c r="O381" s="12" t="n">
        <v>197</v>
      </c>
      <c r="P381" s="13" t="n">
        <f aca="false">Parámetros!$B$6</f>
        <v>1</v>
      </c>
      <c r="Q381" s="13" t="n">
        <f aca="false">IF(AND(ISNUMBER(O381),O381-P381&gt;=Parámetros!$B$7),M381,IF(J381&lt;Parámetros!$B$13,J381,IF(K381&lt;Parámetros!$B$14,K381,IF(L381&lt;Parámetros!$B$15,L381,M381))))</f>
        <v>190</v>
      </c>
      <c r="R381" s="13" t="n">
        <f aca="false">IF(AND(ISNUMBER(O381),O381-P381&gt;=Q381),O381-P381,Q381)</f>
        <v>196</v>
      </c>
      <c r="S381" s="3" t="n">
        <f aca="false">IF(ISNUMBER(O381),R381/O381-1,"")</f>
        <v>-0.00507614213197971</v>
      </c>
      <c r="T381" s="13" t="n">
        <f aca="false">VLOOKUP(R381,Parámetros!$A$13:$C$16,3,TRUE())</f>
        <v>37</v>
      </c>
      <c r="U381" s="13" t="n">
        <f aca="false">IF(R381&gt;=Parámetros!$B$7,I381,0)</f>
        <v>0</v>
      </c>
      <c r="V381" s="13" t="n">
        <f aca="false">R381*(1-G381)-T381-U381</f>
        <v>131.56</v>
      </c>
      <c r="W381" s="13" t="n">
        <f aca="false">V381-F381</f>
        <v>5.56</v>
      </c>
      <c r="X381" s="2" t="s">
        <v>13511</v>
      </c>
      <c r="Y381" s="2"/>
      <c r="Z381" s="13" t="n">
        <v>134</v>
      </c>
      <c r="AA381" s="2" t="s">
        <v>13520</v>
      </c>
    </row>
    <row r="382" customFormat="false" ht="15" hidden="false" customHeight="false" outlineLevel="0" collapsed="false">
      <c r="A382" s="8" t="s">
        <v>4700</v>
      </c>
      <c r="B382" s="10" t="str">
        <f aca="false">'Layout Mercado Libre'!C382</f>
        <v>Kit de Ortodoncia GUM Orthodontic 6 Piezas</v>
      </c>
      <c r="C382" s="10" t="str">
        <f aca="false">IFERROR(LEFT('Layout Mercado Libre'!E382,FIND(" &gt; ",'Layout Mercado Libre'!E382)-1),"")</f>
        <v>Belleza y Cuidado Personal</v>
      </c>
      <c r="D382" s="12" t="n">
        <v>112.09</v>
      </c>
      <c r="E382" s="13" t="n">
        <f aca="false">Parámetros!$B$5</f>
        <v>4</v>
      </c>
      <c r="F382" s="13" t="n">
        <f aca="false">D382+E382</f>
        <v>116.09</v>
      </c>
      <c r="G382" s="3" t="n">
        <f aca="false">IF(C382="",Parámetros!$B$9,IFERROR(VLOOKUP(C382,Parámetros!$A$20:$B$23,2,FALSE()),Parámetros!$B$9))</f>
        <v>0.14</v>
      </c>
      <c r="H382" s="14" t="n">
        <v>0.19</v>
      </c>
      <c r="I382" s="12" t="n">
        <v>75</v>
      </c>
      <c r="J382" s="13" t="n">
        <f aca="false">ROUNDUP((F382+Parámetros!$C$13)/(1-G382),0)</f>
        <v>165</v>
      </c>
      <c r="K382" s="13" t="n">
        <f aca="false">ROUNDUP((F382+Parámetros!$C$14)/(1-G382),0)</f>
        <v>170</v>
      </c>
      <c r="L382" s="13" t="n">
        <f aca="false">ROUNDUP((F382+Parámetros!$C$15)/(1-G382),0)</f>
        <v>179</v>
      </c>
      <c r="M382" s="13" t="n">
        <f aca="false">MAX(ROUNDUP((F382+I382)/(1-G382),0),Parámetros!$B$7)</f>
        <v>299</v>
      </c>
      <c r="N382" s="12" t="n">
        <v>229.63</v>
      </c>
      <c r="O382" s="12" t="n">
        <v>198</v>
      </c>
      <c r="P382" s="13" t="n">
        <f aca="false">Parámetros!$B$6</f>
        <v>1</v>
      </c>
      <c r="Q382" s="13" t="n">
        <f aca="false">IF(AND(ISNUMBER(O382),O382-P382&gt;=Parámetros!$B$7),M382,IF(J382&lt;Parámetros!$B$13,J382,IF(K382&lt;Parámetros!$B$14,K382,IF(L382&lt;Parámetros!$B$15,L382,M382))))</f>
        <v>179</v>
      </c>
      <c r="R382" s="13" t="n">
        <f aca="false">IF(AND(ISNUMBER(O382),O382-P382&gt;=Q382),O382-P382,Q382)</f>
        <v>197</v>
      </c>
      <c r="S382" s="3" t="n">
        <f aca="false">IF(ISNUMBER(O382),R382/O382-1,"")</f>
        <v>-0.00505050505050508</v>
      </c>
      <c r="T382" s="13" t="n">
        <f aca="false">VLOOKUP(R382,Parámetros!$A$13:$C$16,3,TRUE())</f>
        <v>37</v>
      </c>
      <c r="U382" s="13" t="n">
        <f aca="false">IF(R382&gt;=Parámetros!$B$7,I382,0)</f>
        <v>0</v>
      </c>
      <c r="V382" s="13" t="n">
        <f aca="false">R382*(1-G382)-T382-U382</f>
        <v>132.42</v>
      </c>
      <c r="W382" s="13" t="n">
        <f aca="false">V382-F382</f>
        <v>16.33</v>
      </c>
      <c r="X382" s="2" t="s">
        <v>13655</v>
      </c>
      <c r="Y382" s="2"/>
      <c r="Z382" s="13" t="n">
        <v>178</v>
      </c>
      <c r="AA382" s="2" t="s">
        <v>13500</v>
      </c>
    </row>
    <row r="383" customFormat="false" ht="15" hidden="false" customHeight="false" outlineLevel="0" collapsed="false">
      <c r="A383" s="8" t="s">
        <v>4713</v>
      </c>
      <c r="B383" s="10" t="str">
        <f aca="false">'Layout Mercado Libre'!C383</f>
        <v>Toallitas Húmedas Diapro con Manzanilla XG 49 Piezas</v>
      </c>
      <c r="C383" s="10" t="str">
        <f aca="false">IFERROR(LEFT('Layout Mercado Libre'!E383,FIND(" &gt; ",'Layout Mercado Libre'!E383)-1),"")</f>
        <v>Belleza y Cuidado Personal</v>
      </c>
      <c r="D383" s="12" t="n">
        <v>26.79</v>
      </c>
      <c r="E383" s="13" t="n">
        <f aca="false">Parámetros!$B$5</f>
        <v>4</v>
      </c>
      <c r="F383" s="13" t="n">
        <f aca="false">D383+E383</f>
        <v>30.79</v>
      </c>
      <c r="G383" s="3" t="n">
        <f aca="false">IF(C383="",Parámetros!$B$9,IFERROR(VLOOKUP(C383,Parámetros!$A$20:$B$23,2,FALSE()),Parámetros!$B$9))</f>
        <v>0.14</v>
      </c>
      <c r="H383" s="14" t="n">
        <v>0.37</v>
      </c>
      <c r="I383" s="12" t="n">
        <v>75</v>
      </c>
      <c r="J383" s="13" t="n">
        <f aca="false">ROUNDUP((F383+Parámetros!$C$13)/(1-G383),0)</f>
        <v>65</v>
      </c>
      <c r="K383" s="13" t="n">
        <f aca="false">ROUNDUP((F383+Parámetros!$C$14)/(1-G383),0)</f>
        <v>71</v>
      </c>
      <c r="L383" s="13" t="n">
        <f aca="false">ROUNDUP((F383+Parámetros!$C$15)/(1-G383),0)</f>
        <v>79</v>
      </c>
      <c r="M383" s="13" t="n">
        <f aca="false">MAX(ROUNDUP((F383+I383)/(1-G383),0),Parámetros!$B$7)</f>
        <v>299</v>
      </c>
      <c r="N383" s="12"/>
      <c r="O383" s="12"/>
      <c r="P383" s="13" t="n">
        <f aca="false">Parámetros!$B$6</f>
        <v>1</v>
      </c>
      <c r="Q383" s="13" t="n">
        <f aca="false">IF(AND(ISNUMBER(O383),O383-P383&gt;=Parámetros!$B$7),M383,IF(J383&lt;Parámetros!$B$13,J383,IF(K383&lt;Parámetros!$B$14,K383,IF(L383&lt;Parámetros!$B$15,L383,M383))))</f>
        <v>65</v>
      </c>
      <c r="R383" s="13" t="n">
        <f aca="false">IF(AND(ISNUMBER(O383),O383-P383&gt;=Q383),O383-P383,Q383)</f>
        <v>65</v>
      </c>
      <c r="S383" s="3" t="str">
        <f aca="false">IF(ISNUMBER(O383),R383/O383-1,"")</f>
        <v/>
      </c>
      <c r="T383" s="13" t="n">
        <f aca="false">VLOOKUP(R383,Parámetros!$A$13:$C$16,3,TRUE())</f>
        <v>25</v>
      </c>
      <c r="U383" s="13" t="n">
        <f aca="false">IF(R383&gt;=Parámetros!$B$7,I383,0)</f>
        <v>0</v>
      </c>
      <c r="V383" s="13" t="n">
        <f aca="false">R383*(1-G383)-T383-U383</f>
        <v>30.9</v>
      </c>
      <c r="W383" s="13" t="n">
        <f aca="false">V383-F383</f>
        <v>0.109999999999999</v>
      </c>
      <c r="X383" s="2" t="s">
        <v>13665</v>
      </c>
      <c r="Y383" s="2"/>
      <c r="Z383" s="13" t="n">
        <v>49.5</v>
      </c>
      <c r="AA383" s="2" t="s">
        <v>13518</v>
      </c>
    </row>
    <row r="384" customFormat="false" ht="15" hidden="false" customHeight="false" outlineLevel="0" collapsed="false">
      <c r="A384" s="8" t="s">
        <v>4721</v>
      </c>
      <c r="B384" s="10" t="str">
        <f aca="false">'Layout Mercado Libre'!C384</f>
        <v>Evra Parche Anticonceptivo Norelgestromina 3 Parches</v>
      </c>
      <c r="C384" s="10" t="str">
        <f aca="false">IFERROR(LEFT('Layout Mercado Libre'!E384,FIND(" &gt; ",'Layout Mercado Libre'!E384)-1),"")</f>
        <v>Salud y Equipamiento Médico</v>
      </c>
      <c r="D384" s="12" t="n">
        <v>439.4</v>
      </c>
      <c r="E384" s="13" t="n">
        <f aca="false">Parámetros!$B$5</f>
        <v>4</v>
      </c>
      <c r="F384" s="13" t="n">
        <f aca="false">D384+E384</f>
        <v>443.4</v>
      </c>
      <c r="G384" s="3" t="n">
        <f aca="false">IF(C384="",Parámetros!$B$9,IFERROR(VLOOKUP(C384,Parámetros!$A$20:$B$23,2,FALSE()),Parámetros!$B$9))</f>
        <v>0.14</v>
      </c>
      <c r="H384" s="14" t="n">
        <v>0.13</v>
      </c>
      <c r="I384" s="12" t="n">
        <v>75</v>
      </c>
      <c r="J384" s="13" t="n">
        <f aca="false">ROUNDUP((F384+Parámetros!$C$13)/(1-G384),0)</f>
        <v>545</v>
      </c>
      <c r="K384" s="13" t="n">
        <f aca="false">ROUNDUP((F384+Parámetros!$C$14)/(1-G384),0)</f>
        <v>551</v>
      </c>
      <c r="L384" s="13" t="n">
        <f aca="false">ROUNDUP((F384+Parámetros!$C$15)/(1-G384),0)</f>
        <v>559</v>
      </c>
      <c r="M384" s="13" t="n">
        <f aca="false">MAX(ROUNDUP((F384+I384)/(1-G384),0),Parámetros!$B$7)</f>
        <v>603</v>
      </c>
      <c r="N384" s="12" t="n">
        <v>761.52</v>
      </c>
      <c r="O384" s="12" t="n">
        <v>699</v>
      </c>
      <c r="P384" s="13" t="n">
        <f aca="false">Parámetros!$B$6</f>
        <v>1</v>
      </c>
      <c r="Q384" s="13" t="n">
        <f aca="false">IF(AND(ISNUMBER(O384),O384-P384&gt;=Parámetros!$B$7),M384,IF(J384&lt;Parámetros!$B$13,J384,IF(K384&lt;Parámetros!$B$14,K384,IF(L384&lt;Parámetros!$B$15,L384,M384))))</f>
        <v>603</v>
      </c>
      <c r="R384" s="13" t="n">
        <f aca="false">IF(AND(ISNUMBER(O384),O384-P384&gt;=Q384),O384-P384,Q384)</f>
        <v>698</v>
      </c>
      <c r="S384" s="3" t="n">
        <f aca="false">IF(ISNUMBER(O384),R384/O384-1,"")</f>
        <v>-0.0014306151645207</v>
      </c>
      <c r="T384" s="13" t="n">
        <f aca="false">VLOOKUP(R384,Parámetros!$A$13:$C$16,3,TRUE())</f>
        <v>0</v>
      </c>
      <c r="U384" s="13" t="n">
        <f aca="false">IF(R384&gt;=Parámetros!$B$7,I384,0)</f>
        <v>75</v>
      </c>
      <c r="V384" s="13" t="n">
        <f aca="false">R384*(1-G384)-T384-U384</f>
        <v>525.28</v>
      </c>
      <c r="W384" s="13" t="n">
        <f aca="false">V384-F384</f>
        <v>81.88</v>
      </c>
      <c r="X384" s="2" t="s">
        <v>13666</v>
      </c>
      <c r="Y384" s="2"/>
      <c r="Z384" s="13" t="n">
        <v>448</v>
      </c>
      <c r="AA384" s="2" t="s">
        <v>13507</v>
      </c>
    </row>
    <row r="385" customFormat="false" ht="15" hidden="false" customHeight="false" outlineLevel="0" collapsed="false">
      <c r="A385" s="8" t="s">
        <v>4739</v>
      </c>
      <c r="B385" s="10" t="str">
        <f aca="false">'Layout Mercado Libre'!C385</f>
        <v>Tempra Paracetamol 500 mg 20 Tabletas</v>
      </c>
      <c r="C385" s="10" t="str">
        <f aca="false">IFERROR(LEFT('Layout Mercado Libre'!E385,FIND(" &gt; ",'Layout Mercado Libre'!E385)-1),"")</f>
        <v>Salud y Equipamiento Médico</v>
      </c>
      <c r="D385" s="12" t="n">
        <v>92.67</v>
      </c>
      <c r="E385" s="13" t="n">
        <f aca="false">Parámetros!$B$5</f>
        <v>4</v>
      </c>
      <c r="F385" s="13" t="n">
        <f aca="false">D385+E385</f>
        <v>96.67</v>
      </c>
      <c r="G385" s="3" t="n">
        <f aca="false">IF(C385="",Parámetros!$B$9,IFERROR(VLOOKUP(C385,Parámetros!$A$20:$B$23,2,FALSE()),Parámetros!$B$9))</f>
        <v>0.14</v>
      </c>
      <c r="H385" s="14" t="n">
        <v>0.17</v>
      </c>
      <c r="I385" s="12" t="n">
        <v>75</v>
      </c>
      <c r="J385" s="13" t="n">
        <f aca="false">ROUNDUP((F385+Parámetros!$C$13)/(1-G385),0)</f>
        <v>142</v>
      </c>
      <c r="K385" s="13" t="n">
        <f aca="false">ROUNDUP((F385+Parámetros!$C$14)/(1-G385),0)</f>
        <v>148</v>
      </c>
      <c r="L385" s="13" t="n">
        <f aca="false">ROUNDUP((F385+Parámetros!$C$15)/(1-G385),0)</f>
        <v>156</v>
      </c>
      <c r="M385" s="13" t="n">
        <f aca="false">MAX(ROUNDUP((F385+I385)/(1-G385),0),Parámetros!$B$7)</f>
        <v>299</v>
      </c>
      <c r="N385" s="12" t="n">
        <v>149.12</v>
      </c>
      <c r="O385" s="12" t="n">
        <v>94.49</v>
      </c>
      <c r="P385" s="13" t="n">
        <f aca="false">Parámetros!$B$6</f>
        <v>1</v>
      </c>
      <c r="Q385" s="13" t="n">
        <f aca="false">IF(AND(ISNUMBER(O385),O385-P385&gt;=Parámetros!$B$7),M385,IF(J385&lt;Parámetros!$B$13,J385,IF(K385&lt;Parámetros!$B$14,K385,IF(L385&lt;Parámetros!$B$15,L385,M385))))</f>
        <v>148</v>
      </c>
      <c r="R385" s="13" t="n">
        <f aca="false">IF(AND(ISNUMBER(O385),O385-P385&gt;=Q385),O385-P385,Q385)</f>
        <v>148</v>
      </c>
      <c r="S385" s="3" t="n">
        <f aca="false">IF(ISNUMBER(O385),R385/O385-1,"")</f>
        <v>0.566303312519844</v>
      </c>
      <c r="T385" s="13" t="n">
        <f aca="false">VLOOKUP(R385,Parámetros!$A$13:$C$16,3,TRUE())</f>
        <v>30</v>
      </c>
      <c r="U385" s="13" t="n">
        <f aca="false">IF(R385&gt;=Parámetros!$B$7,I385,0)</f>
        <v>0</v>
      </c>
      <c r="V385" s="13" t="n">
        <f aca="false">R385*(1-G385)-T385-U385</f>
        <v>97.28</v>
      </c>
      <c r="W385" s="13" t="n">
        <f aca="false">V385-F385</f>
        <v>0.609999999999999</v>
      </c>
      <c r="X385" s="2" t="s">
        <v>13521</v>
      </c>
      <c r="Y385" s="2"/>
      <c r="Z385" s="13" t="n">
        <v>122.5</v>
      </c>
      <c r="AA385" s="2" t="s">
        <v>13523</v>
      </c>
    </row>
    <row r="386" customFormat="false" ht="15" hidden="false" customHeight="false" outlineLevel="0" collapsed="false">
      <c r="A386" s="8" t="s">
        <v>4748</v>
      </c>
      <c r="B386" s="10" t="str">
        <f aca="false">'Layout Mercado Libre'!C386</f>
        <v>Provera Medroxiprogesterona 10 mg 10 Tabletas</v>
      </c>
      <c r="C386" s="10" t="str">
        <f aca="false">IFERROR(LEFT('Layout Mercado Libre'!E386,FIND(" &gt; ",'Layout Mercado Libre'!E386)-1),"")</f>
        <v>Salud y Equipamiento Médico</v>
      </c>
      <c r="D386" s="12" t="n">
        <v>244.26</v>
      </c>
      <c r="E386" s="13" t="n">
        <f aca="false">Parámetros!$B$5</f>
        <v>4</v>
      </c>
      <c r="F386" s="13" t="n">
        <f aca="false">D386+E386</f>
        <v>248.26</v>
      </c>
      <c r="G386" s="3" t="n">
        <f aca="false">IF(C386="",Parámetros!$B$9,IFERROR(VLOOKUP(C386,Parámetros!$A$20:$B$23,2,FALSE()),Parámetros!$B$9))</f>
        <v>0.14</v>
      </c>
      <c r="H386" s="14" t="n">
        <v>0.14</v>
      </c>
      <c r="I386" s="12" t="n">
        <v>75</v>
      </c>
      <c r="J386" s="13" t="n">
        <f aca="false">ROUNDUP((F386+Parámetros!$C$13)/(1-G386),0)</f>
        <v>318</v>
      </c>
      <c r="K386" s="13" t="n">
        <f aca="false">ROUNDUP((F386+Parámetros!$C$14)/(1-G386),0)</f>
        <v>324</v>
      </c>
      <c r="L386" s="13" t="n">
        <f aca="false">ROUNDUP((F386+Parámetros!$C$15)/(1-G386),0)</f>
        <v>332</v>
      </c>
      <c r="M386" s="13" t="n">
        <f aca="false">MAX(ROUNDUP((F386+I386)/(1-G386),0),Parámetros!$B$7)</f>
        <v>376</v>
      </c>
      <c r="N386" s="12" t="n">
        <v>523.86</v>
      </c>
      <c r="O386" s="12" t="n">
        <v>409</v>
      </c>
      <c r="P386" s="13" t="n">
        <f aca="false">Parámetros!$B$6</f>
        <v>1</v>
      </c>
      <c r="Q386" s="13" t="n">
        <f aca="false">IF(AND(ISNUMBER(O386),O386-P386&gt;=Parámetros!$B$7),M386,IF(J386&lt;Parámetros!$B$13,J386,IF(K386&lt;Parámetros!$B$14,K386,IF(L386&lt;Parámetros!$B$15,L386,M386))))</f>
        <v>376</v>
      </c>
      <c r="R386" s="13" t="n">
        <f aca="false">IF(AND(ISNUMBER(O386),O386-P386&gt;=Q386),O386-P386,Q386)</f>
        <v>408</v>
      </c>
      <c r="S386" s="3" t="n">
        <f aca="false">IF(ISNUMBER(O386),R386/O386-1,"")</f>
        <v>-0.00244498777506108</v>
      </c>
      <c r="T386" s="13" t="n">
        <f aca="false">VLOOKUP(R386,Parámetros!$A$13:$C$16,3,TRUE())</f>
        <v>0</v>
      </c>
      <c r="U386" s="13" t="n">
        <f aca="false">IF(R386&gt;=Parámetros!$B$7,I386,0)</f>
        <v>75</v>
      </c>
      <c r="V386" s="13" t="n">
        <f aca="false">R386*(1-G386)-T386-U386</f>
        <v>275.88</v>
      </c>
      <c r="W386" s="13" t="n">
        <f aca="false">V386-F386</f>
        <v>27.62</v>
      </c>
      <c r="X386" s="2" t="s">
        <v>13533</v>
      </c>
      <c r="Y386" s="2"/>
      <c r="Z386" s="13" t="n">
        <v>354</v>
      </c>
      <c r="AA386" s="2" t="s">
        <v>13512</v>
      </c>
    </row>
    <row r="387" customFormat="false" ht="15" hidden="false" customHeight="false" outlineLevel="0" collapsed="false">
      <c r="A387" s="8" t="s">
        <v>4759</v>
      </c>
      <c r="B387" s="10" t="str">
        <f aca="false">'Layout Mercado Libre'!C387</f>
        <v>Unival Sucralfato 1 g 40 Tabletas</v>
      </c>
      <c r="C387" s="10" t="str">
        <f aca="false">IFERROR(LEFT('Layout Mercado Libre'!E387,FIND(" &gt; ",'Layout Mercado Libre'!E387)-1),"")</f>
        <v>Salud y Equipamiento Médico</v>
      </c>
      <c r="D387" s="12" t="n">
        <v>382.37</v>
      </c>
      <c r="E387" s="13" t="n">
        <f aca="false">Parámetros!$B$5</f>
        <v>4</v>
      </c>
      <c r="F387" s="13" t="n">
        <f aca="false">D387+E387</f>
        <v>386.37</v>
      </c>
      <c r="G387" s="3" t="n">
        <f aca="false">IF(C387="",Parámetros!$B$9,IFERROR(VLOOKUP(C387,Parámetros!$A$20:$B$23,2,FALSE()),Parámetros!$B$9))</f>
        <v>0.14</v>
      </c>
      <c r="H387" s="14" t="n">
        <v>0.21</v>
      </c>
      <c r="I387" s="12" t="n">
        <v>75</v>
      </c>
      <c r="J387" s="13" t="n">
        <f aca="false">ROUNDUP((F387+Parámetros!$C$13)/(1-G387),0)</f>
        <v>479</v>
      </c>
      <c r="K387" s="13" t="n">
        <f aca="false">ROUNDUP((F387+Parámetros!$C$14)/(1-G387),0)</f>
        <v>485</v>
      </c>
      <c r="L387" s="13" t="n">
        <f aca="false">ROUNDUP((F387+Parámetros!$C$15)/(1-G387),0)</f>
        <v>493</v>
      </c>
      <c r="M387" s="13" t="n">
        <f aca="false">MAX(ROUNDUP((F387+I387)/(1-G387),0),Parámetros!$B$7)</f>
        <v>537</v>
      </c>
      <c r="N387" s="12" t="n">
        <v>645.5</v>
      </c>
      <c r="O387" s="12" t="n">
        <v>545</v>
      </c>
      <c r="P387" s="13" t="n">
        <f aca="false">Parámetros!$B$6</f>
        <v>1</v>
      </c>
      <c r="Q387" s="13" t="n">
        <f aca="false">IF(AND(ISNUMBER(O387),O387-P387&gt;=Parámetros!$B$7),M387,IF(J387&lt;Parámetros!$B$13,J387,IF(K387&lt;Parámetros!$B$14,K387,IF(L387&lt;Parámetros!$B$15,L387,M387))))</f>
        <v>537</v>
      </c>
      <c r="R387" s="13" t="n">
        <f aca="false">IF(AND(ISNUMBER(O387),O387-P387&gt;=Q387),O387-P387,Q387)</f>
        <v>544</v>
      </c>
      <c r="S387" s="3" t="n">
        <f aca="false">IF(ISNUMBER(O387),R387/O387-1,"")</f>
        <v>-0.00183486238532105</v>
      </c>
      <c r="T387" s="13" t="n">
        <f aca="false">VLOOKUP(R387,Parámetros!$A$13:$C$16,3,TRUE())</f>
        <v>0</v>
      </c>
      <c r="U387" s="13" t="n">
        <f aca="false">IF(R387&gt;=Parámetros!$B$7,I387,0)</f>
        <v>75</v>
      </c>
      <c r="V387" s="13" t="n">
        <f aca="false">R387*(1-G387)-T387-U387</f>
        <v>392.84</v>
      </c>
      <c r="W387" s="13" t="n">
        <f aca="false">V387-F387</f>
        <v>6.46999999999997</v>
      </c>
      <c r="X387" s="2" t="s">
        <v>13591</v>
      </c>
      <c r="Y387" s="2"/>
      <c r="Z387" s="13" t="n">
        <v>414</v>
      </c>
      <c r="AA387" s="2" t="s">
        <v>13537</v>
      </c>
    </row>
    <row r="388" customFormat="false" ht="15" hidden="false" customHeight="false" outlineLevel="0" collapsed="false">
      <c r="A388" s="8" t="s">
        <v>4768</v>
      </c>
      <c r="B388" s="10" t="str">
        <f aca="false">'Layout Mercado Libre'!C388</f>
        <v>Novotiral Levotiroxina 100 mcg Liotironina 20 mcg 50 Tabs</v>
      </c>
      <c r="C388" s="10" t="str">
        <f aca="false">IFERROR(LEFT('Layout Mercado Libre'!E388,FIND(" &gt; ",'Layout Mercado Libre'!E388)-1),"")</f>
        <v>Salud y Equipamiento Médico</v>
      </c>
      <c r="D388" s="12" t="n">
        <v>437.6</v>
      </c>
      <c r="E388" s="13" t="n">
        <f aca="false">Parámetros!$B$5</f>
        <v>4</v>
      </c>
      <c r="F388" s="13" t="n">
        <f aca="false">D388+E388</f>
        <v>441.6</v>
      </c>
      <c r="G388" s="3" t="n">
        <f aca="false">IF(C388="",Parámetros!$B$9,IFERROR(VLOOKUP(C388,Parámetros!$A$20:$B$23,2,FALSE()),Parámetros!$B$9))</f>
        <v>0.14</v>
      </c>
      <c r="H388" s="14" t="n">
        <v>0.23</v>
      </c>
      <c r="I388" s="12" t="n">
        <v>75</v>
      </c>
      <c r="J388" s="13" t="n">
        <f aca="false">ROUNDUP((F388+Parámetros!$C$13)/(1-G388),0)</f>
        <v>543</v>
      </c>
      <c r="K388" s="13" t="n">
        <f aca="false">ROUNDUP((F388+Parámetros!$C$14)/(1-G388),0)</f>
        <v>549</v>
      </c>
      <c r="L388" s="13" t="n">
        <f aca="false">ROUNDUP((F388+Parámetros!$C$15)/(1-G388),0)</f>
        <v>557</v>
      </c>
      <c r="M388" s="13" t="n">
        <f aca="false">MAX(ROUNDUP((F388+I388)/(1-G388),0),Parámetros!$B$7)</f>
        <v>601</v>
      </c>
      <c r="N388" s="12" t="n">
        <v>813.86</v>
      </c>
      <c r="O388" s="12" t="n">
        <v>1115</v>
      </c>
      <c r="P388" s="13" t="n">
        <f aca="false">Parámetros!$B$6</f>
        <v>1</v>
      </c>
      <c r="Q388" s="13" t="n">
        <f aca="false">IF(AND(ISNUMBER(O388),O388-P388&gt;=Parámetros!$B$7),M388,IF(J388&lt;Parámetros!$B$13,J388,IF(K388&lt;Parámetros!$B$14,K388,IF(L388&lt;Parámetros!$B$15,L388,M388))))</f>
        <v>601</v>
      </c>
      <c r="R388" s="13" t="n">
        <f aca="false">IF(AND(ISNUMBER(O388),O388-P388&gt;=Q388),O388-P388,Q388)</f>
        <v>1114</v>
      </c>
      <c r="S388" s="3" t="n">
        <f aca="false">IF(ISNUMBER(O388),R388/O388-1,"")</f>
        <v>-0.000896860986547066</v>
      </c>
      <c r="T388" s="13" t="n">
        <f aca="false">VLOOKUP(R388,Parámetros!$A$13:$C$16,3,TRUE())</f>
        <v>0</v>
      </c>
      <c r="U388" s="13" t="n">
        <f aca="false">IF(R388&gt;=Parámetros!$B$7,I388,0)</f>
        <v>75</v>
      </c>
      <c r="V388" s="13" t="n">
        <f aca="false">R388*(1-G388)-T388-U388</f>
        <v>883.04</v>
      </c>
      <c r="W388" s="13" t="n">
        <f aca="false">V388-F388</f>
        <v>441.44</v>
      </c>
      <c r="X388" s="2" t="s">
        <v>13567</v>
      </c>
      <c r="Y388" s="2"/>
      <c r="Z388" s="13" t="n">
        <v>880</v>
      </c>
      <c r="AA388" s="2" t="s">
        <v>13500</v>
      </c>
    </row>
    <row r="389" customFormat="false" ht="15" hidden="false" customHeight="false" outlineLevel="0" collapsed="false">
      <c r="A389" s="8" t="s">
        <v>4780</v>
      </c>
      <c r="B389" s="10" t="str">
        <f aca="false">'Layout Mercado Libre'!C389</f>
        <v>PediaSure Fórmula Especializada Vainilla 237 ml</v>
      </c>
      <c r="C389" s="10" t="str">
        <f aca="false">IFERROR(LEFT('Layout Mercado Libre'!E389,FIND(" &gt; ",'Layout Mercado Libre'!E389)-1),"")</f>
        <v>Bebés</v>
      </c>
      <c r="D389" s="12" t="n">
        <v>38.45</v>
      </c>
      <c r="E389" s="13" t="n">
        <f aca="false">Parámetros!$B$5</f>
        <v>4</v>
      </c>
      <c r="F389" s="13" t="n">
        <f aca="false">D389+E389</f>
        <v>42.45</v>
      </c>
      <c r="G389" s="3" t="n">
        <f aca="false">IF(C389="",Parámetros!$B$9,IFERROR(VLOOKUP(C389,Parámetros!$A$20:$B$23,2,FALSE()),Parámetros!$B$9))</f>
        <v>0.15</v>
      </c>
      <c r="H389" s="14" t="n">
        <v>0.34</v>
      </c>
      <c r="I389" s="12" t="n">
        <v>75</v>
      </c>
      <c r="J389" s="13" t="n">
        <f aca="false">ROUNDUP((F389+Parámetros!$C$13)/(1-G389),0)</f>
        <v>80</v>
      </c>
      <c r="K389" s="13" t="n">
        <f aca="false">ROUNDUP((F389+Parámetros!$C$14)/(1-G389),0)</f>
        <v>86</v>
      </c>
      <c r="L389" s="13" t="n">
        <f aca="false">ROUNDUP((F389+Parámetros!$C$15)/(1-G389),0)</f>
        <v>94</v>
      </c>
      <c r="M389" s="13" t="n">
        <f aca="false">MAX(ROUNDUP((F389+I389)/(1-G389),0),Parámetros!$B$7)</f>
        <v>299</v>
      </c>
      <c r="N389" s="12" t="n">
        <v>89.82</v>
      </c>
      <c r="O389" s="12" t="n">
        <v>89.82</v>
      </c>
      <c r="P389" s="13" t="n">
        <f aca="false">Parámetros!$B$6</f>
        <v>1</v>
      </c>
      <c r="Q389" s="13" t="n">
        <f aca="false">IF(AND(ISNUMBER(O389),O389-P389&gt;=Parámetros!$B$7),M389,IF(J389&lt;Parámetros!$B$13,J389,IF(K389&lt;Parámetros!$B$14,K389,IF(L389&lt;Parámetros!$B$15,L389,M389))))</f>
        <v>80</v>
      </c>
      <c r="R389" s="13" t="n">
        <f aca="false">IF(AND(ISNUMBER(O389),O389-P389&gt;=Q389),O389-P389,Q389)</f>
        <v>88.82</v>
      </c>
      <c r="S389" s="3" t="n">
        <f aca="false">IF(ISNUMBER(O389),R389/O389-1,"")</f>
        <v>-0.0111333778668448</v>
      </c>
      <c r="T389" s="13" t="n">
        <f aca="false">VLOOKUP(R389,Parámetros!$A$13:$C$16,3,TRUE())</f>
        <v>25</v>
      </c>
      <c r="U389" s="13" t="n">
        <f aca="false">IF(R389&gt;=Parámetros!$B$7,I389,0)</f>
        <v>0</v>
      </c>
      <c r="V389" s="13" t="n">
        <f aca="false">R389*(1-G389)-T389-U389</f>
        <v>50.497</v>
      </c>
      <c r="W389" s="13" t="n">
        <f aca="false">V389-F389</f>
        <v>8.04699999999998</v>
      </c>
      <c r="X389" s="2" t="s">
        <v>13566</v>
      </c>
      <c r="Y389" s="2"/>
      <c r="Z389" s="13" t="n">
        <v>61</v>
      </c>
      <c r="AA389" s="2" t="s">
        <v>13518</v>
      </c>
    </row>
    <row r="390" customFormat="false" ht="15" hidden="false" customHeight="false" outlineLevel="0" collapsed="false">
      <c r="A390" s="8" t="s">
        <v>4791</v>
      </c>
      <c r="B390" s="10" t="str">
        <f aca="false">'Layout Mercado Libre'!C390</f>
        <v>Firac Plus Clonixinato y Pargeverina 20 Tabletas</v>
      </c>
      <c r="C390" s="10" t="str">
        <f aca="false">IFERROR(LEFT('Layout Mercado Libre'!E390,FIND(" &gt; ",'Layout Mercado Libre'!E390)-1),"")</f>
        <v>Salud y Equipamiento Médico</v>
      </c>
      <c r="D390" s="12" t="n">
        <v>219.23</v>
      </c>
      <c r="E390" s="13" t="n">
        <f aca="false">Parámetros!$B$5</f>
        <v>4</v>
      </c>
      <c r="F390" s="13" t="n">
        <f aca="false">D390+E390</f>
        <v>223.23</v>
      </c>
      <c r="G390" s="3" t="n">
        <f aca="false">IF(C390="",Parámetros!$B$9,IFERROR(VLOOKUP(C390,Parámetros!$A$20:$B$23,2,FALSE()),Parámetros!$B$9))</f>
        <v>0.14</v>
      </c>
      <c r="H390" s="14" t="n">
        <v>0.17</v>
      </c>
      <c r="I390" s="12" t="n">
        <v>75</v>
      </c>
      <c r="J390" s="13" t="n">
        <f aca="false">ROUNDUP((F390+Parámetros!$C$13)/(1-G390),0)</f>
        <v>289</v>
      </c>
      <c r="K390" s="13" t="n">
        <f aca="false">ROUNDUP((F390+Parámetros!$C$14)/(1-G390),0)</f>
        <v>295</v>
      </c>
      <c r="L390" s="13" t="n">
        <f aca="false">ROUNDUP((F390+Parámetros!$C$15)/(1-G390),0)</f>
        <v>303</v>
      </c>
      <c r="M390" s="13" t="n">
        <f aca="false">MAX(ROUNDUP((F390+I390)/(1-G390),0),Parámetros!$B$7)</f>
        <v>347</v>
      </c>
      <c r="N390" s="12" t="n">
        <v>523.02</v>
      </c>
      <c r="O390" s="12" t="n">
        <v>435</v>
      </c>
      <c r="P390" s="13" t="n">
        <f aca="false">Parámetros!$B$6</f>
        <v>1</v>
      </c>
      <c r="Q390" s="13" t="n">
        <f aca="false">IF(AND(ISNUMBER(O390),O390-P390&gt;=Parámetros!$B$7),M390,IF(J390&lt;Parámetros!$B$13,J390,IF(K390&lt;Parámetros!$B$14,K390,IF(L390&lt;Parámetros!$B$15,L390,M390))))</f>
        <v>347</v>
      </c>
      <c r="R390" s="13" t="n">
        <f aca="false">IF(AND(ISNUMBER(O390),O390-P390&gt;=Q390),O390-P390,Q390)</f>
        <v>434</v>
      </c>
      <c r="S390" s="3" t="n">
        <f aca="false">IF(ISNUMBER(O390),R390/O390-1,"")</f>
        <v>-0.00229885057471269</v>
      </c>
      <c r="T390" s="13" t="n">
        <f aca="false">VLOOKUP(R390,Parámetros!$A$13:$C$16,3,TRUE())</f>
        <v>0</v>
      </c>
      <c r="U390" s="13" t="n">
        <f aca="false">IF(R390&gt;=Parámetros!$B$7,I390,0)</f>
        <v>75</v>
      </c>
      <c r="V390" s="13" t="n">
        <f aca="false">R390*(1-G390)-T390-U390</f>
        <v>298.24</v>
      </c>
      <c r="W390" s="13" t="n">
        <f aca="false">V390-F390</f>
        <v>75.01</v>
      </c>
      <c r="X390" s="2" t="s">
        <v>13521</v>
      </c>
      <c r="Y390" s="2"/>
      <c r="Z390" s="13" t="n">
        <v>418</v>
      </c>
      <c r="AA390" s="2" t="s">
        <v>13518</v>
      </c>
    </row>
    <row r="391" customFormat="false" ht="15" hidden="false" customHeight="false" outlineLevel="0" collapsed="false">
      <c r="A391" s="8" t="s">
        <v>4803</v>
      </c>
      <c r="B391" s="10" t="str">
        <f aca="false">'Layout Mercado Libre'!C391</f>
        <v>Pañales Kleenbebé Suavelastic Etapa 4 Grande 14 Piezas</v>
      </c>
      <c r="C391" s="10" t="str">
        <f aca="false">IFERROR(LEFT('Layout Mercado Libre'!E391,FIND(" &gt; ",'Layout Mercado Libre'!E391)-1),"")</f>
        <v>Bebés</v>
      </c>
      <c r="D391" s="12" t="n">
        <v>62.01</v>
      </c>
      <c r="E391" s="13" t="n">
        <f aca="false">Parámetros!$B$5</f>
        <v>4</v>
      </c>
      <c r="F391" s="13" t="n">
        <f aca="false">D391+E391</f>
        <v>66.01</v>
      </c>
      <c r="G391" s="3" t="n">
        <f aca="false">IF(C391="",Parámetros!$B$9,IFERROR(VLOOKUP(C391,Parámetros!$A$20:$B$23,2,FALSE()),Parámetros!$B$9))</f>
        <v>0.15</v>
      </c>
      <c r="H391" s="14" t="n">
        <v>1.12</v>
      </c>
      <c r="I391" s="12" t="n">
        <v>105</v>
      </c>
      <c r="J391" s="13" t="n">
        <f aca="false">ROUNDUP((F391+Parámetros!$C$13)/(1-G391),0)</f>
        <v>108</v>
      </c>
      <c r="K391" s="13" t="n">
        <f aca="false">ROUNDUP((F391+Parámetros!$C$14)/(1-G391),0)</f>
        <v>113</v>
      </c>
      <c r="L391" s="13" t="n">
        <f aca="false">ROUNDUP((F391+Parámetros!$C$15)/(1-G391),0)</f>
        <v>122</v>
      </c>
      <c r="M391" s="13" t="n">
        <f aca="false">MAX(ROUNDUP((F391+I391)/(1-G391),0),Parámetros!$B$7)</f>
        <v>299</v>
      </c>
      <c r="N391" s="12"/>
      <c r="O391" s="12"/>
      <c r="P391" s="13" t="n">
        <f aca="false">Parámetros!$B$6</f>
        <v>1</v>
      </c>
      <c r="Q391" s="13" t="n">
        <f aca="false">IF(AND(ISNUMBER(O391),O391-P391&gt;=Parámetros!$B$7),M391,IF(J391&lt;Parámetros!$B$13,J391,IF(K391&lt;Parámetros!$B$14,K391,IF(L391&lt;Parámetros!$B$15,L391,M391))))</f>
        <v>113</v>
      </c>
      <c r="R391" s="13" t="n">
        <f aca="false">IF(AND(ISNUMBER(O391),O391-P391&gt;=Q391),O391-P391,Q391)</f>
        <v>113</v>
      </c>
      <c r="S391" s="3" t="str">
        <f aca="false">IF(ISNUMBER(O391),R391/O391-1,"")</f>
        <v/>
      </c>
      <c r="T391" s="13" t="n">
        <f aca="false">VLOOKUP(R391,Parámetros!$A$13:$C$16,3,TRUE())</f>
        <v>30</v>
      </c>
      <c r="U391" s="13" t="n">
        <f aca="false">IF(R391&gt;=Parámetros!$B$7,I391,0)</f>
        <v>0</v>
      </c>
      <c r="V391" s="13" t="n">
        <f aca="false">R391*(1-G391)-T391-U391</f>
        <v>66.05</v>
      </c>
      <c r="W391" s="13" t="n">
        <f aca="false">V391-F391</f>
        <v>0.0400000000000063</v>
      </c>
      <c r="X391" s="2" t="s">
        <v>13597</v>
      </c>
      <c r="Y391" s="2"/>
      <c r="Z391" s="13"/>
      <c r="AA391" s="2"/>
    </row>
    <row r="392" customFormat="false" ht="15" hidden="false" customHeight="false" outlineLevel="0" collapsed="false">
      <c r="A392" s="8" t="s">
        <v>4810</v>
      </c>
      <c r="B392" s="10" t="str">
        <f aca="false">'Layout Mercado Libre'!C392</f>
        <v>Sinuberase Bacilos Lácticos 48 Comprimidos</v>
      </c>
      <c r="C392" s="10" t="str">
        <f aca="false">IFERROR(LEFT('Layout Mercado Libre'!E392,FIND(" &gt; ",'Layout Mercado Libre'!E392)-1),"")</f>
        <v>Salud y Equipamiento Médico</v>
      </c>
      <c r="D392" s="12" t="n">
        <v>182.57</v>
      </c>
      <c r="E392" s="13" t="n">
        <f aca="false">Parámetros!$B$5</f>
        <v>4</v>
      </c>
      <c r="F392" s="13" t="n">
        <f aca="false">D392+E392</f>
        <v>186.57</v>
      </c>
      <c r="G392" s="3" t="n">
        <f aca="false">IF(C392="",Parámetros!$B$9,IFERROR(VLOOKUP(C392,Parámetros!$A$20:$B$23,2,FALSE()),Parámetros!$B$9))</f>
        <v>0.14</v>
      </c>
      <c r="H392" s="14" t="n">
        <v>0.23</v>
      </c>
      <c r="I392" s="12" t="n">
        <v>75</v>
      </c>
      <c r="J392" s="13" t="n">
        <f aca="false">ROUNDUP((F392+Parámetros!$C$13)/(1-G392),0)</f>
        <v>247</v>
      </c>
      <c r="K392" s="13" t="n">
        <f aca="false">ROUNDUP((F392+Parámetros!$C$14)/(1-G392),0)</f>
        <v>252</v>
      </c>
      <c r="L392" s="13" t="n">
        <f aca="false">ROUNDUP((F392+Parámetros!$C$15)/(1-G392),0)</f>
        <v>260</v>
      </c>
      <c r="M392" s="13" t="n">
        <f aca="false">MAX(ROUNDUP((F392+I392)/(1-G392),0),Parámetros!$B$7)</f>
        <v>305</v>
      </c>
      <c r="N392" s="12" t="n">
        <v>331.1</v>
      </c>
      <c r="O392" s="12" t="n">
        <v>185.9</v>
      </c>
      <c r="P392" s="13" t="n">
        <f aca="false">Parámetros!$B$6</f>
        <v>1</v>
      </c>
      <c r="Q392" s="13" t="n">
        <f aca="false">IF(AND(ISNUMBER(O392),O392-P392&gt;=Parámetros!$B$7),M392,IF(J392&lt;Parámetros!$B$13,J392,IF(K392&lt;Parámetros!$B$14,K392,IF(L392&lt;Parámetros!$B$15,L392,M392))))</f>
        <v>260</v>
      </c>
      <c r="R392" s="13" t="n">
        <f aca="false">IF(AND(ISNUMBER(O392),O392-P392&gt;=Q392),O392-P392,Q392)</f>
        <v>260</v>
      </c>
      <c r="S392" s="3" t="n">
        <f aca="false">IF(ISNUMBER(O392),R392/O392-1,"")</f>
        <v>0.398601398601399</v>
      </c>
      <c r="T392" s="13" t="n">
        <f aca="false">VLOOKUP(R392,Parámetros!$A$13:$C$16,3,TRUE())</f>
        <v>37</v>
      </c>
      <c r="U392" s="13" t="n">
        <f aca="false">IF(R392&gt;=Parámetros!$B$7,I392,0)</f>
        <v>0</v>
      </c>
      <c r="V392" s="13" t="n">
        <f aca="false">R392*(1-G392)-T392-U392</f>
        <v>186.6</v>
      </c>
      <c r="W392" s="13" t="n">
        <f aca="false">V392-F392</f>
        <v>0.0300000000000011</v>
      </c>
      <c r="X392" s="2" t="s">
        <v>13667</v>
      </c>
      <c r="Y392" s="2"/>
      <c r="Z392" s="13" t="n">
        <v>192.4</v>
      </c>
      <c r="AA392" s="2" t="s">
        <v>13518</v>
      </c>
    </row>
    <row r="393" customFormat="false" ht="15" hidden="false" customHeight="false" outlineLevel="0" collapsed="false">
      <c r="A393" s="8" t="s">
        <v>4823</v>
      </c>
      <c r="B393" s="10" t="str">
        <f aca="false">'Layout Mercado Libre'!C393</f>
        <v>Neurobión DC 100 mg/100 mg/10 mg 5 Jeringas Prellenadas</v>
      </c>
      <c r="C393" s="10" t="str">
        <f aca="false">IFERROR(LEFT('Layout Mercado Libre'!E393,FIND(" &gt; ",'Layout Mercado Libre'!E393)-1),"")</f>
        <v>Salud y Equipamiento Médico</v>
      </c>
      <c r="D393" s="12" t="n">
        <v>499.4</v>
      </c>
      <c r="E393" s="13" t="n">
        <f aca="false">Parámetros!$B$5</f>
        <v>4</v>
      </c>
      <c r="F393" s="13" t="n">
        <f aca="false">D393+E393</f>
        <v>503.4</v>
      </c>
      <c r="G393" s="3" t="n">
        <f aca="false">IF(C393="",Parámetros!$B$9,IFERROR(VLOOKUP(C393,Parámetros!$A$20:$B$23,2,FALSE()),Parámetros!$B$9))</f>
        <v>0.14</v>
      </c>
      <c r="H393" s="14" t="n">
        <v>0.14</v>
      </c>
      <c r="I393" s="12" t="n">
        <v>75</v>
      </c>
      <c r="J393" s="13" t="n">
        <f aca="false">ROUNDUP((F393+Parámetros!$C$13)/(1-G393),0)</f>
        <v>615</v>
      </c>
      <c r="K393" s="13" t="n">
        <f aca="false">ROUNDUP((F393+Parámetros!$C$14)/(1-G393),0)</f>
        <v>621</v>
      </c>
      <c r="L393" s="13" t="n">
        <f aca="false">ROUNDUP((F393+Parámetros!$C$15)/(1-G393),0)</f>
        <v>629</v>
      </c>
      <c r="M393" s="13" t="n">
        <f aca="false">MAX(ROUNDUP((F393+I393)/(1-G393),0),Parámetros!$B$7)</f>
        <v>673</v>
      </c>
      <c r="N393" s="12" t="n">
        <v>907.21</v>
      </c>
      <c r="O393" s="12" t="n">
        <v>729</v>
      </c>
      <c r="P393" s="13" t="n">
        <f aca="false">Parámetros!$B$6</f>
        <v>1</v>
      </c>
      <c r="Q393" s="13" t="n">
        <f aca="false">IF(AND(ISNUMBER(O393),O393-P393&gt;=Parámetros!$B$7),M393,IF(J393&lt;Parámetros!$B$13,J393,IF(K393&lt;Parámetros!$B$14,K393,IF(L393&lt;Parámetros!$B$15,L393,M393))))</f>
        <v>673</v>
      </c>
      <c r="R393" s="13" t="n">
        <f aca="false">IF(AND(ISNUMBER(O393),O393-P393&gt;=Q393),O393-P393,Q393)</f>
        <v>728</v>
      </c>
      <c r="S393" s="3" t="n">
        <f aca="false">IF(ISNUMBER(O393),R393/O393-1,"")</f>
        <v>-0.00137174211248281</v>
      </c>
      <c r="T393" s="13" t="n">
        <f aca="false">VLOOKUP(R393,Parámetros!$A$13:$C$16,3,TRUE())</f>
        <v>0</v>
      </c>
      <c r="U393" s="13" t="n">
        <f aca="false">IF(R393&gt;=Parámetros!$B$7,I393,0)</f>
        <v>75</v>
      </c>
      <c r="V393" s="13" t="n">
        <f aca="false">R393*(1-G393)-T393-U393</f>
        <v>551.08</v>
      </c>
      <c r="W393" s="13" t="n">
        <f aca="false">V393-F393</f>
        <v>47.6800000000001</v>
      </c>
      <c r="X393" s="2" t="s">
        <v>13496</v>
      </c>
      <c r="Y393" s="2"/>
      <c r="Z393" s="13" t="n">
        <v>648</v>
      </c>
      <c r="AA393" s="2" t="s">
        <v>13500</v>
      </c>
    </row>
    <row r="394" customFormat="false" ht="15" hidden="false" customHeight="false" outlineLevel="0" collapsed="false">
      <c r="A394" s="8" t="s">
        <v>4835</v>
      </c>
      <c r="B394" s="10" t="str">
        <f aca="false">'Layout Mercado Libre'!C394</f>
        <v>Flagenase 400 Metronidazol 400 mg 30 Cápsulas</v>
      </c>
      <c r="C394" s="10" t="str">
        <f aca="false">IFERROR(LEFT('Layout Mercado Libre'!E394,FIND(" &gt; ",'Layout Mercado Libre'!E394)-1),"")</f>
        <v>Salud y Equipamiento Médico</v>
      </c>
      <c r="D394" s="12" t="n">
        <v>150.12</v>
      </c>
      <c r="E394" s="13" t="n">
        <f aca="false">Parámetros!$B$5</f>
        <v>4</v>
      </c>
      <c r="F394" s="13" t="n">
        <f aca="false">D394+E394</f>
        <v>154.12</v>
      </c>
      <c r="G394" s="3" t="n">
        <f aca="false">IF(C394="",Parámetros!$B$9,IFERROR(VLOOKUP(C394,Parámetros!$A$20:$B$23,2,FALSE()),Parámetros!$B$9))</f>
        <v>0.14</v>
      </c>
      <c r="H394" s="14" t="n">
        <v>0.19</v>
      </c>
      <c r="I394" s="12" t="n">
        <v>75</v>
      </c>
      <c r="J394" s="13" t="n">
        <f aca="false">ROUNDUP((F394+Parámetros!$C$13)/(1-G394),0)</f>
        <v>209</v>
      </c>
      <c r="K394" s="13" t="n">
        <f aca="false">ROUNDUP((F394+Parámetros!$C$14)/(1-G394),0)</f>
        <v>215</v>
      </c>
      <c r="L394" s="13" t="n">
        <f aca="false">ROUNDUP((F394+Parámetros!$C$15)/(1-G394),0)</f>
        <v>223</v>
      </c>
      <c r="M394" s="13" t="n">
        <f aca="false">MAX(ROUNDUP((F394+I394)/(1-G394),0),Parámetros!$B$7)</f>
        <v>299</v>
      </c>
      <c r="N394" s="12" t="n">
        <v>297.7</v>
      </c>
      <c r="O394" s="12" t="n">
        <v>258</v>
      </c>
      <c r="P394" s="13" t="n">
        <f aca="false">Parámetros!$B$6</f>
        <v>1</v>
      </c>
      <c r="Q394" s="13" t="n">
        <f aca="false">IF(AND(ISNUMBER(O394),O394-P394&gt;=Parámetros!$B$7),M394,IF(J394&lt;Parámetros!$B$13,J394,IF(K394&lt;Parámetros!$B$14,K394,IF(L394&lt;Parámetros!$B$15,L394,M394))))</f>
        <v>223</v>
      </c>
      <c r="R394" s="13" t="n">
        <f aca="false">IF(AND(ISNUMBER(O394),O394-P394&gt;=Q394),O394-P394,Q394)</f>
        <v>257</v>
      </c>
      <c r="S394" s="3" t="n">
        <f aca="false">IF(ISNUMBER(O394),R394/O394-1,"")</f>
        <v>-0.00387596899224807</v>
      </c>
      <c r="T394" s="13" t="n">
        <f aca="false">VLOOKUP(R394,Parámetros!$A$13:$C$16,3,TRUE())</f>
        <v>37</v>
      </c>
      <c r="U394" s="13" t="n">
        <f aca="false">IF(R394&gt;=Parámetros!$B$7,I394,0)</f>
        <v>0</v>
      </c>
      <c r="V394" s="13" t="n">
        <f aca="false">R394*(1-G394)-T394-U394</f>
        <v>184.02</v>
      </c>
      <c r="W394" s="13" t="n">
        <f aca="false">V394-F394</f>
        <v>29.9</v>
      </c>
      <c r="X394" s="2" t="s">
        <v>13514</v>
      </c>
      <c r="Y394" s="2"/>
      <c r="Z394" s="13" t="n">
        <v>172</v>
      </c>
      <c r="AA394" s="2" t="s">
        <v>13500</v>
      </c>
    </row>
    <row r="395" customFormat="false" ht="15" hidden="false" customHeight="false" outlineLevel="0" collapsed="false">
      <c r="A395" s="8" t="s">
        <v>4851</v>
      </c>
      <c r="B395" s="10" t="str">
        <f aca="false">'Layout Mercado Libre'!C395</f>
        <v>Quadriderm NF Crema 30 g Betametasona/Clotrimazol</v>
      </c>
      <c r="C395" s="10" t="str">
        <f aca="false">IFERROR(LEFT('Layout Mercado Libre'!E395,FIND(" &gt; ",'Layout Mercado Libre'!E395)-1),"")</f>
        <v>Salud y Equipamiento Médico</v>
      </c>
      <c r="D395" s="12" t="n">
        <v>456.46</v>
      </c>
      <c r="E395" s="13" t="n">
        <f aca="false">Parámetros!$B$5</f>
        <v>4</v>
      </c>
      <c r="F395" s="13" t="n">
        <f aca="false">D395+E395</f>
        <v>460.46</v>
      </c>
      <c r="G395" s="3" t="n">
        <f aca="false">IF(C395="",Parámetros!$B$9,IFERROR(VLOOKUP(C395,Parámetros!$A$20:$B$23,2,FALSE()),Parámetros!$B$9))</f>
        <v>0.14</v>
      </c>
      <c r="H395" s="14" t="n">
        <v>0.08</v>
      </c>
      <c r="I395" s="12" t="n">
        <v>75</v>
      </c>
      <c r="J395" s="13" t="n">
        <f aca="false">ROUNDUP((F395+Parámetros!$C$13)/(1-G395),0)</f>
        <v>565</v>
      </c>
      <c r="K395" s="13" t="n">
        <f aca="false">ROUNDUP((F395+Parámetros!$C$14)/(1-G395),0)</f>
        <v>571</v>
      </c>
      <c r="L395" s="13" t="n">
        <f aca="false">ROUNDUP((F395+Parámetros!$C$15)/(1-G395),0)</f>
        <v>579</v>
      </c>
      <c r="M395" s="13" t="n">
        <f aca="false">MAX(ROUNDUP((F395+I395)/(1-G395),0),Parámetros!$B$7)</f>
        <v>623</v>
      </c>
      <c r="N395" s="12" t="n">
        <v>772.54</v>
      </c>
      <c r="O395" s="12" t="n">
        <v>676.72</v>
      </c>
      <c r="P395" s="13" t="n">
        <f aca="false">Parámetros!$B$6</f>
        <v>1</v>
      </c>
      <c r="Q395" s="13" t="n">
        <f aca="false">IF(AND(ISNUMBER(O395),O395-P395&gt;=Parámetros!$B$7),M395,IF(J395&lt;Parámetros!$B$13,J395,IF(K395&lt;Parámetros!$B$14,K395,IF(L395&lt;Parámetros!$B$15,L395,M395))))</f>
        <v>623</v>
      </c>
      <c r="R395" s="13" t="n">
        <f aca="false">IF(AND(ISNUMBER(O395),O395-P395&gt;=Q395),O395-P395,Q395)</f>
        <v>675.72</v>
      </c>
      <c r="S395" s="3" t="n">
        <f aca="false">IF(ISNUMBER(O395),R395/O395-1,"")</f>
        <v>-0.00147771604208535</v>
      </c>
      <c r="T395" s="13" t="n">
        <f aca="false">VLOOKUP(R395,Parámetros!$A$13:$C$16,3,TRUE())</f>
        <v>0</v>
      </c>
      <c r="U395" s="13" t="n">
        <f aca="false">IF(R395&gt;=Parámetros!$B$7,I395,0)</f>
        <v>75</v>
      </c>
      <c r="V395" s="13" t="n">
        <f aca="false">R395*(1-G395)-T395-U395</f>
        <v>506.1192</v>
      </c>
      <c r="W395" s="13" t="n">
        <f aca="false">V395-F395</f>
        <v>45.6592</v>
      </c>
      <c r="X395" s="2" t="s">
        <v>13582</v>
      </c>
      <c r="Y395" s="2"/>
      <c r="Z395" s="13" t="n">
        <v>539.5</v>
      </c>
      <c r="AA395" s="2" t="s">
        <v>13523</v>
      </c>
    </row>
    <row r="396" customFormat="false" ht="15" hidden="false" customHeight="false" outlineLevel="0" collapsed="false">
      <c r="A396" s="8" t="s">
        <v>4862</v>
      </c>
      <c r="B396" s="10" t="str">
        <f aca="false">'Layout Mercado Libre'!C396</f>
        <v>Binotal Ampicilina 500 mg 30 Cápsulas</v>
      </c>
      <c r="C396" s="10" t="str">
        <f aca="false">IFERROR(LEFT('Layout Mercado Libre'!E396,FIND(" &gt; ",'Layout Mercado Libre'!E396)-1),"")</f>
        <v>Salud y Equipamiento Médico</v>
      </c>
      <c r="D396" s="12" t="n">
        <v>167.07</v>
      </c>
      <c r="E396" s="13" t="n">
        <f aca="false">Parámetros!$B$5</f>
        <v>4</v>
      </c>
      <c r="F396" s="13" t="n">
        <f aca="false">D396+E396</f>
        <v>171.07</v>
      </c>
      <c r="G396" s="3" t="n">
        <f aca="false">IF(C396="",Parámetros!$B$9,IFERROR(VLOOKUP(C396,Parámetros!$A$20:$B$23,2,FALSE()),Parámetros!$B$9))</f>
        <v>0.14</v>
      </c>
      <c r="H396" s="14" t="n">
        <v>0.19</v>
      </c>
      <c r="I396" s="12" t="n">
        <v>75</v>
      </c>
      <c r="J396" s="13" t="n">
        <f aca="false">ROUNDUP((F396+Parámetros!$C$13)/(1-G396),0)</f>
        <v>228</v>
      </c>
      <c r="K396" s="13" t="n">
        <f aca="false">ROUNDUP((F396+Parámetros!$C$14)/(1-G396),0)</f>
        <v>234</v>
      </c>
      <c r="L396" s="13" t="n">
        <f aca="false">ROUNDUP((F396+Parámetros!$C$15)/(1-G396),0)</f>
        <v>242</v>
      </c>
      <c r="M396" s="13" t="n">
        <f aca="false">MAX(ROUNDUP((F396+I396)/(1-G396),0),Parámetros!$B$7)</f>
        <v>299</v>
      </c>
      <c r="N396" s="12" t="n">
        <v>633.28</v>
      </c>
      <c r="O396" s="12" t="n">
        <v>486</v>
      </c>
      <c r="P396" s="13" t="n">
        <f aca="false">Parámetros!$B$6</f>
        <v>1</v>
      </c>
      <c r="Q396" s="13" t="n">
        <f aca="false">IF(AND(ISNUMBER(O396),O396-P396&gt;=Parámetros!$B$7),M396,IF(J396&lt;Parámetros!$B$13,J396,IF(K396&lt;Parámetros!$B$14,K396,IF(L396&lt;Parámetros!$B$15,L396,M396))))</f>
        <v>299</v>
      </c>
      <c r="R396" s="13" t="n">
        <f aca="false">IF(AND(ISNUMBER(O396),O396-P396&gt;=Q396),O396-P396,Q396)</f>
        <v>485</v>
      </c>
      <c r="S396" s="3" t="n">
        <f aca="false">IF(ISNUMBER(O396),R396/O396-1,"")</f>
        <v>-0.00205761316872433</v>
      </c>
      <c r="T396" s="13" t="n">
        <f aca="false">VLOOKUP(R396,Parámetros!$A$13:$C$16,3,TRUE())</f>
        <v>0</v>
      </c>
      <c r="U396" s="13" t="n">
        <f aca="false">IF(R396&gt;=Parámetros!$B$7,I396,0)</f>
        <v>75</v>
      </c>
      <c r="V396" s="13" t="n">
        <f aca="false">R396*(1-G396)-T396-U396</f>
        <v>342.1</v>
      </c>
      <c r="W396" s="13" t="n">
        <f aca="false">V396-F396</f>
        <v>171.03</v>
      </c>
      <c r="X396" s="2" t="s">
        <v>13514</v>
      </c>
      <c r="Y396" s="2"/>
      <c r="Z396" s="13" t="n">
        <v>449</v>
      </c>
      <c r="AA396" s="2" t="s">
        <v>13552</v>
      </c>
    </row>
    <row r="397" customFormat="false" ht="15" hidden="false" customHeight="false" outlineLevel="0" collapsed="false">
      <c r="A397" s="8" t="s">
        <v>4872</v>
      </c>
      <c r="B397" s="10" t="str">
        <f aca="false">'Layout Mercado Libre'!C397</f>
        <v>Pañales Kleenbebé Absorsec Etapa 2 Chico 40 Piezas</v>
      </c>
      <c r="C397" s="10" t="str">
        <f aca="false">IFERROR(LEFT('Layout Mercado Libre'!E397,FIND(" &gt; ",'Layout Mercado Libre'!E397)-1),"")</f>
        <v>Bebés</v>
      </c>
      <c r="D397" s="12" t="n">
        <v>95.33</v>
      </c>
      <c r="E397" s="13" t="n">
        <f aca="false">Parámetros!$B$5</f>
        <v>4</v>
      </c>
      <c r="F397" s="13" t="n">
        <f aca="false">D397+E397</f>
        <v>99.33</v>
      </c>
      <c r="G397" s="3" t="n">
        <f aca="false">IF(C397="",Parámetros!$B$9,IFERROR(VLOOKUP(C397,Parámetros!$A$20:$B$23,2,FALSE()),Parámetros!$B$9))</f>
        <v>0.15</v>
      </c>
      <c r="H397" s="14" t="n">
        <v>3.2</v>
      </c>
      <c r="I397" s="12" t="n">
        <v>125</v>
      </c>
      <c r="J397" s="13" t="n">
        <f aca="false">ROUNDUP((F397+Parámetros!$C$13)/(1-G397),0)</f>
        <v>147</v>
      </c>
      <c r="K397" s="13" t="n">
        <f aca="false">ROUNDUP((F397+Parámetros!$C$14)/(1-G397),0)</f>
        <v>153</v>
      </c>
      <c r="L397" s="13" t="n">
        <f aca="false">ROUNDUP((F397+Parámetros!$C$15)/(1-G397),0)</f>
        <v>161</v>
      </c>
      <c r="M397" s="13" t="n">
        <f aca="false">MAX(ROUNDUP((F397+I397)/(1-G397),0),Parámetros!$B$7)</f>
        <v>299</v>
      </c>
      <c r="N397" s="12" t="n">
        <v>230.81</v>
      </c>
      <c r="O397" s="12" t="n">
        <v>243</v>
      </c>
      <c r="P397" s="13" t="n">
        <f aca="false">Parámetros!$B$6</f>
        <v>1</v>
      </c>
      <c r="Q397" s="13" t="n">
        <f aca="false">IF(AND(ISNUMBER(O397),O397-P397&gt;=Parámetros!$B$7),M397,IF(J397&lt;Parámetros!$B$13,J397,IF(K397&lt;Parámetros!$B$14,K397,IF(L397&lt;Parámetros!$B$15,L397,M397))))</f>
        <v>161</v>
      </c>
      <c r="R397" s="13" t="n">
        <f aca="false">IF(AND(ISNUMBER(O397),O397-P397&gt;=Q397),O397-P397,Q397)</f>
        <v>242</v>
      </c>
      <c r="S397" s="3" t="n">
        <f aca="false">IF(ISNUMBER(O397),R397/O397-1,"")</f>
        <v>-0.00411522633744854</v>
      </c>
      <c r="T397" s="13" t="n">
        <f aca="false">VLOOKUP(R397,Parámetros!$A$13:$C$16,3,TRUE())</f>
        <v>37</v>
      </c>
      <c r="U397" s="13" t="n">
        <f aca="false">IF(R397&gt;=Parámetros!$B$7,I397,0)</f>
        <v>0</v>
      </c>
      <c r="V397" s="13" t="n">
        <f aca="false">R397*(1-G397)-T397-U397</f>
        <v>168.7</v>
      </c>
      <c r="W397" s="13" t="n">
        <f aca="false">V397-F397</f>
        <v>69.37</v>
      </c>
      <c r="X397" s="2" t="s">
        <v>13510</v>
      </c>
      <c r="Y397" s="2"/>
      <c r="Z397" s="13"/>
      <c r="AA397" s="2"/>
    </row>
    <row r="398" customFormat="false" ht="15" hidden="false" customHeight="false" outlineLevel="0" collapsed="false">
      <c r="A398" s="8" t="s">
        <v>4881</v>
      </c>
      <c r="B398" s="10" t="str">
        <f aca="false">'Layout Mercado Libre'!C398</f>
        <v>Elatec MPFF 1000 mg Diosmina Hesperidina 30 Sobres</v>
      </c>
      <c r="C398" s="10" t="str">
        <f aca="false">IFERROR(LEFT('Layout Mercado Libre'!E398,FIND(" &gt; ",'Layout Mercado Libre'!E398)-1),"")</f>
        <v>Salud y Equipamiento Médico</v>
      </c>
      <c r="D398" s="12" t="n">
        <v>861.84</v>
      </c>
      <c r="E398" s="13" t="n">
        <f aca="false">Parámetros!$B$5</f>
        <v>4</v>
      </c>
      <c r="F398" s="13" t="n">
        <f aca="false">D398+E398</f>
        <v>865.84</v>
      </c>
      <c r="G398" s="3" t="n">
        <f aca="false">IF(C398="",Parámetros!$B$9,IFERROR(VLOOKUP(C398,Parámetros!$A$20:$B$23,2,FALSE()),Parámetros!$B$9))</f>
        <v>0.14</v>
      </c>
      <c r="H398" s="14" t="n">
        <v>0.39</v>
      </c>
      <c r="I398" s="12" t="n">
        <v>75</v>
      </c>
      <c r="J398" s="13" t="n">
        <f aca="false">ROUNDUP((F398+Parámetros!$C$13)/(1-G398),0)</f>
        <v>1036</v>
      </c>
      <c r="K398" s="13" t="n">
        <f aca="false">ROUNDUP((F398+Parámetros!$C$14)/(1-G398),0)</f>
        <v>1042</v>
      </c>
      <c r="L398" s="13" t="n">
        <f aca="false">ROUNDUP((F398+Parámetros!$C$15)/(1-G398),0)</f>
        <v>1050</v>
      </c>
      <c r="M398" s="13" t="n">
        <f aca="false">MAX(ROUNDUP((F398+I398)/(1-G398),0),Parámetros!$B$7)</f>
        <v>1094</v>
      </c>
      <c r="N398" s="12" t="n">
        <v>1462.4</v>
      </c>
      <c r="O398" s="12" t="n">
        <v>1589</v>
      </c>
      <c r="P398" s="13" t="n">
        <f aca="false">Parámetros!$B$6</f>
        <v>1</v>
      </c>
      <c r="Q398" s="13" t="n">
        <f aca="false">IF(AND(ISNUMBER(O398),O398-P398&gt;=Parámetros!$B$7),M398,IF(J398&lt;Parámetros!$B$13,J398,IF(K398&lt;Parámetros!$B$14,K398,IF(L398&lt;Parámetros!$B$15,L398,M398))))</f>
        <v>1094</v>
      </c>
      <c r="R398" s="13" t="n">
        <f aca="false">IF(AND(ISNUMBER(O398),O398-P398&gt;=Q398),O398-P398,Q398)</f>
        <v>1588</v>
      </c>
      <c r="S398" s="3" t="n">
        <f aca="false">IF(ISNUMBER(O398),R398/O398-1,"")</f>
        <v>-0.000629326620516069</v>
      </c>
      <c r="T398" s="13" t="n">
        <f aca="false">VLOOKUP(R398,Parámetros!$A$13:$C$16,3,TRUE())</f>
        <v>0</v>
      </c>
      <c r="U398" s="13" t="n">
        <f aca="false">IF(R398&gt;=Parámetros!$B$7,I398,0)</f>
        <v>75</v>
      </c>
      <c r="V398" s="13" t="n">
        <f aca="false">R398*(1-G398)-T398-U398</f>
        <v>1290.68</v>
      </c>
      <c r="W398" s="13" t="n">
        <f aca="false">V398-F398</f>
        <v>424.84</v>
      </c>
      <c r="X398" s="2" t="s">
        <v>13546</v>
      </c>
      <c r="Y398" s="2"/>
      <c r="Z398" s="13" t="n">
        <v>1198</v>
      </c>
      <c r="AA398" s="2" t="s">
        <v>13500</v>
      </c>
    </row>
    <row r="399" customFormat="false" ht="15" hidden="false" customHeight="false" outlineLevel="0" collapsed="false">
      <c r="A399" s="8" t="s">
        <v>4896</v>
      </c>
      <c r="B399" s="10" t="str">
        <f aca="false">'Layout Mercado Libre'!C399</f>
        <v>Someral Alfa Cetoanálogos de Aminoácidos 100 Tabletas</v>
      </c>
      <c r="C399" s="10" t="str">
        <f aca="false">IFERROR(LEFT('Layout Mercado Libre'!E399,FIND(" &gt; ",'Layout Mercado Libre'!E399)-1),"")</f>
        <v>Salud y Equipamiento Médico</v>
      </c>
      <c r="D399" s="12" t="n">
        <v>543.48</v>
      </c>
      <c r="E399" s="13" t="n">
        <f aca="false">Parámetros!$B$5</f>
        <v>4</v>
      </c>
      <c r="F399" s="13" t="n">
        <f aca="false">D399+E399</f>
        <v>547.48</v>
      </c>
      <c r="G399" s="3" t="n">
        <f aca="false">IF(C399="",Parámetros!$B$9,IFERROR(VLOOKUP(C399,Parámetros!$A$20:$B$23,2,FALSE()),Parámetros!$B$9))</f>
        <v>0.14</v>
      </c>
      <c r="H399" s="14" t="n">
        <v>0.34</v>
      </c>
      <c r="I399" s="12" t="n">
        <v>75</v>
      </c>
      <c r="J399" s="13" t="n">
        <f aca="false">ROUNDUP((F399+Parámetros!$C$13)/(1-G399),0)</f>
        <v>666</v>
      </c>
      <c r="K399" s="13" t="n">
        <f aca="false">ROUNDUP((F399+Parámetros!$C$14)/(1-G399),0)</f>
        <v>672</v>
      </c>
      <c r="L399" s="13" t="n">
        <f aca="false">ROUNDUP((F399+Parámetros!$C$15)/(1-G399),0)</f>
        <v>680</v>
      </c>
      <c r="M399" s="13" t="n">
        <f aca="false">MAX(ROUNDUP((F399+I399)/(1-G399),0),Parámetros!$B$7)</f>
        <v>724</v>
      </c>
      <c r="N399" s="12" t="n">
        <v>921.9</v>
      </c>
      <c r="O399" s="12" t="n">
        <v>799</v>
      </c>
      <c r="P399" s="13" t="n">
        <f aca="false">Parámetros!$B$6</f>
        <v>1</v>
      </c>
      <c r="Q399" s="13" t="n">
        <f aca="false">IF(AND(ISNUMBER(O399),O399-P399&gt;=Parámetros!$B$7),M399,IF(J399&lt;Parámetros!$B$13,J399,IF(K399&lt;Parámetros!$B$14,K399,IF(L399&lt;Parámetros!$B$15,L399,M399))))</f>
        <v>724</v>
      </c>
      <c r="R399" s="13" t="n">
        <f aca="false">IF(AND(ISNUMBER(O399),O399-P399&gt;=Q399),O399-P399,Q399)</f>
        <v>798</v>
      </c>
      <c r="S399" s="3" t="n">
        <f aca="false">IF(ISNUMBER(O399),R399/O399-1,"")</f>
        <v>-0.00125156445556951</v>
      </c>
      <c r="T399" s="13" t="n">
        <f aca="false">VLOOKUP(R399,Parámetros!$A$13:$C$16,3,TRUE())</f>
        <v>0</v>
      </c>
      <c r="U399" s="13" t="n">
        <f aca="false">IF(R399&gt;=Parámetros!$B$7,I399,0)</f>
        <v>75</v>
      </c>
      <c r="V399" s="13" t="n">
        <f aca="false">R399*(1-G399)-T399-U399</f>
        <v>611.28</v>
      </c>
      <c r="W399" s="13" t="n">
        <f aca="false">V399-F399</f>
        <v>63.8</v>
      </c>
      <c r="X399" s="2" t="s">
        <v>13581</v>
      </c>
      <c r="Y399" s="2"/>
      <c r="Z399" s="13" t="n">
        <v>1162.5</v>
      </c>
      <c r="AA399" s="2" t="s">
        <v>13523</v>
      </c>
    </row>
    <row r="400" customFormat="false" ht="15" hidden="false" customHeight="false" outlineLevel="0" collapsed="false">
      <c r="A400" s="8" t="s">
        <v>4906</v>
      </c>
      <c r="B400" s="10" t="str">
        <f aca="false">'Layout Mercado Libre'!C400</f>
        <v>Vaso Recolector Dibar Estéril 100 ml 1 Pieza</v>
      </c>
      <c r="C400" s="10" t="str">
        <f aca="false">IFERROR(LEFT('Layout Mercado Libre'!E400,FIND(" &gt; ",'Layout Mercado Libre'!E400)-1),"")</f>
        <v>Salud y Equipamiento Médico</v>
      </c>
      <c r="D400" s="12" t="n">
        <v>4.13</v>
      </c>
      <c r="E400" s="13" t="n">
        <f aca="false">Parámetros!$B$5</f>
        <v>4</v>
      </c>
      <c r="F400" s="13" t="n">
        <f aca="false">D400+E400</f>
        <v>8.13</v>
      </c>
      <c r="G400" s="3" t="n">
        <f aca="false">IF(C400="",Parámetros!$B$9,IFERROR(VLOOKUP(C400,Parámetros!$A$20:$B$23,2,FALSE()),Parámetros!$B$9))</f>
        <v>0.14</v>
      </c>
      <c r="H400" s="14" t="n">
        <v>0.17</v>
      </c>
      <c r="I400" s="12" t="n">
        <v>75</v>
      </c>
      <c r="J400" s="13" t="n">
        <f aca="false">ROUNDUP((F400+Parámetros!$C$13)/(1-G400),0)</f>
        <v>39</v>
      </c>
      <c r="K400" s="13" t="n">
        <f aca="false">ROUNDUP((F400+Parámetros!$C$14)/(1-G400),0)</f>
        <v>45</v>
      </c>
      <c r="L400" s="13" t="n">
        <f aca="false">ROUNDUP((F400+Parámetros!$C$15)/(1-G400),0)</f>
        <v>53</v>
      </c>
      <c r="M400" s="13" t="n">
        <f aca="false">MAX(ROUNDUP((F400+I400)/(1-G400),0),Parámetros!$B$7)</f>
        <v>299</v>
      </c>
      <c r="N400" s="12"/>
      <c r="O400" s="12"/>
      <c r="P400" s="13" t="n">
        <f aca="false">Parámetros!$B$6</f>
        <v>1</v>
      </c>
      <c r="Q400" s="13" t="n">
        <f aca="false">IF(AND(ISNUMBER(O400),O400-P400&gt;=Parámetros!$B$7),M400,IF(J400&lt;Parámetros!$B$13,J400,IF(K400&lt;Parámetros!$B$14,K400,IF(L400&lt;Parámetros!$B$15,L400,M400))))</f>
        <v>39</v>
      </c>
      <c r="R400" s="13" t="n">
        <f aca="false">IF(AND(ISNUMBER(O400),O400-P400&gt;=Q400),O400-P400,Q400)</f>
        <v>39</v>
      </c>
      <c r="S400" s="3" t="str">
        <f aca="false">IF(ISNUMBER(O400),R400/O400-1,"")</f>
        <v/>
      </c>
      <c r="T400" s="13" t="n">
        <f aca="false">VLOOKUP(R400,Parámetros!$A$13:$C$16,3,TRUE())</f>
        <v>25</v>
      </c>
      <c r="U400" s="13" t="n">
        <f aca="false">IF(R400&gt;=Parámetros!$B$7,I400,0)</f>
        <v>0</v>
      </c>
      <c r="V400" s="13" t="n">
        <f aca="false">R400*(1-G400)-T400-U400</f>
        <v>8.54</v>
      </c>
      <c r="W400" s="13" t="n">
        <f aca="false">V400-F400</f>
        <v>0.41</v>
      </c>
      <c r="X400" s="2" t="s">
        <v>13608</v>
      </c>
      <c r="Y400" s="2"/>
      <c r="Z400" s="13"/>
      <c r="AA400" s="2"/>
    </row>
    <row r="401" customFormat="false" ht="15" hidden="false" customHeight="false" outlineLevel="0" collapsed="false">
      <c r="A401" s="8" t="s">
        <v>4915</v>
      </c>
      <c r="B401" s="10" t="str">
        <f aca="false">'Layout Mercado Libre'!C401</f>
        <v>Enterogermina 2 Billones UFC 10 Ampolletas de 5 ml</v>
      </c>
      <c r="C401" s="10" t="str">
        <f aca="false">IFERROR(LEFT('Layout Mercado Libre'!E401,FIND(" &gt; ",'Layout Mercado Libre'!E401)-1),"")</f>
        <v>Salud y Equipamiento Médico</v>
      </c>
      <c r="D401" s="12" t="n">
        <v>200</v>
      </c>
      <c r="E401" s="13" t="n">
        <f aca="false">Parámetros!$B$5</f>
        <v>4</v>
      </c>
      <c r="F401" s="13" t="n">
        <f aca="false">D401+E401</f>
        <v>204</v>
      </c>
      <c r="G401" s="3" t="n">
        <f aca="false">IF(C401="",Parámetros!$B$9,IFERROR(VLOOKUP(C401,Parámetros!$A$20:$B$23,2,FALSE()),Parámetros!$B$9))</f>
        <v>0.14</v>
      </c>
      <c r="H401" s="14" t="n">
        <v>0.3</v>
      </c>
      <c r="I401" s="12" t="n">
        <v>75</v>
      </c>
      <c r="J401" s="13" t="n">
        <f aca="false">ROUNDUP((F401+Parámetros!$C$13)/(1-G401),0)</f>
        <v>267</v>
      </c>
      <c r="K401" s="13" t="n">
        <f aca="false">ROUNDUP((F401+Parámetros!$C$14)/(1-G401),0)</f>
        <v>273</v>
      </c>
      <c r="L401" s="13" t="n">
        <f aca="false">ROUNDUP((F401+Parámetros!$C$15)/(1-G401),0)</f>
        <v>281</v>
      </c>
      <c r="M401" s="13" t="n">
        <f aca="false">MAX(ROUNDUP((F401+I401)/(1-G401),0),Parámetros!$B$7)</f>
        <v>325</v>
      </c>
      <c r="N401" s="12"/>
      <c r="O401" s="12"/>
      <c r="P401" s="13" t="n">
        <f aca="false">Parámetros!$B$6</f>
        <v>1</v>
      </c>
      <c r="Q401" s="13" t="n">
        <f aca="false">IF(AND(ISNUMBER(O401),O401-P401&gt;=Parámetros!$B$7),M401,IF(J401&lt;Parámetros!$B$13,J401,IF(K401&lt;Parámetros!$B$14,K401,IF(L401&lt;Parámetros!$B$15,L401,M401))))</f>
        <v>281</v>
      </c>
      <c r="R401" s="13" t="n">
        <f aca="false">IF(AND(ISNUMBER(O401),O401-P401&gt;=Q401),O401-P401,Q401)</f>
        <v>281</v>
      </c>
      <c r="S401" s="3" t="str">
        <f aca="false">IF(ISNUMBER(O401),R401/O401-1,"")</f>
        <v/>
      </c>
      <c r="T401" s="13" t="n">
        <f aca="false">VLOOKUP(R401,Parámetros!$A$13:$C$16,3,TRUE())</f>
        <v>37</v>
      </c>
      <c r="U401" s="13" t="n">
        <f aca="false">IF(R401&gt;=Parámetros!$B$7,I401,0)</f>
        <v>0</v>
      </c>
      <c r="V401" s="13" t="n">
        <f aca="false">R401*(1-G401)-T401-U401</f>
        <v>204.66</v>
      </c>
      <c r="W401" s="13" t="n">
        <f aca="false">V401-F401</f>
        <v>0.659999999999997</v>
      </c>
      <c r="X401" s="2" t="s">
        <v>13538</v>
      </c>
      <c r="Y401" s="2"/>
      <c r="Z401" s="13" t="n">
        <v>229</v>
      </c>
      <c r="AA401" s="2" t="s">
        <v>13668</v>
      </c>
    </row>
    <row r="402" customFormat="false" ht="15" hidden="false" customHeight="false" outlineLevel="0" collapsed="false">
      <c r="A402" s="8" t="s">
        <v>4927</v>
      </c>
      <c r="B402" s="10" t="str">
        <f aca="false">'Layout Mercado Libre'!C402</f>
        <v>Theraflu Daytime Frutos del Bosque 10 Sobres</v>
      </c>
      <c r="C402" s="10" t="str">
        <f aca="false">IFERROR(LEFT('Layout Mercado Libre'!E402,FIND(" &gt; ",'Layout Mercado Libre'!E402)-1),"")</f>
        <v>Salud y Equipamiento Médico</v>
      </c>
      <c r="D402" s="12" t="n">
        <v>179.23</v>
      </c>
      <c r="E402" s="13" t="n">
        <f aca="false">Parámetros!$B$5</f>
        <v>4</v>
      </c>
      <c r="F402" s="13" t="n">
        <f aca="false">D402+E402</f>
        <v>183.23</v>
      </c>
      <c r="G402" s="3" t="n">
        <f aca="false">IF(C402="",Parámetros!$B$9,IFERROR(VLOOKUP(C402,Parámetros!$A$20:$B$23,2,FALSE()),Parámetros!$B$9))</f>
        <v>0.14</v>
      </c>
      <c r="H402" s="14" t="n">
        <v>0.21</v>
      </c>
      <c r="I402" s="12" t="n">
        <v>75</v>
      </c>
      <c r="J402" s="13" t="n">
        <f aca="false">ROUNDUP((F402+Parámetros!$C$13)/(1-G402),0)</f>
        <v>243</v>
      </c>
      <c r="K402" s="13" t="n">
        <f aca="false">ROUNDUP((F402+Parámetros!$C$14)/(1-G402),0)</f>
        <v>248</v>
      </c>
      <c r="L402" s="13" t="n">
        <f aca="false">ROUNDUP((F402+Parámetros!$C$15)/(1-G402),0)</f>
        <v>257</v>
      </c>
      <c r="M402" s="13" t="n">
        <f aca="false">MAX(ROUNDUP((F402+I402)/(1-G402),0),Parámetros!$B$7)</f>
        <v>301</v>
      </c>
      <c r="N402" s="12" t="n">
        <v>338.99</v>
      </c>
      <c r="O402" s="12" t="n">
        <v>207.9</v>
      </c>
      <c r="P402" s="13" t="n">
        <f aca="false">Parámetros!$B$6</f>
        <v>1</v>
      </c>
      <c r="Q402" s="13" t="n">
        <f aca="false">IF(AND(ISNUMBER(O402),O402-P402&gt;=Parámetros!$B$7),M402,IF(J402&lt;Parámetros!$B$13,J402,IF(K402&lt;Parámetros!$B$14,K402,IF(L402&lt;Parámetros!$B$15,L402,M402))))</f>
        <v>257</v>
      </c>
      <c r="R402" s="13" t="n">
        <f aca="false">IF(AND(ISNUMBER(O402),O402-P402&gt;=Q402),O402-P402,Q402)</f>
        <v>257</v>
      </c>
      <c r="S402" s="3" t="n">
        <f aca="false">IF(ISNUMBER(O402),R402/O402-1,"")</f>
        <v>0.236171236171236</v>
      </c>
      <c r="T402" s="13" t="n">
        <f aca="false">VLOOKUP(R402,Parámetros!$A$13:$C$16,3,TRUE())</f>
        <v>37</v>
      </c>
      <c r="U402" s="13" t="n">
        <f aca="false">IF(R402&gt;=Parámetros!$B$7,I402,0)</f>
        <v>0</v>
      </c>
      <c r="V402" s="13" t="n">
        <f aca="false">R402*(1-G402)-T402-U402</f>
        <v>184.02</v>
      </c>
      <c r="W402" s="13" t="n">
        <f aca="false">V402-F402</f>
        <v>0.790000000000021</v>
      </c>
      <c r="X402" s="2" t="s">
        <v>13527</v>
      </c>
      <c r="Y402" s="2"/>
      <c r="Z402" s="13" t="n">
        <v>279</v>
      </c>
      <c r="AA402" s="2" t="s">
        <v>13537</v>
      </c>
    </row>
    <row r="403" customFormat="false" ht="15" hidden="false" customHeight="false" outlineLevel="0" collapsed="false">
      <c r="A403" s="8" t="s">
        <v>4940</v>
      </c>
      <c r="B403" s="10" t="str">
        <f aca="false">'Layout Mercado Libre'!C403</f>
        <v>Calcigenol Doble Fosfato de Calcio 1.8 g Suspensión 340 ml</v>
      </c>
      <c r="C403" s="10" t="str">
        <f aca="false">IFERROR(LEFT('Layout Mercado Libre'!E403,FIND(" &gt; ",'Layout Mercado Libre'!E403)-1),"")</f>
        <v>Salud y Equipamiento Médico</v>
      </c>
      <c r="D403" s="12" t="n">
        <v>207.71</v>
      </c>
      <c r="E403" s="13" t="n">
        <f aca="false">Parámetros!$B$5</f>
        <v>4</v>
      </c>
      <c r="F403" s="13" t="n">
        <f aca="false">D403+E403</f>
        <v>211.71</v>
      </c>
      <c r="G403" s="3" t="n">
        <f aca="false">IF(C403="",Parámetros!$B$9,IFERROR(VLOOKUP(C403,Parámetros!$A$20:$B$23,2,FALSE()),Parámetros!$B$9))</f>
        <v>0.14</v>
      </c>
      <c r="H403" s="14" t="n">
        <v>0.46</v>
      </c>
      <c r="I403" s="12" t="n">
        <v>75</v>
      </c>
      <c r="J403" s="13" t="n">
        <f aca="false">ROUNDUP((F403+Parámetros!$C$13)/(1-G403),0)</f>
        <v>276</v>
      </c>
      <c r="K403" s="13" t="n">
        <f aca="false">ROUNDUP((F403+Parámetros!$C$14)/(1-G403),0)</f>
        <v>282</v>
      </c>
      <c r="L403" s="13" t="n">
        <f aca="false">ROUNDUP((F403+Parámetros!$C$15)/(1-G403),0)</f>
        <v>290</v>
      </c>
      <c r="M403" s="13" t="n">
        <f aca="false">MAX(ROUNDUP((F403+I403)/(1-G403),0),Parámetros!$B$7)</f>
        <v>334</v>
      </c>
      <c r="N403" s="12" t="n">
        <v>337.5</v>
      </c>
      <c r="O403" s="12" t="n">
        <v>325</v>
      </c>
      <c r="P403" s="13" t="n">
        <f aca="false">Parámetros!$B$6</f>
        <v>1</v>
      </c>
      <c r="Q403" s="13" t="n">
        <f aca="false">IF(AND(ISNUMBER(O403),O403-P403&gt;=Parámetros!$B$7),M403,IF(J403&lt;Parámetros!$B$13,J403,IF(K403&lt;Parámetros!$B$14,K403,IF(L403&lt;Parámetros!$B$15,L403,M403))))</f>
        <v>334</v>
      </c>
      <c r="R403" s="13" t="n">
        <f aca="false">IF(AND(ISNUMBER(O403),O403-P403&gt;=Q403),O403-P403,Q403)</f>
        <v>334</v>
      </c>
      <c r="S403" s="3" t="n">
        <f aca="false">IF(ISNUMBER(O403),R403/O403-1,"")</f>
        <v>0.0276923076923077</v>
      </c>
      <c r="T403" s="13" t="n">
        <f aca="false">VLOOKUP(R403,Parámetros!$A$13:$C$16,3,TRUE())</f>
        <v>0</v>
      </c>
      <c r="U403" s="13" t="n">
        <f aca="false">IF(R403&gt;=Parámetros!$B$7,I403,0)</f>
        <v>75</v>
      </c>
      <c r="V403" s="13" t="n">
        <f aca="false">R403*(1-G403)-T403-U403</f>
        <v>212.24</v>
      </c>
      <c r="W403" s="13" t="n">
        <f aca="false">V403-F403</f>
        <v>0.530000000000001</v>
      </c>
      <c r="X403" s="2" t="s">
        <v>13669</v>
      </c>
      <c r="Y403" s="2"/>
      <c r="Z403" s="13" t="n">
        <v>302</v>
      </c>
      <c r="AA403" s="2" t="s">
        <v>13523</v>
      </c>
    </row>
    <row r="404" customFormat="false" ht="15" hidden="false" customHeight="false" outlineLevel="0" collapsed="false">
      <c r="A404" s="8" t="s">
        <v>4953</v>
      </c>
      <c r="B404" s="10" t="str">
        <f aca="false">'Layout Mercado Libre'!C404</f>
        <v>Set para Bebé Ricitos de Oro Manzanilla 4 Piezas</v>
      </c>
      <c r="C404" s="10" t="str">
        <f aca="false">IFERROR(LEFT('Layout Mercado Libre'!E404,FIND(" &gt; ",'Layout Mercado Libre'!E404)-1),"")</f>
        <v>Bebés</v>
      </c>
      <c r="D404" s="12" t="n">
        <v>89.84</v>
      </c>
      <c r="E404" s="13" t="n">
        <f aca="false">Parámetros!$B$5</f>
        <v>4</v>
      </c>
      <c r="F404" s="13" t="n">
        <f aca="false">D404+E404</f>
        <v>93.84</v>
      </c>
      <c r="G404" s="3" t="n">
        <f aca="false">IF(C404="",Parámetros!$B$9,IFERROR(VLOOKUP(C404,Parámetros!$A$20:$B$23,2,FALSE()),Parámetros!$B$9))</f>
        <v>0.15</v>
      </c>
      <c r="H404" s="14" t="n">
        <v>0.17</v>
      </c>
      <c r="I404" s="12" t="n">
        <v>75</v>
      </c>
      <c r="J404" s="13" t="n">
        <f aca="false">ROUNDUP((F404+Parámetros!$C$13)/(1-G404),0)</f>
        <v>140</v>
      </c>
      <c r="K404" s="13" t="n">
        <f aca="false">ROUNDUP((F404+Parámetros!$C$14)/(1-G404),0)</f>
        <v>146</v>
      </c>
      <c r="L404" s="13" t="n">
        <f aca="false">ROUNDUP((F404+Parámetros!$C$15)/(1-G404),0)</f>
        <v>154</v>
      </c>
      <c r="M404" s="13" t="n">
        <f aca="false">MAX(ROUNDUP((F404+I404)/(1-G404),0),Parámetros!$B$7)</f>
        <v>299</v>
      </c>
      <c r="N404" s="12" t="n">
        <v>269.8</v>
      </c>
      <c r="O404" s="12" t="n">
        <v>97.3</v>
      </c>
      <c r="P404" s="13" t="n">
        <f aca="false">Parámetros!$B$6</f>
        <v>1</v>
      </c>
      <c r="Q404" s="13" t="n">
        <f aca="false">IF(AND(ISNUMBER(O404),O404-P404&gt;=Parámetros!$B$7),M404,IF(J404&lt;Parámetros!$B$13,J404,IF(K404&lt;Parámetros!$B$14,K404,IF(L404&lt;Parámetros!$B$15,L404,M404))))</f>
        <v>146</v>
      </c>
      <c r="R404" s="13" t="n">
        <f aca="false">IF(AND(ISNUMBER(O404),O404-P404&gt;=Q404),O404-P404,Q404)</f>
        <v>146</v>
      </c>
      <c r="S404" s="3" t="n">
        <f aca="false">IF(ISNUMBER(O404),R404/O404-1,"")</f>
        <v>0.500513874614594</v>
      </c>
      <c r="T404" s="13" t="n">
        <f aca="false">VLOOKUP(R404,Parámetros!$A$13:$C$16,3,TRUE())</f>
        <v>30</v>
      </c>
      <c r="U404" s="13" t="n">
        <f aca="false">IF(R404&gt;=Parámetros!$B$7,I404,0)</f>
        <v>0</v>
      </c>
      <c r="V404" s="13" t="n">
        <f aca="false">R404*(1-G404)-T404-U404</f>
        <v>94.1</v>
      </c>
      <c r="W404" s="13" t="n">
        <f aca="false">V404-F404</f>
        <v>0.259999999999991</v>
      </c>
      <c r="X404" s="2" t="s">
        <v>13583</v>
      </c>
      <c r="Y404" s="2"/>
      <c r="Z404" s="13" t="n">
        <v>99.4</v>
      </c>
      <c r="AA404" s="2" t="s">
        <v>13518</v>
      </c>
    </row>
    <row r="405" customFormat="false" ht="15" hidden="false" customHeight="false" outlineLevel="0" collapsed="false">
      <c r="A405" s="8" t="s">
        <v>4967</v>
      </c>
      <c r="B405" s="10" t="str">
        <f aca="false">'Layout Mercado Libre'!C405</f>
        <v>Tafirol Paracetamol 1 g 20 Tabletas</v>
      </c>
      <c r="C405" s="10" t="str">
        <f aca="false">IFERROR(LEFT('Layout Mercado Libre'!E405,FIND(" &gt; ",'Layout Mercado Libre'!E405)-1),"")</f>
        <v>Salud y Equipamiento Médico</v>
      </c>
      <c r="D405" s="12" t="n">
        <v>374.43</v>
      </c>
      <c r="E405" s="13" t="n">
        <f aca="false">Parámetros!$B$5</f>
        <v>4</v>
      </c>
      <c r="F405" s="13" t="n">
        <f aca="false">D405+E405</f>
        <v>378.43</v>
      </c>
      <c r="G405" s="3" t="n">
        <f aca="false">IF(C405="",Parámetros!$B$9,IFERROR(VLOOKUP(C405,Parámetros!$A$20:$B$23,2,FALSE()),Parámetros!$B$9))</f>
        <v>0.14</v>
      </c>
      <c r="H405" s="14" t="n">
        <v>0.17</v>
      </c>
      <c r="I405" s="12" t="n">
        <v>75</v>
      </c>
      <c r="J405" s="13" t="n">
        <f aca="false">ROUNDUP((F405+Parámetros!$C$13)/(1-G405),0)</f>
        <v>470</v>
      </c>
      <c r="K405" s="13" t="n">
        <f aca="false">ROUNDUP((F405+Parámetros!$C$14)/(1-G405),0)</f>
        <v>475</v>
      </c>
      <c r="L405" s="13" t="n">
        <f aca="false">ROUNDUP((F405+Parámetros!$C$15)/(1-G405),0)</f>
        <v>484</v>
      </c>
      <c r="M405" s="13" t="n">
        <f aca="false">MAX(ROUNDUP((F405+I405)/(1-G405),0),Parámetros!$B$7)</f>
        <v>528</v>
      </c>
      <c r="N405" s="12" t="n">
        <v>560</v>
      </c>
      <c r="O405" s="12" t="n">
        <v>559</v>
      </c>
      <c r="P405" s="13" t="n">
        <f aca="false">Parámetros!$B$6</f>
        <v>1</v>
      </c>
      <c r="Q405" s="13" t="n">
        <f aca="false">IF(AND(ISNUMBER(O405),O405-P405&gt;=Parámetros!$B$7),M405,IF(J405&lt;Parámetros!$B$13,J405,IF(K405&lt;Parámetros!$B$14,K405,IF(L405&lt;Parámetros!$B$15,L405,M405))))</f>
        <v>528</v>
      </c>
      <c r="R405" s="13" t="n">
        <f aca="false">IF(AND(ISNUMBER(O405),O405-P405&gt;=Q405),O405-P405,Q405)</f>
        <v>558</v>
      </c>
      <c r="S405" s="3" t="n">
        <f aca="false">IF(ISNUMBER(O405),R405/O405-1,"")</f>
        <v>-0.00178890876565296</v>
      </c>
      <c r="T405" s="13" t="n">
        <f aca="false">VLOOKUP(R405,Parámetros!$A$13:$C$16,3,TRUE())</f>
        <v>0</v>
      </c>
      <c r="U405" s="13" t="n">
        <f aca="false">IF(R405&gt;=Parámetros!$B$7,I405,0)</f>
        <v>75</v>
      </c>
      <c r="V405" s="13" t="n">
        <f aca="false">R405*(1-G405)-T405-U405</f>
        <v>404.88</v>
      </c>
      <c r="W405" s="13" t="n">
        <f aca="false">V405-F405</f>
        <v>26.45</v>
      </c>
      <c r="X405" s="2" t="s">
        <v>13521</v>
      </c>
      <c r="Y405" s="2"/>
      <c r="Z405" s="13" t="n">
        <v>382.5</v>
      </c>
      <c r="AA405" s="2" t="s">
        <v>13520</v>
      </c>
    </row>
    <row r="406" customFormat="false" ht="15" hidden="false" customHeight="false" outlineLevel="0" collapsed="false">
      <c r="A406" s="8" t="s">
        <v>4976</v>
      </c>
      <c r="B406" s="10" t="str">
        <f aca="false">'Layout Mercado Libre'!C406</f>
        <v>Italdermol Crema Triticum Vulgare 15 g/100 g 30 g</v>
      </c>
      <c r="C406" s="10" t="str">
        <f aca="false">IFERROR(LEFT('Layout Mercado Libre'!E406,FIND(" &gt; ",'Layout Mercado Libre'!E406)-1),"")</f>
        <v>Salud y Equipamiento Médico</v>
      </c>
      <c r="D406" s="12" t="n">
        <v>558.96</v>
      </c>
      <c r="E406" s="13" t="n">
        <f aca="false">Parámetros!$B$5</f>
        <v>4</v>
      </c>
      <c r="F406" s="13" t="n">
        <f aca="false">D406+E406</f>
        <v>562.96</v>
      </c>
      <c r="G406" s="3" t="n">
        <f aca="false">IF(C406="",Parámetros!$B$9,IFERROR(VLOOKUP(C406,Parámetros!$A$20:$B$23,2,FALSE()),Parámetros!$B$9))</f>
        <v>0.14</v>
      </c>
      <c r="H406" s="14" t="n">
        <v>0.08</v>
      </c>
      <c r="I406" s="12" t="n">
        <v>75</v>
      </c>
      <c r="J406" s="13" t="n">
        <f aca="false">ROUNDUP((F406+Parámetros!$C$13)/(1-G406),0)</f>
        <v>684</v>
      </c>
      <c r="K406" s="13" t="n">
        <f aca="false">ROUNDUP((F406+Parámetros!$C$14)/(1-G406),0)</f>
        <v>690</v>
      </c>
      <c r="L406" s="13" t="n">
        <f aca="false">ROUNDUP((F406+Parámetros!$C$15)/(1-G406),0)</f>
        <v>698</v>
      </c>
      <c r="M406" s="13" t="n">
        <f aca="false">MAX(ROUNDUP((F406+I406)/(1-G406),0),Parámetros!$B$7)</f>
        <v>742</v>
      </c>
      <c r="N406" s="12" t="n">
        <v>895.7</v>
      </c>
      <c r="O406" s="12" t="n">
        <v>736.56</v>
      </c>
      <c r="P406" s="13" t="n">
        <f aca="false">Parámetros!$B$6</f>
        <v>1</v>
      </c>
      <c r="Q406" s="13" t="n">
        <f aca="false">IF(AND(ISNUMBER(O406),O406-P406&gt;=Parámetros!$B$7),M406,IF(J406&lt;Parámetros!$B$13,J406,IF(K406&lt;Parámetros!$B$14,K406,IF(L406&lt;Parámetros!$B$15,L406,M406))))</f>
        <v>742</v>
      </c>
      <c r="R406" s="13" t="n">
        <f aca="false">IF(AND(ISNUMBER(O406),O406-P406&gt;=Q406),O406-P406,Q406)</f>
        <v>742</v>
      </c>
      <c r="S406" s="3" t="n">
        <f aca="false">IF(ISNUMBER(O406),R406/O406-1,"")</f>
        <v>0.00738568480503976</v>
      </c>
      <c r="T406" s="13" t="n">
        <f aca="false">VLOOKUP(R406,Parámetros!$A$13:$C$16,3,TRUE())</f>
        <v>0</v>
      </c>
      <c r="U406" s="13" t="n">
        <f aca="false">IF(R406&gt;=Parámetros!$B$7,I406,0)</f>
        <v>75</v>
      </c>
      <c r="V406" s="13" t="n">
        <f aca="false">R406*(1-G406)-T406-U406</f>
        <v>563.12</v>
      </c>
      <c r="W406" s="13" t="n">
        <f aca="false">V406-F406</f>
        <v>0.159999999999968</v>
      </c>
      <c r="X406" s="2" t="s">
        <v>13582</v>
      </c>
      <c r="Y406" s="2"/>
      <c r="Z406" s="13" t="n">
        <v>599</v>
      </c>
      <c r="AA406" s="2" t="s">
        <v>13518</v>
      </c>
    </row>
    <row r="407" customFormat="false" ht="15" hidden="false" customHeight="false" outlineLevel="0" collapsed="false">
      <c r="A407" s="8" t="s">
        <v>4986</v>
      </c>
      <c r="B407" s="10" t="str">
        <f aca="false">'Layout Mercado Libre'!C407</f>
        <v>Avapena Cloropiramina 20 mg/2 ml 5 Ampolletas</v>
      </c>
      <c r="C407" s="10" t="str">
        <f aca="false">IFERROR(LEFT('Layout Mercado Libre'!E407,FIND(" &gt; ",'Layout Mercado Libre'!E407)-1),"")</f>
        <v>Salud y Equipamiento Médico</v>
      </c>
      <c r="D407" s="12" t="n">
        <v>306.77</v>
      </c>
      <c r="E407" s="13" t="n">
        <f aca="false">Parámetros!$B$5</f>
        <v>4</v>
      </c>
      <c r="F407" s="13" t="n">
        <f aca="false">D407+E407</f>
        <v>310.77</v>
      </c>
      <c r="G407" s="3" t="n">
        <f aca="false">IF(C407="",Parámetros!$B$9,IFERROR(VLOOKUP(C407,Parámetros!$A$20:$B$23,2,FALSE()),Parámetros!$B$9))</f>
        <v>0.14</v>
      </c>
      <c r="H407" s="14" t="n">
        <v>0.21</v>
      </c>
      <c r="I407" s="12" t="n">
        <v>75</v>
      </c>
      <c r="J407" s="13" t="n">
        <f aca="false">ROUNDUP((F407+Parámetros!$C$13)/(1-G407),0)</f>
        <v>391</v>
      </c>
      <c r="K407" s="13" t="n">
        <f aca="false">ROUNDUP((F407+Parámetros!$C$14)/(1-G407),0)</f>
        <v>397</v>
      </c>
      <c r="L407" s="13" t="n">
        <f aca="false">ROUNDUP((F407+Parámetros!$C$15)/(1-G407),0)</f>
        <v>405</v>
      </c>
      <c r="M407" s="13" t="n">
        <f aca="false">MAX(ROUNDUP((F407+I407)/(1-G407),0),Parámetros!$B$7)</f>
        <v>449</v>
      </c>
      <c r="N407" s="12" t="n">
        <v>468.72</v>
      </c>
      <c r="O407" s="12" t="n">
        <v>559</v>
      </c>
      <c r="P407" s="13" t="n">
        <f aca="false">Parámetros!$B$6</f>
        <v>1</v>
      </c>
      <c r="Q407" s="13" t="n">
        <f aca="false">IF(AND(ISNUMBER(O407),O407-P407&gt;=Parámetros!$B$7),M407,IF(J407&lt;Parámetros!$B$13,J407,IF(K407&lt;Parámetros!$B$14,K407,IF(L407&lt;Parámetros!$B$15,L407,M407))))</f>
        <v>449</v>
      </c>
      <c r="R407" s="13" t="n">
        <f aca="false">IF(AND(ISNUMBER(O407),O407-P407&gt;=Q407),O407-P407,Q407)</f>
        <v>558</v>
      </c>
      <c r="S407" s="3" t="n">
        <f aca="false">IF(ISNUMBER(O407),R407/O407-1,"")</f>
        <v>-0.00178890876565296</v>
      </c>
      <c r="T407" s="13" t="n">
        <f aca="false">VLOOKUP(R407,Parámetros!$A$13:$C$16,3,TRUE())</f>
        <v>0</v>
      </c>
      <c r="U407" s="13" t="n">
        <f aca="false">IF(R407&gt;=Parámetros!$B$7,I407,0)</f>
        <v>75</v>
      </c>
      <c r="V407" s="13" t="n">
        <f aca="false">R407*(1-G407)-T407-U407</f>
        <v>404.88</v>
      </c>
      <c r="W407" s="13" t="n">
        <f aca="false">V407-F407</f>
        <v>94.11</v>
      </c>
      <c r="X407" s="2" t="s">
        <v>13614</v>
      </c>
      <c r="Y407" s="2"/>
      <c r="Z407" s="13" t="n">
        <v>462</v>
      </c>
      <c r="AA407" s="2" t="s">
        <v>13552</v>
      </c>
    </row>
    <row r="408" customFormat="false" ht="15" hidden="false" customHeight="false" outlineLevel="0" collapsed="false">
      <c r="A408" s="8" t="s">
        <v>5000</v>
      </c>
      <c r="B408" s="10" t="str">
        <f aca="false">'Layout Mercado Libre'!C408</f>
        <v>Antiflu-Des Pediátrico Solución Gotero 30 ml</v>
      </c>
      <c r="C408" s="10" t="str">
        <f aca="false">IFERROR(LEFT('Layout Mercado Libre'!E408,FIND(" &gt; ",'Layout Mercado Libre'!E408)-1),"")</f>
        <v>Salud y Equipamiento Médico</v>
      </c>
      <c r="D408" s="12" t="n">
        <v>144.9</v>
      </c>
      <c r="E408" s="13" t="n">
        <f aca="false">Parámetros!$B$5</f>
        <v>4</v>
      </c>
      <c r="F408" s="13" t="n">
        <f aca="false">D408+E408</f>
        <v>148.9</v>
      </c>
      <c r="G408" s="3" t="n">
        <f aca="false">IF(C408="",Parámetros!$B$9,IFERROR(VLOOKUP(C408,Parámetros!$A$20:$B$23,2,FALSE()),Parámetros!$B$9))</f>
        <v>0.14</v>
      </c>
      <c r="H408" s="14" t="n">
        <v>0.09</v>
      </c>
      <c r="I408" s="12" t="n">
        <v>75</v>
      </c>
      <c r="J408" s="13" t="n">
        <f aca="false">ROUNDUP((F408+Parámetros!$C$13)/(1-G408),0)</f>
        <v>203</v>
      </c>
      <c r="K408" s="13" t="n">
        <f aca="false">ROUNDUP((F408+Parámetros!$C$14)/(1-G408),0)</f>
        <v>209</v>
      </c>
      <c r="L408" s="13" t="n">
        <f aca="false">ROUNDUP((F408+Parámetros!$C$15)/(1-G408),0)</f>
        <v>217</v>
      </c>
      <c r="M408" s="13" t="n">
        <f aca="false">MAX(ROUNDUP((F408+I408)/(1-G408),0),Parámetros!$B$7)</f>
        <v>299</v>
      </c>
      <c r="N408" s="12" t="n">
        <v>249.97</v>
      </c>
      <c r="O408" s="12" t="n">
        <v>197.01</v>
      </c>
      <c r="P408" s="13" t="n">
        <f aca="false">Parámetros!$B$6</f>
        <v>1</v>
      </c>
      <c r="Q408" s="13" t="n">
        <f aca="false">IF(AND(ISNUMBER(O408),O408-P408&gt;=Parámetros!$B$7),M408,IF(J408&lt;Parámetros!$B$13,J408,IF(K408&lt;Parámetros!$B$14,K408,IF(L408&lt;Parámetros!$B$15,L408,M408))))</f>
        <v>217</v>
      </c>
      <c r="R408" s="13" t="n">
        <f aca="false">IF(AND(ISNUMBER(O408),O408-P408&gt;=Q408),O408-P408,Q408)</f>
        <v>217</v>
      </c>
      <c r="S408" s="3" t="n">
        <f aca="false">IF(ISNUMBER(O408),R408/O408-1,"")</f>
        <v>0.101466930612659</v>
      </c>
      <c r="T408" s="13" t="n">
        <f aca="false">VLOOKUP(R408,Parámetros!$A$13:$C$16,3,TRUE())</f>
        <v>37</v>
      </c>
      <c r="U408" s="13" t="n">
        <f aca="false">IF(R408&gt;=Parámetros!$B$7,I408,0)</f>
        <v>0</v>
      </c>
      <c r="V408" s="13" t="n">
        <f aca="false">R408*(1-G408)-T408-U408</f>
        <v>149.62</v>
      </c>
      <c r="W408" s="13" t="n">
        <f aca="false">V408-F408</f>
        <v>0.719999999999999</v>
      </c>
      <c r="X408" s="2" t="s">
        <v>13562</v>
      </c>
      <c r="Y408" s="2"/>
      <c r="Z408" s="13" t="n">
        <v>155.5</v>
      </c>
      <c r="AA408" s="2" t="s">
        <v>13523</v>
      </c>
    </row>
    <row r="409" customFormat="false" ht="15" hidden="false" customHeight="false" outlineLevel="0" collapsed="false">
      <c r="A409" s="8" t="s">
        <v>5010</v>
      </c>
      <c r="B409" s="10" t="str">
        <f aca="false">'Layout Mercado Libre'!C409</f>
        <v>Unesia Bifonazol Ungüento 1 g/100 g 2 Tubos de 20 g</v>
      </c>
      <c r="C409" s="10" t="str">
        <f aca="false">IFERROR(LEFT('Layout Mercado Libre'!E409,FIND(" &gt; ",'Layout Mercado Libre'!E409)-1),"")</f>
        <v>Salud y Equipamiento Médico</v>
      </c>
      <c r="D409" s="12" t="n">
        <v>172.56</v>
      </c>
      <c r="E409" s="13" t="n">
        <f aca="false">Parámetros!$B$5</f>
        <v>4</v>
      </c>
      <c r="F409" s="13" t="n">
        <f aca="false">D409+E409</f>
        <v>176.56</v>
      </c>
      <c r="G409" s="3" t="n">
        <f aca="false">IF(C409="",Parámetros!$B$9,IFERROR(VLOOKUP(C409,Parámetros!$A$20:$B$23,2,FALSE()),Parámetros!$B$9))</f>
        <v>0.14</v>
      </c>
      <c r="H409" s="14" t="n">
        <v>0.1</v>
      </c>
      <c r="I409" s="12" t="n">
        <v>75</v>
      </c>
      <c r="J409" s="13" t="n">
        <f aca="false">ROUNDUP((F409+Parámetros!$C$13)/(1-G409),0)</f>
        <v>235</v>
      </c>
      <c r="K409" s="13" t="n">
        <f aca="false">ROUNDUP((F409+Parámetros!$C$14)/(1-G409),0)</f>
        <v>241</v>
      </c>
      <c r="L409" s="13" t="n">
        <f aca="false">ROUNDUP((F409+Parámetros!$C$15)/(1-G409),0)</f>
        <v>249</v>
      </c>
      <c r="M409" s="13" t="n">
        <f aca="false">MAX(ROUNDUP((F409+I409)/(1-G409),0),Parámetros!$B$7)</f>
        <v>299</v>
      </c>
      <c r="N409" s="12" t="n">
        <v>382.15</v>
      </c>
      <c r="O409" s="12" t="n">
        <v>275</v>
      </c>
      <c r="P409" s="13" t="n">
        <f aca="false">Parámetros!$B$6</f>
        <v>1</v>
      </c>
      <c r="Q409" s="13" t="n">
        <f aca="false">IF(AND(ISNUMBER(O409),O409-P409&gt;=Parámetros!$B$7),M409,IF(J409&lt;Parámetros!$B$13,J409,IF(K409&lt;Parámetros!$B$14,K409,IF(L409&lt;Parámetros!$B$15,L409,M409))))</f>
        <v>249</v>
      </c>
      <c r="R409" s="13" t="n">
        <f aca="false">IF(AND(ISNUMBER(O409),O409-P409&gt;=Q409),O409-P409,Q409)</f>
        <v>274</v>
      </c>
      <c r="S409" s="3" t="n">
        <f aca="false">IF(ISNUMBER(O409),R409/O409-1,"")</f>
        <v>-0.00363636363636366</v>
      </c>
      <c r="T409" s="13" t="n">
        <f aca="false">VLOOKUP(R409,Parámetros!$A$13:$C$16,3,TRUE())</f>
        <v>37</v>
      </c>
      <c r="U409" s="13" t="n">
        <f aca="false">IF(R409&gt;=Parámetros!$B$7,I409,0)</f>
        <v>0</v>
      </c>
      <c r="V409" s="13" t="n">
        <f aca="false">R409*(1-G409)-T409-U409</f>
        <v>198.64</v>
      </c>
      <c r="W409" s="13" t="n">
        <f aca="false">V409-F409</f>
        <v>22.08</v>
      </c>
      <c r="X409" s="2" t="s">
        <v>13601</v>
      </c>
      <c r="Y409" s="2"/>
      <c r="Z409" s="13"/>
      <c r="AA409" s="2"/>
    </row>
    <row r="410" customFormat="false" ht="15" hidden="false" customHeight="false" outlineLevel="0" collapsed="false">
      <c r="A410" s="8" t="s">
        <v>5023</v>
      </c>
      <c r="B410" s="10" t="str">
        <f aca="false">'Layout Mercado Libre'!C410</f>
        <v>Canesten V Dual 3 Días 3 Óvulos 200 mg y Crema 10 g</v>
      </c>
      <c r="C410" s="10" t="str">
        <f aca="false">IFERROR(LEFT('Layout Mercado Libre'!E410,FIND(" &gt; ",'Layout Mercado Libre'!E410)-1),"")</f>
        <v>Salud y Equipamiento Médico</v>
      </c>
      <c r="D410" s="12" t="n">
        <v>180.13</v>
      </c>
      <c r="E410" s="13" t="n">
        <f aca="false">Parámetros!$B$5</f>
        <v>4</v>
      </c>
      <c r="F410" s="13" t="n">
        <f aca="false">D410+E410</f>
        <v>184.13</v>
      </c>
      <c r="G410" s="3" t="n">
        <f aca="false">IF(C410="",Parámetros!$B$9,IFERROR(VLOOKUP(C410,Parámetros!$A$20:$B$23,2,FALSE()),Parámetros!$B$9))</f>
        <v>0.14</v>
      </c>
      <c r="H410" s="14" t="n">
        <v>0.13</v>
      </c>
      <c r="I410" s="12" t="n">
        <v>75</v>
      </c>
      <c r="J410" s="13" t="n">
        <f aca="false">ROUNDUP((F410+Parámetros!$C$13)/(1-G410),0)</f>
        <v>244</v>
      </c>
      <c r="K410" s="13" t="n">
        <f aca="false">ROUNDUP((F410+Parámetros!$C$14)/(1-G410),0)</f>
        <v>249</v>
      </c>
      <c r="L410" s="13" t="n">
        <f aca="false">ROUNDUP((F410+Parámetros!$C$15)/(1-G410),0)</f>
        <v>258</v>
      </c>
      <c r="M410" s="13" t="n">
        <f aca="false">MAX(ROUNDUP((F410+I410)/(1-G410),0),Parámetros!$B$7)</f>
        <v>302</v>
      </c>
      <c r="N410" s="12" t="n">
        <v>341.99</v>
      </c>
      <c r="O410" s="12" t="n">
        <v>385</v>
      </c>
      <c r="P410" s="13" t="n">
        <f aca="false">Parámetros!$B$6</f>
        <v>1</v>
      </c>
      <c r="Q410" s="13" t="n">
        <f aca="false">IF(AND(ISNUMBER(O410),O410-P410&gt;=Parámetros!$B$7),M410,IF(J410&lt;Parámetros!$B$13,J410,IF(K410&lt;Parámetros!$B$14,K410,IF(L410&lt;Parámetros!$B$15,L410,M410))))</f>
        <v>302</v>
      </c>
      <c r="R410" s="13" t="n">
        <f aca="false">IF(AND(ISNUMBER(O410),O410-P410&gt;=Q410),O410-P410,Q410)</f>
        <v>384</v>
      </c>
      <c r="S410" s="3" t="n">
        <f aca="false">IF(ISNUMBER(O410),R410/O410-1,"")</f>
        <v>-0.0025974025974026</v>
      </c>
      <c r="T410" s="13" t="n">
        <f aca="false">VLOOKUP(R410,Parámetros!$A$13:$C$16,3,TRUE())</f>
        <v>0</v>
      </c>
      <c r="U410" s="13" t="n">
        <f aca="false">IF(R410&gt;=Parámetros!$B$7,I410,0)</f>
        <v>75</v>
      </c>
      <c r="V410" s="13" t="n">
        <f aca="false">R410*(1-G410)-T410-U410</f>
        <v>255.24</v>
      </c>
      <c r="W410" s="13" t="n">
        <f aca="false">V410-F410</f>
        <v>71.11</v>
      </c>
      <c r="X410" s="2" t="s">
        <v>13659</v>
      </c>
      <c r="Y410" s="2"/>
      <c r="Z410" s="13" t="n">
        <v>215</v>
      </c>
      <c r="AA410" s="2" t="s">
        <v>13537</v>
      </c>
    </row>
    <row r="411" customFormat="false" ht="15" hidden="false" customHeight="false" outlineLevel="0" collapsed="false">
      <c r="A411" s="8" t="s">
        <v>5036</v>
      </c>
      <c r="B411" s="10" t="str">
        <f aca="false">'Layout Mercado Libre'!C411</f>
        <v>Sensibit Loratadina 10 mg 10 Tabletas</v>
      </c>
      <c r="C411" s="10" t="str">
        <f aca="false">IFERROR(LEFT('Layout Mercado Libre'!E411,FIND(" &gt; ",'Layout Mercado Libre'!E411)-1),"")</f>
        <v>Salud y Equipamiento Médico</v>
      </c>
      <c r="D411" s="12" t="n">
        <v>151.74</v>
      </c>
      <c r="E411" s="13" t="n">
        <f aca="false">Parámetros!$B$5</f>
        <v>4</v>
      </c>
      <c r="F411" s="13" t="n">
        <f aca="false">D411+E411</f>
        <v>155.74</v>
      </c>
      <c r="G411" s="3" t="n">
        <f aca="false">IF(C411="",Parámetros!$B$9,IFERROR(VLOOKUP(C411,Parámetros!$A$20:$B$23,2,FALSE()),Parámetros!$B$9))</f>
        <v>0.14</v>
      </c>
      <c r="H411" s="14" t="n">
        <v>0.14</v>
      </c>
      <c r="I411" s="12" t="n">
        <v>75</v>
      </c>
      <c r="J411" s="13" t="n">
        <f aca="false">ROUNDUP((F411+Parámetros!$C$13)/(1-G411),0)</f>
        <v>211</v>
      </c>
      <c r="K411" s="13" t="n">
        <f aca="false">ROUNDUP((F411+Parámetros!$C$14)/(1-G411),0)</f>
        <v>216</v>
      </c>
      <c r="L411" s="13" t="n">
        <f aca="false">ROUNDUP((F411+Parámetros!$C$15)/(1-G411),0)</f>
        <v>225</v>
      </c>
      <c r="M411" s="13" t="n">
        <f aca="false">MAX(ROUNDUP((F411+I411)/(1-G411),0),Parámetros!$B$7)</f>
        <v>299</v>
      </c>
      <c r="N411" s="12" t="n">
        <v>309</v>
      </c>
      <c r="O411" s="12" t="n">
        <v>256.41</v>
      </c>
      <c r="P411" s="13" t="n">
        <f aca="false">Parámetros!$B$6</f>
        <v>1</v>
      </c>
      <c r="Q411" s="13" t="n">
        <f aca="false">IF(AND(ISNUMBER(O411),O411-P411&gt;=Parámetros!$B$7),M411,IF(J411&lt;Parámetros!$B$13,J411,IF(K411&lt;Parámetros!$B$14,K411,IF(L411&lt;Parámetros!$B$15,L411,M411))))</f>
        <v>225</v>
      </c>
      <c r="R411" s="13" t="n">
        <f aca="false">IF(AND(ISNUMBER(O411),O411-P411&gt;=Q411),O411-P411,Q411)</f>
        <v>255.41</v>
      </c>
      <c r="S411" s="3" t="n">
        <f aca="false">IF(ISNUMBER(O411),R411/O411-1,"")</f>
        <v>-0.00390000390000389</v>
      </c>
      <c r="T411" s="13" t="n">
        <f aca="false">VLOOKUP(R411,Parámetros!$A$13:$C$16,3,TRUE())</f>
        <v>37</v>
      </c>
      <c r="U411" s="13" t="n">
        <f aca="false">IF(R411&gt;=Parámetros!$B$7,I411,0)</f>
        <v>0</v>
      </c>
      <c r="V411" s="13" t="n">
        <f aca="false">R411*(1-G411)-T411-U411</f>
        <v>182.6526</v>
      </c>
      <c r="W411" s="13" t="n">
        <f aca="false">V411-F411</f>
        <v>26.9126</v>
      </c>
      <c r="X411" s="2" t="s">
        <v>13533</v>
      </c>
      <c r="Y411" s="2"/>
      <c r="Z411" s="13" t="n">
        <v>152</v>
      </c>
      <c r="AA411" s="2" t="s">
        <v>13586</v>
      </c>
    </row>
    <row r="412" customFormat="false" ht="15" hidden="false" customHeight="false" outlineLevel="0" collapsed="false">
      <c r="A412" s="8" t="s">
        <v>5047</v>
      </c>
      <c r="B412" s="10" t="str">
        <f aca="false">'Layout Mercado Libre'!C412</f>
        <v>Flumetol NF Ofteno Fluorometolona 1 mg/ml Gotero 5 ml</v>
      </c>
      <c r="C412" s="10" t="str">
        <f aca="false">IFERROR(LEFT('Layout Mercado Libre'!E412,FIND(" &gt; ",'Layout Mercado Libre'!E412)-1),"")</f>
        <v>Salud y Equipamiento Médico</v>
      </c>
      <c r="D412" s="12" t="n">
        <v>365.96</v>
      </c>
      <c r="E412" s="13" t="n">
        <f aca="false">Parámetros!$B$5</f>
        <v>4</v>
      </c>
      <c r="F412" s="13" t="n">
        <f aca="false">D412+E412</f>
        <v>369.96</v>
      </c>
      <c r="G412" s="3" t="n">
        <f aca="false">IF(C412="",Parámetros!$B$9,IFERROR(VLOOKUP(C412,Parámetros!$A$20:$B$23,2,FALSE()),Parámetros!$B$9))</f>
        <v>0.14</v>
      </c>
      <c r="H412" s="14" t="n">
        <v>0.06</v>
      </c>
      <c r="I412" s="12" t="n">
        <v>75</v>
      </c>
      <c r="J412" s="13" t="n">
        <f aca="false">ROUNDUP((F412+Parámetros!$C$13)/(1-G412),0)</f>
        <v>460</v>
      </c>
      <c r="K412" s="13" t="n">
        <f aca="false">ROUNDUP((F412+Parámetros!$C$14)/(1-G412),0)</f>
        <v>466</v>
      </c>
      <c r="L412" s="13" t="n">
        <f aca="false">ROUNDUP((F412+Parámetros!$C$15)/(1-G412),0)</f>
        <v>474</v>
      </c>
      <c r="M412" s="13" t="n">
        <f aca="false">MAX(ROUNDUP((F412+I412)/(1-G412),0),Parámetros!$B$7)</f>
        <v>518</v>
      </c>
      <c r="N412" s="12" t="n">
        <v>627.55</v>
      </c>
      <c r="O412" s="12" t="n">
        <v>493.87</v>
      </c>
      <c r="P412" s="13" t="n">
        <f aca="false">Parámetros!$B$6</f>
        <v>1</v>
      </c>
      <c r="Q412" s="13" t="n">
        <f aca="false">IF(AND(ISNUMBER(O412),O412-P412&gt;=Parámetros!$B$7),M412,IF(J412&lt;Parámetros!$B$13,J412,IF(K412&lt;Parámetros!$B$14,K412,IF(L412&lt;Parámetros!$B$15,L412,M412))))</f>
        <v>518</v>
      </c>
      <c r="R412" s="13" t="n">
        <f aca="false">IF(AND(ISNUMBER(O412),O412-P412&gt;=Q412),O412-P412,Q412)</f>
        <v>518</v>
      </c>
      <c r="S412" s="3" t="n">
        <f aca="false">IF(ISNUMBER(O412),R412/O412-1,"")</f>
        <v>0.0488590114807541</v>
      </c>
      <c r="T412" s="13" t="n">
        <f aca="false">VLOOKUP(R412,Parámetros!$A$13:$C$16,3,TRUE())</f>
        <v>0</v>
      </c>
      <c r="U412" s="13" t="n">
        <f aca="false">IF(R412&gt;=Parámetros!$B$7,I412,0)</f>
        <v>75</v>
      </c>
      <c r="V412" s="13" t="n">
        <f aca="false">R412*(1-G412)-T412-U412</f>
        <v>370.48</v>
      </c>
      <c r="W412" s="13" t="n">
        <f aca="false">V412-F412</f>
        <v>0.520000000000039</v>
      </c>
      <c r="X412" s="2" t="s">
        <v>13542</v>
      </c>
      <c r="Y412" s="2"/>
      <c r="Z412" s="13" t="n">
        <v>477</v>
      </c>
      <c r="AA412" s="2" t="s">
        <v>13523</v>
      </c>
    </row>
    <row r="413" customFormat="false" ht="15" hidden="false" customHeight="false" outlineLevel="0" collapsed="false">
      <c r="A413" s="8" t="s">
        <v>5061</v>
      </c>
      <c r="B413" s="10" t="str">
        <f aca="false">'Layout Mercado Libre'!C413</f>
        <v>Brunadol Paracetamol Naproxeno 300 mg/275 mg 10 Tabletas</v>
      </c>
      <c r="C413" s="10" t="str">
        <f aca="false">IFERROR(LEFT('Layout Mercado Libre'!E413,FIND(" &gt; ",'Layout Mercado Libre'!E413)-1),"")</f>
        <v>Salud y Equipamiento Médico</v>
      </c>
      <c r="D413" s="12" t="n">
        <v>18</v>
      </c>
      <c r="E413" s="13" t="n">
        <f aca="false">Parámetros!$B$5</f>
        <v>4</v>
      </c>
      <c r="F413" s="13" t="n">
        <f aca="false">D413+E413</f>
        <v>22</v>
      </c>
      <c r="G413" s="3" t="n">
        <f aca="false">IF(C413="",Parámetros!$B$9,IFERROR(VLOOKUP(C413,Parámetros!$A$20:$B$23,2,FALSE()),Parámetros!$B$9))</f>
        <v>0.14</v>
      </c>
      <c r="H413" s="14" t="n">
        <v>0.14</v>
      </c>
      <c r="I413" s="12" t="n">
        <v>75</v>
      </c>
      <c r="J413" s="13" t="n">
        <f aca="false">ROUNDUP((F413+Parámetros!$C$13)/(1-G413),0)</f>
        <v>55</v>
      </c>
      <c r="K413" s="13" t="n">
        <f aca="false">ROUNDUP((F413+Parámetros!$C$14)/(1-G413),0)</f>
        <v>61</v>
      </c>
      <c r="L413" s="13" t="n">
        <f aca="false">ROUNDUP((F413+Parámetros!$C$15)/(1-G413),0)</f>
        <v>69</v>
      </c>
      <c r="M413" s="13" t="n">
        <f aca="false">MAX(ROUNDUP((F413+I413)/(1-G413),0),Parámetros!$B$7)</f>
        <v>299</v>
      </c>
      <c r="N413" s="12"/>
      <c r="O413" s="12"/>
      <c r="P413" s="13" t="n">
        <f aca="false">Parámetros!$B$6</f>
        <v>1</v>
      </c>
      <c r="Q413" s="13" t="n">
        <f aca="false">IF(AND(ISNUMBER(O413),O413-P413&gt;=Parámetros!$B$7),M413,IF(J413&lt;Parámetros!$B$13,J413,IF(K413&lt;Parámetros!$B$14,K413,IF(L413&lt;Parámetros!$B$15,L413,M413))))</f>
        <v>55</v>
      </c>
      <c r="R413" s="13" t="n">
        <f aca="false">IF(AND(ISNUMBER(O413),O413-P413&gt;=Q413),O413-P413,Q413)</f>
        <v>55</v>
      </c>
      <c r="S413" s="3" t="str">
        <f aca="false">IF(ISNUMBER(O413),R413/O413-1,"")</f>
        <v/>
      </c>
      <c r="T413" s="13" t="n">
        <f aca="false">VLOOKUP(R413,Parámetros!$A$13:$C$16,3,TRUE())</f>
        <v>25</v>
      </c>
      <c r="U413" s="13" t="n">
        <f aca="false">IF(R413&gt;=Parámetros!$B$7,I413,0)</f>
        <v>0</v>
      </c>
      <c r="V413" s="13" t="n">
        <f aca="false">R413*(1-G413)-T413-U413</f>
        <v>22.3</v>
      </c>
      <c r="W413" s="13" t="n">
        <f aca="false">V413-F413</f>
        <v>0.299999999999997</v>
      </c>
      <c r="X413" s="2" t="s">
        <v>13533</v>
      </c>
      <c r="Y413" s="2"/>
      <c r="Z413" s="13"/>
      <c r="AA413" s="2"/>
    </row>
    <row r="414" customFormat="false" ht="15" hidden="false" customHeight="false" outlineLevel="0" collapsed="false">
      <c r="A414" s="8" t="s">
        <v>5071</v>
      </c>
      <c r="B414" s="10" t="str">
        <f aca="false">'Layout Mercado Libre'!C414</f>
        <v>Daxon Nitazoxanida 500 mg 6 Tabletas</v>
      </c>
      <c r="C414" s="10" t="str">
        <f aca="false">IFERROR(LEFT('Layout Mercado Libre'!E414,FIND(" &gt; ",'Layout Mercado Libre'!E414)-1),"")</f>
        <v>Salud y Equipamiento Médico</v>
      </c>
      <c r="D414" s="12" t="n">
        <v>200</v>
      </c>
      <c r="E414" s="13" t="n">
        <f aca="false">Parámetros!$B$5</f>
        <v>4</v>
      </c>
      <c r="F414" s="13" t="n">
        <f aca="false">D414+E414</f>
        <v>204</v>
      </c>
      <c r="G414" s="3" t="n">
        <f aca="false">IF(C414="",Parámetros!$B$9,IFERROR(VLOOKUP(C414,Parámetros!$A$20:$B$23,2,FALSE()),Parámetros!$B$9))</f>
        <v>0.14</v>
      </c>
      <c r="H414" s="14" t="n">
        <v>0.13</v>
      </c>
      <c r="I414" s="12" t="n">
        <v>75</v>
      </c>
      <c r="J414" s="13" t="n">
        <f aca="false">ROUNDUP((F414+Parámetros!$C$13)/(1-G414),0)</f>
        <v>267</v>
      </c>
      <c r="K414" s="13" t="n">
        <f aca="false">ROUNDUP((F414+Parámetros!$C$14)/(1-G414),0)</f>
        <v>273</v>
      </c>
      <c r="L414" s="13" t="n">
        <f aca="false">ROUNDUP((F414+Parámetros!$C$15)/(1-G414),0)</f>
        <v>281</v>
      </c>
      <c r="M414" s="13" t="n">
        <f aca="false">MAX(ROUNDUP((F414+I414)/(1-G414),0),Parámetros!$B$7)</f>
        <v>325</v>
      </c>
      <c r="N414" s="12" t="n">
        <v>703.92</v>
      </c>
      <c r="O414" s="12" t="n">
        <v>657.02</v>
      </c>
      <c r="P414" s="13" t="n">
        <f aca="false">Parámetros!$B$6</f>
        <v>1</v>
      </c>
      <c r="Q414" s="13" t="n">
        <f aca="false">IF(AND(ISNUMBER(O414),O414-P414&gt;=Parámetros!$B$7),M414,IF(J414&lt;Parámetros!$B$13,J414,IF(K414&lt;Parámetros!$B$14,K414,IF(L414&lt;Parámetros!$B$15,L414,M414))))</f>
        <v>325</v>
      </c>
      <c r="R414" s="13" t="n">
        <f aca="false">IF(AND(ISNUMBER(O414),O414-P414&gt;=Q414),O414-P414,Q414)</f>
        <v>656.02</v>
      </c>
      <c r="S414" s="3" t="n">
        <f aca="false">IF(ISNUMBER(O414),R414/O414-1,"")</f>
        <v>-0.0015220236826885</v>
      </c>
      <c r="T414" s="13" t="n">
        <f aca="false">VLOOKUP(R414,Parámetros!$A$13:$C$16,3,TRUE())</f>
        <v>0</v>
      </c>
      <c r="U414" s="13" t="n">
        <f aca="false">IF(R414&gt;=Parámetros!$B$7,I414,0)</f>
        <v>75</v>
      </c>
      <c r="V414" s="13" t="n">
        <f aca="false">R414*(1-G414)-T414-U414</f>
        <v>489.1772</v>
      </c>
      <c r="W414" s="13" t="n">
        <f aca="false">V414-F414</f>
        <v>285.1772</v>
      </c>
      <c r="X414" s="2" t="s">
        <v>13635</v>
      </c>
      <c r="Y414" s="2"/>
      <c r="Z414" s="13" t="n">
        <v>523</v>
      </c>
      <c r="AA414" s="2" t="s">
        <v>13518</v>
      </c>
    </row>
    <row r="415" customFormat="false" ht="15" hidden="false" customHeight="false" outlineLevel="0" collapsed="false">
      <c r="A415" s="8" t="s">
        <v>5081</v>
      </c>
      <c r="B415" s="10" t="str">
        <f aca="false">'Layout Mercado Libre'!C415</f>
        <v>Libertrim SDP Pediátrico Suspensión 30 ml Trimebutina</v>
      </c>
      <c r="C415" s="10" t="str">
        <f aca="false">IFERROR(LEFT('Layout Mercado Libre'!E415,FIND(" &gt; ",'Layout Mercado Libre'!E415)-1),"")</f>
        <v>Salud y Equipamiento Médico</v>
      </c>
      <c r="D415" s="12" t="n">
        <v>354.08</v>
      </c>
      <c r="E415" s="13" t="n">
        <f aca="false">Parámetros!$B$5</f>
        <v>4</v>
      </c>
      <c r="F415" s="13" t="n">
        <f aca="false">D415+E415</f>
        <v>358.08</v>
      </c>
      <c r="G415" s="3" t="n">
        <f aca="false">IF(C415="",Parámetros!$B$9,IFERROR(VLOOKUP(C415,Parámetros!$A$20:$B$23,2,FALSE()),Parámetros!$B$9))</f>
        <v>0.14</v>
      </c>
      <c r="H415" s="14" t="n">
        <v>0.09</v>
      </c>
      <c r="I415" s="12" t="n">
        <v>75</v>
      </c>
      <c r="J415" s="13" t="n">
        <f aca="false">ROUNDUP((F415+Parámetros!$C$13)/(1-G415),0)</f>
        <v>446</v>
      </c>
      <c r="K415" s="13" t="n">
        <f aca="false">ROUNDUP((F415+Parámetros!$C$14)/(1-G415),0)</f>
        <v>452</v>
      </c>
      <c r="L415" s="13" t="n">
        <f aca="false">ROUNDUP((F415+Parámetros!$C$15)/(1-G415),0)</f>
        <v>460</v>
      </c>
      <c r="M415" s="13" t="n">
        <f aca="false">MAX(ROUNDUP((F415+I415)/(1-G415),0),Parámetros!$B$7)</f>
        <v>504</v>
      </c>
      <c r="N415" s="12" t="n">
        <v>626.41</v>
      </c>
      <c r="O415" s="12" t="n">
        <v>489</v>
      </c>
      <c r="P415" s="13" t="n">
        <f aca="false">Parámetros!$B$6</f>
        <v>1</v>
      </c>
      <c r="Q415" s="13" t="n">
        <f aca="false">IF(AND(ISNUMBER(O415),O415-P415&gt;=Parámetros!$B$7),M415,IF(J415&lt;Parámetros!$B$13,J415,IF(K415&lt;Parámetros!$B$14,K415,IF(L415&lt;Parámetros!$B$15,L415,M415))))</f>
        <v>504</v>
      </c>
      <c r="R415" s="13" t="n">
        <f aca="false">IF(AND(ISNUMBER(O415),O415-P415&gt;=Q415),O415-P415,Q415)</f>
        <v>504</v>
      </c>
      <c r="S415" s="3" t="n">
        <f aca="false">IF(ISNUMBER(O415),R415/O415-1,"")</f>
        <v>0.0306748466257669</v>
      </c>
      <c r="T415" s="13" t="n">
        <f aca="false">VLOOKUP(R415,Parámetros!$A$13:$C$16,3,TRUE())</f>
        <v>0</v>
      </c>
      <c r="U415" s="13" t="n">
        <f aca="false">IF(R415&gt;=Parámetros!$B$7,I415,0)</f>
        <v>75</v>
      </c>
      <c r="V415" s="13" t="n">
        <f aca="false">R415*(1-G415)-T415-U415</f>
        <v>358.44</v>
      </c>
      <c r="W415" s="13" t="n">
        <f aca="false">V415-F415</f>
        <v>0.360000000000014</v>
      </c>
      <c r="X415" s="2" t="s">
        <v>13562</v>
      </c>
      <c r="Y415" s="2"/>
      <c r="Z415" s="13" t="n">
        <v>384</v>
      </c>
      <c r="AA415" s="2" t="s">
        <v>13523</v>
      </c>
    </row>
    <row r="416" customFormat="false" ht="15" hidden="false" customHeight="false" outlineLevel="0" collapsed="false">
      <c r="A416" s="8" t="s">
        <v>5095</v>
      </c>
      <c r="B416" s="10" t="str">
        <f aca="false">'Layout Mercado Libre'!C416</f>
        <v>Cicloferon Aciclovir 400 mg 35 Tabletas</v>
      </c>
      <c r="C416" s="10" t="str">
        <f aca="false">IFERROR(LEFT('Layout Mercado Libre'!E416,FIND(" &gt; ",'Layout Mercado Libre'!E416)-1),"")</f>
        <v>Salud y Equipamiento Médico</v>
      </c>
      <c r="D416" s="12" t="n">
        <v>794.34</v>
      </c>
      <c r="E416" s="13" t="n">
        <f aca="false">Parámetros!$B$5</f>
        <v>4</v>
      </c>
      <c r="F416" s="13" t="n">
        <f aca="false">D416+E416</f>
        <v>798.34</v>
      </c>
      <c r="G416" s="3" t="n">
        <f aca="false">IF(C416="",Parámetros!$B$9,IFERROR(VLOOKUP(C416,Parámetros!$A$20:$B$23,2,FALSE()),Parámetros!$B$9))</f>
        <v>0.14</v>
      </c>
      <c r="H416" s="14" t="n">
        <v>0.2</v>
      </c>
      <c r="I416" s="12" t="n">
        <v>75</v>
      </c>
      <c r="J416" s="13" t="n">
        <f aca="false">ROUNDUP((F416+Parámetros!$C$13)/(1-G416),0)</f>
        <v>958</v>
      </c>
      <c r="K416" s="13" t="n">
        <f aca="false">ROUNDUP((F416+Parámetros!$C$14)/(1-G416),0)</f>
        <v>964</v>
      </c>
      <c r="L416" s="13" t="n">
        <f aca="false">ROUNDUP((F416+Parámetros!$C$15)/(1-G416),0)</f>
        <v>972</v>
      </c>
      <c r="M416" s="13" t="n">
        <f aca="false">MAX(ROUNDUP((F416+I416)/(1-G416),0),Parámetros!$B$7)</f>
        <v>1016</v>
      </c>
      <c r="N416" s="12" t="n">
        <v>1584.99</v>
      </c>
      <c r="O416" s="12" t="n">
        <v>1264.23</v>
      </c>
      <c r="P416" s="13" t="n">
        <f aca="false">Parámetros!$B$6</f>
        <v>1</v>
      </c>
      <c r="Q416" s="13" t="n">
        <f aca="false">IF(AND(ISNUMBER(O416),O416-P416&gt;=Parámetros!$B$7),M416,IF(J416&lt;Parámetros!$B$13,J416,IF(K416&lt;Parámetros!$B$14,K416,IF(L416&lt;Parámetros!$B$15,L416,M416))))</f>
        <v>1016</v>
      </c>
      <c r="R416" s="13" t="n">
        <f aca="false">IF(AND(ISNUMBER(O416),O416-P416&gt;=Q416),O416-P416,Q416)</f>
        <v>1263.23</v>
      </c>
      <c r="S416" s="3" t="n">
        <f aca="false">IF(ISNUMBER(O416),R416/O416-1,"")</f>
        <v>-0.000790995309397857</v>
      </c>
      <c r="T416" s="13" t="n">
        <f aca="false">VLOOKUP(R416,Parámetros!$A$13:$C$16,3,TRUE())</f>
        <v>0</v>
      </c>
      <c r="U416" s="13" t="n">
        <f aca="false">IF(R416&gt;=Parámetros!$B$7,I416,0)</f>
        <v>75</v>
      </c>
      <c r="V416" s="13" t="n">
        <f aca="false">R416*(1-G416)-T416-U416</f>
        <v>1011.3778</v>
      </c>
      <c r="W416" s="13" t="n">
        <f aca="false">V416-F416</f>
        <v>213.0378</v>
      </c>
      <c r="X416" s="2" t="s">
        <v>13670</v>
      </c>
      <c r="Y416" s="2"/>
      <c r="Z416" s="13" t="n">
        <v>1106.5</v>
      </c>
      <c r="AA416" s="2" t="s">
        <v>13518</v>
      </c>
    </row>
    <row r="417" customFormat="false" ht="15" hidden="false" customHeight="false" outlineLevel="0" collapsed="false">
      <c r="A417" s="8" t="s">
        <v>5111</v>
      </c>
      <c r="B417" s="10" t="str">
        <f aca="false">'Layout Mercado Libre'!C417</f>
        <v>Crema Dental Colgate Triple Acción Menta 150 ml</v>
      </c>
      <c r="C417" s="10" t="str">
        <f aca="false">IFERROR(LEFT('Layout Mercado Libre'!E417,FIND(" &gt; ",'Layout Mercado Libre'!E417)-1),"")</f>
        <v>Belleza y Cuidado Personal</v>
      </c>
      <c r="D417" s="12" t="n">
        <v>25.86</v>
      </c>
      <c r="E417" s="13" t="n">
        <f aca="false">Parámetros!$B$5</f>
        <v>4</v>
      </c>
      <c r="F417" s="13" t="n">
        <f aca="false">D417+E417</f>
        <v>29.86</v>
      </c>
      <c r="G417" s="3" t="n">
        <f aca="false">IF(C417="",Parámetros!$B$9,IFERROR(VLOOKUP(C417,Parámetros!$A$20:$B$23,2,FALSE()),Parámetros!$B$9))</f>
        <v>0.14</v>
      </c>
      <c r="H417" s="14" t="n">
        <v>0.23</v>
      </c>
      <c r="I417" s="12" t="n">
        <v>75</v>
      </c>
      <c r="J417" s="13" t="n">
        <f aca="false">ROUNDUP((F417+Parámetros!$C$13)/(1-G417),0)</f>
        <v>64</v>
      </c>
      <c r="K417" s="13" t="n">
        <f aca="false">ROUNDUP((F417+Parámetros!$C$14)/(1-G417),0)</f>
        <v>70</v>
      </c>
      <c r="L417" s="13" t="n">
        <f aca="false">ROUNDUP((F417+Parámetros!$C$15)/(1-G417),0)</f>
        <v>78</v>
      </c>
      <c r="M417" s="13" t="n">
        <f aca="false">MAX(ROUNDUP((F417+I417)/(1-G417),0),Parámetros!$B$7)</f>
        <v>299</v>
      </c>
      <c r="N417" s="12" t="n">
        <v>122.37</v>
      </c>
      <c r="O417" s="12" t="n">
        <v>81.9</v>
      </c>
      <c r="P417" s="13" t="n">
        <f aca="false">Parámetros!$B$6</f>
        <v>1</v>
      </c>
      <c r="Q417" s="13" t="n">
        <f aca="false">IF(AND(ISNUMBER(O417),O417-P417&gt;=Parámetros!$B$7),M417,IF(J417&lt;Parámetros!$B$13,J417,IF(K417&lt;Parámetros!$B$14,K417,IF(L417&lt;Parámetros!$B$15,L417,M417))))</f>
        <v>64</v>
      </c>
      <c r="R417" s="13" t="n">
        <f aca="false">IF(AND(ISNUMBER(O417),O417-P417&gt;=Q417),O417-P417,Q417)</f>
        <v>80.9</v>
      </c>
      <c r="S417" s="3" t="n">
        <f aca="false">IF(ISNUMBER(O417),R417/O417-1,"")</f>
        <v>-0.0122100122100122</v>
      </c>
      <c r="T417" s="13" t="n">
        <f aca="false">VLOOKUP(R417,Parámetros!$A$13:$C$16,3,TRUE())</f>
        <v>25</v>
      </c>
      <c r="U417" s="13" t="n">
        <f aca="false">IF(R417&gt;=Parámetros!$B$7,I417,0)</f>
        <v>0</v>
      </c>
      <c r="V417" s="13" t="n">
        <f aca="false">R417*(1-G417)-T417-U417</f>
        <v>44.574</v>
      </c>
      <c r="W417" s="13" t="n">
        <f aca="false">V417-F417</f>
        <v>14.714</v>
      </c>
      <c r="X417" s="2" t="s">
        <v>13625</v>
      </c>
      <c r="Y417" s="2"/>
      <c r="Z417" s="13"/>
      <c r="AA417" s="2"/>
    </row>
    <row r="418" customFormat="false" ht="15" hidden="false" customHeight="false" outlineLevel="0" collapsed="false">
      <c r="A418" s="8" t="s">
        <v>5121</v>
      </c>
      <c r="B418" s="10" t="str">
        <f aca="false">'Layout Mercado Libre'!C418</f>
        <v>Redoxon Forte Vitamina C 2 g 10 Tabletas Efervescentes</v>
      </c>
      <c r="C418" s="10" t="str">
        <f aca="false">IFERROR(LEFT('Layout Mercado Libre'!E418,FIND(" &gt; ",'Layout Mercado Libre'!E418)-1),"")</f>
        <v>Salud y Equipamiento Médico</v>
      </c>
      <c r="D418" s="12" t="n">
        <v>139.99</v>
      </c>
      <c r="E418" s="13" t="n">
        <f aca="false">Parámetros!$B$5</f>
        <v>4</v>
      </c>
      <c r="F418" s="13" t="n">
        <f aca="false">D418+E418</f>
        <v>143.99</v>
      </c>
      <c r="G418" s="3" t="n">
        <f aca="false">IF(C418="",Parámetros!$B$9,IFERROR(VLOOKUP(C418,Parámetros!$A$20:$B$23,2,FALSE()),Parámetros!$B$9))</f>
        <v>0.14</v>
      </c>
      <c r="H418" s="14" t="n">
        <v>0.14</v>
      </c>
      <c r="I418" s="12" t="n">
        <v>75</v>
      </c>
      <c r="J418" s="13" t="n">
        <f aca="false">ROUNDUP((F418+Parámetros!$C$13)/(1-G418),0)</f>
        <v>197</v>
      </c>
      <c r="K418" s="13" t="n">
        <f aca="false">ROUNDUP((F418+Parámetros!$C$14)/(1-G418),0)</f>
        <v>203</v>
      </c>
      <c r="L418" s="13" t="n">
        <f aca="false">ROUNDUP((F418+Parámetros!$C$15)/(1-G418),0)</f>
        <v>211</v>
      </c>
      <c r="M418" s="13" t="n">
        <f aca="false">MAX(ROUNDUP((F418+I418)/(1-G418),0),Parámetros!$B$7)</f>
        <v>299</v>
      </c>
      <c r="N418" s="12" t="n">
        <v>257.72</v>
      </c>
      <c r="O418" s="12" t="n">
        <v>215.84</v>
      </c>
      <c r="P418" s="13" t="n">
        <f aca="false">Parámetros!$B$6</f>
        <v>1</v>
      </c>
      <c r="Q418" s="13" t="n">
        <f aca="false">IF(AND(ISNUMBER(O418),O418-P418&gt;=Parámetros!$B$7),M418,IF(J418&lt;Parámetros!$B$13,J418,IF(K418&lt;Parámetros!$B$14,K418,IF(L418&lt;Parámetros!$B$15,L418,M418))))</f>
        <v>211</v>
      </c>
      <c r="R418" s="13" t="n">
        <f aca="false">IF(AND(ISNUMBER(O418),O418-P418&gt;=Q418),O418-P418,Q418)</f>
        <v>214.84</v>
      </c>
      <c r="S418" s="3" t="n">
        <f aca="false">IF(ISNUMBER(O418),R418/O418-1,"")</f>
        <v>-0.00463306152705711</v>
      </c>
      <c r="T418" s="13" t="n">
        <f aca="false">VLOOKUP(R418,Parámetros!$A$13:$C$16,3,TRUE())</f>
        <v>37</v>
      </c>
      <c r="U418" s="13" t="n">
        <f aca="false">IF(R418&gt;=Parámetros!$B$7,I418,0)</f>
        <v>0</v>
      </c>
      <c r="V418" s="13" t="n">
        <f aca="false">R418*(1-G418)-T418-U418</f>
        <v>147.7624</v>
      </c>
      <c r="W418" s="13" t="n">
        <f aca="false">V418-F418</f>
        <v>3.7724</v>
      </c>
      <c r="X418" s="2" t="s">
        <v>13533</v>
      </c>
      <c r="Y418" s="2"/>
      <c r="Z418" s="13" t="n">
        <v>148.5</v>
      </c>
      <c r="AA418" s="2" t="s">
        <v>13518</v>
      </c>
    </row>
    <row r="419" customFormat="false" ht="15" hidden="false" customHeight="false" outlineLevel="0" collapsed="false">
      <c r="A419" s="8" t="s">
        <v>5132</v>
      </c>
      <c r="B419" s="10" t="str">
        <f aca="false">'Layout Mercado Libre'!C419</f>
        <v>Durater Famotidina 40 mg 10 Comprimidos</v>
      </c>
      <c r="C419" s="10" t="str">
        <f aca="false">IFERROR(LEFT('Layout Mercado Libre'!E419,FIND(" &gt; ",'Layout Mercado Libre'!E419)-1),"")</f>
        <v>Salud y Equipamiento Médico</v>
      </c>
      <c r="D419" s="12" t="n">
        <v>329.4</v>
      </c>
      <c r="E419" s="13" t="n">
        <f aca="false">Parámetros!$B$5</f>
        <v>4</v>
      </c>
      <c r="F419" s="13" t="n">
        <f aca="false">D419+E419</f>
        <v>333.4</v>
      </c>
      <c r="G419" s="3" t="n">
        <f aca="false">IF(C419="",Parámetros!$B$9,IFERROR(VLOOKUP(C419,Parámetros!$A$20:$B$23,2,FALSE()),Parámetros!$B$9))</f>
        <v>0.14</v>
      </c>
      <c r="H419" s="14" t="n">
        <v>0.14</v>
      </c>
      <c r="I419" s="12" t="n">
        <v>75</v>
      </c>
      <c r="J419" s="13" t="n">
        <f aca="false">ROUNDUP((F419+Parámetros!$C$13)/(1-G419),0)</f>
        <v>417</v>
      </c>
      <c r="K419" s="13" t="n">
        <f aca="false">ROUNDUP((F419+Parámetros!$C$14)/(1-G419),0)</f>
        <v>423</v>
      </c>
      <c r="L419" s="13" t="n">
        <f aca="false">ROUNDUP((F419+Parámetros!$C$15)/(1-G419),0)</f>
        <v>431</v>
      </c>
      <c r="M419" s="13" t="n">
        <f aca="false">MAX(ROUNDUP((F419+I419)/(1-G419),0),Parámetros!$B$7)</f>
        <v>475</v>
      </c>
      <c r="N419" s="12" t="n">
        <v>585.43</v>
      </c>
      <c r="O419" s="12" t="n">
        <v>555.39</v>
      </c>
      <c r="P419" s="13" t="n">
        <f aca="false">Parámetros!$B$6</f>
        <v>1</v>
      </c>
      <c r="Q419" s="13" t="n">
        <f aca="false">IF(AND(ISNUMBER(O419),O419-P419&gt;=Parámetros!$B$7),M419,IF(J419&lt;Parámetros!$B$13,J419,IF(K419&lt;Parámetros!$B$14,K419,IF(L419&lt;Parámetros!$B$15,L419,M419))))</f>
        <v>475</v>
      </c>
      <c r="R419" s="13" t="n">
        <f aca="false">IF(AND(ISNUMBER(O419),O419-P419&gt;=Q419),O419-P419,Q419)</f>
        <v>554.39</v>
      </c>
      <c r="S419" s="3" t="n">
        <f aca="false">IF(ISNUMBER(O419),R419/O419-1,"")</f>
        <v>-0.00180053655989487</v>
      </c>
      <c r="T419" s="13" t="n">
        <f aca="false">VLOOKUP(R419,Parámetros!$A$13:$C$16,3,TRUE())</f>
        <v>0</v>
      </c>
      <c r="U419" s="13" t="n">
        <f aca="false">IF(R419&gt;=Parámetros!$B$7,I419,0)</f>
        <v>75</v>
      </c>
      <c r="V419" s="13" t="n">
        <f aca="false">R419*(1-G419)-T419-U419</f>
        <v>401.7754</v>
      </c>
      <c r="W419" s="13" t="n">
        <f aca="false">V419-F419</f>
        <v>68.3754</v>
      </c>
      <c r="X419" s="2" t="s">
        <v>13671</v>
      </c>
      <c r="Y419" s="2"/>
      <c r="Z419" s="13" t="n">
        <v>393</v>
      </c>
      <c r="AA419" s="2" t="s">
        <v>13512</v>
      </c>
    </row>
    <row r="420" customFormat="false" ht="15" hidden="false" customHeight="false" outlineLevel="0" collapsed="false">
      <c r="A420" s="8" t="s">
        <v>5147</v>
      </c>
      <c r="B420" s="10" t="str">
        <f aca="false">'Layout Mercado Libre'!C420</f>
        <v>Postday Levonorgestrel 0.75 mg 2 Comprimidos</v>
      </c>
      <c r="C420" s="10" t="str">
        <f aca="false">IFERROR(LEFT('Layout Mercado Libre'!E420,FIND(" &gt; ",'Layout Mercado Libre'!E420)-1),"")</f>
        <v>Salud y Equipamiento Médico</v>
      </c>
      <c r="D420" s="12" t="n">
        <v>43</v>
      </c>
      <c r="E420" s="13" t="n">
        <f aca="false">Parámetros!$B$5</f>
        <v>4</v>
      </c>
      <c r="F420" s="13" t="n">
        <f aca="false">D420+E420</f>
        <v>47</v>
      </c>
      <c r="G420" s="3" t="n">
        <f aca="false">IF(C420="",Parámetros!$B$9,IFERROR(VLOOKUP(C420,Parámetros!$A$20:$B$23,2,FALSE()),Parámetros!$B$9))</f>
        <v>0.14</v>
      </c>
      <c r="H420" s="14" t="n">
        <v>0.12</v>
      </c>
      <c r="I420" s="12" t="n">
        <v>75</v>
      </c>
      <c r="J420" s="13" t="n">
        <f aca="false">ROUNDUP((F420+Parámetros!$C$13)/(1-G420),0)</f>
        <v>84</v>
      </c>
      <c r="K420" s="13" t="n">
        <f aca="false">ROUNDUP((F420+Parámetros!$C$14)/(1-G420),0)</f>
        <v>90</v>
      </c>
      <c r="L420" s="13" t="n">
        <f aca="false">ROUNDUP((F420+Parámetros!$C$15)/(1-G420),0)</f>
        <v>98</v>
      </c>
      <c r="M420" s="13" t="n">
        <f aca="false">MAX(ROUNDUP((F420+I420)/(1-G420),0),Parámetros!$B$7)</f>
        <v>299</v>
      </c>
      <c r="N420" s="12" t="n">
        <v>99.23</v>
      </c>
      <c r="O420" s="12" t="n">
        <v>92</v>
      </c>
      <c r="P420" s="13" t="n">
        <f aca="false">Parámetros!$B$6</f>
        <v>1</v>
      </c>
      <c r="Q420" s="13" t="n">
        <f aca="false">IF(AND(ISNUMBER(O420),O420-P420&gt;=Parámetros!$B$7),M420,IF(J420&lt;Parámetros!$B$13,J420,IF(K420&lt;Parámetros!$B$14,K420,IF(L420&lt;Parámetros!$B$15,L420,M420))))</f>
        <v>84</v>
      </c>
      <c r="R420" s="13" t="n">
        <f aca="false">IF(AND(ISNUMBER(O420),O420-P420&gt;=Q420),O420-P420,Q420)</f>
        <v>91</v>
      </c>
      <c r="S420" s="3" t="n">
        <f aca="false">IF(ISNUMBER(O420),R420/O420-1,"")</f>
        <v>-0.0108695652173914</v>
      </c>
      <c r="T420" s="13" t="n">
        <f aca="false">VLOOKUP(R420,Parámetros!$A$13:$C$16,3,TRUE())</f>
        <v>25</v>
      </c>
      <c r="U420" s="13" t="n">
        <f aca="false">IF(R420&gt;=Parámetros!$B$7,I420,0)</f>
        <v>0</v>
      </c>
      <c r="V420" s="13" t="n">
        <f aca="false">R420*(1-G420)-T420-U420</f>
        <v>53.26</v>
      </c>
      <c r="W420" s="13" t="n">
        <f aca="false">V420-F420</f>
        <v>6.26000000000001</v>
      </c>
      <c r="X420" s="2" t="s">
        <v>13672</v>
      </c>
      <c r="Y420" s="2"/>
      <c r="Z420" s="13" t="n">
        <v>78</v>
      </c>
      <c r="AA420" s="2" t="s">
        <v>13586</v>
      </c>
    </row>
    <row r="421" customFormat="false" ht="15" hidden="false" customHeight="false" outlineLevel="0" collapsed="false">
      <c r="A421" s="8" t="s">
        <v>5160</v>
      </c>
      <c r="B421" s="10" t="str">
        <f aca="false">'Layout Mercado Libre'!C421</f>
        <v>Sedalmerck Paracetamol Cafeína Fenilefrina 20 Tabletas</v>
      </c>
      <c r="C421" s="10" t="str">
        <f aca="false">IFERROR(LEFT('Layout Mercado Libre'!E421,FIND(" &gt; ",'Layout Mercado Libre'!E421)-1),"")</f>
        <v>Salud y Equipamiento Médico</v>
      </c>
      <c r="D421" s="12" t="n">
        <v>71</v>
      </c>
      <c r="E421" s="13" t="n">
        <f aca="false">Parámetros!$B$5</f>
        <v>4</v>
      </c>
      <c r="F421" s="13" t="n">
        <f aca="false">D421+E421</f>
        <v>75</v>
      </c>
      <c r="G421" s="3" t="n">
        <f aca="false">IF(C421="",Parámetros!$B$9,IFERROR(VLOOKUP(C421,Parámetros!$A$20:$B$23,2,FALSE()),Parámetros!$B$9))</f>
        <v>0.14</v>
      </c>
      <c r="H421" s="14" t="n">
        <v>0.17</v>
      </c>
      <c r="I421" s="12" t="n">
        <v>75</v>
      </c>
      <c r="J421" s="13" t="n">
        <f aca="false">ROUNDUP((F421+Parámetros!$C$13)/(1-G421),0)</f>
        <v>117</v>
      </c>
      <c r="K421" s="13" t="n">
        <f aca="false">ROUNDUP((F421+Parámetros!$C$14)/(1-G421),0)</f>
        <v>123</v>
      </c>
      <c r="L421" s="13" t="n">
        <f aca="false">ROUNDUP((F421+Parámetros!$C$15)/(1-G421),0)</f>
        <v>131</v>
      </c>
      <c r="M421" s="13" t="n">
        <f aca="false">MAX(ROUNDUP((F421+I421)/(1-G421),0),Parámetros!$B$7)</f>
        <v>299</v>
      </c>
      <c r="N421" s="12" t="n">
        <v>147.34</v>
      </c>
      <c r="O421" s="12" t="n">
        <v>124.09</v>
      </c>
      <c r="P421" s="13" t="n">
        <f aca="false">Parámetros!$B$6</f>
        <v>1</v>
      </c>
      <c r="Q421" s="13" t="n">
        <f aca="false">IF(AND(ISNUMBER(O421),O421-P421&gt;=Parámetros!$B$7),M421,IF(J421&lt;Parámetros!$B$13,J421,IF(K421&lt;Parámetros!$B$14,K421,IF(L421&lt;Parámetros!$B$15,L421,M421))))</f>
        <v>123</v>
      </c>
      <c r="R421" s="13" t="n">
        <f aca="false">IF(AND(ISNUMBER(O421),O421-P421&gt;=Q421),O421-P421,Q421)</f>
        <v>123.09</v>
      </c>
      <c r="S421" s="3" t="n">
        <f aca="false">IF(ISNUMBER(O421),R421/O421-1,"")</f>
        <v>-0.00805866709646219</v>
      </c>
      <c r="T421" s="13" t="n">
        <f aca="false">VLOOKUP(R421,Parámetros!$A$13:$C$16,3,TRUE())</f>
        <v>30</v>
      </c>
      <c r="U421" s="13" t="n">
        <f aca="false">IF(R421&gt;=Parámetros!$B$7,I421,0)</f>
        <v>0</v>
      </c>
      <c r="V421" s="13" t="n">
        <f aca="false">R421*(1-G421)-T421-U421</f>
        <v>75.8574</v>
      </c>
      <c r="W421" s="13" t="n">
        <f aca="false">V421-F421</f>
        <v>0.857399999999998</v>
      </c>
      <c r="X421" s="2" t="s">
        <v>13521</v>
      </c>
      <c r="Y421" s="2"/>
      <c r="Z421" s="13" t="n">
        <v>101</v>
      </c>
      <c r="AA421" s="2" t="s">
        <v>13518</v>
      </c>
    </row>
    <row r="422" customFormat="false" ht="15" hidden="false" customHeight="false" outlineLevel="0" collapsed="false">
      <c r="A422" s="8" t="s">
        <v>5172</v>
      </c>
      <c r="B422" s="10" t="str">
        <f aca="false">'Layout Mercado Libre'!C422</f>
        <v>Pulmonarom Lisados Bacterianos 10 Ampolletas 3 ml</v>
      </c>
      <c r="C422" s="10" t="str">
        <f aca="false">IFERROR(LEFT('Layout Mercado Libre'!E422,FIND(" &gt; ",'Layout Mercado Libre'!E422)-1),"")</f>
        <v>Salud y Equipamiento Médico</v>
      </c>
      <c r="D422" s="12" t="n">
        <v>678.13</v>
      </c>
      <c r="E422" s="13" t="n">
        <f aca="false">Parámetros!$B$5</f>
        <v>4</v>
      </c>
      <c r="F422" s="13" t="n">
        <f aca="false">D422+E422</f>
        <v>682.13</v>
      </c>
      <c r="G422" s="3" t="n">
        <f aca="false">IF(C422="",Parámetros!$B$9,IFERROR(VLOOKUP(C422,Parámetros!$A$20:$B$23,2,FALSE()),Parámetros!$B$9))</f>
        <v>0.14</v>
      </c>
      <c r="H422" s="14" t="n">
        <v>0.09</v>
      </c>
      <c r="I422" s="12" t="n">
        <v>75</v>
      </c>
      <c r="J422" s="13" t="n">
        <f aca="false">ROUNDUP((F422+Parámetros!$C$13)/(1-G422),0)</f>
        <v>823</v>
      </c>
      <c r="K422" s="13" t="n">
        <f aca="false">ROUNDUP((F422+Parámetros!$C$14)/(1-G422),0)</f>
        <v>829</v>
      </c>
      <c r="L422" s="13" t="n">
        <f aca="false">ROUNDUP((F422+Parámetros!$C$15)/(1-G422),0)</f>
        <v>837</v>
      </c>
      <c r="M422" s="13" t="n">
        <f aca="false">MAX(ROUNDUP((F422+I422)/(1-G422),0),Parámetros!$B$7)</f>
        <v>881</v>
      </c>
      <c r="N422" s="12" t="n">
        <v>1033.67</v>
      </c>
      <c r="O422" s="12" t="n">
        <v>587.3</v>
      </c>
      <c r="P422" s="13" t="n">
        <f aca="false">Parámetros!$B$6</f>
        <v>1</v>
      </c>
      <c r="Q422" s="13" t="n">
        <f aca="false">IF(AND(ISNUMBER(O422),O422-P422&gt;=Parámetros!$B$7),M422,IF(J422&lt;Parámetros!$B$13,J422,IF(K422&lt;Parámetros!$B$14,K422,IF(L422&lt;Parámetros!$B$15,L422,M422))))</f>
        <v>881</v>
      </c>
      <c r="R422" s="13" t="n">
        <f aca="false">IF(AND(ISNUMBER(O422),O422-P422&gt;=Q422),O422-P422,Q422)</f>
        <v>881</v>
      </c>
      <c r="S422" s="3" t="n">
        <f aca="false">IF(ISNUMBER(O422),R422/O422-1,"")</f>
        <v>0.500085135365231</v>
      </c>
      <c r="T422" s="13" t="n">
        <f aca="false">VLOOKUP(R422,Parámetros!$A$13:$C$16,3,TRUE())</f>
        <v>0</v>
      </c>
      <c r="U422" s="13" t="n">
        <f aca="false">IF(R422&gt;=Parámetros!$B$7,I422,0)</f>
        <v>75</v>
      </c>
      <c r="V422" s="13" t="n">
        <f aca="false">R422*(1-G422)-T422-U422</f>
        <v>682.66</v>
      </c>
      <c r="W422" s="13" t="n">
        <f aca="false">V422-F422</f>
        <v>0.529999999999973</v>
      </c>
      <c r="X422" s="2" t="s">
        <v>13673</v>
      </c>
      <c r="Y422" s="2"/>
      <c r="Z422" s="13" t="n">
        <v>615</v>
      </c>
      <c r="AA422" s="2" t="s">
        <v>13500</v>
      </c>
    </row>
    <row r="423" customFormat="false" ht="15" hidden="false" customHeight="false" outlineLevel="0" collapsed="false">
      <c r="A423" s="8" t="s">
        <v>5185</v>
      </c>
      <c r="B423" s="10" t="str">
        <f aca="false">'Layout Mercado Libre'!C423</f>
        <v>Elatec Diosmina Hesperidina 1000 mg 30 Tabletas</v>
      </c>
      <c r="C423" s="10" t="str">
        <f aca="false">IFERROR(LEFT('Layout Mercado Libre'!E423,FIND(" &gt; ",'Layout Mercado Libre'!E423)-1),"")</f>
        <v>Salud y Equipamiento Médico</v>
      </c>
      <c r="D423" s="12" t="n">
        <v>513.12</v>
      </c>
      <c r="E423" s="13" t="n">
        <f aca="false">Parámetros!$B$5</f>
        <v>4</v>
      </c>
      <c r="F423" s="13" t="n">
        <f aca="false">D423+E423</f>
        <v>517.12</v>
      </c>
      <c r="G423" s="3" t="n">
        <f aca="false">IF(C423="",Parámetros!$B$9,IFERROR(VLOOKUP(C423,Parámetros!$A$20:$B$23,2,FALSE()),Parámetros!$B$9))</f>
        <v>0.14</v>
      </c>
      <c r="H423" s="14" t="n">
        <v>0.19</v>
      </c>
      <c r="I423" s="12" t="n">
        <v>75</v>
      </c>
      <c r="J423" s="13" t="n">
        <f aca="false">ROUNDUP((F423+Parámetros!$C$13)/(1-G423),0)</f>
        <v>631</v>
      </c>
      <c r="K423" s="13" t="n">
        <f aca="false">ROUNDUP((F423+Parámetros!$C$14)/(1-G423),0)</f>
        <v>637</v>
      </c>
      <c r="L423" s="13" t="n">
        <f aca="false">ROUNDUP((F423+Parámetros!$C$15)/(1-G423),0)</f>
        <v>645</v>
      </c>
      <c r="M423" s="13" t="n">
        <f aca="false">MAX(ROUNDUP((F423+I423)/(1-G423),0),Parámetros!$B$7)</f>
        <v>689</v>
      </c>
      <c r="N423" s="12" t="n">
        <v>1040.8</v>
      </c>
      <c r="O423" s="12" t="n">
        <v>1132.56</v>
      </c>
      <c r="P423" s="13" t="n">
        <f aca="false">Parámetros!$B$6</f>
        <v>1</v>
      </c>
      <c r="Q423" s="13" t="n">
        <f aca="false">IF(AND(ISNUMBER(O423),O423-P423&gt;=Parámetros!$B$7),M423,IF(J423&lt;Parámetros!$B$13,J423,IF(K423&lt;Parámetros!$B$14,K423,IF(L423&lt;Parámetros!$B$15,L423,M423))))</f>
        <v>689</v>
      </c>
      <c r="R423" s="13" t="n">
        <f aca="false">IF(AND(ISNUMBER(O423),O423-P423&gt;=Q423),O423-P423,Q423)</f>
        <v>1131.56</v>
      </c>
      <c r="S423" s="3" t="n">
        <f aca="false">IF(ISNUMBER(O423),R423/O423-1,"")</f>
        <v>-0.000882955428409993</v>
      </c>
      <c r="T423" s="13" t="n">
        <f aca="false">VLOOKUP(R423,Parámetros!$A$13:$C$16,3,TRUE())</f>
        <v>0</v>
      </c>
      <c r="U423" s="13" t="n">
        <f aca="false">IF(R423&gt;=Parámetros!$B$7,I423,0)</f>
        <v>75</v>
      </c>
      <c r="V423" s="13" t="n">
        <f aca="false">R423*(1-G423)-T423-U423</f>
        <v>898.1416</v>
      </c>
      <c r="W423" s="13" t="n">
        <f aca="false">V423-F423</f>
        <v>381.0216</v>
      </c>
      <c r="X423" s="2" t="s">
        <v>13501</v>
      </c>
      <c r="Y423" s="2"/>
      <c r="Z423" s="13" t="n">
        <v>874</v>
      </c>
      <c r="AA423" s="2" t="s">
        <v>13500</v>
      </c>
    </row>
    <row r="424" customFormat="false" ht="15" hidden="false" customHeight="false" outlineLevel="0" collapsed="false">
      <c r="A424" s="8" t="s">
        <v>5197</v>
      </c>
      <c r="B424" s="10" t="str">
        <f aca="false">'Layout Mercado Libre'!C424</f>
        <v>Kit Ricitos de Oro Avena y Vainilla Bebé 4 Piezas</v>
      </c>
      <c r="C424" s="10" t="str">
        <f aca="false">IFERROR(LEFT('Layout Mercado Libre'!E424,FIND(" &gt; ",'Layout Mercado Libre'!E424)-1),"")</f>
        <v>Bebés</v>
      </c>
      <c r="D424" s="12" t="n">
        <v>91.81</v>
      </c>
      <c r="E424" s="13" t="n">
        <f aca="false">Parámetros!$B$5</f>
        <v>4</v>
      </c>
      <c r="F424" s="13" t="n">
        <f aca="false">D424+E424</f>
        <v>95.81</v>
      </c>
      <c r="G424" s="3" t="n">
        <f aca="false">IF(C424="",Parámetros!$B$9,IFERROR(VLOOKUP(C424,Parámetros!$A$20:$B$23,2,FALSE()),Parámetros!$B$9))</f>
        <v>0.15</v>
      </c>
      <c r="H424" s="14" t="n">
        <v>0.4</v>
      </c>
      <c r="I424" s="12" t="n">
        <v>75</v>
      </c>
      <c r="J424" s="13" t="n">
        <f aca="false">ROUNDUP((F424+Parámetros!$C$13)/(1-G424),0)</f>
        <v>143</v>
      </c>
      <c r="K424" s="13" t="n">
        <f aca="false">ROUNDUP((F424+Parámetros!$C$14)/(1-G424),0)</f>
        <v>149</v>
      </c>
      <c r="L424" s="13" t="n">
        <f aca="false">ROUNDUP((F424+Parámetros!$C$15)/(1-G424),0)</f>
        <v>157</v>
      </c>
      <c r="M424" s="13" t="n">
        <f aca="false">MAX(ROUNDUP((F424+I424)/(1-G424),0),Parámetros!$B$7)</f>
        <v>299</v>
      </c>
      <c r="N424" s="12" t="n">
        <v>303.11</v>
      </c>
      <c r="O424" s="12" t="n">
        <v>225.15</v>
      </c>
      <c r="P424" s="13" t="n">
        <f aca="false">Parámetros!$B$6</f>
        <v>1</v>
      </c>
      <c r="Q424" s="13" t="n">
        <f aca="false">IF(AND(ISNUMBER(O424),O424-P424&gt;=Parámetros!$B$7),M424,IF(J424&lt;Parámetros!$B$13,J424,IF(K424&lt;Parámetros!$B$14,K424,IF(L424&lt;Parámetros!$B$15,L424,M424))))</f>
        <v>157</v>
      </c>
      <c r="R424" s="13" t="n">
        <f aca="false">IF(AND(ISNUMBER(O424),O424-P424&gt;=Q424),O424-P424,Q424)</f>
        <v>224.15</v>
      </c>
      <c r="S424" s="3" t="n">
        <f aca="false">IF(ISNUMBER(O424),R424/O424-1,"")</f>
        <v>-0.00444148345547413</v>
      </c>
      <c r="T424" s="13" t="n">
        <f aca="false">VLOOKUP(R424,Parámetros!$A$13:$C$16,3,TRUE())</f>
        <v>37</v>
      </c>
      <c r="U424" s="13" t="n">
        <f aca="false">IF(R424&gt;=Parámetros!$B$7,I424,0)</f>
        <v>0</v>
      </c>
      <c r="V424" s="13" t="n">
        <f aca="false">R424*(1-G424)-T424-U424</f>
        <v>153.5275</v>
      </c>
      <c r="W424" s="13" t="n">
        <f aca="false">V424-F424</f>
        <v>57.7175</v>
      </c>
      <c r="X424" s="2" t="s">
        <v>13674</v>
      </c>
      <c r="Y424" s="2"/>
      <c r="Z424" s="13" t="n">
        <v>146</v>
      </c>
      <c r="AA424" s="2" t="s">
        <v>13675</v>
      </c>
    </row>
    <row r="425" customFormat="false" ht="15" hidden="false" customHeight="false" outlineLevel="0" collapsed="false">
      <c r="A425" s="8" t="s">
        <v>5209</v>
      </c>
      <c r="B425" s="10" t="str">
        <f aca="false">'Layout Mercado Libre'!C425</f>
        <v>Serc Betahistina 24 mg 30 Tabletas</v>
      </c>
      <c r="C425" s="10" t="str">
        <f aca="false">IFERROR(LEFT('Layout Mercado Libre'!E425,FIND(" &gt; ",'Layout Mercado Libre'!E425)-1),"")</f>
        <v>Salud y Equipamiento Médico</v>
      </c>
      <c r="D425" s="12" t="n">
        <v>692.65</v>
      </c>
      <c r="E425" s="13" t="n">
        <f aca="false">Parámetros!$B$5</f>
        <v>4</v>
      </c>
      <c r="F425" s="13" t="n">
        <f aca="false">D425+E425</f>
        <v>696.65</v>
      </c>
      <c r="G425" s="3" t="n">
        <f aca="false">IF(C425="",Parámetros!$B$9,IFERROR(VLOOKUP(C425,Parámetros!$A$20:$B$23,2,FALSE()),Parámetros!$B$9))</f>
        <v>0.14</v>
      </c>
      <c r="H425" s="14" t="n">
        <v>0.19</v>
      </c>
      <c r="I425" s="12" t="n">
        <v>75</v>
      </c>
      <c r="J425" s="13" t="n">
        <f aca="false">ROUNDUP((F425+Parámetros!$C$13)/(1-G425),0)</f>
        <v>840</v>
      </c>
      <c r="K425" s="13" t="n">
        <f aca="false">ROUNDUP((F425+Parámetros!$C$14)/(1-G425),0)</f>
        <v>845</v>
      </c>
      <c r="L425" s="13" t="n">
        <f aca="false">ROUNDUP((F425+Parámetros!$C$15)/(1-G425),0)</f>
        <v>854</v>
      </c>
      <c r="M425" s="13" t="n">
        <f aca="false">MAX(ROUNDUP((F425+I425)/(1-G425),0),Parámetros!$B$7)</f>
        <v>898</v>
      </c>
      <c r="N425" s="12" t="n">
        <v>1015.91</v>
      </c>
      <c r="O425" s="12" t="n">
        <v>980</v>
      </c>
      <c r="P425" s="13" t="n">
        <f aca="false">Parámetros!$B$6</f>
        <v>1</v>
      </c>
      <c r="Q425" s="13" t="n">
        <f aca="false">IF(AND(ISNUMBER(O425),O425-P425&gt;=Parámetros!$B$7),M425,IF(J425&lt;Parámetros!$B$13,J425,IF(K425&lt;Parámetros!$B$14,K425,IF(L425&lt;Parámetros!$B$15,L425,M425))))</f>
        <v>898</v>
      </c>
      <c r="R425" s="13" t="n">
        <f aca="false">IF(AND(ISNUMBER(O425),O425-P425&gt;=Q425),O425-P425,Q425)</f>
        <v>979</v>
      </c>
      <c r="S425" s="3" t="n">
        <f aca="false">IF(ISNUMBER(O425),R425/O425-1,"")</f>
        <v>-0.00102040816326532</v>
      </c>
      <c r="T425" s="13" t="n">
        <f aca="false">VLOOKUP(R425,Parámetros!$A$13:$C$16,3,TRUE())</f>
        <v>0</v>
      </c>
      <c r="U425" s="13" t="n">
        <f aca="false">IF(R425&gt;=Parámetros!$B$7,I425,0)</f>
        <v>75</v>
      </c>
      <c r="V425" s="13" t="n">
        <f aca="false">R425*(1-G425)-T425-U425</f>
        <v>766.94</v>
      </c>
      <c r="W425" s="13" t="n">
        <f aca="false">V425-F425</f>
        <v>70.29</v>
      </c>
      <c r="X425" s="2" t="s">
        <v>13501</v>
      </c>
      <c r="Y425" s="2"/>
      <c r="Z425" s="13" t="n">
        <v>960</v>
      </c>
      <c r="AA425" s="2" t="s">
        <v>13500</v>
      </c>
    </row>
    <row r="426" customFormat="false" ht="15" hidden="false" customHeight="false" outlineLevel="0" collapsed="false">
      <c r="A426" s="8" t="s">
        <v>5223</v>
      </c>
      <c r="B426" s="10" t="str">
        <f aca="false">'Layout Mercado Libre'!C426</f>
        <v>Crema Corporal Palmolive Neutro Balance 400 ml</v>
      </c>
      <c r="C426" s="10" t="str">
        <f aca="false">IFERROR(LEFT('Layout Mercado Libre'!E426,FIND(" &gt; ",'Layout Mercado Libre'!E426)-1),"")</f>
        <v>Belleza y Cuidado Personal</v>
      </c>
      <c r="D426" s="12" t="n">
        <v>54.84</v>
      </c>
      <c r="E426" s="13" t="n">
        <f aca="false">Parámetros!$B$5</f>
        <v>4</v>
      </c>
      <c r="F426" s="13" t="n">
        <f aca="false">D426+E426</f>
        <v>58.84</v>
      </c>
      <c r="G426" s="3" t="n">
        <f aca="false">IF(C426="",Parámetros!$B$9,IFERROR(VLOOKUP(C426,Parámetros!$A$20:$B$23,2,FALSE()),Parámetros!$B$9))</f>
        <v>0.14</v>
      </c>
      <c r="H426" s="14" t="n">
        <v>0.53</v>
      </c>
      <c r="I426" s="12" t="n">
        <v>90</v>
      </c>
      <c r="J426" s="13" t="n">
        <f aca="false">ROUNDUP((F426+Parámetros!$C$13)/(1-G426),0)</f>
        <v>98</v>
      </c>
      <c r="K426" s="13" t="n">
        <f aca="false">ROUNDUP((F426+Parámetros!$C$14)/(1-G426),0)</f>
        <v>104</v>
      </c>
      <c r="L426" s="13" t="n">
        <f aca="false">ROUNDUP((F426+Parámetros!$C$15)/(1-G426),0)</f>
        <v>112</v>
      </c>
      <c r="M426" s="13" t="n">
        <f aca="false">MAX(ROUNDUP((F426+I426)/(1-G426),0),Parámetros!$B$7)</f>
        <v>299</v>
      </c>
      <c r="N426" s="12" t="n">
        <v>190.75</v>
      </c>
      <c r="O426" s="12" t="n">
        <v>164</v>
      </c>
      <c r="P426" s="13" t="n">
        <f aca="false">Parámetros!$B$6</f>
        <v>1</v>
      </c>
      <c r="Q426" s="13" t="n">
        <f aca="false">IF(AND(ISNUMBER(O426),O426-P426&gt;=Parámetros!$B$7),M426,IF(J426&lt;Parámetros!$B$13,J426,IF(K426&lt;Parámetros!$B$14,K426,IF(L426&lt;Parámetros!$B$15,L426,M426))))</f>
        <v>98</v>
      </c>
      <c r="R426" s="13" t="n">
        <f aca="false">IF(AND(ISNUMBER(O426),O426-P426&gt;=Q426),O426-P426,Q426)</f>
        <v>163</v>
      </c>
      <c r="S426" s="3" t="n">
        <f aca="false">IF(ISNUMBER(O426),R426/O426-1,"")</f>
        <v>-0.00609756097560976</v>
      </c>
      <c r="T426" s="13" t="n">
        <f aca="false">VLOOKUP(R426,Parámetros!$A$13:$C$16,3,TRUE())</f>
        <v>37</v>
      </c>
      <c r="U426" s="13" t="n">
        <f aca="false">IF(R426&gt;=Parámetros!$B$7,I426,0)</f>
        <v>0</v>
      </c>
      <c r="V426" s="13" t="n">
        <f aca="false">R426*(1-G426)-T426-U426</f>
        <v>103.18</v>
      </c>
      <c r="W426" s="13" t="n">
        <f aca="false">V426-F426</f>
        <v>44.34</v>
      </c>
      <c r="X426" s="2" t="s">
        <v>13676</v>
      </c>
      <c r="Y426" s="2"/>
      <c r="Z426" s="13" t="n">
        <v>75</v>
      </c>
      <c r="AA426" s="2" t="s">
        <v>13586</v>
      </c>
    </row>
    <row r="427" customFormat="false" ht="15" hidden="false" customHeight="false" outlineLevel="0" collapsed="false">
      <c r="A427" s="8" t="s">
        <v>5237</v>
      </c>
      <c r="B427" s="10" t="str">
        <f aca="false">'Layout Mercado Libre'!C427</f>
        <v>Cinta Micropore Nexcare Piel 2.5 cm x 5 m 12 Piezas</v>
      </c>
      <c r="C427" s="10" t="str">
        <f aca="false">IFERROR(LEFT('Layout Mercado Libre'!E427,FIND(" &gt; ",'Layout Mercado Libre'!E427)-1),"")</f>
        <v>Salud y Equipamiento Médico</v>
      </c>
      <c r="D427" s="12" t="n">
        <v>198</v>
      </c>
      <c r="E427" s="13" t="n">
        <f aca="false">Parámetros!$B$5</f>
        <v>4</v>
      </c>
      <c r="F427" s="13" t="n">
        <f aca="false">D427+E427</f>
        <v>202</v>
      </c>
      <c r="G427" s="3" t="n">
        <f aca="false">IF(C427="",Parámetros!$B$9,IFERROR(VLOOKUP(C427,Parámetros!$A$20:$B$23,2,FALSE()),Parámetros!$B$9))</f>
        <v>0.14</v>
      </c>
      <c r="H427" s="14" t="n">
        <v>0.08</v>
      </c>
      <c r="I427" s="12" t="n">
        <v>75</v>
      </c>
      <c r="J427" s="13" t="n">
        <f aca="false">ROUNDUP((F427+Parámetros!$C$13)/(1-G427),0)</f>
        <v>264</v>
      </c>
      <c r="K427" s="13" t="n">
        <f aca="false">ROUNDUP((F427+Parámetros!$C$14)/(1-G427),0)</f>
        <v>270</v>
      </c>
      <c r="L427" s="13" t="n">
        <f aca="false">ROUNDUP((F427+Parámetros!$C$15)/(1-G427),0)</f>
        <v>278</v>
      </c>
      <c r="M427" s="13" t="n">
        <f aca="false">MAX(ROUNDUP((F427+I427)/(1-G427),0),Parámetros!$B$7)</f>
        <v>323</v>
      </c>
      <c r="N427" s="12"/>
      <c r="O427" s="12"/>
      <c r="P427" s="13" t="n">
        <f aca="false">Parámetros!$B$6</f>
        <v>1</v>
      </c>
      <c r="Q427" s="13" t="n">
        <f aca="false">IF(AND(ISNUMBER(O427),O427-P427&gt;=Parámetros!$B$7),M427,IF(J427&lt;Parámetros!$B$13,J427,IF(K427&lt;Parámetros!$B$14,K427,IF(L427&lt;Parámetros!$B$15,L427,M427))))</f>
        <v>278</v>
      </c>
      <c r="R427" s="13" t="n">
        <f aca="false">IF(AND(ISNUMBER(O427),O427-P427&gt;=Q427),O427-P427,Q427)</f>
        <v>278</v>
      </c>
      <c r="S427" s="3" t="str">
        <f aca="false">IF(ISNUMBER(O427),R427/O427-1,"")</f>
        <v/>
      </c>
      <c r="T427" s="13" t="n">
        <f aca="false">VLOOKUP(R427,Parámetros!$A$13:$C$16,3,TRUE())</f>
        <v>37</v>
      </c>
      <c r="U427" s="13" t="n">
        <f aca="false">IF(R427&gt;=Parámetros!$B$7,I427,0)</f>
        <v>0</v>
      </c>
      <c r="V427" s="13" t="n">
        <f aca="false">R427*(1-G427)-T427-U427</f>
        <v>202.08</v>
      </c>
      <c r="W427" s="13" t="n">
        <f aca="false">V427-F427</f>
        <v>0.0799999999999841</v>
      </c>
      <c r="X427" s="2" t="s">
        <v>13677</v>
      </c>
      <c r="Y427" s="2"/>
      <c r="Z427" s="13"/>
      <c r="AA427" s="2"/>
    </row>
    <row r="428" customFormat="false" ht="15" hidden="false" customHeight="false" outlineLevel="0" collapsed="false">
      <c r="A428" s="8" t="s">
        <v>5251</v>
      </c>
      <c r="B428" s="10" t="str">
        <f aca="false">'Layout Mercado Libre'!C428</f>
        <v>Aspirina 500 mg 80 Tabletas Caja Expendedora</v>
      </c>
      <c r="C428" s="10" t="str">
        <f aca="false">IFERROR(LEFT('Layout Mercado Libre'!E428,FIND(" &gt; ",'Layout Mercado Libre'!E428)-1),"")</f>
        <v>Salud y Equipamiento Médico</v>
      </c>
      <c r="D428" s="12" t="n">
        <v>76.36</v>
      </c>
      <c r="E428" s="13" t="n">
        <f aca="false">Parámetros!$B$5</f>
        <v>4</v>
      </c>
      <c r="F428" s="13" t="n">
        <f aca="false">D428+E428</f>
        <v>80.36</v>
      </c>
      <c r="G428" s="3" t="n">
        <f aca="false">IF(C428="",Parámetros!$B$9,IFERROR(VLOOKUP(C428,Parámetros!$A$20:$B$23,2,FALSE()),Parámetros!$B$9))</f>
        <v>0.14</v>
      </c>
      <c r="H428" s="14" t="n">
        <v>0.3</v>
      </c>
      <c r="I428" s="12" t="n">
        <v>75</v>
      </c>
      <c r="J428" s="13" t="n">
        <f aca="false">ROUNDUP((F428+Parámetros!$C$13)/(1-G428),0)</f>
        <v>123</v>
      </c>
      <c r="K428" s="13" t="n">
        <f aca="false">ROUNDUP((F428+Parámetros!$C$14)/(1-G428),0)</f>
        <v>129</v>
      </c>
      <c r="L428" s="13" t="n">
        <f aca="false">ROUNDUP((F428+Parámetros!$C$15)/(1-G428),0)</f>
        <v>137</v>
      </c>
      <c r="M428" s="13" t="n">
        <f aca="false">MAX(ROUNDUP((F428+I428)/(1-G428),0),Parámetros!$B$7)</f>
        <v>299</v>
      </c>
      <c r="N428" s="12"/>
      <c r="O428" s="12"/>
      <c r="P428" s="13" t="n">
        <f aca="false">Parámetros!$B$6</f>
        <v>1</v>
      </c>
      <c r="Q428" s="13" t="n">
        <f aca="false">IF(AND(ISNUMBER(O428),O428-P428&gt;=Parámetros!$B$7),M428,IF(J428&lt;Parámetros!$B$13,J428,IF(K428&lt;Parámetros!$B$14,K428,IF(L428&lt;Parámetros!$B$15,L428,M428))))</f>
        <v>129</v>
      </c>
      <c r="R428" s="13" t="n">
        <f aca="false">IF(AND(ISNUMBER(O428),O428-P428&gt;=Q428),O428-P428,Q428)</f>
        <v>129</v>
      </c>
      <c r="S428" s="3" t="str">
        <f aca="false">IF(ISNUMBER(O428),R428/O428-1,"")</f>
        <v/>
      </c>
      <c r="T428" s="13" t="n">
        <f aca="false">VLOOKUP(R428,Parámetros!$A$13:$C$16,3,TRUE())</f>
        <v>30</v>
      </c>
      <c r="U428" s="13" t="n">
        <f aca="false">IF(R428&gt;=Parámetros!$B$7,I428,0)</f>
        <v>0</v>
      </c>
      <c r="V428" s="13" t="n">
        <f aca="false">R428*(1-G428)-T428-U428</f>
        <v>80.94</v>
      </c>
      <c r="W428" s="13" t="n">
        <f aca="false">V428-F428</f>
        <v>0.579999999999998</v>
      </c>
      <c r="X428" s="2" t="s">
        <v>13678</v>
      </c>
      <c r="Y428" s="2"/>
      <c r="Z428" s="13" t="n">
        <v>129</v>
      </c>
      <c r="AA428" s="2" t="s">
        <v>13526</v>
      </c>
    </row>
    <row r="429" customFormat="false" ht="15" hidden="false" customHeight="false" outlineLevel="0" collapsed="false">
      <c r="A429" s="8" t="s">
        <v>5259</v>
      </c>
      <c r="B429" s="10" t="str">
        <f aca="false">'Layout Mercado Libre'!C429</f>
        <v>Galvus Met 50 mg/1000 mg 30 Comprimidos</v>
      </c>
      <c r="C429" s="10" t="str">
        <f aca="false">IFERROR(LEFT('Layout Mercado Libre'!E429,FIND(" &gt; ",'Layout Mercado Libre'!E429)-1),"")</f>
        <v>Salud y Equipamiento Médico</v>
      </c>
      <c r="D429" s="12" t="n">
        <v>585.11</v>
      </c>
      <c r="E429" s="13" t="n">
        <f aca="false">Parámetros!$B$5</f>
        <v>4</v>
      </c>
      <c r="F429" s="13" t="n">
        <f aca="false">D429+E429</f>
        <v>589.11</v>
      </c>
      <c r="G429" s="3" t="n">
        <f aca="false">IF(C429="",Parámetros!$B$9,IFERROR(VLOOKUP(C429,Parámetros!$A$20:$B$23,2,FALSE()),Parámetros!$B$9))</f>
        <v>0.14</v>
      </c>
      <c r="H429" s="14" t="n">
        <v>0.19</v>
      </c>
      <c r="I429" s="12" t="n">
        <v>75</v>
      </c>
      <c r="J429" s="13" t="n">
        <f aca="false">ROUNDUP((F429+Parámetros!$C$13)/(1-G429),0)</f>
        <v>715</v>
      </c>
      <c r="K429" s="13" t="n">
        <f aca="false">ROUNDUP((F429+Parámetros!$C$14)/(1-G429),0)</f>
        <v>720</v>
      </c>
      <c r="L429" s="13" t="n">
        <f aca="false">ROUNDUP((F429+Parámetros!$C$15)/(1-G429),0)</f>
        <v>729</v>
      </c>
      <c r="M429" s="13" t="n">
        <f aca="false">MAX(ROUNDUP((F429+I429)/(1-G429),0),Parámetros!$B$7)</f>
        <v>773</v>
      </c>
      <c r="N429" s="12" t="n">
        <v>1027.53</v>
      </c>
      <c r="O429" s="12" t="n">
        <v>877.62</v>
      </c>
      <c r="P429" s="13" t="n">
        <f aca="false">Parámetros!$B$6</f>
        <v>1</v>
      </c>
      <c r="Q429" s="13" t="n">
        <f aca="false">IF(AND(ISNUMBER(O429),O429-P429&gt;=Parámetros!$B$7),M429,IF(J429&lt;Parámetros!$B$13,J429,IF(K429&lt;Parámetros!$B$14,K429,IF(L429&lt;Parámetros!$B$15,L429,M429))))</f>
        <v>773</v>
      </c>
      <c r="R429" s="13" t="n">
        <f aca="false">IF(AND(ISNUMBER(O429),O429-P429&gt;=Q429),O429-P429,Q429)</f>
        <v>876.62</v>
      </c>
      <c r="S429" s="3" t="n">
        <f aca="false">IF(ISNUMBER(O429),R429/O429-1,"")</f>
        <v>-0.00113944531801924</v>
      </c>
      <c r="T429" s="13" t="n">
        <f aca="false">VLOOKUP(R429,Parámetros!$A$13:$C$16,3,TRUE())</f>
        <v>0</v>
      </c>
      <c r="U429" s="13" t="n">
        <f aca="false">IF(R429&gt;=Parámetros!$B$7,I429,0)</f>
        <v>75</v>
      </c>
      <c r="V429" s="13" t="n">
        <f aca="false">R429*(1-G429)-T429-U429</f>
        <v>678.8932</v>
      </c>
      <c r="W429" s="13" t="n">
        <f aca="false">V429-F429</f>
        <v>89.7832</v>
      </c>
      <c r="X429" s="2" t="s">
        <v>13627</v>
      </c>
      <c r="Y429" s="2"/>
      <c r="Z429" s="13" t="n">
        <v>729</v>
      </c>
      <c r="AA429" s="2" t="s">
        <v>13512</v>
      </c>
    </row>
    <row r="430" customFormat="false" ht="15" hidden="false" customHeight="false" outlineLevel="0" collapsed="false">
      <c r="A430" s="8" t="s">
        <v>5273</v>
      </c>
      <c r="B430" s="10" t="str">
        <f aca="false">'Layout Mercado Libre'!C430</f>
        <v>Pañales Huggies All Around Unisex Etapa 6 40 Piezas</v>
      </c>
      <c r="C430" s="10" t="str">
        <f aca="false">IFERROR(LEFT('Layout Mercado Libre'!E430,FIND(" &gt; ",'Layout Mercado Libre'!E430)-1),"")</f>
        <v>Bebés</v>
      </c>
      <c r="D430" s="12" t="n">
        <v>240.07</v>
      </c>
      <c r="E430" s="13" t="n">
        <f aca="false">Parámetros!$B$5</f>
        <v>4</v>
      </c>
      <c r="F430" s="13" t="n">
        <f aca="false">D430+E430</f>
        <v>244.07</v>
      </c>
      <c r="G430" s="3" t="n">
        <f aca="false">IF(C430="",Parámetros!$B$9,IFERROR(VLOOKUP(C430,Parámetros!$A$20:$B$23,2,FALSE()),Parámetros!$B$9))</f>
        <v>0.15</v>
      </c>
      <c r="H430" s="14" t="n">
        <v>3.2</v>
      </c>
      <c r="I430" s="12" t="n">
        <v>125</v>
      </c>
      <c r="J430" s="13" t="n">
        <f aca="false">ROUNDUP((F430+Parámetros!$C$13)/(1-G430),0)</f>
        <v>317</v>
      </c>
      <c r="K430" s="13" t="n">
        <f aca="false">ROUNDUP((F430+Parámetros!$C$14)/(1-G430),0)</f>
        <v>323</v>
      </c>
      <c r="L430" s="13" t="n">
        <f aca="false">ROUNDUP((F430+Parámetros!$C$15)/(1-G430),0)</f>
        <v>331</v>
      </c>
      <c r="M430" s="13" t="n">
        <f aca="false">MAX(ROUNDUP((F430+I430)/(1-G430),0),Parámetros!$B$7)</f>
        <v>435</v>
      </c>
      <c r="N430" s="12" t="n">
        <v>609.57</v>
      </c>
      <c r="O430" s="12" t="n">
        <v>302.56</v>
      </c>
      <c r="P430" s="13" t="n">
        <f aca="false">Parámetros!$B$6</f>
        <v>1</v>
      </c>
      <c r="Q430" s="13" t="n">
        <f aca="false">IF(AND(ISNUMBER(O430),O430-P430&gt;=Parámetros!$B$7),M430,IF(J430&lt;Parámetros!$B$13,J430,IF(K430&lt;Parámetros!$B$14,K430,IF(L430&lt;Parámetros!$B$15,L430,M430))))</f>
        <v>435</v>
      </c>
      <c r="R430" s="13" t="n">
        <f aca="false">IF(AND(ISNUMBER(O430),O430-P430&gt;=Q430),O430-P430,Q430)</f>
        <v>435</v>
      </c>
      <c r="S430" s="3" t="n">
        <f aca="false">IF(ISNUMBER(O430),R430/O430-1,"")</f>
        <v>0.437731359069276</v>
      </c>
      <c r="T430" s="13" t="n">
        <f aca="false">VLOOKUP(R430,Parámetros!$A$13:$C$16,3,TRUE())</f>
        <v>0</v>
      </c>
      <c r="U430" s="13" t="n">
        <f aca="false">IF(R430&gt;=Parámetros!$B$7,I430,0)</f>
        <v>125</v>
      </c>
      <c r="V430" s="13" t="n">
        <f aca="false">R430*(1-G430)-T430-U430</f>
        <v>244.75</v>
      </c>
      <c r="W430" s="13" t="n">
        <f aca="false">V430-F430</f>
        <v>0.680000000000007</v>
      </c>
      <c r="X430" s="2" t="s">
        <v>13510</v>
      </c>
      <c r="Y430" s="2"/>
      <c r="Z430" s="13" t="n">
        <v>397</v>
      </c>
      <c r="AA430" s="2" t="s">
        <v>13537</v>
      </c>
    </row>
    <row r="431" customFormat="false" ht="15" hidden="false" customHeight="false" outlineLevel="0" collapsed="false">
      <c r="A431" s="8" t="s">
        <v>5286</v>
      </c>
      <c r="B431" s="10" t="str">
        <f aca="false">'Layout Mercado Libre'!C431</f>
        <v>Shampoo Mennen Miel y Manzanilla 700 ml</v>
      </c>
      <c r="C431" s="10" t="str">
        <f aca="false">IFERROR(LEFT('Layout Mercado Libre'!E431,FIND(" &gt; ",'Layout Mercado Libre'!E431)-1),"")</f>
        <v>Belleza y Cuidado Personal</v>
      </c>
      <c r="D431" s="12" t="n">
        <v>62.74</v>
      </c>
      <c r="E431" s="13" t="n">
        <f aca="false">Parámetros!$B$5</f>
        <v>4</v>
      </c>
      <c r="F431" s="13" t="n">
        <f aca="false">D431+E431</f>
        <v>66.74</v>
      </c>
      <c r="G431" s="3" t="n">
        <f aca="false">IF(C431="",Parámetros!$B$9,IFERROR(VLOOKUP(C431,Parámetros!$A$20:$B$23,2,FALSE()),Parámetros!$B$9))</f>
        <v>0.14</v>
      </c>
      <c r="H431" s="14" t="n">
        <v>0.9</v>
      </c>
      <c r="I431" s="12" t="n">
        <v>90</v>
      </c>
      <c r="J431" s="13" t="n">
        <f aca="false">ROUNDUP((F431+Parámetros!$C$13)/(1-G431),0)</f>
        <v>107</v>
      </c>
      <c r="K431" s="13" t="n">
        <f aca="false">ROUNDUP((F431+Parámetros!$C$14)/(1-G431),0)</f>
        <v>113</v>
      </c>
      <c r="L431" s="13" t="n">
        <f aca="false">ROUNDUP((F431+Parámetros!$C$15)/(1-G431),0)</f>
        <v>121</v>
      </c>
      <c r="M431" s="13" t="n">
        <f aca="false">MAX(ROUNDUP((F431+I431)/(1-G431),0),Parámetros!$B$7)</f>
        <v>299</v>
      </c>
      <c r="N431" s="12" t="n">
        <v>228.65</v>
      </c>
      <c r="O431" s="12" t="n">
        <v>66.5</v>
      </c>
      <c r="P431" s="13" t="n">
        <f aca="false">Parámetros!$B$6</f>
        <v>1</v>
      </c>
      <c r="Q431" s="13" t="n">
        <f aca="false">IF(AND(ISNUMBER(O431),O431-P431&gt;=Parámetros!$B$7),M431,IF(J431&lt;Parámetros!$B$13,J431,IF(K431&lt;Parámetros!$B$14,K431,IF(L431&lt;Parámetros!$B$15,L431,M431))))</f>
        <v>113</v>
      </c>
      <c r="R431" s="13" t="n">
        <f aca="false">IF(AND(ISNUMBER(O431),O431-P431&gt;=Q431),O431-P431,Q431)</f>
        <v>113</v>
      </c>
      <c r="S431" s="3" t="n">
        <f aca="false">IF(ISNUMBER(O431),R431/O431-1,"")</f>
        <v>0.699248120300752</v>
      </c>
      <c r="T431" s="13" t="n">
        <f aca="false">VLOOKUP(R431,Parámetros!$A$13:$C$16,3,TRUE())</f>
        <v>30</v>
      </c>
      <c r="U431" s="13" t="n">
        <f aca="false">IF(R431&gt;=Parámetros!$B$7,I431,0)</f>
        <v>0</v>
      </c>
      <c r="V431" s="13" t="n">
        <f aca="false">R431*(1-G431)-T431-U431</f>
        <v>67.18</v>
      </c>
      <c r="W431" s="13" t="n">
        <f aca="false">V431-F431</f>
        <v>0.439999999999984</v>
      </c>
      <c r="X431" s="2" t="s">
        <v>13679</v>
      </c>
      <c r="Y431" s="2"/>
      <c r="Z431" s="13" t="n">
        <v>90.3</v>
      </c>
      <c r="AA431" s="2" t="s">
        <v>13617</v>
      </c>
    </row>
    <row r="432" customFormat="false" ht="15" hidden="false" customHeight="false" outlineLevel="0" collapsed="false">
      <c r="A432" s="8" t="s">
        <v>5299</v>
      </c>
      <c r="B432" s="10" t="str">
        <f aca="false">'Layout Mercado Libre'!C432</f>
        <v>Derman Crema Antimicótica 50 g</v>
      </c>
      <c r="C432" s="10" t="str">
        <f aca="false">IFERROR(LEFT('Layout Mercado Libre'!E432,FIND(" &gt; ",'Layout Mercado Libre'!E432)-1),"")</f>
        <v>Salud y Equipamiento Médico</v>
      </c>
      <c r="D432" s="12" t="n">
        <v>44.79</v>
      </c>
      <c r="E432" s="13" t="n">
        <f aca="false">Parámetros!$B$5</f>
        <v>4</v>
      </c>
      <c r="F432" s="13" t="n">
        <f aca="false">D432+E432</f>
        <v>48.79</v>
      </c>
      <c r="G432" s="3" t="n">
        <f aca="false">IF(C432="",Parámetros!$B$9,IFERROR(VLOOKUP(C432,Parámetros!$A$20:$B$23,2,FALSE()),Parámetros!$B$9))</f>
        <v>0.14</v>
      </c>
      <c r="H432" s="14" t="n">
        <v>0.11</v>
      </c>
      <c r="I432" s="12" t="n">
        <v>75</v>
      </c>
      <c r="J432" s="13" t="n">
        <f aca="false">ROUNDUP((F432+Parámetros!$C$13)/(1-G432),0)</f>
        <v>86</v>
      </c>
      <c r="K432" s="13" t="n">
        <f aca="false">ROUNDUP((F432+Parámetros!$C$14)/(1-G432),0)</f>
        <v>92</v>
      </c>
      <c r="L432" s="13" t="n">
        <f aca="false">ROUNDUP((F432+Parámetros!$C$15)/(1-G432),0)</f>
        <v>100</v>
      </c>
      <c r="M432" s="13" t="n">
        <f aca="false">MAX(ROUNDUP((F432+I432)/(1-G432),0),Parámetros!$B$7)</f>
        <v>299</v>
      </c>
      <c r="N432" s="12" t="n">
        <v>87.16</v>
      </c>
      <c r="O432" s="12" t="n">
        <v>52.32</v>
      </c>
      <c r="P432" s="13" t="n">
        <f aca="false">Parámetros!$B$6</f>
        <v>1</v>
      </c>
      <c r="Q432" s="13" t="n">
        <f aca="false">IF(AND(ISNUMBER(O432),O432-P432&gt;=Parámetros!$B$7),M432,IF(J432&lt;Parámetros!$B$13,J432,IF(K432&lt;Parámetros!$B$14,K432,IF(L432&lt;Parámetros!$B$15,L432,M432))))</f>
        <v>86</v>
      </c>
      <c r="R432" s="13" t="n">
        <f aca="false">IF(AND(ISNUMBER(O432),O432-P432&gt;=Q432),O432-P432,Q432)</f>
        <v>86</v>
      </c>
      <c r="S432" s="3" t="n">
        <f aca="false">IF(ISNUMBER(O432),R432/O432-1,"")</f>
        <v>0.643730886850153</v>
      </c>
      <c r="T432" s="13" t="n">
        <f aca="false">VLOOKUP(R432,Parámetros!$A$13:$C$16,3,TRUE())</f>
        <v>25</v>
      </c>
      <c r="U432" s="13" t="n">
        <f aca="false">IF(R432&gt;=Parámetros!$B$7,I432,0)</f>
        <v>0</v>
      </c>
      <c r="V432" s="13" t="n">
        <f aca="false">R432*(1-G432)-T432-U432</f>
        <v>48.96</v>
      </c>
      <c r="W432" s="13" t="n">
        <f aca="false">V432-F432</f>
        <v>0.169999999999995</v>
      </c>
      <c r="X432" s="2" t="s">
        <v>13516</v>
      </c>
      <c r="Y432" s="2"/>
      <c r="Z432" s="13" t="n">
        <v>52.5</v>
      </c>
      <c r="AA432" s="2" t="s">
        <v>13586</v>
      </c>
    </row>
    <row r="433" customFormat="false" ht="15" hidden="false" customHeight="false" outlineLevel="0" collapsed="false">
      <c r="A433" s="8" t="s">
        <v>5316</v>
      </c>
      <c r="B433" s="10" t="str">
        <f aca="false">'Layout Mercado Libre'!C433</f>
        <v>Mousse Herbal Essences Cabello Rizo 200 g</v>
      </c>
      <c r="C433" s="10" t="str">
        <f aca="false">IFERROR(LEFT('Layout Mercado Libre'!E433,FIND(" &gt; ",'Layout Mercado Libre'!E433)-1),"")</f>
        <v>Belleza y Cuidado Personal</v>
      </c>
      <c r="D433" s="12" t="n">
        <v>52.03</v>
      </c>
      <c r="E433" s="13" t="n">
        <f aca="false">Parámetros!$B$5</f>
        <v>4</v>
      </c>
      <c r="F433" s="13" t="n">
        <f aca="false">D433+E433</f>
        <v>56.03</v>
      </c>
      <c r="G433" s="3" t="n">
        <f aca="false">IF(C433="",Parámetros!$B$9,IFERROR(VLOOKUP(C433,Parámetros!$A$20:$B$23,2,FALSE()),Parámetros!$B$9))</f>
        <v>0.14</v>
      </c>
      <c r="H433" s="14" t="n">
        <v>0.28</v>
      </c>
      <c r="I433" s="12" t="n">
        <v>75</v>
      </c>
      <c r="J433" s="13" t="n">
        <f aca="false">ROUNDUP((F433+Parámetros!$C$13)/(1-G433),0)</f>
        <v>95</v>
      </c>
      <c r="K433" s="13" t="n">
        <f aca="false">ROUNDUP((F433+Parámetros!$C$14)/(1-G433),0)</f>
        <v>101</v>
      </c>
      <c r="L433" s="13" t="n">
        <f aca="false">ROUNDUP((F433+Parámetros!$C$15)/(1-G433),0)</f>
        <v>109</v>
      </c>
      <c r="M433" s="13" t="n">
        <f aca="false">MAX(ROUNDUP((F433+I433)/(1-G433),0),Parámetros!$B$7)</f>
        <v>299</v>
      </c>
      <c r="N433" s="12" t="n">
        <v>132.98</v>
      </c>
      <c r="O433" s="12" t="n">
        <v>55.8</v>
      </c>
      <c r="P433" s="13" t="n">
        <f aca="false">Parámetros!$B$6</f>
        <v>1</v>
      </c>
      <c r="Q433" s="13" t="n">
        <f aca="false">IF(AND(ISNUMBER(O433),O433-P433&gt;=Parámetros!$B$7),M433,IF(J433&lt;Parámetros!$B$13,J433,IF(K433&lt;Parámetros!$B$14,K433,IF(L433&lt;Parámetros!$B$15,L433,M433))))</f>
        <v>95</v>
      </c>
      <c r="R433" s="13" t="n">
        <f aca="false">IF(AND(ISNUMBER(O433),O433-P433&gt;=Q433),O433-P433,Q433)</f>
        <v>95</v>
      </c>
      <c r="S433" s="3" t="n">
        <f aca="false">IF(ISNUMBER(O433),R433/O433-1,"")</f>
        <v>0.702508960573477</v>
      </c>
      <c r="T433" s="13" t="n">
        <f aca="false">VLOOKUP(R433,Parámetros!$A$13:$C$16,3,TRUE())</f>
        <v>25</v>
      </c>
      <c r="U433" s="13" t="n">
        <f aca="false">IF(R433&gt;=Parámetros!$B$7,I433,0)</f>
        <v>0</v>
      </c>
      <c r="V433" s="13" t="n">
        <f aca="false">R433*(1-G433)-T433-U433</f>
        <v>56.7</v>
      </c>
      <c r="W433" s="13" t="n">
        <f aca="false">V433-F433</f>
        <v>0.670000000000002</v>
      </c>
      <c r="X433" s="2" t="s">
        <v>13680</v>
      </c>
      <c r="Y433" s="2"/>
      <c r="Z433" s="13" t="n">
        <v>93</v>
      </c>
      <c r="AA433" s="2" t="s">
        <v>13518</v>
      </c>
    </row>
    <row r="434" customFormat="false" ht="15" hidden="false" customHeight="false" outlineLevel="0" collapsed="false">
      <c r="A434" s="8" t="s">
        <v>5328</v>
      </c>
      <c r="B434" s="10" t="str">
        <f aca="false">'Layout Mercado Libre'!C434</f>
        <v>Imbalza Olopatadina 2 mg/ml Solución Oftálmica 2.5 ml</v>
      </c>
      <c r="C434" s="10" t="str">
        <f aca="false">IFERROR(LEFT('Layout Mercado Libre'!E434,FIND(" &gt; ",'Layout Mercado Libre'!E434)-1),"")</f>
        <v>Salud y Equipamiento Médico</v>
      </c>
      <c r="D434" s="12" t="n">
        <v>507.45</v>
      </c>
      <c r="E434" s="13" t="n">
        <f aca="false">Parámetros!$B$5</f>
        <v>4</v>
      </c>
      <c r="F434" s="13" t="n">
        <f aca="false">D434+E434</f>
        <v>511.45</v>
      </c>
      <c r="G434" s="3" t="n">
        <f aca="false">IF(C434="",Parámetros!$B$9,IFERROR(VLOOKUP(C434,Parámetros!$A$20:$B$23,2,FALSE()),Parámetros!$B$9))</f>
        <v>0.14</v>
      </c>
      <c r="H434" s="14" t="n">
        <v>0.05</v>
      </c>
      <c r="I434" s="12" t="n">
        <v>75</v>
      </c>
      <c r="J434" s="13" t="n">
        <f aca="false">ROUNDUP((F434+Parámetros!$C$13)/(1-G434),0)</f>
        <v>624</v>
      </c>
      <c r="K434" s="13" t="n">
        <f aca="false">ROUNDUP((F434+Parámetros!$C$14)/(1-G434),0)</f>
        <v>630</v>
      </c>
      <c r="L434" s="13" t="n">
        <f aca="false">ROUNDUP((F434+Parámetros!$C$15)/(1-G434),0)</f>
        <v>638</v>
      </c>
      <c r="M434" s="13" t="n">
        <f aca="false">MAX(ROUNDUP((F434+I434)/(1-G434),0),Parámetros!$B$7)</f>
        <v>682</v>
      </c>
      <c r="N434" s="12" t="n">
        <v>888.33</v>
      </c>
      <c r="O434" s="12" t="n">
        <v>1049</v>
      </c>
      <c r="P434" s="13" t="n">
        <f aca="false">Parámetros!$B$6</f>
        <v>1</v>
      </c>
      <c r="Q434" s="13" t="n">
        <f aca="false">IF(AND(ISNUMBER(O434),O434-P434&gt;=Parámetros!$B$7),M434,IF(J434&lt;Parámetros!$B$13,J434,IF(K434&lt;Parámetros!$B$14,K434,IF(L434&lt;Parámetros!$B$15,L434,M434))))</f>
        <v>682</v>
      </c>
      <c r="R434" s="13" t="n">
        <f aca="false">IF(AND(ISNUMBER(O434),O434-P434&gt;=Q434),O434-P434,Q434)</f>
        <v>1048</v>
      </c>
      <c r="S434" s="3" t="n">
        <f aca="false">IF(ISNUMBER(O434),R434/O434-1,"")</f>
        <v>-0.000953288846520461</v>
      </c>
      <c r="T434" s="13" t="n">
        <f aca="false">VLOOKUP(R434,Parámetros!$A$13:$C$16,3,TRUE())</f>
        <v>0</v>
      </c>
      <c r="U434" s="13" t="n">
        <f aca="false">IF(R434&gt;=Parámetros!$B$7,I434,0)</f>
        <v>75</v>
      </c>
      <c r="V434" s="13" t="n">
        <f aca="false">R434*(1-G434)-T434-U434</f>
        <v>826.28</v>
      </c>
      <c r="W434" s="13" t="n">
        <f aca="false">V434-F434</f>
        <v>314.83</v>
      </c>
      <c r="X434" s="2" t="s">
        <v>13605</v>
      </c>
      <c r="Y434" s="2"/>
      <c r="Z434" s="13" t="n">
        <v>915</v>
      </c>
      <c r="AA434" s="2" t="s">
        <v>13617</v>
      </c>
    </row>
    <row r="435" customFormat="false" ht="15" hidden="false" customHeight="false" outlineLevel="0" collapsed="false">
      <c r="A435" s="8" t="s">
        <v>5342</v>
      </c>
      <c r="B435" s="10" t="str">
        <f aca="false">'Layout Mercado Libre'!C435</f>
        <v>Biconcor Bisoprolol Hidroclorotiazida 5/6.25 mg 30 Tabletas</v>
      </c>
      <c r="C435" s="10" t="str">
        <f aca="false">IFERROR(LEFT('Layout Mercado Libre'!E435,FIND(" &gt; ",'Layout Mercado Libre'!E435)-1),"")</f>
        <v>Salud y Equipamiento Médico</v>
      </c>
      <c r="D435" s="12" t="n">
        <v>802.15</v>
      </c>
      <c r="E435" s="13" t="n">
        <f aca="false">Parámetros!$B$5</f>
        <v>4</v>
      </c>
      <c r="F435" s="13" t="n">
        <f aca="false">D435+E435</f>
        <v>806.15</v>
      </c>
      <c r="G435" s="3" t="n">
        <f aca="false">IF(C435="",Parámetros!$B$9,IFERROR(VLOOKUP(C435,Parámetros!$A$20:$B$23,2,FALSE()),Parámetros!$B$9))</f>
        <v>0.14</v>
      </c>
      <c r="H435" s="14" t="n">
        <v>0.19</v>
      </c>
      <c r="I435" s="12" t="n">
        <v>75</v>
      </c>
      <c r="J435" s="13" t="n">
        <f aca="false">ROUNDUP((F435+Parámetros!$C$13)/(1-G435),0)</f>
        <v>967</v>
      </c>
      <c r="K435" s="13" t="n">
        <f aca="false">ROUNDUP((F435+Parámetros!$C$14)/(1-G435),0)</f>
        <v>973</v>
      </c>
      <c r="L435" s="13" t="n">
        <f aca="false">ROUNDUP((F435+Parámetros!$C$15)/(1-G435),0)</f>
        <v>981</v>
      </c>
      <c r="M435" s="13" t="n">
        <f aca="false">MAX(ROUNDUP((F435+I435)/(1-G435),0),Parámetros!$B$7)</f>
        <v>1025</v>
      </c>
      <c r="N435" s="12" t="n">
        <v>2203.86</v>
      </c>
      <c r="O435" s="12" t="n">
        <v>1880.01</v>
      </c>
      <c r="P435" s="13" t="n">
        <f aca="false">Parámetros!$B$6</f>
        <v>1</v>
      </c>
      <c r="Q435" s="13" t="n">
        <f aca="false">IF(AND(ISNUMBER(O435),O435-P435&gt;=Parámetros!$B$7),M435,IF(J435&lt;Parámetros!$B$13,J435,IF(K435&lt;Parámetros!$B$14,K435,IF(L435&lt;Parámetros!$B$15,L435,M435))))</f>
        <v>1025</v>
      </c>
      <c r="R435" s="13" t="n">
        <f aca="false">IF(AND(ISNUMBER(O435),O435-P435&gt;=Q435),O435-P435,Q435)</f>
        <v>1879.01</v>
      </c>
      <c r="S435" s="3" t="n">
        <f aca="false">IF(ISNUMBER(O435),R435/O435-1,"")</f>
        <v>-0.00053191206429748</v>
      </c>
      <c r="T435" s="13" t="n">
        <f aca="false">VLOOKUP(R435,Parámetros!$A$13:$C$16,3,TRUE())</f>
        <v>0</v>
      </c>
      <c r="U435" s="13" t="n">
        <f aca="false">IF(R435&gt;=Parámetros!$B$7,I435,0)</f>
        <v>75</v>
      </c>
      <c r="V435" s="13" t="n">
        <f aca="false">R435*(1-G435)-T435-U435</f>
        <v>1540.9486</v>
      </c>
      <c r="W435" s="13" t="n">
        <f aca="false">V435-F435</f>
        <v>734.7986</v>
      </c>
      <c r="X435" s="2" t="s">
        <v>13501</v>
      </c>
      <c r="Y435" s="2"/>
      <c r="Z435" s="13" t="n">
        <v>2053</v>
      </c>
      <c r="AA435" s="2" t="s">
        <v>13552</v>
      </c>
    </row>
    <row r="436" customFormat="false" ht="15" hidden="false" customHeight="false" outlineLevel="0" collapsed="false">
      <c r="A436" s="8" t="s">
        <v>5354</v>
      </c>
      <c r="B436" s="10" t="str">
        <f aca="false">'Layout Mercado Libre'!C436</f>
        <v>Enjuague Bucal GUM Paroex Gingivitis 0.12% 300 ml</v>
      </c>
      <c r="C436" s="10" t="str">
        <f aca="false">IFERROR(LEFT('Layout Mercado Libre'!E436,FIND(" &gt; ",'Layout Mercado Libre'!E436)-1),"")</f>
        <v>Belleza y Cuidado Personal</v>
      </c>
      <c r="D436" s="12" t="n">
        <v>136.17</v>
      </c>
      <c r="E436" s="13" t="n">
        <f aca="false">Parámetros!$B$5</f>
        <v>4</v>
      </c>
      <c r="F436" s="13" t="n">
        <f aca="false">D436+E436</f>
        <v>140.17</v>
      </c>
      <c r="G436" s="3" t="n">
        <f aca="false">IF(C436="",Parámetros!$B$9,IFERROR(VLOOKUP(C436,Parámetros!$A$20:$B$23,2,FALSE()),Parámetros!$B$9))</f>
        <v>0.14</v>
      </c>
      <c r="H436" s="14" t="n">
        <v>0.41</v>
      </c>
      <c r="I436" s="12" t="n">
        <v>75</v>
      </c>
      <c r="J436" s="13" t="n">
        <f aca="false">ROUNDUP((F436+Parámetros!$C$13)/(1-G436),0)</f>
        <v>193</v>
      </c>
      <c r="K436" s="13" t="n">
        <f aca="false">ROUNDUP((F436+Parámetros!$C$14)/(1-G436),0)</f>
        <v>198</v>
      </c>
      <c r="L436" s="13" t="n">
        <f aca="false">ROUNDUP((F436+Parámetros!$C$15)/(1-G436),0)</f>
        <v>207</v>
      </c>
      <c r="M436" s="13" t="n">
        <f aca="false">MAX(ROUNDUP((F436+I436)/(1-G436),0),Parámetros!$B$7)</f>
        <v>299</v>
      </c>
      <c r="N436" s="12" t="n">
        <v>401.27</v>
      </c>
      <c r="O436" s="12" t="n">
        <v>190</v>
      </c>
      <c r="P436" s="13" t="n">
        <f aca="false">Parámetros!$B$6</f>
        <v>1</v>
      </c>
      <c r="Q436" s="13" t="n">
        <f aca="false">IF(AND(ISNUMBER(O436),O436-P436&gt;=Parámetros!$B$7),M436,IF(J436&lt;Parámetros!$B$13,J436,IF(K436&lt;Parámetros!$B$14,K436,IF(L436&lt;Parámetros!$B$15,L436,M436))))</f>
        <v>207</v>
      </c>
      <c r="R436" s="13" t="n">
        <f aca="false">IF(AND(ISNUMBER(O436),O436-P436&gt;=Q436),O436-P436,Q436)</f>
        <v>207</v>
      </c>
      <c r="S436" s="3" t="n">
        <f aca="false">IF(ISNUMBER(O436),R436/O436-1,"")</f>
        <v>0.0894736842105264</v>
      </c>
      <c r="T436" s="13" t="n">
        <f aca="false">VLOOKUP(R436,Parámetros!$A$13:$C$16,3,TRUE())</f>
        <v>37</v>
      </c>
      <c r="U436" s="13" t="n">
        <f aca="false">IF(R436&gt;=Parámetros!$B$7,I436,0)</f>
        <v>0</v>
      </c>
      <c r="V436" s="13" t="n">
        <f aca="false">R436*(1-G436)-T436-U436</f>
        <v>141.02</v>
      </c>
      <c r="W436" s="13" t="n">
        <f aca="false">V436-F436</f>
        <v>0.850000000000023</v>
      </c>
      <c r="X436" s="2" t="s">
        <v>13681</v>
      </c>
      <c r="Y436" s="2"/>
      <c r="Z436" s="13" t="n">
        <v>215</v>
      </c>
      <c r="AA436" s="2" t="s">
        <v>13537</v>
      </c>
    </row>
    <row r="437" customFormat="false" ht="15" hidden="false" customHeight="false" outlineLevel="0" collapsed="false">
      <c r="A437" s="8" t="s">
        <v>5367</v>
      </c>
      <c r="B437" s="10" t="str">
        <f aca="false">'Layout Mercado Libre'!C437</f>
        <v>Jeringas Desechables BD Plastipak 5 ml Caja con 100 Piezas</v>
      </c>
      <c r="C437" s="10" t="str">
        <f aca="false">IFERROR(LEFT('Layout Mercado Libre'!E437,FIND(" &gt; ",'Layout Mercado Libre'!E437)-1),"")</f>
        <v>Salud y Equipamiento Médico</v>
      </c>
      <c r="D437" s="12" t="n">
        <v>267.26</v>
      </c>
      <c r="E437" s="13" t="n">
        <f aca="false">Parámetros!$B$5</f>
        <v>4</v>
      </c>
      <c r="F437" s="13" t="n">
        <f aca="false">D437+E437</f>
        <v>271.26</v>
      </c>
      <c r="G437" s="3" t="n">
        <f aca="false">IF(C437="",Parámetros!$B$9,IFERROR(VLOOKUP(C437,Parámetros!$A$20:$B$23,2,FALSE()),Parámetros!$B$9))</f>
        <v>0.14</v>
      </c>
      <c r="H437" s="14" t="n">
        <v>1.28</v>
      </c>
      <c r="I437" s="12" t="n">
        <v>105</v>
      </c>
      <c r="J437" s="13" t="n">
        <f aca="false">ROUNDUP((F437+Parámetros!$C$13)/(1-G437),0)</f>
        <v>345</v>
      </c>
      <c r="K437" s="13" t="n">
        <f aca="false">ROUNDUP((F437+Parámetros!$C$14)/(1-G437),0)</f>
        <v>351</v>
      </c>
      <c r="L437" s="13" t="n">
        <f aca="false">ROUNDUP((F437+Parámetros!$C$15)/(1-G437),0)</f>
        <v>359</v>
      </c>
      <c r="M437" s="13" t="n">
        <f aca="false">MAX(ROUNDUP((F437+I437)/(1-G437),0),Parámetros!$B$7)</f>
        <v>438</v>
      </c>
      <c r="N437" s="12"/>
      <c r="O437" s="12"/>
      <c r="P437" s="13" t="n">
        <f aca="false">Parámetros!$B$6</f>
        <v>1</v>
      </c>
      <c r="Q437" s="13" t="n">
        <f aca="false">IF(AND(ISNUMBER(O437),O437-P437&gt;=Parámetros!$B$7),M437,IF(J437&lt;Parámetros!$B$13,J437,IF(K437&lt;Parámetros!$B$14,K437,IF(L437&lt;Parámetros!$B$15,L437,M437))))</f>
        <v>438</v>
      </c>
      <c r="R437" s="13" t="n">
        <f aca="false">IF(AND(ISNUMBER(O437),O437-P437&gt;=Q437),O437-P437,Q437)</f>
        <v>438</v>
      </c>
      <c r="S437" s="3" t="str">
        <f aca="false">IF(ISNUMBER(O437),R437/O437-1,"")</f>
        <v/>
      </c>
      <c r="T437" s="13" t="n">
        <f aca="false">VLOOKUP(R437,Parámetros!$A$13:$C$16,3,TRUE())</f>
        <v>0</v>
      </c>
      <c r="U437" s="13" t="n">
        <f aca="false">IF(R437&gt;=Parámetros!$B$7,I437,0)</f>
        <v>105</v>
      </c>
      <c r="V437" s="13" t="n">
        <f aca="false">R437*(1-G437)-T437-U437</f>
        <v>271.68</v>
      </c>
      <c r="W437" s="13" t="n">
        <f aca="false">V437-F437</f>
        <v>0.420000000000016</v>
      </c>
      <c r="X437" s="2" t="s">
        <v>13682</v>
      </c>
      <c r="Y437" s="2"/>
      <c r="Z437" s="13"/>
      <c r="AA437" s="2"/>
    </row>
    <row r="438" customFormat="false" ht="15" hidden="false" customHeight="false" outlineLevel="0" collapsed="false">
      <c r="A438" s="8" t="s">
        <v>5383</v>
      </c>
      <c r="B438" s="10" t="str">
        <f aca="false">'Layout Mercado Libre'!C438</f>
        <v>Lodestar Duo Losartán Amlodipino 100 mg/5 mg 30 Cápsulas</v>
      </c>
      <c r="C438" s="10" t="str">
        <f aca="false">IFERROR(LEFT('Layout Mercado Libre'!E438,FIND(" &gt; ",'Layout Mercado Libre'!E438)-1),"")</f>
        <v>Salud y Equipamiento Médico</v>
      </c>
      <c r="D438" s="12" t="n">
        <v>576.18</v>
      </c>
      <c r="E438" s="13" t="n">
        <f aca="false">Parámetros!$B$5</f>
        <v>4</v>
      </c>
      <c r="F438" s="13" t="n">
        <f aca="false">D438+E438</f>
        <v>580.18</v>
      </c>
      <c r="G438" s="3" t="n">
        <f aca="false">IF(C438="",Parámetros!$B$9,IFERROR(VLOOKUP(C438,Parámetros!$A$20:$B$23,2,FALSE()),Parámetros!$B$9))</f>
        <v>0.14</v>
      </c>
      <c r="H438" s="14" t="n">
        <v>0.19</v>
      </c>
      <c r="I438" s="12" t="n">
        <v>75</v>
      </c>
      <c r="J438" s="13" t="n">
        <f aca="false">ROUNDUP((F438+Parámetros!$C$13)/(1-G438),0)</f>
        <v>704</v>
      </c>
      <c r="K438" s="13" t="n">
        <f aca="false">ROUNDUP((F438+Parámetros!$C$14)/(1-G438),0)</f>
        <v>710</v>
      </c>
      <c r="L438" s="13" t="n">
        <f aca="false">ROUNDUP((F438+Parámetros!$C$15)/(1-G438),0)</f>
        <v>718</v>
      </c>
      <c r="M438" s="13" t="n">
        <f aca="false">MAX(ROUNDUP((F438+I438)/(1-G438),0),Parámetros!$B$7)</f>
        <v>762</v>
      </c>
      <c r="N438" s="12" t="n">
        <v>948.15</v>
      </c>
      <c r="O438" s="12" t="n">
        <v>940</v>
      </c>
      <c r="P438" s="13" t="n">
        <f aca="false">Parámetros!$B$6</f>
        <v>1</v>
      </c>
      <c r="Q438" s="13" t="n">
        <f aca="false">IF(AND(ISNUMBER(O438),O438-P438&gt;=Parámetros!$B$7),M438,IF(J438&lt;Parámetros!$B$13,J438,IF(K438&lt;Parámetros!$B$14,K438,IF(L438&lt;Parámetros!$B$15,L438,M438))))</f>
        <v>762</v>
      </c>
      <c r="R438" s="13" t="n">
        <f aca="false">IF(AND(ISNUMBER(O438),O438-P438&gt;=Q438),O438-P438,Q438)</f>
        <v>939</v>
      </c>
      <c r="S438" s="3" t="n">
        <f aca="false">IF(ISNUMBER(O438),R438/O438-1,"")</f>
        <v>-0.00106382978723407</v>
      </c>
      <c r="T438" s="13" t="n">
        <f aca="false">VLOOKUP(R438,Parámetros!$A$13:$C$16,3,TRUE())</f>
        <v>0</v>
      </c>
      <c r="U438" s="13" t="n">
        <f aca="false">IF(R438&gt;=Parámetros!$B$7,I438,0)</f>
        <v>75</v>
      </c>
      <c r="V438" s="13" t="n">
        <f aca="false">R438*(1-G438)-T438-U438</f>
        <v>732.54</v>
      </c>
      <c r="W438" s="13" t="n">
        <f aca="false">V438-F438</f>
        <v>152.36</v>
      </c>
      <c r="X438" s="2" t="s">
        <v>13514</v>
      </c>
      <c r="Y438" s="2"/>
      <c r="Z438" s="13" t="n">
        <v>692.5</v>
      </c>
      <c r="AA438" s="2" t="s">
        <v>13523</v>
      </c>
    </row>
    <row r="439" customFormat="false" ht="15" hidden="false" customHeight="false" outlineLevel="0" collapsed="false">
      <c r="A439" s="8" t="s">
        <v>5395</v>
      </c>
      <c r="B439" s="10" t="str">
        <f aca="false">'Layout Mercado Libre'!C439</f>
        <v>Celestone Soluspan Hypak Betametasona Inyectable 1 ml</v>
      </c>
      <c r="C439" s="10" t="str">
        <f aca="false">IFERROR(LEFT('Layout Mercado Libre'!E439,FIND(" &gt; ",'Layout Mercado Libre'!E439)-1),"")</f>
        <v>Salud y Equipamiento Médico</v>
      </c>
      <c r="D439" s="12" t="n">
        <v>386.56</v>
      </c>
      <c r="E439" s="13" t="n">
        <f aca="false">Parámetros!$B$5</f>
        <v>4</v>
      </c>
      <c r="F439" s="13" t="n">
        <f aca="false">D439+E439</f>
        <v>390.56</v>
      </c>
      <c r="G439" s="3" t="n">
        <f aca="false">IF(C439="",Parámetros!$B$9,IFERROR(VLOOKUP(C439,Parámetros!$A$20:$B$23,2,FALSE()),Parámetros!$B$9))</f>
        <v>0.14</v>
      </c>
      <c r="H439" s="14" t="n">
        <v>0.05</v>
      </c>
      <c r="I439" s="12" t="n">
        <v>75</v>
      </c>
      <c r="J439" s="13" t="n">
        <f aca="false">ROUNDUP((F439+Parámetros!$C$13)/(1-G439),0)</f>
        <v>484</v>
      </c>
      <c r="K439" s="13" t="n">
        <f aca="false">ROUNDUP((F439+Parámetros!$C$14)/(1-G439),0)</f>
        <v>490</v>
      </c>
      <c r="L439" s="13" t="n">
        <f aca="false">ROUNDUP((F439+Parámetros!$C$15)/(1-G439),0)</f>
        <v>498</v>
      </c>
      <c r="M439" s="13" t="n">
        <f aca="false">MAX(ROUNDUP((F439+I439)/(1-G439),0),Parámetros!$B$7)</f>
        <v>542</v>
      </c>
      <c r="N439" s="12" t="n">
        <v>753.47</v>
      </c>
      <c r="O439" s="12" t="n">
        <v>652</v>
      </c>
      <c r="P439" s="13" t="n">
        <f aca="false">Parámetros!$B$6</f>
        <v>1</v>
      </c>
      <c r="Q439" s="13" t="n">
        <f aca="false">IF(AND(ISNUMBER(O439),O439-P439&gt;=Parámetros!$B$7),M439,IF(J439&lt;Parámetros!$B$13,J439,IF(K439&lt;Parámetros!$B$14,K439,IF(L439&lt;Parámetros!$B$15,L439,M439))))</f>
        <v>542</v>
      </c>
      <c r="R439" s="13" t="n">
        <f aca="false">IF(AND(ISNUMBER(O439),O439-P439&gt;=Q439),O439-P439,Q439)</f>
        <v>651</v>
      </c>
      <c r="S439" s="3" t="n">
        <f aca="false">IF(ISNUMBER(O439),R439/O439-1,"")</f>
        <v>-0.00153374233128833</v>
      </c>
      <c r="T439" s="13" t="n">
        <f aca="false">VLOOKUP(R439,Parámetros!$A$13:$C$16,3,TRUE())</f>
        <v>0</v>
      </c>
      <c r="U439" s="13" t="n">
        <f aca="false">IF(R439&gt;=Parámetros!$B$7,I439,0)</f>
        <v>75</v>
      </c>
      <c r="V439" s="13" t="n">
        <f aca="false">R439*(1-G439)-T439-U439</f>
        <v>484.86</v>
      </c>
      <c r="W439" s="13" t="n">
        <f aca="false">V439-F439</f>
        <v>94.3</v>
      </c>
      <c r="X439" s="2" t="s">
        <v>13599</v>
      </c>
      <c r="Y439" s="2"/>
      <c r="Z439" s="13" t="n">
        <v>454.5</v>
      </c>
      <c r="AA439" s="2" t="s">
        <v>13523</v>
      </c>
    </row>
    <row r="440" customFormat="false" ht="15" hidden="false" customHeight="false" outlineLevel="0" collapsed="false">
      <c r="A440" s="8" t="s">
        <v>5410</v>
      </c>
      <c r="B440" s="10" t="str">
        <f aca="false">'Layout Mercado Libre'!C440</f>
        <v>Dagla Itoprida 50 mg 30 Tabletas</v>
      </c>
      <c r="C440" s="10" t="str">
        <f aca="false">IFERROR(LEFT('Layout Mercado Libre'!E440,FIND(" &gt; ",'Layout Mercado Libre'!E440)-1),"")</f>
        <v>Salud y Equipamiento Médico</v>
      </c>
      <c r="D440" s="12" t="n">
        <v>433.7</v>
      </c>
      <c r="E440" s="13" t="n">
        <f aca="false">Parámetros!$B$5</f>
        <v>4</v>
      </c>
      <c r="F440" s="13" t="n">
        <f aca="false">D440+E440</f>
        <v>437.7</v>
      </c>
      <c r="G440" s="3" t="n">
        <f aca="false">IF(C440="",Parámetros!$B$9,IFERROR(VLOOKUP(C440,Parámetros!$A$20:$B$23,2,FALSE()),Parámetros!$B$9))</f>
        <v>0.14</v>
      </c>
      <c r="H440" s="14" t="n">
        <v>0.19</v>
      </c>
      <c r="I440" s="12" t="n">
        <v>75</v>
      </c>
      <c r="J440" s="13" t="n">
        <f aca="false">ROUNDUP((F440+Parámetros!$C$13)/(1-G440),0)</f>
        <v>539</v>
      </c>
      <c r="K440" s="13" t="n">
        <f aca="false">ROUNDUP((F440+Parámetros!$C$14)/(1-G440),0)</f>
        <v>544</v>
      </c>
      <c r="L440" s="13" t="n">
        <f aca="false">ROUNDUP((F440+Parámetros!$C$15)/(1-G440),0)</f>
        <v>552</v>
      </c>
      <c r="M440" s="13" t="n">
        <f aca="false">MAX(ROUNDUP((F440+I440)/(1-G440),0),Parámetros!$B$7)</f>
        <v>597</v>
      </c>
      <c r="N440" s="12" t="n">
        <v>783.71</v>
      </c>
      <c r="O440" s="12" t="n">
        <v>679</v>
      </c>
      <c r="P440" s="13" t="n">
        <f aca="false">Parámetros!$B$6</f>
        <v>1</v>
      </c>
      <c r="Q440" s="13" t="n">
        <f aca="false">IF(AND(ISNUMBER(O440),O440-P440&gt;=Parámetros!$B$7),M440,IF(J440&lt;Parámetros!$B$13,J440,IF(K440&lt;Parámetros!$B$14,K440,IF(L440&lt;Parámetros!$B$15,L440,M440))))</f>
        <v>597</v>
      </c>
      <c r="R440" s="13" t="n">
        <f aca="false">IF(AND(ISNUMBER(O440),O440-P440&gt;=Q440),O440-P440,Q440)</f>
        <v>678</v>
      </c>
      <c r="S440" s="3" t="n">
        <f aca="false">IF(ISNUMBER(O440),R440/O440-1,"")</f>
        <v>-0.00147275405007363</v>
      </c>
      <c r="T440" s="13" t="n">
        <f aca="false">VLOOKUP(R440,Parámetros!$A$13:$C$16,3,TRUE())</f>
        <v>0</v>
      </c>
      <c r="U440" s="13" t="n">
        <f aca="false">IF(R440&gt;=Parámetros!$B$7,I440,0)</f>
        <v>75</v>
      </c>
      <c r="V440" s="13" t="n">
        <f aca="false">R440*(1-G440)-T440-U440</f>
        <v>508.08</v>
      </c>
      <c r="W440" s="13" t="n">
        <f aca="false">V440-F440</f>
        <v>70.3800000000001</v>
      </c>
      <c r="X440" s="2" t="s">
        <v>13501</v>
      </c>
      <c r="Y440" s="2"/>
      <c r="Z440" s="13" t="n">
        <v>415</v>
      </c>
      <c r="AA440" s="2" t="s">
        <v>13523</v>
      </c>
    </row>
    <row r="441" customFormat="false" ht="15" hidden="false" customHeight="false" outlineLevel="0" collapsed="false">
      <c r="A441" s="8" t="s">
        <v>5422</v>
      </c>
      <c r="B441" s="10" t="str">
        <f aca="false">'Layout Mercado Libre'!C441</f>
        <v>Toallitas Húmedas Palmolive Neutro Balance Baby 80 Piezas</v>
      </c>
      <c r="C441" s="10" t="str">
        <f aca="false">IFERROR(LEFT('Layout Mercado Libre'!E441,FIND(" &gt; ",'Layout Mercado Libre'!E441)-1),"")</f>
        <v>Bebés</v>
      </c>
      <c r="D441" s="12" t="n">
        <v>46.38</v>
      </c>
      <c r="E441" s="13" t="n">
        <f aca="false">Parámetros!$B$5</f>
        <v>4</v>
      </c>
      <c r="F441" s="13" t="n">
        <f aca="false">D441+E441</f>
        <v>50.38</v>
      </c>
      <c r="G441" s="3" t="n">
        <f aca="false">IF(C441="",Parámetros!$B$9,IFERROR(VLOOKUP(C441,Parámetros!$A$20:$B$23,2,FALSE()),Parámetros!$B$9))</f>
        <v>0.15</v>
      </c>
      <c r="H441" s="14" t="n">
        <v>0.57</v>
      </c>
      <c r="I441" s="12" t="n">
        <v>90</v>
      </c>
      <c r="J441" s="13" t="n">
        <f aca="false">ROUNDUP((F441+Parámetros!$C$13)/(1-G441),0)</f>
        <v>89</v>
      </c>
      <c r="K441" s="13" t="n">
        <f aca="false">ROUNDUP((F441+Parámetros!$C$14)/(1-G441),0)</f>
        <v>95</v>
      </c>
      <c r="L441" s="13" t="n">
        <f aca="false">ROUNDUP((F441+Parámetros!$C$15)/(1-G441),0)</f>
        <v>103</v>
      </c>
      <c r="M441" s="13" t="n">
        <f aca="false">MAX(ROUNDUP((F441+I441)/(1-G441),0),Parámetros!$B$7)</f>
        <v>299</v>
      </c>
      <c r="N441" s="12" t="n">
        <v>139.53</v>
      </c>
      <c r="O441" s="12" t="n">
        <v>74.4</v>
      </c>
      <c r="P441" s="13" t="n">
        <f aca="false">Parámetros!$B$6</f>
        <v>1</v>
      </c>
      <c r="Q441" s="13" t="n">
        <f aca="false">IF(AND(ISNUMBER(O441),O441-P441&gt;=Parámetros!$B$7),M441,IF(J441&lt;Parámetros!$B$13,J441,IF(K441&lt;Parámetros!$B$14,K441,IF(L441&lt;Parámetros!$B$15,L441,M441))))</f>
        <v>89</v>
      </c>
      <c r="R441" s="13" t="n">
        <f aca="false">IF(AND(ISNUMBER(O441),O441-P441&gt;=Q441),O441-P441,Q441)</f>
        <v>89</v>
      </c>
      <c r="S441" s="3" t="n">
        <f aca="false">IF(ISNUMBER(O441),R441/O441-1,"")</f>
        <v>0.196236559139785</v>
      </c>
      <c r="T441" s="13" t="n">
        <f aca="false">VLOOKUP(R441,Parámetros!$A$13:$C$16,3,TRUE())</f>
        <v>25</v>
      </c>
      <c r="U441" s="13" t="n">
        <f aca="false">IF(R441&gt;=Parámetros!$B$7,I441,0)</f>
        <v>0</v>
      </c>
      <c r="V441" s="13" t="n">
        <f aca="false">R441*(1-G441)-T441-U441</f>
        <v>50.65</v>
      </c>
      <c r="W441" s="13" t="n">
        <f aca="false">V441-F441</f>
        <v>0.269999999999989</v>
      </c>
      <c r="X441" s="2" t="s">
        <v>13563</v>
      </c>
      <c r="Y441" s="2"/>
      <c r="Z441" s="13"/>
      <c r="AA441" s="2"/>
    </row>
    <row r="442" customFormat="false" ht="15" hidden="false" customHeight="false" outlineLevel="0" collapsed="false">
      <c r="A442" s="8" t="s">
        <v>5433</v>
      </c>
      <c r="B442" s="10" t="str">
        <f aca="false">'Layout Mercado Libre'!C442</f>
        <v>Emulsión Corporal Aclaradora Vitacilina Clarite 200 ml</v>
      </c>
      <c r="C442" s="10" t="str">
        <f aca="false">IFERROR(LEFT('Layout Mercado Libre'!E442,FIND(" &gt; ",'Layout Mercado Libre'!E442)-1),"")</f>
        <v>Belleza y Cuidado Personal</v>
      </c>
      <c r="D442" s="12" t="n">
        <v>94.74</v>
      </c>
      <c r="E442" s="13" t="n">
        <f aca="false">Parámetros!$B$5</f>
        <v>4</v>
      </c>
      <c r="F442" s="13" t="n">
        <f aca="false">D442+E442</f>
        <v>98.74</v>
      </c>
      <c r="G442" s="3" t="n">
        <f aca="false">IF(C442="",Parámetros!$B$9,IFERROR(VLOOKUP(C442,Parámetros!$A$20:$B$23,2,FALSE()),Parámetros!$B$9))</f>
        <v>0.14</v>
      </c>
      <c r="H442" s="14" t="n">
        <v>0.29</v>
      </c>
      <c r="I442" s="12" t="n">
        <v>75</v>
      </c>
      <c r="J442" s="13" t="n">
        <f aca="false">ROUNDUP((F442+Parámetros!$C$13)/(1-G442),0)</f>
        <v>144</v>
      </c>
      <c r="K442" s="13" t="n">
        <f aca="false">ROUNDUP((F442+Parámetros!$C$14)/(1-G442),0)</f>
        <v>150</v>
      </c>
      <c r="L442" s="13" t="n">
        <f aca="false">ROUNDUP((F442+Parámetros!$C$15)/(1-G442),0)</f>
        <v>158</v>
      </c>
      <c r="M442" s="13" t="n">
        <f aca="false">MAX(ROUNDUP((F442+I442)/(1-G442),0),Parámetros!$B$7)</f>
        <v>299</v>
      </c>
      <c r="N442" s="12" t="n">
        <v>288.17</v>
      </c>
      <c r="O442" s="12" t="n">
        <v>148</v>
      </c>
      <c r="P442" s="13" t="n">
        <f aca="false">Parámetros!$B$6</f>
        <v>1</v>
      </c>
      <c r="Q442" s="13" t="n">
        <f aca="false">IF(AND(ISNUMBER(O442),O442-P442&gt;=Parámetros!$B$7),M442,IF(J442&lt;Parámetros!$B$13,J442,IF(K442&lt;Parámetros!$B$14,K442,IF(L442&lt;Parámetros!$B$15,L442,M442))))</f>
        <v>158</v>
      </c>
      <c r="R442" s="13" t="n">
        <f aca="false">IF(AND(ISNUMBER(O442),O442-P442&gt;=Q442),O442-P442,Q442)</f>
        <v>158</v>
      </c>
      <c r="S442" s="3" t="n">
        <f aca="false">IF(ISNUMBER(O442),R442/O442-1,"")</f>
        <v>0.0675675675675675</v>
      </c>
      <c r="T442" s="13" t="n">
        <f aca="false">VLOOKUP(R442,Parámetros!$A$13:$C$16,3,TRUE())</f>
        <v>37</v>
      </c>
      <c r="U442" s="13" t="n">
        <f aca="false">IF(R442&gt;=Parámetros!$B$7,I442,0)</f>
        <v>0</v>
      </c>
      <c r="V442" s="13" t="n">
        <f aca="false">R442*(1-G442)-T442-U442</f>
        <v>98.88</v>
      </c>
      <c r="W442" s="13" t="n">
        <f aca="false">V442-F442</f>
        <v>0.140000000000001</v>
      </c>
      <c r="X442" s="2" t="s">
        <v>13632</v>
      </c>
      <c r="Y442" s="2"/>
      <c r="Z442" s="13"/>
      <c r="AA442" s="2"/>
    </row>
    <row r="443" customFormat="false" ht="15" hidden="false" customHeight="false" outlineLevel="0" collapsed="false">
      <c r="A443" s="8" t="s">
        <v>5447</v>
      </c>
      <c r="B443" s="10" t="str">
        <f aca="false">'Layout Mercado Libre'!C443</f>
        <v>Posipen Dicloxacilina 500 mg 12 Cápsulas</v>
      </c>
      <c r="C443" s="10" t="str">
        <f aca="false">IFERROR(LEFT('Layout Mercado Libre'!E443,FIND(" &gt; ",'Layout Mercado Libre'!E443)-1),"")</f>
        <v>Salud y Equipamiento Médico</v>
      </c>
      <c r="D443" s="12" t="n">
        <v>367.92</v>
      </c>
      <c r="E443" s="13" t="n">
        <f aca="false">Parámetros!$B$5</f>
        <v>4</v>
      </c>
      <c r="F443" s="13" t="n">
        <f aca="false">D443+E443</f>
        <v>371.92</v>
      </c>
      <c r="G443" s="3" t="n">
        <f aca="false">IF(C443="",Parámetros!$B$9,IFERROR(VLOOKUP(C443,Parámetros!$A$20:$B$23,2,FALSE()),Parámetros!$B$9))</f>
        <v>0.14</v>
      </c>
      <c r="H443" s="14" t="n">
        <v>0.15</v>
      </c>
      <c r="I443" s="12" t="n">
        <v>75</v>
      </c>
      <c r="J443" s="13" t="n">
        <f aca="false">ROUNDUP((F443+Parámetros!$C$13)/(1-G443),0)</f>
        <v>462</v>
      </c>
      <c r="K443" s="13" t="n">
        <f aca="false">ROUNDUP((F443+Parámetros!$C$14)/(1-G443),0)</f>
        <v>468</v>
      </c>
      <c r="L443" s="13" t="n">
        <f aca="false">ROUNDUP((F443+Parámetros!$C$15)/(1-G443),0)</f>
        <v>476</v>
      </c>
      <c r="M443" s="13" t="n">
        <f aca="false">MAX(ROUNDUP((F443+I443)/(1-G443),0),Parámetros!$B$7)</f>
        <v>520</v>
      </c>
      <c r="N443" s="12" t="n">
        <v>705.45</v>
      </c>
      <c r="O443" s="12" t="n">
        <v>568</v>
      </c>
      <c r="P443" s="13" t="n">
        <f aca="false">Parámetros!$B$6</f>
        <v>1</v>
      </c>
      <c r="Q443" s="13" t="n">
        <f aca="false">IF(AND(ISNUMBER(O443),O443-P443&gt;=Parámetros!$B$7),M443,IF(J443&lt;Parámetros!$B$13,J443,IF(K443&lt;Parámetros!$B$14,K443,IF(L443&lt;Parámetros!$B$15,L443,M443))))</f>
        <v>520</v>
      </c>
      <c r="R443" s="13" t="n">
        <f aca="false">IF(AND(ISNUMBER(O443),O443-P443&gt;=Q443),O443-P443,Q443)</f>
        <v>567</v>
      </c>
      <c r="S443" s="3" t="n">
        <f aca="false">IF(ISNUMBER(O443),R443/O443-1,"")</f>
        <v>-0.00176056338028174</v>
      </c>
      <c r="T443" s="13" t="n">
        <f aca="false">VLOOKUP(R443,Parámetros!$A$13:$C$16,3,TRUE())</f>
        <v>0</v>
      </c>
      <c r="U443" s="13" t="n">
        <f aca="false">IF(R443&gt;=Parámetros!$B$7,I443,0)</f>
        <v>75</v>
      </c>
      <c r="V443" s="13" t="n">
        <f aca="false">R443*(1-G443)-T443-U443</f>
        <v>412.62</v>
      </c>
      <c r="W443" s="13" t="n">
        <f aca="false">V443-F443</f>
        <v>40.7</v>
      </c>
      <c r="X443" s="2" t="s">
        <v>13545</v>
      </c>
      <c r="Y443" s="2"/>
      <c r="Z443" s="13" t="n">
        <v>439</v>
      </c>
      <c r="AA443" s="2" t="s">
        <v>13523</v>
      </c>
    </row>
    <row r="444" customFormat="false" ht="15" hidden="false" customHeight="false" outlineLevel="0" collapsed="false">
      <c r="A444" s="8" t="s">
        <v>5460</v>
      </c>
      <c r="B444" s="10" t="str">
        <f aca="false">'Layout Mercado Libre'!C444</f>
        <v>Shampoo Mennen Zero% Cabello Saludable 700 ml</v>
      </c>
      <c r="C444" s="10" t="str">
        <f aca="false">IFERROR(LEFT('Layout Mercado Libre'!E444,FIND(" &gt; ",'Layout Mercado Libre'!E444)-1),"")</f>
        <v>Belleza y Cuidado Personal</v>
      </c>
      <c r="D444" s="12" t="n">
        <v>62.74</v>
      </c>
      <c r="E444" s="13" t="n">
        <f aca="false">Parámetros!$B$5</f>
        <v>4</v>
      </c>
      <c r="F444" s="13" t="n">
        <f aca="false">D444+E444</f>
        <v>66.74</v>
      </c>
      <c r="G444" s="3" t="n">
        <f aca="false">IF(C444="",Parámetros!$B$9,IFERROR(VLOOKUP(C444,Parámetros!$A$20:$B$23,2,FALSE()),Parámetros!$B$9))</f>
        <v>0.14</v>
      </c>
      <c r="H444" s="14" t="n">
        <v>0.9</v>
      </c>
      <c r="I444" s="12" t="n">
        <v>90</v>
      </c>
      <c r="J444" s="13" t="n">
        <f aca="false">ROUNDUP((F444+Parámetros!$C$13)/(1-G444),0)</f>
        <v>107</v>
      </c>
      <c r="K444" s="13" t="n">
        <f aca="false">ROUNDUP((F444+Parámetros!$C$14)/(1-G444),0)</f>
        <v>113</v>
      </c>
      <c r="L444" s="13" t="n">
        <f aca="false">ROUNDUP((F444+Parámetros!$C$15)/(1-G444),0)</f>
        <v>121</v>
      </c>
      <c r="M444" s="13" t="n">
        <f aca="false">MAX(ROUNDUP((F444+I444)/(1-G444),0),Parámetros!$B$7)</f>
        <v>299</v>
      </c>
      <c r="N444" s="12" t="n">
        <v>210.24</v>
      </c>
      <c r="O444" s="12" t="n">
        <v>66.5</v>
      </c>
      <c r="P444" s="13" t="n">
        <f aca="false">Parámetros!$B$6</f>
        <v>1</v>
      </c>
      <c r="Q444" s="13" t="n">
        <f aca="false">IF(AND(ISNUMBER(O444),O444-P444&gt;=Parámetros!$B$7),M444,IF(J444&lt;Parámetros!$B$13,J444,IF(K444&lt;Parámetros!$B$14,K444,IF(L444&lt;Parámetros!$B$15,L444,M444))))</f>
        <v>113</v>
      </c>
      <c r="R444" s="13" t="n">
        <f aca="false">IF(AND(ISNUMBER(O444),O444-P444&gt;=Q444),O444-P444,Q444)</f>
        <v>113</v>
      </c>
      <c r="S444" s="3" t="n">
        <f aca="false">IF(ISNUMBER(O444),R444/O444-1,"")</f>
        <v>0.699248120300752</v>
      </c>
      <c r="T444" s="13" t="n">
        <f aca="false">VLOOKUP(R444,Parámetros!$A$13:$C$16,3,TRUE())</f>
        <v>30</v>
      </c>
      <c r="U444" s="13" t="n">
        <f aca="false">IF(R444&gt;=Parámetros!$B$7,I444,0)</f>
        <v>0</v>
      </c>
      <c r="V444" s="13" t="n">
        <f aca="false">R444*(1-G444)-T444-U444</f>
        <v>67.18</v>
      </c>
      <c r="W444" s="13" t="n">
        <f aca="false">V444-F444</f>
        <v>0.439999999999984</v>
      </c>
      <c r="X444" s="2" t="s">
        <v>13679</v>
      </c>
      <c r="Y444" s="2"/>
      <c r="Z444" s="13" t="n">
        <v>89</v>
      </c>
      <c r="AA444" s="2" t="s">
        <v>13675</v>
      </c>
    </row>
    <row r="445" customFormat="false" ht="15" hidden="false" customHeight="false" outlineLevel="0" collapsed="false">
      <c r="A445" s="8" t="s">
        <v>5471</v>
      </c>
      <c r="B445" s="10" t="str">
        <f aca="false">'Layout Mercado Libre'!C445</f>
        <v>Microdacyn 60 Solución Antiséptica para Heridas 240 ml</v>
      </c>
      <c r="C445" s="10" t="str">
        <f aca="false">IFERROR(LEFT('Layout Mercado Libre'!E445,FIND(" &gt; ",'Layout Mercado Libre'!E445)-1),"")</f>
        <v>Salud y Equipamiento Médico</v>
      </c>
      <c r="D445" s="12" t="n">
        <v>279.12</v>
      </c>
      <c r="E445" s="13" t="n">
        <f aca="false">Parámetros!$B$5</f>
        <v>4</v>
      </c>
      <c r="F445" s="13" t="n">
        <f aca="false">D445+E445</f>
        <v>283.12</v>
      </c>
      <c r="G445" s="3" t="n">
        <f aca="false">IF(C445="",Parámetros!$B$9,IFERROR(VLOOKUP(C445,Parámetros!$A$20:$B$23,2,FALSE()),Parámetros!$B$9))</f>
        <v>0.14</v>
      </c>
      <c r="H445" s="14" t="n">
        <v>0.34</v>
      </c>
      <c r="I445" s="12" t="n">
        <v>75</v>
      </c>
      <c r="J445" s="13" t="n">
        <f aca="false">ROUNDUP((F445+Parámetros!$C$13)/(1-G445),0)</f>
        <v>359</v>
      </c>
      <c r="K445" s="13" t="n">
        <f aca="false">ROUNDUP((F445+Parámetros!$C$14)/(1-G445),0)</f>
        <v>365</v>
      </c>
      <c r="L445" s="13" t="n">
        <f aca="false">ROUNDUP((F445+Parámetros!$C$15)/(1-G445),0)</f>
        <v>373</v>
      </c>
      <c r="M445" s="13" t="n">
        <f aca="false">MAX(ROUNDUP((F445+I445)/(1-G445),0),Parámetros!$B$7)</f>
        <v>417</v>
      </c>
      <c r="N445" s="12" t="n">
        <v>505.73</v>
      </c>
      <c r="O445" s="12" t="n">
        <v>345.56</v>
      </c>
      <c r="P445" s="13" t="n">
        <f aca="false">Parámetros!$B$6</f>
        <v>1</v>
      </c>
      <c r="Q445" s="13" t="n">
        <f aca="false">IF(AND(ISNUMBER(O445),O445-P445&gt;=Parámetros!$B$7),M445,IF(J445&lt;Parámetros!$B$13,J445,IF(K445&lt;Parámetros!$B$14,K445,IF(L445&lt;Parámetros!$B$15,L445,M445))))</f>
        <v>417</v>
      </c>
      <c r="R445" s="13" t="n">
        <f aca="false">IF(AND(ISNUMBER(O445),O445-P445&gt;=Q445),O445-P445,Q445)</f>
        <v>417</v>
      </c>
      <c r="S445" s="3" t="n">
        <f aca="false">IF(ISNUMBER(O445),R445/O445-1,"")</f>
        <v>0.206736890843848</v>
      </c>
      <c r="T445" s="13" t="n">
        <f aca="false">VLOOKUP(R445,Parámetros!$A$13:$C$16,3,TRUE())</f>
        <v>0</v>
      </c>
      <c r="U445" s="13" t="n">
        <f aca="false">IF(R445&gt;=Parámetros!$B$7,I445,0)</f>
        <v>75</v>
      </c>
      <c r="V445" s="13" t="n">
        <f aca="false">R445*(1-G445)-T445-U445</f>
        <v>283.62</v>
      </c>
      <c r="W445" s="13" t="n">
        <f aca="false">V445-F445</f>
        <v>0.5</v>
      </c>
      <c r="X445" s="2" t="s">
        <v>13683</v>
      </c>
      <c r="Y445" s="2"/>
      <c r="Z445" s="13" t="n">
        <v>387.5</v>
      </c>
      <c r="AA445" s="2" t="s">
        <v>13518</v>
      </c>
    </row>
    <row r="446" customFormat="false" ht="15" hidden="false" customHeight="false" outlineLevel="0" collapsed="false">
      <c r="A446" s="8" t="s">
        <v>5485</v>
      </c>
      <c r="B446" s="10" t="str">
        <f aca="false">'Layout Mercado Libre'!C446</f>
        <v>Recoverón Ungüento Ácido Acexámico 5 g/100 g 40 g</v>
      </c>
      <c r="C446" s="10" t="str">
        <f aca="false">IFERROR(LEFT('Layout Mercado Libre'!E446,FIND(" &gt; ",'Layout Mercado Libre'!E446)-1),"")</f>
        <v>Salud y Equipamiento Médico</v>
      </c>
      <c r="D446" s="12" t="n">
        <v>312</v>
      </c>
      <c r="E446" s="13" t="n">
        <f aca="false">Parámetros!$B$5</f>
        <v>4</v>
      </c>
      <c r="F446" s="13" t="n">
        <f aca="false">D446+E446</f>
        <v>316</v>
      </c>
      <c r="G446" s="3" t="n">
        <f aca="false">IF(C446="",Parámetros!$B$9,IFERROR(VLOOKUP(C446,Parámetros!$A$20:$B$23,2,FALSE()),Parámetros!$B$9))</f>
        <v>0.14</v>
      </c>
      <c r="H446" s="14" t="n">
        <v>0.1</v>
      </c>
      <c r="I446" s="12" t="n">
        <v>75</v>
      </c>
      <c r="J446" s="13" t="n">
        <f aca="false">ROUNDUP((F446+Parámetros!$C$13)/(1-G446),0)</f>
        <v>397</v>
      </c>
      <c r="K446" s="13" t="n">
        <f aca="false">ROUNDUP((F446+Parámetros!$C$14)/(1-G446),0)</f>
        <v>403</v>
      </c>
      <c r="L446" s="13" t="n">
        <f aca="false">ROUNDUP((F446+Parámetros!$C$15)/(1-G446),0)</f>
        <v>411</v>
      </c>
      <c r="M446" s="13" t="n">
        <f aca="false">MAX(ROUNDUP((F446+I446)/(1-G446),0),Parámetros!$B$7)</f>
        <v>455</v>
      </c>
      <c r="N446" s="12" t="n">
        <v>599.57</v>
      </c>
      <c r="O446" s="12" t="n">
        <v>433.3</v>
      </c>
      <c r="P446" s="13" t="n">
        <f aca="false">Parámetros!$B$6</f>
        <v>1</v>
      </c>
      <c r="Q446" s="13" t="n">
        <f aca="false">IF(AND(ISNUMBER(O446),O446-P446&gt;=Parámetros!$B$7),M446,IF(J446&lt;Parámetros!$B$13,J446,IF(K446&lt;Parámetros!$B$14,K446,IF(L446&lt;Parámetros!$B$15,L446,M446))))</f>
        <v>455</v>
      </c>
      <c r="R446" s="13" t="n">
        <f aca="false">IF(AND(ISNUMBER(O446),O446-P446&gt;=Q446),O446-P446,Q446)</f>
        <v>455</v>
      </c>
      <c r="S446" s="3" t="n">
        <f aca="false">IF(ISNUMBER(O446),R446/O446-1,"")</f>
        <v>0.0500807754442649</v>
      </c>
      <c r="T446" s="13" t="n">
        <f aca="false">VLOOKUP(R446,Parámetros!$A$13:$C$16,3,TRUE())</f>
        <v>0</v>
      </c>
      <c r="U446" s="13" t="n">
        <f aca="false">IF(R446&gt;=Parámetros!$B$7,I446,0)</f>
        <v>75</v>
      </c>
      <c r="V446" s="13" t="n">
        <f aca="false">R446*(1-G446)-T446-U446</f>
        <v>316.3</v>
      </c>
      <c r="W446" s="13" t="n">
        <f aca="false">V446-F446</f>
        <v>0.300000000000011</v>
      </c>
      <c r="X446" s="2" t="s">
        <v>13601</v>
      </c>
      <c r="Y446" s="2"/>
      <c r="Z446" s="13" t="n">
        <v>467.5</v>
      </c>
      <c r="AA446" s="2" t="s">
        <v>13523</v>
      </c>
    </row>
    <row r="447" customFormat="false" ht="15" hidden="false" customHeight="false" outlineLevel="0" collapsed="false">
      <c r="A447" s="8" t="s">
        <v>5497</v>
      </c>
      <c r="B447" s="10" t="str">
        <f aca="false">'Layout Mercado Libre'!C447</f>
        <v>Gavindo N Gabapentina Tiamina Cianocobalamina 60 Cápsulas</v>
      </c>
      <c r="C447" s="10" t="str">
        <f aca="false">IFERROR(LEFT('Layout Mercado Libre'!E447,FIND(" &gt; ",'Layout Mercado Libre'!E447)-1),"")</f>
        <v>Salud y Equipamiento Médico</v>
      </c>
      <c r="D447" s="12" t="n">
        <v>1373.63</v>
      </c>
      <c r="E447" s="13" t="n">
        <f aca="false">Parámetros!$B$5</f>
        <v>4</v>
      </c>
      <c r="F447" s="13" t="n">
        <f aca="false">D447+E447</f>
        <v>1377.63</v>
      </c>
      <c r="G447" s="3" t="n">
        <f aca="false">IF(C447="",Parámetros!$B$9,IFERROR(VLOOKUP(C447,Parámetros!$A$20:$B$23,2,FALSE()),Parámetros!$B$9))</f>
        <v>0.14</v>
      </c>
      <c r="H447" s="14" t="n">
        <v>0.26</v>
      </c>
      <c r="I447" s="12" t="n">
        <v>75</v>
      </c>
      <c r="J447" s="13" t="n">
        <f aca="false">ROUNDUP((F447+Parámetros!$C$13)/(1-G447),0)</f>
        <v>1631</v>
      </c>
      <c r="K447" s="13" t="n">
        <f aca="false">ROUNDUP((F447+Parámetros!$C$14)/(1-G447),0)</f>
        <v>1637</v>
      </c>
      <c r="L447" s="13" t="n">
        <f aca="false">ROUNDUP((F447+Parámetros!$C$15)/(1-G447),0)</f>
        <v>1645</v>
      </c>
      <c r="M447" s="13" t="n">
        <f aca="false">MAX(ROUNDUP((F447+I447)/(1-G447),0),Parámetros!$B$7)</f>
        <v>1690</v>
      </c>
      <c r="N447" s="12" t="n">
        <v>2350.83</v>
      </c>
      <c r="O447" s="12" t="n">
        <v>1870</v>
      </c>
      <c r="P447" s="13" t="n">
        <f aca="false">Parámetros!$B$6</f>
        <v>1</v>
      </c>
      <c r="Q447" s="13" t="n">
        <f aca="false">IF(AND(ISNUMBER(O447),O447-P447&gt;=Parámetros!$B$7),M447,IF(J447&lt;Parámetros!$B$13,J447,IF(K447&lt;Parámetros!$B$14,K447,IF(L447&lt;Parámetros!$B$15,L447,M447))))</f>
        <v>1690</v>
      </c>
      <c r="R447" s="13" t="n">
        <f aca="false">IF(AND(ISNUMBER(O447),O447-P447&gt;=Q447),O447-P447,Q447)</f>
        <v>1869</v>
      </c>
      <c r="S447" s="3" t="n">
        <f aca="false">IF(ISNUMBER(O447),R447/O447-1,"")</f>
        <v>-0.000534759358288728</v>
      </c>
      <c r="T447" s="13" t="n">
        <f aca="false">VLOOKUP(R447,Parámetros!$A$13:$C$16,3,TRUE())</f>
        <v>0</v>
      </c>
      <c r="U447" s="13" t="n">
        <f aca="false">IF(R447&gt;=Parámetros!$B$7,I447,0)</f>
        <v>75</v>
      </c>
      <c r="V447" s="13" t="n">
        <f aca="false">R447*(1-G447)-T447-U447</f>
        <v>1532.34</v>
      </c>
      <c r="W447" s="13" t="n">
        <f aca="false">V447-F447</f>
        <v>154.71</v>
      </c>
      <c r="X447" s="2" t="s">
        <v>13684</v>
      </c>
      <c r="Y447" s="2"/>
      <c r="Z447" s="13" t="n">
        <v>1943.5</v>
      </c>
      <c r="AA447" s="2" t="s">
        <v>13523</v>
      </c>
    </row>
    <row r="448" customFormat="false" ht="15" hidden="false" customHeight="false" outlineLevel="0" collapsed="false">
      <c r="A448" s="8" t="s">
        <v>5509</v>
      </c>
      <c r="B448" s="10" t="str">
        <f aca="false">'Layout Mercado Libre'!C448</f>
        <v>Metamucil Fibra Psyllium Sabor Naranja Sin Azúcar 425 g</v>
      </c>
      <c r="C448" s="10" t="str">
        <f aca="false">IFERROR(LEFT('Layout Mercado Libre'!E448,FIND(" &gt; ",'Layout Mercado Libre'!E448)-1),"")</f>
        <v>Salud y Equipamiento Médico</v>
      </c>
      <c r="D448" s="12" t="n">
        <v>540.51</v>
      </c>
      <c r="E448" s="13" t="n">
        <f aca="false">Parámetros!$B$5</f>
        <v>4</v>
      </c>
      <c r="F448" s="13" t="n">
        <f aca="false">D448+E448</f>
        <v>544.51</v>
      </c>
      <c r="G448" s="3" t="n">
        <f aca="false">IF(C448="",Parámetros!$B$9,IFERROR(VLOOKUP(C448,Parámetros!$A$20:$B$23,2,FALSE()),Parámetros!$B$9))</f>
        <v>0.14</v>
      </c>
      <c r="H448" s="14" t="n">
        <v>0.54</v>
      </c>
      <c r="I448" s="12" t="n">
        <v>90</v>
      </c>
      <c r="J448" s="13" t="n">
        <f aca="false">ROUNDUP((F448+Parámetros!$C$13)/(1-G448),0)</f>
        <v>663</v>
      </c>
      <c r="K448" s="13" t="n">
        <f aca="false">ROUNDUP((F448+Parámetros!$C$14)/(1-G448),0)</f>
        <v>669</v>
      </c>
      <c r="L448" s="13" t="n">
        <f aca="false">ROUNDUP((F448+Parámetros!$C$15)/(1-G448),0)</f>
        <v>677</v>
      </c>
      <c r="M448" s="13" t="n">
        <f aca="false">MAX(ROUNDUP((F448+I448)/(1-G448),0),Parámetros!$B$7)</f>
        <v>738</v>
      </c>
      <c r="N448" s="12" t="n">
        <v>966.92</v>
      </c>
      <c r="O448" s="12" t="n">
        <v>840</v>
      </c>
      <c r="P448" s="13" t="n">
        <f aca="false">Parámetros!$B$6</f>
        <v>1</v>
      </c>
      <c r="Q448" s="13" t="n">
        <f aca="false">IF(AND(ISNUMBER(O448),O448-P448&gt;=Parámetros!$B$7),M448,IF(J448&lt;Parámetros!$B$13,J448,IF(K448&lt;Parámetros!$B$14,K448,IF(L448&lt;Parámetros!$B$15,L448,M448))))</f>
        <v>738</v>
      </c>
      <c r="R448" s="13" t="n">
        <f aca="false">IF(AND(ISNUMBER(O448),O448-P448&gt;=Q448),O448-P448,Q448)</f>
        <v>839</v>
      </c>
      <c r="S448" s="3" t="n">
        <f aca="false">IF(ISNUMBER(O448),R448/O448-1,"")</f>
        <v>-0.00119047619047619</v>
      </c>
      <c r="T448" s="13" t="n">
        <f aca="false">VLOOKUP(R448,Parámetros!$A$13:$C$16,3,TRUE())</f>
        <v>0</v>
      </c>
      <c r="U448" s="13" t="n">
        <f aca="false">IF(R448&gt;=Parámetros!$B$7,I448,0)</f>
        <v>90</v>
      </c>
      <c r="V448" s="13" t="n">
        <f aca="false">R448*(1-G448)-T448-U448</f>
        <v>631.54</v>
      </c>
      <c r="W448" s="13" t="n">
        <f aca="false">V448-F448</f>
        <v>87.03</v>
      </c>
      <c r="X448" s="2" t="s">
        <v>13685</v>
      </c>
      <c r="Y448" s="2"/>
      <c r="Z448" s="13" t="n">
        <v>694.45</v>
      </c>
      <c r="AA448" s="2" t="s">
        <v>13500</v>
      </c>
    </row>
    <row r="449" customFormat="false" ht="15" hidden="false" customHeight="false" outlineLevel="0" collapsed="false">
      <c r="A449" s="8" t="s">
        <v>5521</v>
      </c>
      <c r="B449" s="10" t="str">
        <f aca="false">'Layout Mercado Libre'!C449</f>
        <v>Vick VapoRub Inhalador Nasal Alcanfor Mentol 0.5 ml</v>
      </c>
      <c r="C449" s="10" t="str">
        <f aca="false">IFERROR(LEFT('Layout Mercado Libre'!E449,FIND(" &gt; ",'Layout Mercado Libre'!E449)-1),"")</f>
        <v>Salud y Equipamiento Médico</v>
      </c>
      <c r="D449" s="12" t="n">
        <v>60.24</v>
      </c>
      <c r="E449" s="13" t="n">
        <f aca="false">Parámetros!$B$5</f>
        <v>4</v>
      </c>
      <c r="F449" s="13" t="n">
        <f aca="false">D449+E449</f>
        <v>64.24</v>
      </c>
      <c r="G449" s="3" t="n">
        <f aca="false">IF(C449="",Parámetros!$B$9,IFERROR(VLOOKUP(C449,Parámetros!$A$20:$B$23,2,FALSE()),Parámetros!$B$9))</f>
        <v>0.14</v>
      </c>
      <c r="H449" s="14" t="n">
        <v>0.05</v>
      </c>
      <c r="I449" s="12" t="n">
        <v>75</v>
      </c>
      <c r="J449" s="13" t="n">
        <f aca="false">ROUNDUP((F449+Parámetros!$C$13)/(1-G449),0)</f>
        <v>104</v>
      </c>
      <c r="K449" s="13" t="n">
        <f aca="false">ROUNDUP((F449+Parámetros!$C$14)/(1-G449),0)</f>
        <v>110</v>
      </c>
      <c r="L449" s="13" t="n">
        <f aca="false">ROUNDUP((F449+Parámetros!$C$15)/(1-G449),0)</f>
        <v>118</v>
      </c>
      <c r="M449" s="13" t="n">
        <f aca="false">MAX(ROUNDUP((F449+I449)/(1-G449),0),Parámetros!$B$7)</f>
        <v>299</v>
      </c>
      <c r="N449" s="12" t="n">
        <v>144.18</v>
      </c>
      <c r="O449" s="12" t="n">
        <v>134.09</v>
      </c>
      <c r="P449" s="13" t="n">
        <f aca="false">Parámetros!$B$6</f>
        <v>1</v>
      </c>
      <c r="Q449" s="13" t="n">
        <f aca="false">IF(AND(ISNUMBER(O449),O449-P449&gt;=Parámetros!$B$7),M449,IF(J449&lt;Parámetros!$B$13,J449,IF(K449&lt;Parámetros!$B$14,K449,IF(L449&lt;Parámetros!$B$15,L449,M449))))</f>
        <v>110</v>
      </c>
      <c r="R449" s="13" t="n">
        <f aca="false">IF(AND(ISNUMBER(O449),O449-P449&gt;=Q449),O449-P449,Q449)</f>
        <v>133.09</v>
      </c>
      <c r="S449" s="3" t="n">
        <f aca="false">IF(ISNUMBER(O449),R449/O449-1,"")</f>
        <v>-0.00745767767917072</v>
      </c>
      <c r="T449" s="13" t="n">
        <f aca="false">VLOOKUP(R449,Parámetros!$A$13:$C$16,3,TRUE())</f>
        <v>30</v>
      </c>
      <c r="U449" s="13" t="n">
        <f aca="false">IF(R449&gt;=Parámetros!$B$7,I449,0)</f>
        <v>0</v>
      </c>
      <c r="V449" s="13" t="n">
        <f aca="false">R449*(1-G449)-T449-U449</f>
        <v>84.4574</v>
      </c>
      <c r="W449" s="13" t="n">
        <f aca="false">V449-F449</f>
        <v>20.2174</v>
      </c>
      <c r="X449" s="2" t="s">
        <v>13686</v>
      </c>
      <c r="Y449" s="2"/>
      <c r="Z449" s="13" t="n">
        <v>90.1</v>
      </c>
      <c r="AA449" s="2" t="s">
        <v>13500</v>
      </c>
    </row>
    <row r="450" customFormat="false" ht="15" hidden="false" customHeight="false" outlineLevel="0" collapsed="false">
      <c r="A450" s="8" t="s">
        <v>5536</v>
      </c>
      <c r="B450" s="10" t="str">
        <f aca="false">'Layout Mercado Libre'!C450</f>
        <v>Suero Rehidratante Electrolit Sabor Fresa 625 ml</v>
      </c>
      <c r="C450" s="10" t="str">
        <f aca="false">IFERROR(LEFT('Layout Mercado Libre'!E450,FIND(" &gt; ",'Layout Mercado Libre'!E450)-1),"")</f>
        <v>Salud y Equipamiento Médico</v>
      </c>
      <c r="D450" s="12" t="n">
        <v>20.14</v>
      </c>
      <c r="E450" s="13" t="n">
        <f aca="false">Parámetros!$B$5</f>
        <v>4</v>
      </c>
      <c r="F450" s="13" t="n">
        <f aca="false">D450+E450</f>
        <v>24.14</v>
      </c>
      <c r="G450" s="3" t="n">
        <f aca="false">IF(C450="",Parámetros!$B$9,IFERROR(VLOOKUP(C450,Parámetros!$A$20:$B$23,2,FALSE()),Parámetros!$B$9))</f>
        <v>0.14</v>
      </c>
      <c r="H450" s="14" t="n">
        <v>0.8</v>
      </c>
      <c r="I450" s="12" t="n">
        <v>90</v>
      </c>
      <c r="J450" s="13" t="n">
        <f aca="false">ROUNDUP((F450+Parámetros!$C$13)/(1-G450),0)</f>
        <v>58</v>
      </c>
      <c r="K450" s="13" t="n">
        <f aca="false">ROUNDUP((F450+Parámetros!$C$14)/(1-G450),0)</f>
        <v>63</v>
      </c>
      <c r="L450" s="13" t="n">
        <f aca="false">ROUNDUP((F450+Parámetros!$C$15)/(1-G450),0)</f>
        <v>72</v>
      </c>
      <c r="M450" s="13" t="n">
        <f aca="false">MAX(ROUNDUP((F450+I450)/(1-G450),0),Parámetros!$B$7)</f>
        <v>299</v>
      </c>
      <c r="N450" s="12" t="n">
        <v>45</v>
      </c>
      <c r="O450" s="12" t="n">
        <v>34</v>
      </c>
      <c r="P450" s="13" t="n">
        <f aca="false">Parámetros!$B$6</f>
        <v>1</v>
      </c>
      <c r="Q450" s="13" t="n">
        <f aca="false">IF(AND(ISNUMBER(O450),O450-P450&gt;=Parámetros!$B$7),M450,IF(J450&lt;Parámetros!$B$13,J450,IF(K450&lt;Parámetros!$B$14,K450,IF(L450&lt;Parámetros!$B$15,L450,M450))))</f>
        <v>58</v>
      </c>
      <c r="R450" s="13" t="n">
        <f aca="false">IF(AND(ISNUMBER(O450),O450-P450&gt;=Q450),O450-P450,Q450)</f>
        <v>58</v>
      </c>
      <c r="S450" s="3" t="n">
        <f aca="false">IF(ISNUMBER(O450),R450/O450-1,"")</f>
        <v>0.705882352941176</v>
      </c>
      <c r="T450" s="13" t="n">
        <f aca="false">VLOOKUP(R450,Parámetros!$A$13:$C$16,3,TRUE())</f>
        <v>25</v>
      </c>
      <c r="U450" s="13" t="n">
        <f aca="false">IF(R450&gt;=Parámetros!$B$7,I450,0)</f>
        <v>0</v>
      </c>
      <c r="V450" s="13" t="n">
        <f aca="false">R450*(1-G450)-T450-U450</f>
        <v>24.88</v>
      </c>
      <c r="W450" s="13" t="n">
        <f aca="false">V450-F450</f>
        <v>0.740000000000002</v>
      </c>
      <c r="X450" s="2" t="s">
        <v>13687</v>
      </c>
      <c r="Y450" s="2"/>
      <c r="Z450" s="13" t="n">
        <v>25</v>
      </c>
      <c r="AA450" s="2" t="s">
        <v>13500</v>
      </c>
    </row>
    <row r="451" customFormat="false" ht="15" hidden="false" customHeight="false" outlineLevel="0" collapsed="false">
      <c r="A451" s="8" t="s">
        <v>5550</v>
      </c>
      <c r="B451" s="10" t="str">
        <f aca="false">'Layout Mercado Libre'!C451</f>
        <v>Cyrux Misoprostol 200 mcg 28 Tabletas</v>
      </c>
      <c r="C451" s="10" t="str">
        <f aca="false">IFERROR(LEFT('Layout Mercado Libre'!E451,FIND(" &gt; ",'Layout Mercado Libre'!E451)-1),"")</f>
        <v>Salud y Equipamiento Médico</v>
      </c>
      <c r="D451" s="12" t="n">
        <v>186.18</v>
      </c>
      <c r="E451" s="13" t="n">
        <f aca="false">Parámetros!$B$5</f>
        <v>4</v>
      </c>
      <c r="F451" s="13" t="n">
        <f aca="false">D451+E451</f>
        <v>190.18</v>
      </c>
      <c r="G451" s="3" t="n">
        <f aca="false">IF(C451="",Parámetros!$B$9,IFERROR(VLOOKUP(C451,Parámetros!$A$20:$B$23,2,FALSE()),Parámetros!$B$9))</f>
        <v>0.14</v>
      </c>
      <c r="H451" s="14" t="n">
        <v>0.18</v>
      </c>
      <c r="I451" s="12" t="n">
        <v>75</v>
      </c>
      <c r="J451" s="13" t="n">
        <f aca="false">ROUNDUP((F451+Parámetros!$C$13)/(1-G451),0)</f>
        <v>251</v>
      </c>
      <c r="K451" s="13" t="n">
        <f aca="false">ROUNDUP((F451+Parámetros!$C$14)/(1-G451),0)</f>
        <v>257</v>
      </c>
      <c r="L451" s="13" t="n">
        <f aca="false">ROUNDUP((F451+Parámetros!$C$15)/(1-G451),0)</f>
        <v>265</v>
      </c>
      <c r="M451" s="13" t="n">
        <f aca="false">MAX(ROUNDUP((F451+I451)/(1-G451),0),Parámetros!$B$7)</f>
        <v>309</v>
      </c>
      <c r="N451" s="12" t="n">
        <v>450.78</v>
      </c>
      <c r="O451" s="12" t="n">
        <v>310</v>
      </c>
      <c r="P451" s="13" t="n">
        <f aca="false">Parámetros!$B$6</f>
        <v>1</v>
      </c>
      <c r="Q451" s="13" t="n">
        <f aca="false">IF(AND(ISNUMBER(O451),O451-P451&gt;=Parámetros!$B$7),M451,IF(J451&lt;Parámetros!$B$13,J451,IF(K451&lt;Parámetros!$B$14,K451,IF(L451&lt;Parámetros!$B$15,L451,M451))))</f>
        <v>309</v>
      </c>
      <c r="R451" s="13" t="n">
        <f aca="false">IF(AND(ISNUMBER(O451),O451-P451&gt;=Q451),O451-P451,Q451)</f>
        <v>309</v>
      </c>
      <c r="S451" s="3" t="n">
        <f aca="false">IF(ISNUMBER(O451),R451/O451-1,"")</f>
        <v>-0.00322580645161286</v>
      </c>
      <c r="T451" s="13" t="n">
        <f aca="false">VLOOKUP(R451,Parámetros!$A$13:$C$16,3,TRUE())</f>
        <v>0</v>
      </c>
      <c r="U451" s="13" t="n">
        <f aca="false">IF(R451&gt;=Parámetros!$B$7,I451,0)</f>
        <v>75</v>
      </c>
      <c r="V451" s="13" t="n">
        <f aca="false">R451*(1-G451)-T451-U451</f>
        <v>190.74</v>
      </c>
      <c r="W451" s="13" t="n">
        <f aca="false">V451-F451</f>
        <v>0.560000000000002</v>
      </c>
      <c r="X451" s="2" t="s">
        <v>13499</v>
      </c>
      <c r="Y451" s="2"/>
      <c r="Z451" s="13"/>
      <c r="AA451" s="2"/>
    </row>
    <row r="452" customFormat="false" ht="15" hidden="false" customHeight="false" outlineLevel="0" collapsed="false">
      <c r="A452" s="8" t="s">
        <v>5562</v>
      </c>
      <c r="B452" s="10" t="str">
        <f aca="false">'Layout Mercado Libre'!C452</f>
        <v>Estomaquil Polvo 20 Sobres de 3 g</v>
      </c>
      <c r="C452" s="10" t="str">
        <f aca="false">IFERROR(LEFT('Layout Mercado Libre'!E452,FIND(" &gt; ",'Layout Mercado Libre'!E452)-1),"")</f>
        <v>Salud y Equipamiento Médico</v>
      </c>
      <c r="D452" s="12" t="n">
        <v>102.72</v>
      </c>
      <c r="E452" s="13" t="n">
        <f aca="false">Parámetros!$B$5</f>
        <v>4</v>
      </c>
      <c r="F452" s="13" t="n">
        <f aca="false">D452+E452</f>
        <v>106.72</v>
      </c>
      <c r="G452" s="3" t="n">
        <f aca="false">IF(C452="",Parámetros!$B$9,IFERROR(VLOOKUP(C452,Parámetros!$A$20:$B$23,2,FALSE()),Parámetros!$B$9))</f>
        <v>0.14</v>
      </c>
      <c r="H452" s="14" t="n">
        <v>0.3</v>
      </c>
      <c r="I452" s="12" t="n">
        <v>75</v>
      </c>
      <c r="J452" s="13" t="n">
        <f aca="false">ROUNDUP((F452+Parámetros!$C$13)/(1-G452),0)</f>
        <v>154</v>
      </c>
      <c r="K452" s="13" t="n">
        <f aca="false">ROUNDUP((F452+Parámetros!$C$14)/(1-G452),0)</f>
        <v>159</v>
      </c>
      <c r="L452" s="13" t="n">
        <f aca="false">ROUNDUP((F452+Parámetros!$C$15)/(1-G452),0)</f>
        <v>168</v>
      </c>
      <c r="M452" s="13" t="n">
        <f aca="false">MAX(ROUNDUP((F452+I452)/(1-G452),0),Parámetros!$B$7)</f>
        <v>299</v>
      </c>
      <c r="N452" s="12" t="n">
        <v>256.9</v>
      </c>
      <c r="O452" s="12" t="n">
        <v>230</v>
      </c>
      <c r="P452" s="13" t="n">
        <f aca="false">Parámetros!$B$6</f>
        <v>1</v>
      </c>
      <c r="Q452" s="13" t="n">
        <f aca="false">IF(AND(ISNUMBER(O452),O452-P452&gt;=Parámetros!$B$7),M452,IF(J452&lt;Parámetros!$B$13,J452,IF(K452&lt;Parámetros!$B$14,K452,IF(L452&lt;Parámetros!$B$15,L452,M452))))</f>
        <v>168</v>
      </c>
      <c r="R452" s="13" t="n">
        <f aca="false">IF(AND(ISNUMBER(O452),O452-P452&gt;=Q452),O452-P452,Q452)</f>
        <v>229</v>
      </c>
      <c r="S452" s="3" t="n">
        <f aca="false">IF(ISNUMBER(O452),R452/O452-1,"")</f>
        <v>-0.0043478260869565</v>
      </c>
      <c r="T452" s="13" t="n">
        <f aca="false">VLOOKUP(R452,Parámetros!$A$13:$C$16,3,TRUE())</f>
        <v>37</v>
      </c>
      <c r="U452" s="13" t="n">
        <f aca="false">IF(R452&gt;=Parámetros!$B$7,I452,0)</f>
        <v>0</v>
      </c>
      <c r="V452" s="13" t="n">
        <f aca="false">R452*(1-G452)-T452-U452</f>
        <v>159.94</v>
      </c>
      <c r="W452" s="13" t="n">
        <f aca="false">V452-F452</f>
        <v>53.22</v>
      </c>
      <c r="X452" s="2" t="s">
        <v>13555</v>
      </c>
      <c r="Y452" s="2"/>
      <c r="Z452" s="13" t="n">
        <v>134</v>
      </c>
      <c r="AA452" s="2" t="s">
        <v>13526</v>
      </c>
    </row>
    <row r="453" customFormat="false" ht="15" hidden="false" customHeight="false" outlineLevel="0" collapsed="false">
      <c r="A453" s="8" t="s">
        <v>5577</v>
      </c>
      <c r="B453" s="10" t="str">
        <f aca="false">'Layout Mercado Libre'!C453</f>
        <v>Kaomycin Suspensión Neomicina Caolín Pectina 180 ml</v>
      </c>
      <c r="C453" s="10" t="str">
        <f aca="false">IFERROR(LEFT('Layout Mercado Libre'!E453,FIND(" &gt; ",'Layout Mercado Libre'!E453)-1),"")</f>
        <v>Salud y Equipamiento Médico</v>
      </c>
      <c r="D453" s="12" t="n">
        <v>145.4</v>
      </c>
      <c r="E453" s="13" t="n">
        <f aca="false">Parámetros!$B$5</f>
        <v>4</v>
      </c>
      <c r="F453" s="13" t="n">
        <f aca="false">D453+E453</f>
        <v>149.4</v>
      </c>
      <c r="G453" s="3" t="n">
        <f aca="false">IF(C453="",Parámetros!$B$9,IFERROR(VLOOKUP(C453,Parámetros!$A$20:$B$23,2,FALSE()),Parámetros!$B$9))</f>
        <v>0.14</v>
      </c>
      <c r="H453" s="14" t="n">
        <v>0.27</v>
      </c>
      <c r="I453" s="12" t="n">
        <v>75</v>
      </c>
      <c r="J453" s="13" t="n">
        <f aca="false">ROUNDUP((F453+Parámetros!$C$13)/(1-G453),0)</f>
        <v>203</v>
      </c>
      <c r="K453" s="13" t="n">
        <f aca="false">ROUNDUP((F453+Parámetros!$C$14)/(1-G453),0)</f>
        <v>209</v>
      </c>
      <c r="L453" s="13" t="n">
        <f aca="false">ROUNDUP((F453+Parámetros!$C$15)/(1-G453),0)</f>
        <v>217</v>
      </c>
      <c r="M453" s="13" t="n">
        <f aca="false">MAX(ROUNDUP((F453+I453)/(1-G453),0),Parámetros!$B$7)</f>
        <v>299</v>
      </c>
      <c r="N453" s="12" t="n">
        <v>299.63</v>
      </c>
      <c r="O453" s="12" t="n">
        <v>156.99</v>
      </c>
      <c r="P453" s="13" t="n">
        <f aca="false">Parámetros!$B$6</f>
        <v>1</v>
      </c>
      <c r="Q453" s="13" t="n">
        <f aca="false">IF(AND(ISNUMBER(O453),O453-P453&gt;=Parámetros!$B$7),M453,IF(J453&lt;Parámetros!$B$13,J453,IF(K453&lt;Parámetros!$B$14,K453,IF(L453&lt;Parámetros!$B$15,L453,M453))))</f>
        <v>217</v>
      </c>
      <c r="R453" s="13" t="n">
        <f aca="false">IF(AND(ISNUMBER(O453),O453-P453&gt;=Q453),O453-P453,Q453)</f>
        <v>217</v>
      </c>
      <c r="S453" s="3" t="n">
        <f aca="false">IF(ISNUMBER(O453),R453/O453-1,"")</f>
        <v>0.382253646729091</v>
      </c>
      <c r="T453" s="13" t="n">
        <f aca="false">VLOOKUP(R453,Parámetros!$A$13:$C$16,3,TRUE())</f>
        <v>37</v>
      </c>
      <c r="U453" s="13" t="n">
        <f aca="false">IF(R453&gt;=Parámetros!$B$7,I453,0)</f>
        <v>0</v>
      </c>
      <c r="V453" s="13" t="n">
        <f aca="false">R453*(1-G453)-T453-U453</f>
        <v>149.62</v>
      </c>
      <c r="W453" s="13" t="n">
        <f aca="false">V453-F453</f>
        <v>0.219999999999999</v>
      </c>
      <c r="X453" s="2" t="s">
        <v>13603</v>
      </c>
      <c r="Y453" s="2"/>
      <c r="Z453" s="13" t="n">
        <v>213</v>
      </c>
      <c r="AA453" s="2" t="s">
        <v>13504</v>
      </c>
    </row>
    <row r="454" customFormat="false" ht="15" hidden="false" customHeight="false" outlineLevel="0" collapsed="false">
      <c r="A454" s="8" t="s">
        <v>5590</v>
      </c>
      <c r="B454" s="10" t="str">
        <f aca="false">'Layout Mercado Libre'!C454</f>
        <v>Pepto-Bismol Suspensión Sabor Original 236 ml</v>
      </c>
      <c r="C454" s="10" t="str">
        <f aca="false">IFERROR(LEFT('Layout Mercado Libre'!E454,FIND(" &gt; ",'Layout Mercado Libre'!E454)-1),"")</f>
        <v>Salud y Equipamiento Médico</v>
      </c>
      <c r="D454" s="12" t="n">
        <v>144.68</v>
      </c>
      <c r="E454" s="13" t="n">
        <f aca="false">Parámetros!$B$5</f>
        <v>4</v>
      </c>
      <c r="F454" s="13" t="n">
        <f aca="false">D454+E454</f>
        <v>148.68</v>
      </c>
      <c r="G454" s="3" t="n">
        <f aca="false">IF(C454="",Parámetros!$B$9,IFERROR(VLOOKUP(C454,Parámetros!$A$20:$B$23,2,FALSE()),Parámetros!$B$9))</f>
        <v>0.14</v>
      </c>
      <c r="H454" s="14" t="n">
        <v>0.33</v>
      </c>
      <c r="I454" s="12" t="n">
        <v>75</v>
      </c>
      <c r="J454" s="13" t="n">
        <f aca="false">ROUNDUP((F454+Parámetros!$C$13)/(1-G454),0)</f>
        <v>202</v>
      </c>
      <c r="K454" s="13" t="n">
        <f aca="false">ROUNDUP((F454+Parámetros!$C$14)/(1-G454),0)</f>
        <v>208</v>
      </c>
      <c r="L454" s="13" t="n">
        <f aca="false">ROUNDUP((F454+Parámetros!$C$15)/(1-G454),0)</f>
        <v>216</v>
      </c>
      <c r="M454" s="13" t="n">
        <f aca="false">MAX(ROUNDUP((F454+I454)/(1-G454),0),Parámetros!$B$7)</f>
        <v>299</v>
      </c>
      <c r="N454" s="12" t="n">
        <v>316.89</v>
      </c>
      <c r="O454" s="12" t="n">
        <v>239.59</v>
      </c>
      <c r="P454" s="13" t="n">
        <f aca="false">Parámetros!$B$6</f>
        <v>1</v>
      </c>
      <c r="Q454" s="13" t="n">
        <f aca="false">IF(AND(ISNUMBER(O454),O454-P454&gt;=Parámetros!$B$7),M454,IF(J454&lt;Parámetros!$B$13,J454,IF(K454&lt;Parámetros!$B$14,K454,IF(L454&lt;Parámetros!$B$15,L454,M454))))</f>
        <v>216</v>
      </c>
      <c r="R454" s="13" t="n">
        <f aca="false">IF(AND(ISNUMBER(O454),O454-P454&gt;=Q454),O454-P454,Q454)</f>
        <v>238.59</v>
      </c>
      <c r="S454" s="3" t="n">
        <f aca="false">IF(ISNUMBER(O454),R454/O454-1,"")</f>
        <v>-0.00417379690304265</v>
      </c>
      <c r="T454" s="13" t="n">
        <f aca="false">VLOOKUP(R454,Parámetros!$A$13:$C$16,3,TRUE())</f>
        <v>37</v>
      </c>
      <c r="U454" s="13" t="n">
        <f aca="false">IF(R454&gt;=Parámetros!$B$7,I454,0)</f>
        <v>0</v>
      </c>
      <c r="V454" s="13" t="n">
        <f aca="false">R454*(1-G454)-T454-U454</f>
        <v>168.1874</v>
      </c>
      <c r="W454" s="13" t="n">
        <f aca="false">V454-F454</f>
        <v>19.5074</v>
      </c>
      <c r="X454" s="2" t="s">
        <v>13688</v>
      </c>
      <c r="Y454" s="2"/>
      <c r="Z454" s="13" t="n">
        <v>253</v>
      </c>
      <c r="AA454" s="2" t="s">
        <v>13552</v>
      </c>
    </row>
    <row r="455" customFormat="false" ht="15" hidden="false" customHeight="false" outlineLevel="0" collapsed="false">
      <c r="A455" s="8" t="s">
        <v>5602</v>
      </c>
      <c r="B455" s="10" t="str">
        <f aca="false">'Layout Mercado Libre'!C455</f>
        <v>Aminoefedrison NF Jarabe Ambroxol Teofilina 150 ml</v>
      </c>
      <c r="C455" s="10" t="str">
        <f aca="false">IFERROR(LEFT('Layout Mercado Libre'!E455,FIND(" &gt; ",'Layout Mercado Libre'!E455)-1),"")</f>
        <v>Salud y Equipamiento Médico</v>
      </c>
      <c r="D455" s="12" t="n">
        <v>258.75</v>
      </c>
      <c r="E455" s="13" t="n">
        <f aca="false">Parámetros!$B$5</f>
        <v>4</v>
      </c>
      <c r="F455" s="13" t="n">
        <f aca="false">D455+E455</f>
        <v>262.75</v>
      </c>
      <c r="G455" s="3" t="n">
        <f aca="false">IF(C455="",Parámetros!$B$9,IFERROR(VLOOKUP(C455,Parámetros!$A$20:$B$23,2,FALSE()),Parámetros!$B$9))</f>
        <v>0.14</v>
      </c>
      <c r="H455" s="14" t="n">
        <v>0.23</v>
      </c>
      <c r="I455" s="12" t="n">
        <v>75</v>
      </c>
      <c r="J455" s="13" t="n">
        <f aca="false">ROUNDUP((F455+Parámetros!$C$13)/(1-G455),0)</f>
        <v>335</v>
      </c>
      <c r="K455" s="13" t="n">
        <f aca="false">ROUNDUP((F455+Parámetros!$C$14)/(1-G455),0)</f>
        <v>341</v>
      </c>
      <c r="L455" s="13" t="n">
        <f aca="false">ROUNDUP((F455+Parámetros!$C$15)/(1-G455),0)</f>
        <v>349</v>
      </c>
      <c r="M455" s="13" t="n">
        <f aca="false">MAX(ROUNDUP((F455+I455)/(1-G455),0),Parámetros!$B$7)</f>
        <v>393</v>
      </c>
      <c r="N455" s="12" t="n">
        <v>539.96</v>
      </c>
      <c r="O455" s="12" t="n">
        <v>299</v>
      </c>
      <c r="P455" s="13" t="n">
        <f aca="false">Parámetros!$B$6</f>
        <v>1</v>
      </c>
      <c r="Q455" s="13" t="n">
        <f aca="false">IF(AND(ISNUMBER(O455),O455-P455&gt;=Parámetros!$B$7),M455,IF(J455&lt;Parámetros!$B$13,J455,IF(K455&lt;Parámetros!$B$14,K455,IF(L455&lt;Parámetros!$B$15,L455,M455))))</f>
        <v>393</v>
      </c>
      <c r="R455" s="13" t="n">
        <f aca="false">IF(AND(ISNUMBER(O455),O455-P455&gt;=Q455),O455-P455,Q455)</f>
        <v>393</v>
      </c>
      <c r="S455" s="3" t="n">
        <f aca="false">IF(ISNUMBER(O455),R455/O455-1,"")</f>
        <v>0.31438127090301</v>
      </c>
      <c r="T455" s="13" t="n">
        <f aca="false">VLOOKUP(R455,Parámetros!$A$13:$C$16,3,TRUE())</f>
        <v>0</v>
      </c>
      <c r="U455" s="13" t="n">
        <f aca="false">IF(R455&gt;=Parámetros!$B$7,I455,0)</f>
        <v>75</v>
      </c>
      <c r="V455" s="13" t="n">
        <f aca="false">R455*(1-G455)-T455-U455</f>
        <v>262.98</v>
      </c>
      <c r="W455" s="13" t="n">
        <f aca="false">V455-F455</f>
        <v>0.230000000000018</v>
      </c>
      <c r="X455" s="2" t="s">
        <v>13625</v>
      </c>
      <c r="Y455" s="2"/>
      <c r="Z455" s="13" t="n">
        <v>391</v>
      </c>
      <c r="AA455" s="2" t="s">
        <v>13500</v>
      </c>
    </row>
    <row r="456" customFormat="false" ht="15" hidden="false" customHeight="false" outlineLevel="0" collapsed="false">
      <c r="A456" s="8" t="s">
        <v>5617</v>
      </c>
      <c r="B456" s="10" t="str">
        <f aca="false">'Layout Mercado Libre'!C456</f>
        <v>Alka-Seltzer Tabletas Efervescentes Caja con 100</v>
      </c>
      <c r="C456" s="10" t="str">
        <f aca="false">IFERROR(LEFT('Layout Mercado Libre'!E456,FIND(" &gt; ",'Layout Mercado Libre'!E456)-1),"")</f>
        <v>Salud y Equipamiento Médico</v>
      </c>
      <c r="D456" s="12" t="n">
        <v>256.48</v>
      </c>
      <c r="E456" s="13" t="n">
        <f aca="false">Parámetros!$B$5</f>
        <v>4</v>
      </c>
      <c r="F456" s="13" t="n">
        <f aca="false">D456+E456</f>
        <v>260.48</v>
      </c>
      <c r="G456" s="3" t="n">
        <f aca="false">IF(C456="",Parámetros!$B$9,IFERROR(VLOOKUP(C456,Parámetros!$A$20:$B$23,2,FALSE()),Parámetros!$B$9))</f>
        <v>0.14</v>
      </c>
      <c r="H456" s="14" t="n">
        <v>0.34</v>
      </c>
      <c r="I456" s="12" t="n">
        <v>75</v>
      </c>
      <c r="J456" s="13" t="n">
        <f aca="false">ROUNDUP((F456+Parámetros!$C$13)/(1-G456),0)</f>
        <v>332</v>
      </c>
      <c r="K456" s="13" t="n">
        <f aca="false">ROUNDUP((F456+Parámetros!$C$14)/(1-G456),0)</f>
        <v>338</v>
      </c>
      <c r="L456" s="13" t="n">
        <f aca="false">ROUNDUP((F456+Parámetros!$C$15)/(1-G456),0)</f>
        <v>346</v>
      </c>
      <c r="M456" s="13" t="n">
        <f aca="false">MAX(ROUNDUP((F456+I456)/(1-G456),0),Parámetros!$B$7)</f>
        <v>391</v>
      </c>
      <c r="N456" s="12" t="n">
        <v>442.31</v>
      </c>
      <c r="O456" s="12" t="n">
        <v>398</v>
      </c>
      <c r="P456" s="13" t="n">
        <f aca="false">Parámetros!$B$6</f>
        <v>1</v>
      </c>
      <c r="Q456" s="13" t="n">
        <f aca="false">IF(AND(ISNUMBER(O456),O456-P456&gt;=Parámetros!$B$7),M456,IF(J456&lt;Parámetros!$B$13,J456,IF(K456&lt;Parámetros!$B$14,K456,IF(L456&lt;Parámetros!$B$15,L456,M456))))</f>
        <v>391</v>
      </c>
      <c r="R456" s="13" t="n">
        <f aca="false">IF(AND(ISNUMBER(O456),O456-P456&gt;=Q456),O456-P456,Q456)</f>
        <v>397</v>
      </c>
      <c r="S456" s="3" t="n">
        <f aca="false">IF(ISNUMBER(O456),R456/O456-1,"")</f>
        <v>-0.00251256281407031</v>
      </c>
      <c r="T456" s="13" t="n">
        <f aca="false">VLOOKUP(R456,Parámetros!$A$13:$C$16,3,TRUE())</f>
        <v>0</v>
      </c>
      <c r="U456" s="13" t="n">
        <f aca="false">IF(R456&gt;=Parámetros!$B$7,I456,0)</f>
        <v>75</v>
      </c>
      <c r="V456" s="13" t="n">
        <f aca="false">R456*(1-G456)-T456-U456</f>
        <v>266.42</v>
      </c>
      <c r="W456" s="13" t="n">
        <f aca="false">V456-F456</f>
        <v>5.94</v>
      </c>
      <c r="X456" s="2" t="s">
        <v>13581</v>
      </c>
      <c r="Y456" s="2"/>
      <c r="Z456" s="13" t="n">
        <v>359</v>
      </c>
      <c r="AA456" s="2" t="s">
        <v>13529</v>
      </c>
    </row>
    <row r="457" customFormat="false" ht="15" hidden="false" customHeight="false" outlineLevel="0" collapsed="false">
      <c r="A457" s="8" t="s">
        <v>5631</v>
      </c>
      <c r="B457" s="10" t="str">
        <f aca="false">'Layout Mercado Libre'!C457</f>
        <v>Solución Cloruro de Sodio 0.9% PiSA Solución CS 1000 ml</v>
      </c>
      <c r="C457" s="10" t="str">
        <f aca="false">IFERROR(LEFT('Layout Mercado Libre'!E457,FIND(" &gt; ",'Layout Mercado Libre'!E457)-1),"")</f>
        <v>Salud y Equipamiento Médico</v>
      </c>
      <c r="D457" s="12" t="n">
        <v>41.69</v>
      </c>
      <c r="E457" s="13" t="n">
        <f aca="false">Parámetros!$B$5</f>
        <v>4</v>
      </c>
      <c r="F457" s="13" t="n">
        <f aca="false">D457+E457</f>
        <v>45.69</v>
      </c>
      <c r="G457" s="3" t="n">
        <f aca="false">IF(C457="",Parámetros!$B$9,IFERROR(VLOOKUP(C457,Parámetros!$A$20:$B$23,2,FALSE()),Parámetros!$B$9))</f>
        <v>0.14</v>
      </c>
      <c r="H457" s="14" t="n">
        <v>1.26</v>
      </c>
      <c r="I457" s="12" t="n">
        <v>105</v>
      </c>
      <c r="J457" s="13" t="n">
        <f aca="false">ROUNDUP((F457+Parámetros!$C$13)/(1-G457),0)</f>
        <v>83</v>
      </c>
      <c r="K457" s="13" t="n">
        <f aca="false">ROUNDUP((F457+Parámetros!$C$14)/(1-G457),0)</f>
        <v>89</v>
      </c>
      <c r="L457" s="13" t="n">
        <f aca="false">ROUNDUP((F457+Parámetros!$C$15)/(1-G457),0)</f>
        <v>97</v>
      </c>
      <c r="M457" s="13" t="n">
        <f aca="false">MAX(ROUNDUP((F457+I457)/(1-G457),0),Parámetros!$B$7)</f>
        <v>299</v>
      </c>
      <c r="N457" s="12" t="n">
        <v>151.63</v>
      </c>
      <c r="O457" s="12" t="n">
        <v>117.8</v>
      </c>
      <c r="P457" s="13" t="n">
        <f aca="false">Parámetros!$B$6</f>
        <v>1</v>
      </c>
      <c r="Q457" s="13" t="n">
        <f aca="false">IF(AND(ISNUMBER(O457),O457-P457&gt;=Parámetros!$B$7),M457,IF(J457&lt;Parámetros!$B$13,J457,IF(K457&lt;Parámetros!$B$14,K457,IF(L457&lt;Parámetros!$B$15,L457,M457))))</f>
        <v>83</v>
      </c>
      <c r="R457" s="13" t="n">
        <f aca="false">IF(AND(ISNUMBER(O457),O457-P457&gt;=Q457),O457-P457,Q457)</f>
        <v>116.8</v>
      </c>
      <c r="S457" s="3" t="n">
        <f aca="false">IF(ISNUMBER(O457),R457/O457-1,"")</f>
        <v>-0.00848896434634971</v>
      </c>
      <c r="T457" s="13" t="n">
        <f aca="false">VLOOKUP(R457,Parámetros!$A$13:$C$16,3,TRUE())</f>
        <v>30</v>
      </c>
      <c r="U457" s="13" t="n">
        <f aca="false">IF(R457&gt;=Parámetros!$B$7,I457,0)</f>
        <v>0</v>
      </c>
      <c r="V457" s="13" t="n">
        <f aca="false">R457*(1-G457)-T457-U457</f>
        <v>70.448</v>
      </c>
      <c r="W457" s="13" t="n">
        <f aca="false">V457-F457</f>
        <v>24.758</v>
      </c>
      <c r="X457" s="2" t="s">
        <v>13689</v>
      </c>
      <c r="Y457" s="2"/>
      <c r="Z457" s="13" t="n">
        <v>76.5</v>
      </c>
      <c r="AA457" s="2" t="s">
        <v>13523</v>
      </c>
    </row>
    <row r="458" customFormat="false" ht="15" hidden="false" customHeight="false" outlineLevel="0" collapsed="false">
      <c r="A458" s="8" t="s">
        <v>5647</v>
      </c>
      <c r="B458" s="10" t="str">
        <f aca="false">'Layout Mercado Libre'!C458</f>
        <v>Bactrim Sulfametoxazol Trimetoprima 400/80 mg 30 Tabletas</v>
      </c>
      <c r="C458" s="10" t="str">
        <f aca="false">IFERROR(LEFT('Layout Mercado Libre'!E458,FIND(" &gt; ",'Layout Mercado Libre'!E458)-1),"")</f>
        <v>Salud y Equipamiento Médico</v>
      </c>
      <c r="D458" s="12" t="n">
        <v>256.49</v>
      </c>
      <c r="E458" s="13" t="n">
        <f aca="false">Parámetros!$B$5</f>
        <v>4</v>
      </c>
      <c r="F458" s="13" t="n">
        <f aca="false">D458+E458</f>
        <v>260.49</v>
      </c>
      <c r="G458" s="3" t="n">
        <f aca="false">IF(C458="",Parámetros!$B$9,IFERROR(VLOOKUP(C458,Parámetros!$A$20:$B$23,2,FALSE()),Parámetros!$B$9))</f>
        <v>0.14</v>
      </c>
      <c r="H458" s="14" t="n">
        <v>0.19</v>
      </c>
      <c r="I458" s="12" t="n">
        <v>75</v>
      </c>
      <c r="J458" s="13" t="n">
        <f aca="false">ROUNDUP((F458+Parámetros!$C$13)/(1-G458),0)</f>
        <v>332</v>
      </c>
      <c r="K458" s="13" t="n">
        <f aca="false">ROUNDUP((F458+Parámetros!$C$14)/(1-G458),0)</f>
        <v>338</v>
      </c>
      <c r="L458" s="13" t="n">
        <f aca="false">ROUNDUP((F458+Parámetros!$C$15)/(1-G458),0)</f>
        <v>346</v>
      </c>
      <c r="M458" s="13" t="n">
        <f aca="false">MAX(ROUNDUP((F458+I458)/(1-G458),0),Parámetros!$B$7)</f>
        <v>391</v>
      </c>
      <c r="N458" s="12" t="n">
        <v>545.67</v>
      </c>
      <c r="O458" s="12" t="n">
        <v>440</v>
      </c>
      <c r="P458" s="13" t="n">
        <f aca="false">Parámetros!$B$6</f>
        <v>1</v>
      </c>
      <c r="Q458" s="13" t="n">
        <f aca="false">IF(AND(ISNUMBER(O458),O458-P458&gt;=Parámetros!$B$7),M458,IF(J458&lt;Parámetros!$B$13,J458,IF(K458&lt;Parámetros!$B$14,K458,IF(L458&lt;Parámetros!$B$15,L458,M458))))</f>
        <v>391</v>
      </c>
      <c r="R458" s="13" t="n">
        <f aca="false">IF(AND(ISNUMBER(O458),O458-P458&gt;=Q458),O458-P458,Q458)</f>
        <v>439</v>
      </c>
      <c r="S458" s="3" t="n">
        <f aca="false">IF(ISNUMBER(O458),R458/O458-1,"")</f>
        <v>-0.00227272727272732</v>
      </c>
      <c r="T458" s="13" t="n">
        <f aca="false">VLOOKUP(R458,Parámetros!$A$13:$C$16,3,TRUE())</f>
        <v>0</v>
      </c>
      <c r="U458" s="13" t="n">
        <f aca="false">IF(R458&gt;=Parámetros!$B$7,I458,0)</f>
        <v>75</v>
      </c>
      <c r="V458" s="13" t="n">
        <f aca="false">R458*(1-G458)-T458-U458</f>
        <v>302.54</v>
      </c>
      <c r="W458" s="13" t="n">
        <f aca="false">V458-F458</f>
        <v>42.05</v>
      </c>
      <c r="X458" s="2" t="s">
        <v>13501</v>
      </c>
      <c r="Y458" s="2"/>
      <c r="Z458" s="13" t="n">
        <v>454</v>
      </c>
      <c r="AA458" s="2" t="s">
        <v>13552</v>
      </c>
    </row>
    <row r="459" customFormat="false" ht="15" hidden="false" customHeight="false" outlineLevel="0" collapsed="false">
      <c r="A459" s="8" t="s">
        <v>5658</v>
      </c>
      <c r="B459" s="10" t="str">
        <f aca="false">'Layout Mercado Libre'!C459</f>
        <v>Krytantek PF Ofteno Dorzolamida Timolol Brimonidina 5 ml</v>
      </c>
      <c r="C459" s="10" t="str">
        <f aca="false">IFERROR(LEFT('Layout Mercado Libre'!E459,FIND(" &gt; ",'Layout Mercado Libre'!E459)-1),"")</f>
        <v>Salud y Equipamiento Médico</v>
      </c>
      <c r="D459" s="12" t="n">
        <v>912.77</v>
      </c>
      <c r="E459" s="13" t="n">
        <f aca="false">Parámetros!$B$5</f>
        <v>4</v>
      </c>
      <c r="F459" s="13" t="n">
        <f aca="false">D459+E459</f>
        <v>916.77</v>
      </c>
      <c r="G459" s="3" t="n">
        <f aca="false">IF(C459="",Parámetros!$B$9,IFERROR(VLOOKUP(C459,Parámetros!$A$20:$B$23,2,FALSE()),Parámetros!$B$9))</f>
        <v>0.14</v>
      </c>
      <c r="H459" s="14" t="n">
        <v>0.06</v>
      </c>
      <c r="I459" s="12" t="n">
        <v>75</v>
      </c>
      <c r="J459" s="13" t="n">
        <f aca="false">ROUNDUP((F459+Parámetros!$C$13)/(1-G459),0)</f>
        <v>1096</v>
      </c>
      <c r="K459" s="13" t="n">
        <f aca="false">ROUNDUP((F459+Parámetros!$C$14)/(1-G459),0)</f>
        <v>1101</v>
      </c>
      <c r="L459" s="13" t="n">
        <f aca="false">ROUNDUP((F459+Parámetros!$C$15)/(1-G459),0)</f>
        <v>1110</v>
      </c>
      <c r="M459" s="13" t="n">
        <f aca="false">MAX(ROUNDUP((F459+I459)/(1-G459),0),Parámetros!$B$7)</f>
        <v>1154</v>
      </c>
      <c r="N459" s="12" t="n">
        <v>1195.79</v>
      </c>
      <c r="O459" s="12" t="n">
        <v>1219</v>
      </c>
      <c r="P459" s="13" t="n">
        <f aca="false">Parámetros!$B$6</f>
        <v>1</v>
      </c>
      <c r="Q459" s="13" t="n">
        <f aca="false">IF(AND(ISNUMBER(O459),O459-P459&gt;=Parámetros!$B$7),M459,IF(J459&lt;Parámetros!$B$13,J459,IF(K459&lt;Parámetros!$B$14,K459,IF(L459&lt;Parámetros!$B$15,L459,M459))))</f>
        <v>1154</v>
      </c>
      <c r="R459" s="13" t="n">
        <f aca="false">IF(AND(ISNUMBER(O459),O459-P459&gt;=Q459),O459-P459,Q459)</f>
        <v>1218</v>
      </c>
      <c r="S459" s="3" t="n">
        <f aca="false">IF(ISNUMBER(O459),R459/O459-1,"")</f>
        <v>-0.000820344544708807</v>
      </c>
      <c r="T459" s="13" t="n">
        <f aca="false">VLOOKUP(R459,Parámetros!$A$13:$C$16,3,TRUE())</f>
        <v>0</v>
      </c>
      <c r="U459" s="13" t="n">
        <f aca="false">IF(R459&gt;=Parámetros!$B$7,I459,0)</f>
        <v>75</v>
      </c>
      <c r="V459" s="13" t="n">
        <f aca="false">R459*(1-G459)-T459-U459</f>
        <v>972.48</v>
      </c>
      <c r="W459" s="13" t="n">
        <f aca="false">V459-F459</f>
        <v>55.71</v>
      </c>
      <c r="X459" s="2" t="s">
        <v>13542</v>
      </c>
      <c r="Y459" s="2"/>
      <c r="Z459" s="13" t="n">
        <v>954</v>
      </c>
      <c r="AA459" s="2" t="s">
        <v>13537</v>
      </c>
    </row>
    <row r="460" customFormat="false" ht="15" hidden="false" customHeight="false" outlineLevel="0" collapsed="false">
      <c r="A460" s="8" t="s">
        <v>5671</v>
      </c>
      <c r="B460" s="10" t="str">
        <f aca="false">'Layout Mercado Libre'!C460</f>
        <v>Clamoxin Amoxicilina Ác. Clavulánico 500/125 mg 10 Tabletas</v>
      </c>
      <c r="C460" s="10" t="str">
        <f aca="false">IFERROR(LEFT('Layout Mercado Libre'!E460,FIND(" &gt; ",'Layout Mercado Libre'!E460)-1),"")</f>
        <v>Salud y Equipamiento Médico</v>
      </c>
      <c r="D460" s="12" t="n">
        <v>49.35</v>
      </c>
      <c r="E460" s="13" t="n">
        <f aca="false">Parámetros!$B$5</f>
        <v>4</v>
      </c>
      <c r="F460" s="13" t="n">
        <f aca="false">D460+E460</f>
        <v>53.35</v>
      </c>
      <c r="G460" s="3" t="n">
        <f aca="false">IF(C460="",Parámetros!$B$9,IFERROR(VLOOKUP(C460,Parámetros!$A$20:$B$23,2,FALSE()),Parámetros!$B$9))</f>
        <v>0.14</v>
      </c>
      <c r="H460" s="14" t="n">
        <v>0.14</v>
      </c>
      <c r="I460" s="12" t="n">
        <v>75</v>
      </c>
      <c r="J460" s="13" t="n">
        <f aca="false">ROUNDUP((F460+Parámetros!$C$13)/(1-G460),0)</f>
        <v>92</v>
      </c>
      <c r="K460" s="13" t="n">
        <f aca="false">ROUNDUP((F460+Parámetros!$C$14)/(1-G460),0)</f>
        <v>97</v>
      </c>
      <c r="L460" s="13" t="n">
        <f aca="false">ROUNDUP((F460+Parámetros!$C$15)/(1-G460),0)</f>
        <v>106</v>
      </c>
      <c r="M460" s="13" t="n">
        <f aca="false">MAX(ROUNDUP((F460+I460)/(1-G460),0),Parámetros!$B$7)</f>
        <v>299</v>
      </c>
      <c r="N460" s="12" t="n">
        <v>164.71</v>
      </c>
      <c r="O460" s="12" t="n">
        <v>145</v>
      </c>
      <c r="P460" s="13" t="n">
        <f aca="false">Parámetros!$B$6</f>
        <v>1</v>
      </c>
      <c r="Q460" s="13" t="n">
        <f aca="false">IF(AND(ISNUMBER(O460),O460-P460&gt;=Parámetros!$B$7),M460,IF(J460&lt;Parámetros!$B$13,J460,IF(K460&lt;Parámetros!$B$14,K460,IF(L460&lt;Parámetros!$B$15,L460,M460))))</f>
        <v>92</v>
      </c>
      <c r="R460" s="13" t="n">
        <f aca="false">IF(AND(ISNUMBER(O460),O460-P460&gt;=Q460),O460-P460,Q460)</f>
        <v>144</v>
      </c>
      <c r="S460" s="3" t="n">
        <f aca="false">IF(ISNUMBER(O460),R460/O460-1,"")</f>
        <v>-0.00689655172413795</v>
      </c>
      <c r="T460" s="13" t="n">
        <f aca="false">VLOOKUP(R460,Parámetros!$A$13:$C$16,3,TRUE())</f>
        <v>30</v>
      </c>
      <c r="U460" s="13" t="n">
        <f aca="false">IF(R460&gt;=Parámetros!$B$7,I460,0)</f>
        <v>0</v>
      </c>
      <c r="V460" s="13" t="n">
        <f aca="false">R460*(1-G460)-T460-U460</f>
        <v>93.84</v>
      </c>
      <c r="W460" s="13" t="n">
        <f aca="false">V460-F460</f>
        <v>40.49</v>
      </c>
      <c r="X460" s="2" t="s">
        <v>13533</v>
      </c>
      <c r="Y460" s="2"/>
      <c r="Z460" s="13"/>
      <c r="AA460" s="2"/>
    </row>
    <row r="461" customFormat="false" ht="15" hidden="false" customHeight="false" outlineLevel="0" collapsed="false">
      <c r="A461" s="8" t="s">
        <v>5683</v>
      </c>
      <c r="B461" s="10" t="str">
        <f aca="false">'Layout Mercado Libre'!C461</f>
        <v>Sophixin DX Ofteno Ciprofloxacino Dexametasona 5 ml</v>
      </c>
      <c r="C461" s="10" t="str">
        <f aca="false">IFERROR(LEFT('Layout Mercado Libre'!E461,FIND(" &gt; ",'Layout Mercado Libre'!E461)-1),"")</f>
        <v>Salud y Equipamiento Médico</v>
      </c>
      <c r="D461" s="12" t="n">
        <v>590.43</v>
      </c>
      <c r="E461" s="13" t="n">
        <f aca="false">Parámetros!$B$5</f>
        <v>4</v>
      </c>
      <c r="F461" s="13" t="n">
        <f aca="false">D461+E461</f>
        <v>594.43</v>
      </c>
      <c r="G461" s="3" t="n">
        <f aca="false">IF(C461="",Parámetros!$B$9,IFERROR(VLOOKUP(C461,Parámetros!$A$20:$B$23,2,FALSE()),Parámetros!$B$9))</f>
        <v>0.14</v>
      </c>
      <c r="H461" s="14" t="n">
        <v>0.06</v>
      </c>
      <c r="I461" s="12" t="n">
        <v>75</v>
      </c>
      <c r="J461" s="13" t="n">
        <f aca="false">ROUNDUP((F461+Parámetros!$C$13)/(1-G461),0)</f>
        <v>721</v>
      </c>
      <c r="K461" s="13" t="n">
        <f aca="false">ROUNDUP((F461+Parámetros!$C$14)/(1-G461),0)</f>
        <v>727</v>
      </c>
      <c r="L461" s="13" t="n">
        <f aca="false">ROUNDUP((F461+Parámetros!$C$15)/(1-G461),0)</f>
        <v>735</v>
      </c>
      <c r="M461" s="13" t="n">
        <f aca="false">MAX(ROUNDUP((F461+I461)/(1-G461),0),Parámetros!$B$7)</f>
        <v>779</v>
      </c>
      <c r="N461" s="12" t="n">
        <v>883.17</v>
      </c>
      <c r="O461" s="12" t="n">
        <v>820</v>
      </c>
      <c r="P461" s="13" t="n">
        <f aca="false">Parámetros!$B$6</f>
        <v>1</v>
      </c>
      <c r="Q461" s="13" t="n">
        <f aca="false">IF(AND(ISNUMBER(O461),O461-P461&gt;=Parámetros!$B$7),M461,IF(J461&lt;Parámetros!$B$13,J461,IF(K461&lt;Parámetros!$B$14,K461,IF(L461&lt;Parámetros!$B$15,L461,M461))))</f>
        <v>779</v>
      </c>
      <c r="R461" s="13" t="n">
        <f aca="false">IF(AND(ISNUMBER(O461),O461-P461&gt;=Q461),O461-P461,Q461)</f>
        <v>819</v>
      </c>
      <c r="S461" s="3" t="n">
        <f aca="false">IF(ISNUMBER(O461),R461/O461-1,"")</f>
        <v>-0.00121951219512195</v>
      </c>
      <c r="T461" s="13" t="n">
        <f aca="false">VLOOKUP(R461,Parámetros!$A$13:$C$16,3,TRUE())</f>
        <v>0</v>
      </c>
      <c r="U461" s="13" t="n">
        <f aca="false">IF(R461&gt;=Parámetros!$B$7,I461,0)</f>
        <v>75</v>
      </c>
      <c r="V461" s="13" t="n">
        <f aca="false">R461*(1-G461)-T461-U461</f>
        <v>629.34</v>
      </c>
      <c r="W461" s="13" t="n">
        <f aca="false">V461-F461</f>
        <v>34.9100000000001</v>
      </c>
      <c r="X461" s="2" t="s">
        <v>13542</v>
      </c>
      <c r="Y461" s="2"/>
      <c r="Z461" s="13" t="n">
        <v>729.5</v>
      </c>
      <c r="AA461" s="2" t="s">
        <v>13523</v>
      </c>
    </row>
    <row r="462" customFormat="false" ht="15" hidden="false" customHeight="false" outlineLevel="0" collapsed="false">
      <c r="A462" s="8" t="s">
        <v>5696</v>
      </c>
      <c r="B462" s="10" t="str">
        <f aca="false">'Layout Mercado Libre'!C462</f>
        <v>Electrolit Suero Rehidratante Sabor Coco 625 ml</v>
      </c>
      <c r="C462" s="10" t="str">
        <f aca="false">IFERROR(LEFT('Layout Mercado Libre'!E462,FIND(" &gt; ",'Layout Mercado Libre'!E462)-1),"")</f>
        <v>Salud y Equipamiento Médico</v>
      </c>
      <c r="D462" s="12" t="n">
        <v>20.14</v>
      </c>
      <c r="E462" s="13" t="n">
        <f aca="false">Parámetros!$B$5</f>
        <v>4</v>
      </c>
      <c r="F462" s="13" t="n">
        <f aca="false">D462+E462</f>
        <v>24.14</v>
      </c>
      <c r="G462" s="3" t="n">
        <f aca="false">IF(C462="",Parámetros!$B$9,IFERROR(VLOOKUP(C462,Parámetros!$A$20:$B$23,2,FALSE()),Parámetros!$B$9))</f>
        <v>0.14</v>
      </c>
      <c r="H462" s="14" t="n">
        <v>0.8</v>
      </c>
      <c r="I462" s="12" t="n">
        <v>90</v>
      </c>
      <c r="J462" s="13" t="n">
        <f aca="false">ROUNDUP((F462+Parámetros!$C$13)/(1-G462),0)</f>
        <v>58</v>
      </c>
      <c r="K462" s="13" t="n">
        <f aca="false">ROUNDUP((F462+Parámetros!$C$14)/(1-G462),0)</f>
        <v>63</v>
      </c>
      <c r="L462" s="13" t="n">
        <f aca="false">ROUNDUP((F462+Parámetros!$C$15)/(1-G462),0)</f>
        <v>72</v>
      </c>
      <c r="M462" s="13" t="n">
        <f aca="false">MAX(ROUNDUP((F462+I462)/(1-G462),0),Parámetros!$B$7)</f>
        <v>299</v>
      </c>
      <c r="N462" s="12" t="n">
        <v>41.75</v>
      </c>
      <c r="O462" s="12" t="n">
        <v>34</v>
      </c>
      <c r="P462" s="13" t="n">
        <f aca="false">Parámetros!$B$6</f>
        <v>1</v>
      </c>
      <c r="Q462" s="13" t="n">
        <f aca="false">IF(AND(ISNUMBER(O462),O462-P462&gt;=Parámetros!$B$7),M462,IF(J462&lt;Parámetros!$B$13,J462,IF(K462&lt;Parámetros!$B$14,K462,IF(L462&lt;Parámetros!$B$15,L462,M462))))</f>
        <v>58</v>
      </c>
      <c r="R462" s="13" t="n">
        <f aca="false">IF(AND(ISNUMBER(O462),O462-P462&gt;=Q462),O462-P462,Q462)</f>
        <v>58</v>
      </c>
      <c r="S462" s="3" t="n">
        <f aca="false">IF(ISNUMBER(O462),R462/O462-1,"")</f>
        <v>0.705882352941176</v>
      </c>
      <c r="T462" s="13" t="n">
        <f aca="false">VLOOKUP(R462,Parámetros!$A$13:$C$16,3,TRUE())</f>
        <v>25</v>
      </c>
      <c r="U462" s="13" t="n">
        <f aca="false">IF(R462&gt;=Parámetros!$B$7,I462,0)</f>
        <v>0</v>
      </c>
      <c r="V462" s="13" t="n">
        <f aca="false">R462*(1-G462)-T462-U462</f>
        <v>24.88</v>
      </c>
      <c r="W462" s="13" t="n">
        <f aca="false">V462-F462</f>
        <v>0.740000000000002</v>
      </c>
      <c r="X462" s="2" t="s">
        <v>13687</v>
      </c>
      <c r="Y462" s="2"/>
      <c r="Z462" s="13" t="n">
        <v>26</v>
      </c>
      <c r="AA462" s="2" t="s">
        <v>13537</v>
      </c>
    </row>
    <row r="463" customFormat="false" ht="15" hidden="false" customHeight="false" outlineLevel="0" collapsed="false">
      <c r="A463" s="8" t="s">
        <v>5707</v>
      </c>
      <c r="B463" s="10" t="str">
        <f aca="false">'Layout Mercado Libre'!C463</f>
        <v>Entresto Sacubitrilo Valsartán 50 mg 30 Comprimidos</v>
      </c>
      <c r="C463" s="10" t="str">
        <f aca="false">IFERROR(LEFT('Layout Mercado Libre'!E463,FIND(" &gt; ",'Layout Mercado Libre'!E463)-1),"")</f>
        <v>Salud y Equipamiento Médico</v>
      </c>
      <c r="D463" s="12" t="n">
        <v>1042.71</v>
      </c>
      <c r="E463" s="13" t="n">
        <f aca="false">Parámetros!$B$5</f>
        <v>4</v>
      </c>
      <c r="F463" s="13" t="n">
        <f aca="false">D463+E463</f>
        <v>1046.71</v>
      </c>
      <c r="G463" s="3" t="n">
        <f aca="false">IF(C463="",Parámetros!$B$9,IFERROR(VLOOKUP(C463,Parámetros!$A$20:$B$23,2,FALSE()),Parámetros!$B$9))</f>
        <v>0.14</v>
      </c>
      <c r="H463" s="14" t="n">
        <v>0.19</v>
      </c>
      <c r="I463" s="12" t="n">
        <v>75</v>
      </c>
      <c r="J463" s="13" t="n">
        <f aca="false">ROUNDUP((F463+Parámetros!$C$13)/(1-G463),0)</f>
        <v>1247</v>
      </c>
      <c r="K463" s="13" t="n">
        <f aca="false">ROUNDUP((F463+Parámetros!$C$14)/(1-G463),0)</f>
        <v>1252</v>
      </c>
      <c r="L463" s="13" t="n">
        <f aca="false">ROUNDUP((F463+Parámetros!$C$15)/(1-G463),0)</f>
        <v>1261</v>
      </c>
      <c r="M463" s="13" t="n">
        <f aca="false">MAX(ROUNDUP((F463+I463)/(1-G463),0),Parámetros!$B$7)</f>
        <v>1305</v>
      </c>
      <c r="N463" s="12" t="n">
        <v>2030.68</v>
      </c>
      <c r="O463" s="12" t="n">
        <v>1972.99</v>
      </c>
      <c r="P463" s="13" t="n">
        <f aca="false">Parámetros!$B$6</f>
        <v>1</v>
      </c>
      <c r="Q463" s="13" t="n">
        <f aca="false">IF(AND(ISNUMBER(O463),O463-P463&gt;=Parámetros!$B$7),M463,IF(J463&lt;Parámetros!$B$13,J463,IF(K463&lt;Parámetros!$B$14,K463,IF(L463&lt;Parámetros!$B$15,L463,M463))))</f>
        <v>1305</v>
      </c>
      <c r="R463" s="13" t="n">
        <f aca="false">IF(AND(ISNUMBER(O463),O463-P463&gt;=Q463),O463-P463,Q463)</f>
        <v>1971.99</v>
      </c>
      <c r="S463" s="3" t="n">
        <f aca="false">IF(ISNUMBER(O463),R463/O463-1,"")</f>
        <v>-0.000506844940927231</v>
      </c>
      <c r="T463" s="13" t="n">
        <f aca="false">VLOOKUP(R463,Parámetros!$A$13:$C$16,3,TRUE())</f>
        <v>0</v>
      </c>
      <c r="U463" s="13" t="n">
        <f aca="false">IF(R463&gt;=Parámetros!$B$7,I463,0)</f>
        <v>75</v>
      </c>
      <c r="V463" s="13" t="n">
        <f aca="false">R463*(1-G463)-T463-U463</f>
        <v>1620.9114</v>
      </c>
      <c r="W463" s="13" t="n">
        <f aca="false">V463-F463</f>
        <v>574.2014</v>
      </c>
      <c r="X463" s="2" t="s">
        <v>13627</v>
      </c>
      <c r="Y463" s="2"/>
      <c r="Z463" s="13" t="n">
        <v>1527</v>
      </c>
      <c r="AA463" s="2" t="s">
        <v>13500</v>
      </c>
    </row>
    <row r="464" customFormat="false" ht="15" hidden="false" customHeight="false" outlineLevel="0" collapsed="false">
      <c r="A464" s="8" t="s">
        <v>5717</v>
      </c>
      <c r="B464" s="10" t="str">
        <f aca="false">'Layout Mercado Libre'!C464</f>
        <v>Trimebutina Simeticona 200 mg/75 mg Maver 24 Comprimidos</v>
      </c>
      <c r="C464" s="10" t="str">
        <f aca="false">IFERROR(LEFT('Layout Mercado Libre'!E464,FIND(" &gt; ",'Layout Mercado Libre'!E464)-1),"")</f>
        <v>Salud y Equipamiento Médico</v>
      </c>
      <c r="D464" s="12" t="n">
        <v>166.36</v>
      </c>
      <c r="E464" s="13" t="n">
        <f aca="false">Parámetros!$B$5</f>
        <v>4</v>
      </c>
      <c r="F464" s="13" t="n">
        <f aca="false">D464+E464</f>
        <v>170.36</v>
      </c>
      <c r="G464" s="3" t="n">
        <f aca="false">IF(C464="",Parámetros!$B$9,IFERROR(VLOOKUP(C464,Parámetros!$A$20:$B$23,2,FALSE()),Parámetros!$B$9))</f>
        <v>0.14</v>
      </c>
      <c r="H464" s="14" t="n">
        <v>0.17</v>
      </c>
      <c r="I464" s="12" t="n">
        <v>75</v>
      </c>
      <c r="J464" s="13" t="n">
        <f aca="false">ROUNDUP((F464+Parámetros!$C$13)/(1-G464),0)</f>
        <v>228</v>
      </c>
      <c r="K464" s="13" t="n">
        <f aca="false">ROUNDUP((F464+Parámetros!$C$14)/(1-G464),0)</f>
        <v>233</v>
      </c>
      <c r="L464" s="13" t="n">
        <f aca="false">ROUNDUP((F464+Parámetros!$C$15)/(1-G464),0)</f>
        <v>242</v>
      </c>
      <c r="M464" s="13" t="n">
        <f aca="false">MAX(ROUNDUP((F464+I464)/(1-G464),0),Parámetros!$B$7)</f>
        <v>299</v>
      </c>
      <c r="N464" s="12" t="n">
        <v>298.25</v>
      </c>
      <c r="O464" s="12" t="n">
        <v>299</v>
      </c>
      <c r="P464" s="13" t="n">
        <f aca="false">Parámetros!$B$6</f>
        <v>1</v>
      </c>
      <c r="Q464" s="13" t="n">
        <f aca="false">IF(AND(ISNUMBER(O464),O464-P464&gt;=Parámetros!$B$7),M464,IF(J464&lt;Parámetros!$B$13,J464,IF(K464&lt;Parámetros!$B$14,K464,IF(L464&lt;Parámetros!$B$15,L464,M464))))</f>
        <v>242</v>
      </c>
      <c r="R464" s="13" t="n">
        <f aca="false">IF(AND(ISNUMBER(O464),O464-P464&gt;=Q464),O464-P464,Q464)</f>
        <v>298</v>
      </c>
      <c r="S464" s="3" t="n">
        <f aca="false">IF(ISNUMBER(O464),R464/O464-1,"")</f>
        <v>-0.00334448160535117</v>
      </c>
      <c r="T464" s="13" t="n">
        <f aca="false">VLOOKUP(R464,Parámetros!$A$13:$C$16,3,TRUE())</f>
        <v>37</v>
      </c>
      <c r="U464" s="13" t="n">
        <f aca="false">IF(R464&gt;=Parámetros!$B$7,I464,0)</f>
        <v>0</v>
      </c>
      <c r="V464" s="13" t="n">
        <f aca="false">R464*(1-G464)-T464-U464</f>
        <v>219.28</v>
      </c>
      <c r="W464" s="13" t="n">
        <f aca="false">V464-F464</f>
        <v>48.92</v>
      </c>
      <c r="X464" s="2" t="s">
        <v>13576</v>
      </c>
      <c r="Y464" s="2"/>
      <c r="Z464" s="13"/>
      <c r="AA464" s="2"/>
    </row>
    <row r="465" customFormat="false" ht="15" hidden="false" customHeight="false" outlineLevel="0" collapsed="false">
      <c r="A465" s="8" t="s">
        <v>5728</v>
      </c>
      <c r="B465" s="10" t="str">
        <f aca="false">'Layout Mercado Libre'!C465</f>
        <v>Pañales Tena Pants Maxi Protect Mujer Talla G 14 Piezas</v>
      </c>
      <c r="C465" s="10" t="str">
        <f aca="false">IFERROR(LEFT('Layout Mercado Libre'!E465,FIND(" &gt; ",'Layout Mercado Libre'!E465)-1),"")</f>
        <v>Salud y Equipamiento Médico</v>
      </c>
      <c r="D465" s="12" t="n">
        <v>143.1255</v>
      </c>
      <c r="E465" s="13" t="n">
        <f aca="false">Parámetros!$B$5</f>
        <v>4</v>
      </c>
      <c r="F465" s="13" t="n">
        <f aca="false">D465+E465</f>
        <v>147.1255</v>
      </c>
      <c r="G465" s="3" t="n">
        <f aca="false">IF(C465="",Parámetros!$B$9,IFERROR(VLOOKUP(C465,Parámetros!$A$20:$B$23,2,FALSE()),Parámetros!$B$9))</f>
        <v>0.14</v>
      </c>
      <c r="H465" s="14" t="n">
        <v>1.12</v>
      </c>
      <c r="I465" s="12" t="n">
        <v>105</v>
      </c>
      <c r="J465" s="13" t="n">
        <f aca="false">ROUNDUP((F465+Parámetros!$C$13)/(1-G465),0)</f>
        <v>201</v>
      </c>
      <c r="K465" s="13" t="n">
        <f aca="false">ROUNDUP((F465+Parámetros!$C$14)/(1-G465),0)</f>
        <v>206</v>
      </c>
      <c r="L465" s="13" t="n">
        <f aca="false">ROUNDUP((F465+Parámetros!$C$15)/(1-G465),0)</f>
        <v>215</v>
      </c>
      <c r="M465" s="13" t="n">
        <f aca="false">MAX(ROUNDUP((F465+I465)/(1-G465),0),Parámetros!$B$7)</f>
        <v>299</v>
      </c>
      <c r="N465" s="12" t="n">
        <v>380.5</v>
      </c>
      <c r="O465" s="12" t="n">
        <v>164.5</v>
      </c>
      <c r="P465" s="13" t="n">
        <f aca="false">Parámetros!$B$6</f>
        <v>1</v>
      </c>
      <c r="Q465" s="13" t="n">
        <f aca="false">IF(AND(ISNUMBER(O465),O465-P465&gt;=Parámetros!$B$7),M465,IF(J465&lt;Parámetros!$B$13,J465,IF(K465&lt;Parámetros!$B$14,K465,IF(L465&lt;Parámetros!$B$15,L465,M465))))</f>
        <v>215</v>
      </c>
      <c r="R465" s="13" t="n">
        <f aca="false">IF(AND(ISNUMBER(O465),O465-P465&gt;=Q465),O465-P465,Q465)</f>
        <v>215</v>
      </c>
      <c r="S465" s="3" t="n">
        <f aca="false">IF(ISNUMBER(O465),R465/O465-1,"")</f>
        <v>0.306990881458967</v>
      </c>
      <c r="T465" s="13" t="n">
        <f aca="false">VLOOKUP(R465,Parámetros!$A$13:$C$16,3,TRUE())</f>
        <v>37</v>
      </c>
      <c r="U465" s="13" t="n">
        <f aca="false">IF(R465&gt;=Parámetros!$B$7,I465,0)</f>
        <v>0</v>
      </c>
      <c r="V465" s="13" t="n">
        <f aca="false">R465*(1-G465)-T465-U465</f>
        <v>147.9</v>
      </c>
      <c r="W465" s="13" t="n">
        <f aca="false">V465-F465</f>
        <v>0.774500000000018</v>
      </c>
      <c r="X465" s="2" t="s">
        <v>13597</v>
      </c>
      <c r="Y465" s="2"/>
      <c r="Z465" s="13" t="n">
        <v>184.02</v>
      </c>
      <c r="AA465" s="2" t="s">
        <v>13523</v>
      </c>
    </row>
    <row r="466" customFormat="false" ht="15" hidden="false" customHeight="false" outlineLevel="0" collapsed="false">
      <c r="A466" s="8" t="s">
        <v>5739</v>
      </c>
      <c r="B466" s="10" t="str">
        <f aca="false">'Layout Mercado Libre'!C466</f>
        <v>Figral Sildenafil 100 mg 4 Tabletas</v>
      </c>
      <c r="C466" s="10" t="str">
        <f aca="false">IFERROR(LEFT('Layout Mercado Libre'!E466,FIND(" &gt; ",'Layout Mercado Libre'!E466)-1),"")</f>
        <v>Salud y Equipamiento Médico</v>
      </c>
      <c r="D466" s="12" t="n">
        <v>34.33</v>
      </c>
      <c r="E466" s="13" t="n">
        <f aca="false">Parámetros!$B$5</f>
        <v>4</v>
      </c>
      <c r="F466" s="13" t="n">
        <f aca="false">D466+E466</f>
        <v>38.33</v>
      </c>
      <c r="G466" s="3" t="n">
        <f aca="false">IF(C466="",Parámetros!$B$9,IFERROR(VLOOKUP(C466,Parámetros!$A$20:$B$23,2,FALSE()),Parámetros!$B$9))</f>
        <v>0.14</v>
      </c>
      <c r="H466" s="14" t="n">
        <v>0.13</v>
      </c>
      <c r="I466" s="12" t="n">
        <v>75</v>
      </c>
      <c r="J466" s="13" t="n">
        <f aca="false">ROUNDUP((F466+Parámetros!$C$13)/(1-G466),0)</f>
        <v>74</v>
      </c>
      <c r="K466" s="13" t="n">
        <f aca="false">ROUNDUP((F466+Parámetros!$C$14)/(1-G466),0)</f>
        <v>80</v>
      </c>
      <c r="L466" s="13" t="n">
        <f aca="false">ROUNDUP((F466+Parámetros!$C$15)/(1-G466),0)</f>
        <v>88</v>
      </c>
      <c r="M466" s="13" t="n">
        <f aca="false">MAX(ROUNDUP((F466+I466)/(1-G466),0),Parámetros!$B$7)</f>
        <v>299</v>
      </c>
      <c r="N466" s="12" t="n">
        <v>118.2</v>
      </c>
      <c r="O466" s="12" t="n">
        <v>108</v>
      </c>
      <c r="P466" s="13" t="n">
        <f aca="false">Parámetros!$B$6</f>
        <v>1</v>
      </c>
      <c r="Q466" s="13" t="n">
        <f aca="false">IF(AND(ISNUMBER(O466),O466-P466&gt;=Parámetros!$B$7),M466,IF(J466&lt;Parámetros!$B$13,J466,IF(K466&lt;Parámetros!$B$14,K466,IF(L466&lt;Parámetros!$B$15,L466,M466))))</f>
        <v>74</v>
      </c>
      <c r="R466" s="13" t="n">
        <f aca="false">IF(AND(ISNUMBER(O466),O466-P466&gt;=Q466),O466-P466,Q466)</f>
        <v>107</v>
      </c>
      <c r="S466" s="3" t="n">
        <f aca="false">IF(ISNUMBER(O466),R466/O466-1,"")</f>
        <v>-0.0092592592592593</v>
      </c>
      <c r="T466" s="13" t="n">
        <f aca="false">VLOOKUP(R466,Parámetros!$A$13:$C$16,3,TRUE())</f>
        <v>30</v>
      </c>
      <c r="U466" s="13" t="n">
        <f aca="false">IF(R466&gt;=Parámetros!$B$7,I466,0)</f>
        <v>0</v>
      </c>
      <c r="V466" s="13" t="n">
        <f aca="false">R466*(1-G466)-T466-U466</f>
        <v>62.02</v>
      </c>
      <c r="W466" s="13" t="n">
        <f aca="false">V466-F466</f>
        <v>23.69</v>
      </c>
      <c r="X466" s="2" t="s">
        <v>13663</v>
      </c>
      <c r="Y466" s="2"/>
      <c r="Z466" s="13"/>
      <c r="AA466" s="2"/>
    </row>
    <row r="467" customFormat="false" ht="15" hidden="false" customHeight="false" outlineLevel="0" collapsed="false">
      <c r="A467" s="8" t="s">
        <v>5753</v>
      </c>
      <c r="B467" s="10" t="str">
        <f aca="false">'Layout Mercado Libre'!C467</f>
        <v>Rezplen Claritromicina Ambroxol 500 mg/45 mg 10 Tabletas</v>
      </c>
      <c r="C467" s="10" t="str">
        <f aca="false">IFERROR(LEFT('Layout Mercado Libre'!E467,FIND(" &gt; ",'Layout Mercado Libre'!E467)-1),"")</f>
        <v>Salud y Equipamiento Médico</v>
      </c>
      <c r="D467" s="12" t="n">
        <v>549</v>
      </c>
      <c r="E467" s="13" t="n">
        <f aca="false">Parámetros!$B$5</f>
        <v>4</v>
      </c>
      <c r="F467" s="13" t="n">
        <f aca="false">D467+E467</f>
        <v>553</v>
      </c>
      <c r="G467" s="3" t="n">
        <f aca="false">IF(C467="",Parámetros!$B$9,IFERROR(VLOOKUP(C467,Parámetros!$A$20:$B$23,2,FALSE()),Parámetros!$B$9))</f>
        <v>0.14</v>
      </c>
      <c r="H467" s="14" t="n">
        <v>0.14</v>
      </c>
      <c r="I467" s="12" t="n">
        <v>75</v>
      </c>
      <c r="J467" s="13" t="n">
        <f aca="false">ROUNDUP((F467+Parámetros!$C$13)/(1-G467),0)</f>
        <v>673</v>
      </c>
      <c r="K467" s="13" t="n">
        <f aca="false">ROUNDUP((F467+Parámetros!$C$14)/(1-G467),0)</f>
        <v>678</v>
      </c>
      <c r="L467" s="13" t="n">
        <f aca="false">ROUNDUP((F467+Parámetros!$C$15)/(1-G467),0)</f>
        <v>687</v>
      </c>
      <c r="M467" s="13" t="n">
        <f aca="false">MAX(ROUNDUP((F467+I467)/(1-G467),0),Parámetros!$B$7)</f>
        <v>731</v>
      </c>
      <c r="N467" s="12" t="n">
        <v>1179.58</v>
      </c>
      <c r="O467" s="12" t="n">
        <v>983</v>
      </c>
      <c r="P467" s="13" t="n">
        <f aca="false">Parámetros!$B$6</f>
        <v>1</v>
      </c>
      <c r="Q467" s="13" t="n">
        <f aca="false">IF(AND(ISNUMBER(O467),O467-P467&gt;=Parámetros!$B$7),M467,IF(J467&lt;Parámetros!$B$13,J467,IF(K467&lt;Parámetros!$B$14,K467,IF(L467&lt;Parámetros!$B$15,L467,M467))))</f>
        <v>731</v>
      </c>
      <c r="R467" s="13" t="n">
        <f aca="false">IF(AND(ISNUMBER(O467),O467-P467&gt;=Q467),O467-P467,Q467)</f>
        <v>982</v>
      </c>
      <c r="S467" s="3" t="n">
        <f aca="false">IF(ISNUMBER(O467),R467/O467-1,"")</f>
        <v>-0.00101729399796546</v>
      </c>
      <c r="T467" s="13" t="n">
        <f aca="false">VLOOKUP(R467,Parámetros!$A$13:$C$16,3,TRUE())</f>
        <v>0</v>
      </c>
      <c r="U467" s="13" t="n">
        <f aca="false">IF(R467&gt;=Parámetros!$B$7,I467,0)</f>
        <v>75</v>
      </c>
      <c r="V467" s="13" t="n">
        <f aca="false">R467*(1-G467)-T467-U467</f>
        <v>769.52</v>
      </c>
      <c r="W467" s="13" t="n">
        <f aca="false">V467-F467</f>
        <v>216.52</v>
      </c>
      <c r="X467" s="2" t="s">
        <v>13533</v>
      </c>
      <c r="Y467" s="2"/>
      <c r="Z467" s="13" t="n">
        <v>688.5</v>
      </c>
      <c r="AA467" s="2" t="s">
        <v>13523</v>
      </c>
    </row>
    <row r="468" customFormat="false" ht="15" hidden="false" customHeight="false" outlineLevel="0" collapsed="false">
      <c r="A468" s="8" t="s">
        <v>5765</v>
      </c>
      <c r="B468" s="10" t="str">
        <f aca="false">'Layout Mercado Libre'!C468</f>
        <v>Crema Dental Colgate Luminous White Carbón Activado 66 ml</v>
      </c>
      <c r="C468" s="10" t="str">
        <f aca="false">IFERROR(LEFT('Layout Mercado Libre'!E468,FIND(" &gt; ",'Layout Mercado Libre'!E468)-1),"")</f>
        <v>Belleza y Cuidado Personal</v>
      </c>
      <c r="D468" s="12" t="n">
        <v>38.55</v>
      </c>
      <c r="E468" s="13" t="n">
        <f aca="false">Parámetros!$B$5</f>
        <v>4</v>
      </c>
      <c r="F468" s="13" t="n">
        <f aca="false">D468+E468</f>
        <v>42.55</v>
      </c>
      <c r="G468" s="3" t="n">
        <f aca="false">IF(C468="",Parámetros!$B$9,IFERROR(VLOOKUP(C468,Parámetros!$A$20:$B$23,2,FALSE()),Parámetros!$B$9))</f>
        <v>0.14</v>
      </c>
      <c r="H468" s="14" t="n">
        <v>0.13</v>
      </c>
      <c r="I468" s="12" t="n">
        <v>75</v>
      </c>
      <c r="J468" s="13" t="n">
        <f aca="false">ROUNDUP((F468+Parámetros!$C$13)/(1-G468),0)</f>
        <v>79</v>
      </c>
      <c r="K468" s="13" t="n">
        <f aca="false">ROUNDUP((F468+Parámetros!$C$14)/(1-G468),0)</f>
        <v>85</v>
      </c>
      <c r="L468" s="13" t="n">
        <f aca="false">ROUNDUP((F468+Parámetros!$C$15)/(1-G468),0)</f>
        <v>93</v>
      </c>
      <c r="M468" s="13" t="n">
        <f aca="false">MAX(ROUNDUP((F468+I468)/(1-G468),0),Parámetros!$B$7)</f>
        <v>299</v>
      </c>
      <c r="N468" s="12" t="n">
        <v>134.95</v>
      </c>
      <c r="O468" s="12" t="n">
        <v>42.9</v>
      </c>
      <c r="P468" s="13" t="n">
        <f aca="false">Parámetros!$B$6</f>
        <v>1</v>
      </c>
      <c r="Q468" s="13" t="n">
        <f aca="false">IF(AND(ISNUMBER(O468),O468-P468&gt;=Parámetros!$B$7),M468,IF(J468&lt;Parámetros!$B$13,J468,IF(K468&lt;Parámetros!$B$14,K468,IF(L468&lt;Parámetros!$B$15,L468,M468))))</f>
        <v>79</v>
      </c>
      <c r="R468" s="13" t="n">
        <f aca="false">IF(AND(ISNUMBER(O468),O468-P468&gt;=Q468),O468-P468,Q468)</f>
        <v>79</v>
      </c>
      <c r="S468" s="3" t="n">
        <f aca="false">IF(ISNUMBER(O468),R468/O468-1,"")</f>
        <v>0.841491841491842</v>
      </c>
      <c r="T468" s="13" t="n">
        <f aca="false">VLOOKUP(R468,Parámetros!$A$13:$C$16,3,TRUE())</f>
        <v>25</v>
      </c>
      <c r="U468" s="13" t="n">
        <f aca="false">IF(R468&gt;=Parámetros!$B$7,I468,0)</f>
        <v>0</v>
      </c>
      <c r="V468" s="13" t="n">
        <f aca="false">R468*(1-G468)-T468-U468</f>
        <v>42.94</v>
      </c>
      <c r="W468" s="13" t="n">
        <f aca="false">V468-F468</f>
        <v>0.390000000000001</v>
      </c>
      <c r="X468" s="2" t="s">
        <v>13639</v>
      </c>
      <c r="Y468" s="2"/>
      <c r="Z468" s="13" t="n">
        <v>94</v>
      </c>
      <c r="AA468" s="2" t="s">
        <v>13552</v>
      </c>
    </row>
    <row r="469" customFormat="false" ht="15" hidden="false" customHeight="false" outlineLevel="0" collapsed="false">
      <c r="A469" s="8" t="s">
        <v>5776</v>
      </c>
      <c r="B469" s="10" t="str">
        <f aca="false">'Layout Mercado Libre'!C469</f>
        <v>Dolo-Neurobión Diclofenaco Vitaminas B 50 mg 5 Tabletas</v>
      </c>
      <c r="C469" s="10" t="str">
        <f aca="false">IFERROR(LEFT('Layout Mercado Libre'!E469,FIND(" &gt; ",'Layout Mercado Libre'!E469)-1),"")</f>
        <v>Salud y Equipamiento Médico</v>
      </c>
      <c r="D469" s="12" t="n">
        <v>88.7</v>
      </c>
      <c r="E469" s="13" t="n">
        <f aca="false">Parámetros!$B$5</f>
        <v>4</v>
      </c>
      <c r="F469" s="13" t="n">
        <f aca="false">D469+E469</f>
        <v>92.7</v>
      </c>
      <c r="G469" s="3" t="n">
        <f aca="false">IF(C469="",Parámetros!$B$9,IFERROR(VLOOKUP(C469,Parámetros!$A$20:$B$23,2,FALSE()),Parámetros!$B$9))</f>
        <v>0.14</v>
      </c>
      <c r="H469" s="14" t="n">
        <v>0.13</v>
      </c>
      <c r="I469" s="12" t="n">
        <v>75</v>
      </c>
      <c r="J469" s="13" t="n">
        <f aca="false">ROUNDUP((F469+Parámetros!$C$13)/(1-G469),0)</f>
        <v>137</v>
      </c>
      <c r="K469" s="13" t="n">
        <f aca="false">ROUNDUP((F469+Parámetros!$C$14)/(1-G469),0)</f>
        <v>143</v>
      </c>
      <c r="L469" s="13" t="n">
        <f aca="false">ROUNDUP((F469+Parámetros!$C$15)/(1-G469),0)</f>
        <v>151</v>
      </c>
      <c r="M469" s="13" t="n">
        <f aca="false">MAX(ROUNDUP((F469+I469)/(1-G469),0),Parámetros!$B$7)</f>
        <v>299</v>
      </c>
      <c r="N469" s="12" t="n">
        <v>164.27</v>
      </c>
      <c r="O469" s="12" t="n">
        <v>147.04</v>
      </c>
      <c r="P469" s="13" t="n">
        <f aca="false">Parámetros!$B$6</f>
        <v>1</v>
      </c>
      <c r="Q469" s="13" t="n">
        <f aca="false">IF(AND(ISNUMBER(O469),O469-P469&gt;=Parámetros!$B$7),M469,IF(J469&lt;Parámetros!$B$13,J469,IF(K469&lt;Parámetros!$B$14,K469,IF(L469&lt;Parámetros!$B$15,L469,M469))))</f>
        <v>143</v>
      </c>
      <c r="R469" s="13" t="n">
        <f aca="false">IF(AND(ISNUMBER(O469),O469-P469&gt;=Q469),O469-P469,Q469)</f>
        <v>146.04</v>
      </c>
      <c r="S469" s="3" t="n">
        <f aca="false">IF(ISNUMBER(O469),R469/O469-1,"")</f>
        <v>-0.00680087051142542</v>
      </c>
      <c r="T469" s="13" t="n">
        <f aca="false">VLOOKUP(R469,Parámetros!$A$13:$C$16,3,TRUE())</f>
        <v>30</v>
      </c>
      <c r="U469" s="13" t="n">
        <f aca="false">IF(R469&gt;=Parámetros!$B$7,I469,0)</f>
        <v>0</v>
      </c>
      <c r="V469" s="13" t="n">
        <f aca="false">R469*(1-G469)-T469-U469</f>
        <v>95.5944</v>
      </c>
      <c r="W469" s="13" t="n">
        <f aca="false">V469-F469</f>
        <v>2.89439999999999</v>
      </c>
      <c r="X469" s="2" t="s">
        <v>13690</v>
      </c>
      <c r="Y469" s="2"/>
      <c r="Z469" s="13" t="n">
        <v>134.5</v>
      </c>
      <c r="AA469" s="2" t="s">
        <v>13518</v>
      </c>
    </row>
    <row r="470" customFormat="false" ht="15" hidden="false" customHeight="false" outlineLevel="0" collapsed="false">
      <c r="A470" s="8" t="s">
        <v>5785</v>
      </c>
      <c r="B470" s="10" t="str">
        <f aca="false">'Layout Mercado Libre'!C470</f>
        <v>Solución CS PiSA Cloruro de Sodio 0.9% 500 ml</v>
      </c>
      <c r="C470" s="10" t="str">
        <f aca="false">IFERROR(LEFT('Layout Mercado Libre'!E470,FIND(" &gt; ",'Layout Mercado Libre'!E470)-1),"")</f>
        <v>Salud y Equipamiento Médico</v>
      </c>
      <c r="D470" s="12" t="n">
        <v>30.41</v>
      </c>
      <c r="E470" s="13" t="n">
        <f aca="false">Parámetros!$B$5</f>
        <v>4</v>
      </c>
      <c r="F470" s="13" t="n">
        <f aca="false">D470+E470</f>
        <v>34.41</v>
      </c>
      <c r="G470" s="3" t="n">
        <f aca="false">IF(C470="",Parámetros!$B$9,IFERROR(VLOOKUP(C470,Parámetros!$A$20:$B$23,2,FALSE()),Parámetros!$B$9))</f>
        <v>0.14</v>
      </c>
      <c r="H470" s="14" t="n">
        <v>0.65</v>
      </c>
      <c r="I470" s="12" t="n">
        <v>90</v>
      </c>
      <c r="J470" s="13" t="n">
        <f aca="false">ROUNDUP((F470+Parámetros!$C$13)/(1-G470),0)</f>
        <v>70</v>
      </c>
      <c r="K470" s="13" t="n">
        <f aca="false">ROUNDUP((F470+Parámetros!$C$14)/(1-G470),0)</f>
        <v>75</v>
      </c>
      <c r="L470" s="13" t="n">
        <f aca="false">ROUNDUP((F470+Parámetros!$C$15)/(1-G470),0)</f>
        <v>84</v>
      </c>
      <c r="M470" s="13" t="n">
        <f aca="false">MAX(ROUNDUP((F470+I470)/(1-G470),0),Parámetros!$B$7)</f>
        <v>299</v>
      </c>
      <c r="N470" s="12" t="n">
        <v>126.91</v>
      </c>
      <c r="O470" s="12" t="n">
        <v>68.75</v>
      </c>
      <c r="P470" s="13" t="n">
        <f aca="false">Parámetros!$B$6</f>
        <v>1</v>
      </c>
      <c r="Q470" s="13" t="n">
        <f aca="false">IF(AND(ISNUMBER(O470),O470-P470&gt;=Parámetros!$B$7),M470,IF(J470&lt;Parámetros!$B$13,J470,IF(K470&lt;Parámetros!$B$14,K470,IF(L470&lt;Parámetros!$B$15,L470,M470))))</f>
        <v>70</v>
      </c>
      <c r="R470" s="13" t="n">
        <f aca="false">IF(AND(ISNUMBER(O470),O470-P470&gt;=Q470),O470-P470,Q470)</f>
        <v>70</v>
      </c>
      <c r="S470" s="3" t="n">
        <f aca="false">IF(ISNUMBER(O470),R470/O470-1,"")</f>
        <v>0.0181818181818181</v>
      </c>
      <c r="T470" s="13" t="n">
        <f aca="false">VLOOKUP(R470,Parámetros!$A$13:$C$16,3,TRUE())</f>
        <v>25</v>
      </c>
      <c r="U470" s="13" t="n">
        <f aca="false">IF(R470&gt;=Parámetros!$B$7,I470,0)</f>
        <v>0</v>
      </c>
      <c r="V470" s="13" t="n">
        <f aca="false">R470*(1-G470)-T470-U470</f>
        <v>35.2</v>
      </c>
      <c r="W470" s="13" t="n">
        <f aca="false">V470-F470</f>
        <v>0.789999999999999</v>
      </c>
      <c r="X470" s="2" t="s">
        <v>13691</v>
      </c>
      <c r="Y470" s="2"/>
      <c r="Z470" s="13" t="n">
        <v>53</v>
      </c>
      <c r="AA470" s="2" t="s">
        <v>13512</v>
      </c>
    </row>
    <row r="471" customFormat="false" ht="15" hidden="false" customHeight="false" outlineLevel="0" collapsed="false">
      <c r="A471" s="8" t="s">
        <v>5795</v>
      </c>
      <c r="B471" s="10" t="str">
        <f aca="false">'Layout Mercado Libre'!C471</f>
        <v>Troferit Flow Jarabe Dropropizina Ambroxol 3 mg/ml 120 ml</v>
      </c>
      <c r="C471" s="10" t="str">
        <f aca="false">IFERROR(LEFT('Layout Mercado Libre'!E471,FIND(" &gt; ",'Layout Mercado Libre'!E471)-1),"")</f>
        <v>Salud y Equipamiento Médico</v>
      </c>
      <c r="D471" s="12" t="n">
        <v>202.83</v>
      </c>
      <c r="E471" s="13" t="n">
        <f aca="false">Parámetros!$B$5</f>
        <v>4</v>
      </c>
      <c r="F471" s="13" t="n">
        <f aca="false">D471+E471</f>
        <v>206.83</v>
      </c>
      <c r="G471" s="3" t="n">
        <f aca="false">IF(C471="",Parámetros!$B$9,IFERROR(VLOOKUP(C471,Parámetros!$A$20:$B$23,2,FALSE()),Parámetros!$B$9))</f>
        <v>0.14</v>
      </c>
      <c r="H471" s="14" t="n">
        <v>0.19</v>
      </c>
      <c r="I471" s="12" t="n">
        <v>75</v>
      </c>
      <c r="J471" s="13" t="n">
        <f aca="false">ROUNDUP((F471+Parámetros!$C$13)/(1-G471),0)</f>
        <v>270</v>
      </c>
      <c r="K471" s="13" t="n">
        <f aca="false">ROUNDUP((F471+Parámetros!$C$14)/(1-G471),0)</f>
        <v>276</v>
      </c>
      <c r="L471" s="13" t="n">
        <f aca="false">ROUNDUP((F471+Parámetros!$C$15)/(1-G471),0)</f>
        <v>284</v>
      </c>
      <c r="M471" s="13" t="n">
        <f aca="false">MAX(ROUNDUP((F471+I471)/(1-G471),0),Parámetros!$B$7)</f>
        <v>328</v>
      </c>
      <c r="N471" s="12" t="n">
        <v>387.49</v>
      </c>
      <c r="O471" s="12" t="n">
        <v>256.41</v>
      </c>
      <c r="P471" s="13" t="n">
        <f aca="false">Parámetros!$B$6</f>
        <v>1</v>
      </c>
      <c r="Q471" s="13" t="n">
        <f aca="false">IF(AND(ISNUMBER(O471),O471-P471&gt;=Parámetros!$B$7),M471,IF(J471&lt;Parámetros!$B$13,J471,IF(K471&lt;Parámetros!$B$14,K471,IF(L471&lt;Parámetros!$B$15,L471,M471))))</f>
        <v>284</v>
      </c>
      <c r="R471" s="13" t="n">
        <f aca="false">IF(AND(ISNUMBER(O471),O471-P471&gt;=Q471),O471-P471,Q471)</f>
        <v>284</v>
      </c>
      <c r="S471" s="3" t="n">
        <f aca="false">IF(ISNUMBER(O471),R471/O471-1,"")</f>
        <v>0.107601107601107</v>
      </c>
      <c r="T471" s="13" t="n">
        <f aca="false">VLOOKUP(R471,Parámetros!$A$13:$C$16,3,TRUE())</f>
        <v>37</v>
      </c>
      <c r="U471" s="13" t="n">
        <f aca="false">IF(R471&gt;=Parámetros!$B$7,I471,0)</f>
        <v>0</v>
      </c>
      <c r="V471" s="13" t="n">
        <f aca="false">R471*(1-G471)-T471-U471</f>
        <v>207.24</v>
      </c>
      <c r="W471" s="13" t="n">
        <f aca="false">V471-F471</f>
        <v>0.409999999999997</v>
      </c>
      <c r="X471" s="2" t="s">
        <v>13511</v>
      </c>
      <c r="Y471" s="2"/>
      <c r="Z471" s="13" t="n">
        <v>233.5</v>
      </c>
      <c r="AA471" s="2" t="s">
        <v>13523</v>
      </c>
    </row>
    <row r="472" customFormat="false" ht="15" hidden="false" customHeight="false" outlineLevel="0" collapsed="false">
      <c r="A472" s="8" t="s">
        <v>5808</v>
      </c>
      <c r="B472" s="10" t="str">
        <f aca="false">'Layout Mercado Libre'!C472</f>
        <v>Yasmin Drospirenona Etinilestradiol 3/0.03 mg 21 Grageas</v>
      </c>
      <c r="C472" s="10" t="str">
        <f aca="false">IFERROR(LEFT('Layout Mercado Libre'!E472,FIND(" &gt; ",'Layout Mercado Libre'!E472)-1),"")</f>
        <v>Salud y Equipamiento Médico</v>
      </c>
      <c r="D472" s="12" t="n">
        <v>367.65</v>
      </c>
      <c r="E472" s="13" t="n">
        <f aca="false">Parámetros!$B$5</f>
        <v>4</v>
      </c>
      <c r="F472" s="13" t="n">
        <f aca="false">D472+E472</f>
        <v>371.65</v>
      </c>
      <c r="G472" s="3" t="n">
        <f aca="false">IF(C472="",Parámetros!$B$9,IFERROR(VLOOKUP(C472,Parámetros!$A$20:$B$23,2,FALSE()),Parámetros!$B$9))</f>
        <v>0.14</v>
      </c>
      <c r="H472" s="14" t="n">
        <v>0.17</v>
      </c>
      <c r="I472" s="12" t="n">
        <v>75</v>
      </c>
      <c r="J472" s="13" t="n">
        <f aca="false">ROUNDUP((F472+Parámetros!$C$13)/(1-G472),0)</f>
        <v>462</v>
      </c>
      <c r="K472" s="13" t="n">
        <f aca="false">ROUNDUP((F472+Parámetros!$C$14)/(1-G472),0)</f>
        <v>468</v>
      </c>
      <c r="L472" s="13" t="n">
        <f aca="false">ROUNDUP((F472+Parámetros!$C$15)/(1-G472),0)</f>
        <v>476</v>
      </c>
      <c r="M472" s="13" t="n">
        <f aca="false">MAX(ROUNDUP((F472+I472)/(1-G472),0),Parámetros!$B$7)</f>
        <v>520</v>
      </c>
      <c r="N472" s="12" t="n">
        <v>924.34</v>
      </c>
      <c r="O472" s="12" t="n">
        <v>584.22</v>
      </c>
      <c r="P472" s="13" t="n">
        <f aca="false">Parámetros!$B$6</f>
        <v>1</v>
      </c>
      <c r="Q472" s="13" t="n">
        <f aca="false">IF(AND(ISNUMBER(O472),O472-P472&gt;=Parámetros!$B$7),M472,IF(J472&lt;Parámetros!$B$13,J472,IF(K472&lt;Parámetros!$B$14,K472,IF(L472&lt;Parámetros!$B$15,L472,M472))))</f>
        <v>520</v>
      </c>
      <c r="R472" s="13" t="n">
        <f aca="false">IF(AND(ISNUMBER(O472),O472-P472&gt;=Q472),O472-P472,Q472)</f>
        <v>583.22</v>
      </c>
      <c r="S472" s="3" t="n">
        <f aca="false">IF(ISNUMBER(O472),R472/O472-1,"")</f>
        <v>-0.00171168395467458</v>
      </c>
      <c r="T472" s="13" t="n">
        <f aca="false">VLOOKUP(R472,Parámetros!$A$13:$C$16,3,TRUE())</f>
        <v>0</v>
      </c>
      <c r="U472" s="13" t="n">
        <f aca="false">IF(R472&gt;=Parámetros!$B$7,I472,0)</f>
        <v>75</v>
      </c>
      <c r="V472" s="13" t="n">
        <f aca="false">R472*(1-G472)-T472-U472</f>
        <v>426.5692</v>
      </c>
      <c r="W472" s="13" t="n">
        <f aca="false">V472-F472</f>
        <v>54.9192</v>
      </c>
      <c r="X472" s="2" t="s">
        <v>13692</v>
      </c>
      <c r="Y472" s="2"/>
      <c r="Z472" s="13" t="n">
        <v>578</v>
      </c>
      <c r="AA472" s="2" t="s">
        <v>13500</v>
      </c>
    </row>
    <row r="473" customFormat="false" ht="15" hidden="false" customHeight="false" outlineLevel="0" collapsed="false">
      <c r="A473" s="8" t="s">
        <v>5820</v>
      </c>
      <c r="B473" s="10" t="str">
        <f aca="false">'Layout Mercado Libre'!C473</f>
        <v>Iliadin Adulto Oximetazolina 0.05% Spray Nasal 20 ml</v>
      </c>
      <c r="C473" s="10" t="str">
        <f aca="false">IFERROR(LEFT('Layout Mercado Libre'!E473,FIND(" &gt; ",'Layout Mercado Libre'!E473)-1),"")</f>
        <v>Salud y Equipamiento Médico</v>
      </c>
      <c r="D473" s="12" t="n">
        <v>120.96</v>
      </c>
      <c r="E473" s="13" t="n">
        <f aca="false">Parámetros!$B$5</f>
        <v>4</v>
      </c>
      <c r="F473" s="13" t="n">
        <f aca="false">D473+E473</f>
        <v>124.96</v>
      </c>
      <c r="G473" s="3" t="n">
        <f aca="false">IF(C473="",Parámetros!$B$9,IFERROR(VLOOKUP(C473,Parámetros!$A$20:$B$23,2,FALSE()),Parámetros!$B$9))</f>
        <v>0.14</v>
      </c>
      <c r="H473" s="14" t="n">
        <v>0.07</v>
      </c>
      <c r="I473" s="12" t="n">
        <v>75</v>
      </c>
      <c r="J473" s="13" t="n">
        <f aca="false">ROUNDUP((F473+Parámetros!$C$13)/(1-G473),0)</f>
        <v>175</v>
      </c>
      <c r="K473" s="13" t="n">
        <f aca="false">ROUNDUP((F473+Parámetros!$C$14)/(1-G473),0)</f>
        <v>181</v>
      </c>
      <c r="L473" s="13" t="n">
        <f aca="false">ROUNDUP((F473+Parámetros!$C$15)/(1-G473),0)</f>
        <v>189</v>
      </c>
      <c r="M473" s="13" t="n">
        <f aca="false">MAX(ROUNDUP((F473+I473)/(1-G473),0),Parámetros!$B$7)</f>
        <v>299</v>
      </c>
      <c r="N473" s="12" t="n">
        <v>217.48</v>
      </c>
      <c r="O473" s="12" t="n">
        <v>211.86</v>
      </c>
      <c r="P473" s="13" t="n">
        <f aca="false">Parámetros!$B$6</f>
        <v>1</v>
      </c>
      <c r="Q473" s="13" t="n">
        <f aca="false">IF(AND(ISNUMBER(O473),O473-P473&gt;=Parámetros!$B$7),M473,IF(J473&lt;Parámetros!$B$13,J473,IF(K473&lt;Parámetros!$B$14,K473,IF(L473&lt;Parámetros!$B$15,L473,M473))))</f>
        <v>189</v>
      </c>
      <c r="R473" s="13" t="n">
        <f aca="false">IF(AND(ISNUMBER(O473),O473-P473&gt;=Q473),O473-P473,Q473)</f>
        <v>210.86</v>
      </c>
      <c r="S473" s="3" t="n">
        <f aca="false">IF(ISNUMBER(O473),R473/O473-1,"")</f>
        <v>-0.00472009817804209</v>
      </c>
      <c r="T473" s="13" t="n">
        <f aca="false">VLOOKUP(R473,Parámetros!$A$13:$C$16,3,TRUE())</f>
        <v>37</v>
      </c>
      <c r="U473" s="13" t="n">
        <f aca="false">IF(R473&gt;=Parámetros!$B$7,I473,0)</f>
        <v>0</v>
      </c>
      <c r="V473" s="13" t="n">
        <f aca="false">R473*(1-G473)-T473-U473</f>
        <v>144.3396</v>
      </c>
      <c r="W473" s="13" t="n">
        <f aca="false">V473-F473</f>
        <v>19.3796</v>
      </c>
      <c r="X473" s="2" t="s">
        <v>13649</v>
      </c>
      <c r="Y473" s="2"/>
      <c r="Z473" s="13" t="n">
        <v>173.5</v>
      </c>
      <c r="AA473" s="2" t="s">
        <v>13518</v>
      </c>
    </row>
    <row r="474" customFormat="false" ht="15" hidden="false" customHeight="false" outlineLevel="0" collapsed="false">
      <c r="A474" s="8" t="s">
        <v>5834</v>
      </c>
      <c r="B474" s="10" t="str">
        <f aca="false">'Layout Mercado Libre'!C474</f>
        <v>Sal de Uvas Picot Antiácido Efervescente 10 Sobres</v>
      </c>
      <c r="C474" s="10" t="str">
        <f aca="false">IFERROR(LEFT('Layout Mercado Libre'!E474,FIND(" &gt; ",'Layout Mercado Libre'!E474)-1),"")</f>
        <v>Salud y Equipamiento Médico</v>
      </c>
      <c r="D474" s="12" t="n">
        <v>40.63</v>
      </c>
      <c r="E474" s="13" t="n">
        <f aca="false">Parámetros!$B$5</f>
        <v>4</v>
      </c>
      <c r="F474" s="13" t="n">
        <f aca="false">D474+E474</f>
        <v>44.63</v>
      </c>
      <c r="G474" s="3" t="n">
        <f aca="false">IF(C474="",Parámetros!$B$9,IFERROR(VLOOKUP(C474,Parámetros!$A$20:$B$23,2,FALSE()),Parámetros!$B$9))</f>
        <v>0.14</v>
      </c>
      <c r="H474" s="14" t="n">
        <v>0.21</v>
      </c>
      <c r="I474" s="12" t="n">
        <v>75</v>
      </c>
      <c r="J474" s="13" t="n">
        <f aca="false">ROUNDUP((F474+Parámetros!$C$13)/(1-G474),0)</f>
        <v>81</v>
      </c>
      <c r="K474" s="13" t="n">
        <f aca="false">ROUNDUP((F474+Parámetros!$C$14)/(1-G474),0)</f>
        <v>87</v>
      </c>
      <c r="L474" s="13" t="n">
        <f aca="false">ROUNDUP((F474+Parámetros!$C$15)/(1-G474),0)</f>
        <v>95</v>
      </c>
      <c r="M474" s="13" t="n">
        <f aca="false">MAX(ROUNDUP((F474+I474)/(1-G474),0),Parámetros!$B$7)</f>
        <v>299</v>
      </c>
      <c r="N474" s="12" t="n">
        <v>82.04</v>
      </c>
      <c r="O474" s="12" t="n">
        <v>45.87</v>
      </c>
      <c r="P474" s="13" t="n">
        <f aca="false">Parámetros!$B$6</f>
        <v>1</v>
      </c>
      <c r="Q474" s="13" t="n">
        <f aca="false">IF(AND(ISNUMBER(O474),O474-P474&gt;=Parámetros!$B$7),M474,IF(J474&lt;Parámetros!$B$13,J474,IF(K474&lt;Parámetros!$B$14,K474,IF(L474&lt;Parámetros!$B$15,L474,M474))))</f>
        <v>81</v>
      </c>
      <c r="R474" s="13" t="n">
        <f aca="false">IF(AND(ISNUMBER(O474),O474-P474&gt;=Q474),O474-P474,Q474)</f>
        <v>81</v>
      </c>
      <c r="S474" s="3" t="n">
        <f aca="false">IF(ISNUMBER(O474),R474/O474-1,"")</f>
        <v>0.765860039241334</v>
      </c>
      <c r="T474" s="13" t="n">
        <f aca="false">VLOOKUP(R474,Parámetros!$A$13:$C$16,3,TRUE())</f>
        <v>25</v>
      </c>
      <c r="U474" s="13" t="n">
        <f aca="false">IF(R474&gt;=Parámetros!$B$7,I474,0)</f>
        <v>0</v>
      </c>
      <c r="V474" s="13" t="n">
        <f aca="false">R474*(1-G474)-T474-U474</f>
        <v>44.66</v>
      </c>
      <c r="W474" s="13" t="n">
        <f aca="false">V474-F474</f>
        <v>0.029999999999994</v>
      </c>
      <c r="X474" s="2" t="s">
        <v>13527</v>
      </c>
      <c r="Y474" s="2"/>
      <c r="Z474" s="13" t="n">
        <v>50.5</v>
      </c>
      <c r="AA474" s="2" t="s">
        <v>13523</v>
      </c>
    </row>
    <row r="475" customFormat="false" ht="15" hidden="false" customHeight="false" outlineLevel="0" collapsed="false">
      <c r="A475" s="8" t="s">
        <v>5848</v>
      </c>
      <c r="B475" s="10" t="str">
        <f aca="false">'Layout Mercado Libre'!C475</f>
        <v>Ferricol Hierro Aminoquelado Ácido Fólico 30 Tabletas</v>
      </c>
      <c r="C475" s="10" t="str">
        <f aca="false">IFERROR(LEFT('Layout Mercado Libre'!E475,FIND(" &gt; ",'Layout Mercado Libre'!E475)-1),"")</f>
        <v>Salud y Equipamiento Médico</v>
      </c>
      <c r="D475" s="12" t="n">
        <v>484.21</v>
      </c>
      <c r="E475" s="13" t="n">
        <f aca="false">Parámetros!$B$5</f>
        <v>4</v>
      </c>
      <c r="F475" s="13" t="n">
        <f aca="false">D475+E475</f>
        <v>488.21</v>
      </c>
      <c r="G475" s="3" t="n">
        <f aca="false">IF(C475="",Parámetros!$B$9,IFERROR(VLOOKUP(C475,Parámetros!$A$20:$B$23,2,FALSE()),Parámetros!$B$9))</f>
        <v>0.14</v>
      </c>
      <c r="H475" s="14" t="n">
        <v>0.19</v>
      </c>
      <c r="I475" s="12" t="n">
        <v>75</v>
      </c>
      <c r="J475" s="13" t="n">
        <f aca="false">ROUNDUP((F475+Parámetros!$C$13)/(1-G475),0)</f>
        <v>597</v>
      </c>
      <c r="K475" s="13" t="n">
        <f aca="false">ROUNDUP((F475+Parámetros!$C$14)/(1-G475),0)</f>
        <v>603</v>
      </c>
      <c r="L475" s="13" t="n">
        <f aca="false">ROUNDUP((F475+Parámetros!$C$15)/(1-G475),0)</f>
        <v>611</v>
      </c>
      <c r="M475" s="13" t="n">
        <f aca="false">MAX(ROUNDUP((F475+I475)/(1-G475),0),Parámetros!$B$7)</f>
        <v>655</v>
      </c>
      <c r="N475" s="12" t="n">
        <v>882.46</v>
      </c>
      <c r="O475" s="12" t="n">
        <v>839</v>
      </c>
      <c r="P475" s="13" t="n">
        <f aca="false">Parámetros!$B$6</f>
        <v>1</v>
      </c>
      <c r="Q475" s="13" t="n">
        <f aca="false">IF(AND(ISNUMBER(O475),O475-P475&gt;=Parámetros!$B$7),M475,IF(J475&lt;Parámetros!$B$13,J475,IF(K475&lt;Parámetros!$B$14,K475,IF(L475&lt;Parámetros!$B$15,L475,M475))))</f>
        <v>655</v>
      </c>
      <c r="R475" s="13" t="n">
        <f aca="false">IF(AND(ISNUMBER(O475),O475-P475&gt;=Q475),O475-P475,Q475)</f>
        <v>838</v>
      </c>
      <c r="S475" s="3" t="n">
        <f aca="false">IF(ISNUMBER(O475),R475/O475-1,"")</f>
        <v>-0.00119189511323003</v>
      </c>
      <c r="T475" s="13" t="n">
        <f aca="false">VLOOKUP(R475,Parámetros!$A$13:$C$16,3,TRUE())</f>
        <v>0</v>
      </c>
      <c r="U475" s="13" t="n">
        <f aca="false">IF(R475&gt;=Parámetros!$B$7,I475,0)</f>
        <v>75</v>
      </c>
      <c r="V475" s="13" t="n">
        <f aca="false">R475*(1-G475)-T475-U475</f>
        <v>645.68</v>
      </c>
      <c r="W475" s="13" t="n">
        <f aca="false">V475-F475</f>
        <v>157.47</v>
      </c>
      <c r="X475" s="2" t="s">
        <v>13501</v>
      </c>
      <c r="Y475" s="2"/>
      <c r="Z475" s="13" t="n">
        <v>599</v>
      </c>
      <c r="AA475" s="2" t="s">
        <v>13523</v>
      </c>
    </row>
    <row r="476" customFormat="false" ht="15" hidden="false" customHeight="false" outlineLevel="0" collapsed="false">
      <c r="A476" s="8" t="s">
        <v>5860</v>
      </c>
      <c r="B476" s="10" t="str">
        <f aca="false">'Layout Mercado Libre'!C476</f>
        <v>Clamoxin 12h Amoxicilina 875/125 mg 14 Tabletas</v>
      </c>
      <c r="C476" s="10" t="str">
        <f aca="false">IFERROR(LEFT('Layout Mercado Libre'!E476,FIND(" &gt; ",'Layout Mercado Libre'!E476)-1),"")</f>
        <v>Salud y Equipamiento Médico</v>
      </c>
      <c r="D476" s="12" t="n">
        <v>70.21</v>
      </c>
      <c r="E476" s="13" t="n">
        <f aca="false">Parámetros!$B$5</f>
        <v>4</v>
      </c>
      <c r="F476" s="13" t="n">
        <f aca="false">D476+E476</f>
        <v>74.21</v>
      </c>
      <c r="G476" s="3" t="n">
        <f aca="false">IF(C476="",Parámetros!$B$9,IFERROR(VLOOKUP(C476,Parámetros!$A$20:$B$23,2,FALSE()),Parámetros!$B$9))</f>
        <v>0.14</v>
      </c>
      <c r="H476" s="14" t="n">
        <v>0.15</v>
      </c>
      <c r="I476" s="12" t="n">
        <v>75</v>
      </c>
      <c r="J476" s="13" t="n">
        <f aca="false">ROUNDUP((F476+Parámetros!$C$13)/(1-G476),0)</f>
        <v>116</v>
      </c>
      <c r="K476" s="13" t="n">
        <f aca="false">ROUNDUP((F476+Parámetros!$C$14)/(1-G476),0)</f>
        <v>122</v>
      </c>
      <c r="L476" s="13" t="n">
        <f aca="false">ROUNDUP((F476+Parámetros!$C$15)/(1-G476),0)</f>
        <v>130</v>
      </c>
      <c r="M476" s="13" t="n">
        <f aca="false">MAX(ROUNDUP((F476+I476)/(1-G476),0),Parámetros!$B$7)</f>
        <v>299</v>
      </c>
      <c r="N476" s="12" t="n">
        <v>151.4</v>
      </c>
      <c r="O476" s="12" t="n">
        <v>180</v>
      </c>
      <c r="P476" s="13" t="n">
        <f aca="false">Parámetros!$B$6</f>
        <v>1</v>
      </c>
      <c r="Q476" s="13" t="n">
        <f aca="false">IF(AND(ISNUMBER(O476),O476-P476&gt;=Parámetros!$B$7),M476,IF(J476&lt;Parámetros!$B$13,J476,IF(K476&lt;Parámetros!$B$14,K476,IF(L476&lt;Parámetros!$B$15,L476,M476))))</f>
        <v>122</v>
      </c>
      <c r="R476" s="13" t="n">
        <f aca="false">IF(AND(ISNUMBER(O476),O476-P476&gt;=Q476),O476-P476,Q476)</f>
        <v>179</v>
      </c>
      <c r="S476" s="3" t="n">
        <f aca="false">IF(ISNUMBER(O476),R476/O476-1,"")</f>
        <v>-0.00555555555555554</v>
      </c>
      <c r="T476" s="13" t="n">
        <f aca="false">VLOOKUP(R476,Parámetros!$A$13:$C$16,3,TRUE())</f>
        <v>37</v>
      </c>
      <c r="U476" s="13" t="n">
        <f aca="false">IF(R476&gt;=Parámetros!$B$7,I476,0)</f>
        <v>0</v>
      </c>
      <c r="V476" s="13" t="n">
        <f aca="false">R476*(1-G476)-T476-U476</f>
        <v>116.94</v>
      </c>
      <c r="W476" s="13" t="n">
        <f aca="false">V476-F476</f>
        <v>42.73</v>
      </c>
      <c r="X476" s="2" t="s">
        <v>13554</v>
      </c>
      <c r="Y476" s="2"/>
      <c r="Z476" s="13"/>
      <c r="AA476" s="2"/>
    </row>
    <row r="477" customFormat="false" ht="15" hidden="false" customHeight="false" outlineLevel="0" collapsed="false">
      <c r="A477" s="8" t="s">
        <v>5870</v>
      </c>
      <c r="B477" s="10" t="str">
        <f aca="false">'Layout Mercado Libre'!C477</f>
        <v>Graneodin F Flurbiprofeno 8.75 mg Miel Limón 16 Pastillas</v>
      </c>
      <c r="C477" s="10" t="str">
        <f aca="false">IFERROR(LEFT('Layout Mercado Libre'!E477,FIND(" &gt; ",'Layout Mercado Libre'!E477)-1),"")</f>
        <v>Salud y Equipamiento Médico</v>
      </c>
      <c r="D477" s="12" t="n">
        <v>124.8</v>
      </c>
      <c r="E477" s="13" t="n">
        <f aca="false">Parámetros!$B$5</f>
        <v>4</v>
      </c>
      <c r="F477" s="13" t="n">
        <f aca="false">D477+E477</f>
        <v>128.8</v>
      </c>
      <c r="G477" s="3" t="n">
        <f aca="false">IF(C477="",Parámetros!$B$9,IFERROR(VLOOKUP(C477,Parámetros!$A$20:$B$23,2,FALSE()),Parámetros!$B$9))</f>
        <v>0.14</v>
      </c>
      <c r="H477" s="14" t="n">
        <v>0.16</v>
      </c>
      <c r="I477" s="12" t="n">
        <v>75</v>
      </c>
      <c r="J477" s="13" t="n">
        <f aca="false">ROUNDUP((F477+Parámetros!$C$13)/(1-G477),0)</f>
        <v>179</v>
      </c>
      <c r="K477" s="13" t="n">
        <f aca="false">ROUNDUP((F477+Parámetros!$C$14)/(1-G477),0)</f>
        <v>185</v>
      </c>
      <c r="L477" s="13" t="n">
        <f aca="false">ROUNDUP((F477+Parámetros!$C$15)/(1-G477),0)</f>
        <v>193</v>
      </c>
      <c r="M477" s="13" t="n">
        <f aca="false">MAX(ROUNDUP((F477+I477)/(1-G477),0),Parámetros!$B$7)</f>
        <v>299</v>
      </c>
      <c r="N477" s="12" t="n">
        <v>209.42</v>
      </c>
      <c r="O477" s="12" t="n">
        <v>183.33</v>
      </c>
      <c r="P477" s="13" t="n">
        <f aca="false">Parámetros!$B$6</f>
        <v>1</v>
      </c>
      <c r="Q477" s="13" t="n">
        <f aca="false">IF(AND(ISNUMBER(O477),O477-P477&gt;=Parámetros!$B$7),M477,IF(J477&lt;Parámetros!$B$13,J477,IF(K477&lt;Parámetros!$B$14,K477,IF(L477&lt;Parámetros!$B$15,L477,M477))))</f>
        <v>193</v>
      </c>
      <c r="R477" s="13" t="n">
        <f aca="false">IF(AND(ISNUMBER(O477),O477-P477&gt;=Q477),O477-P477,Q477)</f>
        <v>193</v>
      </c>
      <c r="S477" s="3" t="n">
        <f aca="false">IF(ISNUMBER(O477),R477/O477-1,"")</f>
        <v>0.0527464135711557</v>
      </c>
      <c r="T477" s="13" t="n">
        <f aca="false">VLOOKUP(R477,Parámetros!$A$13:$C$16,3,TRUE())</f>
        <v>37</v>
      </c>
      <c r="U477" s="13" t="n">
        <f aca="false">IF(R477&gt;=Parámetros!$B$7,I477,0)</f>
        <v>0</v>
      </c>
      <c r="V477" s="13" t="n">
        <f aca="false">R477*(1-G477)-T477-U477</f>
        <v>128.98</v>
      </c>
      <c r="W477" s="13" t="n">
        <f aca="false">V477-F477</f>
        <v>0.179999999999978</v>
      </c>
      <c r="X477" s="2" t="s">
        <v>13693</v>
      </c>
      <c r="Y477" s="2"/>
      <c r="Z477" s="13" t="n">
        <v>170</v>
      </c>
      <c r="AA477" s="2" t="s">
        <v>13504</v>
      </c>
    </row>
    <row r="478" customFormat="false" ht="15" hidden="false" customHeight="false" outlineLevel="0" collapsed="false">
      <c r="A478" s="8" t="s">
        <v>5885</v>
      </c>
      <c r="B478" s="10" t="str">
        <f aca="false">'Layout Mercado Libre'!C478</f>
        <v>Amoxil Amoxicilina 500 mg 12 Cápsulas</v>
      </c>
      <c r="C478" s="10" t="str">
        <f aca="false">IFERROR(LEFT('Layout Mercado Libre'!E478,FIND(" &gt; ",'Layout Mercado Libre'!E478)-1),"")</f>
        <v>Salud y Equipamiento Médico</v>
      </c>
      <c r="D478" s="12" t="n">
        <v>169.84</v>
      </c>
      <c r="E478" s="13" t="n">
        <f aca="false">Parámetros!$B$5</f>
        <v>4</v>
      </c>
      <c r="F478" s="13" t="n">
        <f aca="false">D478+E478</f>
        <v>173.84</v>
      </c>
      <c r="G478" s="3" t="n">
        <f aca="false">IF(C478="",Parámetros!$B$9,IFERROR(VLOOKUP(C478,Parámetros!$A$20:$B$23,2,FALSE()),Parámetros!$B$9))</f>
        <v>0.14</v>
      </c>
      <c r="H478" s="14" t="n">
        <v>0.15</v>
      </c>
      <c r="I478" s="12" t="n">
        <v>75</v>
      </c>
      <c r="J478" s="13" t="n">
        <f aca="false">ROUNDUP((F478+Parámetros!$C$13)/(1-G478),0)</f>
        <v>232</v>
      </c>
      <c r="K478" s="13" t="n">
        <f aca="false">ROUNDUP((F478+Parámetros!$C$14)/(1-G478),0)</f>
        <v>238</v>
      </c>
      <c r="L478" s="13" t="n">
        <f aca="false">ROUNDUP((F478+Parámetros!$C$15)/(1-G478),0)</f>
        <v>246</v>
      </c>
      <c r="M478" s="13" t="n">
        <f aca="false">MAX(ROUNDUP((F478+I478)/(1-G478),0),Parámetros!$B$7)</f>
        <v>299</v>
      </c>
      <c r="N478" s="12" t="n">
        <v>477.01</v>
      </c>
      <c r="O478" s="12" t="n">
        <v>580.02</v>
      </c>
      <c r="P478" s="13" t="n">
        <f aca="false">Parámetros!$B$6</f>
        <v>1</v>
      </c>
      <c r="Q478" s="13" t="n">
        <f aca="false">IF(AND(ISNUMBER(O478),O478-P478&gt;=Parámetros!$B$7),M478,IF(J478&lt;Parámetros!$B$13,J478,IF(K478&lt;Parámetros!$B$14,K478,IF(L478&lt;Parámetros!$B$15,L478,M478))))</f>
        <v>299</v>
      </c>
      <c r="R478" s="13" t="n">
        <f aca="false">IF(AND(ISNUMBER(O478),O478-P478&gt;=Q478),O478-P478,Q478)</f>
        <v>579.02</v>
      </c>
      <c r="S478" s="3" t="n">
        <f aca="false">IF(ISNUMBER(O478),R478/O478-1,"")</f>
        <v>-0.0017240784800524</v>
      </c>
      <c r="T478" s="13" t="n">
        <f aca="false">VLOOKUP(R478,Parámetros!$A$13:$C$16,3,TRUE())</f>
        <v>0</v>
      </c>
      <c r="U478" s="13" t="n">
        <f aca="false">IF(R478&gt;=Parámetros!$B$7,I478,0)</f>
        <v>75</v>
      </c>
      <c r="V478" s="13" t="n">
        <f aca="false">R478*(1-G478)-T478-U478</f>
        <v>422.9572</v>
      </c>
      <c r="W478" s="13" t="n">
        <f aca="false">V478-F478</f>
        <v>249.1172</v>
      </c>
      <c r="X478" s="2" t="s">
        <v>13545</v>
      </c>
      <c r="Y478" s="2"/>
      <c r="Z478" s="13" t="n">
        <v>293</v>
      </c>
      <c r="AA478" s="2" t="s">
        <v>13504</v>
      </c>
    </row>
    <row r="479" customFormat="false" ht="15" hidden="false" customHeight="false" outlineLevel="0" collapsed="false">
      <c r="A479" s="8" t="s">
        <v>5894</v>
      </c>
      <c r="B479" s="10" t="str">
        <f aca="false">'Layout Mercado Libre'!C479</f>
        <v>Tabcin 500 mg Efervescente Antigripal 12 Tabletas</v>
      </c>
      <c r="C479" s="10" t="str">
        <f aca="false">IFERROR(LEFT('Layout Mercado Libre'!E479,FIND(" &gt; ",'Layout Mercado Libre'!E479)-1),"")</f>
        <v>Salud y Equipamiento Médico</v>
      </c>
      <c r="D479" s="12" t="n">
        <v>46.01</v>
      </c>
      <c r="E479" s="13" t="n">
        <f aca="false">Parámetros!$B$5</f>
        <v>4</v>
      </c>
      <c r="F479" s="13" t="n">
        <f aca="false">D479+E479</f>
        <v>50.01</v>
      </c>
      <c r="G479" s="3" t="n">
        <f aca="false">IF(C479="",Parámetros!$B$9,IFERROR(VLOOKUP(C479,Parámetros!$A$20:$B$23,2,FALSE()),Parámetros!$B$9))</f>
        <v>0.14</v>
      </c>
      <c r="H479" s="14" t="n">
        <v>0.15</v>
      </c>
      <c r="I479" s="12" t="n">
        <v>75</v>
      </c>
      <c r="J479" s="13" t="n">
        <f aca="false">ROUNDUP((F479+Parámetros!$C$13)/(1-G479),0)</f>
        <v>88</v>
      </c>
      <c r="K479" s="13" t="n">
        <f aca="false">ROUNDUP((F479+Parámetros!$C$14)/(1-G479),0)</f>
        <v>94</v>
      </c>
      <c r="L479" s="13" t="n">
        <f aca="false">ROUNDUP((F479+Parámetros!$C$15)/(1-G479),0)</f>
        <v>102</v>
      </c>
      <c r="M479" s="13" t="n">
        <f aca="false">MAX(ROUNDUP((F479+I479)/(1-G479),0),Parámetros!$B$7)</f>
        <v>299</v>
      </c>
      <c r="N479" s="12" t="n">
        <v>85.2</v>
      </c>
      <c r="O479" s="12" t="n">
        <v>53.2</v>
      </c>
      <c r="P479" s="13" t="n">
        <f aca="false">Parámetros!$B$6</f>
        <v>1</v>
      </c>
      <c r="Q479" s="13" t="n">
        <f aca="false">IF(AND(ISNUMBER(O479),O479-P479&gt;=Parámetros!$B$7),M479,IF(J479&lt;Parámetros!$B$13,J479,IF(K479&lt;Parámetros!$B$14,K479,IF(L479&lt;Parámetros!$B$15,L479,M479))))</f>
        <v>88</v>
      </c>
      <c r="R479" s="13" t="n">
        <f aca="false">IF(AND(ISNUMBER(O479),O479-P479&gt;=Q479),O479-P479,Q479)</f>
        <v>88</v>
      </c>
      <c r="S479" s="3" t="n">
        <f aca="false">IF(ISNUMBER(O479),R479/O479-1,"")</f>
        <v>0.654135338345865</v>
      </c>
      <c r="T479" s="13" t="n">
        <f aca="false">VLOOKUP(R479,Parámetros!$A$13:$C$16,3,TRUE())</f>
        <v>25</v>
      </c>
      <c r="U479" s="13" t="n">
        <f aca="false">IF(R479&gt;=Parámetros!$B$7,I479,0)</f>
        <v>0</v>
      </c>
      <c r="V479" s="13" t="n">
        <f aca="false">R479*(1-G479)-T479-U479</f>
        <v>50.68</v>
      </c>
      <c r="W479" s="13" t="n">
        <f aca="false">V479-F479</f>
        <v>0.669999999999995</v>
      </c>
      <c r="X479" s="2" t="s">
        <v>13536</v>
      </c>
      <c r="Y479" s="2"/>
      <c r="Z479" s="13" t="n">
        <v>54</v>
      </c>
      <c r="AA479" s="2" t="s">
        <v>13507</v>
      </c>
    </row>
    <row r="480" customFormat="false" ht="15" hidden="false" customHeight="false" outlineLevel="0" collapsed="false">
      <c r="A480" s="8" t="s">
        <v>5905</v>
      </c>
      <c r="B480" s="10" t="str">
        <f aca="false">'Layout Mercado Libre'!C480</f>
        <v>Afrin No Drip Congestión Severa Oximetazolina 15 ml</v>
      </c>
      <c r="C480" s="10" t="str">
        <f aca="false">IFERROR(LEFT('Layout Mercado Libre'!E480,FIND(" &gt; ",'Layout Mercado Libre'!E480)-1),"")</f>
        <v>Salud y Equipamiento Médico</v>
      </c>
      <c r="D480" s="12" t="n">
        <v>115.52</v>
      </c>
      <c r="E480" s="13" t="n">
        <f aca="false">Parámetros!$B$5</f>
        <v>4</v>
      </c>
      <c r="F480" s="13" t="n">
        <f aca="false">D480+E480</f>
        <v>119.52</v>
      </c>
      <c r="G480" s="3" t="n">
        <f aca="false">IF(C480="",Parámetros!$B$9,IFERROR(VLOOKUP(C480,Parámetros!$A$20:$B$23,2,FALSE()),Parámetros!$B$9))</f>
        <v>0.14</v>
      </c>
      <c r="H480" s="14" t="n">
        <v>0.07</v>
      </c>
      <c r="I480" s="12" t="n">
        <v>75</v>
      </c>
      <c r="J480" s="13" t="n">
        <f aca="false">ROUNDUP((F480+Parámetros!$C$13)/(1-G480),0)</f>
        <v>169</v>
      </c>
      <c r="K480" s="13" t="n">
        <f aca="false">ROUNDUP((F480+Parámetros!$C$14)/(1-G480),0)</f>
        <v>174</v>
      </c>
      <c r="L480" s="13" t="n">
        <f aca="false">ROUNDUP((F480+Parámetros!$C$15)/(1-G480),0)</f>
        <v>182</v>
      </c>
      <c r="M480" s="13" t="n">
        <f aca="false">MAX(ROUNDUP((F480+I480)/(1-G480),0),Parámetros!$B$7)</f>
        <v>299</v>
      </c>
      <c r="N480" s="12" t="n">
        <v>192.77</v>
      </c>
      <c r="O480" s="12" t="n">
        <v>115.05</v>
      </c>
      <c r="P480" s="13" t="n">
        <f aca="false">Parámetros!$B$6</f>
        <v>1</v>
      </c>
      <c r="Q480" s="13" t="n">
        <f aca="false">IF(AND(ISNUMBER(O480),O480-P480&gt;=Parámetros!$B$7),M480,IF(J480&lt;Parámetros!$B$13,J480,IF(K480&lt;Parámetros!$B$14,K480,IF(L480&lt;Parámetros!$B$15,L480,M480))))</f>
        <v>182</v>
      </c>
      <c r="R480" s="13" t="n">
        <f aca="false">IF(AND(ISNUMBER(O480),O480-P480&gt;=Q480),O480-P480,Q480)</f>
        <v>182</v>
      </c>
      <c r="S480" s="3" t="n">
        <f aca="false">IF(ISNUMBER(O480),R480/O480-1,"")</f>
        <v>0.581920903954802</v>
      </c>
      <c r="T480" s="13" t="n">
        <f aca="false">VLOOKUP(R480,Parámetros!$A$13:$C$16,3,TRUE())</f>
        <v>37</v>
      </c>
      <c r="U480" s="13" t="n">
        <f aca="false">IF(R480&gt;=Parámetros!$B$7,I480,0)</f>
        <v>0</v>
      </c>
      <c r="V480" s="13" t="n">
        <f aca="false">R480*(1-G480)-T480-U480</f>
        <v>119.52</v>
      </c>
      <c r="W480" s="13" t="n">
        <f aca="false">V480-F480</f>
        <v>0</v>
      </c>
      <c r="X480" s="2" t="s">
        <v>13569</v>
      </c>
      <c r="Y480" s="2"/>
      <c r="Z480" s="13" t="n">
        <v>146</v>
      </c>
      <c r="AA480" s="2" t="s">
        <v>13504</v>
      </c>
    </row>
    <row r="481" customFormat="false" ht="15" hidden="false" customHeight="false" outlineLevel="0" collapsed="false">
      <c r="A481" s="8" t="s">
        <v>5917</v>
      </c>
      <c r="B481" s="10" t="str">
        <f aca="false">'Layout Mercado Libre'!C481</f>
        <v>Adel Claritromicina 500 mg 10 Tabletas</v>
      </c>
      <c r="C481" s="10" t="str">
        <f aca="false">IFERROR(LEFT('Layout Mercado Libre'!E481,FIND(" &gt; ",'Layout Mercado Libre'!E481)-1),"")</f>
        <v>Salud y Equipamiento Médico</v>
      </c>
      <c r="D481" s="12" t="n">
        <v>634.4</v>
      </c>
      <c r="E481" s="13" t="n">
        <f aca="false">Parámetros!$B$5</f>
        <v>4</v>
      </c>
      <c r="F481" s="13" t="n">
        <f aca="false">D481+E481</f>
        <v>638.4</v>
      </c>
      <c r="G481" s="3" t="n">
        <f aca="false">IF(C481="",Parámetros!$B$9,IFERROR(VLOOKUP(C481,Parámetros!$A$20:$B$23,2,FALSE()),Parámetros!$B$9))</f>
        <v>0.14</v>
      </c>
      <c r="H481" s="14" t="n">
        <v>0.14</v>
      </c>
      <c r="I481" s="12" t="n">
        <v>75</v>
      </c>
      <c r="J481" s="13" t="n">
        <f aca="false">ROUNDUP((F481+Parámetros!$C$13)/(1-G481),0)</f>
        <v>772</v>
      </c>
      <c r="K481" s="13" t="n">
        <f aca="false">ROUNDUP((F481+Parámetros!$C$14)/(1-G481),0)</f>
        <v>778</v>
      </c>
      <c r="L481" s="13" t="n">
        <f aca="false">ROUNDUP((F481+Parámetros!$C$15)/(1-G481),0)</f>
        <v>786</v>
      </c>
      <c r="M481" s="13" t="n">
        <f aca="false">MAX(ROUNDUP((F481+I481)/(1-G481),0),Parámetros!$B$7)</f>
        <v>830</v>
      </c>
      <c r="N481" s="12" t="n">
        <v>1159.13</v>
      </c>
      <c r="O481" s="12" t="n">
        <v>1027</v>
      </c>
      <c r="P481" s="13" t="n">
        <f aca="false">Parámetros!$B$6</f>
        <v>1</v>
      </c>
      <c r="Q481" s="13" t="n">
        <f aca="false">IF(AND(ISNUMBER(O481),O481-P481&gt;=Parámetros!$B$7),M481,IF(J481&lt;Parámetros!$B$13,J481,IF(K481&lt;Parámetros!$B$14,K481,IF(L481&lt;Parámetros!$B$15,L481,M481))))</f>
        <v>830</v>
      </c>
      <c r="R481" s="13" t="n">
        <f aca="false">IF(AND(ISNUMBER(O481),O481-P481&gt;=Q481),O481-P481,Q481)</f>
        <v>1026</v>
      </c>
      <c r="S481" s="3" t="n">
        <f aca="false">IF(ISNUMBER(O481),R481/O481-1,"")</f>
        <v>-0.000973709834469316</v>
      </c>
      <c r="T481" s="13" t="n">
        <f aca="false">VLOOKUP(R481,Parámetros!$A$13:$C$16,3,TRUE())</f>
        <v>0</v>
      </c>
      <c r="U481" s="13" t="n">
        <f aca="false">IF(R481&gt;=Parámetros!$B$7,I481,0)</f>
        <v>75</v>
      </c>
      <c r="V481" s="13" t="n">
        <f aca="false">R481*(1-G481)-T481-U481</f>
        <v>807.36</v>
      </c>
      <c r="W481" s="13" t="n">
        <f aca="false">V481-F481</f>
        <v>168.96</v>
      </c>
      <c r="X481" s="2" t="s">
        <v>13533</v>
      </c>
      <c r="Y481" s="2"/>
      <c r="Z481" s="13" t="n">
        <v>775</v>
      </c>
      <c r="AA481" s="2" t="s">
        <v>13519</v>
      </c>
    </row>
    <row r="482" customFormat="false" ht="15" hidden="false" customHeight="false" outlineLevel="0" collapsed="false">
      <c r="A482" s="8" t="s">
        <v>5926</v>
      </c>
      <c r="B482" s="10" t="str">
        <f aca="false">'Layout Mercado Libre'!C482</f>
        <v>Jarsix Loratadina Betametasona Solución 100/5 mg 60 ml</v>
      </c>
      <c r="C482" s="10" t="str">
        <f aca="false">IFERROR(LEFT('Layout Mercado Libre'!E482,FIND(" &gt; ",'Layout Mercado Libre'!E482)-1),"")</f>
        <v>Salud y Equipamiento Médico</v>
      </c>
      <c r="D482" s="12" t="n">
        <v>359.9</v>
      </c>
      <c r="E482" s="13" t="n">
        <f aca="false">Parámetros!$B$5</f>
        <v>4</v>
      </c>
      <c r="F482" s="13" t="n">
        <f aca="false">D482+E482</f>
        <v>363.9</v>
      </c>
      <c r="G482" s="3" t="n">
        <f aca="false">IF(C482="",Parámetros!$B$9,IFERROR(VLOOKUP(C482,Parámetros!$A$20:$B$23,2,FALSE()),Parámetros!$B$9))</f>
        <v>0.14</v>
      </c>
      <c r="H482" s="14" t="n">
        <v>0.12</v>
      </c>
      <c r="I482" s="12" t="n">
        <v>75</v>
      </c>
      <c r="J482" s="13" t="n">
        <f aca="false">ROUNDUP((F482+Parámetros!$C$13)/(1-G482),0)</f>
        <v>453</v>
      </c>
      <c r="K482" s="13" t="n">
        <f aca="false">ROUNDUP((F482+Parámetros!$C$14)/(1-G482),0)</f>
        <v>459</v>
      </c>
      <c r="L482" s="13" t="n">
        <f aca="false">ROUNDUP((F482+Parámetros!$C$15)/(1-G482),0)</f>
        <v>467</v>
      </c>
      <c r="M482" s="13" t="n">
        <f aca="false">MAX(ROUNDUP((F482+I482)/(1-G482),0),Parámetros!$B$7)</f>
        <v>511</v>
      </c>
      <c r="N482" s="12" t="n">
        <v>609.56</v>
      </c>
      <c r="O482" s="12" t="n">
        <v>573.21</v>
      </c>
      <c r="P482" s="13" t="n">
        <f aca="false">Parámetros!$B$6</f>
        <v>1</v>
      </c>
      <c r="Q482" s="13" t="n">
        <f aca="false">IF(AND(ISNUMBER(O482),O482-P482&gt;=Parámetros!$B$7),M482,IF(J482&lt;Parámetros!$B$13,J482,IF(K482&lt;Parámetros!$B$14,K482,IF(L482&lt;Parámetros!$B$15,L482,M482))))</f>
        <v>511</v>
      </c>
      <c r="R482" s="13" t="n">
        <f aca="false">IF(AND(ISNUMBER(O482),O482-P482&gt;=Q482),O482-P482,Q482)</f>
        <v>572.21</v>
      </c>
      <c r="S482" s="3" t="n">
        <f aca="false">IF(ISNUMBER(O482),R482/O482-1,"")</f>
        <v>-0.00174456133005352</v>
      </c>
      <c r="T482" s="13" t="n">
        <f aca="false">VLOOKUP(R482,Parámetros!$A$13:$C$16,3,TRUE())</f>
        <v>0</v>
      </c>
      <c r="U482" s="13" t="n">
        <f aca="false">IF(R482&gt;=Parámetros!$B$7,I482,0)</f>
        <v>75</v>
      </c>
      <c r="V482" s="13" t="n">
        <f aca="false">R482*(1-G482)-T482-U482</f>
        <v>417.1006</v>
      </c>
      <c r="W482" s="13" t="n">
        <f aca="false">V482-F482</f>
        <v>53.2006000000001</v>
      </c>
      <c r="X482" s="2" t="s">
        <v>13598</v>
      </c>
      <c r="Y482" s="2"/>
      <c r="Z482" s="13" t="n">
        <v>406</v>
      </c>
      <c r="AA482" s="2" t="s">
        <v>13523</v>
      </c>
    </row>
    <row r="483" customFormat="false" ht="15" hidden="false" customHeight="false" outlineLevel="0" collapsed="false">
      <c r="A483" s="8" t="s">
        <v>5938</v>
      </c>
      <c r="B483" s="10" t="str">
        <f aca="false">'Layout Mercado Libre'!C483</f>
        <v>Postinor Unidosis Levonorgestrel 1.5 mg 1 Tableta</v>
      </c>
      <c r="C483" s="10" t="str">
        <f aca="false">IFERROR(LEFT('Layout Mercado Libre'!E483,FIND(" &gt; ",'Layout Mercado Libre'!E483)-1),"")</f>
        <v>Salud y Equipamiento Médico</v>
      </c>
      <c r="D483" s="12" t="n">
        <v>37.5</v>
      </c>
      <c r="E483" s="13" t="n">
        <f aca="false">Parámetros!$B$5</f>
        <v>4</v>
      </c>
      <c r="F483" s="13" t="n">
        <f aca="false">D483+E483</f>
        <v>41.5</v>
      </c>
      <c r="G483" s="3" t="n">
        <f aca="false">IF(C483="",Parámetros!$B$9,IFERROR(VLOOKUP(C483,Parámetros!$A$20:$B$23,2,FALSE()),Parámetros!$B$9))</f>
        <v>0.14</v>
      </c>
      <c r="H483" s="14" t="n">
        <v>0.12</v>
      </c>
      <c r="I483" s="12" t="n">
        <v>75</v>
      </c>
      <c r="J483" s="13" t="n">
        <f aca="false">ROUNDUP((F483+Parámetros!$C$13)/(1-G483),0)</f>
        <v>78</v>
      </c>
      <c r="K483" s="13" t="n">
        <f aca="false">ROUNDUP((F483+Parámetros!$C$14)/(1-G483),0)</f>
        <v>84</v>
      </c>
      <c r="L483" s="13" t="n">
        <f aca="false">ROUNDUP((F483+Parámetros!$C$15)/(1-G483),0)</f>
        <v>92</v>
      </c>
      <c r="M483" s="13" t="n">
        <f aca="false">MAX(ROUNDUP((F483+I483)/(1-G483),0),Parámetros!$B$7)</f>
        <v>299</v>
      </c>
      <c r="N483" s="12" t="n">
        <v>178.94</v>
      </c>
      <c r="O483" s="12" t="n">
        <v>227.88</v>
      </c>
      <c r="P483" s="13" t="n">
        <f aca="false">Parámetros!$B$6</f>
        <v>1</v>
      </c>
      <c r="Q483" s="13" t="n">
        <f aca="false">IF(AND(ISNUMBER(O483),O483-P483&gt;=Parámetros!$B$7),M483,IF(J483&lt;Parámetros!$B$13,J483,IF(K483&lt;Parámetros!$B$14,K483,IF(L483&lt;Parámetros!$B$15,L483,M483))))</f>
        <v>78</v>
      </c>
      <c r="R483" s="13" t="n">
        <f aca="false">IF(AND(ISNUMBER(O483),O483-P483&gt;=Q483),O483-P483,Q483)</f>
        <v>226.88</v>
      </c>
      <c r="S483" s="3" t="n">
        <f aca="false">IF(ISNUMBER(O483),R483/O483-1,"")</f>
        <v>-0.00438827453045465</v>
      </c>
      <c r="T483" s="13" t="n">
        <f aca="false">VLOOKUP(R483,Parámetros!$A$13:$C$16,3,TRUE())</f>
        <v>37</v>
      </c>
      <c r="U483" s="13" t="n">
        <f aca="false">IF(R483&gt;=Parámetros!$B$7,I483,0)</f>
        <v>0</v>
      </c>
      <c r="V483" s="13" t="n">
        <f aca="false">R483*(1-G483)-T483-U483</f>
        <v>158.1168</v>
      </c>
      <c r="W483" s="13" t="n">
        <f aca="false">V483-F483</f>
        <v>116.6168</v>
      </c>
      <c r="X483" s="2" t="s">
        <v>13646</v>
      </c>
      <c r="Y483" s="2"/>
      <c r="Z483" s="13" t="n">
        <v>140</v>
      </c>
      <c r="AA483" s="2" t="s">
        <v>13586</v>
      </c>
    </row>
    <row r="484" customFormat="false" ht="15" hidden="false" customHeight="false" outlineLevel="0" collapsed="false">
      <c r="A484" s="8" t="s">
        <v>5948</v>
      </c>
      <c r="B484" s="10" t="str">
        <f aca="false">'Layout Mercado Libre'!C484</f>
        <v>Herklin Clásico Shampoo Anti Piojos Fenotrina 0.2% 60 ml</v>
      </c>
      <c r="C484" s="10" t="str">
        <f aca="false">IFERROR(LEFT('Layout Mercado Libre'!E484,FIND(" &gt; ",'Layout Mercado Libre'!E484)-1),"")</f>
        <v>Salud y Equipamiento Médico</v>
      </c>
      <c r="D484" s="12" t="n">
        <v>77.55</v>
      </c>
      <c r="E484" s="13" t="n">
        <f aca="false">Parámetros!$B$5</f>
        <v>4</v>
      </c>
      <c r="F484" s="13" t="n">
        <f aca="false">D484+E484</f>
        <v>81.55</v>
      </c>
      <c r="G484" s="3" t="n">
        <f aca="false">IF(C484="",Parámetros!$B$9,IFERROR(VLOOKUP(C484,Parámetros!$A$20:$B$23,2,FALSE()),Parámetros!$B$9))</f>
        <v>0.14</v>
      </c>
      <c r="H484" s="14" t="n">
        <v>0.12</v>
      </c>
      <c r="I484" s="12" t="n">
        <v>75</v>
      </c>
      <c r="J484" s="13" t="n">
        <f aca="false">ROUNDUP((F484+Parámetros!$C$13)/(1-G484),0)</f>
        <v>124</v>
      </c>
      <c r="K484" s="13" t="n">
        <f aca="false">ROUNDUP((F484+Parámetros!$C$14)/(1-G484),0)</f>
        <v>130</v>
      </c>
      <c r="L484" s="13" t="n">
        <f aca="false">ROUNDUP((F484+Parámetros!$C$15)/(1-G484),0)</f>
        <v>138</v>
      </c>
      <c r="M484" s="13" t="n">
        <f aca="false">MAX(ROUNDUP((F484+I484)/(1-G484),0),Parámetros!$B$7)</f>
        <v>299</v>
      </c>
      <c r="N484" s="12" t="n">
        <v>116.89</v>
      </c>
      <c r="O484" s="12" t="n">
        <v>92.66</v>
      </c>
      <c r="P484" s="13" t="n">
        <f aca="false">Parámetros!$B$6</f>
        <v>1</v>
      </c>
      <c r="Q484" s="13" t="n">
        <f aca="false">IF(AND(ISNUMBER(O484),O484-P484&gt;=Parámetros!$B$7),M484,IF(J484&lt;Parámetros!$B$13,J484,IF(K484&lt;Parámetros!$B$14,K484,IF(L484&lt;Parámetros!$B$15,L484,M484))))</f>
        <v>130</v>
      </c>
      <c r="R484" s="13" t="n">
        <f aca="false">IF(AND(ISNUMBER(O484),O484-P484&gt;=Q484),O484-P484,Q484)</f>
        <v>130</v>
      </c>
      <c r="S484" s="3" t="n">
        <f aca="false">IF(ISNUMBER(O484),R484/O484-1,"")</f>
        <v>0.402978631556227</v>
      </c>
      <c r="T484" s="13" t="n">
        <f aca="false">VLOOKUP(R484,Parámetros!$A$13:$C$16,3,TRUE())</f>
        <v>30</v>
      </c>
      <c r="U484" s="13" t="n">
        <f aca="false">IF(R484&gt;=Parámetros!$B$7,I484,0)</f>
        <v>0</v>
      </c>
      <c r="V484" s="13" t="n">
        <f aca="false">R484*(1-G484)-T484-U484</f>
        <v>81.8</v>
      </c>
      <c r="W484" s="13" t="n">
        <f aca="false">V484-F484</f>
        <v>0.25</v>
      </c>
      <c r="X484" s="2" t="s">
        <v>13598</v>
      </c>
      <c r="Y484" s="2"/>
      <c r="Z484" s="13" t="n">
        <v>102.6</v>
      </c>
      <c r="AA484" s="2" t="s">
        <v>13523</v>
      </c>
    </row>
    <row r="485" customFormat="false" ht="15" hidden="false" customHeight="false" outlineLevel="0" collapsed="false">
      <c r="A485" s="8" t="s">
        <v>5962</v>
      </c>
      <c r="B485" s="10" t="str">
        <f aca="false">'Layout Mercado Libre'!C485</f>
        <v>Stadium Dexketoprofeno 25 mg 10 Tabletas</v>
      </c>
      <c r="C485" s="10" t="str">
        <f aca="false">IFERROR(LEFT('Layout Mercado Libre'!E485,FIND(" &gt; ",'Layout Mercado Libre'!E485)-1),"")</f>
        <v>Salud y Equipamiento Médico</v>
      </c>
      <c r="D485" s="12" t="n">
        <v>379</v>
      </c>
      <c r="E485" s="13" t="n">
        <f aca="false">Parámetros!$B$5</f>
        <v>4</v>
      </c>
      <c r="F485" s="13" t="n">
        <f aca="false">D485+E485</f>
        <v>383</v>
      </c>
      <c r="G485" s="3" t="n">
        <f aca="false">IF(C485="",Parámetros!$B$9,IFERROR(VLOOKUP(C485,Parámetros!$A$20:$B$23,2,FALSE()),Parámetros!$B$9))</f>
        <v>0.14</v>
      </c>
      <c r="H485" s="14" t="n">
        <v>0.14</v>
      </c>
      <c r="I485" s="12" t="n">
        <v>75</v>
      </c>
      <c r="J485" s="13" t="n">
        <f aca="false">ROUNDUP((F485+Parámetros!$C$13)/(1-G485),0)</f>
        <v>475</v>
      </c>
      <c r="K485" s="13" t="n">
        <f aca="false">ROUNDUP((F485+Parámetros!$C$14)/(1-G485),0)</f>
        <v>481</v>
      </c>
      <c r="L485" s="13" t="n">
        <f aca="false">ROUNDUP((F485+Parámetros!$C$15)/(1-G485),0)</f>
        <v>489</v>
      </c>
      <c r="M485" s="13" t="n">
        <f aca="false">MAX(ROUNDUP((F485+I485)/(1-G485),0),Parámetros!$B$7)</f>
        <v>533</v>
      </c>
      <c r="N485" s="12" t="n">
        <v>592.27</v>
      </c>
      <c r="O485" s="12" t="n">
        <v>476.81</v>
      </c>
      <c r="P485" s="13" t="n">
        <f aca="false">Parámetros!$B$6</f>
        <v>1</v>
      </c>
      <c r="Q485" s="13" t="n">
        <f aca="false">IF(AND(ISNUMBER(O485),O485-P485&gt;=Parámetros!$B$7),M485,IF(J485&lt;Parámetros!$B$13,J485,IF(K485&lt;Parámetros!$B$14,K485,IF(L485&lt;Parámetros!$B$15,L485,M485))))</f>
        <v>533</v>
      </c>
      <c r="R485" s="13" t="n">
        <f aca="false">IF(AND(ISNUMBER(O485),O485-P485&gt;=Q485),O485-P485,Q485)</f>
        <v>533</v>
      </c>
      <c r="S485" s="3" t="n">
        <f aca="false">IF(ISNUMBER(O485),R485/O485-1,"")</f>
        <v>0.11784568276672</v>
      </c>
      <c r="T485" s="13" t="n">
        <f aca="false">VLOOKUP(R485,Parámetros!$A$13:$C$16,3,TRUE())</f>
        <v>0</v>
      </c>
      <c r="U485" s="13" t="n">
        <f aca="false">IF(R485&gt;=Parámetros!$B$7,I485,0)</f>
        <v>75</v>
      </c>
      <c r="V485" s="13" t="n">
        <f aca="false">R485*(1-G485)-T485-U485</f>
        <v>383.38</v>
      </c>
      <c r="W485" s="13" t="n">
        <f aca="false">V485-F485</f>
        <v>0.379999999999995</v>
      </c>
      <c r="X485" s="2" t="s">
        <v>13533</v>
      </c>
      <c r="Y485" s="2"/>
      <c r="Z485" s="13" t="n">
        <v>495</v>
      </c>
      <c r="AA485" s="2" t="s">
        <v>13537</v>
      </c>
    </row>
    <row r="486" customFormat="false" ht="15" hidden="false" customHeight="false" outlineLevel="0" collapsed="false">
      <c r="A486" s="8" t="s">
        <v>5973</v>
      </c>
      <c r="B486" s="10" t="str">
        <f aca="false">'Layout Mercado Libre'!C486</f>
        <v>Alka-Seltzer Boost 10 Tabletas Efervescentes</v>
      </c>
      <c r="C486" s="10" t="str">
        <f aca="false">IFERROR(LEFT('Layout Mercado Libre'!E486,FIND(" &gt; ",'Layout Mercado Libre'!E486)-1),"")</f>
        <v>Salud y Equipamiento Médico</v>
      </c>
      <c r="D486" s="12" t="n">
        <v>46.26</v>
      </c>
      <c r="E486" s="13" t="n">
        <f aca="false">Parámetros!$B$5</f>
        <v>4</v>
      </c>
      <c r="F486" s="13" t="n">
        <f aca="false">D486+E486</f>
        <v>50.26</v>
      </c>
      <c r="G486" s="3" t="n">
        <f aca="false">IF(C486="",Parámetros!$B$9,IFERROR(VLOOKUP(C486,Parámetros!$A$20:$B$23,2,FALSE()),Parámetros!$B$9))</f>
        <v>0.14</v>
      </c>
      <c r="H486" s="14" t="n">
        <v>0.14</v>
      </c>
      <c r="I486" s="12" t="n">
        <v>75</v>
      </c>
      <c r="J486" s="13" t="n">
        <f aca="false">ROUNDUP((F486+Parámetros!$C$13)/(1-G486),0)</f>
        <v>88</v>
      </c>
      <c r="K486" s="13" t="n">
        <f aca="false">ROUNDUP((F486+Parámetros!$C$14)/(1-G486),0)</f>
        <v>94</v>
      </c>
      <c r="L486" s="13" t="n">
        <f aca="false">ROUNDUP((F486+Parámetros!$C$15)/(1-G486),0)</f>
        <v>102</v>
      </c>
      <c r="M486" s="13" t="n">
        <f aca="false">MAX(ROUNDUP((F486+I486)/(1-G486),0),Parámetros!$B$7)</f>
        <v>299</v>
      </c>
      <c r="N486" s="12" t="n">
        <v>122.49</v>
      </c>
      <c r="O486" s="12" t="n">
        <v>149</v>
      </c>
      <c r="P486" s="13" t="n">
        <f aca="false">Parámetros!$B$6</f>
        <v>1</v>
      </c>
      <c r="Q486" s="13" t="n">
        <f aca="false">IF(AND(ISNUMBER(O486),O486-P486&gt;=Parámetros!$B$7),M486,IF(J486&lt;Parámetros!$B$13,J486,IF(K486&lt;Parámetros!$B$14,K486,IF(L486&lt;Parámetros!$B$15,L486,M486))))</f>
        <v>88</v>
      </c>
      <c r="R486" s="13" t="n">
        <f aca="false">IF(AND(ISNUMBER(O486),O486-P486&gt;=Q486),O486-P486,Q486)</f>
        <v>148</v>
      </c>
      <c r="S486" s="3" t="n">
        <f aca="false">IF(ISNUMBER(O486),R486/O486-1,"")</f>
        <v>-0.00671140939597315</v>
      </c>
      <c r="T486" s="13" t="n">
        <f aca="false">VLOOKUP(R486,Parámetros!$A$13:$C$16,3,TRUE())</f>
        <v>30</v>
      </c>
      <c r="U486" s="13" t="n">
        <f aca="false">IF(R486&gt;=Parámetros!$B$7,I486,0)</f>
        <v>0</v>
      </c>
      <c r="V486" s="13" t="n">
        <f aca="false">R486*(1-G486)-T486-U486</f>
        <v>97.28</v>
      </c>
      <c r="W486" s="13" t="n">
        <f aca="false">V486-F486</f>
        <v>47.02</v>
      </c>
      <c r="X486" s="2" t="s">
        <v>13533</v>
      </c>
      <c r="Y486" s="2"/>
      <c r="Z486" s="13" t="n">
        <v>49</v>
      </c>
      <c r="AA486" s="2" t="s">
        <v>13518</v>
      </c>
    </row>
    <row r="487" customFormat="false" ht="15" hidden="false" customHeight="false" outlineLevel="0" collapsed="false">
      <c r="A487" s="8" t="s">
        <v>5986</v>
      </c>
      <c r="B487" s="10" t="str">
        <f aca="false">'Layout Mercado Libre'!C487</f>
        <v>Gel Fijador Xtreme Professional Transparente 250 g</v>
      </c>
      <c r="C487" s="10" t="str">
        <f aca="false">IFERROR(LEFT('Layout Mercado Libre'!E487,FIND(" &gt; ",'Layout Mercado Libre'!E487)-1),"")</f>
        <v>Belleza y Cuidado Personal</v>
      </c>
      <c r="D487" s="12" t="n">
        <v>20.95</v>
      </c>
      <c r="E487" s="13" t="n">
        <f aca="false">Parámetros!$B$5</f>
        <v>4</v>
      </c>
      <c r="F487" s="13" t="n">
        <f aca="false">D487+E487</f>
        <v>24.95</v>
      </c>
      <c r="G487" s="3" t="n">
        <f aca="false">IF(C487="",Parámetros!$B$9,IFERROR(VLOOKUP(C487,Parámetros!$A$20:$B$23,2,FALSE()),Parámetros!$B$9))</f>
        <v>0.14</v>
      </c>
      <c r="H487" s="14" t="n">
        <v>0.34</v>
      </c>
      <c r="I487" s="12" t="n">
        <v>75</v>
      </c>
      <c r="J487" s="13" t="n">
        <f aca="false">ROUNDUP((F487+Parámetros!$C$13)/(1-G487),0)</f>
        <v>59</v>
      </c>
      <c r="K487" s="13" t="n">
        <f aca="false">ROUNDUP((F487+Parámetros!$C$14)/(1-G487),0)</f>
        <v>64</v>
      </c>
      <c r="L487" s="13" t="n">
        <f aca="false">ROUNDUP((F487+Parámetros!$C$15)/(1-G487),0)</f>
        <v>73</v>
      </c>
      <c r="M487" s="13" t="n">
        <f aca="false">MAX(ROUNDUP((F487+I487)/(1-G487),0),Parámetros!$B$7)</f>
        <v>299</v>
      </c>
      <c r="N487" s="12" t="n">
        <v>76.23</v>
      </c>
      <c r="O487" s="12" t="n">
        <v>25</v>
      </c>
      <c r="P487" s="13" t="n">
        <f aca="false">Parámetros!$B$6</f>
        <v>1</v>
      </c>
      <c r="Q487" s="13" t="n">
        <f aca="false">IF(AND(ISNUMBER(O487),O487-P487&gt;=Parámetros!$B$7),M487,IF(J487&lt;Parámetros!$B$13,J487,IF(K487&lt;Parámetros!$B$14,K487,IF(L487&lt;Parámetros!$B$15,L487,M487))))</f>
        <v>59</v>
      </c>
      <c r="R487" s="13" t="n">
        <f aca="false">IF(AND(ISNUMBER(O487),O487-P487&gt;=Q487),O487-P487,Q487)</f>
        <v>59</v>
      </c>
      <c r="S487" s="3" t="n">
        <f aca="false">IF(ISNUMBER(O487),R487/O487-1,"")</f>
        <v>1.36</v>
      </c>
      <c r="T487" s="13" t="n">
        <f aca="false">VLOOKUP(R487,Parámetros!$A$13:$C$16,3,TRUE())</f>
        <v>25</v>
      </c>
      <c r="U487" s="13" t="n">
        <f aca="false">IF(R487&gt;=Parámetros!$B$7,I487,0)</f>
        <v>0</v>
      </c>
      <c r="V487" s="13" t="n">
        <f aca="false">R487*(1-G487)-T487-U487</f>
        <v>25.74</v>
      </c>
      <c r="W487" s="13" t="n">
        <f aca="false">V487-F487</f>
        <v>0.790000000000003</v>
      </c>
      <c r="X487" s="2" t="s">
        <v>13694</v>
      </c>
      <c r="Y487" s="2"/>
      <c r="Z487" s="13"/>
      <c r="AA487" s="2"/>
    </row>
    <row r="488" customFormat="false" ht="15" hidden="false" customHeight="false" outlineLevel="0" collapsed="false">
      <c r="A488" s="8" t="s">
        <v>5999</v>
      </c>
      <c r="B488" s="10" t="str">
        <f aca="false">'Layout Mercado Libre'!C488</f>
        <v>Crema Teatrical Rosas y Lanolina 400 g</v>
      </c>
      <c r="C488" s="10" t="str">
        <f aca="false">IFERROR(LEFT('Layout Mercado Libre'!E488,FIND(" &gt; ",'Layout Mercado Libre'!E488)-1),"")</f>
        <v>Belleza y Cuidado Personal</v>
      </c>
      <c r="D488" s="12" t="n">
        <v>74</v>
      </c>
      <c r="E488" s="13" t="n">
        <f aca="false">Parámetros!$B$5</f>
        <v>4</v>
      </c>
      <c r="F488" s="13" t="n">
        <f aca="false">D488+E488</f>
        <v>78</v>
      </c>
      <c r="G488" s="3" t="n">
        <f aca="false">IF(C488="",Parámetros!$B$9,IFERROR(VLOOKUP(C488,Parámetros!$A$20:$B$23,2,FALSE()),Parámetros!$B$9))</f>
        <v>0.14</v>
      </c>
      <c r="H488" s="14" t="n">
        <v>0.51</v>
      </c>
      <c r="I488" s="12" t="n">
        <v>90</v>
      </c>
      <c r="J488" s="13" t="n">
        <f aca="false">ROUNDUP((F488+Parámetros!$C$13)/(1-G488),0)</f>
        <v>120</v>
      </c>
      <c r="K488" s="13" t="n">
        <f aca="false">ROUNDUP((F488+Parámetros!$C$14)/(1-G488),0)</f>
        <v>126</v>
      </c>
      <c r="L488" s="13" t="n">
        <f aca="false">ROUNDUP((F488+Parámetros!$C$15)/(1-G488),0)</f>
        <v>134</v>
      </c>
      <c r="M488" s="13" t="n">
        <f aca="false">MAX(ROUNDUP((F488+I488)/(1-G488),0),Parámetros!$B$7)</f>
        <v>299</v>
      </c>
      <c r="N488" s="12" t="n">
        <v>225.44</v>
      </c>
      <c r="O488" s="12" t="n">
        <v>95.61</v>
      </c>
      <c r="P488" s="13" t="n">
        <f aca="false">Parámetros!$B$6</f>
        <v>1</v>
      </c>
      <c r="Q488" s="13" t="n">
        <f aca="false">IF(AND(ISNUMBER(O488),O488-P488&gt;=Parámetros!$B$7),M488,IF(J488&lt;Parámetros!$B$13,J488,IF(K488&lt;Parámetros!$B$14,K488,IF(L488&lt;Parámetros!$B$15,L488,M488))))</f>
        <v>126</v>
      </c>
      <c r="R488" s="13" t="n">
        <f aca="false">IF(AND(ISNUMBER(O488),O488-P488&gt;=Q488),O488-P488,Q488)</f>
        <v>126</v>
      </c>
      <c r="S488" s="3" t="n">
        <f aca="false">IF(ISNUMBER(O488),R488/O488-1,"")</f>
        <v>0.317853780985253</v>
      </c>
      <c r="T488" s="13" t="n">
        <f aca="false">VLOOKUP(R488,Parámetros!$A$13:$C$16,3,TRUE())</f>
        <v>30</v>
      </c>
      <c r="U488" s="13" t="n">
        <f aca="false">IF(R488&gt;=Parámetros!$B$7,I488,0)</f>
        <v>0</v>
      </c>
      <c r="V488" s="13" t="n">
        <f aca="false">R488*(1-G488)-T488-U488</f>
        <v>78.36</v>
      </c>
      <c r="W488" s="13" t="n">
        <f aca="false">V488-F488</f>
        <v>0.359999999999999</v>
      </c>
      <c r="X488" s="2" t="s">
        <v>13505</v>
      </c>
      <c r="Y488" s="2"/>
      <c r="Z488" s="13"/>
      <c r="AA488" s="2"/>
    </row>
    <row r="489" customFormat="false" ht="15" hidden="false" customHeight="false" outlineLevel="0" collapsed="false">
      <c r="A489" s="8" t="s">
        <v>6012</v>
      </c>
      <c r="B489" s="10" t="str">
        <f aca="false">'Layout Mercado Libre'!C489</f>
        <v>Adimod Pidotimod 400 mg/7 ml Solución 10 Frascos</v>
      </c>
      <c r="C489" s="10" t="str">
        <f aca="false">IFERROR(LEFT('Layout Mercado Libre'!E489,FIND(" &gt; ",'Layout Mercado Libre'!E489)-1),"")</f>
        <v>Salud y Equipamiento Médico</v>
      </c>
      <c r="D489" s="12" t="n">
        <v>477.78</v>
      </c>
      <c r="E489" s="13" t="n">
        <f aca="false">Parámetros!$B$5</f>
        <v>4</v>
      </c>
      <c r="F489" s="13" t="n">
        <f aca="false">D489+E489</f>
        <v>481.78</v>
      </c>
      <c r="G489" s="3" t="n">
        <f aca="false">IF(C489="",Parámetros!$B$9,IFERROR(VLOOKUP(C489,Parámetros!$A$20:$B$23,2,FALSE()),Parámetros!$B$9))</f>
        <v>0.14</v>
      </c>
      <c r="H489" s="14" t="n">
        <v>0.13</v>
      </c>
      <c r="I489" s="12" t="n">
        <v>75</v>
      </c>
      <c r="J489" s="13" t="n">
        <f aca="false">ROUNDUP((F489+Parámetros!$C$13)/(1-G489),0)</f>
        <v>590</v>
      </c>
      <c r="K489" s="13" t="n">
        <f aca="false">ROUNDUP((F489+Parámetros!$C$14)/(1-G489),0)</f>
        <v>596</v>
      </c>
      <c r="L489" s="13" t="n">
        <f aca="false">ROUNDUP((F489+Parámetros!$C$15)/(1-G489),0)</f>
        <v>604</v>
      </c>
      <c r="M489" s="13" t="n">
        <f aca="false">MAX(ROUNDUP((F489+I489)/(1-G489),0),Parámetros!$B$7)</f>
        <v>648</v>
      </c>
      <c r="N489" s="12" t="n">
        <v>928.01</v>
      </c>
      <c r="O489" s="12" t="n">
        <v>605.73</v>
      </c>
      <c r="P489" s="13" t="n">
        <f aca="false">Parámetros!$B$6</f>
        <v>1</v>
      </c>
      <c r="Q489" s="13" t="n">
        <f aca="false">IF(AND(ISNUMBER(O489),O489-P489&gt;=Parámetros!$B$7),M489,IF(J489&lt;Parámetros!$B$13,J489,IF(K489&lt;Parámetros!$B$14,K489,IF(L489&lt;Parámetros!$B$15,L489,M489))))</f>
        <v>648</v>
      </c>
      <c r="R489" s="13" t="n">
        <f aca="false">IF(AND(ISNUMBER(O489),O489-P489&gt;=Q489),O489-P489,Q489)</f>
        <v>648</v>
      </c>
      <c r="S489" s="3" t="n">
        <f aca="false">IF(ISNUMBER(O489),R489/O489-1,"")</f>
        <v>0.0697835669357634</v>
      </c>
      <c r="T489" s="13" t="n">
        <f aca="false">VLOOKUP(R489,Parámetros!$A$13:$C$16,3,TRUE())</f>
        <v>0</v>
      </c>
      <c r="U489" s="13" t="n">
        <f aca="false">IF(R489&gt;=Parámetros!$B$7,I489,0)</f>
        <v>75</v>
      </c>
      <c r="V489" s="13" t="n">
        <f aca="false">R489*(1-G489)-T489-U489</f>
        <v>482.28</v>
      </c>
      <c r="W489" s="13" t="n">
        <f aca="false">V489-F489</f>
        <v>0.5</v>
      </c>
      <c r="X489" s="2" t="s">
        <v>13695</v>
      </c>
      <c r="Y489" s="2"/>
      <c r="Z489" s="13" t="n">
        <v>658</v>
      </c>
      <c r="AA489" s="2" t="s">
        <v>13500</v>
      </c>
    </row>
    <row r="490" customFormat="false" ht="15" hidden="false" customHeight="false" outlineLevel="0" collapsed="false">
      <c r="A490" s="8" t="s">
        <v>6021</v>
      </c>
      <c r="B490" s="10" t="str">
        <f aca="false">'Layout Mercado Libre'!C490</f>
        <v>Syncol Paracetamol Pamabrom Pirilamina 24 Comprimidos</v>
      </c>
      <c r="C490" s="10" t="str">
        <f aca="false">IFERROR(LEFT('Layout Mercado Libre'!E490,FIND(" &gt; ",'Layout Mercado Libre'!E490)-1),"")</f>
        <v>Salud y Equipamiento Médico</v>
      </c>
      <c r="D490" s="12" t="n">
        <v>95.6</v>
      </c>
      <c r="E490" s="13" t="n">
        <f aca="false">Parámetros!$B$5</f>
        <v>4</v>
      </c>
      <c r="F490" s="13" t="n">
        <f aca="false">D490+E490</f>
        <v>99.6</v>
      </c>
      <c r="G490" s="3" t="n">
        <f aca="false">IF(C490="",Parámetros!$B$9,IFERROR(VLOOKUP(C490,Parámetros!$A$20:$B$23,2,FALSE()),Parámetros!$B$9))</f>
        <v>0.14</v>
      </c>
      <c r="H490" s="14" t="n">
        <v>0.17</v>
      </c>
      <c r="I490" s="12" t="n">
        <v>75</v>
      </c>
      <c r="J490" s="13" t="n">
        <f aca="false">ROUNDUP((F490+Parámetros!$C$13)/(1-G490),0)</f>
        <v>145</v>
      </c>
      <c r="K490" s="13" t="n">
        <f aca="false">ROUNDUP((F490+Parámetros!$C$14)/(1-G490),0)</f>
        <v>151</v>
      </c>
      <c r="L490" s="13" t="n">
        <f aca="false">ROUNDUP((F490+Parámetros!$C$15)/(1-G490),0)</f>
        <v>159</v>
      </c>
      <c r="M490" s="13" t="n">
        <f aca="false">MAX(ROUNDUP((F490+I490)/(1-G490),0),Parámetros!$B$7)</f>
        <v>299</v>
      </c>
      <c r="N490" s="12" t="n">
        <v>187.36</v>
      </c>
      <c r="O490" s="12" t="n">
        <v>99.66</v>
      </c>
      <c r="P490" s="13" t="n">
        <f aca="false">Parámetros!$B$6</f>
        <v>1</v>
      </c>
      <c r="Q490" s="13" t="n">
        <f aca="false">IF(AND(ISNUMBER(O490),O490-P490&gt;=Parámetros!$B$7),M490,IF(J490&lt;Parámetros!$B$13,J490,IF(K490&lt;Parámetros!$B$14,K490,IF(L490&lt;Parámetros!$B$15,L490,M490))))</f>
        <v>159</v>
      </c>
      <c r="R490" s="13" t="n">
        <f aca="false">IF(AND(ISNUMBER(O490),O490-P490&gt;=Q490),O490-P490,Q490)</f>
        <v>159</v>
      </c>
      <c r="S490" s="3" t="n">
        <f aca="false">IF(ISNUMBER(O490),R490/O490-1,"")</f>
        <v>0.595424443106562</v>
      </c>
      <c r="T490" s="13" t="n">
        <f aca="false">VLOOKUP(R490,Parámetros!$A$13:$C$16,3,TRUE())</f>
        <v>37</v>
      </c>
      <c r="U490" s="13" t="n">
        <f aca="false">IF(R490&gt;=Parámetros!$B$7,I490,0)</f>
        <v>0</v>
      </c>
      <c r="V490" s="13" t="n">
        <f aca="false">R490*(1-G490)-T490-U490</f>
        <v>99.74</v>
      </c>
      <c r="W490" s="13" t="n">
        <f aca="false">V490-F490</f>
        <v>0.140000000000015</v>
      </c>
      <c r="X490" s="2" t="s">
        <v>13576</v>
      </c>
      <c r="Y490" s="2"/>
      <c r="Z490" s="13" t="n">
        <v>155.5</v>
      </c>
      <c r="AA490" s="2" t="s">
        <v>13518</v>
      </c>
    </row>
    <row r="491" customFormat="false" ht="15" hidden="false" customHeight="false" outlineLevel="0" collapsed="false">
      <c r="A491" s="8" t="s">
        <v>6034</v>
      </c>
      <c r="B491" s="10" t="str">
        <f aca="false">'Layout Mercado Libre'!C491</f>
        <v>Concor Bisoprolol 5 mg 30 Tabletas</v>
      </c>
      <c r="C491" s="10" t="str">
        <f aca="false">IFERROR(LEFT('Layout Mercado Libre'!E491,FIND(" &gt; ",'Layout Mercado Libre'!E491)-1),"")</f>
        <v>Salud y Equipamiento Médico</v>
      </c>
      <c r="D491" s="12" t="n">
        <v>465</v>
      </c>
      <c r="E491" s="13" t="n">
        <f aca="false">Parámetros!$B$5</f>
        <v>4</v>
      </c>
      <c r="F491" s="13" t="n">
        <f aca="false">D491+E491</f>
        <v>469</v>
      </c>
      <c r="G491" s="3" t="n">
        <f aca="false">IF(C491="",Parámetros!$B$9,IFERROR(VLOOKUP(C491,Parámetros!$A$20:$B$23,2,FALSE()),Parámetros!$B$9))</f>
        <v>0.14</v>
      </c>
      <c r="H491" s="14" t="n">
        <v>0.19</v>
      </c>
      <c r="I491" s="12" t="n">
        <v>75</v>
      </c>
      <c r="J491" s="13" t="n">
        <f aca="false">ROUNDUP((F491+Parámetros!$C$13)/(1-G491),0)</f>
        <v>575</v>
      </c>
      <c r="K491" s="13" t="n">
        <f aca="false">ROUNDUP((F491+Parámetros!$C$14)/(1-G491),0)</f>
        <v>581</v>
      </c>
      <c r="L491" s="13" t="n">
        <f aca="false">ROUNDUP((F491+Parámetros!$C$15)/(1-G491),0)</f>
        <v>589</v>
      </c>
      <c r="M491" s="13" t="n">
        <f aca="false">MAX(ROUNDUP((F491+I491)/(1-G491),0),Parámetros!$B$7)</f>
        <v>633</v>
      </c>
      <c r="N491" s="12" t="n">
        <v>1052.82</v>
      </c>
      <c r="O491" s="12" t="n">
        <v>750</v>
      </c>
      <c r="P491" s="13" t="n">
        <f aca="false">Parámetros!$B$6</f>
        <v>1</v>
      </c>
      <c r="Q491" s="13" t="n">
        <f aca="false">IF(AND(ISNUMBER(O491),O491-P491&gt;=Parámetros!$B$7),M491,IF(J491&lt;Parámetros!$B$13,J491,IF(K491&lt;Parámetros!$B$14,K491,IF(L491&lt;Parámetros!$B$15,L491,M491))))</f>
        <v>633</v>
      </c>
      <c r="R491" s="13" t="n">
        <f aca="false">IF(AND(ISNUMBER(O491),O491-P491&gt;=Q491),O491-P491,Q491)</f>
        <v>749</v>
      </c>
      <c r="S491" s="3" t="n">
        <f aca="false">IF(ISNUMBER(O491),R491/O491-1,"")</f>
        <v>-0.0013333333333333</v>
      </c>
      <c r="T491" s="13" t="n">
        <f aca="false">VLOOKUP(R491,Parámetros!$A$13:$C$16,3,TRUE())</f>
        <v>0</v>
      </c>
      <c r="U491" s="13" t="n">
        <f aca="false">IF(R491&gt;=Parámetros!$B$7,I491,0)</f>
        <v>75</v>
      </c>
      <c r="V491" s="13" t="n">
        <f aca="false">R491*(1-G491)-T491-U491</f>
        <v>569.14</v>
      </c>
      <c r="W491" s="13" t="n">
        <f aca="false">V491-F491</f>
        <v>100.14</v>
      </c>
      <c r="X491" s="2" t="s">
        <v>13501</v>
      </c>
      <c r="Y491" s="2"/>
      <c r="Z491" s="13" t="n">
        <v>999</v>
      </c>
      <c r="AA491" s="2" t="s">
        <v>13512</v>
      </c>
    </row>
    <row r="492" customFormat="false" ht="15" hidden="false" customHeight="false" outlineLevel="0" collapsed="false">
      <c r="A492" s="8" t="s">
        <v>6047</v>
      </c>
      <c r="B492" s="10" t="str">
        <f aca="false">'Layout Mercado Libre'!C492</f>
        <v>Ciproflox DM Ciprofloxacino 1 g 7 Tabletas</v>
      </c>
      <c r="C492" s="10" t="str">
        <f aca="false">IFERROR(LEFT('Layout Mercado Libre'!E492,FIND(" &gt; ",'Layout Mercado Libre'!E492)-1),"")</f>
        <v>Salud y Equipamiento Médico</v>
      </c>
      <c r="D492" s="12" t="n">
        <v>628.3</v>
      </c>
      <c r="E492" s="13" t="n">
        <f aca="false">Parámetros!$B$5</f>
        <v>4</v>
      </c>
      <c r="F492" s="13" t="n">
        <f aca="false">D492+E492</f>
        <v>632.3</v>
      </c>
      <c r="G492" s="3" t="n">
        <f aca="false">IF(C492="",Parámetros!$B$9,IFERROR(VLOOKUP(C492,Parámetros!$A$20:$B$23,2,FALSE()),Parámetros!$B$9))</f>
        <v>0.14</v>
      </c>
      <c r="H492" s="14" t="n">
        <v>0.14</v>
      </c>
      <c r="I492" s="12" t="n">
        <v>75</v>
      </c>
      <c r="J492" s="13" t="n">
        <f aca="false">ROUNDUP((F492+Parámetros!$C$13)/(1-G492),0)</f>
        <v>765</v>
      </c>
      <c r="K492" s="13" t="n">
        <f aca="false">ROUNDUP((F492+Parámetros!$C$14)/(1-G492),0)</f>
        <v>771</v>
      </c>
      <c r="L492" s="13" t="n">
        <f aca="false">ROUNDUP((F492+Parámetros!$C$15)/(1-G492),0)</f>
        <v>779</v>
      </c>
      <c r="M492" s="13" t="n">
        <f aca="false">MAX(ROUNDUP((F492+I492)/(1-G492),0),Parámetros!$B$7)</f>
        <v>823</v>
      </c>
      <c r="N492" s="12" t="n">
        <v>1061.75</v>
      </c>
      <c r="O492" s="12" t="n">
        <v>1028</v>
      </c>
      <c r="P492" s="13" t="n">
        <f aca="false">Parámetros!$B$6</f>
        <v>1</v>
      </c>
      <c r="Q492" s="13" t="n">
        <f aca="false">IF(AND(ISNUMBER(O492),O492-P492&gt;=Parámetros!$B$7),M492,IF(J492&lt;Parámetros!$B$13,J492,IF(K492&lt;Parámetros!$B$14,K492,IF(L492&lt;Parámetros!$B$15,L492,M492))))</f>
        <v>823</v>
      </c>
      <c r="R492" s="13" t="n">
        <f aca="false">IF(AND(ISNUMBER(O492),O492-P492&gt;=Q492),O492-P492,Q492)</f>
        <v>1027</v>
      </c>
      <c r="S492" s="3" t="n">
        <f aca="false">IF(ISNUMBER(O492),R492/O492-1,"")</f>
        <v>-0.000972762645914393</v>
      </c>
      <c r="T492" s="13" t="n">
        <f aca="false">VLOOKUP(R492,Parámetros!$A$13:$C$16,3,TRUE())</f>
        <v>0</v>
      </c>
      <c r="U492" s="13" t="n">
        <f aca="false">IF(R492&gt;=Parámetros!$B$7,I492,0)</f>
        <v>75</v>
      </c>
      <c r="V492" s="13" t="n">
        <f aca="false">R492*(1-G492)-T492-U492</f>
        <v>808.22</v>
      </c>
      <c r="W492" s="13" t="n">
        <f aca="false">V492-F492</f>
        <v>175.92</v>
      </c>
      <c r="X492" s="2" t="s">
        <v>13657</v>
      </c>
      <c r="Y492" s="2"/>
      <c r="Z492" s="13" t="n">
        <v>650</v>
      </c>
      <c r="AA492" s="2" t="s">
        <v>13523</v>
      </c>
    </row>
    <row r="493" customFormat="false" ht="15" hidden="false" customHeight="false" outlineLevel="0" collapsed="false">
      <c r="A493" s="8" t="s">
        <v>6062</v>
      </c>
      <c r="B493" s="10" t="str">
        <f aca="false">'Layout Mercado Libre'!C493</f>
        <v>Crema Dental Colgate Triple Acción Menta Original 75 ml</v>
      </c>
      <c r="C493" s="10" t="str">
        <f aca="false">IFERROR(LEFT('Layout Mercado Libre'!E493,FIND(" &gt; ",'Layout Mercado Libre'!E493)-1),"")</f>
        <v>Belleza y Cuidado Personal</v>
      </c>
      <c r="D493" s="12" t="n">
        <v>13.36</v>
      </c>
      <c r="E493" s="13" t="n">
        <f aca="false">Parámetros!$B$5</f>
        <v>4</v>
      </c>
      <c r="F493" s="13" t="n">
        <f aca="false">D493+E493</f>
        <v>17.36</v>
      </c>
      <c r="G493" s="3" t="n">
        <f aca="false">IF(C493="",Parámetros!$B$9,IFERROR(VLOOKUP(C493,Parámetros!$A$20:$B$23,2,FALSE()),Parámetros!$B$9))</f>
        <v>0.14</v>
      </c>
      <c r="H493" s="14" t="n">
        <v>0.14</v>
      </c>
      <c r="I493" s="12" t="n">
        <v>75</v>
      </c>
      <c r="J493" s="13" t="n">
        <f aca="false">ROUNDUP((F493+Parámetros!$C$13)/(1-G493),0)</f>
        <v>50</v>
      </c>
      <c r="K493" s="13" t="n">
        <f aca="false">ROUNDUP((F493+Parámetros!$C$14)/(1-G493),0)</f>
        <v>56</v>
      </c>
      <c r="L493" s="13" t="n">
        <f aca="false">ROUNDUP((F493+Parámetros!$C$15)/(1-G493),0)</f>
        <v>64</v>
      </c>
      <c r="M493" s="13" t="n">
        <f aca="false">MAX(ROUNDUP((F493+I493)/(1-G493),0),Parámetros!$B$7)</f>
        <v>299</v>
      </c>
      <c r="N493" s="12" t="n">
        <v>61.5</v>
      </c>
      <c r="O493" s="12" t="n">
        <v>74</v>
      </c>
      <c r="P493" s="13" t="n">
        <f aca="false">Parámetros!$B$6</f>
        <v>1</v>
      </c>
      <c r="Q493" s="13" t="n">
        <f aca="false">IF(AND(ISNUMBER(O493),O493-P493&gt;=Parámetros!$B$7),M493,IF(J493&lt;Parámetros!$B$13,J493,IF(K493&lt;Parámetros!$B$14,K493,IF(L493&lt;Parámetros!$B$15,L493,M493))))</f>
        <v>50</v>
      </c>
      <c r="R493" s="13" t="n">
        <f aca="false">IF(AND(ISNUMBER(O493),O493-P493&gt;=Q493),O493-P493,Q493)</f>
        <v>73</v>
      </c>
      <c r="S493" s="3" t="n">
        <f aca="false">IF(ISNUMBER(O493),R493/O493-1,"")</f>
        <v>-0.0135135135135135</v>
      </c>
      <c r="T493" s="13" t="n">
        <f aca="false">VLOOKUP(R493,Parámetros!$A$13:$C$16,3,TRUE())</f>
        <v>25</v>
      </c>
      <c r="U493" s="13" t="n">
        <f aca="false">IF(R493&gt;=Parámetros!$B$7,I493,0)</f>
        <v>0</v>
      </c>
      <c r="V493" s="13" t="n">
        <f aca="false">R493*(1-G493)-T493-U493</f>
        <v>37.78</v>
      </c>
      <c r="W493" s="13" t="n">
        <f aca="false">V493-F493</f>
        <v>20.42</v>
      </c>
      <c r="X493" s="2" t="s">
        <v>13696</v>
      </c>
      <c r="Y493" s="2"/>
      <c r="Z493" s="13" t="n">
        <v>34.5</v>
      </c>
      <c r="AA493" s="2" t="s">
        <v>13617</v>
      </c>
    </row>
    <row r="494" customFormat="false" ht="15" hidden="false" customHeight="false" outlineLevel="0" collapsed="false">
      <c r="A494" s="8" t="s">
        <v>6071</v>
      </c>
      <c r="B494" s="10" t="str">
        <f aca="false">'Layout Mercado Libre'!C494</f>
        <v>Afumix Fluconazol Tinidazol 4 Tabletas</v>
      </c>
      <c r="C494" s="10" t="str">
        <f aca="false">IFERROR(LEFT('Layout Mercado Libre'!E494,FIND(" &gt; ",'Layout Mercado Libre'!E494)-1),"")</f>
        <v>Salud y Equipamiento Médico</v>
      </c>
      <c r="D494" s="12" t="n">
        <v>626.32</v>
      </c>
      <c r="E494" s="13" t="n">
        <f aca="false">Parámetros!$B$5</f>
        <v>4</v>
      </c>
      <c r="F494" s="13" t="n">
        <f aca="false">D494+E494</f>
        <v>630.32</v>
      </c>
      <c r="G494" s="3" t="n">
        <f aca="false">IF(C494="",Parámetros!$B$9,IFERROR(VLOOKUP(C494,Parámetros!$A$20:$B$23,2,FALSE()),Parámetros!$B$9))</f>
        <v>0.14</v>
      </c>
      <c r="H494" s="14" t="n">
        <v>0.13</v>
      </c>
      <c r="I494" s="12" t="n">
        <v>75</v>
      </c>
      <c r="J494" s="13" t="n">
        <f aca="false">ROUNDUP((F494+Parámetros!$C$13)/(1-G494),0)</f>
        <v>762</v>
      </c>
      <c r="K494" s="13" t="n">
        <f aca="false">ROUNDUP((F494+Parámetros!$C$14)/(1-G494),0)</f>
        <v>768</v>
      </c>
      <c r="L494" s="13" t="n">
        <f aca="false">ROUNDUP((F494+Parámetros!$C$15)/(1-G494),0)</f>
        <v>776</v>
      </c>
      <c r="M494" s="13" t="n">
        <f aca="false">MAX(ROUNDUP((F494+I494)/(1-G494),0),Parámetros!$B$7)</f>
        <v>821</v>
      </c>
      <c r="N494" s="12" t="n">
        <v>1043.04</v>
      </c>
      <c r="O494" s="12" t="n">
        <v>868</v>
      </c>
      <c r="P494" s="13" t="n">
        <f aca="false">Parámetros!$B$6</f>
        <v>1</v>
      </c>
      <c r="Q494" s="13" t="n">
        <f aca="false">IF(AND(ISNUMBER(O494),O494-P494&gt;=Parámetros!$B$7),M494,IF(J494&lt;Parámetros!$B$13,J494,IF(K494&lt;Parámetros!$B$14,K494,IF(L494&lt;Parámetros!$B$15,L494,M494))))</f>
        <v>821</v>
      </c>
      <c r="R494" s="13" t="n">
        <f aca="false">IF(AND(ISNUMBER(O494),O494-P494&gt;=Q494),O494-P494,Q494)</f>
        <v>867</v>
      </c>
      <c r="S494" s="3" t="n">
        <f aca="false">IF(ISNUMBER(O494),R494/O494-1,"")</f>
        <v>-0.00115207373271886</v>
      </c>
      <c r="T494" s="13" t="n">
        <f aca="false">VLOOKUP(R494,Parámetros!$A$13:$C$16,3,TRUE())</f>
        <v>0</v>
      </c>
      <c r="U494" s="13" t="n">
        <f aca="false">IF(R494&gt;=Parámetros!$B$7,I494,0)</f>
        <v>75</v>
      </c>
      <c r="V494" s="13" t="n">
        <f aca="false">R494*(1-G494)-T494-U494</f>
        <v>670.62</v>
      </c>
      <c r="W494" s="13" t="n">
        <f aca="false">V494-F494</f>
        <v>40.3</v>
      </c>
      <c r="X494" s="2" t="s">
        <v>13663</v>
      </c>
      <c r="Y494" s="2"/>
      <c r="Z494" s="13" t="n">
        <v>654</v>
      </c>
      <c r="AA494" s="2" t="s">
        <v>13518</v>
      </c>
    </row>
    <row r="495" customFormat="false" ht="15" hidden="false" customHeight="false" outlineLevel="0" collapsed="false">
      <c r="A495" s="8" t="s">
        <v>6082</v>
      </c>
      <c r="B495" s="10" t="str">
        <f aca="false">'Layout Mercado Libre'!C495</f>
        <v>Supositorios Senosiain Bebé Glicerol 1478 mg 10 Piezas</v>
      </c>
      <c r="C495" s="10" t="str">
        <f aca="false">IFERROR(LEFT('Layout Mercado Libre'!E495,FIND(" &gt; ",'Layout Mercado Libre'!E495)-1),"")</f>
        <v>Salud y Equipamiento Médico</v>
      </c>
      <c r="D495" s="12" t="n">
        <v>58.74</v>
      </c>
      <c r="E495" s="13" t="n">
        <f aca="false">Parámetros!$B$5</f>
        <v>4</v>
      </c>
      <c r="F495" s="13" t="n">
        <f aca="false">D495+E495</f>
        <v>62.74</v>
      </c>
      <c r="G495" s="3" t="n">
        <f aca="false">IF(C495="",Parámetros!$B$9,IFERROR(VLOOKUP(C495,Parámetros!$A$20:$B$23,2,FALSE()),Parámetros!$B$9))</f>
        <v>0.14</v>
      </c>
      <c r="H495" s="14" t="n">
        <v>0.14</v>
      </c>
      <c r="I495" s="12" t="n">
        <v>75</v>
      </c>
      <c r="J495" s="13" t="n">
        <f aca="false">ROUNDUP((F495+Parámetros!$C$13)/(1-G495),0)</f>
        <v>103</v>
      </c>
      <c r="K495" s="13" t="n">
        <f aca="false">ROUNDUP((F495+Parámetros!$C$14)/(1-G495),0)</f>
        <v>108</v>
      </c>
      <c r="L495" s="13" t="n">
        <f aca="false">ROUNDUP((F495+Parámetros!$C$15)/(1-G495),0)</f>
        <v>116</v>
      </c>
      <c r="M495" s="13" t="n">
        <f aca="false">MAX(ROUNDUP((F495+I495)/(1-G495),0),Parámetros!$B$7)</f>
        <v>299</v>
      </c>
      <c r="N495" s="12" t="n">
        <v>131.13</v>
      </c>
      <c r="O495" s="12" t="n">
        <v>88</v>
      </c>
      <c r="P495" s="13" t="n">
        <f aca="false">Parámetros!$B$6</f>
        <v>1</v>
      </c>
      <c r="Q495" s="13" t="n">
        <f aca="false">IF(AND(ISNUMBER(O495),O495-P495&gt;=Parámetros!$B$7),M495,IF(J495&lt;Parámetros!$B$13,J495,IF(K495&lt;Parámetros!$B$14,K495,IF(L495&lt;Parámetros!$B$15,L495,M495))))</f>
        <v>108</v>
      </c>
      <c r="R495" s="13" t="n">
        <f aca="false">IF(AND(ISNUMBER(O495),O495-P495&gt;=Q495),O495-P495,Q495)</f>
        <v>108</v>
      </c>
      <c r="S495" s="3" t="n">
        <f aca="false">IF(ISNUMBER(O495),R495/O495-1,"")</f>
        <v>0.227272727272727</v>
      </c>
      <c r="T495" s="13" t="n">
        <f aca="false">VLOOKUP(R495,Parámetros!$A$13:$C$16,3,TRUE())</f>
        <v>30</v>
      </c>
      <c r="U495" s="13" t="n">
        <f aca="false">IF(R495&gt;=Parámetros!$B$7,I495,0)</f>
        <v>0</v>
      </c>
      <c r="V495" s="13" t="n">
        <f aca="false">R495*(1-G495)-T495-U495</f>
        <v>62.88</v>
      </c>
      <c r="W495" s="13" t="n">
        <f aca="false">V495-F495</f>
        <v>0.139999999999993</v>
      </c>
      <c r="X495" s="2" t="s">
        <v>13634</v>
      </c>
      <c r="Y495" s="2"/>
      <c r="Z495" s="13" t="n">
        <v>80.5</v>
      </c>
      <c r="AA495" s="2" t="s">
        <v>13518</v>
      </c>
    </row>
    <row r="496" customFormat="false" ht="15" hidden="false" customHeight="false" outlineLevel="0" collapsed="false">
      <c r="A496" s="8" t="s">
        <v>6094</v>
      </c>
      <c r="B496" s="10" t="str">
        <f aca="false">'Layout Mercado Libre'!C496</f>
        <v>Kit Glucómetro Accu-Chek Active Roche</v>
      </c>
      <c r="C496" s="10" t="str">
        <f aca="false">IFERROR(LEFT('Layout Mercado Libre'!E496,FIND(" &gt; ",'Layout Mercado Libre'!E496)-1),"")</f>
        <v>Salud y Equipamiento Médico</v>
      </c>
      <c r="D496" s="12" t="n">
        <v>431.03</v>
      </c>
      <c r="E496" s="13" t="n">
        <f aca="false">Parámetros!$B$5</f>
        <v>4</v>
      </c>
      <c r="F496" s="13" t="n">
        <f aca="false">D496+E496</f>
        <v>435.03</v>
      </c>
      <c r="G496" s="3" t="n">
        <f aca="false">IF(C496="",Parámetros!$B$9,IFERROR(VLOOKUP(C496,Parámetros!$A$20:$B$23,2,FALSE()),Parámetros!$B$9))</f>
        <v>0.14</v>
      </c>
      <c r="H496" s="14" t="n">
        <v>0.5</v>
      </c>
      <c r="I496" s="12" t="n">
        <v>75</v>
      </c>
      <c r="J496" s="13" t="n">
        <f aca="false">ROUNDUP((F496+Parámetros!$C$13)/(1-G496),0)</f>
        <v>535</v>
      </c>
      <c r="K496" s="13" t="n">
        <f aca="false">ROUNDUP((F496+Parámetros!$C$14)/(1-G496),0)</f>
        <v>541</v>
      </c>
      <c r="L496" s="13" t="n">
        <f aca="false">ROUNDUP((F496+Parámetros!$C$15)/(1-G496),0)</f>
        <v>549</v>
      </c>
      <c r="M496" s="13" t="n">
        <f aca="false">MAX(ROUNDUP((F496+I496)/(1-G496),0),Parámetros!$B$7)</f>
        <v>594</v>
      </c>
      <c r="N496" s="12" t="n">
        <v>762.68</v>
      </c>
      <c r="O496" s="12" t="n">
        <v>529</v>
      </c>
      <c r="P496" s="13" t="n">
        <f aca="false">Parámetros!$B$6</f>
        <v>1</v>
      </c>
      <c r="Q496" s="13" t="n">
        <f aca="false">IF(AND(ISNUMBER(O496),O496-P496&gt;=Parámetros!$B$7),M496,IF(J496&lt;Parámetros!$B$13,J496,IF(K496&lt;Parámetros!$B$14,K496,IF(L496&lt;Parámetros!$B$15,L496,M496))))</f>
        <v>594</v>
      </c>
      <c r="R496" s="13" t="n">
        <f aca="false">IF(AND(ISNUMBER(O496),O496-P496&gt;=Q496),O496-P496,Q496)</f>
        <v>594</v>
      </c>
      <c r="S496" s="3" t="n">
        <f aca="false">IF(ISNUMBER(O496),R496/O496-1,"")</f>
        <v>0.122873345935728</v>
      </c>
      <c r="T496" s="13" t="n">
        <f aca="false">VLOOKUP(R496,Parámetros!$A$13:$C$16,3,TRUE())</f>
        <v>0</v>
      </c>
      <c r="U496" s="13" t="n">
        <f aca="false">IF(R496&gt;=Parámetros!$B$7,I496,0)</f>
        <v>75</v>
      </c>
      <c r="V496" s="13" t="n">
        <f aca="false">R496*(1-G496)-T496-U496</f>
        <v>435.84</v>
      </c>
      <c r="W496" s="13" t="n">
        <f aca="false">V496-F496</f>
        <v>0.810000000000002</v>
      </c>
      <c r="X496" s="2" t="s">
        <v>13577</v>
      </c>
      <c r="Y496" s="2"/>
      <c r="Z496" s="13" t="n">
        <v>679</v>
      </c>
      <c r="AA496" s="2" t="s">
        <v>13552</v>
      </c>
    </row>
    <row r="497" customFormat="false" ht="15" hidden="false" customHeight="false" outlineLevel="0" collapsed="false">
      <c r="A497" s="8" t="s">
        <v>6103</v>
      </c>
      <c r="B497" s="10" t="str">
        <f aca="false">'Layout Mercado Libre'!C497</f>
        <v>Danzen Serratiopeptidasa 5 mg 30 Tabletas</v>
      </c>
      <c r="C497" s="10" t="str">
        <f aca="false">IFERROR(LEFT('Layout Mercado Libre'!E497,FIND(" &gt; ",'Layout Mercado Libre'!E497)-1),"")</f>
        <v>Salud y Equipamiento Médico</v>
      </c>
      <c r="D497" s="12" t="n">
        <v>248.04</v>
      </c>
      <c r="E497" s="13" t="n">
        <f aca="false">Parámetros!$B$5</f>
        <v>4</v>
      </c>
      <c r="F497" s="13" t="n">
        <f aca="false">D497+E497</f>
        <v>252.04</v>
      </c>
      <c r="G497" s="3" t="n">
        <f aca="false">IF(C497="",Parámetros!$B$9,IFERROR(VLOOKUP(C497,Parámetros!$A$20:$B$23,2,FALSE()),Parámetros!$B$9))</f>
        <v>0.14</v>
      </c>
      <c r="H497" s="14" t="n">
        <v>0.19</v>
      </c>
      <c r="I497" s="12" t="n">
        <v>75</v>
      </c>
      <c r="J497" s="13" t="n">
        <f aca="false">ROUNDUP((F497+Parámetros!$C$13)/(1-G497),0)</f>
        <v>323</v>
      </c>
      <c r="K497" s="13" t="n">
        <f aca="false">ROUNDUP((F497+Parámetros!$C$14)/(1-G497),0)</f>
        <v>328</v>
      </c>
      <c r="L497" s="13" t="n">
        <f aca="false">ROUNDUP((F497+Parámetros!$C$15)/(1-G497),0)</f>
        <v>337</v>
      </c>
      <c r="M497" s="13" t="n">
        <f aca="false">MAX(ROUNDUP((F497+I497)/(1-G497),0),Parámetros!$B$7)</f>
        <v>381</v>
      </c>
      <c r="N497" s="12" t="n">
        <v>502.1</v>
      </c>
      <c r="O497" s="12" t="n">
        <v>439</v>
      </c>
      <c r="P497" s="13" t="n">
        <f aca="false">Parámetros!$B$6</f>
        <v>1</v>
      </c>
      <c r="Q497" s="13" t="n">
        <f aca="false">IF(AND(ISNUMBER(O497),O497-P497&gt;=Parámetros!$B$7),M497,IF(J497&lt;Parámetros!$B$13,J497,IF(K497&lt;Parámetros!$B$14,K497,IF(L497&lt;Parámetros!$B$15,L497,M497))))</f>
        <v>381</v>
      </c>
      <c r="R497" s="13" t="n">
        <f aca="false">IF(AND(ISNUMBER(O497),O497-P497&gt;=Q497),O497-P497,Q497)</f>
        <v>438</v>
      </c>
      <c r="S497" s="3" t="n">
        <f aca="false">IF(ISNUMBER(O497),R497/O497-1,"")</f>
        <v>-0.00227790432801822</v>
      </c>
      <c r="T497" s="13" t="n">
        <f aca="false">VLOOKUP(R497,Parámetros!$A$13:$C$16,3,TRUE())</f>
        <v>0</v>
      </c>
      <c r="U497" s="13" t="n">
        <f aca="false">IF(R497&gt;=Parámetros!$B$7,I497,0)</f>
        <v>75</v>
      </c>
      <c r="V497" s="13" t="n">
        <f aca="false">R497*(1-G497)-T497-U497</f>
        <v>301.68</v>
      </c>
      <c r="W497" s="13" t="n">
        <f aca="false">V497-F497</f>
        <v>49.64</v>
      </c>
      <c r="X497" s="2" t="s">
        <v>13501</v>
      </c>
      <c r="Y497" s="2"/>
      <c r="Z497" s="13" t="n">
        <v>302</v>
      </c>
      <c r="AA497" s="2" t="s">
        <v>13512</v>
      </c>
    </row>
    <row r="498" customFormat="false" ht="15" hidden="false" customHeight="false" outlineLevel="0" collapsed="false">
      <c r="A498" s="8" t="s">
        <v>6115</v>
      </c>
      <c r="B498" s="10" t="str">
        <f aca="false">'Layout Mercado Libre'!C498</f>
        <v>Dalvear Dropropizina Bromhexina Jarabe Adulto 200 ml</v>
      </c>
      <c r="C498" s="10" t="str">
        <f aca="false">IFERROR(LEFT('Layout Mercado Libre'!E498,FIND(" &gt; ",'Layout Mercado Libre'!E498)-1),"")</f>
        <v>Salud y Equipamiento Médico</v>
      </c>
      <c r="D498" s="12" t="n">
        <v>208</v>
      </c>
      <c r="E498" s="13" t="n">
        <f aca="false">Parámetros!$B$5</f>
        <v>4</v>
      </c>
      <c r="F498" s="13" t="n">
        <f aca="false">D498+E498</f>
        <v>212</v>
      </c>
      <c r="G498" s="3" t="n">
        <f aca="false">IF(C498="",Parámetros!$B$9,IFERROR(VLOOKUP(C498,Parámetros!$A$20:$B$23,2,FALSE()),Parámetros!$B$9))</f>
        <v>0.14</v>
      </c>
      <c r="H498" s="14" t="n">
        <v>0.29</v>
      </c>
      <c r="I498" s="12" t="n">
        <v>75</v>
      </c>
      <c r="J498" s="13" t="n">
        <f aca="false">ROUNDUP((F498+Parámetros!$C$13)/(1-G498),0)</f>
        <v>276</v>
      </c>
      <c r="K498" s="13" t="n">
        <f aca="false">ROUNDUP((F498+Parámetros!$C$14)/(1-G498),0)</f>
        <v>282</v>
      </c>
      <c r="L498" s="13" t="n">
        <f aca="false">ROUNDUP((F498+Parámetros!$C$15)/(1-G498),0)</f>
        <v>290</v>
      </c>
      <c r="M498" s="13" t="n">
        <f aca="false">MAX(ROUNDUP((F498+I498)/(1-G498),0),Parámetros!$B$7)</f>
        <v>334</v>
      </c>
      <c r="N498" s="12" t="n">
        <v>443.2</v>
      </c>
      <c r="O498" s="12" t="n">
        <v>414.81</v>
      </c>
      <c r="P498" s="13" t="n">
        <f aca="false">Parámetros!$B$6</f>
        <v>1</v>
      </c>
      <c r="Q498" s="13" t="n">
        <f aca="false">IF(AND(ISNUMBER(O498),O498-P498&gt;=Parámetros!$B$7),M498,IF(J498&lt;Parámetros!$B$13,J498,IF(K498&lt;Parámetros!$B$14,K498,IF(L498&lt;Parámetros!$B$15,L498,M498))))</f>
        <v>334</v>
      </c>
      <c r="R498" s="13" t="n">
        <f aca="false">IF(AND(ISNUMBER(O498),O498-P498&gt;=Q498),O498-P498,Q498)</f>
        <v>413.81</v>
      </c>
      <c r="S498" s="3" t="n">
        <f aca="false">IF(ISNUMBER(O498),R498/O498-1,"")</f>
        <v>-0.00241074226754423</v>
      </c>
      <c r="T498" s="13" t="n">
        <f aca="false">VLOOKUP(R498,Parámetros!$A$13:$C$16,3,TRUE())</f>
        <v>0</v>
      </c>
      <c r="U498" s="13" t="n">
        <f aca="false">IF(R498&gt;=Parámetros!$B$7,I498,0)</f>
        <v>75</v>
      </c>
      <c r="V498" s="13" t="n">
        <f aca="false">R498*(1-G498)-T498-U498</f>
        <v>280.8766</v>
      </c>
      <c r="W498" s="13" t="n">
        <f aca="false">V498-F498</f>
        <v>68.8766</v>
      </c>
      <c r="X498" s="2" t="s">
        <v>13632</v>
      </c>
      <c r="Y498" s="2"/>
      <c r="Z498" s="13" t="n">
        <v>297</v>
      </c>
      <c r="AA498" s="2" t="s">
        <v>13500</v>
      </c>
    </row>
    <row r="499" customFormat="false" ht="15" hidden="false" customHeight="false" outlineLevel="0" collapsed="false">
      <c r="A499" s="8" t="s">
        <v>6130</v>
      </c>
      <c r="B499" s="10" t="str">
        <f aca="false">'Layout Mercado Libre'!C499</f>
        <v>Tinte Just For Men Barba y Bigote Negro B-55</v>
      </c>
      <c r="C499" s="10" t="str">
        <f aca="false">IFERROR(LEFT('Layout Mercado Libre'!E499,FIND(" &gt; ",'Layout Mercado Libre'!E499)-1),"")</f>
        <v>Belleza y Cuidado Personal</v>
      </c>
      <c r="D499" s="12" t="n">
        <v>147.53</v>
      </c>
      <c r="E499" s="13" t="n">
        <f aca="false">Parámetros!$B$5</f>
        <v>4</v>
      </c>
      <c r="F499" s="13" t="n">
        <f aca="false">D499+E499</f>
        <v>151.53</v>
      </c>
      <c r="G499" s="3" t="n">
        <f aca="false">IF(C499="",Parámetros!$B$9,IFERROR(VLOOKUP(C499,Parámetros!$A$20:$B$23,2,FALSE()),Parámetros!$B$9))</f>
        <v>0.14</v>
      </c>
      <c r="H499" s="14" t="n">
        <v>0.4</v>
      </c>
      <c r="I499" s="12" t="n">
        <v>75</v>
      </c>
      <c r="J499" s="13" t="n">
        <f aca="false">ROUNDUP((F499+Parámetros!$C$13)/(1-G499),0)</f>
        <v>206</v>
      </c>
      <c r="K499" s="13" t="n">
        <f aca="false">ROUNDUP((F499+Parámetros!$C$14)/(1-G499),0)</f>
        <v>212</v>
      </c>
      <c r="L499" s="13" t="n">
        <f aca="false">ROUNDUP((F499+Parámetros!$C$15)/(1-G499),0)</f>
        <v>220</v>
      </c>
      <c r="M499" s="13" t="n">
        <f aca="false">MAX(ROUNDUP((F499+I499)/(1-G499),0),Parámetros!$B$7)</f>
        <v>299</v>
      </c>
      <c r="N499" s="12" t="n">
        <v>374.28</v>
      </c>
      <c r="O499" s="12" t="n">
        <v>345</v>
      </c>
      <c r="P499" s="13" t="n">
        <f aca="false">Parámetros!$B$6</f>
        <v>1</v>
      </c>
      <c r="Q499" s="13" t="n">
        <f aca="false">IF(AND(ISNUMBER(O499),O499-P499&gt;=Parámetros!$B$7),M499,IF(J499&lt;Parámetros!$B$13,J499,IF(K499&lt;Parámetros!$B$14,K499,IF(L499&lt;Parámetros!$B$15,L499,M499))))</f>
        <v>299</v>
      </c>
      <c r="R499" s="13" t="n">
        <f aca="false">IF(AND(ISNUMBER(O499),O499-P499&gt;=Q499),O499-P499,Q499)</f>
        <v>344</v>
      </c>
      <c r="S499" s="3" t="n">
        <f aca="false">IF(ISNUMBER(O499),R499/O499-1,"")</f>
        <v>-0.00289855072463763</v>
      </c>
      <c r="T499" s="13" t="n">
        <f aca="false">VLOOKUP(R499,Parámetros!$A$13:$C$16,3,TRUE())</f>
        <v>0</v>
      </c>
      <c r="U499" s="13" t="n">
        <f aca="false">IF(R499&gt;=Parámetros!$B$7,I499,0)</f>
        <v>75</v>
      </c>
      <c r="V499" s="13" t="n">
        <f aca="false">R499*(1-G499)-T499-U499</f>
        <v>220.84</v>
      </c>
      <c r="W499" s="13" t="n">
        <f aca="false">V499-F499</f>
        <v>69.31</v>
      </c>
      <c r="X499" s="2" t="s">
        <v>13674</v>
      </c>
      <c r="Y499" s="2"/>
      <c r="Z499" s="13" t="n">
        <v>276</v>
      </c>
      <c r="AA499" s="2" t="s">
        <v>13500</v>
      </c>
    </row>
    <row r="500" customFormat="false" ht="15" hidden="false" customHeight="false" outlineLevel="0" collapsed="false">
      <c r="A500" s="8" t="s">
        <v>6147</v>
      </c>
      <c r="B500" s="10" t="str">
        <f aca="false">'Layout Mercado Libre'!C500</f>
        <v>Hemosin-K Solución Inyectable 10 mg/10 mg 3 Aplicaciones</v>
      </c>
      <c r="C500" s="10" t="str">
        <f aca="false">IFERROR(LEFT('Layout Mercado Libre'!E500,FIND(" &gt; ",'Layout Mercado Libre'!E500)-1),"")</f>
        <v>Salud y Equipamiento Médico</v>
      </c>
      <c r="D500" s="12" t="n">
        <v>414.72</v>
      </c>
      <c r="E500" s="13" t="n">
        <f aca="false">Parámetros!$B$5</f>
        <v>4</v>
      </c>
      <c r="F500" s="13" t="n">
        <f aca="false">D500+E500</f>
        <v>418.72</v>
      </c>
      <c r="G500" s="3" t="n">
        <f aca="false">IF(C500="",Parámetros!$B$9,IFERROR(VLOOKUP(C500,Parámetros!$A$20:$B$23,2,FALSE()),Parámetros!$B$9))</f>
        <v>0.14</v>
      </c>
      <c r="H500" s="14" t="n">
        <v>0.15</v>
      </c>
      <c r="I500" s="12" t="n">
        <v>75</v>
      </c>
      <c r="J500" s="13" t="n">
        <f aca="false">ROUNDUP((F500+Parámetros!$C$13)/(1-G500),0)</f>
        <v>516</v>
      </c>
      <c r="K500" s="13" t="n">
        <f aca="false">ROUNDUP((F500+Parámetros!$C$14)/(1-G500),0)</f>
        <v>522</v>
      </c>
      <c r="L500" s="13" t="n">
        <f aca="false">ROUNDUP((F500+Parámetros!$C$15)/(1-G500),0)</f>
        <v>530</v>
      </c>
      <c r="M500" s="13" t="n">
        <f aca="false">MAX(ROUNDUP((F500+I500)/(1-G500),0),Parámetros!$B$7)</f>
        <v>575</v>
      </c>
      <c r="N500" s="12"/>
      <c r="O500" s="12"/>
      <c r="P500" s="13" t="n">
        <f aca="false">Parámetros!$B$6</f>
        <v>1</v>
      </c>
      <c r="Q500" s="13" t="n">
        <f aca="false">IF(AND(ISNUMBER(O500),O500-P500&gt;=Parámetros!$B$7),M500,IF(J500&lt;Parámetros!$B$13,J500,IF(K500&lt;Parámetros!$B$14,K500,IF(L500&lt;Parámetros!$B$15,L500,M500))))</f>
        <v>575</v>
      </c>
      <c r="R500" s="13" t="n">
        <f aca="false">IF(AND(ISNUMBER(O500),O500-P500&gt;=Q500),O500-P500,Q500)</f>
        <v>575</v>
      </c>
      <c r="S500" s="3" t="str">
        <f aca="false">IF(ISNUMBER(O500),R500/O500-1,"")</f>
        <v/>
      </c>
      <c r="T500" s="13" t="n">
        <f aca="false">VLOOKUP(R500,Parámetros!$A$13:$C$16,3,TRUE())</f>
        <v>0</v>
      </c>
      <c r="U500" s="13" t="n">
        <f aca="false">IF(R500&gt;=Parámetros!$B$7,I500,0)</f>
        <v>75</v>
      </c>
      <c r="V500" s="13" t="n">
        <f aca="false">R500*(1-G500)-T500-U500</f>
        <v>419.5</v>
      </c>
      <c r="W500" s="13" t="n">
        <f aca="false">V500-F500</f>
        <v>0.779999999999973</v>
      </c>
      <c r="X500" s="2" t="s">
        <v>13559</v>
      </c>
      <c r="Y500" s="2"/>
      <c r="Z500" s="13" t="n">
        <v>498</v>
      </c>
      <c r="AA500" s="2" t="s">
        <v>13500</v>
      </c>
    </row>
    <row r="501" customFormat="false" ht="15" hidden="false" customHeight="false" outlineLevel="0" collapsed="false">
      <c r="A501" s="8" t="s">
        <v>6160</v>
      </c>
      <c r="B501" s="10" t="str">
        <f aca="false">'Layout Mercado Libre'!C501</f>
        <v>Talco para Bebé Mennen Baby Magic Azul 100 g</v>
      </c>
      <c r="C501" s="10" t="str">
        <f aca="false">IFERROR(LEFT('Layout Mercado Libre'!E501,FIND(" &gt; ",'Layout Mercado Libre'!E501)-1),"")</f>
        <v>Bebés</v>
      </c>
      <c r="D501" s="12" t="n">
        <v>34.68</v>
      </c>
      <c r="E501" s="13" t="n">
        <f aca="false">Parámetros!$B$5</f>
        <v>4</v>
      </c>
      <c r="F501" s="13" t="n">
        <f aca="false">D501+E501</f>
        <v>38.68</v>
      </c>
      <c r="G501" s="3" t="n">
        <f aca="false">IF(C501="",Parámetros!$B$9,IFERROR(VLOOKUP(C501,Parámetros!$A$20:$B$23,2,FALSE()),Parámetros!$B$9))</f>
        <v>0.15</v>
      </c>
      <c r="H501" s="14" t="n">
        <v>0.16</v>
      </c>
      <c r="I501" s="12" t="n">
        <v>75</v>
      </c>
      <c r="J501" s="13" t="n">
        <f aca="false">ROUNDUP((F501+Parámetros!$C$13)/(1-G501),0)</f>
        <v>75</v>
      </c>
      <c r="K501" s="13" t="n">
        <f aca="false">ROUNDUP((F501+Parámetros!$C$14)/(1-G501),0)</f>
        <v>81</v>
      </c>
      <c r="L501" s="13" t="n">
        <f aca="false">ROUNDUP((F501+Parámetros!$C$15)/(1-G501),0)</f>
        <v>90</v>
      </c>
      <c r="M501" s="13" t="n">
        <f aca="false">MAX(ROUNDUP((F501+I501)/(1-G501),0),Parámetros!$B$7)</f>
        <v>299</v>
      </c>
      <c r="N501" s="12" t="n">
        <v>174.85</v>
      </c>
      <c r="O501" s="12" t="n">
        <v>41.65</v>
      </c>
      <c r="P501" s="13" t="n">
        <f aca="false">Parámetros!$B$6</f>
        <v>1</v>
      </c>
      <c r="Q501" s="13" t="n">
        <f aca="false">IF(AND(ISNUMBER(O501),O501-P501&gt;=Parámetros!$B$7),M501,IF(J501&lt;Parámetros!$B$13,J501,IF(K501&lt;Parámetros!$B$14,K501,IF(L501&lt;Parámetros!$B$15,L501,M501))))</f>
        <v>75</v>
      </c>
      <c r="R501" s="13" t="n">
        <f aca="false">IF(AND(ISNUMBER(O501),O501-P501&gt;=Q501),O501-P501,Q501)</f>
        <v>75</v>
      </c>
      <c r="S501" s="3" t="n">
        <f aca="false">IF(ISNUMBER(O501),R501/O501-1,"")</f>
        <v>0.800720288115246</v>
      </c>
      <c r="T501" s="13" t="n">
        <f aca="false">VLOOKUP(R501,Parámetros!$A$13:$C$16,3,TRUE())</f>
        <v>25</v>
      </c>
      <c r="U501" s="13" t="n">
        <f aca="false">IF(R501&gt;=Parámetros!$B$7,I501,0)</f>
        <v>0</v>
      </c>
      <c r="V501" s="13" t="n">
        <f aca="false">R501*(1-G501)-T501-U501</f>
        <v>38.75</v>
      </c>
      <c r="W501" s="13" t="n">
        <f aca="false">V501-F501</f>
        <v>0.0700000000000003</v>
      </c>
      <c r="X501" s="2" t="s">
        <v>13550</v>
      </c>
      <c r="Y501" s="2"/>
      <c r="Z501" s="13" t="n">
        <v>41.65</v>
      </c>
      <c r="AA501" s="2" t="s">
        <v>13500</v>
      </c>
    </row>
    <row r="502" customFormat="false" ht="15" hidden="false" customHeight="false" outlineLevel="0" collapsed="false">
      <c r="A502" s="8" t="s">
        <v>6174</v>
      </c>
      <c r="B502" s="10" t="str">
        <f aca="false">'Layout Mercado Libre'!C502</f>
        <v>Dapagliflozina 10 mg 28 Tabletas Camber</v>
      </c>
      <c r="C502" s="10" t="str">
        <f aca="false">IFERROR(LEFT('Layout Mercado Libre'!E502,FIND(" &gt; ",'Layout Mercado Libre'!E502)-1),"")</f>
        <v>Salud y Equipamiento Médico</v>
      </c>
      <c r="D502" s="12" t="n">
        <v>323.59</v>
      </c>
      <c r="E502" s="13" t="n">
        <f aca="false">Parámetros!$B$5</f>
        <v>4</v>
      </c>
      <c r="F502" s="13" t="n">
        <f aca="false">D502+E502</f>
        <v>327.59</v>
      </c>
      <c r="G502" s="3" t="n">
        <f aca="false">IF(C502="",Parámetros!$B$9,IFERROR(VLOOKUP(C502,Parámetros!$A$20:$B$23,2,FALSE()),Parámetros!$B$9))</f>
        <v>0.14</v>
      </c>
      <c r="H502" s="14" t="n">
        <v>0.18</v>
      </c>
      <c r="I502" s="12" t="n">
        <v>75</v>
      </c>
      <c r="J502" s="13" t="n">
        <f aca="false">ROUNDUP((F502+Parámetros!$C$13)/(1-G502),0)</f>
        <v>410</v>
      </c>
      <c r="K502" s="13" t="n">
        <f aca="false">ROUNDUP((F502+Parámetros!$C$14)/(1-G502),0)</f>
        <v>416</v>
      </c>
      <c r="L502" s="13" t="n">
        <f aca="false">ROUNDUP((F502+Parámetros!$C$15)/(1-G502),0)</f>
        <v>424</v>
      </c>
      <c r="M502" s="13" t="n">
        <f aca="false">MAX(ROUNDUP((F502+I502)/(1-G502),0),Parámetros!$B$7)</f>
        <v>469</v>
      </c>
      <c r="N502" s="12" t="n">
        <v>524.18</v>
      </c>
      <c r="O502" s="12" t="n">
        <v>455</v>
      </c>
      <c r="P502" s="13" t="n">
        <f aca="false">Parámetros!$B$6</f>
        <v>1</v>
      </c>
      <c r="Q502" s="13" t="n">
        <f aca="false">IF(AND(ISNUMBER(O502),O502-P502&gt;=Parámetros!$B$7),M502,IF(J502&lt;Parámetros!$B$13,J502,IF(K502&lt;Parámetros!$B$14,K502,IF(L502&lt;Parámetros!$B$15,L502,M502))))</f>
        <v>469</v>
      </c>
      <c r="R502" s="13" t="n">
        <f aca="false">IF(AND(ISNUMBER(O502),O502-P502&gt;=Q502),O502-P502,Q502)</f>
        <v>469</v>
      </c>
      <c r="S502" s="3" t="n">
        <f aca="false">IF(ISNUMBER(O502),R502/O502-1,"")</f>
        <v>0.0307692307692307</v>
      </c>
      <c r="T502" s="13" t="n">
        <f aca="false">VLOOKUP(R502,Parámetros!$A$13:$C$16,3,TRUE())</f>
        <v>0</v>
      </c>
      <c r="U502" s="13" t="n">
        <f aca="false">IF(R502&gt;=Parámetros!$B$7,I502,0)</f>
        <v>75</v>
      </c>
      <c r="V502" s="13" t="n">
        <f aca="false">R502*(1-G502)-T502-U502</f>
        <v>328.34</v>
      </c>
      <c r="W502" s="13" t="n">
        <f aca="false">V502-F502</f>
        <v>0.75</v>
      </c>
      <c r="X502" s="2" t="s">
        <v>13499</v>
      </c>
      <c r="Y502" s="2"/>
      <c r="Z502" s="13"/>
      <c r="AA502" s="2"/>
    </row>
    <row r="503" customFormat="false" ht="15" hidden="false" customHeight="false" outlineLevel="0" collapsed="false">
      <c r="A503" s="8" t="s">
        <v>6188</v>
      </c>
      <c r="B503" s="10" t="str">
        <f aca="false">'Layout Mercado Libre'!C503</f>
        <v>Crema Facial Pond's Clarant B3 FPS 30 200 g</v>
      </c>
      <c r="C503" s="10" t="str">
        <f aca="false">IFERROR(LEFT('Layout Mercado Libre'!E503,FIND(" &gt; ",'Layout Mercado Libre'!E503)-1),"")</f>
        <v>Belleza y Cuidado Personal</v>
      </c>
      <c r="D503" s="12" t="n">
        <v>105.0805</v>
      </c>
      <c r="E503" s="13" t="n">
        <f aca="false">Parámetros!$B$5</f>
        <v>4</v>
      </c>
      <c r="F503" s="13" t="n">
        <f aca="false">D503+E503</f>
        <v>109.0805</v>
      </c>
      <c r="G503" s="3" t="n">
        <f aca="false">IF(C503="",Parámetros!$B$9,IFERROR(VLOOKUP(C503,Parámetros!$A$20:$B$23,2,FALSE()),Parámetros!$B$9))</f>
        <v>0.14</v>
      </c>
      <c r="H503" s="14" t="n">
        <v>0.28</v>
      </c>
      <c r="I503" s="12" t="n">
        <v>75</v>
      </c>
      <c r="J503" s="13" t="n">
        <f aca="false">ROUNDUP((F503+Parámetros!$C$13)/(1-G503),0)</f>
        <v>156</v>
      </c>
      <c r="K503" s="13" t="n">
        <f aca="false">ROUNDUP((F503+Parámetros!$C$14)/(1-G503),0)</f>
        <v>162</v>
      </c>
      <c r="L503" s="13" t="n">
        <f aca="false">ROUNDUP((F503+Parámetros!$C$15)/(1-G503),0)</f>
        <v>170</v>
      </c>
      <c r="M503" s="13" t="n">
        <f aca="false">MAX(ROUNDUP((F503+I503)/(1-G503),0),Parámetros!$B$7)</f>
        <v>299</v>
      </c>
      <c r="N503" s="12" t="n">
        <v>332.99</v>
      </c>
      <c r="O503" s="12" t="n">
        <v>162</v>
      </c>
      <c r="P503" s="13" t="n">
        <f aca="false">Parámetros!$B$6</f>
        <v>1</v>
      </c>
      <c r="Q503" s="13" t="n">
        <f aca="false">IF(AND(ISNUMBER(O503),O503-P503&gt;=Parámetros!$B$7),M503,IF(J503&lt;Parámetros!$B$13,J503,IF(K503&lt;Parámetros!$B$14,K503,IF(L503&lt;Parámetros!$B$15,L503,M503))))</f>
        <v>170</v>
      </c>
      <c r="R503" s="13" t="n">
        <f aca="false">IF(AND(ISNUMBER(O503),O503-P503&gt;=Q503),O503-P503,Q503)</f>
        <v>170</v>
      </c>
      <c r="S503" s="3" t="n">
        <f aca="false">IF(ISNUMBER(O503),R503/O503-1,"")</f>
        <v>0.0493827160493827</v>
      </c>
      <c r="T503" s="13" t="n">
        <f aca="false">VLOOKUP(R503,Parámetros!$A$13:$C$16,3,TRUE())</f>
        <v>37</v>
      </c>
      <c r="U503" s="13" t="n">
        <f aca="false">IF(R503&gt;=Parámetros!$B$7,I503,0)</f>
        <v>0</v>
      </c>
      <c r="V503" s="13" t="n">
        <f aca="false">R503*(1-G503)-T503-U503</f>
        <v>109.2</v>
      </c>
      <c r="W503" s="13" t="n">
        <f aca="false">V503-F503</f>
        <v>0.119499999999988</v>
      </c>
      <c r="X503" s="2" t="s">
        <v>13680</v>
      </c>
      <c r="Y503" s="2"/>
      <c r="Z503" s="13"/>
      <c r="AA503" s="2"/>
    </row>
    <row r="504" customFormat="false" ht="15" hidden="false" customHeight="false" outlineLevel="0" collapsed="false">
      <c r="A504" s="8" t="s">
        <v>6203</v>
      </c>
      <c r="B504" s="10" t="str">
        <f aca="false">'Layout Mercado Libre'!C504</f>
        <v>Suero Rehidratante Electrolit Manzana 625 ml</v>
      </c>
      <c r="C504" s="10" t="str">
        <f aca="false">IFERROR(LEFT('Layout Mercado Libre'!E504,FIND(" &gt; ",'Layout Mercado Libre'!E504)-1),"")</f>
        <v>Salud y Equipamiento Médico</v>
      </c>
      <c r="D504" s="12" t="n">
        <v>20.14</v>
      </c>
      <c r="E504" s="13" t="n">
        <f aca="false">Parámetros!$B$5</f>
        <v>4</v>
      </c>
      <c r="F504" s="13" t="n">
        <f aca="false">D504+E504</f>
        <v>24.14</v>
      </c>
      <c r="G504" s="3" t="n">
        <f aca="false">IF(C504="",Parámetros!$B$9,IFERROR(VLOOKUP(C504,Parámetros!$A$20:$B$23,2,FALSE()),Parámetros!$B$9))</f>
        <v>0.14</v>
      </c>
      <c r="H504" s="14" t="n">
        <v>0.8</v>
      </c>
      <c r="I504" s="12" t="n">
        <v>90</v>
      </c>
      <c r="J504" s="13" t="n">
        <f aca="false">ROUNDUP((F504+Parámetros!$C$13)/(1-G504),0)</f>
        <v>58</v>
      </c>
      <c r="K504" s="13" t="n">
        <f aca="false">ROUNDUP((F504+Parámetros!$C$14)/(1-G504),0)</f>
        <v>63</v>
      </c>
      <c r="L504" s="13" t="n">
        <f aca="false">ROUNDUP((F504+Parámetros!$C$15)/(1-G504),0)</f>
        <v>72</v>
      </c>
      <c r="M504" s="13" t="n">
        <f aca="false">MAX(ROUNDUP((F504+I504)/(1-G504),0),Parámetros!$B$7)</f>
        <v>299</v>
      </c>
      <c r="N504" s="12" t="n">
        <v>35.67</v>
      </c>
      <c r="O504" s="12" t="n">
        <v>34</v>
      </c>
      <c r="P504" s="13" t="n">
        <f aca="false">Parámetros!$B$6</f>
        <v>1</v>
      </c>
      <c r="Q504" s="13" t="n">
        <f aca="false">IF(AND(ISNUMBER(O504),O504-P504&gt;=Parámetros!$B$7),M504,IF(J504&lt;Parámetros!$B$13,J504,IF(K504&lt;Parámetros!$B$14,K504,IF(L504&lt;Parámetros!$B$15,L504,M504))))</f>
        <v>58</v>
      </c>
      <c r="R504" s="13" t="n">
        <f aca="false">IF(AND(ISNUMBER(O504),O504-P504&gt;=Q504),O504-P504,Q504)</f>
        <v>58</v>
      </c>
      <c r="S504" s="3" t="n">
        <f aca="false">IF(ISNUMBER(O504),R504/O504-1,"")</f>
        <v>0.705882352941176</v>
      </c>
      <c r="T504" s="13" t="n">
        <f aca="false">VLOOKUP(R504,Parámetros!$A$13:$C$16,3,TRUE())</f>
        <v>25</v>
      </c>
      <c r="U504" s="13" t="n">
        <f aca="false">IF(R504&gt;=Parámetros!$B$7,I504,0)</f>
        <v>0</v>
      </c>
      <c r="V504" s="13" t="n">
        <f aca="false">R504*(1-G504)-T504-U504</f>
        <v>24.88</v>
      </c>
      <c r="W504" s="13" t="n">
        <f aca="false">V504-F504</f>
        <v>0.740000000000002</v>
      </c>
      <c r="X504" s="2" t="s">
        <v>13687</v>
      </c>
      <c r="Y504" s="2"/>
      <c r="Z504" s="13"/>
      <c r="AA504" s="2"/>
    </row>
    <row r="505" customFormat="false" ht="15" hidden="false" customHeight="false" outlineLevel="0" collapsed="false">
      <c r="A505" s="8" t="s">
        <v>6214</v>
      </c>
      <c r="B505" s="10" t="str">
        <f aca="false">'Layout Mercado Libre'!C505</f>
        <v>Gasa Estéril Dibar Monarca 10 x 10 cm 8 Capas 100 Piezas</v>
      </c>
      <c r="C505" s="10" t="str">
        <f aca="false">IFERROR(LEFT('Layout Mercado Libre'!E505,FIND(" &gt; ",'Layout Mercado Libre'!E505)-1),"")</f>
        <v>Salud y Equipamiento Médico</v>
      </c>
      <c r="D505" s="12" t="n">
        <v>114.66</v>
      </c>
      <c r="E505" s="13" t="n">
        <f aca="false">Parámetros!$B$5</f>
        <v>4</v>
      </c>
      <c r="F505" s="13" t="n">
        <f aca="false">D505+E505</f>
        <v>118.66</v>
      </c>
      <c r="G505" s="3" t="n">
        <f aca="false">IF(C505="",Parámetros!$B$9,IFERROR(VLOOKUP(C505,Parámetros!$A$20:$B$23,2,FALSE()),Parámetros!$B$9))</f>
        <v>0.14</v>
      </c>
      <c r="H505" s="14" t="n">
        <v>0.75</v>
      </c>
      <c r="I505" s="12" t="n">
        <v>90</v>
      </c>
      <c r="J505" s="13" t="n">
        <f aca="false">ROUNDUP((F505+Parámetros!$C$13)/(1-G505),0)</f>
        <v>168</v>
      </c>
      <c r="K505" s="13" t="n">
        <f aca="false">ROUNDUP((F505+Parámetros!$C$14)/(1-G505),0)</f>
        <v>173</v>
      </c>
      <c r="L505" s="13" t="n">
        <f aca="false">ROUNDUP((F505+Parámetros!$C$15)/(1-G505),0)</f>
        <v>181</v>
      </c>
      <c r="M505" s="13" t="n">
        <f aca="false">MAX(ROUNDUP((F505+I505)/(1-G505),0),Parámetros!$B$7)</f>
        <v>299</v>
      </c>
      <c r="N505" s="12" t="n">
        <v>255.55</v>
      </c>
      <c r="O505" s="12" t="n">
        <v>255.55</v>
      </c>
      <c r="P505" s="13" t="n">
        <f aca="false">Parámetros!$B$6</f>
        <v>1</v>
      </c>
      <c r="Q505" s="13" t="n">
        <f aca="false">IF(AND(ISNUMBER(O505),O505-P505&gt;=Parámetros!$B$7),M505,IF(J505&lt;Parámetros!$B$13,J505,IF(K505&lt;Parámetros!$B$14,K505,IF(L505&lt;Parámetros!$B$15,L505,M505))))</f>
        <v>181</v>
      </c>
      <c r="R505" s="13" t="n">
        <f aca="false">IF(AND(ISNUMBER(O505),O505-P505&gt;=Q505),O505-P505,Q505)</f>
        <v>254.55</v>
      </c>
      <c r="S505" s="3" t="n">
        <f aca="false">IF(ISNUMBER(O505),R505/O505-1,"")</f>
        <v>-0.00391312854627279</v>
      </c>
      <c r="T505" s="13" t="n">
        <f aca="false">VLOOKUP(R505,Parámetros!$A$13:$C$16,3,TRUE())</f>
        <v>37</v>
      </c>
      <c r="U505" s="13" t="n">
        <f aca="false">IF(R505&gt;=Parámetros!$B$7,I505,0)</f>
        <v>0</v>
      </c>
      <c r="V505" s="13" t="n">
        <f aca="false">R505*(1-G505)-T505-U505</f>
        <v>181.913</v>
      </c>
      <c r="W505" s="13" t="n">
        <f aca="false">V505-F505</f>
        <v>63.253</v>
      </c>
      <c r="X505" s="2" t="s">
        <v>13541</v>
      </c>
      <c r="Y505" s="2"/>
      <c r="Z505" s="13"/>
      <c r="AA505" s="2"/>
    </row>
    <row r="506" customFormat="false" ht="15" hidden="false" customHeight="false" outlineLevel="0" collapsed="false">
      <c r="A506" s="8" t="s">
        <v>6225</v>
      </c>
      <c r="B506" s="10" t="str">
        <f aca="false">'Layout Mercado Libre'!C506</f>
        <v>Condones Sico Sensitive Delgados de Látex 3 Piezas</v>
      </c>
      <c r="C506" s="10" t="str">
        <f aca="false">IFERROR(LEFT('Layout Mercado Libre'!E506,FIND(" &gt; ",'Layout Mercado Libre'!E506)-1),"")</f>
        <v>Salud y Equipamiento Médico</v>
      </c>
      <c r="D506" s="12" t="n">
        <v>52.95</v>
      </c>
      <c r="E506" s="13" t="n">
        <f aca="false">Parámetros!$B$5</f>
        <v>4</v>
      </c>
      <c r="F506" s="13" t="n">
        <f aca="false">D506+E506</f>
        <v>56.95</v>
      </c>
      <c r="G506" s="3" t="n">
        <f aca="false">IF(C506="",Parámetros!$B$9,IFERROR(VLOOKUP(C506,Parámetros!$A$20:$B$23,2,FALSE()),Parámetros!$B$9))</f>
        <v>0.14</v>
      </c>
      <c r="H506" s="14" t="n">
        <v>0.17</v>
      </c>
      <c r="I506" s="12" t="n">
        <v>75</v>
      </c>
      <c r="J506" s="13" t="n">
        <f aca="false">ROUNDUP((F506+Parámetros!$C$13)/(1-G506),0)</f>
        <v>96</v>
      </c>
      <c r="K506" s="13" t="n">
        <f aca="false">ROUNDUP((F506+Parámetros!$C$14)/(1-G506),0)</f>
        <v>102</v>
      </c>
      <c r="L506" s="13" t="n">
        <f aca="false">ROUNDUP((F506+Parámetros!$C$15)/(1-G506),0)</f>
        <v>110</v>
      </c>
      <c r="M506" s="13" t="n">
        <f aca="false">MAX(ROUNDUP((F506+I506)/(1-G506),0),Parámetros!$B$7)</f>
        <v>299</v>
      </c>
      <c r="N506" s="12" t="n">
        <v>166.8</v>
      </c>
      <c r="O506" s="12" t="n">
        <v>68.45</v>
      </c>
      <c r="P506" s="13" t="n">
        <f aca="false">Parámetros!$B$6</f>
        <v>1</v>
      </c>
      <c r="Q506" s="13" t="n">
        <f aca="false">IF(AND(ISNUMBER(O506),O506-P506&gt;=Parámetros!$B$7),M506,IF(J506&lt;Parámetros!$B$13,J506,IF(K506&lt;Parámetros!$B$14,K506,IF(L506&lt;Parámetros!$B$15,L506,M506))))</f>
        <v>96</v>
      </c>
      <c r="R506" s="13" t="n">
        <f aca="false">IF(AND(ISNUMBER(O506),O506-P506&gt;=Q506),O506-P506,Q506)</f>
        <v>96</v>
      </c>
      <c r="S506" s="3" t="n">
        <f aca="false">IF(ISNUMBER(O506),R506/O506-1,"")</f>
        <v>0.402483564645727</v>
      </c>
      <c r="T506" s="13" t="n">
        <f aca="false">VLOOKUP(R506,Parámetros!$A$13:$C$16,3,TRUE())</f>
        <v>25</v>
      </c>
      <c r="U506" s="13" t="n">
        <f aca="false">IF(R506&gt;=Parámetros!$B$7,I506,0)</f>
        <v>0</v>
      </c>
      <c r="V506" s="13" t="n">
        <f aca="false">R506*(1-G506)-T506-U506</f>
        <v>57.56</v>
      </c>
      <c r="W506" s="13" t="n">
        <f aca="false">V506-F506</f>
        <v>0.609999999999999</v>
      </c>
      <c r="X506" s="2" t="s">
        <v>13697</v>
      </c>
      <c r="Y506" s="2"/>
      <c r="Z506" s="13"/>
      <c r="AA506" s="2"/>
    </row>
    <row r="507" customFormat="false" ht="15" hidden="false" customHeight="false" outlineLevel="0" collapsed="false">
      <c r="A507" s="8" t="s">
        <v>6240</v>
      </c>
      <c r="B507" s="10" t="str">
        <f aca="false">'Layout Mercado Libre'!C507</f>
        <v>Nexium Mups Esomeprazol 40 mg 14 Tabletas</v>
      </c>
      <c r="C507" s="10" t="str">
        <f aca="false">IFERROR(LEFT('Layout Mercado Libre'!E507,FIND(" &gt; ",'Layout Mercado Libre'!E507)-1),"")</f>
        <v>Salud y Equipamiento Médico</v>
      </c>
      <c r="D507" s="12" t="n">
        <v>410</v>
      </c>
      <c r="E507" s="13" t="n">
        <f aca="false">Parámetros!$B$5</f>
        <v>4</v>
      </c>
      <c r="F507" s="13" t="n">
        <f aca="false">D507+E507</f>
        <v>414</v>
      </c>
      <c r="G507" s="3" t="n">
        <f aca="false">IF(C507="",Parámetros!$B$9,IFERROR(VLOOKUP(C507,Parámetros!$A$20:$B$23,2,FALSE()),Parámetros!$B$9))</f>
        <v>0.14</v>
      </c>
      <c r="H507" s="14" t="n">
        <v>0.15</v>
      </c>
      <c r="I507" s="12" t="n">
        <v>75</v>
      </c>
      <c r="J507" s="13" t="n">
        <f aca="false">ROUNDUP((F507+Parámetros!$C$13)/(1-G507),0)</f>
        <v>511</v>
      </c>
      <c r="K507" s="13" t="n">
        <f aca="false">ROUNDUP((F507+Parámetros!$C$14)/(1-G507),0)</f>
        <v>517</v>
      </c>
      <c r="L507" s="13" t="n">
        <f aca="false">ROUNDUP((F507+Parámetros!$C$15)/(1-G507),0)</f>
        <v>525</v>
      </c>
      <c r="M507" s="13" t="n">
        <f aca="false">MAX(ROUNDUP((F507+I507)/(1-G507),0),Parámetros!$B$7)</f>
        <v>569</v>
      </c>
      <c r="N507" s="12" t="n">
        <v>1056.11</v>
      </c>
      <c r="O507" s="12" t="n">
        <v>719</v>
      </c>
      <c r="P507" s="13" t="n">
        <f aca="false">Parámetros!$B$6</f>
        <v>1</v>
      </c>
      <c r="Q507" s="13" t="n">
        <f aca="false">IF(AND(ISNUMBER(O507),O507-P507&gt;=Parámetros!$B$7),M507,IF(J507&lt;Parámetros!$B$13,J507,IF(K507&lt;Parámetros!$B$14,K507,IF(L507&lt;Parámetros!$B$15,L507,M507))))</f>
        <v>569</v>
      </c>
      <c r="R507" s="13" t="n">
        <f aca="false">IF(AND(ISNUMBER(O507),O507-P507&gt;=Q507),O507-P507,Q507)</f>
        <v>718</v>
      </c>
      <c r="S507" s="3" t="n">
        <f aca="false">IF(ISNUMBER(O507),R507/O507-1,"")</f>
        <v>-0.00139082058414464</v>
      </c>
      <c r="T507" s="13" t="n">
        <f aca="false">VLOOKUP(R507,Parámetros!$A$13:$C$16,3,TRUE())</f>
        <v>0</v>
      </c>
      <c r="U507" s="13" t="n">
        <f aca="false">IF(R507&gt;=Parámetros!$B$7,I507,0)</f>
        <v>75</v>
      </c>
      <c r="V507" s="13" t="n">
        <f aca="false">R507*(1-G507)-T507-U507</f>
        <v>542.48</v>
      </c>
      <c r="W507" s="13" t="n">
        <f aca="false">V507-F507</f>
        <v>128.48</v>
      </c>
      <c r="X507" s="2" t="s">
        <v>13554</v>
      </c>
      <c r="Y507" s="2"/>
      <c r="Z507" s="13"/>
      <c r="AA507" s="2"/>
    </row>
    <row r="508" customFormat="false" ht="15" hidden="false" customHeight="false" outlineLevel="0" collapsed="false">
      <c r="A508" s="8" t="s">
        <v>6253</v>
      </c>
      <c r="B508" s="10" t="str">
        <f aca="false">'Layout Mercado Libre'!C508</f>
        <v>Enjuague Bucal Lacer Perioxidin Clorhexidina 0.12% 200 ml</v>
      </c>
      <c r="C508" s="10" t="str">
        <f aca="false">IFERROR(LEFT('Layout Mercado Libre'!E508,FIND(" &gt; ",'Layout Mercado Libre'!E508)-1),"")</f>
        <v>Belleza y Cuidado Personal</v>
      </c>
      <c r="D508" s="12" t="n">
        <v>243.79</v>
      </c>
      <c r="E508" s="13" t="n">
        <f aca="false">Parámetros!$B$5</f>
        <v>4</v>
      </c>
      <c r="F508" s="13" t="n">
        <f aca="false">D508+E508</f>
        <v>247.79</v>
      </c>
      <c r="G508" s="3" t="n">
        <f aca="false">IF(C508="",Parámetros!$B$9,IFERROR(VLOOKUP(C508,Parámetros!$A$20:$B$23,2,FALSE()),Parámetros!$B$9))</f>
        <v>0.14</v>
      </c>
      <c r="H508" s="14" t="n">
        <v>0.29</v>
      </c>
      <c r="I508" s="12" t="n">
        <v>75</v>
      </c>
      <c r="J508" s="13" t="n">
        <f aca="false">ROUNDUP((F508+Parámetros!$C$13)/(1-G508),0)</f>
        <v>318</v>
      </c>
      <c r="K508" s="13" t="n">
        <f aca="false">ROUNDUP((F508+Parámetros!$C$14)/(1-G508),0)</f>
        <v>324</v>
      </c>
      <c r="L508" s="13" t="n">
        <f aca="false">ROUNDUP((F508+Parámetros!$C$15)/(1-G508),0)</f>
        <v>332</v>
      </c>
      <c r="M508" s="13" t="n">
        <f aca="false">MAX(ROUNDUP((F508+I508)/(1-G508),0),Parámetros!$B$7)</f>
        <v>376</v>
      </c>
      <c r="N508" s="12" t="n">
        <v>531.37</v>
      </c>
      <c r="O508" s="12" t="n">
        <v>538</v>
      </c>
      <c r="P508" s="13" t="n">
        <f aca="false">Parámetros!$B$6</f>
        <v>1</v>
      </c>
      <c r="Q508" s="13" t="n">
        <f aca="false">IF(AND(ISNUMBER(O508),O508-P508&gt;=Parámetros!$B$7),M508,IF(J508&lt;Parámetros!$B$13,J508,IF(K508&lt;Parámetros!$B$14,K508,IF(L508&lt;Parámetros!$B$15,L508,M508))))</f>
        <v>376</v>
      </c>
      <c r="R508" s="13" t="n">
        <f aca="false">IF(AND(ISNUMBER(O508),O508-P508&gt;=Q508),O508-P508,Q508)</f>
        <v>537</v>
      </c>
      <c r="S508" s="3" t="n">
        <f aca="false">IF(ISNUMBER(O508),R508/O508-1,"")</f>
        <v>-0.0018587360594795</v>
      </c>
      <c r="T508" s="13" t="n">
        <f aca="false">VLOOKUP(R508,Parámetros!$A$13:$C$16,3,TRUE())</f>
        <v>0</v>
      </c>
      <c r="U508" s="13" t="n">
        <f aca="false">IF(R508&gt;=Parámetros!$B$7,I508,0)</f>
        <v>75</v>
      </c>
      <c r="V508" s="13" t="n">
        <f aca="false">R508*(1-G508)-T508-U508</f>
        <v>386.82</v>
      </c>
      <c r="W508" s="13" t="n">
        <f aca="false">V508-F508</f>
        <v>139.03</v>
      </c>
      <c r="X508" s="2" t="s">
        <v>13632</v>
      </c>
      <c r="Y508" s="2"/>
      <c r="Z508" s="13"/>
      <c r="AA508" s="2"/>
    </row>
    <row r="509" customFormat="false" ht="15" hidden="false" customHeight="false" outlineLevel="0" collapsed="false">
      <c r="A509" s="8" t="s">
        <v>6267</v>
      </c>
      <c r="B509" s="10" t="str">
        <f aca="false">'Layout Mercado Libre'!C509</f>
        <v>Redoxon AOX Vitamina C, D y Zinc 10 Tabletas Efervescentes</v>
      </c>
      <c r="C509" s="10" t="str">
        <f aca="false">IFERROR(LEFT('Layout Mercado Libre'!E509,FIND(" &gt; ",'Layout Mercado Libre'!E509)-1),"")</f>
        <v>Salud y Equipamiento Médico</v>
      </c>
      <c r="D509" s="12" t="n">
        <v>131.67</v>
      </c>
      <c r="E509" s="13" t="n">
        <f aca="false">Parámetros!$B$5</f>
        <v>4</v>
      </c>
      <c r="F509" s="13" t="n">
        <f aca="false">D509+E509</f>
        <v>135.67</v>
      </c>
      <c r="G509" s="3" t="n">
        <f aca="false">IF(C509="",Parámetros!$B$9,IFERROR(VLOOKUP(C509,Parámetros!$A$20:$B$23,2,FALSE()),Parámetros!$B$9))</f>
        <v>0.14</v>
      </c>
      <c r="H509" s="14" t="n">
        <v>0.14</v>
      </c>
      <c r="I509" s="12" t="n">
        <v>75</v>
      </c>
      <c r="J509" s="13" t="n">
        <f aca="false">ROUNDUP((F509+Parámetros!$C$13)/(1-G509),0)</f>
        <v>187</v>
      </c>
      <c r="K509" s="13" t="n">
        <f aca="false">ROUNDUP((F509+Parámetros!$C$14)/(1-G509),0)</f>
        <v>193</v>
      </c>
      <c r="L509" s="13" t="n">
        <f aca="false">ROUNDUP((F509+Parámetros!$C$15)/(1-G509),0)</f>
        <v>201</v>
      </c>
      <c r="M509" s="13" t="n">
        <f aca="false">MAX(ROUNDUP((F509+I509)/(1-G509),0),Parámetros!$B$7)</f>
        <v>299</v>
      </c>
      <c r="N509" s="12" t="n">
        <v>242.15</v>
      </c>
      <c r="O509" s="12" t="n">
        <v>128.57</v>
      </c>
      <c r="P509" s="13" t="n">
        <f aca="false">Parámetros!$B$6</f>
        <v>1</v>
      </c>
      <c r="Q509" s="13" t="n">
        <f aca="false">IF(AND(ISNUMBER(O509),O509-P509&gt;=Parámetros!$B$7),M509,IF(J509&lt;Parámetros!$B$13,J509,IF(K509&lt;Parámetros!$B$14,K509,IF(L509&lt;Parámetros!$B$15,L509,M509))))</f>
        <v>201</v>
      </c>
      <c r="R509" s="13" t="n">
        <f aca="false">IF(AND(ISNUMBER(O509),O509-P509&gt;=Q509),O509-P509,Q509)</f>
        <v>201</v>
      </c>
      <c r="S509" s="3" t="n">
        <f aca="false">IF(ISNUMBER(O509),R509/O509-1,"")</f>
        <v>0.56335070389671</v>
      </c>
      <c r="T509" s="13" t="n">
        <f aca="false">VLOOKUP(R509,Parámetros!$A$13:$C$16,3,TRUE())</f>
        <v>37</v>
      </c>
      <c r="U509" s="13" t="n">
        <f aca="false">IF(R509&gt;=Parámetros!$B$7,I509,0)</f>
        <v>0</v>
      </c>
      <c r="V509" s="13" t="n">
        <f aca="false">R509*(1-G509)-T509-U509</f>
        <v>135.86</v>
      </c>
      <c r="W509" s="13" t="n">
        <f aca="false">V509-F509</f>
        <v>0.189999999999998</v>
      </c>
      <c r="X509" s="2" t="s">
        <v>13533</v>
      </c>
      <c r="Y509" s="2"/>
      <c r="Z509" s="13"/>
      <c r="AA509" s="2"/>
    </row>
    <row r="510" customFormat="false" ht="15" hidden="false" customHeight="false" outlineLevel="0" collapsed="false">
      <c r="A510" s="8" t="s">
        <v>6280</v>
      </c>
      <c r="B510" s="10" t="str">
        <f aca="false">'Layout Mercado Libre'!C510</f>
        <v>Toallitas Desmaquillantes Claris Aloe Vera 40 Piezas</v>
      </c>
      <c r="C510" s="10" t="str">
        <f aca="false">IFERROR(LEFT('Layout Mercado Libre'!E510,FIND(" &gt; ",'Layout Mercado Libre'!E510)-1),"")</f>
        <v>Belleza y Cuidado Personal</v>
      </c>
      <c r="D510" s="12" t="n">
        <v>16.26</v>
      </c>
      <c r="E510" s="13" t="n">
        <f aca="false">Parámetros!$B$5</f>
        <v>4</v>
      </c>
      <c r="F510" s="13" t="n">
        <f aca="false">D510+E510</f>
        <v>20.26</v>
      </c>
      <c r="G510" s="3" t="n">
        <f aca="false">IF(C510="",Parámetros!$B$9,IFERROR(VLOOKUP(C510,Parámetros!$A$20:$B$23,2,FALSE()),Parámetros!$B$9))</f>
        <v>0.14</v>
      </c>
      <c r="H510" s="14" t="n">
        <v>0.31</v>
      </c>
      <c r="I510" s="12" t="n">
        <v>75</v>
      </c>
      <c r="J510" s="13" t="n">
        <f aca="false">ROUNDUP((F510+Parámetros!$C$13)/(1-G510),0)</f>
        <v>53</v>
      </c>
      <c r="K510" s="13" t="n">
        <f aca="false">ROUNDUP((F510+Parámetros!$C$14)/(1-G510),0)</f>
        <v>59</v>
      </c>
      <c r="L510" s="13" t="n">
        <f aca="false">ROUNDUP((F510+Parámetros!$C$15)/(1-G510),0)</f>
        <v>67</v>
      </c>
      <c r="M510" s="13" t="n">
        <f aca="false">MAX(ROUNDUP((F510+I510)/(1-G510),0),Parámetros!$B$7)</f>
        <v>299</v>
      </c>
      <c r="N510" s="12" t="n">
        <v>90.24</v>
      </c>
      <c r="O510" s="12" t="n">
        <v>62</v>
      </c>
      <c r="P510" s="13" t="n">
        <f aca="false">Parámetros!$B$6</f>
        <v>1</v>
      </c>
      <c r="Q510" s="13" t="n">
        <f aca="false">IF(AND(ISNUMBER(O510),O510-P510&gt;=Parámetros!$B$7),M510,IF(J510&lt;Parámetros!$B$13,J510,IF(K510&lt;Parámetros!$B$14,K510,IF(L510&lt;Parámetros!$B$15,L510,M510))))</f>
        <v>53</v>
      </c>
      <c r="R510" s="13" t="n">
        <f aca="false">IF(AND(ISNUMBER(O510),O510-P510&gt;=Q510),O510-P510,Q510)</f>
        <v>61</v>
      </c>
      <c r="S510" s="3" t="n">
        <f aca="false">IF(ISNUMBER(O510),R510/O510-1,"")</f>
        <v>-0.0161290322580645</v>
      </c>
      <c r="T510" s="13" t="n">
        <f aca="false">VLOOKUP(R510,Parámetros!$A$13:$C$16,3,TRUE())</f>
        <v>25</v>
      </c>
      <c r="U510" s="13" t="n">
        <f aca="false">IF(R510&gt;=Parámetros!$B$7,I510,0)</f>
        <v>0</v>
      </c>
      <c r="V510" s="13" t="n">
        <f aca="false">R510*(1-G510)-T510-U510</f>
        <v>27.46</v>
      </c>
      <c r="W510" s="13" t="n">
        <f aca="false">V510-F510</f>
        <v>7.2</v>
      </c>
      <c r="X510" s="2" t="s">
        <v>13698</v>
      </c>
      <c r="Y510" s="2"/>
      <c r="Z510" s="13"/>
      <c r="AA510" s="2"/>
    </row>
    <row r="511" customFormat="false" ht="15" hidden="false" customHeight="false" outlineLevel="0" collapsed="false">
      <c r="A511" s="8" t="s">
        <v>6296</v>
      </c>
      <c r="B511" s="10" t="str">
        <f aca="false">'Layout Mercado Libre'!C511</f>
        <v>Suero Rehidratante Electrolit Mora Azul 625 ml</v>
      </c>
      <c r="C511" s="10" t="str">
        <f aca="false">IFERROR(LEFT('Layout Mercado Libre'!E511,FIND(" &gt; ",'Layout Mercado Libre'!E511)-1),"")</f>
        <v>Salud y Equipamiento Médico</v>
      </c>
      <c r="D511" s="12" t="n">
        <v>20.14</v>
      </c>
      <c r="E511" s="13" t="n">
        <f aca="false">Parámetros!$B$5</f>
        <v>4</v>
      </c>
      <c r="F511" s="13" t="n">
        <f aca="false">D511+E511</f>
        <v>24.14</v>
      </c>
      <c r="G511" s="3" t="n">
        <f aca="false">IF(C511="",Parámetros!$B$9,IFERROR(VLOOKUP(C511,Parámetros!$A$20:$B$23,2,FALSE()),Parámetros!$B$9))</f>
        <v>0.14</v>
      </c>
      <c r="H511" s="14" t="n">
        <v>0.8</v>
      </c>
      <c r="I511" s="12" t="n">
        <v>90</v>
      </c>
      <c r="J511" s="13" t="n">
        <f aca="false">ROUNDUP((F511+Parámetros!$C$13)/(1-G511),0)</f>
        <v>58</v>
      </c>
      <c r="K511" s="13" t="n">
        <f aca="false">ROUNDUP((F511+Parámetros!$C$14)/(1-G511),0)</f>
        <v>63</v>
      </c>
      <c r="L511" s="13" t="n">
        <f aca="false">ROUNDUP((F511+Parámetros!$C$15)/(1-G511),0)</f>
        <v>72</v>
      </c>
      <c r="M511" s="13" t="n">
        <f aca="false">MAX(ROUNDUP((F511+I511)/(1-G511),0),Parámetros!$B$7)</f>
        <v>299</v>
      </c>
      <c r="N511" s="12" t="n">
        <v>40.62</v>
      </c>
      <c r="O511" s="12" t="n">
        <v>34</v>
      </c>
      <c r="P511" s="13" t="n">
        <f aca="false">Parámetros!$B$6</f>
        <v>1</v>
      </c>
      <c r="Q511" s="13" t="n">
        <f aca="false">IF(AND(ISNUMBER(O511),O511-P511&gt;=Parámetros!$B$7),M511,IF(J511&lt;Parámetros!$B$13,J511,IF(K511&lt;Parámetros!$B$14,K511,IF(L511&lt;Parámetros!$B$15,L511,M511))))</f>
        <v>58</v>
      </c>
      <c r="R511" s="13" t="n">
        <f aca="false">IF(AND(ISNUMBER(O511),O511-P511&gt;=Q511),O511-P511,Q511)</f>
        <v>58</v>
      </c>
      <c r="S511" s="3" t="n">
        <f aca="false">IF(ISNUMBER(O511),R511/O511-1,"")</f>
        <v>0.705882352941176</v>
      </c>
      <c r="T511" s="13" t="n">
        <f aca="false">VLOOKUP(R511,Parámetros!$A$13:$C$16,3,TRUE())</f>
        <v>25</v>
      </c>
      <c r="U511" s="13" t="n">
        <f aca="false">IF(R511&gt;=Parámetros!$B$7,I511,0)</f>
        <v>0</v>
      </c>
      <c r="V511" s="13" t="n">
        <f aca="false">R511*(1-G511)-T511-U511</f>
        <v>24.88</v>
      </c>
      <c r="W511" s="13" t="n">
        <f aca="false">V511-F511</f>
        <v>0.740000000000002</v>
      </c>
      <c r="X511" s="2" t="s">
        <v>13687</v>
      </c>
      <c r="Y511" s="2"/>
      <c r="Z511" s="13"/>
      <c r="AA511" s="2"/>
    </row>
    <row r="512" customFormat="false" ht="15" hidden="false" customHeight="false" outlineLevel="0" collapsed="false">
      <c r="A512" s="8" t="s">
        <v>6306</v>
      </c>
      <c r="B512" s="10" t="str">
        <f aca="false">'Layout Mercado Libre'!C512</f>
        <v>Pañales Bbtips Sensitive Etapa 6 Unisex 40 Piezas</v>
      </c>
      <c r="C512" s="10" t="str">
        <f aca="false">IFERROR(LEFT('Layout Mercado Libre'!E512,FIND(" &gt; ",'Layout Mercado Libre'!E512)-1),"")</f>
        <v>Bebés</v>
      </c>
      <c r="D512" s="12" t="n">
        <v>171.81</v>
      </c>
      <c r="E512" s="13" t="n">
        <f aca="false">Parámetros!$B$5</f>
        <v>4</v>
      </c>
      <c r="F512" s="13" t="n">
        <f aca="false">D512+E512</f>
        <v>175.81</v>
      </c>
      <c r="G512" s="3" t="n">
        <f aca="false">IF(C512="",Parámetros!$B$9,IFERROR(VLOOKUP(C512,Parámetros!$A$20:$B$23,2,FALSE()),Parámetros!$B$9))</f>
        <v>0.15</v>
      </c>
      <c r="H512" s="14" t="n">
        <v>3.2</v>
      </c>
      <c r="I512" s="12" t="n">
        <v>125</v>
      </c>
      <c r="J512" s="13" t="n">
        <f aca="false">ROUNDUP((F512+Parámetros!$C$13)/(1-G512),0)</f>
        <v>237</v>
      </c>
      <c r="K512" s="13" t="n">
        <f aca="false">ROUNDUP((F512+Parámetros!$C$14)/(1-G512),0)</f>
        <v>243</v>
      </c>
      <c r="L512" s="13" t="n">
        <f aca="false">ROUNDUP((F512+Parámetros!$C$15)/(1-G512),0)</f>
        <v>251</v>
      </c>
      <c r="M512" s="13" t="n">
        <f aca="false">MAX(ROUNDUP((F512+I512)/(1-G512),0),Parámetros!$B$7)</f>
        <v>354</v>
      </c>
      <c r="N512" s="12" t="n">
        <v>525.97</v>
      </c>
      <c r="O512" s="12" t="n">
        <v>199</v>
      </c>
      <c r="P512" s="13" t="n">
        <f aca="false">Parámetros!$B$6</f>
        <v>1</v>
      </c>
      <c r="Q512" s="13" t="n">
        <f aca="false">IF(AND(ISNUMBER(O512),O512-P512&gt;=Parámetros!$B$7),M512,IF(J512&lt;Parámetros!$B$13,J512,IF(K512&lt;Parámetros!$B$14,K512,IF(L512&lt;Parámetros!$B$15,L512,M512))))</f>
        <v>251</v>
      </c>
      <c r="R512" s="13" t="n">
        <f aca="false">IF(AND(ISNUMBER(O512),O512-P512&gt;=Q512),O512-P512,Q512)</f>
        <v>251</v>
      </c>
      <c r="S512" s="3" t="n">
        <f aca="false">IF(ISNUMBER(O512),R512/O512-1,"")</f>
        <v>0.261306532663317</v>
      </c>
      <c r="T512" s="13" t="n">
        <f aca="false">VLOOKUP(R512,Parámetros!$A$13:$C$16,3,TRUE())</f>
        <v>37</v>
      </c>
      <c r="U512" s="13" t="n">
        <f aca="false">IF(R512&gt;=Parámetros!$B$7,I512,0)</f>
        <v>0</v>
      </c>
      <c r="V512" s="13" t="n">
        <f aca="false">R512*(1-G512)-T512-U512</f>
        <v>176.35</v>
      </c>
      <c r="W512" s="13" t="n">
        <f aca="false">V512-F512</f>
        <v>0.539999999999992</v>
      </c>
      <c r="X512" s="2" t="s">
        <v>13510</v>
      </c>
      <c r="Y512" s="2"/>
      <c r="Z512" s="13"/>
      <c r="AA512" s="2"/>
    </row>
    <row r="513" customFormat="false" ht="15" hidden="false" customHeight="false" outlineLevel="0" collapsed="false">
      <c r="A513" s="8" t="s">
        <v>6321</v>
      </c>
      <c r="B513" s="10" t="str">
        <f aca="false">'Layout Mercado Libre'!C513</f>
        <v>Avamys 2A Furoato de Fluticasona 27.5 mcg 120 Dosis</v>
      </c>
      <c r="C513" s="10" t="str">
        <f aca="false">IFERROR(LEFT('Layout Mercado Libre'!E513,FIND(" &gt; ",'Layout Mercado Libre'!E513)-1),"")</f>
        <v>Salud y Equipamiento Médico</v>
      </c>
      <c r="D513" s="12" t="n">
        <v>501.6</v>
      </c>
      <c r="E513" s="13" t="n">
        <f aca="false">Parámetros!$B$5</f>
        <v>4</v>
      </c>
      <c r="F513" s="13" t="n">
        <f aca="false">D513+E513</f>
        <v>505.6</v>
      </c>
      <c r="G513" s="3" t="n">
        <f aca="false">IF(C513="",Parámetros!$B$9,IFERROR(VLOOKUP(C513,Parámetros!$A$20:$B$23,2,FALSE()),Parámetros!$B$9))</f>
        <v>0.14</v>
      </c>
      <c r="H513" s="14" t="n">
        <v>0.39</v>
      </c>
      <c r="I513" s="12" t="n">
        <v>75</v>
      </c>
      <c r="J513" s="13" t="n">
        <f aca="false">ROUNDUP((F513+Parámetros!$C$13)/(1-G513),0)</f>
        <v>617</v>
      </c>
      <c r="K513" s="13" t="n">
        <f aca="false">ROUNDUP((F513+Parámetros!$C$14)/(1-G513),0)</f>
        <v>623</v>
      </c>
      <c r="L513" s="13" t="n">
        <f aca="false">ROUNDUP((F513+Parámetros!$C$15)/(1-G513),0)</f>
        <v>631</v>
      </c>
      <c r="M513" s="13" t="n">
        <f aca="false">MAX(ROUNDUP((F513+I513)/(1-G513),0),Parámetros!$B$7)</f>
        <v>676</v>
      </c>
      <c r="N513" s="12" t="n">
        <v>738.68</v>
      </c>
      <c r="O513" s="12" t="n">
        <v>429</v>
      </c>
      <c r="P513" s="13" t="n">
        <f aca="false">Parámetros!$B$6</f>
        <v>1</v>
      </c>
      <c r="Q513" s="13" t="n">
        <f aca="false">IF(AND(ISNUMBER(O513),O513-P513&gt;=Parámetros!$B$7),M513,IF(J513&lt;Parámetros!$B$13,J513,IF(K513&lt;Parámetros!$B$14,K513,IF(L513&lt;Parámetros!$B$15,L513,M513))))</f>
        <v>676</v>
      </c>
      <c r="R513" s="13" t="n">
        <f aca="false">IF(AND(ISNUMBER(O513),O513-P513&gt;=Q513),O513-P513,Q513)</f>
        <v>676</v>
      </c>
      <c r="S513" s="3" t="n">
        <f aca="false">IF(ISNUMBER(O513),R513/O513-1,"")</f>
        <v>0.575757575757576</v>
      </c>
      <c r="T513" s="13" t="n">
        <f aca="false">VLOOKUP(R513,Parámetros!$A$13:$C$16,3,TRUE())</f>
        <v>0</v>
      </c>
      <c r="U513" s="13" t="n">
        <f aca="false">IF(R513&gt;=Parámetros!$B$7,I513,0)</f>
        <v>75</v>
      </c>
      <c r="V513" s="13" t="n">
        <f aca="false">R513*(1-G513)-T513-U513</f>
        <v>506.36</v>
      </c>
      <c r="W513" s="13" t="n">
        <f aca="false">V513-F513</f>
        <v>0.759999999999991</v>
      </c>
      <c r="X513" s="2" t="s">
        <v>13615</v>
      </c>
      <c r="Y513" s="2"/>
      <c r="Z513" s="13"/>
      <c r="AA513" s="2"/>
    </row>
    <row r="514" customFormat="false" ht="15" hidden="false" customHeight="false" outlineLevel="0" collapsed="false">
      <c r="A514" s="8" t="s">
        <v>6337</v>
      </c>
      <c r="B514" s="10" t="str">
        <f aca="false">'Layout Mercado Libre'!C514</f>
        <v>Buscapina Butilhioscina 10 mg 24 Tabletas</v>
      </c>
      <c r="C514" s="10" t="str">
        <f aca="false">IFERROR(LEFT('Layout Mercado Libre'!E514,FIND(" &gt; ",'Layout Mercado Libre'!E514)-1),"")</f>
        <v>Salud y Equipamiento Médico</v>
      </c>
      <c r="D514" s="12" t="n">
        <v>179.46</v>
      </c>
      <c r="E514" s="13" t="n">
        <f aca="false">Parámetros!$B$5</f>
        <v>4</v>
      </c>
      <c r="F514" s="13" t="n">
        <f aca="false">D514+E514</f>
        <v>183.46</v>
      </c>
      <c r="G514" s="3" t="n">
        <f aca="false">IF(C514="",Parámetros!$B$9,IFERROR(VLOOKUP(C514,Parámetros!$A$20:$B$23,2,FALSE()),Parámetros!$B$9))</f>
        <v>0.14</v>
      </c>
      <c r="H514" s="14" t="n">
        <v>0.17</v>
      </c>
      <c r="I514" s="12" t="n">
        <v>75</v>
      </c>
      <c r="J514" s="13" t="n">
        <f aca="false">ROUNDUP((F514+Parámetros!$C$13)/(1-G514),0)</f>
        <v>243</v>
      </c>
      <c r="K514" s="13" t="n">
        <f aca="false">ROUNDUP((F514+Parámetros!$C$14)/(1-G514),0)</f>
        <v>249</v>
      </c>
      <c r="L514" s="13" t="n">
        <f aca="false">ROUNDUP((F514+Parámetros!$C$15)/(1-G514),0)</f>
        <v>257</v>
      </c>
      <c r="M514" s="13" t="n">
        <f aca="false">MAX(ROUNDUP((F514+I514)/(1-G514),0),Parámetros!$B$7)</f>
        <v>301</v>
      </c>
      <c r="N514" s="12" t="n">
        <v>303.77</v>
      </c>
      <c r="O514" s="12" t="n">
        <v>191</v>
      </c>
      <c r="P514" s="13" t="n">
        <f aca="false">Parámetros!$B$6</f>
        <v>1</v>
      </c>
      <c r="Q514" s="13" t="n">
        <f aca="false">IF(AND(ISNUMBER(O514),O514-P514&gt;=Parámetros!$B$7),M514,IF(J514&lt;Parámetros!$B$13,J514,IF(K514&lt;Parámetros!$B$14,K514,IF(L514&lt;Parámetros!$B$15,L514,M514))))</f>
        <v>257</v>
      </c>
      <c r="R514" s="13" t="n">
        <f aca="false">IF(AND(ISNUMBER(O514),O514-P514&gt;=Q514),O514-P514,Q514)</f>
        <v>257</v>
      </c>
      <c r="S514" s="3" t="n">
        <f aca="false">IF(ISNUMBER(O514),R514/O514-1,"")</f>
        <v>0.345549738219895</v>
      </c>
      <c r="T514" s="13" t="n">
        <f aca="false">VLOOKUP(R514,Parámetros!$A$13:$C$16,3,TRUE())</f>
        <v>37</v>
      </c>
      <c r="U514" s="13" t="n">
        <f aca="false">IF(R514&gt;=Parámetros!$B$7,I514,0)</f>
        <v>0</v>
      </c>
      <c r="V514" s="13" t="n">
        <f aca="false">R514*(1-G514)-T514-U514</f>
        <v>184.02</v>
      </c>
      <c r="W514" s="13" t="n">
        <f aca="false">V514-F514</f>
        <v>0.560000000000002</v>
      </c>
      <c r="X514" s="2" t="s">
        <v>13593</v>
      </c>
      <c r="Y514" s="2"/>
      <c r="Z514" s="13"/>
      <c r="AA514" s="2"/>
    </row>
    <row r="515" customFormat="false" ht="15" hidden="false" customHeight="false" outlineLevel="0" collapsed="false">
      <c r="A515" s="8" t="s">
        <v>6349</v>
      </c>
      <c r="B515" s="10" t="str">
        <f aca="false">'Layout Mercado Libre'!C515</f>
        <v>Xarelto Rivaroxabán 20 mg 28 Comprimidos</v>
      </c>
      <c r="C515" s="10" t="str">
        <f aca="false">IFERROR(LEFT('Layout Mercado Libre'!E515,FIND(" &gt; ",'Layout Mercado Libre'!E515)-1),"")</f>
        <v>Salud y Equipamiento Médico</v>
      </c>
      <c r="D515" s="12" t="n">
        <v>789.45</v>
      </c>
      <c r="E515" s="13" t="n">
        <f aca="false">Parámetros!$B$5</f>
        <v>4</v>
      </c>
      <c r="F515" s="13" t="n">
        <f aca="false">D515+E515</f>
        <v>793.45</v>
      </c>
      <c r="G515" s="3" t="n">
        <f aca="false">IF(C515="",Parámetros!$B$9,IFERROR(VLOOKUP(C515,Parámetros!$A$20:$B$23,2,FALSE()),Parámetros!$B$9))</f>
        <v>0.14</v>
      </c>
      <c r="H515" s="14" t="n">
        <v>0.18</v>
      </c>
      <c r="I515" s="12" t="n">
        <v>75</v>
      </c>
      <c r="J515" s="13" t="n">
        <f aca="false">ROUNDUP((F515+Parámetros!$C$13)/(1-G515),0)</f>
        <v>952</v>
      </c>
      <c r="K515" s="13" t="n">
        <f aca="false">ROUNDUP((F515+Parámetros!$C$14)/(1-G515),0)</f>
        <v>958</v>
      </c>
      <c r="L515" s="13" t="n">
        <f aca="false">ROUNDUP((F515+Parámetros!$C$15)/(1-G515),0)</f>
        <v>966</v>
      </c>
      <c r="M515" s="13" t="n">
        <f aca="false">MAX(ROUNDUP((F515+I515)/(1-G515),0),Parámetros!$B$7)</f>
        <v>1010</v>
      </c>
      <c r="N515" s="12" t="n">
        <v>3839.11</v>
      </c>
      <c r="O515" s="12" t="n">
        <v>1999</v>
      </c>
      <c r="P515" s="13" t="n">
        <f aca="false">Parámetros!$B$6</f>
        <v>1</v>
      </c>
      <c r="Q515" s="13" t="n">
        <f aca="false">IF(AND(ISNUMBER(O515),O515-P515&gt;=Parámetros!$B$7),M515,IF(J515&lt;Parámetros!$B$13,J515,IF(K515&lt;Parámetros!$B$14,K515,IF(L515&lt;Parámetros!$B$15,L515,M515))))</f>
        <v>1010</v>
      </c>
      <c r="R515" s="13" t="n">
        <f aca="false">IF(AND(ISNUMBER(O515),O515-P515&gt;=Q515),O515-P515,Q515)</f>
        <v>1998</v>
      </c>
      <c r="S515" s="3" t="n">
        <f aca="false">IF(ISNUMBER(O515),R515/O515-1,"")</f>
        <v>-0.000500250125062496</v>
      </c>
      <c r="T515" s="13" t="n">
        <f aca="false">VLOOKUP(R515,Parámetros!$A$13:$C$16,3,TRUE())</f>
        <v>0</v>
      </c>
      <c r="U515" s="13" t="n">
        <f aca="false">IF(R515&gt;=Parámetros!$B$7,I515,0)</f>
        <v>75</v>
      </c>
      <c r="V515" s="13" t="n">
        <f aca="false">R515*(1-G515)-T515-U515</f>
        <v>1643.28</v>
      </c>
      <c r="W515" s="13" t="n">
        <f aca="false">V515-F515</f>
        <v>849.83</v>
      </c>
      <c r="X515" s="2" t="s">
        <v>13648</v>
      </c>
      <c r="Y515" s="2"/>
      <c r="Z515" s="13"/>
      <c r="AA515" s="2"/>
    </row>
    <row r="516" customFormat="false" ht="15" hidden="false" customHeight="false" outlineLevel="0" collapsed="false">
      <c r="A516" s="8" t="s">
        <v>6362</v>
      </c>
      <c r="B516" s="10" t="str">
        <f aca="false">'Layout Mercado Libre'!C516</f>
        <v>Jeringa Insulina BD Ultra-Fine 0.3 ml 31G 6 mm 30 Piezas</v>
      </c>
      <c r="C516" s="10" t="str">
        <f aca="false">IFERROR(LEFT('Layout Mercado Libre'!E516,FIND(" &gt; ",'Layout Mercado Libre'!E516)-1),"")</f>
        <v>Salud y Equipamiento Médico</v>
      </c>
      <c r="D516" s="12" t="n">
        <v>120.63</v>
      </c>
      <c r="E516" s="13" t="n">
        <f aca="false">Parámetros!$B$5</f>
        <v>4</v>
      </c>
      <c r="F516" s="13" t="n">
        <f aca="false">D516+E516</f>
        <v>124.63</v>
      </c>
      <c r="G516" s="3" t="n">
        <f aca="false">IF(C516="",Parámetros!$B$9,IFERROR(VLOOKUP(C516,Parámetros!$A$20:$B$23,2,FALSE()),Parámetros!$B$9))</f>
        <v>0.14</v>
      </c>
      <c r="H516" s="14" t="n">
        <v>0.43</v>
      </c>
      <c r="I516" s="12" t="n">
        <v>75</v>
      </c>
      <c r="J516" s="13" t="n">
        <f aca="false">ROUNDUP((F516+Parámetros!$C$13)/(1-G516),0)</f>
        <v>174</v>
      </c>
      <c r="K516" s="13" t="n">
        <f aca="false">ROUNDUP((F516+Parámetros!$C$14)/(1-G516),0)</f>
        <v>180</v>
      </c>
      <c r="L516" s="13" t="n">
        <f aca="false">ROUNDUP((F516+Parámetros!$C$15)/(1-G516),0)</f>
        <v>188</v>
      </c>
      <c r="M516" s="13" t="n">
        <f aca="false">MAX(ROUNDUP((F516+I516)/(1-G516),0),Parámetros!$B$7)</f>
        <v>299</v>
      </c>
      <c r="N516" s="12"/>
      <c r="O516" s="12"/>
      <c r="P516" s="13" t="n">
        <f aca="false">Parámetros!$B$6</f>
        <v>1</v>
      </c>
      <c r="Q516" s="13" t="n">
        <f aca="false">IF(AND(ISNUMBER(O516),O516-P516&gt;=Parámetros!$B$7),M516,IF(J516&lt;Parámetros!$B$13,J516,IF(K516&lt;Parámetros!$B$14,K516,IF(L516&lt;Parámetros!$B$15,L516,M516))))</f>
        <v>188</v>
      </c>
      <c r="R516" s="13" t="n">
        <f aca="false">IF(AND(ISNUMBER(O516),O516-P516&gt;=Q516),O516-P516,Q516)</f>
        <v>188</v>
      </c>
      <c r="S516" s="3" t="str">
        <f aca="false">IF(ISNUMBER(O516),R516/O516-1,"")</f>
        <v/>
      </c>
      <c r="T516" s="13" t="n">
        <f aca="false">VLOOKUP(R516,Parámetros!$A$13:$C$16,3,TRUE())</f>
        <v>37</v>
      </c>
      <c r="U516" s="13" t="n">
        <f aca="false">IF(R516&gt;=Parámetros!$B$7,I516,0)</f>
        <v>0</v>
      </c>
      <c r="V516" s="13" t="n">
        <f aca="false">R516*(1-G516)-T516-U516</f>
        <v>124.68</v>
      </c>
      <c r="W516" s="13" t="n">
        <f aca="false">V516-F516</f>
        <v>0.0500000000000114</v>
      </c>
      <c r="X516" s="2" t="s">
        <v>13699</v>
      </c>
      <c r="Y516" s="2"/>
      <c r="Z516" s="13"/>
      <c r="AA516" s="2"/>
    </row>
    <row r="517" customFormat="false" ht="15" hidden="false" customHeight="false" outlineLevel="0" collapsed="false">
      <c r="A517" s="8" t="s">
        <v>6371</v>
      </c>
      <c r="B517" s="10" t="str">
        <f aca="false">'Layout Mercado Libre'!C517</f>
        <v>Centrum Gender Adulto Mujer +50 Multivitamínico 60 Tabletas</v>
      </c>
      <c r="C517" s="10" t="str">
        <f aca="false">IFERROR(LEFT('Layout Mercado Libre'!E517,FIND(" &gt; ",'Layout Mercado Libre'!E517)-1),"")</f>
        <v>Salud y Equipamiento Médico</v>
      </c>
      <c r="D517" s="12" t="n">
        <v>327.2</v>
      </c>
      <c r="E517" s="13" t="n">
        <f aca="false">Parámetros!$B$5</f>
        <v>4</v>
      </c>
      <c r="F517" s="13" t="n">
        <f aca="false">D517+E517</f>
        <v>331.2</v>
      </c>
      <c r="G517" s="3" t="n">
        <f aca="false">IF(C517="",Parámetros!$B$9,IFERROR(VLOOKUP(C517,Parámetros!$A$20:$B$23,2,FALSE()),Parámetros!$B$9))</f>
        <v>0.14</v>
      </c>
      <c r="H517" s="14" t="n">
        <v>0.26</v>
      </c>
      <c r="I517" s="12" t="n">
        <v>75</v>
      </c>
      <c r="J517" s="13" t="n">
        <f aca="false">ROUNDUP((F517+Parámetros!$C$13)/(1-G517),0)</f>
        <v>415</v>
      </c>
      <c r="K517" s="13" t="n">
        <f aca="false">ROUNDUP((F517+Parámetros!$C$14)/(1-G517),0)</f>
        <v>420</v>
      </c>
      <c r="L517" s="13" t="n">
        <f aca="false">ROUNDUP((F517+Parámetros!$C$15)/(1-G517),0)</f>
        <v>429</v>
      </c>
      <c r="M517" s="13" t="n">
        <f aca="false">MAX(ROUNDUP((F517+I517)/(1-G517),0),Parámetros!$B$7)</f>
        <v>473</v>
      </c>
      <c r="N517" s="12" t="n">
        <v>507.64</v>
      </c>
      <c r="O517" s="12" t="n">
        <v>309</v>
      </c>
      <c r="P517" s="13" t="n">
        <f aca="false">Parámetros!$B$6</f>
        <v>1</v>
      </c>
      <c r="Q517" s="13" t="n">
        <f aca="false">IF(AND(ISNUMBER(O517),O517-P517&gt;=Parámetros!$B$7),M517,IF(J517&lt;Parámetros!$B$13,J517,IF(K517&lt;Parámetros!$B$14,K517,IF(L517&lt;Parámetros!$B$15,L517,M517))))</f>
        <v>473</v>
      </c>
      <c r="R517" s="13" t="n">
        <f aca="false">IF(AND(ISNUMBER(O517),O517-P517&gt;=Q517),O517-P517,Q517)</f>
        <v>473</v>
      </c>
      <c r="S517" s="3" t="n">
        <f aca="false">IF(ISNUMBER(O517),R517/O517-1,"")</f>
        <v>0.530744336569579</v>
      </c>
      <c r="T517" s="13" t="n">
        <f aca="false">VLOOKUP(R517,Parámetros!$A$13:$C$16,3,TRUE())</f>
        <v>0</v>
      </c>
      <c r="U517" s="13" t="n">
        <f aca="false">IF(R517&gt;=Parámetros!$B$7,I517,0)</f>
        <v>75</v>
      </c>
      <c r="V517" s="13" t="n">
        <f aca="false">R517*(1-G517)-T517-U517</f>
        <v>331.78</v>
      </c>
      <c r="W517" s="13" t="n">
        <f aca="false">V517-F517</f>
        <v>0.579999999999984</v>
      </c>
      <c r="X517" s="2" t="s">
        <v>13534</v>
      </c>
      <c r="Y517" s="2"/>
      <c r="Z517" s="13"/>
      <c r="AA517" s="2"/>
    </row>
    <row r="518" customFormat="false" ht="15" hidden="false" customHeight="false" outlineLevel="0" collapsed="false">
      <c r="A518" s="8" t="s">
        <v>6386</v>
      </c>
      <c r="B518" s="10" t="str">
        <f aca="false">'Layout Mercado Libre'!C518</f>
        <v>Crema Dental Colgate Total 12 Clean Mint 50 ml</v>
      </c>
      <c r="C518" s="10" t="str">
        <f aca="false">IFERROR(LEFT('Layout Mercado Libre'!E518,FIND(" &gt; ",'Layout Mercado Libre'!E518)-1),"")</f>
        <v>Belleza y Cuidado Personal</v>
      </c>
      <c r="D518" s="12" t="n">
        <v>16.82</v>
      </c>
      <c r="E518" s="13" t="n">
        <f aca="false">Parámetros!$B$5</f>
        <v>4</v>
      </c>
      <c r="F518" s="13" t="n">
        <f aca="false">D518+E518</f>
        <v>20.82</v>
      </c>
      <c r="G518" s="3" t="n">
        <f aca="false">IF(C518="",Parámetros!$B$9,IFERROR(VLOOKUP(C518,Parámetros!$A$20:$B$23,2,FALSE()),Parámetros!$B$9))</f>
        <v>0.14</v>
      </c>
      <c r="H518" s="14" t="n">
        <v>0.11</v>
      </c>
      <c r="I518" s="12" t="n">
        <v>75</v>
      </c>
      <c r="J518" s="13" t="n">
        <f aca="false">ROUNDUP((F518+Parámetros!$C$13)/(1-G518),0)</f>
        <v>54</v>
      </c>
      <c r="K518" s="13" t="n">
        <f aca="false">ROUNDUP((F518+Parámetros!$C$14)/(1-G518),0)</f>
        <v>60</v>
      </c>
      <c r="L518" s="13" t="n">
        <f aca="false">ROUNDUP((F518+Parámetros!$C$15)/(1-G518),0)</f>
        <v>68</v>
      </c>
      <c r="M518" s="13" t="n">
        <f aca="false">MAX(ROUNDUP((F518+I518)/(1-G518),0),Parámetros!$B$7)</f>
        <v>299</v>
      </c>
      <c r="N518" s="12"/>
      <c r="O518" s="12"/>
      <c r="P518" s="13" t="n">
        <f aca="false">Parámetros!$B$6</f>
        <v>1</v>
      </c>
      <c r="Q518" s="13" t="n">
        <f aca="false">IF(AND(ISNUMBER(O518),O518-P518&gt;=Parámetros!$B$7),M518,IF(J518&lt;Parámetros!$B$13,J518,IF(K518&lt;Parámetros!$B$14,K518,IF(L518&lt;Parámetros!$B$15,L518,M518))))</f>
        <v>54</v>
      </c>
      <c r="R518" s="13" t="n">
        <f aca="false">IF(AND(ISNUMBER(O518),O518-P518&gt;=Q518),O518-P518,Q518)</f>
        <v>54</v>
      </c>
      <c r="S518" s="3" t="str">
        <f aca="false">IF(ISNUMBER(O518),R518/O518-1,"")</f>
        <v/>
      </c>
      <c r="T518" s="13" t="n">
        <f aca="false">VLOOKUP(R518,Parámetros!$A$13:$C$16,3,TRUE())</f>
        <v>25</v>
      </c>
      <c r="U518" s="13" t="n">
        <f aca="false">IF(R518&gt;=Parámetros!$B$7,I518,0)</f>
        <v>0</v>
      </c>
      <c r="V518" s="13" t="n">
        <f aca="false">R518*(1-G518)-T518-U518</f>
        <v>21.44</v>
      </c>
      <c r="W518" s="13" t="n">
        <f aca="false">V518-F518</f>
        <v>0.619999999999997</v>
      </c>
      <c r="X518" s="2" t="s">
        <v>13638</v>
      </c>
      <c r="Y518" s="2"/>
      <c r="Z518" s="13"/>
      <c r="AA518" s="2"/>
    </row>
    <row r="519" customFormat="false" ht="15" hidden="false" customHeight="false" outlineLevel="0" collapsed="false">
      <c r="A519" s="8" t="s">
        <v>6397</v>
      </c>
      <c r="B519" s="10" t="str">
        <f aca="false">'Layout Mercado Libre'!C519</f>
        <v>Microdacyn 60 Solución Antiséptica 120 ml</v>
      </c>
      <c r="C519" s="10" t="str">
        <f aca="false">IFERROR(LEFT('Layout Mercado Libre'!E519,FIND(" &gt; ",'Layout Mercado Libre'!E519)-1),"")</f>
        <v>Salud y Equipamiento Médico</v>
      </c>
      <c r="D519" s="12" t="n">
        <v>176.9</v>
      </c>
      <c r="E519" s="13" t="n">
        <f aca="false">Parámetros!$B$5</f>
        <v>4</v>
      </c>
      <c r="F519" s="13" t="n">
        <f aca="false">D519+E519</f>
        <v>180.9</v>
      </c>
      <c r="G519" s="3" t="n">
        <f aca="false">IF(C519="",Parámetros!$B$9,IFERROR(VLOOKUP(C519,Parámetros!$A$20:$B$23,2,FALSE()),Parámetros!$B$9))</f>
        <v>0.14</v>
      </c>
      <c r="H519" s="14" t="n">
        <v>0.19</v>
      </c>
      <c r="I519" s="12" t="n">
        <v>75</v>
      </c>
      <c r="J519" s="13" t="n">
        <f aca="false">ROUNDUP((F519+Parámetros!$C$13)/(1-G519),0)</f>
        <v>240</v>
      </c>
      <c r="K519" s="13" t="n">
        <f aca="false">ROUNDUP((F519+Parámetros!$C$14)/(1-G519),0)</f>
        <v>246</v>
      </c>
      <c r="L519" s="13" t="n">
        <f aca="false">ROUNDUP((F519+Parámetros!$C$15)/(1-G519),0)</f>
        <v>254</v>
      </c>
      <c r="M519" s="13" t="n">
        <f aca="false">MAX(ROUNDUP((F519+I519)/(1-G519),0),Parámetros!$B$7)</f>
        <v>299</v>
      </c>
      <c r="N519" s="12" t="n">
        <v>352.3</v>
      </c>
      <c r="O519" s="12" t="n">
        <v>335</v>
      </c>
      <c r="P519" s="13" t="n">
        <f aca="false">Parámetros!$B$6</f>
        <v>1</v>
      </c>
      <c r="Q519" s="13" t="n">
        <f aca="false">IF(AND(ISNUMBER(O519),O519-P519&gt;=Parámetros!$B$7),M519,IF(J519&lt;Parámetros!$B$13,J519,IF(K519&lt;Parámetros!$B$14,K519,IF(L519&lt;Parámetros!$B$15,L519,M519))))</f>
        <v>299</v>
      </c>
      <c r="R519" s="13" t="n">
        <f aca="false">IF(AND(ISNUMBER(O519),O519-P519&gt;=Q519),O519-P519,Q519)</f>
        <v>334</v>
      </c>
      <c r="S519" s="3" t="n">
        <f aca="false">IF(ISNUMBER(O519),R519/O519-1,"")</f>
        <v>-0.0029850746268657</v>
      </c>
      <c r="T519" s="13" t="n">
        <f aca="false">VLOOKUP(R519,Parámetros!$A$13:$C$16,3,TRUE())</f>
        <v>0</v>
      </c>
      <c r="U519" s="13" t="n">
        <f aca="false">IF(R519&gt;=Parámetros!$B$7,I519,0)</f>
        <v>75</v>
      </c>
      <c r="V519" s="13" t="n">
        <f aca="false">R519*(1-G519)-T519-U519</f>
        <v>212.24</v>
      </c>
      <c r="W519" s="13" t="n">
        <f aca="false">V519-F519</f>
        <v>31.34</v>
      </c>
      <c r="X519" s="2" t="s">
        <v>13511</v>
      </c>
      <c r="Y519" s="2"/>
      <c r="Z519" s="13"/>
      <c r="AA519" s="2"/>
    </row>
    <row r="520" customFormat="false" ht="15" hidden="false" customHeight="false" outlineLevel="0" collapsed="false">
      <c r="A520" s="8" t="s">
        <v>6406</v>
      </c>
      <c r="B520" s="10" t="str">
        <f aca="false">'Layout Mercado Libre'!C520</f>
        <v>Ki-Cab Tegoprazán 50 mg 30 Tabletas</v>
      </c>
      <c r="C520" s="10" t="str">
        <f aca="false">IFERROR(LEFT('Layout Mercado Libre'!E520,FIND(" &gt; ",'Layout Mercado Libre'!E520)-1),"")</f>
        <v>Salud y Equipamiento Médico</v>
      </c>
      <c r="D520" s="12" t="n">
        <v>1756.48</v>
      </c>
      <c r="E520" s="13" t="n">
        <f aca="false">Parámetros!$B$5</f>
        <v>4</v>
      </c>
      <c r="F520" s="13" t="n">
        <f aca="false">D520+E520</f>
        <v>1760.48</v>
      </c>
      <c r="G520" s="3" t="n">
        <f aca="false">IF(C520="",Parámetros!$B$9,IFERROR(VLOOKUP(C520,Parámetros!$A$20:$B$23,2,FALSE()),Parámetros!$B$9))</f>
        <v>0.14</v>
      </c>
      <c r="H520" s="14" t="n">
        <v>0.19</v>
      </c>
      <c r="I520" s="12" t="n">
        <v>75</v>
      </c>
      <c r="J520" s="13" t="n">
        <f aca="false">ROUNDUP((F520+Parámetros!$C$13)/(1-G520),0)</f>
        <v>2077</v>
      </c>
      <c r="K520" s="13" t="n">
        <f aca="false">ROUNDUP((F520+Parámetros!$C$14)/(1-G520),0)</f>
        <v>2082</v>
      </c>
      <c r="L520" s="13" t="n">
        <f aca="false">ROUNDUP((F520+Parámetros!$C$15)/(1-G520),0)</f>
        <v>2091</v>
      </c>
      <c r="M520" s="13" t="n">
        <f aca="false">MAX(ROUNDUP((F520+I520)/(1-G520),0),Parámetros!$B$7)</f>
        <v>2135</v>
      </c>
      <c r="N520" s="12" t="n">
        <v>2247.86</v>
      </c>
      <c r="O520" s="12" t="n">
        <v>2249</v>
      </c>
      <c r="P520" s="13" t="n">
        <f aca="false">Parámetros!$B$6</f>
        <v>1</v>
      </c>
      <c r="Q520" s="13" t="n">
        <f aca="false">IF(AND(ISNUMBER(O520),O520-P520&gt;=Parámetros!$B$7),M520,IF(J520&lt;Parámetros!$B$13,J520,IF(K520&lt;Parámetros!$B$14,K520,IF(L520&lt;Parámetros!$B$15,L520,M520))))</f>
        <v>2135</v>
      </c>
      <c r="R520" s="13" t="n">
        <f aca="false">IF(AND(ISNUMBER(O520),O520-P520&gt;=Q520),O520-P520,Q520)</f>
        <v>2248</v>
      </c>
      <c r="S520" s="3" t="n">
        <f aca="false">IF(ISNUMBER(O520),R520/O520-1,"")</f>
        <v>-0.000444642063139211</v>
      </c>
      <c r="T520" s="13" t="n">
        <f aca="false">VLOOKUP(R520,Parámetros!$A$13:$C$16,3,TRUE())</f>
        <v>0</v>
      </c>
      <c r="U520" s="13" t="n">
        <f aca="false">IF(R520&gt;=Parámetros!$B$7,I520,0)</f>
        <v>75</v>
      </c>
      <c r="V520" s="13" t="n">
        <f aca="false">R520*(1-G520)-T520-U520</f>
        <v>1858.28</v>
      </c>
      <c r="W520" s="13" t="n">
        <f aca="false">V520-F520</f>
        <v>97.8</v>
      </c>
      <c r="X520" s="2" t="s">
        <v>13501</v>
      </c>
      <c r="Y520" s="2"/>
      <c r="Z520" s="13"/>
      <c r="AA520" s="2"/>
    </row>
    <row r="521" customFormat="false" ht="15" hidden="false" customHeight="false" outlineLevel="0" collapsed="false">
      <c r="A521" s="8" t="s">
        <v>6416</v>
      </c>
      <c r="B521" s="10" t="str">
        <f aca="false">'Layout Mercado Libre'!C521</f>
        <v>Diane 2 mg/0.035 mg Ciproterona Etinilestradiol 21 Tabletas</v>
      </c>
      <c r="C521" s="10" t="str">
        <f aca="false">IFERROR(LEFT('Layout Mercado Libre'!E521,FIND(" &gt; ",'Layout Mercado Libre'!E521)-1),"")</f>
        <v>Salud y Equipamiento Médico</v>
      </c>
      <c r="D521" s="12" t="n">
        <v>410.88</v>
      </c>
      <c r="E521" s="13" t="n">
        <f aca="false">Parámetros!$B$5</f>
        <v>4</v>
      </c>
      <c r="F521" s="13" t="n">
        <f aca="false">D521+E521</f>
        <v>414.88</v>
      </c>
      <c r="G521" s="3" t="n">
        <f aca="false">IF(C521="",Parámetros!$B$9,IFERROR(VLOOKUP(C521,Parámetros!$A$20:$B$23,2,FALSE()),Parámetros!$B$9))</f>
        <v>0.14</v>
      </c>
      <c r="H521" s="14" t="n">
        <v>0.17</v>
      </c>
      <c r="I521" s="12" t="n">
        <v>75</v>
      </c>
      <c r="J521" s="13" t="n">
        <f aca="false">ROUNDUP((F521+Parámetros!$C$13)/(1-G521),0)</f>
        <v>512</v>
      </c>
      <c r="K521" s="13" t="n">
        <f aca="false">ROUNDUP((F521+Parámetros!$C$14)/(1-G521),0)</f>
        <v>518</v>
      </c>
      <c r="L521" s="13" t="n">
        <f aca="false">ROUNDUP((F521+Parámetros!$C$15)/(1-G521),0)</f>
        <v>526</v>
      </c>
      <c r="M521" s="13" t="n">
        <f aca="false">MAX(ROUNDUP((F521+I521)/(1-G521),0),Parámetros!$B$7)</f>
        <v>570</v>
      </c>
      <c r="N521" s="12"/>
      <c r="O521" s="12"/>
      <c r="P521" s="13" t="n">
        <f aca="false">Parámetros!$B$6</f>
        <v>1</v>
      </c>
      <c r="Q521" s="13" t="n">
        <f aca="false">IF(AND(ISNUMBER(O521),O521-P521&gt;=Parámetros!$B$7),M521,IF(J521&lt;Parámetros!$B$13,J521,IF(K521&lt;Parámetros!$B$14,K521,IF(L521&lt;Parámetros!$B$15,L521,M521))))</f>
        <v>570</v>
      </c>
      <c r="R521" s="13" t="n">
        <f aca="false">IF(AND(ISNUMBER(O521),O521-P521&gt;=Q521),O521-P521,Q521)</f>
        <v>570</v>
      </c>
      <c r="S521" s="3" t="str">
        <f aca="false">IF(ISNUMBER(O521),R521/O521-1,"")</f>
        <v/>
      </c>
      <c r="T521" s="13" t="n">
        <f aca="false">VLOOKUP(R521,Parámetros!$A$13:$C$16,3,TRUE())</f>
        <v>0</v>
      </c>
      <c r="U521" s="13" t="n">
        <f aca="false">IF(R521&gt;=Parámetros!$B$7,I521,0)</f>
        <v>75</v>
      </c>
      <c r="V521" s="13" t="n">
        <f aca="false">R521*(1-G521)-T521-U521</f>
        <v>415.2</v>
      </c>
      <c r="W521" s="13" t="n">
        <f aca="false">V521-F521</f>
        <v>0.319999999999993</v>
      </c>
      <c r="X521" s="2" t="s">
        <v>13700</v>
      </c>
      <c r="Y521" s="2"/>
      <c r="Z521" s="13"/>
      <c r="AA521" s="2"/>
    </row>
    <row r="522" customFormat="false" ht="15" hidden="false" customHeight="false" outlineLevel="0" collapsed="false">
      <c r="A522" s="8" t="s">
        <v>6426</v>
      </c>
      <c r="B522" s="10" t="str">
        <f aca="false">'Layout Mercado Libre'!C522</f>
        <v>Contac Ultra Antigripal 12 Tabletas 500 mg/5 mg/2 mg</v>
      </c>
      <c r="C522" s="10" t="str">
        <f aca="false">IFERROR(LEFT('Layout Mercado Libre'!E522,FIND(" &gt; ",'Layout Mercado Libre'!E522)-1),"")</f>
        <v>Salud y Equipamiento Médico</v>
      </c>
      <c r="D522" s="12" t="n">
        <v>33.2</v>
      </c>
      <c r="E522" s="13" t="n">
        <f aca="false">Parámetros!$B$5</f>
        <v>4</v>
      </c>
      <c r="F522" s="13" t="n">
        <f aca="false">D522+E522</f>
        <v>37.2</v>
      </c>
      <c r="G522" s="3" t="n">
        <f aca="false">IF(C522="",Parámetros!$B$9,IFERROR(VLOOKUP(C522,Parámetros!$A$20:$B$23,2,FALSE()),Parámetros!$B$9))</f>
        <v>0.14</v>
      </c>
      <c r="H522" s="14" t="n">
        <v>0.15</v>
      </c>
      <c r="I522" s="12" t="n">
        <v>75</v>
      </c>
      <c r="J522" s="13" t="n">
        <f aca="false">ROUNDUP((F522+Parámetros!$C$13)/(1-G522),0)</f>
        <v>73</v>
      </c>
      <c r="K522" s="13" t="n">
        <f aca="false">ROUNDUP((F522+Parámetros!$C$14)/(1-G522),0)</f>
        <v>79</v>
      </c>
      <c r="L522" s="13" t="n">
        <f aca="false">ROUNDUP((F522+Parámetros!$C$15)/(1-G522),0)</f>
        <v>87</v>
      </c>
      <c r="M522" s="13" t="n">
        <f aca="false">MAX(ROUNDUP((F522+I522)/(1-G522),0),Parámetros!$B$7)</f>
        <v>299</v>
      </c>
      <c r="N522" s="12" t="n">
        <v>74.22</v>
      </c>
      <c r="O522" s="12" t="n">
        <v>38.46</v>
      </c>
      <c r="P522" s="13" t="n">
        <f aca="false">Parámetros!$B$6</f>
        <v>1</v>
      </c>
      <c r="Q522" s="13" t="n">
        <f aca="false">IF(AND(ISNUMBER(O522),O522-P522&gt;=Parámetros!$B$7),M522,IF(J522&lt;Parámetros!$B$13,J522,IF(K522&lt;Parámetros!$B$14,K522,IF(L522&lt;Parámetros!$B$15,L522,M522))))</f>
        <v>73</v>
      </c>
      <c r="R522" s="13" t="n">
        <f aca="false">IF(AND(ISNUMBER(O522),O522-P522&gt;=Q522),O522-P522,Q522)</f>
        <v>73</v>
      </c>
      <c r="S522" s="3" t="n">
        <f aca="false">IF(ISNUMBER(O522),R522/O522-1,"")</f>
        <v>0.898075923036922</v>
      </c>
      <c r="T522" s="13" t="n">
        <f aca="false">VLOOKUP(R522,Parámetros!$A$13:$C$16,3,TRUE())</f>
        <v>25</v>
      </c>
      <c r="U522" s="13" t="n">
        <f aca="false">IF(R522&gt;=Parámetros!$B$7,I522,0)</f>
        <v>0</v>
      </c>
      <c r="V522" s="13" t="n">
        <f aca="false">R522*(1-G522)-T522-U522</f>
        <v>37.78</v>
      </c>
      <c r="W522" s="13" t="n">
        <f aca="false">V522-F522</f>
        <v>0.579999999999998</v>
      </c>
      <c r="X522" s="2" t="s">
        <v>13536</v>
      </c>
      <c r="Y522" s="2"/>
      <c r="Z522" s="13"/>
      <c r="AA522" s="2"/>
    </row>
    <row r="523" customFormat="false" ht="15" hidden="false" customHeight="false" outlineLevel="0" collapsed="false">
      <c r="A523" s="8" t="s">
        <v>6438</v>
      </c>
      <c r="B523" s="10" t="str">
        <f aca="false">'Layout Mercado Libre'!C523</f>
        <v>Tela Adhesiva Dibar 2.5 cm x 5 m 9 Carretes</v>
      </c>
      <c r="C523" s="10" t="str">
        <f aca="false">IFERROR(LEFT('Layout Mercado Libre'!E523,FIND(" &gt; ",'Layout Mercado Libre'!E523)-1),"")</f>
        <v>Salud y Equipamiento Médico</v>
      </c>
      <c r="D523" s="12" t="n">
        <v>173.81</v>
      </c>
      <c r="E523" s="13" t="n">
        <f aca="false">Parámetros!$B$5</f>
        <v>4</v>
      </c>
      <c r="F523" s="13" t="n">
        <f aca="false">D523+E523</f>
        <v>177.81</v>
      </c>
      <c r="G523" s="3" t="n">
        <f aca="false">IF(C523="",Parámetros!$B$9,IFERROR(VLOOKUP(C523,Parámetros!$A$20:$B$23,2,FALSE()),Parámetros!$B$9))</f>
        <v>0.14</v>
      </c>
      <c r="H523" s="14" t="n">
        <v>0.4</v>
      </c>
      <c r="I523" s="12" t="n">
        <v>75</v>
      </c>
      <c r="J523" s="13" t="n">
        <f aca="false">ROUNDUP((F523+Parámetros!$C$13)/(1-G523),0)</f>
        <v>236</v>
      </c>
      <c r="K523" s="13" t="n">
        <f aca="false">ROUNDUP((F523+Parámetros!$C$14)/(1-G523),0)</f>
        <v>242</v>
      </c>
      <c r="L523" s="13" t="n">
        <f aca="false">ROUNDUP((F523+Parámetros!$C$15)/(1-G523),0)</f>
        <v>250</v>
      </c>
      <c r="M523" s="13" t="n">
        <f aca="false">MAX(ROUNDUP((F523+I523)/(1-G523),0),Parámetros!$B$7)</f>
        <v>299</v>
      </c>
      <c r="N523" s="12"/>
      <c r="O523" s="12"/>
      <c r="P523" s="13" t="n">
        <f aca="false">Parámetros!$B$6</f>
        <v>1</v>
      </c>
      <c r="Q523" s="13" t="n">
        <f aca="false">IF(AND(ISNUMBER(O523),O523-P523&gt;=Parámetros!$B$7),M523,IF(J523&lt;Parámetros!$B$13,J523,IF(K523&lt;Parámetros!$B$14,K523,IF(L523&lt;Parámetros!$B$15,L523,M523))))</f>
        <v>250</v>
      </c>
      <c r="R523" s="13" t="n">
        <f aca="false">IF(AND(ISNUMBER(O523),O523-P523&gt;=Q523),O523-P523,Q523)</f>
        <v>250</v>
      </c>
      <c r="S523" s="3" t="str">
        <f aca="false">IF(ISNUMBER(O523),R523/O523-1,"")</f>
        <v/>
      </c>
      <c r="T523" s="13" t="n">
        <f aca="false">VLOOKUP(R523,Parámetros!$A$13:$C$16,3,TRUE())</f>
        <v>37</v>
      </c>
      <c r="U523" s="13" t="n">
        <f aca="false">IF(R523&gt;=Parámetros!$B$7,I523,0)</f>
        <v>0</v>
      </c>
      <c r="V523" s="13" t="n">
        <f aca="false">R523*(1-G523)-T523-U523</f>
        <v>178</v>
      </c>
      <c r="W523" s="13" t="n">
        <f aca="false">V523-F523</f>
        <v>0.189999999999998</v>
      </c>
      <c r="X523" s="2" t="s">
        <v>13674</v>
      </c>
      <c r="Y523" s="2"/>
      <c r="Z523" s="13"/>
      <c r="AA523" s="2"/>
    </row>
    <row r="524" customFormat="false" ht="15" hidden="false" customHeight="false" outlineLevel="0" collapsed="false">
      <c r="A524" s="8" t="s">
        <v>6450</v>
      </c>
      <c r="B524" s="10" t="str">
        <f aca="false">'Layout Mercado Libre'!C524</f>
        <v>Andantol Jalea Isotipendilo 0.75 g/100 g 25 g</v>
      </c>
      <c r="C524" s="10" t="str">
        <f aca="false">IFERROR(LEFT('Layout Mercado Libre'!E524,FIND(" &gt; ",'Layout Mercado Libre'!E524)-1),"")</f>
        <v>Salud y Equipamiento Médico</v>
      </c>
      <c r="D524" s="12" t="n">
        <v>173.8</v>
      </c>
      <c r="E524" s="13" t="n">
        <f aca="false">Parámetros!$B$5</f>
        <v>4</v>
      </c>
      <c r="F524" s="13" t="n">
        <f aca="false">D524+E524</f>
        <v>177.8</v>
      </c>
      <c r="G524" s="3" t="n">
        <f aca="false">IF(C524="",Parámetros!$B$9,IFERROR(VLOOKUP(C524,Parámetros!$A$20:$B$23,2,FALSE()),Parámetros!$B$9))</f>
        <v>0.14</v>
      </c>
      <c r="H524" s="14" t="n">
        <v>0.08</v>
      </c>
      <c r="I524" s="12" t="n">
        <v>75</v>
      </c>
      <c r="J524" s="13" t="n">
        <f aca="false">ROUNDUP((F524+Parámetros!$C$13)/(1-G524),0)</f>
        <v>236</v>
      </c>
      <c r="K524" s="13" t="n">
        <f aca="false">ROUNDUP((F524+Parámetros!$C$14)/(1-G524),0)</f>
        <v>242</v>
      </c>
      <c r="L524" s="13" t="n">
        <f aca="false">ROUNDUP((F524+Parámetros!$C$15)/(1-G524),0)</f>
        <v>250</v>
      </c>
      <c r="M524" s="13" t="n">
        <f aca="false">MAX(ROUNDUP((F524+I524)/(1-G524),0),Parámetros!$B$7)</f>
        <v>299</v>
      </c>
      <c r="N524" s="12" t="n">
        <v>317.1</v>
      </c>
      <c r="O524" s="12" t="n">
        <v>197.5</v>
      </c>
      <c r="P524" s="13" t="n">
        <f aca="false">Parámetros!$B$6</f>
        <v>1</v>
      </c>
      <c r="Q524" s="13" t="n">
        <f aca="false">IF(AND(ISNUMBER(O524),O524-P524&gt;=Parámetros!$B$7),M524,IF(J524&lt;Parámetros!$B$13,J524,IF(K524&lt;Parámetros!$B$14,K524,IF(L524&lt;Parámetros!$B$15,L524,M524))))</f>
        <v>250</v>
      </c>
      <c r="R524" s="13" t="n">
        <f aca="false">IF(AND(ISNUMBER(O524),O524-P524&gt;=Q524),O524-P524,Q524)</f>
        <v>250</v>
      </c>
      <c r="S524" s="3" t="n">
        <f aca="false">IF(ISNUMBER(O524),R524/O524-1,"")</f>
        <v>0.265822784810127</v>
      </c>
      <c r="T524" s="13" t="n">
        <f aca="false">VLOOKUP(R524,Parámetros!$A$13:$C$16,3,TRUE())</f>
        <v>37</v>
      </c>
      <c r="U524" s="13" t="n">
        <f aca="false">IF(R524&gt;=Parámetros!$B$7,I524,0)</f>
        <v>0</v>
      </c>
      <c r="V524" s="13" t="n">
        <f aca="false">R524*(1-G524)-T524-U524</f>
        <v>178</v>
      </c>
      <c r="W524" s="13" t="n">
        <f aca="false">V524-F524</f>
        <v>0.199999999999989</v>
      </c>
      <c r="X524" s="2" t="s">
        <v>13701</v>
      </c>
      <c r="Y524" s="2"/>
      <c r="Z524" s="13"/>
      <c r="AA524" s="2"/>
    </row>
    <row r="525" customFormat="false" ht="15" hidden="false" customHeight="false" outlineLevel="0" collapsed="false">
      <c r="A525" s="8" t="s">
        <v>6465</v>
      </c>
      <c r="B525" s="10" t="str">
        <f aca="false">'Layout Mercado Libre'!C525</f>
        <v>Pañales KleenBebé Suavelastic Etapa 3 Mediano 14 Piezas</v>
      </c>
      <c r="C525" s="10" t="str">
        <f aca="false">IFERROR(LEFT('Layout Mercado Libre'!E525,FIND(" &gt; ",'Layout Mercado Libre'!E525)-1),"")</f>
        <v>Bebés</v>
      </c>
      <c r="D525" s="12" t="n">
        <v>50.77</v>
      </c>
      <c r="E525" s="13" t="n">
        <f aca="false">Parámetros!$B$5</f>
        <v>4</v>
      </c>
      <c r="F525" s="13" t="n">
        <f aca="false">D525+E525</f>
        <v>54.77</v>
      </c>
      <c r="G525" s="3" t="n">
        <f aca="false">IF(C525="",Parámetros!$B$9,IFERROR(VLOOKUP(C525,Parámetros!$A$20:$B$23,2,FALSE()),Parámetros!$B$9))</f>
        <v>0.15</v>
      </c>
      <c r="H525" s="14" t="n">
        <v>1.12</v>
      </c>
      <c r="I525" s="12" t="n">
        <v>105</v>
      </c>
      <c r="J525" s="13" t="n">
        <f aca="false">ROUNDUP((F525+Parámetros!$C$13)/(1-G525),0)</f>
        <v>94</v>
      </c>
      <c r="K525" s="13" t="n">
        <f aca="false">ROUNDUP((F525+Parámetros!$C$14)/(1-G525),0)</f>
        <v>100</v>
      </c>
      <c r="L525" s="13" t="n">
        <f aca="false">ROUNDUP((F525+Parámetros!$C$15)/(1-G525),0)</f>
        <v>108</v>
      </c>
      <c r="M525" s="13" t="n">
        <f aca="false">MAX(ROUNDUP((F525+I525)/(1-G525),0),Parámetros!$B$7)</f>
        <v>299</v>
      </c>
      <c r="N525" s="12" t="n">
        <v>164.39</v>
      </c>
      <c r="O525" s="12" t="n">
        <v>135</v>
      </c>
      <c r="P525" s="13" t="n">
        <f aca="false">Parámetros!$B$6</f>
        <v>1</v>
      </c>
      <c r="Q525" s="13" t="n">
        <f aca="false">IF(AND(ISNUMBER(O525),O525-P525&gt;=Parámetros!$B$7),M525,IF(J525&lt;Parámetros!$B$13,J525,IF(K525&lt;Parámetros!$B$14,K525,IF(L525&lt;Parámetros!$B$15,L525,M525))))</f>
        <v>94</v>
      </c>
      <c r="R525" s="13" t="n">
        <f aca="false">IF(AND(ISNUMBER(O525),O525-P525&gt;=Q525),O525-P525,Q525)</f>
        <v>134</v>
      </c>
      <c r="S525" s="3" t="n">
        <f aca="false">IF(ISNUMBER(O525),R525/O525-1,"")</f>
        <v>-0.00740740740740742</v>
      </c>
      <c r="T525" s="13" t="n">
        <f aca="false">VLOOKUP(R525,Parámetros!$A$13:$C$16,3,TRUE())</f>
        <v>30</v>
      </c>
      <c r="U525" s="13" t="n">
        <f aca="false">IF(R525&gt;=Parámetros!$B$7,I525,0)</f>
        <v>0</v>
      </c>
      <c r="V525" s="13" t="n">
        <f aca="false">R525*(1-G525)-T525-U525</f>
        <v>83.9</v>
      </c>
      <c r="W525" s="13" t="n">
        <f aca="false">V525-F525</f>
        <v>29.13</v>
      </c>
      <c r="X525" s="2" t="s">
        <v>13597</v>
      </c>
      <c r="Y525" s="2"/>
      <c r="Z525" s="13"/>
      <c r="AA525" s="2"/>
    </row>
    <row r="526" customFormat="false" ht="15" hidden="false" customHeight="false" outlineLevel="0" collapsed="false">
      <c r="A526" s="8" t="s">
        <v>6476</v>
      </c>
      <c r="B526" s="10" t="str">
        <f aca="false">'Layout Mercado Libre'!C526</f>
        <v>Ultra Corega Crema Adhesiva Sabor Menta 40 g</v>
      </c>
      <c r="C526" s="10" t="str">
        <f aca="false">IFERROR(LEFT('Layout Mercado Libre'!E526,FIND(" &gt; ",'Layout Mercado Libre'!E526)-1),"")</f>
        <v>Belleza y Cuidado Personal</v>
      </c>
      <c r="D526" s="12" t="n">
        <v>108.74</v>
      </c>
      <c r="E526" s="13" t="n">
        <f aca="false">Parámetros!$B$5</f>
        <v>4</v>
      </c>
      <c r="F526" s="13" t="n">
        <f aca="false">D526+E526</f>
        <v>112.74</v>
      </c>
      <c r="G526" s="3" t="n">
        <f aca="false">IF(C526="",Parámetros!$B$9,IFERROR(VLOOKUP(C526,Parámetros!$A$20:$B$23,2,FALSE()),Parámetros!$B$9))</f>
        <v>0.14</v>
      </c>
      <c r="H526" s="14" t="n">
        <v>0.1</v>
      </c>
      <c r="I526" s="12" t="n">
        <v>75</v>
      </c>
      <c r="J526" s="13" t="n">
        <f aca="false">ROUNDUP((F526+Parámetros!$C$13)/(1-G526),0)</f>
        <v>161</v>
      </c>
      <c r="K526" s="13" t="n">
        <f aca="false">ROUNDUP((F526+Parámetros!$C$14)/(1-G526),0)</f>
        <v>166</v>
      </c>
      <c r="L526" s="13" t="n">
        <f aca="false">ROUNDUP((F526+Parámetros!$C$15)/(1-G526),0)</f>
        <v>175</v>
      </c>
      <c r="M526" s="13" t="n">
        <f aca="false">MAX(ROUNDUP((F526+I526)/(1-G526),0),Parámetros!$B$7)</f>
        <v>299</v>
      </c>
      <c r="N526" s="12" t="n">
        <v>249.05</v>
      </c>
      <c r="O526" s="12" t="n">
        <v>148</v>
      </c>
      <c r="P526" s="13" t="n">
        <f aca="false">Parámetros!$B$6</f>
        <v>1</v>
      </c>
      <c r="Q526" s="13" t="n">
        <f aca="false">IF(AND(ISNUMBER(O526),O526-P526&gt;=Parámetros!$B$7),M526,IF(J526&lt;Parámetros!$B$13,J526,IF(K526&lt;Parámetros!$B$14,K526,IF(L526&lt;Parámetros!$B$15,L526,M526))))</f>
        <v>175</v>
      </c>
      <c r="R526" s="13" t="n">
        <f aca="false">IF(AND(ISNUMBER(O526),O526-P526&gt;=Q526),O526-P526,Q526)</f>
        <v>175</v>
      </c>
      <c r="S526" s="3" t="n">
        <f aca="false">IF(ISNUMBER(O526),R526/O526-1,"")</f>
        <v>0.182432432432432</v>
      </c>
      <c r="T526" s="13" t="n">
        <f aca="false">VLOOKUP(R526,Parámetros!$A$13:$C$16,3,TRUE())</f>
        <v>37</v>
      </c>
      <c r="U526" s="13" t="n">
        <f aca="false">IF(R526&gt;=Parámetros!$B$7,I526,0)</f>
        <v>0</v>
      </c>
      <c r="V526" s="13" t="n">
        <f aca="false">R526*(1-G526)-T526-U526</f>
        <v>113.5</v>
      </c>
      <c r="W526" s="13" t="n">
        <f aca="false">V526-F526</f>
        <v>0.760000000000005</v>
      </c>
      <c r="X526" s="2" t="s">
        <v>13601</v>
      </c>
      <c r="Y526" s="2"/>
      <c r="Z526" s="13"/>
      <c r="AA526" s="2"/>
    </row>
    <row r="527" customFormat="false" ht="15" hidden="false" customHeight="false" outlineLevel="0" collapsed="false">
      <c r="A527" s="8" t="s">
        <v>6489</v>
      </c>
      <c r="B527" s="10" t="str">
        <f aca="false">'Layout Mercado Libre'!C527</f>
        <v>Crema Corporal Lubriderm Reparación Intensiva 400 ml</v>
      </c>
      <c r="C527" s="10" t="str">
        <f aca="false">IFERROR(LEFT('Layout Mercado Libre'!E527,FIND(" &gt; ",'Layout Mercado Libre'!E527)-1),"")</f>
        <v>Belleza y Cuidado Personal</v>
      </c>
      <c r="D527" s="12" t="n">
        <v>83.41</v>
      </c>
      <c r="E527" s="13" t="n">
        <f aca="false">Parámetros!$B$5</f>
        <v>4</v>
      </c>
      <c r="F527" s="13" t="n">
        <f aca="false">D527+E527</f>
        <v>87.41</v>
      </c>
      <c r="G527" s="3" t="n">
        <f aca="false">IF(C527="",Parámetros!$B$9,IFERROR(VLOOKUP(C527,Parámetros!$A$20:$B$23,2,FALSE()),Parámetros!$B$9))</f>
        <v>0.14</v>
      </c>
      <c r="H527" s="14" t="n">
        <v>0.53</v>
      </c>
      <c r="I527" s="12" t="n">
        <v>90</v>
      </c>
      <c r="J527" s="13" t="n">
        <f aca="false">ROUNDUP((F527+Parámetros!$C$13)/(1-G527),0)</f>
        <v>131</v>
      </c>
      <c r="K527" s="13" t="n">
        <f aca="false">ROUNDUP((F527+Parámetros!$C$14)/(1-G527),0)</f>
        <v>137</v>
      </c>
      <c r="L527" s="13" t="n">
        <f aca="false">ROUNDUP((F527+Parámetros!$C$15)/(1-G527),0)</f>
        <v>145</v>
      </c>
      <c r="M527" s="13" t="n">
        <f aca="false">MAX(ROUNDUP((F527+I527)/(1-G527),0),Parámetros!$B$7)</f>
        <v>299</v>
      </c>
      <c r="N527" s="12" t="n">
        <v>233.81</v>
      </c>
      <c r="O527" s="12" t="n">
        <v>95</v>
      </c>
      <c r="P527" s="13" t="n">
        <f aca="false">Parámetros!$B$6</f>
        <v>1</v>
      </c>
      <c r="Q527" s="13" t="n">
        <f aca="false">IF(AND(ISNUMBER(O527),O527-P527&gt;=Parámetros!$B$7),M527,IF(J527&lt;Parámetros!$B$13,J527,IF(K527&lt;Parámetros!$B$14,K527,IF(L527&lt;Parámetros!$B$15,L527,M527))))</f>
        <v>137</v>
      </c>
      <c r="R527" s="13" t="n">
        <f aca="false">IF(AND(ISNUMBER(O527),O527-P527&gt;=Q527),O527-P527,Q527)</f>
        <v>137</v>
      </c>
      <c r="S527" s="3" t="n">
        <f aca="false">IF(ISNUMBER(O527),R527/O527-1,"")</f>
        <v>0.442105263157895</v>
      </c>
      <c r="T527" s="13" t="n">
        <f aca="false">VLOOKUP(R527,Parámetros!$A$13:$C$16,3,TRUE())</f>
        <v>30</v>
      </c>
      <c r="U527" s="13" t="n">
        <f aca="false">IF(R527&gt;=Parámetros!$B$7,I527,0)</f>
        <v>0</v>
      </c>
      <c r="V527" s="13" t="n">
        <f aca="false">R527*(1-G527)-T527-U527</f>
        <v>87.82</v>
      </c>
      <c r="W527" s="13" t="n">
        <f aca="false">V527-F527</f>
        <v>0.409999999999997</v>
      </c>
      <c r="X527" s="2" t="s">
        <v>13676</v>
      </c>
      <c r="Y527" s="2"/>
      <c r="Z527" s="13"/>
      <c r="AA527" s="2"/>
    </row>
    <row r="528" customFormat="false" ht="15" hidden="false" customHeight="false" outlineLevel="0" collapsed="false">
      <c r="A528" s="8" t="s">
        <v>6502</v>
      </c>
      <c r="B528" s="10" t="str">
        <f aca="false">'Layout Mercado Libre'!C528</f>
        <v>Algidol Ibuprofeno 600 mg 10 Cápsulas</v>
      </c>
      <c r="C528" s="10" t="str">
        <f aca="false">IFERROR(LEFT('Layout Mercado Libre'!E528,FIND(" &gt; ",'Layout Mercado Libre'!E528)-1),"")</f>
        <v>Salud y Equipamiento Médico</v>
      </c>
      <c r="D528" s="12" t="n">
        <v>26.06</v>
      </c>
      <c r="E528" s="13" t="n">
        <f aca="false">Parámetros!$B$5</f>
        <v>4</v>
      </c>
      <c r="F528" s="13" t="n">
        <f aca="false">D528+E528</f>
        <v>30.06</v>
      </c>
      <c r="G528" s="3" t="n">
        <f aca="false">IF(C528="",Parámetros!$B$9,IFERROR(VLOOKUP(C528,Parámetros!$A$20:$B$23,2,FALSE()),Parámetros!$B$9))</f>
        <v>0.14</v>
      </c>
      <c r="H528" s="14" t="n">
        <v>0.14</v>
      </c>
      <c r="I528" s="12" t="n">
        <v>75</v>
      </c>
      <c r="J528" s="13" t="n">
        <f aca="false">ROUNDUP((F528+Parámetros!$C$13)/(1-G528),0)</f>
        <v>65</v>
      </c>
      <c r="K528" s="13" t="n">
        <f aca="false">ROUNDUP((F528+Parámetros!$C$14)/(1-G528),0)</f>
        <v>70</v>
      </c>
      <c r="L528" s="13" t="n">
        <f aca="false">ROUNDUP((F528+Parámetros!$C$15)/(1-G528),0)</f>
        <v>78</v>
      </c>
      <c r="M528" s="13" t="n">
        <f aca="false">MAX(ROUNDUP((F528+I528)/(1-G528),0),Parámetros!$B$7)</f>
        <v>299</v>
      </c>
      <c r="N528" s="12"/>
      <c r="O528" s="12"/>
      <c r="P528" s="13" t="n">
        <f aca="false">Parámetros!$B$6</f>
        <v>1</v>
      </c>
      <c r="Q528" s="13" t="n">
        <f aca="false">IF(AND(ISNUMBER(O528),O528-P528&gt;=Parámetros!$B$7),M528,IF(J528&lt;Parámetros!$B$13,J528,IF(K528&lt;Parámetros!$B$14,K528,IF(L528&lt;Parámetros!$B$15,L528,M528))))</f>
        <v>65</v>
      </c>
      <c r="R528" s="13" t="n">
        <f aca="false">IF(AND(ISNUMBER(O528),O528-P528&gt;=Q528),O528-P528,Q528)</f>
        <v>65</v>
      </c>
      <c r="S528" s="3" t="str">
        <f aca="false">IF(ISNUMBER(O528),R528/O528-1,"")</f>
        <v/>
      </c>
      <c r="T528" s="13" t="n">
        <f aca="false">VLOOKUP(R528,Parámetros!$A$13:$C$16,3,TRUE())</f>
        <v>25</v>
      </c>
      <c r="U528" s="13" t="n">
        <f aca="false">IF(R528&gt;=Parámetros!$B$7,I528,0)</f>
        <v>0</v>
      </c>
      <c r="V528" s="13" t="n">
        <f aca="false">R528*(1-G528)-T528-U528</f>
        <v>30.9</v>
      </c>
      <c r="W528" s="13" t="n">
        <f aca="false">V528-F528</f>
        <v>0.84</v>
      </c>
      <c r="X528" s="2" t="s">
        <v>13702</v>
      </c>
      <c r="Y528" s="2"/>
      <c r="Z528" s="13"/>
      <c r="AA528" s="2"/>
    </row>
    <row r="529" customFormat="false" ht="15" hidden="false" customHeight="false" outlineLevel="0" collapsed="false">
      <c r="A529" s="8" t="s">
        <v>6513</v>
      </c>
      <c r="B529" s="10" t="str">
        <f aca="false">'Layout Mercado Libre'!C529</f>
        <v>Shampoo Mennen 2 en 1 Enriquecido con Proteína 700 ml</v>
      </c>
      <c r="C529" s="10" t="str">
        <f aca="false">IFERROR(LEFT('Layout Mercado Libre'!E529,FIND(" &gt; ",'Layout Mercado Libre'!E529)-1),"")</f>
        <v>Belleza y Cuidado Personal</v>
      </c>
      <c r="D529" s="12" t="n">
        <v>62.74</v>
      </c>
      <c r="E529" s="13" t="n">
        <f aca="false">Parámetros!$B$5</f>
        <v>4</v>
      </c>
      <c r="F529" s="13" t="n">
        <f aca="false">D529+E529</f>
        <v>66.74</v>
      </c>
      <c r="G529" s="3" t="n">
        <f aca="false">IF(C529="",Parámetros!$B$9,IFERROR(VLOOKUP(C529,Parámetros!$A$20:$B$23,2,FALSE()),Parámetros!$B$9))</f>
        <v>0.14</v>
      </c>
      <c r="H529" s="14" t="n">
        <v>0.9</v>
      </c>
      <c r="I529" s="12" t="n">
        <v>90</v>
      </c>
      <c r="J529" s="13" t="n">
        <f aca="false">ROUNDUP((F529+Parámetros!$C$13)/(1-G529),0)</f>
        <v>107</v>
      </c>
      <c r="K529" s="13" t="n">
        <f aca="false">ROUNDUP((F529+Parámetros!$C$14)/(1-G529),0)</f>
        <v>113</v>
      </c>
      <c r="L529" s="13" t="n">
        <f aca="false">ROUNDUP((F529+Parámetros!$C$15)/(1-G529),0)</f>
        <v>121</v>
      </c>
      <c r="M529" s="13" t="n">
        <f aca="false">MAX(ROUNDUP((F529+I529)/(1-G529),0),Parámetros!$B$7)</f>
        <v>299</v>
      </c>
      <c r="N529" s="12" t="n">
        <v>217.41</v>
      </c>
      <c r="O529" s="12" t="n">
        <v>66.5</v>
      </c>
      <c r="P529" s="13" t="n">
        <f aca="false">Parámetros!$B$6</f>
        <v>1</v>
      </c>
      <c r="Q529" s="13" t="n">
        <f aca="false">IF(AND(ISNUMBER(O529),O529-P529&gt;=Parámetros!$B$7),M529,IF(J529&lt;Parámetros!$B$13,J529,IF(K529&lt;Parámetros!$B$14,K529,IF(L529&lt;Parámetros!$B$15,L529,M529))))</f>
        <v>113</v>
      </c>
      <c r="R529" s="13" t="n">
        <f aca="false">IF(AND(ISNUMBER(O529),O529-P529&gt;=Q529),O529-P529,Q529)</f>
        <v>113</v>
      </c>
      <c r="S529" s="3" t="n">
        <f aca="false">IF(ISNUMBER(O529),R529/O529-1,"")</f>
        <v>0.699248120300752</v>
      </c>
      <c r="T529" s="13" t="n">
        <f aca="false">VLOOKUP(R529,Parámetros!$A$13:$C$16,3,TRUE())</f>
        <v>30</v>
      </c>
      <c r="U529" s="13" t="n">
        <f aca="false">IF(R529&gt;=Parámetros!$B$7,I529,0)</f>
        <v>0</v>
      </c>
      <c r="V529" s="13" t="n">
        <f aca="false">R529*(1-G529)-T529-U529</f>
        <v>67.18</v>
      </c>
      <c r="W529" s="13" t="n">
        <f aca="false">V529-F529</f>
        <v>0.439999999999984</v>
      </c>
      <c r="X529" s="2" t="s">
        <v>13679</v>
      </c>
      <c r="Y529" s="2"/>
      <c r="Z529" s="13"/>
      <c r="AA529" s="2"/>
    </row>
    <row r="530" customFormat="false" ht="15" hidden="false" customHeight="false" outlineLevel="0" collapsed="false">
      <c r="A530" s="8" t="s">
        <v>6523</v>
      </c>
      <c r="B530" s="10" t="str">
        <f aca="false">'Layout Mercado Libre'!C530</f>
        <v>Crema Nivea Creme Lata 20 ml Exhibidor 12 Piezas</v>
      </c>
      <c r="C530" s="10" t="str">
        <f aca="false">IFERROR(LEFT('Layout Mercado Libre'!E530,FIND(" &gt; ",'Layout Mercado Libre'!E530)-1),"")</f>
        <v>Belleza y Cuidado Personal</v>
      </c>
      <c r="D530" s="12" t="n">
        <v>155.98</v>
      </c>
      <c r="E530" s="13" t="n">
        <f aca="false">Parámetros!$B$5</f>
        <v>4</v>
      </c>
      <c r="F530" s="13" t="n">
        <f aca="false">D530+E530</f>
        <v>159.98</v>
      </c>
      <c r="G530" s="3" t="n">
        <f aca="false">IF(C530="",Parámetros!$B$9,IFERROR(VLOOKUP(C530,Parámetros!$A$20:$B$23,2,FALSE()),Parámetros!$B$9))</f>
        <v>0.14</v>
      </c>
      <c r="H530" s="14" t="n">
        <v>0.34</v>
      </c>
      <c r="I530" s="12" t="n">
        <v>75</v>
      </c>
      <c r="J530" s="13" t="n">
        <f aca="false">ROUNDUP((F530+Parámetros!$C$13)/(1-G530),0)</f>
        <v>216</v>
      </c>
      <c r="K530" s="13" t="n">
        <f aca="false">ROUNDUP((F530+Parámetros!$C$14)/(1-G530),0)</f>
        <v>221</v>
      </c>
      <c r="L530" s="13" t="n">
        <f aca="false">ROUNDUP((F530+Parámetros!$C$15)/(1-G530),0)</f>
        <v>230</v>
      </c>
      <c r="M530" s="13" t="n">
        <f aca="false">MAX(ROUNDUP((F530+I530)/(1-G530),0),Parámetros!$B$7)</f>
        <v>299</v>
      </c>
      <c r="N530" s="12"/>
      <c r="O530" s="12"/>
      <c r="P530" s="13" t="n">
        <f aca="false">Parámetros!$B$6</f>
        <v>1</v>
      </c>
      <c r="Q530" s="13" t="n">
        <f aca="false">IF(AND(ISNUMBER(O530),O530-P530&gt;=Parámetros!$B$7),M530,IF(J530&lt;Parámetros!$B$13,J530,IF(K530&lt;Parámetros!$B$14,K530,IF(L530&lt;Parámetros!$B$15,L530,M530))))</f>
        <v>230</v>
      </c>
      <c r="R530" s="13" t="n">
        <f aca="false">IF(AND(ISNUMBER(O530),O530-P530&gt;=Q530),O530-P530,Q530)</f>
        <v>230</v>
      </c>
      <c r="S530" s="3" t="str">
        <f aca="false">IF(ISNUMBER(O530),R530/O530-1,"")</f>
        <v/>
      </c>
      <c r="T530" s="13" t="n">
        <f aca="false">VLOOKUP(R530,Parámetros!$A$13:$C$16,3,TRUE())</f>
        <v>37</v>
      </c>
      <c r="U530" s="13" t="n">
        <f aca="false">IF(R530&gt;=Parámetros!$B$7,I530,0)</f>
        <v>0</v>
      </c>
      <c r="V530" s="13" t="n">
        <f aca="false">R530*(1-G530)-T530-U530</f>
        <v>160.8</v>
      </c>
      <c r="W530" s="13" t="n">
        <f aca="false">V530-F530</f>
        <v>0.819999999999993</v>
      </c>
      <c r="X530" s="2" t="s">
        <v>13703</v>
      </c>
      <c r="Y530" s="2"/>
      <c r="Z530" s="13"/>
      <c r="AA530" s="2"/>
    </row>
    <row r="531" customFormat="false" ht="15" hidden="false" customHeight="false" outlineLevel="0" collapsed="false">
      <c r="A531" s="8" t="s">
        <v>6534</v>
      </c>
      <c r="B531" s="10" t="str">
        <f aca="false">'Layout Mercado Libre'!C531</f>
        <v>Talco para Bebé Mennen Baby Magic Hipoalergénico 200 g</v>
      </c>
      <c r="C531" s="10" t="str">
        <f aca="false">IFERROR(LEFT('Layout Mercado Libre'!E531,FIND(" &gt; ",'Layout Mercado Libre'!E531)-1),"")</f>
        <v>Bebés</v>
      </c>
      <c r="D531" s="12" t="n">
        <v>62.81</v>
      </c>
      <c r="E531" s="13" t="n">
        <f aca="false">Parámetros!$B$5</f>
        <v>4</v>
      </c>
      <c r="F531" s="13" t="n">
        <f aca="false">D531+E531</f>
        <v>66.81</v>
      </c>
      <c r="G531" s="3" t="n">
        <f aca="false">IF(C531="",Parámetros!$B$9,IFERROR(VLOOKUP(C531,Parámetros!$A$20:$B$23,2,FALSE()),Parámetros!$B$9))</f>
        <v>0.15</v>
      </c>
      <c r="H531" s="14" t="n">
        <v>0.28</v>
      </c>
      <c r="I531" s="12" t="n">
        <v>75</v>
      </c>
      <c r="J531" s="13" t="n">
        <f aca="false">ROUNDUP((F531+Parámetros!$C$13)/(1-G531),0)</f>
        <v>109</v>
      </c>
      <c r="K531" s="13" t="n">
        <f aca="false">ROUNDUP((F531+Parámetros!$C$14)/(1-G531),0)</f>
        <v>114</v>
      </c>
      <c r="L531" s="13" t="n">
        <f aca="false">ROUNDUP((F531+Parámetros!$C$15)/(1-G531),0)</f>
        <v>123</v>
      </c>
      <c r="M531" s="13" t="n">
        <f aca="false">MAX(ROUNDUP((F531+I531)/(1-G531),0),Parámetros!$B$7)</f>
        <v>299</v>
      </c>
      <c r="N531" s="12" t="n">
        <v>242.25</v>
      </c>
      <c r="O531" s="12" t="n">
        <v>175.27</v>
      </c>
      <c r="P531" s="13" t="n">
        <f aca="false">Parámetros!$B$6</f>
        <v>1</v>
      </c>
      <c r="Q531" s="13" t="n">
        <f aca="false">IF(AND(ISNUMBER(O531),O531-P531&gt;=Parámetros!$B$7),M531,IF(J531&lt;Parámetros!$B$13,J531,IF(K531&lt;Parámetros!$B$14,K531,IF(L531&lt;Parámetros!$B$15,L531,M531))))</f>
        <v>114</v>
      </c>
      <c r="R531" s="13" t="n">
        <f aca="false">IF(AND(ISNUMBER(O531),O531-P531&gt;=Q531),O531-P531,Q531)</f>
        <v>174.27</v>
      </c>
      <c r="S531" s="3" t="n">
        <f aca="false">IF(ISNUMBER(O531),R531/O531-1,"")</f>
        <v>-0.00570548296913331</v>
      </c>
      <c r="T531" s="13" t="n">
        <f aca="false">VLOOKUP(R531,Parámetros!$A$13:$C$16,3,TRUE())</f>
        <v>37</v>
      </c>
      <c r="U531" s="13" t="n">
        <f aca="false">IF(R531&gt;=Parámetros!$B$7,I531,0)</f>
        <v>0</v>
      </c>
      <c r="V531" s="13" t="n">
        <f aca="false">R531*(1-G531)-T531-U531</f>
        <v>111.1295</v>
      </c>
      <c r="W531" s="13" t="n">
        <f aca="false">V531-F531</f>
        <v>44.3195</v>
      </c>
      <c r="X531" s="2" t="s">
        <v>13680</v>
      </c>
      <c r="Y531" s="2"/>
      <c r="Z531" s="13"/>
      <c r="AA531" s="2"/>
    </row>
    <row r="532" customFormat="false" ht="15" hidden="false" customHeight="false" outlineLevel="0" collapsed="false">
      <c r="A532" s="8" t="s">
        <v>6543</v>
      </c>
      <c r="B532" s="10" t="str">
        <f aca="false">'Layout Mercado Libre'!C532</f>
        <v>Pomada Excelsior Ácido Salicílico 0.4 g/g 8 g</v>
      </c>
      <c r="C532" s="10" t="str">
        <f aca="false">IFERROR(LEFT('Layout Mercado Libre'!E532,FIND(" &gt; ",'Layout Mercado Libre'!E532)-1),"")</f>
        <v>Salud y Equipamiento Médico</v>
      </c>
      <c r="D532" s="12" t="n">
        <v>50.36</v>
      </c>
      <c r="E532" s="13" t="n">
        <f aca="false">Parámetros!$B$5</f>
        <v>4</v>
      </c>
      <c r="F532" s="13" t="n">
        <f aca="false">D532+E532</f>
        <v>54.36</v>
      </c>
      <c r="G532" s="3" t="n">
        <f aca="false">IF(C532="",Parámetros!$B$9,IFERROR(VLOOKUP(C532,Parámetros!$A$20:$B$23,2,FALSE()),Parámetros!$B$9))</f>
        <v>0.14</v>
      </c>
      <c r="H532" s="14" t="n">
        <v>0.06</v>
      </c>
      <c r="I532" s="12" t="n">
        <v>75</v>
      </c>
      <c r="J532" s="13" t="n">
        <f aca="false">ROUNDUP((F532+Parámetros!$C$13)/(1-G532),0)</f>
        <v>93</v>
      </c>
      <c r="K532" s="13" t="n">
        <f aca="false">ROUNDUP((F532+Parámetros!$C$14)/(1-G532),0)</f>
        <v>99</v>
      </c>
      <c r="L532" s="13" t="n">
        <f aca="false">ROUNDUP((F532+Parámetros!$C$15)/(1-G532),0)</f>
        <v>107</v>
      </c>
      <c r="M532" s="13" t="n">
        <f aca="false">MAX(ROUNDUP((F532+I532)/(1-G532),0),Parámetros!$B$7)</f>
        <v>299</v>
      </c>
      <c r="N532" s="12" t="n">
        <v>92</v>
      </c>
      <c r="O532" s="12" t="n">
        <v>92</v>
      </c>
      <c r="P532" s="13" t="n">
        <f aca="false">Parámetros!$B$6</f>
        <v>1</v>
      </c>
      <c r="Q532" s="13" t="n">
        <f aca="false">IF(AND(ISNUMBER(O532),O532-P532&gt;=Parámetros!$B$7),M532,IF(J532&lt;Parámetros!$B$13,J532,IF(K532&lt;Parámetros!$B$14,K532,IF(L532&lt;Parámetros!$B$15,L532,M532))))</f>
        <v>93</v>
      </c>
      <c r="R532" s="13" t="n">
        <f aca="false">IF(AND(ISNUMBER(O532),O532-P532&gt;=Q532),O532-P532,Q532)</f>
        <v>93</v>
      </c>
      <c r="S532" s="3" t="n">
        <f aca="false">IF(ISNUMBER(O532),R532/O532-1,"")</f>
        <v>0.0108695652173914</v>
      </c>
      <c r="T532" s="13" t="n">
        <f aca="false">VLOOKUP(R532,Parámetros!$A$13:$C$16,3,TRUE())</f>
        <v>25</v>
      </c>
      <c r="U532" s="13" t="n">
        <f aca="false">IF(R532&gt;=Parámetros!$B$7,I532,0)</f>
        <v>0</v>
      </c>
      <c r="V532" s="13" t="n">
        <f aca="false">R532*(1-G532)-T532-U532</f>
        <v>54.98</v>
      </c>
      <c r="W532" s="13" t="n">
        <f aca="false">V532-F532</f>
        <v>0.620000000000005</v>
      </c>
      <c r="X532" s="2" t="s">
        <v>13704</v>
      </c>
      <c r="Y532" s="2"/>
      <c r="Z532" s="13"/>
      <c r="AA532" s="2"/>
    </row>
    <row r="533" customFormat="false" ht="15" hidden="false" customHeight="false" outlineLevel="0" collapsed="false">
      <c r="A533" s="8" t="s">
        <v>6557</v>
      </c>
      <c r="B533" s="10" t="str">
        <f aca="false">'Layout Mercado Libre'!C533</f>
        <v>Quadriderm NF Crema 0.05/1/0.10 g Tubo con 15 g</v>
      </c>
      <c r="C533" s="10" t="str">
        <f aca="false">IFERROR(LEFT('Layout Mercado Libre'!E533,FIND(" &gt; ",'Layout Mercado Libre'!E533)-1),"")</f>
        <v>Salud y Equipamiento Médico</v>
      </c>
      <c r="D533" s="12" t="n">
        <v>379.82</v>
      </c>
      <c r="E533" s="13" t="n">
        <f aca="false">Parámetros!$B$5</f>
        <v>4</v>
      </c>
      <c r="F533" s="13" t="n">
        <f aca="false">D533+E533</f>
        <v>383.82</v>
      </c>
      <c r="G533" s="3" t="n">
        <f aca="false">IF(C533="",Parámetros!$B$9,IFERROR(VLOOKUP(C533,Parámetros!$A$20:$B$23,2,FALSE()),Parámetros!$B$9))</f>
        <v>0.14</v>
      </c>
      <c r="H533" s="14" t="n">
        <v>0.07</v>
      </c>
      <c r="I533" s="12" t="n">
        <v>75</v>
      </c>
      <c r="J533" s="13" t="n">
        <f aca="false">ROUNDUP((F533+Parámetros!$C$13)/(1-G533),0)</f>
        <v>476</v>
      </c>
      <c r="K533" s="13" t="n">
        <f aca="false">ROUNDUP((F533+Parámetros!$C$14)/(1-G533),0)</f>
        <v>482</v>
      </c>
      <c r="L533" s="13" t="n">
        <f aca="false">ROUNDUP((F533+Parámetros!$C$15)/(1-G533),0)</f>
        <v>490</v>
      </c>
      <c r="M533" s="13" t="n">
        <f aca="false">MAX(ROUNDUP((F533+I533)/(1-G533),0),Parámetros!$B$7)</f>
        <v>534</v>
      </c>
      <c r="N533" s="12" t="n">
        <v>613.64</v>
      </c>
      <c r="O533" s="12" t="n">
        <v>454.01</v>
      </c>
      <c r="P533" s="13" t="n">
        <f aca="false">Parámetros!$B$6</f>
        <v>1</v>
      </c>
      <c r="Q533" s="13" t="n">
        <f aca="false">IF(AND(ISNUMBER(O533),O533-P533&gt;=Parámetros!$B$7),M533,IF(J533&lt;Parámetros!$B$13,J533,IF(K533&lt;Parámetros!$B$14,K533,IF(L533&lt;Parámetros!$B$15,L533,M533))))</f>
        <v>534</v>
      </c>
      <c r="R533" s="13" t="n">
        <f aca="false">IF(AND(ISNUMBER(O533),O533-P533&gt;=Q533),O533-P533,Q533)</f>
        <v>534</v>
      </c>
      <c r="S533" s="3" t="n">
        <f aca="false">IF(ISNUMBER(O533),R533/O533-1,"")</f>
        <v>0.176185546573864</v>
      </c>
      <c r="T533" s="13" t="n">
        <f aca="false">VLOOKUP(R533,Parámetros!$A$13:$C$16,3,TRUE())</f>
        <v>0</v>
      </c>
      <c r="U533" s="13" t="n">
        <f aca="false">IF(R533&gt;=Parámetros!$B$7,I533,0)</f>
        <v>75</v>
      </c>
      <c r="V533" s="13" t="n">
        <f aca="false">R533*(1-G533)-T533-U533</f>
        <v>384.24</v>
      </c>
      <c r="W533" s="13" t="n">
        <f aca="false">V533-F533</f>
        <v>0.420000000000016</v>
      </c>
      <c r="X533" s="2" t="s">
        <v>13654</v>
      </c>
      <c r="Y533" s="2"/>
      <c r="Z533" s="13"/>
      <c r="AA533" s="2"/>
    </row>
    <row r="534" customFormat="false" ht="15" hidden="false" customHeight="false" outlineLevel="0" collapsed="false">
      <c r="A534" s="8" t="s">
        <v>6566</v>
      </c>
      <c r="B534" s="10" t="str">
        <f aca="false">'Layout Mercado Libre'!C534</f>
        <v>Dualgos Paracetamol 325 mg Ibuprofeno 200 mg 20 Tabletas</v>
      </c>
      <c r="C534" s="10" t="str">
        <f aca="false">IFERROR(LEFT('Layout Mercado Libre'!E534,FIND(" &gt; ",'Layout Mercado Libre'!E534)-1),"")</f>
        <v>Salud y Equipamiento Médico</v>
      </c>
      <c r="D534" s="12" t="n">
        <v>30.7</v>
      </c>
      <c r="E534" s="13" t="n">
        <f aca="false">Parámetros!$B$5</f>
        <v>4</v>
      </c>
      <c r="F534" s="13" t="n">
        <f aca="false">D534+E534</f>
        <v>34.7</v>
      </c>
      <c r="G534" s="3" t="n">
        <f aca="false">IF(C534="",Parámetros!$B$9,IFERROR(VLOOKUP(C534,Parámetros!$A$20:$B$23,2,FALSE()),Parámetros!$B$9))</f>
        <v>0.14</v>
      </c>
      <c r="H534" s="14" t="n">
        <v>0.17</v>
      </c>
      <c r="I534" s="12" t="n">
        <v>75</v>
      </c>
      <c r="J534" s="13" t="n">
        <f aca="false">ROUNDUP((F534+Parámetros!$C$13)/(1-G534),0)</f>
        <v>70</v>
      </c>
      <c r="K534" s="13" t="n">
        <f aca="false">ROUNDUP((F534+Parámetros!$C$14)/(1-G534),0)</f>
        <v>76</v>
      </c>
      <c r="L534" s="13" t="n">
        <f aca="false">ROUNDUP((F534+Parámetros!$C$15)/(1-G534),0)</f>
        <v>84</v>
      </c>
      <c r="M534" s="13" t="n">
        <f aca="false">MAX(ROUNDUP((F534+I534)/(1-G534),0),Parámetros!$B$7)</f>
        <v>299</v>
      </c>
      <c r="N534" s="12" t="n">
        <v>75.9</v>
      </c>
      <c r="O534" s="12" t="n">
        <v>85</v>
      </c>
      <c r="P534" s="13" t="n">
        <f aca="false">Parámetros!$B$6</f>
        <v>1</v>
      </c>
      <c r="Q534" s="13" t="n">
        <f aca="false">IF(AND(ISNUMBER(O534),O534-P534&gt;=Parámetros!$B$7),M534,IF(J534&lt;Parámetros!$B$13,J534,IF(K534&lt;Parámetros!$B$14,K534,IF(L534&lt;Parámetros!$B$15,L534,M534))))</f>
        <v>70</v>
      </c>
      <c r="R534" s="13" t="n">
        <f aca="false">IF(AND(ISNUMBER(O534),O534-P534&gt;=Q534),O534-P534,Q534)</f>
        <v>84</v>
      </c>
      <c r="S534" s="3" t="n">
        <f aca="false">IF(ISNUMBER(O534),R534/O534-1,"")</f>
        <v>-0.0117647058823529</v>
      </c>
      <c r="T534" s="13" t="n">
        <f aca="false">VLOOKUP(R534,Parámetros!$A$13:$C$16,3,TRUE())</f>
        <v>25</v>
      </c>
      <c r="U534" s="13" t="n">
        <f aca="false">IF(R534&gt;=Parámetros!$B$7,I534,0)</f>
        <v>0</v>
      </c>
      <c r="V534" s="13" t="n">
        <f aca="false">R534*(1-G534)-T534-U534</f>
        <v>47.24</v>
      </c>
      <c r="W534" s="13" t="n">
        <f aca="false">V534-F534</f>
        <v>12.54</v>
      </c>
      <c r="X534" s="2" t="s">
        <v>13521</v>
      </c>
      <c r="Y534" s="2"/>
      <c r="Z534" s="13"/>
      <c r="AA534" s="2"/>
    </row>
    <row r="535" customFormat="false" ht="15" hidden="false" customHeight="false" outlineLevel="0" collapsed="false">
      <c r="A535" s="8" t="s">
        <v>6580</v>
      </c>
      <c r="B535" s="10" t="str">
        <f aca="false">'Layout Mercado Libre'!C535</f>
        <v>Senokot-F Senósidos A-B 17.2 mg 30 Tabletas</v>
      </c>
      <c r="C535" s="10" t="str">
        <f aca="false">IFERROR(LEFT('Layout Mercado Libre'!E535,FIND(" &gt; ",'Layout Mercado Libre'!E535)-1),"")</f>
        <v>Salud y Equipamiento Médico</v>
      </c>
      <c r="D535" s="12" t="n">
        <v>164.58</v>
      </c>
      <c r="E535" s="13" t="n">
        <f aca="false">Parámetros!$B$5</f>
        <v>4</v>
      </c>
      <c r="F535" s="13" t="n">
        <f aca="false">D535+E535</f>
        <v>168.58</v>
      </c>
      <c r="G535" s="3" t="n">
        <f aca="false">IF(C535="",Parámetros!$B$9,IFERROR(VLOOKUP(C535,Parámetros!$A$20:$B$23,2,FALSE()),Parámetros!$B$9))</f>
        <v>0.14</v>
      </c>
      <c r="H535" s="14" t="n">
        <v>0.19</v>
      </c>
      <c r="I535" s="12" t="n">
        <v>75</v>
      </c>
      <c r="J535" s="13" t="n">
        <f aca="false">ROUNDUP((F535+Parámetros!$C$13)/(1-G535),0)</f>
        <v>226</v>
      </c>
      <c r="K535" s="13" t="n">
        <f aca="false">ROUNDUP((F535+Parámetros!$C$14)/(1-G535),0)</f>
        <v>231</v>
      </c>
      <c r="L535" s="13" t="n">
        <f aca="false">ROUNDUP((F535+Parámetros!$C$15)/(1-G535),0)</f>
        <v>240</v>
      </c>
      <c r="M535" s="13" t="n">
        <f aca="false">MAX(ROUNDUP((F535+I535)/(1-G535),0),Parámetros!$B$7)</f>
        <v>299</v>
      </c>
      <c r="N535" s="12" t="n">
        <v>284.07</v>
      </c>
      <c r="O535" s="12" t="n">
        <v>240</v>
      </c>
      <c r="P535" s="13" t="n">
        <f aca="false">Parámetros!$B$6</f>
        <v>1</v>
      </c>
      <c r="Q535" s="13" t="n">
        <f aca="false">IF(AND(ISNUMBER(O535),O535-P535&gt;=Parámetros!$B$7),M535,IF(J535&lt;Parámetros!$B$13,J535,IF(K535&lt;Parámetros!$B$14,K535,IF(L535&lt;Parámetros!$B$15,L535,M535))))</f>
        <v>240</v>
      </c>
      <c r="R535" s="13" t="n">
        <f aca="false">IF(AND(ISNUMBER(O535),O535-P535&gt;=Q535),O535-P535,Q535)</f>
        <v>240</v>
      </c>
      <c r="S535" s="3" t="n">
        <f aca="false">IF(ISNUMBER(O535),R535/O535-1,"")</f>
        <v>0</v>
      </c>
      <c r="T535" s="13" t="n">
        <f aca="false">VLOOKUP(R535,Parámetros!$A$13:$C$16,3,TRUE())</f>
        <v>37</v>
      </c>
      <c r="U535" s="13" t="n">
        <f aca="false">IF(R535&gt;=Parámetros!$B$7,I535,0)</f>
        <v>0</v>
      </c>
      <c r="V535" s="13" t="n">
        <f aca="false">R535*(1-G535)-T535-U535</f>
        <v>169.4</v>
      </c>
      <c r="W535" s="13" t="n">
        <f aca="false">V535-F535</f>
        <v>0.819999999999993</v>
      </c>
      <c r="X535" s="2" t="s">
        <v>13501</v>
      </c>
      <c r="Y535" s="2"/>
      <c r="Z535" s="13"/>
      <c r="AA535" s="2"/>
    </row>
    <row r="536" customFormat="false" ht="15" hidden="false" customHeight="false" outlineLevel="0" collapsed="false">
      <c r="A536" s="8" t="s">
        <v>6594</v>
      </c>
      <c r="B536" s="10" t="str">
        <f aca="false">'Layout Mercado Libre'!C536</f>
        <v>Adimod Pidotimod 800 mg 20 Tabletas</v>
      </c>
      <c r="C536" s="10" t="str">
        <f aca="false">IFERROR(LEFT('Layout Mercado Libre'!E536,FIND(" &gt; ",'Layout Mercado Libre'!E536)-1),"")</f>
        <v>Salud y Equipamiento Médico</v>
      </c>
      <c r="D536" s="12" t="n">
        <v>1137.06</v>
      </c>
      <c r="E536" s="13" t="n">
        <f aca="false">Parámetros!$B$5</f>
        <v>4</v>
      </c>
      <c r="F536" s="13" t="n">
        <f aca="false">D536+E536</f>
        <v>1141.06</v>
      </c>
      <c r="G536" s="3" t="n">
        <f aca="false">IF(C536="",Parámetros!$B$9,IFERROR(VLOOKUP(C536,Parámetros!$A$20:$B$23,2,FALSE()),Parámetros!$B$9))</f>
        <v>0.14</v>
      </c>
      <c r="H536" s="14" t="n">
        <v>0.17</v>
      </c>
      <c r="I536" s="12" t="n">
        <v>75</v>
      </c>
      <c r="J536" s="13" t="n">
        <f aca="false">ROUNDUP((F536+Parámetros!$C$13)/(1-G536),0)</f>
        <v>1356</v>
      </c>
      <c r="K536" s="13" t="n">
        <f aca="false">ROUNDUP((F536+Parámetros!$C$14)/(1-G536),0)</f>
        <v>1362</v>
      </c>
      <c r="L536" s="13" t="n">
        <f aca="false">ROUNDUP((F536+Parámetros!$C$15)/(1-G536),0)</f>
        <v>1370</v>
      </c>
      <c r="M536" s="13" t="n">
        <f aca="false">MAX(ROUNDUP((F536+I536)/(1-G536),0),Parámetros!$B$7)</f>
        <v>1415</v>
      </c>
      <c r="N536" s="12" t="n">
        <v>1594.28</v>
      </c>
      <c r="O536" s="12" t="n">
        <v>1339.88</v>
      </c>
      <c r="P536" s="13" t="n">
        <f aca="false">Parámetros!$B$6</f>
        <v>1</v>
      </c>
      <c r="Q536" s="13" t="n">
        <f aca="false">IF(AND(ISNUMBER(O536),O536-P536&gt;=Parámetros!$B$7),M536,IF(J536&lt;Parámetros!$B$13,J536,IF(K536&lt;Parámetros!$B$14,K536,IF(L536&lt;Parámetros!$B$15,L536,M536))))</f>
        <v>1415</v>
      </c>
      <c r="R536" s="13" t="n">
        <f aca="false">IF(AND(ISNUMBER(O536),O536-P536&gt;=Q536),O536-P536,Q536)</f>
        <v>1415</v>
      </c>
      <c r="S536" s="3" t="n">
        <f aca="false">IF(ISNUMBER(O536),R536/O536-1,"")</f>
        <v>0.0560647222139294</v>
      </c>
      <c r="T536" s="13" t="n">
        <f aca="false">VLOOKUP(R536,Parámetros!$A$13:$C$16,3,TRUE())</f>
        <v>0</v>
      </c>
      <c r="U536" s="13" t="n">
        <f aca="false">IF(R536&gt;=Parámetros!$B$7,I536,0)</f>
        <v>75</v>
      </c>
      <c r="V536" s="13" t="n">
        <f aca="false">R536*(1-G536)-T536-U536</f>
        <v>1141.9</v>
      </c>
      <c r="W536" s="13" t="n">
        <f aca="false">V536-F536</f>
        <v>0.840000000000146</v>
      </c>
      <c r="X536" s="2" t="s">
        <v>13521</v>
      </c>
      <c r="Y536" s="2"/>
      <c r="Z536" s="13"/>
      <c r="AA536" s="2"/>
    </row>
    <row r="537" customFormat="false" ht="15" hidden="false" customHeight="false" outlineLevel="0" collapsed="false">
      <c r="A537" s="8" t="s">
        <v>6605</v>
      </c>
      <c r="B537" s="10" t="str">
        <f aca="false">'Layout Mercado Libre'!C537</f>
        <v>Toallitas Huggies Supreme Protección Delicada 80 Piezas</v>
      </c>
      <c r="C537" s="10" t="str">
        <f aca="false">IFERROR(LEFT('Layout Mercado Libre'!E537,FIND(" &gt; ",'Layout Mercado Libre'!E537)-1),"")</f>
        <v>Bebés</v>
      </c>
      <c r="D537" s="12" t="n">
        <v>43.82</v>
      </c>
      <c r="E537" s="13" t="n">
        <f aca="false">Parámetros!$B$5</f>
        <v>4</v>
      </c>
      <c r="F537" s="13" t="n">
        <f aca="false">D537+E537</f>
        <v>47.82</v>
      </c>
      <c r="G537" s="3" t="n">
        <f aca="false">IF(C537="",Parámetros!$B$9,IFERROR(VLOOKUP(C537,Parámetros!$A$20:$B$23,2,FALSE()),Parámetros!$B$9))</f>
        <v>0.15</v>
      </c>
      <c r="H537" s="14" t="n">
        <v>0.57</v>
      </c>
      <c r="I537" s="12" t="n">
        <v>90</v>
      </c>
      <c r="J537" s="13" t="n">
        <f aca="false">ROUNDUP((F537+Parámetros!$C$13)/(1-G537),0)</f>
        <v>86</v>
      </c>
      <c r="K537" s="13" t="n">
        <f aca="false">ROUNDUP((F537+Parámetros!$C$14)/(1-G537),0)</f>
        <v>92</v>
      </c>
      <c r="L537" s="13" t="n">
        <f aca="false">ROUNDUP((F537+Parámetros!$C$15)/(1-G537),0)</f>
        <v>100</v>
      </c>
      <c r="M537" s="13" t="n">
        <f aca="false">MAX(ROUNDUP((F537+I537)/(1-G537),0),Parámetros!$B$7)</f>
        <v>299</v>
      </c>
      <c r="N537" s="12" t="n">
        <v>161.14</v>
      </c>
      <c r="O537" s="12" t="n">
        <v>117</v>
      </c>
      <c r="P537" s="13" t="n">
        <f aca="false">Parámetros!$B$6</f>
        <v>1</v>
      </c>
      <c r="Q537" s="13" t="n">
        <f aca="false">IF(AND(ISNUMBER(O537),O537-P537&gt;=Parámetros!$B$7),M537,IF(J537&lt;Parámetros!$B$13,J537,IF(K537&lt;Parámetros!$B$14,K537,IF(L537&lt;Parámetros!$B$15,L537,M537))))</f>
        <v>86</v>
      </c>
      <c r="R537" s="13" t="n">
        <f aca="false">IF(AND(ISNUMBER(O537),O537-P537&gt;=Q537),O537-P537,Q537)</f>
        <v>116</v>
      </c>
      <c r="S537" s="3" t="n">
        <f aca="false">IF(ISNUMBER(O537),R537/O537-1,"")</f>
        <v>-0.00854700854700852</v>
      </c>
      <c r="T537" s="13" t="n">
        <f aca="false">VLOOKUP(R537,Parámetros!$A$13:$C$16,3,TRUE())</f>
        <v>30</v>
      </c>
      <c r="U537" s="13" t="n">
        <f aca="false">IF(R537&gt;=Parámetros!$B$7,I537,0)</f>
        <v>0</v>
      </c>
      <c r="V537" s="13" t="n">
        <f aca="false">R537*(1-G537)-T537-U537</f>
        <v>68.6</v>
      </c>
      <c r="W537" s="13" t="n">
        <f aca="false">V537-F537</f>
        <v>20.78</v>
      </c>
      <c r="X537" s="2" t="s">
        <v>13563</v>
      </c>
      <c r="Y537" s="2"/>
      <c r="Z537" s="13"/>
      <c r="AA537" s="2"/>
    </row>
    <row r="538" customFormat="false" ht="15" hidden="false" customHeight="false" outlineLevel="0" collapsed="false">
      <c r="A538" s="8" t="s">
        <v>6615</v>
      </c>
      <c r="B538" s="10" t="str">
        <f aca="false">'Layout Mercado Libre'!C538</f>
        <v>Figral Sildenafil 100 mg 10 Tabletas</v>
      </c>
      <c r="C538" s="10" t="str">
        <f aca="false">IFERROR(LEFT('Layout Mercado Libre'!E538,FIND(" &gt; ",'Layout Mercado Libre'!E538)-1),"")</f>
        <v>Salud y Equipamiento Médico</v>
      </c>
      <c r="D538" s="12" t="n">
        <v>79.63</v>
      </c>
      <c r="E538" s="13" t="n">
        <f aca="false">Parámetros!$B$5</f>
        <v>4</v>
      </c>
      <c r="F538" s="13" t="n">
        <f aca="false">D538+E538</f>
        <v>83.63</v>
      </c>
      <c r="G538" s="3" t="n">
        <f aca="false">IF(C538="",Parámetros!$B$9,IFERROR(VLOOKUP(C538,Parámetros!$A$20:$B$23,2,FALSE()),Parámetros!$B$9))</f>
        <v>0.14</v>
      </c>
      <c r="H538" s="14" t="n">
        <v>0.14</v>
      </c>
      <c r="I538" s="12" t="n">
        <v>75</v>
      </c>
      <c r="J538" s="13" t="n">
        <f aca="false">ROUNDUP((F538+Parámetros!$C$13)/(1-G538),0)</f>
        <v>127</v>
      </c>
      <c r="K538" s="13" t="n">
        <f aca="false">ROUNDUP((F538+Parámetros!$C$14)/(1-G538),0)</f>
        <v>133</v>
      </c>
      <c r="L538" s="13" t="n">
        <f aca="false">ROUNDUP((F538+Parámetros!$C$15)/(1-G538),0)</f>
        <v>141</v>
      </c>
      <c r="M538" s="13" t="n">
        <f aca="false">MAX(ROUNDUP((F538+I538)/(1-G538),0),Parámetros!$B$7)</f>
        <v>299</v>
      </c>
      <c r="N538" s="12" t="n">
        <v>178.67</v>
      </c>
      <c r="O538" s="12" t="n">
        <v>173</v>
      </c>
      <c r="P538" s="13" t="n">
        <f aca="false">Parámetros!$B$6</f>
        <v>1</v>
      </c>
      <c r="Q538" s="13" t="n">
        <f aca="false">IF(AND(ISNUMBER(O538),O538-P538&gt;=Parámetros!$B$7),M538,IF(J538&lt;Parámetros!$B$13,J538,IF(K538&lt;Parámetros!$B$14,K538,IF(L538&lt;Parámetros!$B$15,L538,M538))))</f>
        <v>133</v>
      </c>
      <c r="R538" s="13" t="n">
        <f aca="false">IF(AND(ISNUMBER(O538),O538-P538&gt;=Q538),O538-P538,Q538)</f>
        <v>172</v>
      </c>
      <c r="S538" s="3" t="n">
        <f aca="false">IF(ISNUMBER(O538),R538/O538-1,"")</f>
        <v>-0.0057803468208093</v>
      </c>
      <c r="T538" s="13" t="n">
        <f aca="false">VLOOKUP(R538,Parámetros!$A$13:$C$16,3,TRUE())</f>
        <v>37</v>
      </c>
      <c r="U538" s="13" t="n">
        <f aca="false">IF(R538&gt;=Parámetros!$B$7,I538,0)</f>
        <v>0</v>
      </c>
      <c r="V538" s="13" t="n">
        <f aca="false">R538*(1-G538)-T538-U538</f>
        <v>110.92</v>
      </c>
      <c r="W538" s="13" t="n">
        <f aca="false">V538-F538</f>
        <v>27.29</v>
      </c>
      <c r="X538" s="2" t="s">
        <v>13533</v>
      </c>
      <c r="Y538" s="2"/>
      <c r="Z538" s="13"/>
      <c r="AA538" s="2"/>
    </row>
    <row r="539" customFormat="false" ht="15" hidden="false" customHeight="false" outlineLevel="0" collapsed="false">
      <c r="A539" s="8" t="s">
        <v>6626</v>
      </c>
      <c r="B539" s="10" t="str">
        <f aca="false">'Layout Mercado Libre'!C539</f>
        <v>Electrolit Suero Rehidratante Sabor Uva 625 ml</v>
      </c>
      <c r="C539" s="10" t="str">
        <f aca="false">IFERROR(LEFT('Layout Mercado Libre'!E539,FIND(" &gt; ",'Layout Mercado Libre'!E539)-1),"")</f>
        <v>Salud y Equipamiento Médico</v>
      </c>
      <c r="D539" s="12" t="n">
        <v>20.14</v>
      </c>
      <c r="E539" s="13" t="n">
        <f aca="false">Parámetros!$B$5</f>
        <v>4</v>
      </c>
      <c r="F539" s="13" t="n">
        <f aca="false">D539+E539</f>
        <v>24.14</v>
      </c>
      <c r="G539" s="3" t="n">
        <f aca="false">IF(C539="",Parámetros!$B$9,IFERROR(VLOOKUP(C539,Parámetros!$A$20:$B$23,2,FALSE()),Parámetros!$B$9))</f>
        <v>0.14</v>
      </c>
      <c r="H539" s="14" t="n">
        <v>0.8</v>
      </c>
      <c r="I539" s="12" t="n">
        <v>90</v>
      </c>
      <c r="J539" s="13" t="n">
        <f aca="false">ROUNDUP((F539+Parámetros!$C$13)/(1-G539),0)</f>
        <v>58</v>
      </c>
      <c r="K539" s="13" t="n">
        <f aca="false">ROUNDUP((F539+Parámetros!$C$14)/(1-G539),0)</f>
        <v>63</v>
      </c>
      <c r="L539" s="13" t="n">
        <f aca="false">ROUNDUP((F539+Parámetros!$C$15)/(1-G539),0)</f>
        <v>72</v>
      </c>
      <c r="M539" s="13" t="n">
        <f aca="false">MAX(ROUNDUP((F539+I539)/(1-G539),0),Parámetros!$B$7)</f>
        <v>299</v>
      </c>
      <c r="N539" s="12" t="n">
        <v>35.67</v>
      </c>
      <c r="O539" s="12" t="n">
        <v>34</v>
      </c>
      <c r="P539" s="13" t="n">
        <f aca="false">Parámetros!$B$6</f>
        <v>1</v>
      </c>
      <c r="Q539" s="13" t="n">
        <f aca="false">IF(AND(ISNUMBER(O539),O539-P539&gt;=Parámetros!$B$7),M539,IF(J539&lt;Parámetros!$B$13,J539,IF(K539&lt;Parámetros!$B$14,K539,IF(L539&lt;Parámetros!$B$15,L539,M539))))</f>
        <v>58</v>
      </c>
      <c r="R539" s="13" t="n">
        <f aca="false">IF(AND(ISNUMBER(O539),O539-P539&gt;=Q539),O539-P539,Q539)</f>
        <v>58</v>
      </c>
      <c r="S539" s="3" t="n">
        <f aca="false">IF(ISNUMBER(O539),R539/O539-1,"")</f>
        <v>0.705882352941176</v>
      </c>
      <c r="T539" s="13" t="n">
        <f aca="false">VLOOKUP(R539,Parámetros!$A$13:$C$16,3,TRUE())</f>
        <v>25</v>
      </c>
      <c r="U539" s="13" t="n">
        <f aca="false">IF(R539&gt;=Parámetros!$B$7,I539,0)</f>
        <v>0</v>
      </c>
      <c r="V539" s="13" t="n">
        <f aca="false">R539*(1-G539)-T539-U539</f>
        <v>24.88</v>
      </c>
      <c r="W539" s="13" t="n">
        <f aca="false">V539-F539</f>
        <v>0.740000000000002</v>
      </c>
      <c r="X539" s="2" t="s">
        <v>13687</v>
      </c>
      <c r="Y539" s="2"/>
      <c r="Z539" s="13"/>
      <c r="AA539" s="2"/>
    </row>
    <row r="540" customFormat="false" ht="15" hidden="false" customHeight="false" outlineLevel="0" collapsed="false">
      <c r="A540" s="8" t="s">
        <v>6635</v>
      </c>
      <c r="B540" s="10" t="str">
        <f aca="false">'Layout Mercado Libre'!C540</f>
        <v>Yasmin 24/4 Anticonceptivo 3 mg/0.02 mg 28 Comprimidos</v>
      </c>
      <c r="C540" s="10" t="str">
        <f aca="false">IFERROR(LEFT('Layout Mercado Libre'!E540,FIND(" &gt; ",'Layout Mercado Libre'!E540)-1),"")</f>
        <v>Salud y Equipamiento Médico</v>
      </c>
      <c r="D540" s="12" t="n">
        <v>372.34</v>
      </c>
      <c r="E540" s="13" t="n">
        <f aca="false">Parámetros!$B$5</f>
        <v>4</v>
      </c>
      <c r="F540" s="13" t="n">
        <f aca="false">D540+E540</f>
        <v>376.34</v>
      </c>
      <c r="G540" s="3" t="n">
        <f aca="false">IF(C540="",Parámetros!$B$9,IFERROR(VLOOKUP(C540,Parámetros!$A$20:$B$23,2,FALSE()),Parámetros!$B$9))</f>
        <v>0.14</v>
      </c>
      <c r="H540" s="14" t="n">
        <v>0.18</v>
      </c>
      <c r="I540" s="12" t="n">
        <v>75</v>
      </c>
      <c r="J540" s="13" t="n">
        <f aca="false">ROUNDUP((F540+Parámetros!$C$13)/(1-G540),0)</f>
        <v>467</v>
      </c>
      <c r="K540" s="13" t="n">
        <f aca="false">ROUNDUP((F540+Parámetros!$C$14)/(1-G540),0)</f>
        <v>473</v>
      </c>
      <c r="L540" s="13" t="n">
        <f aca="false">ROUNDUP((F540+Parámetros!$C$15)/(1-G540),0)</f>
        <v>481</v>
      </c>
      <c r="M540" s="13" t="n">
        <f aca="false">MAX(ROUNDUP((F540+I540)/(1-G540),0),Parámetros!$B$7)</f>
        <v>525</v>
      </c>
      <c r="N540" s="12" t="n">
        <v>859.84</v>
      </c>
      <c r="O540" s="12" t="n">
        <v>887.68</v>
      </c>
      <c r="P540" s="13" t="n">
        <f aca="false">Parámetros!$B$6</f>
        <v>1</v>
      </c>
      <c r="Q540" s="13" t="n">
        <f aca="false">IF(AND(ISNUMBER(O540),O540-P540&gt;=Parámetros!$B$7),M540,IF(J540&lt;Parámetros!$B$13,J540,IF(K540&lt;Parámetros!$B$14,K540,IF(L540&lt;Parámetros!$B$15,L540,M540))))</f>
        <v>525</v>
      </c>
      <c r="R540" s="13" t="n">
        <f aca="false">IF(AND(ISNUMBER(O540),O540-P540&gt;=Q540),O540-P540,Q540)</f>
        <v>886.68</v>
      </c>
      <c r="S540" s="3" t="n">
        <f aca="false">IF(ISNUMBER(O540),R540/O540-1,"")</f>
        <v>-0.00112653208363378</v>
      </c>
      <c r="T540" s="13" t="n">
        <f aca="false">VLOOKUP(R540,Parámetros!$A$13:$C$16,3,TRUE())</f>
        <v>0</v>
      </c>
      <c r="U540" s="13" t="n">
        <f aca="false">IF(R540&gt;=Parámetros!$B$7,I540,0)</f>
        <v>75</v>
      </c>
      <c r="V540" s="13" t="n">
        <f aca="false">R540*(1-G540)-T540-U540</f>
        <v>687.5448</v>
      </c>
      <c r="W540" s="13" t="n">
        <f aca="false">V540-F540</f>
        <v>311.2048</v>
      </c>
      <c r="X540" s="2" t="s">
        <v>13648</v>
      </c>
      <c r="Y540" s="2"/>
      <c r="Z540" s="13"/>
      <c r="AA540" s="2"/>
    </row>
    <row r="541" customFormat="false" ht="15" hidden="false" customHeight="false" outlineLevel="0" collapsed="false">
      <c r="A541" s="8" t="s">
        <v>6649</v>
      </c>
      <c r="B541" s="10" t="str">
        <f aca="false">'Layout Mercado Libre'!C541</f>
        <v>Condones Sico Piel con Piel Sin Látex 3 Piezas</v>
      </c>
      <c r="C541" s="10" t="str">
        <f aca="false">IFERROR(LEFT('Layout Mercado Libre'!E541,FIND(" &gt; ",'Layout Mercado Libre'!E541)-1),"")</f>
        <v>Salud y Equipamiento Médico</v>
      </c>
      <c r="D541" s="12" t="n">
        <v>68.22</v>
      </c>
      <c r="E541" s="13" t="n">
        <f aca="false">Parámetros!$B$5</f>
        <v>4</v>
      </c>
      <c r="F541" s="13" t="n">
        <f aca="false">D541+E541</f>
        <v>72.22</v>
      </c>
      <c r="G541" s="3" t="n">
        <f aca="false">IF(C541="",Parámetros!$B$9,IFERROR(VLOOKUP(C541,Parámetros!$A$20:$B$23,2,FALSE()),Parámetros!$B$9))</f>
        <v>0.14</v>
      </c>
      <c r="H541" s="14" t="n">
        <v>0.17</v>
      </c>
      <c r="I541" s="12" t="n">
        <v>75</v>
      </c>
      <c r="J541" s="13" t="n">
        <f aca="false">ROUNDUP((F541+Parámetros!$C$13)/(1-G541),0)</f>
        <v>114</v>
      </c>
      <c r="K541" s="13" t="n">
        <f aca="false">ROUNDUP((F541+Parámetros!$C$14)/(1-G541),0)</f>
        <v>119</v>
      </c>
      <c r="L541" s="13" t="n">
        <f aca="false">ROUNDUP((F541+Parámetros!$C$15)/(1-G541),0)</f>
        <v>127</v>
      </c>
      <c r="M541" s="13" t="n">
        <f aca="false">MAX(ROUNDUP((F541+I541)/(1-G541),0),Parámetros!$B$7)</f>
        <v>299</v>
      </c>
      <c r="N541" s="12" t="n">
        <v>172.52</v>
      </c>
      <c r="O541" s="12" t="n">
        <v>78</v>
      </c>
      <c r="P541" s="13" t="n">
        <f aca="false">Parámetros!$B$6</f>
        <v>1</v>
      </c>
      <c r="Q541" s="13" t="n">
        <f aca="false">IF(AND(ISNUMBER(O541),O541-P541&gt;=Parámetros!$B$7),M541,IF(J541&lt;Parámetros!$B$13,J541,IF(K541&lt;Parámetros!$B$14,K541,IF(L541&lt;Parámetros!$B$15,L541,M541))))</f>
        <v>119</v>
      </c>
      <c r="R541" s="13" t="n">
        <f aca="false">IF(AND(ISNUMBER(O541),O541-P541&gt;=Q541),O541-P541,Q541)</f>
        <v>119</v>
      </c>
      <c r="S541" s="3" t="n">
        <f aca="false">IF(ISNUMBER(O541),R541/O541-1,"")</f>
        <v>0.525641025641026</v>
      </c>
      <c r="T541" s="13" t="n">
        <f aca="false">VLOOKUP(R541,Parámetros!$A$13:$C$16,3,TRUE())</f>
        <v>30</v>
      </c>
      <c r="U541" s="13" t="n">
        <f aca="false">IF(R541&gt;=Parámetros!$B$7,I541,0)</f>
        <v>0</v>
      </c>
      <c r="V541" s="13" t="n">
        <f aca="false">R541*(1-G541)-T541-U541</f>
        <v>72.34</v>
      </c>
      <c r="W541" s="13" t="n">
        <f aca="false">V541-F541</f>
        <v>0.120000000000005</v>
      </c>
      <c r="X541" s="2" t="s">
        <v>13697</v>
      </c>
      <c r="Y541" s="2"/>
      <c r="Z541" s="13"/>
      <c r="AA541" s="2"/>
    </row>
    <row r="542" customFormat="false" ht="15" hidden="false" customHeight="false" outlineLevel="0" collapsed="false">
      <c r="A542" s="8" t="s">
        <v>6658</v>
      </c>
      <c r="B542" s="10" t="str">
        <f aca="false">'Layout Mercado Libre'!C542</f>
        <v>Penprocilina Bencilpenicilina 800 000 U Frasco Ámpula</v>
      </c>
      <c r="C542" s="10" t="str">
        <f aca="false">IFERROR(LEFT('Layout Mercado Libre'!E542,FIND(" &gt; ",'Layout Mercado Libre'!E542)-1),"")</f>
        <v>Salud y Equipamiento Médico</v>
      </c>
      <c r="D542" s="12" t="n">
        <v>42.32</v>
      </c>
      <c r="E542" s="13" t="n">
        <f aca="false">Parámetros!$B$5</f>
        <v>4</v>
      </c>
      <c r="F542" s="13" t="n">
        <f aca="false">D542+E542</f>
        <v>46.32</v>
      </c>
      <c r="G542" s="3" t="n">
        <f aca="false">IF(C542="",Parámetros!$B$9,IFERROR(VLOOKUP(C542,Parámetros!$A$20:$B$23,2,FALSE()),Parámetros!$B$9))</f>
        <v>0.14</v>
      </c>
      <c r="H542" s="14" t="n">
        <v>0.12</v>
      </c>
      <c r="I542" s="12" t="n">
        <v>75</v>
      </c>
      <c r="J542" s="13" t="n">
        <f aca="false">ROUNDUP((F542+Parámetros!$C$13)/(1-G542),0)</f>
        <v>83</v>
      </c>
      <c r="K542" s="13" t="n">
        <f aca="false">ROUNDUP((F542+Parámetros!$C$14)/(1-G542),0)</f>
        <v>89</v>
      </c>
      <c r="L542" s="13" t="n">
        <f aca="false">ROUNDUP((F542+Parámetros!$C$15)/(1-G542),0)</f>
        <v>97</v>
      </c>
      <c r="M542" s="13" t="n">
        <f aca="false">MAX(ROUNDUP((F542+I542)/(1-G542),0),Parámetros!$B$7)</f>
        <v>299</v>
      </c>
      <c r="N542" s="12" t="n">
        <v>229.35</v>
      </c>
      <c r="O542" s="12" t="n">
        <v>201</v>
      </c>
      <c r="P542" s="13" t="n">
        <f aca="false">Parámetros!$B$6</f>
        <v>1</v>
      </c>
      <c r="Q542" s="13" t="n">
        <f aca="false">IF(AND(ISNUMBER(O542),O542-P542&gt;=Parámetros!$B$7),M542,IF(J542&lt;Parámetros!$B$13,J542,IF(K542&lt;Parámetros!$B$14,K542,IF(L542&lt;Parámetros!$B$15,L542,M542))))</f>
        <v>83</v>
      </c>
      <c r="R542" s="13" t="n">
        <f aca="false">IF(AND(ISNUMBER(O542),O542-P542&gt;=Q542),O542-P542,Q542)</f>
        <v>200</v>
      </c>
      <c r="S542" s="3" t="n">
        <f aca="false">IF(ISNUMBER(O542),R542/O542-1,"")</f>
        <v>-0.00497512437810943</v>
      </c>
      <c r="T542" s="13" t="n">
        <f aca="false">VLOOKUP(R542,Parámetros!$A$13:$C$16,3,TRUE())</f>
        <v>37</v>
      </c>
      <c r="U542" s="13" t="n">
        <f aca="false">IF(R542&gt;=Parámetros!$B$7,I542,0)</f>
        <v>0</v>
      </c>
      <c r="V542" s="13" t="n">
        <f aca="false">R542*(1-G542)-T542-U542</f>
        <v>135</v>
      </c>
      <c r="W542" s="13" t="n">
        <f aca="false">V542-F542</f>
        <v>88.68</v>
      </c>
      <c r="X542" s="2" t="s">
        <v>13610</v>
      </c>
      <c r="Y542" s="2"/>
      <c r="Z542" s="13"/>
      <c r="AA542" s="2"/>
    </row>
    <row r="543" customFormat="false" ht="15" hidden="false" customHeight="false" outlineLevel="0" collapsed="false">
      <c r="A543" s="8" t="s">
        <v>6670</v>
      </c>
      <c r="B543" s="10" t="str">
        <f aca="false">'Layout Mercado Libre'!C543</f>
        <v>Cera Modeladora Xiomara Wax &amp; Shine Classic 60 g</v>
      </c>
      <c r="C543" s="10" t="str">
        <f aca="false">IFERROR(LEFT('Layout Mercado Libre'!E543,FIND(" &gt; ",'Layout Mercado Libre'!E543)-1),"")</f>
        <v>Belleza y Cuidado Personal</v>
      </c>
      <c r="D543" s="12" t="n">
        <v>34.15</v>
      </c>
      <c r="E543" s="13" t="n">
        <f aca="false">Parámetros!$B$5</f>
        <v>4</v>
      </c>
      <c r="F543" s="13" t="n">
        <f aca="false">D543+E543</f>
        <v>38.15</v>
      </c>
      <c r="G543" s="3" t="n">
        <f aca="false">IF(C543="",Parámetros!$B$9,IFERROR(VLOOKUP(C543,Parámetros!$A$20:$B$23,2,FALSE()),Parámetros!$B$9))</f>
        <v>0.14</v>
      </c>
      <c r="H543" s="14" t="n">
        <v>0.12</v>
      </c>
      <c r="I543" s="12" t="n">
        <v>75</v>
      </c>
      <c r="J543" s="13" t="n">
        <f aca="false">ROUNDUP((F543+Parámetros!$C$13)/(1-G543),0)</f>
        <v>74</v>
      </c>
      <c r="K543" s="13" t="n">
        <f aca="false">ROUNDUP((F543+Parámetros!$C$14)/(1-G543),0)</f>
        <v>80</v>
      </c>
      <c r="L543" s="13" t="n">
        <f aca="false">ROUNDUP((F543+Parámetros!$C$15)/(1-G543),0)</f>
        <v>88</v>
      </c>
      <c r="M543" s="13" t="n">
        <f aca="false">MAX(ROUNDUP((F543+I543)/(1-G543),0),Parámetros!$B$7)</f>
        <v>299</v>
      </c>
      <c r="N543" s="12" t="n">
        <v>120.61</v>
      </c>
      <c r="O543" s="12" t="n">
        <v>111.88</v>
      </c>
      <c r="P543" s="13" t="n">
        <f aca="false">Parámetros!$B$6</f>
        <v>1</v>
      </c>
      <c r="Q543" s="13" t="n">
        <f aca="false">IF(AND(ISNUMBER(O543),O543-P543&gt;=Parámetros!$B$7),M543,IF(J543&lt;Parámetros!$B$13,J543,IF(K543&lt;Parámetros!$B$14,K543,IF(L543&lt;Parámetros!$B$15,L543,M543))))</f>
        <v>74</v>
      </c>
      <c r="R543" s="13" t="n">
        <f aca="false">IF(AND(ISNUMBER(O543),O543-P543&gt;=Q543),O543-P543,Q543)</f>
        <v>110.88</v>
      </c>
      <c r="S543" s="3" t="n">
        <f aca="false">IF(ISNUMBER(O543),R543/O543-1,"")</f>
        <v>-0.00893814801573112</v>
      </c>
      <c r="T543" s="13" t="n">
        <f aca="false">VLOOKUP(R543,Parámetros!$A$13:$C$16,3,TRUE())</f>
        <v>30</v>
      </c>
      <c r="U543" s="13" t="n">
        <f aca="false">IF(R543&gt;=Parámetros!$B$7,I543,0)</f>
        <v>0</v>
      </c>
      <c r="V543" s="13" t="n">
        <f aca="false">R543*(1-G543)-T543-U543</f>
        <v>65.3568</v>
      </c>
      <c r="W543" s="13" t="n">
        <f aca="false">V543-F543</f>
        <v>27.2068</v>
      </c>
      <c r="X543" s="2" t="s">
        <v>13705</v>
      </c>
      <c r="Y543" s="2"/>
      <c r="Z543" s="13"/>
      <c r="AA543" s="2"/>
    </row>
    <row r="544" customFormat="false" ht="15" hidden="false" customHeight="false" outlineLevel="0" collapsed="false">
      <c r="A544" s="8" t="s">
        <v>6680</v>
      </c>
      <c r="B544" s="10" t="str">
        <f aca="false">'Layout Mercado Libre'!C544</f>
        <v>Toallitas Húmedas Escudo Antibacterial 50 Piezas</v>
      </c>
      <c r="C544" s="10" t="str">
        <f aca="false">IFERROR(LEFT('Layout Mercado Libre'!E544,FIND(" &gt; ",'Layout Mercado Libre'!E544)-1),"")</f>
        <v>Hogar, Muebles y Jardín</v>
      </c>
      <c r="D544" s="12" t="n">
        <v>14.04</v>
      </c>
      <c r="E544" s="13" t="n">
        <f aca="false">Parámetros!$B$5</f>
        <v>4</v>
      </c>
      <c r="F544" s="13" t="n">
        <f aca="false">D544+E544</f>
        <v>18.04</v>
      </c>
      <c r="G544" s="3" t="n">
        <f aca="false">IF(C544="",Parámetros!$B$9,IFERROR(VLOOKUP(C544,Parámetros!$A$20:$B$23,2,FALSE()),Parámetros!$B$9))</f>
        <v>0.16</v>
      </c>
      <c r="H544" s="14" t="n">
        <v>0.38</v>
      </c>
      <c r="I544" s="12" t="n">
        <v>75</v>
      </c>
      <c r="J544" s="13" t="n">
        <f aca="false">ROUNDUP((F544+Parámetros!$C$13)/(1-G544),0)</f>
        <v>52</v>
      </c>
      <c r="K544" s="13" t="n">
        <f aca="false">ROUNDUP((F544+Parámetros!$C$14)/(1-G544),0)</f>
        <v>58</v>
      </c>
      <c r="L544" s="13" t="n">
        <f aca="false">ROUNDUP((F544+Parámetros!$C$15)/(1-G544),0)</f>
        <v>66</v>
      </c>
      <c r="M544" s="13" t="n">
        <f aca="false">MAX(ROUNDUP((F544+I544)/(1-G544),0),Parámetros!$B$7)</f>
        <v>299</v>
      </c>
      <c r="N544" s="12" t="n">
        <v>78.19</v>
      </c>
      <c r="O544" s="12" t="n">
        <v>58</v>
      </c>
      <c r="P544" s="13" t="n">
        <f aca="false">Parámetros!$B$6</f>
        <v>1</v>
      </c>
      <c r="Q544" s="13" t="n">
        <f aca="false">IF(AND(ISNUMBER(O544),O544-P544&gt;=Parámetros!$B$7),M544,IF(J544&lt;Parámetros!$B$13,J544,IF(K544&lt;Parámetros!$B$14,K544,IF(L544&lt;Parámetros!$B$15,L544,M544))))</f>
        <v>52</v>
      </c>
      <c r="R544" s="13" t="n">
        <f aca="false">IF(AND(ISNUMBER(O544),O544-P544&gt;=Q544),O544-P544,Q544)</f>
        <v>57</v>
      </c>
      <c r="S544" s="3" t="n">
        <f aca="false">IF(ISNUMBER(O544),R544/O544-1,"")</f>
        <v>-0.0172413793103449</v>
      </c>
      <c r="T544" s="13" t="n">
        <f aca="false">VLOOKUP(R544,Parámetros!$A$13:$C$16,3,TRUE())</f>
        <v>25</v>
      </c>
      <c r="U544" s="13" t="n">
        <f aca="false">IF(R544&gt;=Parámetros!$B$7,I544,0)</f>
        <v>0</v>
      </c>
      <c r="V544" s="13" t="n">
        <f aca="false">R544*(1-G544)-T544-U544</f>
        <v>22.88</v>
      </c>
      <c r="W544" s="13" t="n">
        <f aca="false">V544-F544</f>
        <v>4.84</v>
      </c>
      <c r="X544" s="2" t="s">
        <v>13706</v>
      </c>
      <c r="Y544" s="2"/>
      <c r="Z544" s="13"/>
      <c r="AA544" s="2"/>
    </row>
    <row r="545" customFormat="false" ht="15" hidden="false" customHeight="false" outlineLevel="0" collapsed="false">
      <c r="A545" s="8" t="s">
        <v>6694</v>
      </c>
      <c r="B545" s="10" t="str">
        <f aca="false">'Layout Mercado Libre'!C545</f>
        <v>Meteospasmyl Alverina 60 mg Simeticona 300 mg 40 Cápsulas</v>
      </c>
      <c r="C545" s="10" t="str">
        <f aca="false">IFERROR(LEFT('Layout Mercado Libre'!E545,FIND(" &gt; ",'Layout Mercado Libre'!E545)-1),"")</f>
        <v>Salud y Equipamiento Médico</v>
      </c>
      <c r="D545" s="12" t="n">
        <v>779.33</v>
      </c>
      <c r="E545" s="13" t="n">
        <f aca="false">Parámetros!$B$5</f>
        <v>4</v>
      </c>
      <c r="F545" s="13" t="n">
        <f aca="false">D545+E545</f>
        <v>783.33</v>
      </c>
      <c r="G545" s="3" t="n">
        <f aca="false">IF(C545="",Parámetros!$B$9,IFERROR(VLOOKUP(C545,Parámetros!$A$20:$B$23,2,FALSE()),Parámetros!$B$9))</f>
        <v>0.14</v>
      </c>
      <c r="H545" s="14" t="n">
        <v>0.21</v>
      </c>
      <c r="I545" s="12" t="n">
        <v>75</v>
      </c>
      <c r="J545" s="13" t="n">
        <f aca="false">ROUNDUP((F545+Parámetros!$C$13)/(1-G545),0)</f>
        <v>940</v>
      </c>
      <c r="K545" s="13" t="n">
        <f aca="false">ROUNDUP((F545+Parámetros!$C$14)/(1-G545),0)</f>
        <v>946</v>
      </c>
      <c r="L545" s="13" t="n">
        <f aca="false">ROUNDUP((F545+Parámetros!$C$15)/(1-G545),0)</f>
        <v>954</v>
      </c>
      <c r="M545" s="13" t="n">
        <f aca="false">MAX(ROUNDUP((F545+I545)/(1-G545),0),Parámetros!$B$7)</f>
        <v>999</v>
      </c>
      <c r="N545" s="12" t="n">
        <v>1266.02</v>
      </c>
      <c r="O545" s="12" t="n">
        <v>1020</v>
      </c>
      <c r="P545" s="13" t="n">
        <f aca="false">Parámetros!$B$6</f>
        <v>1</v>
      </c>
      <c r="Q545" s="13" t="n">
        <f aca="false">IF(AND(ISNUMBER(O545),O545-P545&gt;=Parámetros!$B$7),M545,IF(J545&lt;Parámetros!$B$13,J545,IF(K545&lt;Parámetros!$B$14,K545,IF(L545&lt;Parámetros!$B$15,L545,M545))))</f>
        <v>999</v>
      </c>
      <c r="R545" s="13" t="n">
        <f aca="false">IF(AND(ISNUMBER(O545),O545-P545&gt;=Q545),O545-P545,Q545)</f>
        <v>1019</v>
      </c>
      <c r="S545" s="3" t="n">
        <f aca="false">IF(ISNUMBER(O545),R545/O545-1,"")</f>
        <v>-0.000980392156862742</v>
      </c>
      <c r="T545" s="13" t="n">
        <f aca="false">VLOOKUP(R545,Parámetros!$A$13:$C$16,3,TRUE())</f>
        <v>0</v>
      </c>
      <c r="U545" s="13" t="n">
        <f aca="false">IF(R545&gt;=Parámetros!$B$7,I545,0)</f>
        <v>75</v>
      </c>
      <c r="V545" s="13" t="n">
        <f aca="false">R545*(1-G545)-T545-U545</f>
        <v>801.34</v>
      </c>
      <c r="W545" s="13" t="n">
        <f aca="false">V545-F545</f>
        <v>18.01</v>
      </c>
      <c r="X545" s="2" t="s">
        <v>13707</v>
      </c>
      <c r="Y545" s="2"/>
      <c r="Z545" s="13"/>
      <c r="AA545" s="2"/>
    </row>
    <row r="546" customFormat="false" ht="15" hidden="false" customHeight="false" outlineLevel="0" collapsed="false">
      <c r="A546" s="8" t="s">
        <v>6707</v>
      </c>
      <c r="B546" s="10" t="str">
        <f aca="false">'Layout Mercado Libre'!C546</f>
        <v>Desodorante Axe Dark Temptation Spray Hombre 150 ml</v>
      </c>
      <c r="C546" s="10" t="str">
        <f aca="false">IFERROR(LEFT('Layout Mercado Libre'!E546,FIND(" &gt; ",'Layout Mercado Libre'!E546)-1),"")</f>
        <v>Belleza y Cuidado Personal</v>
      </c>
      <c r="D546" s="12" t="n">
        <v>39.51</v>
      </c>
      <c r="E546" s="13" t="n">
        <f aca="false">Parámetros!$B$5</f>
        <v>4</v>
      </c>
      <c r="F546" s="13" t="n">
        <f aca="false">D546+E546</f>
        <v>43.51</v>
      </c>
      <c r="G546" s="3" t="n">
        <f aca="false">IF(C546="",Parámetros!$B$9,IFERROR(VLOOKUP(C546,Parámetros!$A$20:$B$23,2,FALSE()),Parámetros!$B$9))</f>
        <v>0.14</v>
      </c>
      <c r="H546" s="14" t="n">
        <v>0.23</v>
      </c>
      <c r="I546" s="12" t="n">
        <v>75</v>
      </c>
      <c r="J546" s="13" t="n">
        <f aca="false">ROUNDUP((F546+Parámetros!$C$13)/(1-G546),0)</f>
        <v>80</v>
      </c>
      <c r="K546" s="13" t="n">
        <f aca="false">ROUNDUP((F546+Parámetros!$C$14)/(1-G546),0)</f>
        <v>86</v>
      </c>
      <c r="L546" s="13" t="n">
        <f aca="false">ROUNDUP((F546+Parámetros!$C$15)/(1-G546),0)</f>
        <v>94</v>
      </c>
      <c r="M546" s="13" t="n">
        <f aca="false">MAX(ROUNDUP((F546+I546)/(1-G546),0),Parámetros!$B$7)</f>
        <v>299</v>
      </c>
      <c r="N546" s="12"/>
      <c r="O546" s="12"/>
      <c r="P546" s="13" t="n">
        <f aca="false">Parámetros!$B$6</f>
        <v>1</v>
      </c>
      <c r="Q546" s="13" t="n">
        <f aca="false">IF(AND(ISNUMBER(O546),O546-P546&gt;=Parámetros!$B$7),M546,IF(J546&lt;Parámetros!$B$13,J546,IF(K546&lt;Parámetros!$B$14,K546,IF(L546&lt;Parámetros!$B$15,L546,M546))))</f>
        <v>80</v>
      </c>
      <c r="R546" s="13" t="n">
        <f aca="false">IF(AND(ISNUMBER(O546),O546-P546&gt;=Q546),O546-P546,Q546)</f>
        <v>80</v>
      </c>
      <c r="S546" s="3" t="str">
        <f aca="false">IF(ISNUMBER(O546),R546/O546-1,"")</f>
        <v/>
      </c>
      <c r="T546" s="13" t="n">
        <f aca="false">VLOOKUP(R546,Parámetros!$A$13:$C$16,3,TRUE())</f>
        <v>25</v>
      </c>
      <c r="U546" s="13" t="n">
        <f aca="false">IF(R546&gt;=Parámetros!$B$7,I546,0)</f>
        <v>0</v>
      </c>
      <c r="V546" s="13" t="n">
        <f aca="false">R546*(1-G546)-T546-U546</f>
        <v>43.8</v>
      </c>
      <c r="W546" s="13" t="n">
        <f aca="false">V546-F546</f>
        <v>0.289999999999999</v>
      </c>
      <c r="X546" s="2" t="s">
        <v>13625</v>
      </c>
      <c r="Y546" s="2"/>
      <c r="Z546" s="13"/>
      <c r="AA546" s="2"/>
    </row>
    <row r="547" customFormat="false" ht="15" hidden="false" customHeight="false" outlineLevel="0" collapsed="false">
      <c r="A547" s="8" t="s">
        <v>6719</v>
      </c>
      <c r="B547" s="10" t="str">
        <f aca="false">'Layout Mercado Libre'!C547</f>
        <v>KY6 Clorfenamina Compuesta 10 Tabletas</v>
      </c>
      <c r="C547" s="10" t="str">
        <f aca="false">IFERROR(LEFT('Layout Mercado Libre'!E547,FIND(" &gt; ",'Layout Mercado Libre'!E547)-1),"")</f>
        <v>Salud y Equipamiento Médico</v>
      </c>
      <c r="D547" s="12" t="n">
        <v>8.93</v>
      </c>
      <c r="E547" s="13" t="n">
        <f aca="false">Parámetros!$B$5</f>
        <v>4</v>
      </c>
      <c r="F547" s="13" t="n">
        <f aca="false">D547+E547</f>
        <v>12.93</v>
      </c>
      <c r="G547" s="3" t="n">
        <f aca="false">IF(C547="",Parámetros!$B$9,IFERROR(VLOOKUP(C547,Parámetros!$A$20:$B$23,2,FALSE()),Parámetros!$B$9))</f>
        <v>0.14</v>
      </c>
      <c r="H547" s="14" t="n">
        <v>0.14</v>
      </c>
      <c r="I547" s="12" t="n">
        <v>75</v>
      </c>
      <c r="J547" s="13" t="n">
        <f aca="false">ROUNDUP((F547+Parámetros!$C$13)/(1-G547),0)</f>
        <v>45</v>
      </c>
      <c r="K547" s="13" t="n">
        <f aca="false">ROUNDUP((F547+Parámetros!$C$14)/(1-G547),0)</f>
        <v>50</v>
      </c>
      <c r="L547" s="13" t="n">
        <f aca="false">ROUNDUP((F547+Parámetros!$C$15)/(1-G547),0)</f>
        <v>59</v>
      </c>
      <c r="M547" s="13" t="n">
        <f aca="false">MAX(ROUNDUP((F547+I547)/(1-G547),0),Parámetros!$B$7)</f>
        <v>299</v>
      </c>
      <c r="N547" s="12"/>
      <c r="O547" s="12"/>
      <c r="P547" s="13" t="n">
        <f aca="false">Parámetros!$B$6</f>
        <v>1</v>
      </c>
      <c r="Q547" s="13" t="n">
        <f aca="false">IF(AND(ISNUMBER(O547),O547-P547&gt;=Parámetros!$B$7),M547,IF(J547&lt;Parámetros!$B$13,J547,IF(K547&lt;Parámetros!$B$14,K547,IF(L547&lt;Parámetros!$B$15,L547,M547))))</f>
        <v>45</v>
      </c>
      <c r="R547" s="13" t="n">
        <f aca="false">IF(AND(ISNUMBER(O547),O547-P547&gt;=Q547),O547-P547,Q547)</f>
        <v>45</v>
      </c>
      <c r="S547" s="3" t="str">
        <f aca="false">IF(ISNUMBER(O547),R547/O547-1,"")</f>
        <v/>
      </c>
      <c r="T547" s="13" t="n">
        <f aca="false">VLOOKUP(R547,Parámetros!$A$13:$C$16,3,TRUE())</f>
        <v>25</v>
      </c>
      <c r="U547" s="13" t="n">
        <f aca="false">IF(R547&gt;=Parámetros!$B$7,I547,0)</f>
        <v>0</v>
      </c>
      <c r="V547" s="13" t="n">
        <f aca="false">R547*(1-G547)-T547-U547</f>
        <v>13.7</v>
      </c>
      <c r="W547" s="13" t="n">
        <f aca="false">V547-F547</f>
        <v>0.770000000000003</v>
      </c>
      <c r="X547" s="2" t="s">
        <v>13533</v>
      </c>
      <c r="Y547" s="2"/>
      <c r="Z547" s="13"/>
      <c r="AA547" s="2"/>
    </row>
    <row r="548" customFormat="false" ht="15" hidden="false" customHeight="false" outlineLevel="0" collapsed="false">
      <c r="A548" s="8" t="s">
        <v>6727</v>
      </c>
      <c r="B548" s="10" t="str">
        <f aca="false">'Layout Mercado Libre'!C548</f>
        <v>Calzones Goodnites Unisex para Dormir Talla L/XL 11 Piezas</v>
      </c>
      <c r="C548" s="10" t="str">
        <f aca="false">IFERROR(LEFT('Layout Mercado Libre'!E548,FIND(" &gt; ",'Layout Mercado Libre'!E548)-1),"")</f>
        <v>Bebés</v>
      </c>
      <c r="D548" s="12" t="n">
        <v>110.42</v>
      </c>
      <c r="E548" s="13" t="n">
        <f aca="false">Parámetros!$B$5</f>
        <v>4</v>
      </c>
      <c r="F548" s="13" t="n">
        <f aca="false">D548+E548</f>
        <v>114.42</v>
      </c>
      <c r="G548" s="3" t="n">
        <f aca="false">IF(C548="",Parámetros!$B$9,IFERROR(VLOOKUP(C548,Parámetros!$A$20:$B$23,2,FALSE()),Parámetros!$B$9))</f>
        <v>0.15</v>
      </c>
      <c r="H548" s="14" t="n">
        <v>0.22</v>
      </c>
      <c r="I548" s="12" t="n">
        <v>75</v>
      </c>
      <c r="J548" s="13" t="n">
        <f aca="false">ROUNDUP((F548+Parámetros!$C$13)/(1-G548),0)</f>
        <v>165</v>
      </c>
      <c r="K548" s="13" t="n">
        <f aca="false">ROUNDUP((F548+Parámetros!$C$14)/(1-G548),0)</f>
        <v>170</v>
      </c>
      <c r="L548" s="13" t="n">
        <f aca="false">ROUNDUP((F548+Parámetros!$C$15)/(1-G548),0)</f>
        <v>179</v>
      </c>
      <c r="M548" s="13" t="n">
        <f aca="false">MAX(ROUNDUP((F548+I548)/(1-G548),0),Parámetros!$B$7)</f>
        <v>299</v>
      </c>
      <c r="N548" s="12" t="n">
        <v>249</v>
      </c>
      <c r="O548" s="12" t="n">
        <v>249</v>
      </c>
      <c r="P548" s="13" t="n">
        <f aca="false">Parámetros!$B$6</f>
        <v>1</v>
      </c>
      <c r="Q548" s="13" t="n">
        <f aca="false">IF(AND(ISNUMBER(O548),O548-P548&gt;=Parámetros!$B$7),M548,IF(J548&lt;Parámetros!$B$13,J548,IF(K548&lt;Parámetros!$B$14,K548,IF(L548&lt;Parámetros!$B$15,L548,M548))))</f>
        <v>179</v>
      </c>
      <c r="R548" s="13" t="n">
        <f aca="false">IF(AND(ISNUMBER(O548),O548-P548&gt;=Q548),O548-P548,Q548)</f>
        <v>248</v>
      </c>
      <c r="S548" s="3" t="n">
        <f aca="false">IF(ISNUMBER(O548),R548/O548-1,"")</f>
        <v>-0.00401606425702816</v>
      </c>
      <c r="T548" s="13" t="n">
        <f aca="false">VLOOKUP(R548,Parámetros!$A$13:$C$16,3,TRUE())</f>
        <v>37</v>
      </c>
      <c r="U548" s="13" t="n">
        <f aca="false">IF(R548&gt;=Parámetros!$B$7,I548,0)</f>
        <v>0</v>
      </c>
      <c r="V548" s="13" t="n">
        <f aca="false">R548*(1-G548)-T548-U548</f>
        <v>173.8</v>
      </c>
      <c r="W548" s="13" t="n">
        <f aca="false">V548-F548</f>
        <v>59.38</v>
      </c>
      <c r="X548" s="2" t="s">
        <v>13708</v>
      </c>
      <c r="Y548" s="2"/>
      <c r="Z548" s="13"/>
      <c r="AA548" s="2"/>
    </row>
    <row r="549" customFormat="false" ht="15" hidden="false" customHeight="false" outlineLevel="0" collapsed="false">
      <c r="A549" s="8" t="s">
        <v>6736</v>
      </c>
      <c r="B549" s="10" t="str">
        <f aca="false">'Layout Mercado Libre'!C549</f>
        <v>Procto-Glyvenol Crema Tribenósido Lidocaína 5%/2% 30 g</v>
      </c>
      <c r="C549" s="10" t="str">
        <f aca="false">IFERROR(LEFT('Layout Mercado Libre'!E549,FIND(" &gt; ",'Layout Mercado Libre'!E549)-1),"")</f>
        <v>Salud y Equipamiento Médico</v>
      </c>
      <c r="D549" s="12" t="n">
        <v>214.32</v>
      </c>
      <c r="E549" s="13" t="n">
        <f aca="false">Parámetros!$B$5</f>
        <v>4</v>
      </c>
      <c r="F549" s="13" t="n">
        <f aca="false">D549+E549</f>
        <v>218.32</v>
      </c>
      <c r="G549" s="3" t="n">
        <f aca="false">IF(C549="",Parámetros!$B$9,IFERROR(VLOOKUP(C549,Parámetros!$A$20:$B$23,2,FALSE()),Parámetros!$B$9))</f>
        <v>0.14</v>
      </c>
      <c r="H549" s="14" t="n">
        <v>0.08</v>
      </c>
      <c r="I549" s="12" t="n">
        <v>75</v>
      </c>
      <c r="J549" s="13" t="n">
        <f aca="false">ROUNDUP((F549+Parámetros!$C$13)/(1-G549),0)</f>
        <v>283</v>
      </c>
      <c r="K549" s="13" t="n">
        <f aca="false">ROUNDUP((F549+Parámetros!$C$14)/(1-G549),0)</f>
        <v>289</v>
      </c>
      <c r="L549" s="13" t="n">
        <f aca="false">ROUNDUP((F549+Parámetros!$C$15)/(1-G549),0)</f>
        <v>297</v>
      </c>
      <c r="M549" s="13" t="n">
        <f aca="false">MAX(ROUNDUP((F549+I549)/(1-G549),0),Parámetros!$B$7)</f>
        <v>342</v>
      </c>
      <c r="N549" s="12" t="n">
        <v>381.76</v>
      </c>
      <c r="O549" s="12" t="n">
        <v>243</v>
      </c>
      <c r="P549" s="13" t="n">
        <f aca="false">Parámetros!$B$6</f>
        <v>1</v>
      </c>
      <c r="Q549" s="13" t="n">
        <f aca="false">IF(AND(ISNUMBER(O549),O549-P549&gt;=Parámetros!$B$7),M549,IF(J549&lt;Parámetros!$B$13,J549,IF(K549&lt;Parámetros!$B$14,K549,IF(L549&lt;Parámetros!$B$15,L549,M549))))</f>
        <v>297</v>
      </c>
      <c r="R549" s="13" t="n">
        <f aca="false">IF(AND(ISNUMBER(O549),O549-P549&gt;=Q549),O549-P549,Q549)</f>
        <v>297</v>
      </c>
      <c r="S549" s="3" t="n">
        <f aca="false">IF(ISNUMBER(O549),R549/O549-1,"")</f>
        <v>0.222222222222222</v>
      </c>
      <c r="T549" s="13" t="n">
        <f aca="false">VLOOKUP(R549,Parámetros!$A$13:$C$16,3,TRUE())</f>
        <v>37</v>
      </c>
      <c r="U549" s="13" t="n">
        <f aca="false">IF(R549&gt;=Parámetros!$B$7,I549,0)</f>
        <v>0</v>
      </c>
      <c r="V549" s="13" t="n">
        <f aca="false">R549*(1-G549)-T549-U549</f>
        <v>218.42</v>
      </c>
      <c r="W549" s="13" t="n">
        <f aca="false">V549-F549</f>
        <v>0.0999999999999943</v>
      </c>
      <c r="X549" s="2" t="s">
        <v>13582</v>
      </c>
      <c r="Y549" s="2"/>
      <c r="Z549" s="13"/>
      <c r="AA549" s="2"/>
    </row>
    <row r="550" customFormat="false" ht="15" hidden="false" customHeight="false" outlineLevel="0" collapsed="false">
      <c r="A550" s="8" t="s">
        <v>6749</v>
      </c>
      <c r="B550" s="10" t="str">
        <f aca="false">'Layout Mercado Libre'!C550</f>
        <v>Guantes Ambiderm Látex Estériles Talla Mediana 100 Piezas</v>
      </c>
      <c r="C550" s="10" t="str">
        <f aca="false">IFERROR(LEFT('Layout Mercado Libre'!E550,FIND(" &gt; ",'Layout Mercado Libre'!E550)-1),"")</f>
        <v>Salud y Equipamiento Médico</v>
      </c>
      <c r="D550" s="12" t="n">
        <v>122.22</v>
      </c>
      <c r="E550" s="13" t="n">
        <f aca="false">Parámetros!$B$5</f>
        <v>4</v>
      </c>
      <c r="F550" s="13" t="n">
        <f aca="false">D550+E550</f>
        <v>126.22</v>
      </c>
      <c r="G550" s="3" t="n">
        <f aca="false">IF(C550="",Parámetros!$B$9,IFERROR(VLOOKUP(C550,Parámetros!$A$20:$B$23,2,FALSE()),Parámetros!$B$9))</f>
        <v>0.14</v>
      </c>
      <c r="H550" s="14" t="n">
        <v>0.75</v>
      </c>
      <c r="I550" s="12" t="n">
        <v>90</v>
      </c>
      <c r="J550" s="13" t="n">
        <f aca="false">ROUNDUP((F550+Parámetros!$C$13)/(1-G550),0)</f>
        <v>176</v>
      </c>
      <c r="K550" s="13" t="n">
        <f aca="false">ROUNDUP((F550+Parámetros!$C$14)/(1-G550),0)</f>
        <v>182</v>
      </c>
      <c r="L550" s="13" t="n">
        <f aca="false">ROUNDUP((F550+Parámetros!$C$15)/(1-G550),0)</f>
        <v>190</v>
      </c>
      <c r="M550" s="13" t="n">
        <f aca="false">MAX(ROUNDUP((F550+I550)/(1-G550),0),Parámetros!$B$7)</f>
        <v>299</v>
      </c>
      <c r="N550" s="12" t="n">
        <v>287.88</v>
      </c>
      <c r="O550" s="12" t="n">
        <v>375</v>
      </c>
      <c r="P550" s="13" t="n">
        <f aca="false">Parámetros!$B$6</f>
        <v>1</v>
      </c>
      <c r="Q550" s="13" t="n">
        <f aca="false">IF(AND(ISNUMBER(O550),O550-P550&gt;=Parámetros!$B$7),M550,IF(J550&lt;Parámetros!$B$13,J550,IF(K550&lt;Parámetros!$B$14,K550,IF(L550&lt;Parámetros!$B$15,L550,M550))))</f>
        <v>299</v>
      </c>
      <c r="R550" s="13" t="n">
        <f aca="false">IF(AND(ISNUMBER(O550),O550-P550&gt;=Q550),O550-P550,Q550)</f>
        <v>374</v>
      </c>
      <c r="S550" s="3" t="n">
        <f aca="false">IF(ISNUMBER(O550),R550/O550-1,"")</f>
        <v>-0.00266666666666671</v>
      </c>
      <c r="T550" s="13" t="n">
        <f aca="false">VLOOKUP(R550,Parámetros!$A$13:$C$16,3,TRUE())</f>
        <v>0</v>
      </c>
      <c r="U550" s="13" t="n">
        <f aca="false">IF(R550&gt;=Parámetros!$B$7,I550,0)</f>
        <v>90</v>
      </c>
      <c r="V550" s="13" t="n">
        <f aca="false">R550*(1-G550)-T550-U550</f>
        <v>231.64</v>
      </c>
      <c r="W550" s="13" t="n">
        <f aca="false">V550-F550</f>
        <v>105.42</v>
      </c>
      <c r="X550" s="2" t="s">
        <v>13541</v>
      </c>
      <c r="Y550" s="2"/>
      <c r="Z550" s="13"/>
      <c r="AA550" s="2"/>
    </row>
    <row r="551" customFormat="false" ht="15" hidden="false" customHeight="false" outlineLevel="0" collapsed="false">
      <c r="A551" s="8" t="s">
        <v>6761</v>
      </c>
      <c r="B551" s="10" t="str">
        <f aca="false">'Layout Mercado Libre'!C551</f>
        <v>Pasta Dental Colgate Luminous White Brilliant 125 ml</v>
      </c>
      <c r="C551" s="10" t="str">
        <f aca="false">IFERROR(LEFT('Layout Mercado Libre'!E551,FIND(" &gt; ",'Layout Mercado Libre'!E551)-1),"")</f>
        <v>Belleza y Cuidado Personal</v>
      </c>
      <c r="D551" s="12" t="n">
        <v>67.15</v>
      </c>
      <c r="E551" s="13" t="n">
        <f aca="false">Parámetros!$B$5</f>
        <v>4</v>
      </c>
      <c r="F551" s="13" t="n">
        <f aca="false">D551+E551</f>
        <v>71.15</v>
      </c>
      <c r="G551" s="3" t="n">
        <f aca="false">IF(C551="",Parámetros!$B$9,IFERROR(VLOOKUP(C551,Parámetros!$A$20:$B$23,2,FALSE()),Parámetros!$B$9))</f>
        <v>0.14</v>
      </c>
      <c r="H551" s="14" t="n">
        <v>0.2</v>
      </c>
      <c r="I551" s="12" t="n">
        <v>75</v>
      </c>
      <c r="J551" s="13" t="n">
        <f aca="false">ROUNDUP((F551+Parámetros!$C$13)/(1-G551),0)</f>
        <v>112</v>
      </c>
      <c r="K551" s="13" t="n">
        <f aca="false">ROUNDUP((F551+Parámetros!$C$14)/(1-G551),0)</f>
        <v>118</v>
      </c>
      <c r="L551" s="13" t="n">
        <f aca="false">ROUNDUP((F551+Parámetros!$C$15)/(1-G551),0)</f>
        <v>126</v>
      </c>
      <c r="M551" s="13" t="n">
        <f aca="false">MAX(ROUNDUP((F551+I551)/(1-G551),0),Parámetros!$B$7)</f>
        <v>299</v>
      </c>
      <c r="N551" s="12" t="n">
        <v>166.57</v>
      </c>
      <c r="O551" s="12" t="n">
        <v>187</v>
      </c>
      <c r="P551" s="13" t="n">
        <f aca="false">Parámetros!$B$6</f>
        <v>1</v>
      </c>
      <c r="Q551" s="13" t="n">
        <f aca="false">IF(AND(ISNUMBER(O551),O551-P551&gt;=Parámetros!$B$7),M551,IF(J551&lt;Parámetros!$B$13,J551,IF(K551&lt;Parámetros!$B$14,K551,IF(L551&lt;Parámetros!$B$15,L551,M551))))</f>
        <v>118</v>
      </c>
      <c r="R551" s="13" t="n">
        <f aca="false">IF(AND(ISNUMBER(O551),O551-P551&gt;=Q551),O551-P551,Q551)</f>
        <v>186</v>
      </c>
      <c r="S551" s="3" t="n">
        <f aca="false">IF(ISNUMBER(O551),R551/O551-1,"")</f>
        <v>-0.00534759358288772</v>
      </c>
      <c r="T551" s="13" t="n">
        <f aca="false">VLOOKUP(R551,Parámetros!$A$13:$C$16,3,TRUE())</f>
        <v>37</v>
      </c>
      <c r="U551" s="13" t="n">
        <f aca="false">IF(R551&gt;=Parámetros!$B$7,I551,0)</f>
        <v>0</v>
      </c>
      <c r="V551" s="13" t="n">
        <f aca="false">R551*(1-G551)-T551-U551</f>
        <v>122.96</v>
      </c>
      <c r="W551" s="13" t="n">
        <f aca="false">V551-F551</f>
        <v>51.81</v>
      </c>
      <c r="X551" s="2" t="s">
        <v>13609</v>
      </c>
      <c r="Y551" s="2"/>
      <c r="Z551" s="13"/>
      <c r="AA551" s="2"/>
    </row>
    <row r="552" customFormat="false" ht="15" hidden="false" customHeight="false" outlineLevel="0" collapsed="false">
      <c r="A552" s="8" t="s">
        <v>6768</v>
      </c>
      <c r="B552" s="10" t="str">
        <f aca="false">'Layout Mercado Libre'!C552</f>
        <v>Talco Desodorante para Pies Rexona Efficient 200 g</v>
      </c>
      <c r="C552" s="10" t="str">
        <f aca="false">IFERROR(LEFT('Layout Mercado Libre'!E552,FIND(" &gt; ",'Layout Mercado Libre'!E552)-1),"")</f>
        <v>Belleza y Cuidado Personal</v>
      </c>
      <c r="D552" s="12" t="n">
        <v>61.9</v>
      </c>
      <c r="E552" s="13" t="n">
        <f aca="false">Parámetros!$B$5</f>
        <v>4</v>
      </c>
      <c r="F552" s="13" t="n">
        <f aca="false">D552+E552</f>
        <v>65.9</v>
      </c>
      <c r="G552" s="3" t="n">
        <f aca="false">IF(C552="",Parámetros!$B$9,IFERROR(VLOOKUP(C552,Parámetros!$A$20:$B$23,2,FALSE()),Parámetros!$B$9))</f>
        <v>0.14</v>
      </c>
      <c r="H552" s="14" t="n">
        <v>0.28</v>
      </c>
      <c r="I552" s="12" t="n">
        <v>75</v>
      </c>
      <c r="J552" s="13" t="n">
        <f aca="false">ROUNDUP((F552+Parámetros!$C$13)/(1-G552),0)</f>
        <v>106</v>
      </c>
      <c r="K552" s="13" t="n">
        <f aca="false">ROUNDUP((F552+Parámetros!$C$14)/(1-G552),0)</f>
        <v>112</v>
      </c>
      <c r="L552" s="13" t="n">
        <f aca="false">ROUNDUP((F552+Parámetros!$C$15)/(1-G552),0)</f>
        <v>120</v>
      </c>
      <c r="M552" s="13" t="n">
        <f aca="false">MAX(ROUNDUP((F552+I552)/(1-G552),0),Parámetros!$B$7)</f>
        <v>299</v>
      </c>
      <c r="N552" s="12" t="n">
        <v>197.89</v>
      </c>
      <c r="O552" s="12" t="n">
        <v>175</v>
      </c>
      <c r="P552" s="13" t="n">
        <f aca="false">Parámetros!$B$6</f>
        <v>1</v>
      </c>
      <c r="Q552" s="13" t="n">
        <f aca="false">IF(AND(ISNUMBER(O552),O552-P552&gt;=Parámetros!$B$7),M552,IF(J552&lt;Parámetros!$B$13,J552,IF(K552&lt;Parámetros!$B$14,K552,IF(L552&lt;Parámetros!$B$15,L552,M552))))</f>
        <v>112</v>
      </c>
      <c r="R552" s="13" t="n">
        <f aca="false">IF(AND(ISNUMBER(O552),O552-P552&gt;=Q552),O552-P552,Q552)</f>
        <v>174</v>
      </c>
      <c r="S552" s="3" t="n">
        <f aca="false">IF(ISNUMBER(O552),R552/O552-1,"")</f>
        <v>-0.00571428571428567</v>
      </c>
      <c r="T552" s="13" t="n">
        <f aca="false">VLOOKUP(R552,Parámetros!$A$13:$C$16,3,TRUE())</f>
        <v>37</v>
      </c>
      <c r="U552" s="13" t="n">
        <f aca="false">IF(R552&gt;=Parámetros!$B$7,I552,0)</f>
        <v>0</v>
      </c>
      <c r="V552" s="13" t="n">
        <f aca="false">R552*(1-G552)-T552-U552</f>
        <v>112.64</v>
      </c>
      <c r="W552" s="13" t="n">
        <f aca="false">V552-F552</f>
        <v>46.74</v>
      </c>
      <c r="X552" s="2" t="s">
        <v>13680</v>
      </c>
      <c r="Y552" s="2"/>
      <c r="Z552" s="13"/>
      <c r="AA552" s="2"/>
    </row>
    <row r="553" customFormat="false" ht="15" hidden="false" customHeight="false" outlineLevel="0" collapsed="false">
      <c r="A553" s="8" t="s">
        <v>6780</v>
      </c>
      <c r="B553" s="10" t="str">
        <f aca="false">'Layout Mercado Libre'!C553</f>
        <v>Espacil Compuesto 125 mg/10 mg 20 Cápsulas</v>
      </c>
      <c r="C553" s="10" t="str">
        <f aca="false">IFERROR(LEFT('Layout Mercado Libre'!E553,FIND(" &gt; ",'Layout Mercado Libre'!E553)-1),"")</f>
        <v>Salud y Equipamiento Médico</v>
      </c>
      <c r="D553" s="12" t="n">
        <v>235</v>
      </c>
      <c r="E553" s="13" t="n">
        <f aca="false">Parámetros!$B$5</f>
        <v>4</v>
      </c>
      <c r="F553" s="13" t="n">
        <f aca="false">D553+E553</f>
        <v>239</v>
      </c>
      <c r="G553" s="3" t="n">
        <f aca="false">IF(C553="",Parámetros!$B$9,IFERROR(VLOOKUP(C553,Parámetros!$A$20:$B$23,2,FALSE()),Parámetros!$B$9))</f>
        <v>0.14</v>
      </c>
      <c r="H553" s="14" t="n">
        <v>0.17</v>
      </c>
      <c r="I553" s="12" t="n">
        <v>75</v>
      </c>
      <c r="J553" s="13" t="n">
        <f aca="false">ROUNDUP((F553+Parámetros!$C$13)/(1-G553),0)</f>
        <v>307</v>
      </c>
      <c r="K553" s="13" t="n">
        <f aca="false">ROUNDUP((F553+Parámetros!$C$14)/(1-G553),0)</f>
        <v>313</v>
      </c>
      <c r="L553" s="13" t="n">
        <f aca="false">ROUNDUP((F553+Parámetros!$C$15)/(1-G553),0)</f>
        <v>321</v>
      </c>
      <c r="M553" s="13" t="n">
        <f aca="false">MAX(ROUNDUP((F553+I553)/(1-G553),0),Parámetros!$B$7)</f>
        <v>366</v>
      </c>
      <c r="N553" s="12" t="n">
        <v>558.91</v>
      </c>
      <c r="O553" s="12" t="n">
        <v>399</v>
      </c>
      <c r="P553" s="13" t="n">
        <f aca="false">Parámetros!$B$6</f>
        <v>1</v>
      </c>
      <c r="Q553" s="13" t="n">
        <f aca="false">IF(AND(ISNUMBER(O553),O553-P553&gt;=Parámetros!$B$7),M553,IF(J553&lt;Parámetros!$B$13,J553,IF(K553&lt;Parámetros!$B$14,K553,IF(L553&lt;Parámetros!$B$15,L553,M553))))</f>
        <v>366</v>
      </c>
      <c r="R553" s="13" t="n">
        <f aca="false">IF(AND(ISNUMBER(O553),O553-P553&gt;=Q553),O553-P553,Q553)</f>
        <v>398</v>
      </c>
      <c r="S553" s="3" t="n">
        <f aca="false">IF(ISNUMBER(O553),R553/O553-1,"")</f>
        <v>-0.00250626566416046</v>
      </c>
      <c r="T553" s="13" t="n">
        <f aca="false">VLOOKUP(R553,Parámetros!$A$13:$C$16,3,TRUE())</f>
        <v>0</v>
      </c>
      <c r="U553" s="13" t="n">
        <f aca="false">IF(R553&gt;=Parámetros!$B$7,I553,0)</f>
        <v>75</v>
      </c>
      <c r="V553" s="13" t="n">
        <f aca="false">R553*(1-G553)-T553-U553</f>
        <v>267.28</v>
      </c>
      <c r="W553" s="13" t="n">
        <f aca="false">V553-F553</f>
        <v>28.28</v>
      </c>
      <c r="X553" s="2" t="s">
        <v>13532</v>
      </c>
      <c r="Y553" s="2"/>
      <c r="Z553" s="13"/>
      <c r="AA553" s="2"/>
    </row>
    <row r="554" customFormat="false" ht="15" hidden="false" customHeight="false" outlineLevel="0" collapsed="false">
      <c r="A554" s="8" t="s">
        <v>6793</v>
      </c>
      <c r="B554" s="10" t="str">
        <f aca="false">'Layout Mercado Libre'!C554</f>
        <v>Talco para Pies Rexona Efficient Original 100 g</v>
      </c>
      <c r="C554" s="10" t="str">
        <f aca="false">IFERROR(LEFT('Layout Mercado Libre'!E554,FIND(" &gt; ",'Layout Mercado Libre'!E554)-1),"")</f>
        <v>Belleza y Cuidado Personal</v>
      </c>
      <c r="D554" s="12" t="n">
        <v>34.69</v>
      </c>
      <c r="E554" s="13" t="n">
        <f aca="false">Parámetros!$B$5</f>
        <v>4</v>
      </c>
      <c r="F554" s="13" t="n">
        <f aca="false">D554+E554</f>
        <v>38.69</v>
      </c>
      <c r="G554" s="3" t="n">
        <f aca="false">IF(C554="",Parámetros!$B$9,IFERROR(VLOOKUP(C554,Parámetros!$A$20:$B$23,2,FALSE()),Parámetros!$B$9))</f>
        <v>0.14</v>
      </c>
      <c r="H554" s="14" t="n">
        <v>0.16</v>
      </c>
      <c r="I554" s="12" t="n">
        <v>75</v>
      </c>
      <c r="J554" s="13" t="n">
        <f aca="false">ROUNDUP((F554+Parámetros!$C$13)/(1-G554),0)</f>
        <v>75</v>
      </c>
      <c r="K554" s="13" t="n">
        <f aca="false">ROUNDUP((F554+Parámetros!$C$14)/(1-G554),0)</f>
        <v>80</v>
      </c>
      <c r="L554" s="13" t="n">
        <f aca="false">ROUNDUP((F554+Parámetros!$C$15)/(1-G554),0)</f>
        <v>89</v>
      </c>
      <c r="M554" s="13" t="n">
        <f aca="false">MAX(ROUNDUP((F554+I554)/(1-G554),0),Parámetros!$B$7)</f>
        <v>299</v>
      </c>
      <c r="N554" s="12"/>
      <c r="O554" s="12"/>
      <c r="P554" s="13" t="n">
        <f aca="false">Parámetros!$B$6</f>
        <v>1</v>
      </c>
      <c r="Q554" s="13" t="n">
        <f aca="false">IF(AND(ISNUMBER(O554),O554-P554&gt;=Parámetros!$B$7),M554,IF(J554&lt;Parámetros!$B$13,J554,IF(K554&lt;Parámetros!$B$14,K554,IF(L554&lt;Parámetros!$B$15,L554,M554))))</f>
        <v>75</v>
      </c>
      <c r="R554" s="13" t="n">
        <f aca="false">IF(AND(ISNUMBER(O554),O554-P554&gt;=Q554),O554-P554,Q554)</f>
        <v>75</v>
      </c>
      <c r="S554" s="3" t="str">
        <f aca="false">IF(ISNUMBER(O554),R554/O554-1,"")</f>
        <v/>
      </c>
      <c r="T554" s="13" t="n">
        <f aca="false">VLOOKUP(R554,Parámetros!$A$13:$C$16,3,TRUE())</f>
        <v>25</v>
      </c>
      <c r="U554" s="13" t="n">
        <f aca="false">IF(R554&gt;=Parámetros!$B$7,I554,0)</f>
        <v>0</v>
      </c>
      <c r="V554" s="13" t="n">
        <f aca="false">R554*(1-G554)-T554-U554</f>
        <v>39.5</v>
      </c>
      <c r="W554" s="13" t="n">
        <f aca="false">V554-F554</f>
        <v>0.810000000000002</v>
      </c>
      <c r="X554" s="2" t="s">
        <v>13550</v>
      </c>
      <c r="Y554" s="2"/>
      <c r="Z554" s="13"/>
      <c r="AA554" s="2"/>
    </row>
    <row r="555" customFormat="false" ht="15" hidden="false" customHeight="false" outlineLevel="0" collapsed="false">
      <c r="A555" s="8" t="s">
        <v>6801</v>
      </c>
      <c r="B555" s="10" t="str">
        <f aca="false">'Layout Mercado Libre'!C555</f>
        <v>Vaselina Vaseline Original Pure Skin Jelly 42 g</v>
      </c>
      <c r="C555" s="10" t="str">
        <f aca="false">IFERROR(LEFT('Layout Mercado Libre'!E555,FIND(" &gt; ",'Layout Mercado Libre'!E555)-1),"")</f>
        <v>Belleza y Cuidado Personal</v>
      </c>
      <c r="D555" s="12" t="n">
        <v>27.56</v>
      </c>
      <c r="E555" s="13" t="n">
        <f aca="false">Parámetros!$B$5</f>
        <v>4</v>
      </c>
      <c r="F555" s="13" t="n">
        <f aca="false">D555+E555</f>
        <v>31.56</v>
      </c>
      <c r="G555" s="3" t="n">
        <f aca="false">IF(C555="",Parámetros!$B$9,IFERROR(VLOOKUP(C555,Parámetros!$A$20:$B$23,2,FALSE()),Parámetros!$B$9))</f>
        <v>0.14</v>
      </c>
      <c r="H555" s="14" t="n">
        <v>0.1</v>
      </c>
      <c r="I555" s="12" t="n">
        <v>75</v>
      </c>
      <c r="J555" s="13" t="n">
        <f aca="false">ROUNDUP((F555+Parámetros!$C$13)/(1-G555),0)</f>
        <v>66</v>
      </c>
      <c r="K555" s="13" t="n">
        <f aca="false">ROUNDUP((F555+Parámetros!$C$14)/(1-G555),0)</f>
        <v>72</v>
      </c>
      <c r="L555" s="13" t="n">
        <f aca="false">ROUNDUP((F555+Parámetros!$C$15)/(1-G555),0)</f>
        <v>80</v>
      </c>
      <c r="M555" s="13" t="n">
        <f aca="false">MAX(ROUNDUP((F555+I555)/(1-G555),0),Parámetros!$B$7)</f>
        <v>299</v>
      </c>
      <c r="N555" s="12" t="n">
        <v>142.59</v>
      </c>
      <c r="O555" s="12" t="n">
        <v>119</v>
      </c>
      <c r="P555" s="13" t="n">
        <f aca="false">Parámetros!$B$6</f>
        <v>1</v>
      </c>
      <c r="Q555" s="13" t="n">
        <f aca="false">IF(AND(ISNUMBER(O555),O555-P555&gt;=Parámetros!$B$7),M555,IF(J555&lt;Parámetros!$B$13,J555,IF(K555&lt;Parámetros!$B$14,K555,IF(L555&lt;Parámetros!$B$15,L555,M555))))</f>
        <v>66</v>
      </c>
      <c r="R555" s="13" t="n">
        <f aca="false">IF(AND(ISNUMBER(O555),O555-P555&gt;=Q555),O555-P555,Q555)</f>
        <v>118</v>
      </c>
      <c r="S555" s="3" t="n">
        <f aca="false">IF(ISNUMBER(O555),R555/O555-1,"")</f>
        <v>-0.00840336134453779</v>
      </c>
      <c r="T555" s="13" t="n">
        <f aca="false">VLOOKUP(R555,Parámetros!$A$13:$C$16,3,TRUE())</f>
        <v>30</v>
      </c>
      <c r="U555" s="13" t="n">
        <f aca="false">IF(R555&gt;=Parámetros!$B$7,I555,0)</f>
        <v>0</v>
      </c>
      <c r="V555" s="13" t="n">
        <f aca="false">R555*(1-G555)-T555-U555</f>
        <v>71.48</v>
      </c>
      <c r="W555" s="13" t="n">
        <f aca="false">V555-F555</f>
        <v>39.92</v>
      </c>
      <c r="X555" s="2" t="s">
        <v>13709</v>
      </c>
      <c r="Y555" s="2"/>
      <c r="Z555" s="13"/>
      <c r="AA555" s="2"/>
    </row>
    <row r="556" customFormat="false" ht="15" hidden="false" customHeight="false" outlineLevel="0" collapsed="false">
      <c r="A556" s="8" t="s">
        <v>6812</v>
      </c>
      <c r="B556" s="10" t="str">
        <f aca="false">'Layout Mercado Libre'!C556</f>
        <v>Pomada Labial Jaloma Sabores Surtidos 60 Piezas</v>
      </c>
      <c r="C556" s="10" t="str">
        <f aca="false">IFERROR(LEFT('Layout Mercado Libre'!E556,FIND(" &gt; ",'Layout Mercado Libre'!E556)-1),"")</f>
        <v>Belleza y Cuidado Personal</v>
      </c>
      <c r="D556" s="12" t="n">
        <v>159.22</v>
      </c>
      <c r="E556" s="13" t="n">
        <f aca="false">Parámetros!$B$5</f>
        <v>4</v>
      </c>
      <c r="F556" s="13" t="n">
        <f aca="false">D556+E556</f>
        <v>163.22</v>
      </c>
      <c r="G556" s="3" t="n">
        <f aca="false">IF(C556="",Parámetros!$B$9,IFERROR(VLOOKUP(C556,Parámetros!$A$20:$B$23,2,FALSE()),Parámetros!$B$9))</f>
        <v>0.14</v>
      </c>
      <c r="H556" s="14" t="n">
        <v>0.51</v>
      </c>
      <c r="I556" s="12" t="n">
        <v>90</v>
      </c>
      <c r="J556" s="13" t="n">
        <f aca="false">ROUNDUP((F556+Parámetros!$C$13)/(1-G556),0)</f>
        <v>219</v>
      </c>
      <c r="K556" s="13" t="n">
        <f aca="false">ROUNDUP((F556+Parámetros!$C$14)/(1-G556),0)</f>
        <v>225</v>
      </c>
      <c r="L556" s="13" t="n">
        <f aca="false">ROUNDUP((F556+Parámetros!$C$15)/(1-G556),0)</f>
        <v>233</v>
      </c>
      <c r="M556" s="13" t="n">
        <f aca="false">MAX(ROUNDUP((F556+I556)/(1-G556),0),Parámetros!$B$7)</f>
        <v>299</v>
      </c>
      <c r="N556" s="12" t="n">
        <v>380.94</v>
      </c>
      <c r="O556" s="12" t="n">
        <v>265</v>
      </c>
      <c r="P556" s="13" t="n">
        <f aca="false">Parámetros!$B$6</f>
        <v>1</v>
      </c>
      <c r="Q556" s="13" t="n">
        <f aca="false">IF(AND(ISNUMBER(O556),O556-P556&gt;=Parámetros!$B$7),M556,IF(J556&lt;Parámetros!$B$13,J556,IF(K556&lt;Parámetros!$B$14,K556,IF(L556&lt;Parámetros!$B$15,L556,M556))))</f>
        <v>233</v>
      </c>
      <c r="R556" s="13" t="n">
        <f aca="false">IF(AND(ISNUMBER(O556),O556-P556&gt;=Q556),O556-P556,Q556)</f>
        <v>264</v>
      </c>
      <c r="S556" s="3" t="n">
        <f aca="false">IF(ISNUMBER(O556),R556/O556-1,"")</f>
        <v>-0.00377358490566038</v>
      </c>
      <c r="T556" s="13" t="n">
        <f aca="false">VLOOKUP(R556,Parámetros!$A$13:$C$16,3,TRUE())</f>
        <v>37</v>
      </c>
      <c r="U556" s="13" t="n">
        <f aca="false">IF(R556&gt;=Parámetros!$B$7,I556,0)</f>
        <v>0</v>
      </c>
      <c r="V556" s="13" t="n">
        <f aca="false">R556*(1-G556)-T556-U556</f>
        <v>190.04</v>
      </c>
      <c r="W556" s="13" t="n">
        <f aca="false">V556-F556</f>
        <v>26.82</v>
      </c>
      <c r="X556" s="2" t="s">
        <v>13710</v>
      </c>
      <c r="Y556" s="2"/>
      <c r="Z556" s="13"/>
      <c r="AA556" s="2"/>
    </row>
    <row r="557" customFormat="false" ht="15" hidden="false" customHeight="false" outlineLevel="0" collapsed="false">
      <c r="A557" s="8" t="s">
        <v>6827</v>
      </c>
      <c r="B557" s="10" t="str">
        <f aca="false">'Layout Mercado Libre'!C557</f>
        <v>Toallitas Húmedas KleenBebé Absorsec 90 Piezas</v>
      </c>
      <c r="C557" s="10" t="str">
        <f aca="false">IFERROR(LEFT('Layout Mercado Libre'!E557,FIND(" &gt; ",'Layout Mercado Libre'!E557)-1),"")</f>
        <v>Bebés</v>
      </c>
      <c r="D557" s="12" t="n">
        <v>15.81</v>
      </c>
      <c r="E557" s="13" t="n">
        <f aca="false">Parámetros!$B$5</f>
        <v>4</v>
      </c>
      <c r="F557" s="13" t="n">
        <f aca="false">D557+E557</f>
        <v>19.81</v>
      </c>
      <c r="G557" s="3" t="n">
        <f aca="false">IF(C557="",Parámetros!$B$9,IFERROR(VLOOKUP(C557,Parámetros!$A$20:$B$23,2,FALSE()),Parámetros!$B$9))</f>
        <v>0.15</v>
      </c>
      <c r="H557" s="14" t="n">
        <v>0.64</v>
      </c>
      <c r="I557" s="12" t="n">
        <v>90</v>
      </c>
      <c r="J557" s="13" t="n">
        <f aca="false">ROUNDUP((F557+Parámetros!$C$13)/(1-G557),0)</f>
        <v>53</v>
      </c>
      <c r="K557" s="13" t="n">
        <f aca="false">ROUNDUP((F557+Parámetros!$C$14)/(1-G557),0)</f>
        <v>59</v>
      </c>
      <c r="L557" s="13" t="n">
        <f aca="false">ROUNDUP((F557+Parámetros!$C$15)/(1-G557),0)</f>
        <v>67</v>
      </c>
      <c r="M557" s="13" t="n">
        <f aca="false">MAX(ROUNDUP((F557+I557)/(1-G557),0),Parámetros!$B$7)</f>
        <v>299</v>
      </c>
      <c r="N557" s="12" t="n">
        <v>48.7</v>
      </c>
      <c r="O557" s="12" t="n">
        <v>57</v>
      </c>
      <c r="P557" s="13" t="n">
        <f aca="false">Parámetros!$B$6</f>
        <v>1</v>
      </c>
      <c r="Q557" s="13" t="n">
        <f aca="false">IF(AND(ISNUMBER(O557),O557-P557&gt;=Parámetros!$B$7),M557,IF(J557&lt;Parámetros!$B$13,J557,IF(K557&lt;Parámetros!$B$14,K557,IF(L557&lt;Parámetros!$B$15,L557,M557))))</f>
        <v>53</v>
      </c>
      <c r="R557" s="13" t="n">
        <f aca="false">IF(AND(ISNUMBER(O557),O557-P557&gt;=Q557),O557-P557,Q557)</f>
        <v>56</v>
      </c>
      <c r="S557" s="3" t="n">
        <f aca="false">IF(ISNUMBER(O557),R557/O557-1,"")</f>
        <v>-0.0175438596491229</v>
      </c>
      <c r="T557" s="13" t="n">
        <f aca="false">VLOOKUP(R557,Parámetros!$A$13:$C$16,3,TRUE())</f>
        <v>25</v>
      </c>
      <c r="U557" s="13" t="n">
        <f aca="false">IF(R557&gt;=Parámetros!$B$7,I557,0)</f>
        <v>0</v>
      </c>
      <c r="V557" s="13" t="n">
        <f aca="false">R557*(1-G557)-T557-U557</f>
        <v>22.6</v>
      </c>
      <c r="W557" s="13" t="n">
        <f aca="false">V557-F557</f>
        <v>2.79</v>
      </c>
      <c r="X557" s="2" t="s">
        <v>13711</v>
      </c>
      <c r="Y557" s="2"/>
      <c r="Z557" s="13"/>
      <c r="AA557" s="2"/>
    </row>
    <row r="558" customFormat="false" ht="15" hidden="false" customHeight="false" outlineLevel="0" collapsed="false">
      <c r="A558" s="8" t="s">
        <v>6835</v>
      </c>
      <c r="B558" s="10" t="str">
        <f aca="false">'Layout Mercado Libre'!C558</f>
        <v>Pañales Huggies All Around Unisex Etapa 5 40 Piezas</v>
      </c>
      <c r="C558" s="10" t="str">
        <f aca="false">IFERROR(LEFT('Layout Mercado Libre'!E558,FIND(" &gt; ",'Layout Mercado Libre'!E558)-1),"")</f>
        <v>Bebés</v>
      </c>
      <c r="D558" s="12" t="n">
        <v>225.21</v>
      </c>
      <c r="E558" s="13" t="n">
        <f aca="false">Parámetros!$B$5</f>
        <v>4</v>
      </c>
      <c r="F558" s="13" t="n">
        <f aca="false">D558+E558</f>
        <v>229.21</v>
      </c>
      <c r="G558" s="3" t="n">
        <f aca="false">IF(C558="",Parámetros!$B$9,IFERROR(VLOOKUP(C558,Parámetros!$A$20:$B$23,2,FALSE()),Parámetros!$B$9))</f>
        <v>0.15</v>
      </c>
      <c r="H558" s="14" t="n">
        <v>3.2</v>
      </c>
      <c r="I558" s="12" t="n">
        <v>125</v>
      </c>
      <c r="J558" s="13" t="n">
        <f aca="false">ROUNDUP((F558+Parámetros!$C$13)/(1-G558),0)</f>
        <v>300</v>
      </c>
      <c r="K558" s="13" t="n">
        <f aca="false">ROUNDUP((F558+Parámetros!$C$14)/(1-G558),0)</f>
        <v>305</v>
      </c>
      <c r="L558" s="13" t="n">
        <f aca="false">ROUNDUP((F558+Parámetros!$C$15)/(1-G558),0)</f>
        <v>314</v>
      </c>
      <c r="M558" s="13" t="n">
        <f aca="false">MAX(ROUNDUP((F558+I558)/(1-G558),0),Parámetros!$B$7)</f>
        <v>417</v>
      </c>
      <c r="N558" s="12" t="n">
        <v>638.61</v>
      </c>
      <c r="O558" s="12" t="n">
        <v>536</v>
      </c>
      <c r="P558" s="13" t="n">
        <f aca="false">Parámetros!$B$6</f>
        <v>1</v>
      </c>
      <c r="Q558" s="13" t="n">
        <f aca="false">IF(AND(ISNUMBER(O558),O558-P558&gt;=Parámetros!$B$7),M558,IF(J558&lt;Parámetros!$B$13,J558,IF(K558&lt;Parámetros!$B$14,K558,IF(L558&lt;Parámetros!$B$15,L558,M558))))</f>
        <v>417</v>
      </c>
      <c r="R558" s="13" t="n">
        <f aca="false">IF(AND(ISNUMBER(O558),O558-P558&gt;=Q558),O558-P558,Q558)</f>
        <v>535</v>
      </c>
      <c r="S558" s="3" t="n">
        <f aca="false">IF(ISNUMBER(O558),R558/O558-1,"")</f>
        <v>-0.00186567164179108</v>
      </c>
      <c r="T558" s="13" t="n">
        <f aca="false">VLOOKUP(R558,Parámetros!$A$13:$C$16,3,TRUE())</f>
        <v>0</v>
      </c>
      <c r="U558" s="13" t="n">
        <f aca="false">IF(R558&gt;=Parámetros!$B$7,I558,0)</f>
        <v>125</v>
      </c>
      <c r="V558" s="13" t="n">
        <f aca="false">R558*(1-G558)-T558-U558</f>
        <v>329.75</v>
      </c>
      <c r="W558" s="13" t="n">
        <f aca="false">V558-F558</f>
        <v>100.54</v>
      </c>
      <c r="X558" s="2" t="s">
        <v>13510</v>
      </c>
      <c r="Y558" s="2"/>
      <c r="Z558" s="13"/>
      <c r="AA558" s="2"/>
    </row>
    <row r="559" customFormat="false" ht="15" hidden="false" customHeight="false" outlineLevel="0" collapsed="false">
      <c r="A559" s="8" t="s">
        <v>6844</v>
      </c>
      <c r="B559" s="10" t="str">
        <f aca="false">'Layout Mercado Libre'!C559</f>
        <v>Pasta de Lassar Óxido de Zinc Coyoacán 145 g</v>
      </c>
      <c r="C559" s="10" t="str">
        <f aca="false">IFERROR(LEFT('Layout Mercado Libre'!E559,FIND(" &gt; ",'Layout Mercado Libre'!E559)-1),"")</f>
        <v>Salud y Equipamiento Médico</v>
      </c>
      <c r="D559" s="12" t="n">
        <v>43.46</v>
      </c>
      <c r="E559" s="13" t="n">
        <f aca="false">Parámetros!$B$5</f>
        <v>4</v>
      </c>
      <c r="F559" s="13" t="n">
        <f aca="false">D559+E559</f>
        <v>47.46</v>
      </c>
      <c r="G559" s="3" t="n">
        <f aca="false">IF(C559="",Parámetros!$B$9,IFERROR(VLOOKUP(C559,Parámetros!$A$20:$B$23,2,FALSE()),Parámetros!$B$9))</f>
        <v>0.14</v>
      </c>
      <c r="H559" s="14" t="n">
        <v>0.22</v>
      </c>
      <c r="I559" s="12" t="n">
        <v>75</v>
      </c>
      <c r="J559" s="13" t="n">
        <f aca="false">ROUNDUP((F559+Parámetros!$C$13)/(1-G559),0)</f>
        <v>85</v>
      </c>
      <c r="K559" s="13" t="n">
        <f aca="false">ROUNDUP((F559+Parámetros!$C$14)/(1-G559),0)</f>
        <v>91</v>
      </c>
      <c r="L559" s="13" t="n">
        <f aca="false">ROUNDUP((F559+Parámetros!$C$15)/(1-G559),0)</f>
        <v>99</v>
      </c>
      <c r="M559" s="13" t="n">
        <f aca="false">MAX(ROUNDUP((F559+I559)/(1-G559),0),Parámetros!$B$7)</f>
        <v>299</v>
      </c>
      <c r="N559" s="12" t="n">
        <v>199</v>
      </c>
      <c r="O559" s="12" t="n">
        <v>199</v>
      </c>
      <c r="P559" s="13" t="n">
        <f aca="false">Parámetros!$B$6</f>
        <v>1</v>
      </c>
      <c r="Q559" s="13" t="n">
        <f aca="false">IF(AND(ISNUMBER(O559),O559-P559&gt;=Parámetros!$B$7),M559,IF(J559&lt;Parámetros!$B$13,J559,IF(K559&lt;Parámetros!$B$14,K559,IF(L559&lt;Parámetros!$B$15,L559,M559))))</f>
        <v>85</v>
      </c>
      <c r="R559" s="13" t="n">
        <f aca="false">IF(AND(ISNUMBER(O559),O559-P559&gt;=Q559),O559-P559,Q559)</f>
        <v>198</v>
      </c>
      <c r="S559" s="3" t="n">
        <f aca="false">IF(ISNUMBER(O559),R559/O559-1,"")</f>
        <v>-0.00502512562814073</v>
      </c>
      <c r="T559" s="13" t="n">
        <f aca="false">VLOOKUP(R559,Parámetros!$A$13:$C$16,3,TRUE())</f>
        <v>37</v>
      </c>
      <c r="U559" s="13" t="n">
        <f aca="false">IF(R559&gt;=Parámetros!$B$7,I559,0)</f>
        <v>0</v>
      </c>
      <c r="V559" s="13" t="n">
        <f aca="false">R559*(1-G559)-T559-U559</f>
        <v>133.28</v>
      </c>
      <c r="W559" s="13" t="n">
        <f aca="false">V559-F559</f>
        <v>85.82</v>
      </c>
      <c r="X559" s="2" t="s">
        <v>13712</v>
      </c>
      <c r="Y559" s="2"/>
      <c r="Z559" s="13"/>
      <c r="AA559" s="2"/>
    </row>
    <row r="560" customFormat="false" ht="15" hidden="false" customHeight="false" outlineLevel="0" collapsed="false">
      <c r="A560" s="8" t="s">
        <v>6855</v>
      </c>
      <c r="B560" s="10" t="str">
        <f aca="false">'Layout Mercado Libre'!C560</f>
        <v>Anara Picosulfato Sódico 5 mg 20 Tabletas</v>
      </c>
      <c r="C560" s="10" t="str">
        <f aca="false">IFERROR(LEFT('Layout Mercado Libre'!E560,FIND(" &gt; ",'Layout Mercado Libre'!E560)-1),"")</f>
        <v>Salud y Equipamiento Médico</v>
      </c>
      <c r="D560" s="12" t="n">
        <v>144.78</v>
      </c>
      <c r="E560" s="13" t="n">
        <f aca="false">Parámetros!$B$5</f>
        <v>4</v>
      </c>
      <c r="F560" s="13" t="n">
        <f aca="false">D560+E560</f>
        <v>148.78</v>
      </c>
      <c r="G560" s="3" t="n">
        <f aca="false">IF(C560="",Parámetros!$B$9,IFERROR(VLOOKUP(C560,Parámetros!$A$20:$B$23,2,FALSE()),Parámetros!$B$9))</f>
        <v>0.14</v>
      </c>
      <c r="H560" s="14" t="n">
        <v>0.17</v>
      </c>
      <c r="I560" s="12" t="n">
        <v>75</v>
      </c>
      <c r="J560" s="13" t="n">
        <f aca="false">ROUNDUP((F560+Parámetros!$C$13)/(1-G560),0)</f>
        <v>203</v>
      </c>
      <c r="K560" s="13" t="n">
        <f aca="false">ROUNDUP((F560+Parámetros!$C$14)/(1-G560),0)</f>
        <v>208</v>
      </c>
      <c r="L560" s="13" t="n">
        <f aca="false">ROUNDUP((F560+Parámetros!$C$15)/(1-G560),0)</f>
        <v>217</v>
      </c>
      <c r="M560" s="13" t="n">
        <f aca="false">MAX(ROUNDUP((F560+I560)/(1-G560),0),Parámetros!$B$7)</f>
        <v>299</v>
      </c>
      <c r="N560" s="12" t="n">
        <v>269.56</v>
      </c>
      <c r="O560" s="12" t="n">
        <v>221</v>
      </c>
      <c r="P560" s="13" t="n">
        <f aca="false">Parámetros!$B$6</f>
        <v>1</v>
      </c>
      <c r="Q560" s="13" t="n">
        <f aca="false">IF(AND(ISNUMBER(O560),O560-P560&gt;=Parámetros!$B$7),M560,IF(J560&lt;Parámetros!$B$13,J560,IF(K560&lt;Parámetros!$B$14,K560,IF(L560&lt;Parámetros!$B$15,L560,M560))))</f>
        <v>217</v>
      </c>
      <c r="R560" s="13" t="n">
        <f aca="false">IF(AND(ISNUMBER(O560),O560-P560&gt;=Q560),O560-P560,Q560)</f>
        <v>220</v>
      </c>
      <c r="S560" s="3" t="n">
        <f aca="false">IF(ISNUMBER(O560),R560/O560-1,"")</f>
        <v>-0.00452488687782804</v>
      </c>
      <c r="T560" s="13" t="n">
        <f aca="false">VLOOKUP(R560,Parámetros!$A$13:$C$16,3,TRUE())</f>
        <v>37</v>
      </c>
      <c r="U560" s="13" t="n">
        <f aca="false">IF(R560&gt;=Parámetros!$B$7,I560,0)</f>
        <v>0</v>
      </c>
      <c r="V560" s="13" t="n">
        <f aca="false">R560*(1-G560)-T560-U560</f>
        <v>152.2</v>
      </c>
      <c r="W560" s="13" t="n">
        <f aca="false">V560-F560</f>
        <v>3.41999999999999</v>
      </c>
      <c r="X560" s="2" t="s">
        <v>13521</v>
      </c>
      <c r="Y560" s="2"/>
      <c r="Z560" s="13"/>
      <c r="AA560" s="2"/>
    </row>
    <row r="561" customFormat="false" ht="15" hidden="false" customHeight="false" outlineLevel="0" collapsed="false">
      <c r="A561" s="8" t="s">
        <v>6865</v>
      </c>
      <c r="B561" s="10" t="str">
        <f aca="false">'Layout Mercado Libre'!C561</f>
        <v>Argliptin-D Sitagliptina/Metformina 50/850 mg 56 Tabletas</v>
      </c>
      <c r="C561" s="10" t="str">
        <f aca="false">IFERROR(LEFT('Layout Mercado Libre'!E561,FIND(" &gt; ",'Layout Mercado Libre'!E561)-1),"")</f>
        <v>Salud y Equipamiento Médico</v>
      </c>
      <c r="D561" s="12" t="n">
        <v>339.43</v>
      </c>
      <c r="E561" s="13" t="n">
        <f aca="false">Parámetros!$B$5</f>
        <v>4</v>
      </c>
      <c r="F561" s="13" t="n">
        <f aca="false">D561+E561</f>
        <v>343.43</v>
      </c>
      <c r="G561" s="3" t="n">
        <f aca="false">IF(C561="",Parámetros!$B$9,IFERROR(VLOOKUP(C561,Parámetros!$A$20:$B$23,2,FALSE()),Parámetros!$B$9))</f>
        <v>0.14</v>
      </c>
      <c r="H561" s="14" t="n">
        <v>0.25</v>
      </c>
      <c r="I561" s="12" t="n">
        <v>75</v>
      </c>
      <c r="J561" s="13" t="n">
        <f aca="false">ROUNDUP((F561+Parámetros!$C$13)/(1-G561),0)</f>
        <v>429</v>
      </c>
      <c r="K561" s="13" t="n">
        <f aca="false">ROUNDUP((F561+Parámetros!$C$14)/(1-G561),0)</f>
        <v>435</v>
      </c>
      <c r="L561" s="13" t="n">
        <f aca="false">ROUNDUP((F561+Parámetros!$C$15)/(1-G561),0)</f>
        <v>443</v>
      </c>
      <c r="M561" s="13" t="n">
        <f aca="false">MAX(ROUNDUP((F561+I561)/(1-G561),0),Parámetros!$B$7)</f>
        <v>487</v>
      </c>
      <c r="N561" s="12"/>
      <c r="O561" s="12"/>
      <c r="P561" s="13" t="n">
        <f aca="false">Parámetros!$B$6</f>
        <v>1</v>
      </c>
      <c r="Q561" s="13" t="n">
        <f aca="false">IF(AND(ISNUMBER(O561),O561-P561&gt;=Parámetros!$B$7),M561,IF(J561&lt;Parámetros!$B$13,J561,IF(K561&lt;Parámetros!$B$14,K561,IF(L561&lt;Parámetros!$B$15,L561,M561))))</f>
        <v>487</v>
      </c>
      <c r="R561" s="13" t="n">
        <f aca="false">IF(AND(ISNUMBER(O561),O561-P561&gt;=Q561),O561-P561,Q561)</f>
        <v>487</v>
      </c>
      <c r="S561" s="3" t="str">
        <f aca="false">IF(ISNUMBER(O561),R561/O561-1,"")</f>
        <v/>
      </c>
      <c r="T561" s="13" t="n">
        <f aca="false">VLOOKUP(R561,Parámetros!$A$13:$C$16,3,TRUE())</f>
        <v>0</v>
      </c>
      <c r="U561" s="13" t="n">
        <f aca="false">IF(R561&gt;=Parámetros!$B$7,I561,0)</f>
        <v>75</v>
      </c>
      <c r="V561" s="13" t="n">
        <f aca="false">R561*(1-G561)-T561-U561</f>
        <v>343.82</v>
      </c>
      <c r="W561" s="13" t="n">
        <f aca="false">V561-F561</f>
        <v>0.389999999999986</v>
      </c>
      <c r="X561" s="2" t="s">
        <v>13713</v>
      </c>
      <c r="Y561" s="2"/>
      <c r="Z561" s="13"/>
      <c r="AA561" s="2"/>
    </row>
    <row r="562" customFormat="false" ht="15" hidden="false" customHeight="false" outlineLevel="0" collapsed="false">
      <c r="A562" s="8" t="s">
        <v>6876</v>
      </c>
      <c r="B562" s="10" t="str">
        <f aca="false">'Layout Mercado Libre'!C562</f>
        <v>Topron Nifuroxazida 400 mg 16 Cápsulas</v>
      </c>
      <c r="C562" s="10" t="str">
        <f aca="false">IFERROR(LEFT('Layout Mercado Libre'!E562,FIND(" &gt; ",'Layout Mercado Libre'!E562)-1),"")</f>
        <v>Salud y Equipamiento Médico</v>
      </c>
      <c r="D562" s="12" t="n">
        <v>149.6</v>
      </c>
      <c r="E562" s="13" t="n">
        <f aca="false">Parámetros!$B$5</f>
        <v>4</v>
      </c>
      <c r="F562" s="13" t="n">
        <f aca="false">D562+E562</f>
        <v>153.6</v>
      </c>
      <c r="G562" s="3" t="n">
        <f aca="false">IF(C562="",Parámetros!$B$9,IFERROR(VLOOKUP(C562,Parámetros!$A$20:$B$23,2,FALSE()),Parámetros!$B$9))</f>
        <v>0.14</v>
      </c>
      <c r="H562" s="14" t="n">
        <v>0.16</v>
      </c>
      <c r="I562" s="12" t="n">
        <v>75</v>
      </c>
      <c r="J562" s="13" t="n">
        <f aca="false">ROUNDUP((F562+Parámetros!$C$13)/(1-G562),0)</f>
        <v>208</v>
      </c>
      <c r="K562" s="13" t="n">
        <f aca="false">ROUNDUP((F562+Parámetros!$C$14)/(1-G562),0)</f>
        <v>214</v>
      </c>
      <c r="L562" s="13" t="n">
        <f aca="false">ROUNDUP((F562+Parámetros!$C$15)/(1-G562),0)</f>
        <v>222</v>
      </c>
      <c r="M562" s="13" t="n">
        <f aca="false">MAX(ROUNDUP((F562+I562)/(1-G562),0),Parámetros!$B$7)</f>
        <v>299</v>
      </c>
      <c r="N562" s="12" t="n">
        <v>222.17</v>
      </c>
      <c r="O562" s="12" t="n">
        <v>204.05</v>
      </c>
      <c r="P562" s="13" t="n">
        <f aca="false">Parámetros!$B$6</f>
        <v>1</v>
      </c>
      <c r="Q562" s="13" t="n">
        <f aca="false">IF(AND(ISNUMBER(O562),O562-P562&gt;=Parámetros!$B$7),M562,IF(J562&lt;Parámetros!$B$13,J562,IF(K562&lt;Parámetros!$B$14,K562,IF(L562&lt;Parámetros!$B$15,L562,M562))))</f>
        <v>222</v>
      </c>
      <c r="R562" s="13" t="n">
        <f aca="false">IF(AND(ISNUMBER(O562),O562-P562&gt;=Q562),O562-P562,Q562)</f>
        <v>222</v>
      </c>
      <c r="S562" s="3" t="n">
        <f aca="false">IF(ISNUMBER(O562),R562/O562-1,"")</f>
        <v>0.0879686351384463</v>
      </c>
      <c r="T562" s="13" t="n">
        <f aca="false">VLOOKUP(R562,Parámetros!$A$13:$C$16,3,TRUE())</f>
        <v>37</v>
      </c>
      <c r="U562" s="13" t="n">
        <f aca="false">IF(R562&gt;=Parámetros!$B$7,I562,0)</f>
        <v>0</v>
      </c>
      <c r="V562" s="13" t="n">
        <f aca="false">R562*(1-G562)-T562-U562</f>
        <v>153.92</v>
      </c>
      <c r="W562" s="13" t="n">
        <f aca="false">V562-F562</f>
        <v>0.319999999999993</v>
      </c>
      <c r="X562" s="2" t="s">
        <v>13522</v>
      </c>
      <c r="Y562" s="2"/>
      <c r="Z562" s="13"/>
      <c r="AA562" s="2"/>
    </row>
    <row r="563" customFormat="false" ht="15" hidden="false" customHeight="false" outlineLevel="0" collapsed="false">
      <c r="A563" s="8" t="s">
        <v>6887</v>
      </c>
      <c r="B563" s="10" t="str">
        <f aca="false">'Layout Mercado Libre'!C563</f>
        <v>Lactulax Lactulosa Jarabe 10 g/15 ml 250 ml</v>
      </c>
      <c r="C563" s="10" t="str">
        <f aca="false">IFERROR(LEFT('Layout Mercado Libre'!E563,FIND(" &gt; ",'Layout Mercado Libre'!E563)-1),"")</f>
        <v>Salud y Equipamiento Médico</v>
      </c>
      <c r="D563" s="12" t="n">
        <v>347.67</v>
      </c>
      <c r="E563" s="13" t="n">
        <f aca="false">Parámetros!$B$5</f>
        <v>4</v>
      </c>
      <c r="F563" s="13" t="n">
        <f aca="false">D563+E563</f>
        <v>351.67</v>
      </c>
      <c r="G563" s="3" t="n">
        <f aca="false">IF(C563="",Parámetros!$B$9,IFERROR(VLOOKUP(C563,Parámetros!$A$20:$B$23,2,FALSE()),Parámetros!$B$9))</f>
        <v>0.14</v>
      </c>
      <c r="H563" s="14" t="n">
        <v>0.35</v>
      </c>
      <c r="I563" s="12" t="n">
        <v>75</v>
      </c>
      <c r="J563" s="13" t="n">
        <f aca="false">ROUNDUP((F563+Parámetros!$C$13)/(1-G563),0)</f>
        <v>438</v>
      </c>
      <c r="K563" s="13" t="n">
        <f aca="false">ROUNDUP((F563+Parámetros!$C$14)/(1-G563),0)</f>
        <v>444</v>
      </c>
      <c r="L563" s="13" t="n">
        <f aca="false">ROUNDUP((F563+Parámetros!$C$15)/(1-G563),0)</f>
        <v>452</v>
      </c>
      <c r="M563" s="13" t="n">
        <f aca="false">MAX(ROUNDUP((F563+I563)/(1-G563),0),Parámetros!$B$7)</f>
        <v>497</v>
      </c>
      <c r="N563" s="12" t="n">
        <v>680.6</v>
      </c>
      <c r="O563" s="12" t="n">
        <v>588.06</v>
      </c>
      <c r="P563" s="13" t="n">
        <f aca="false">Parámetros!$B$6</f>
        <v>1</v>
      </c>
      <c r="Q563" s="13" t="n">
        <f aca="false">IF(AND(ISNUMBER(O563),O563-P563&gt;=Parámetros!$B$7),M563,IF(J563&lt;Parámetros!$B$13,J563,IF(K563&lt;Parámetros!$B$14,K563,IF(L563&lt;Parámetros!$B$15,L563,M563))))</f>
        <v>497</v>
      </c>
      <c r="R563" s="13" t="n">
        <f aca="false">IF(AND(ISNUMBER(O563),O563-P563&gt;=Q563),O563-P563,Q563)</f>
        <v>587.06</v>
      </c>
      <c r="S563" s="3" t="n">
        <f aca="false">IF(ISNUMBER(O563),R563/O563-1,"")</f>
        <v>-0.00170050675101185</v>
      </c>
      <c r="T563" s="13" t="n">
        <f aca="false">VLOOKUP(R563,Parámetros!$A$13:$C$16,3,TRUE())</f>
        <v>0</v>
      </c>
      <c r="U563" s="13" t="n">
        <f aca="false">IF(R563&gt;=Parámetros!$B$7,I563,0)</f>
        <v>75</v>
      </c>
      <c r="V563" s="13" t="n">
        <f aca="false">R563*(1-G563)-T563-U563</f>
        <v>429.8716</v>
      </c>
      <c r="W563" s="13" t="n">
        <f aca="false">V563-F563</f>
        <v>78.2015999999999</v>
      </c>
      <c r="X563" s="2" t="s">
        <v>13580</v>
      </c>
      <c r="Y563" s="2"/>
      <c r="Z563" s="13"/>
      <c r="AA563" s="2"/>
    </row>
    <row r="564" customFormat="false" ht="15" hidden="false" customHeight="false" outlineLevel="0" collapsed="false">
      <c r="A564" s="8" t="s">
        <v>6895</v>
      </c>
      <c r="B564" s="10" t="str">
        <f aca="false">'Layout Mercado Libre'!C564</f>
        <v>Talco para Bebé Mennen Baby Magic Rosa 100 g</v>
      </c>
      <c r="C564" s="10" t="str">
        <f aca="false">IFERROR(LEFT('Layout Mercado Libre'!E564,FIND(" &gt; ",'Layout Mercado Libre'!E564)-1),"")</f>
        <v>Bebés</v>
      </c>
      <c r="D564" s="12" t="n">
        <v>34.68</v>
      </c>
      <c r="E564" s="13" t="n">
        <f aca="false">Parámetros!$B$5</f>
        <v>4</v>
      </c>
      <c r="F564" s="13" t="n">
        <f aca="false">D564+E564</f>
        <v>38.68</v>
      </c>
      <c r="G564" s="3" t="n">
        <f aca="false">IF(C564="",Parámetros!$B$9,IFERROR(VLOOKUP(C564,Parámetros!$A$20:$B$23,2,FALSE()),Parámetros!$B$9))</f>
        <v>0.15</v>
      </c>
      <c r="H564" s="14" t="n">
        <v>0.16</v>
      </c>
      <c r="I564" s="12" t="n">
        <v>75</v>
      </c>
      <c r="J564" s="13" t="n">
        <f aca="false">ROUNDUP((F564+Parámetros!$C$13)/(1-G564),0)</f>
        <v>75</v>
      </c>
      <c r="K564" s="13" t="n">
        <f aca="false">ROUNDUP((F564+Parámetros!$C$14)/(1-G564),0)</f>
        <v>81</v>
      </c>
      <c r="L564" s="13" t="n">
        <f aca="false">ROUNDUP((F564+Parámetros!$C$15)/(1-G564),0)</f>
        <v>90</v>
      </c>
      <c r="M564" s="13" t="n">
        <f aca="false">MAX(ROUNDUP((F564+I564)/(1-G564),0),Parámetros!$B$7)</f>
        <v>299</v>
      </c>
      <c r="N564" s="12" t="n">
        <v>177.83</v>
      </c>
      <c r="O564" s="12" t="n">
        <v>62</v>
      </c>
      <c r="P564" s="13" t="n">
        <f aca="false">Parámetros!$B$6</f>
        <v>1</v>
      </c>
      <c r="Q564" s="13" t="n">
        <f aca="false">IF(AND(ISNUMBER(O564),O564-P564&gt;=Parámetros!$B$7),M564,IF(J564&lt;Parámetros!$B$13,J564,IF(K564&lt;Parámetros!$B$14,K564,IF(L564&lt;Parámetros!$B$15,L564,M564))))</f>
        <v>75</v>
      </c>
      <c r="R564" s="13" t="n">
        <f aca="false">IF(AND(ISNUMBER(O564),O564-P564&gt;=Q564),O564-P564,Q564)</f>
        <v>75</v>
      </c>
      <c r="S564" s="3" t="n">
        <f aca="false">IF(ISNUMBER(O564),R564/O564-1,"")</f>
        <v>0.209677419354839</v>
      </c>
      <c r="T564" s="13" t="n">
        <f aca="false">VLOOKUP(R564,Parámetros!$A$13:$C$16,3,TRUE())</f>
        <v>25</v>
      </c>
      <c r="U564" s="13" t="n">
        <f aca="false">IF(R564&gt;=Parámetros!$B$7,I564,0)</f>
        <v>0</v>
      </c>
      <c r="V564" s="13" t="n">
        <f aca="false">R564*(1-G564)-T564-U564</f>
        <v>38.75</v>
      </c>
      <c r="W564" s="13" t="n">
        <f aca="false">V564-F564</f>
        <v>0.0700000000000003</v>
      </c>
      <c r="X564" s="2" t="s">
        <v>13550</v>
      </c>
      <c r="Y564" s="2"/>
      <c r="Z564" s="13"/>
      <c r="AA564" s="2"/>
    </row>
    <row r="565" customFormat="false" ht="15" hidden="false" customHeight="false" outlineLevel="0" collapsed="false">
      <c r="A565" s="8" t="s">
        <v>6904</v>
      </c>
      <c r="B565" s="10" t="str">
        <f aca="false">'Layout Mercado Libre'!C565</f>
        <v>Isox 15D Itraconazol 100 mg 15 Cápsulas</v>
      </c>
      <c r="C565" s="10" t="str">
        <f aca="false">IFERROR(LEFT('Layout Mercado Libre'!E565,FIND(" &gt; ",'Layout Mercado Libre'!E565)-1),"")</f>
        <v>Salud y Equipamiento Médico</v>
      </c>
      <c r="D565" s="12" t="n">
        <v>488</v>
      </c>
      <c r="E565" s="13" t="n">
        <f aca="false">Parámetros!$B$5</f>
        <v>4</v>
      </c>
      <c r="F565" s="13" t="n">
        <f aca="false">D565+E565</f>
        <v>492</v>
      </c>
      <c r="G565" s="3" t="n">
        <f aca="false">IF(C565="",Parámetros!$B$9,IFERROR(VLOOKUP(C565,Parámetros!$A$20:$B$23,2,FALSE()),Parámetros!$B$9))</f>
        <v>0.14</v>
      </c>
      <c r="H565" s="14" t="n">
        <v>0.15</v>
      </c>
      <c r="I565" s="12" t="n">
        <v>75</v>
      </c>
      <c r="J565" s="13" t="n">
        <f aca="false">ROUNDUP((F565+Parámetros!$C$13)/(1-G565),0)</f>
        <v>602</v>
      </c>
      <c r="K565" s="13" t="n">
        <f aca="false">ROUNDUP((F565+Parámetros!$C$14)/(1-G565),0)</f>
        <v>607</v>
      </c>
      <c r="L565" s="13" t="n">
        <f aca="false">ROUNDUP((F565+Parámetros!$C$15)/(1-G565),0)</f>
        <v>616</v>
      </c>
      <c r="M565" s="13" t="n">
        <f aca="false">MAX(ROUNDUP((F565+I565)/(1-G565),0),Parámetros!$B$7)</f>
        <v>660</v>
      </c>
      <c r="N565" s="12" t="n">
        <v>855.75</v>
      </c>
      <c r="O565" s="12" t="n">
        <v>782.11</v>
      </c>
      <c r="P565" s="13" t="n">
        <f aca="false">Parámetros!$B$6</f>
        <v>1</v>
      </c>
      <c r="Q565" s="13" t="n">
        <f aca="false">IF(AND(ISNUMBER(O565),O565-P565&gt;=Parámetros!$B$7),M565,IF(J565&lt;Parámetros!$B$13,J565,IF(K565&lt;Parámetros!$B$14,K565,IF(L565&lt;Parámetros!$B$15,L565,M565))))</f>
        <v>660</v>
      </c>
      <c r="R565" s="13" t="n">
        <f aca="false">IF(AND(ISNUMBER(O565),O565-P565&gt;=Q565),O565-P565,Q565)</f>
        <v>781.11</v>
      </c>
      <c r="S565" s="3" t="n">
        <f aca="false">IF(ISNUMBER(O565),R565/O565-1,"")</f>
        <v>-0.00127859252534812</v>
      </c>
      <c r="T565" s="13" t="n">
        <f aca="false">VLOOKUP(R565,Parámetros!$A$13:$C$16,3,TRUE())</f>
        <v>0</v>
      </c>
      <c r="U565" s="13" t="n">
        <f aca="false">IF(R565&gt;=Parámetros!$B$7,I565,0)</f>
        <v>75</v>
      </c>
      <c r="V565" s="13" t="n">
        <f aca="false">R565*(1-G565)-T565-U565</f>
        <v>596.7546</v>
      </c>
      <c r="W565" s="13" t="n">
        <f aca="false">V565-F565</f>
        <v>104.7546</v>
      </c>
      <c r="X565" s="2" t="s">
        <v>13571</v>
      </c>
      <c r="Y565" s="2"/>
      <c r="Z565" s="13"/>
      <c r="AA565" s="2"/>
    </row>
    <row r="566" customFormat="false" ht="15" hidden="false" customHeight="false" outlineLevel="0" collapsed="false">
      <c r="A566" s="8" t="s">
        <v>6917</v>
      </c>
      <c r="B566" s="10" t="str">
        <f aca="false">'Layout Mercado Libre'!C566</f>
        <v>Crema Dental Colgate Triple Acción Menta Original 100 ml</v>
      </c>
      <c r="C566" s="10" t="str">
        <f aca="false">IFERROR(LEFT('Layout Mercado Libre'!E566,FIND(" &gt; ",'Layout Mercado Libre'!E566)-1),"")</f>
        <v>Belleza y Cuidado Personal</v>
      </c>
      <c r="D566" s="12" t="n">
        <v>29.64</v>
      </c>
      <c r="E566" s="13" t="n">
        <f aca="false">Parámetros!$B$5</f>
        <v>4</v>
      </c>
      <c r="F566" s="13" t="n">
        <f aca="false">D566+E566</f>
        <v>33.64</v>
      </c>
      <c r="G566" s="3" t="n">
        <f aca="false">IF(C566="",Parámetros!$B$9,IFERROR(VLOOKUP(C566,Parámetros!$A$20:$B$23,2,FALSE()),Parámetros!$B$9))</f>
        <v>0.14</v>
      </c>
      <c r="H566" s="14" t="n">
        <v>0.17</v>
      </c>
      <c r="I566" s="12" t="n">
        <v>75</v>
      </c>
      <c r="J566" s="13" t="n">
        <f aca="false">ROUNDUP((F566+Parámetros!$C$13)/(1-G566),0)</f>
        <v>69</v>
      </c>
      <c r="K566" s="13" t="n">
        <f aca="false">ROUNDUP((F566+Parámetros!$C$14)/(1-G566),0)</f>
        <v>74</v>
      </c>
      <c r="L566" s="13" t="n">
        <f aca="false">ROUNDUP((F566+Parámetros!$C$15)/(1-G566),0)</f>
        <v>83</v>
      </c>
      <c r="M566" s="13" t="n">
        <f aca="false">MAX(ROUNDUP((F566+I566)/(1-G566),0),Parámetros!$B$7)</f>
        <v>299</v>
      </c>
      <c r="N566" s="12" t="n">
        <v>87.94</v>
      </c>
      <c r="O566" s="12" t="n">
        <v>104</v>
      </c>
      <c r="P566" s="13" t="n">
        <f aca="false">Parámetros!$B$6</f>
        <v>1</v>
      </c>
      <c r="Q566" s="13" t="n">
        <f aca="false">IF(AND(ISNUMBER(O566),O566-P566&gt;=Parámetros!$B$7),M566,IF(J566&lt;Parámetros!$B$13,J566,IF(K566&lt;Parámetros!$B$14,K566,IF(L566&lt;Parámetros!$B$15,L566,M566))))</f>
        <v>69</v>
      </c>
      <c r="R566" s="13" t="n">
        <f aca="false">IF(AND(ISNUMBER(O566),O566-P566&gt;=Q566),O566-P566,Q566)</f>
        <v>103</v>
      </c>
      <c r="S566" s="3" t="n">
        <f aca="false">IF(ISNUMBER(O566),R566/O566-1,"")</f>
        <v>-0.00961538461538458</v>
      </c>
      <c r="T566" s="13" t="n">
        <f aca="false">VLOOKUP(R566,Parámetros!$A$13:$C$16,3,TRUE())</f>
        <v>30</v>
      </c>
      <c r="U566" s="13" t="n">
        <f aca="false">IF(R566&gt;=Parámetros!$B$7,I566,0)</f>
        <v>0</v>
      </c>
      <c r="V566" s="13" t="n">
        <f aca="false">R566*(1-G566)-T566-U566</f>
        <v>58.58</v>
      </c>
      <c r="W566" s="13" t="n">
        <f aca="false">V566-F566</f>
        <v>24.94</v>
      </c>
      <c r="X566" s="2" t="s">
        <v>13608</v>
      </c>
      <c r="Y566" s="2"/>
      <c r="Z566" s="13"/>
      <c r="AA566" s="2"/>
    </row>
    <row r="567" customFormat="false" ht="15" hidden="false" customHeight="false" outlineLevel="0" collapsed="false">
      <c r="A567" s="8" t="s">
        <v>6925</v>
      </c>
      <c r="B567" s="10" t="str">
        <f aca="false">'Layout Mercado Libre'!C567</f>
        <v>Spasmopriv Fenoverina 200 mg 24 Cápsulas</v>
      </c>
      <c r="C567" s="10" t="str">
        <f aca="false">IFERROR(LEFT('Layout Mercado Libre'!E567,FIND(" &gt; ",'Layout Mercado Libre'!E567)-1),"")</f>
        <v>Salud y Equipamiento Médico</v>
      </c>
      <c r="D567" s="12" t="n">
        <v>488</v>
      </c>
      <c r="E567" s="13" t="n">
        <f aca="false">Parámetros!$B$5</f>
        <v>4</v>
      </c>
      <c r="F567" s="13" t="n">
        <f aca="false">D567+E567</f>
        <v>492</v>
      </c>
      <c r="G567" s="3" t="n">
        <f aca="false">IF(C567="",Parámetros!$B$9,IFERROR(VLOOKUP(C567,Parámetros!$A$20:$B$23,2,FALSE()),Parámetros!$B$9))</f>
        <v>0.14</v>
      </c>
      <c r="H567" s="14" t="n">
        <v>0.17</v>
      </c>
      <c r="I567" s="12" t="n">
        <v>75</v>
      </c>
      <c r="J567" s="13" t="n">
        <f aca="false">ROUNDUP((F567+Parámetros!$C$13)/(1-G567),0)</f>
        <v>602</v>
      </c>
      <c r="K567" s="13" t="n">
        <f aca="false">ROUNDUP((F567+Parámetros!$C$14)/(1-G567),0)</f>
        <v>607</v>
      </c>
      <c r="L567" s="13" t="n">
        <f aca="false">ROUNDUP((F567+Parámetros!$C$15)/(1-G567),0)</f>
        <v>616</v>
      </c>
      <c r="M567" s="13" t="n">
        <f aca="false">MAX(ROUNDUP((F567+I567)/(1-G567),0),Parámetros!$B$7)</f>
        <v>660</v>
      </c>
      <c r="N567" s="12" t="n">
        <v>887.3</v>
      </c>
      <c r="O567" s="12" t="n">
        <v>786.06</v>
      </c>
      <c r="P567" s="13" t="n">
        <f aca="false">Parámetros!$B$6</f>
        <v>1</v>
      </c>
      <c r="Q567" s="13" t="n">
        <f aca="false">IF(AND(ISNUMBER(O567),O567-P567&gt;=Parámetros!$B$7),M567,IF(J567&lt;Parámetros!$B$13,J567,IF(K567&lt;Parámetros!$B$14,K567,IF(L567&lt;Parámetros!$B$15,L567,M567))))</f>
        <v>660</v>
      </c>
      <c r="R567" s="13" t="n">
        <f aca="false">IF(AND(ISNUMBER(O567),O567-P567&gt;=Q567),O567-P567,Q567)</f>
        <v>785.06</v>
      </c>
      <c r="S567" s="3" t="n">
        <f aca="false">IF(ISNUMBER(O567),R567/O567-1,"")</f>
        <v>-0.00127216751901893</v>
      </c>
      <c r="T567" s="13" t="n">
        <f aca="false">VLOOKUP(R567,Parámetros!$A$13:$C$16,3,TRUE())</f>
        <v>0</v>
      </c>
      <c r="U567" s="13" t="n">
        <f aca="false">IF(R567&gt;=Parámetros!$B$7,I567,0)</f>
        <v>75</v>
      </c>
      <c r="V567" s="13" t="n">
        <f aca="false">R567*(1-G567)-T567-U567</f>
        <v>600.1516</v>
      </c>
      <c r="W567" s="13" t="n">
        <f aca="false">V567-F567</f>
        <v>108.1516</v>
      </c>
      <c r="X567" s="2" t="s">
        <v>13547</v>
      </c>
      <c r="Y567" s="2"/>
      <c r="Z567" s="13"/>
      <c r="AA567" s="2"/>
    </row>
    <row r="568" customFormat="false" ht="15" hidden="false" customHeight="false" outlineLevel="0" collapsed="false">
      <c r="A568" s="8" t="s">
        <v>6938</v>
      </c>
      <c r="B568" s="10" t="str">
        <f aca="false">'Layout Mercado Libre'!C568</f>
        <v>Tums Antiácido 750 mg Sabores Surtidos 48 Tabletas</v>
      </c>
      <c r="C568" s="10" t="str">
        <f aca="false">IFERROR(LEFT('Layout Mercado Libre'!E568,FIND(" &gt; ",'Layout Mercado Libre'!E568)-1),"")</f>
        <v>Salud y Equipamiento Médico</v>
      </c>
      <c r="D568" s="12" t="n">
        <v>84.22</v>
      </c>
      <c r="E568" s="13" t="n">
        <f aca="false">Parámetros!$B$5</f>
        <v>4</v>
      </c>
      <c r="F568" s="13" t="n">
        <f aca="false">D568+E568</f>
        <v>88.22</v>
      </c>
      <c r="G568" s="3" t="n">
        <f aca="false">IF(C568="",Parámetros!$B$9,IFERROR(VLOOKUP(C568,Parámetros!$A$20:$B$23,2,FALSE()),Parámetros!$B$9))</f>
        <v>0.14</v>
      </c>
      <c r="H568" s="14" t="n">
        <v>0.23</v>
      </c>
      <c r="I568" s="12" t="n">
        <v>75</v>
      </c>
      <c r="J568" s="13" t="n">
        <f aca="false">ROUNDUP((F568+Parámetros!$C$13)/(1-G568),0)</f>
        <v>132</v>
      </c>
      <c r="K568" s="13" t="n">
        <f aca="false">ROUNDUP((F568+Parámetros!$C$14)/(1-G568),0)</f>
        <v>138</v>
      </c>
      <c r="L568" s="13" t="n">
        <f aca="false">ROUNDUP((F568+Parámetros!$C$15)/(1-G568),0)</f>
        <v>146</v>
      </c>
      <c r="M568" s="13" t="n">
        <f aca="false">MAX(ROUNDUP((F568+I568)/(1-G568),0),Parámetros!$B$7)</f>
        <v>299</v>
      </c>
      <c r="N568" s="12" t="n">
        <v>151.47</v>
      </c>
      <c r="O568" s="12" t="n">
        <v>84.16</v>
      </c>
      <c r="P568" s="13" t="n">
        <f aca="false">Parámetros!$B$6</f>
        <v>1</v>
      </c>
      <c r="Q568" s="13" t="n">
        <f aca="false">IF(AND(ISNUMBER(O568),O568-P568&gt;=Parámetros!$B$7),M568,IF(J568&lt;Parámetros!$B$13,J568,IF(K568&lt;Parámetros!$B$14,K568,IF(L568&lt;Parámetros!$B$15,L568,M568))))</f>
        <v>138</v>
      </c>
      <c r="R568" s="13" t="n">
        <f aca="false">IF(AND(ISNUMBER(O568),O568-P568&gt;=Q568),O568-P568,Q568)</f>
        <v>138</v>
      </c>
      <c r="S568" s="3" t="n">
        <f aca="false">IF(ISNUMBER(O568),R568/O568-1,"")</f>
        <v>0.639733840304183</v>
      </c>
      <c r="T568" s="13" t="n">
        <f aca="false">VLOOKUP(R568,Parámetros!$A$13:$C$16,3,TRUE())</f>
        <v>30</v>
      </c>
      <c r="U568" s="13" t="n">
        <f aca="false">IF(R568&gt;=Parámetros!$B$7,I568,0)</f>
        <v>0</v>
      </c>
      <c r="V568" s="13" t="n">
        <f aca="false">R568*(1-G568)-T568-U568</f>
        <v>88.68</v>
      </c>
      <c r="W568" s="13" t="n">
        <f aca="false">V568-F568</f>
        <v>0.459999999999994</v>
      </c>
      <c r="X568" s="2" t="s">
        <v>13714</v>
      </c>
      <c r="Y568" s="2"/>
      <c r="Z568" s="13"/>
      <c r="AA568" s="2"/>
    </row>
    <row r="569" customFormat="false" ht="15" hidden="false" customHeight="false" outlineLevel="0" collapsed="false">
      <c r="A569" s="8" t="s">
        <v>6949</v>
      </c>
      <c r="B569" s="10" t="str">
        <f aca="false">'Layout Mercado Libre'!C569</f>
        <v>Sinuberase Colitis Probiótico 4 Billones 10 Ampolletas</v>
      </c>
      <c r="C569" s="10" t="str">
        <f aca="false">IFERROR(LEFT('Layout Mercado Libre'!E569,FIND(" &gt; ",'Layout Mercado Libre'!E569)-1),"")</f>
        <v>Salud y Equipamiento Médico</v>
      </c>
      <c r="D569" s="12" t="n">
        <v>204.35</v>
      </c>
      <c r="E569" s="13" t="n">
        <f aca="false">Parámetros!$B$5</f>
        <v>4</v>
      </c>
      <c r="F569" s="13" t="n">
        <f aca="false">D569+E569</f>
        <v>208.35</v>
      </c>
      <c r="G569" s="3" t="n">
        <f aca="false">IF(C569="",Parámetros!$B$9,IFERROR(VLOOKUP(C569,Parámetros!$A$20:$B$23,2,FALSE()),Parámetros!$B$9))</f>
        <v>0.14</v>
      </c>
      <c r="H569" s="14" t="n">
        <v>0.3</v>
      </c>
      <c r="I569" s="12" t="n">
        <v>75</v>
      </c>
      <c r="J569" s="13" t="n">
        <f aca="false">ROUNDUP((F569+Parámetros!$C$13)/(1-G569),0)</f>
        <v>272</v>
      </c>
      <c r="K569" s="13" t="n">
        <f aca="false">ROUNDUP((F569+Parámetros!$C$14)/(1-G569),0)</f>
        <v>278</v>
      </c>
      <c r="L569" s="13" t="n">
        <f aca="false">ROUNDUP((F569+Parámetros!$C$15)/(1-G569),0)</f>
        <v>286</v>
      </c>
      <c r="M569" s="13" t="n">
        <f aca="false">MAX(ROUNDUP((F569+I569)/(1-G569),0),Parámetros!$B$7)</f>
        <v>330</v>
      </c>
      <c r="N569" s="12"/>
      <c r="O569" s="12"/>
      <c r="P569" s="13" t="n">
        <f aca="false">Parámetros!$B$6</f>
        <v>1</v>
      </c>
      <c r="Q569" s="13" t="n">
        <f aca="false">IF(AND(ISNUMBER(O569),O569-P569&gt;=Parámetros!$B$7),M569,IF(J569&lt;Parámetros!$B$13,J569,IF(K569&lt;Parámetros!$B$14,K569,IF(L569&lt;Parámetros!$B$15,L569,M569))))</f>
        <v>286</v>
      </c>
      <c r="R569" s="13" t="n">
        <f aca="false">IF(AND(ISNUMBER(O569),O569-P569&gt;=Q569),O569-P569,Q569)</f>
        <v>286</v>
      </c>
      <c r="S569" s="3" t="str">
        <f aca="false">IF(ISNUMBER(O569),R569/O569-1,"")</f>
        <v/>
      </c>
      <c r="T569" s="13" t="n">
        <f aca="false">VLOOKUP(R569,Parámetros!$A$13:$C$16,3,TRUE())</f>
        <v>37</v>
      </c>
      <c r="U569" s="13" t="n">
        <f aca="false">IF(R569&gt;=Parámetros!$B$7,I569,0)</f>
        <v>0</v>
      </c>
      <c r="V569" s="13" t="n">
        <f aca="false">R569*(1-G569)-T569-U569</f>
        <v>208.96</v>
      </c>
      <c r="W569" s="13" t="n">
        <f aca="false">V569-F569</f>
        <v>0.610000000000014</v>
      </c>
      <c r="X569" s="2" t="s">
        <v>13538</v>
      </c>
      <c r="Y569" s="2"/>
      <c r="Z569" s="13"/>
      <c r="AA569" s="2"/>
    </row>
    <row r="570" customFormat="false" ht="15" hidden="false" customHeight="false" outlineLevel="0" collapsed="false">
      <c r="A570" s="8" t="s">
        <v>6956</v>
      </c>
      <c r="B570" s="10" t="str">
        <f aca="false">'Layout Mercado Libre'!C570</f>
        <v>Despamen LBD Testosterona Estradiol 50/2.5 mg Jeringa</v>
      </c>
      <c r="C570" s="10" t="str">
        <f aca="false">IFERROR(LEFT('Layout Mercado Libre'!E570,FIND(" &gt; ",'Layout Mercado Libre'!E570)-1),"")</f>
        <v>Salud y Equipamiento Médico</v>
      </c>
      <c r="D570" s="12" t="n">
        <v>786.19</v>
      </c>
      <c r="E570" s="13" t="n">
        <f aca="false">Parámetros!$B$5</f>
        <v>4</v>
      </c>
      <c r="F570" s="13" t="n">
        <f aca="false">D570+E570</f>
        <v>790.19</v>
      </c>
      <c r="G570" s="3" t="n">
        <f aca="false">IF(C570="",Parámetros!$B$9,IFERROR(VLOOKUP(C570,Parámetros!$A$20:$B$23,2,FALSE()),Parámetros!$B$9))</f>
        <v>0.14</v>
      </c>
      <c r="H570" s="14" t="n">
        <v>0.09</v>
      </c>
      <c r="I570" s="12" t="n">
        <v>75</v>
      </c>
      <c r="J570" s="13" t="n">
        <f aca="false">ROUNDUP((F570+Parámetros!$C$13)/(1-G570),0)</f>
        <v>948</v>
      </c>
      <c r="K570" s="13" t="n">
        <f aca="false">ROUNDUP((F570+Parámetros!$C$14)/(1-G570),0)</f>
        <v>954</v>
      </c>
      <c r="L570" s="13" t="n">
        <f aca="false">ROUNDUP((F570+Parámetros!$C$15)/(1-G570),0)</f>
        <v>962</v>
      </c>
      <c r="M570" s="13" t="n">
        <f aca="false">MAX(ROUNDUP((F570+I570)/(1-G570),0),Parámetros!$B$7)</f>
        <v>1007</v>
      </c>
      <c r="N570" s="12" t="n">
        <v>1101.64</v>
      </c>
      <c r="O570" s="12" t="n">
        <v>1140</v>
      </c>
      <c r="P570" s="13" t="n">
        <f aca="false">Parámetros!$B$6</f>
        <v>1</v>
      </c>
      <c r="Q570" s="13" t="n">
        <f aca="false">IF(AND(ISNUMBER(O570),O570-P570&gt;=Parámetros!$B$7),M570,IF(J570&lt;Parámetros!$B$13,J570,IF(K570&lt;Parámetros!$B$14,K570,IF(L570&lt;Parámetros!$B$15,L570,M570))))</f>
        <v>1007</v>
      </c>
      <c r="R570" s="13" t="n">
        <f aca="false">IF(AND(ISNUMBER(O570),O570-P570&gt;=Q570),O570-P570,Q570)</f>
        <v>1139</v>
      </c>
      <c r="S570" s="3" t="n">
        <f aca="false">IF(ISNUMBER(O570),R570/O570-1,"")</f>
        <v>-0.000877192982456143</v>
      </c>
      <c r="T570" s="13" t="n">
        <f aca="false">VLOOKUP(R570,Parámetros!$A$13:$C$16,3,TRUE())</f>
        <v>0</v>
      </c>
      <c r="U570" s="13" t="n">
        <f aca="false">IF(R570&gt;=Parámetros!$B$7,I570,0)</f>
        <v>75</v>
      </c>
      <c r="V570" s="13" t="n">
        <f aca="false">R570*(1-G570)-T570-U570</f>
        <v>904.54</v>
      </c>
      <c r="W570" s="13" t="n">
        <f aca="false">V570-F570</f>
        <v>114.35</v>
      </c>
      <c r="X570" s="2" t="s">
        <v>13539</v>
      </c>
      <c r="Y570" s="2"/>
      <c r="Z570" s="13"/>
      <c r="AA570" s="2"/>
    </row>
    <row r="571" customFormat="false" ht="15" hidden="false" customHeight="false" outlineLevel="0" collapsed="false">
      <c r="A571" s="8" t="s">
        <v>6972</v>
      </c>
      <c r="B571" s="10" t="str">
        <f aca="false">'Layout Mercado Libre'!C571</f>
        <v>Caltrate 600+D Carbonato de Calcio Vitamina D 30 Tabletas</v>
      </c>
      <c r="C571" s="10" t="str">
        <f aca="false">IFERROR(LEFT('Layout Mercado Libre'!E571,FIND(" &gt; ",'Layout Mercado Libre'!E571)-1),"")</f>
        <v>Salud y Equipamiento Médico</v>
      </c>
      <c r="D571" s="12" t="n">
        <v>146.27</v>
      </c>
      <c r="E571" s="13" t="n">
        <f aca="false">Parámetros!$B$5</f>
        <v>4</v>
      </c>
      <c r="F571" s="13" t="n">
        <f aca="false">D571+E571</f>
        <v>150.27</v>
      </c>
      <c r="G571" s="3" t="n">
        <f aca="false">IF(C571="",Parámetros!$B$9,IFERROR(VLOOKUP(C571,Parámetros!$A$20:$B$23,2,FALSE()),Parámetros!$B$9))</f>
        <v>0.14</v>
      </c>
      <c r="H571" s="14" t="n">
        <v>0.19</v>
      </c>
      <c r="I571" s="12" t="n">
        <v>75</v>
      </c>
      <c r="J571" s="13" t="n">
        <f aca="false">ROUNDUP((F571+Parámetros!$C$13)/(1-G571),0)</f>
        <v>204</v>
      </c>
      <c r="K571" s="13" t="n">
        <f aca="false">ROUNDUP((F571+Parámetros!$C$14)/(1-G571),0)</f>
        <v>210</v>
      </c>
      <c r="L571" s="13" t="n">
        <f aca="false">ROUNDUP((F571+Parámetros!$C$15)/(1-G571),0)</f>
        <v>218</v>
      </c>
      <c r="M571" s="13" t="n">
        <f aca="false">MAX(ROUNDUP((F571+I571)/(1-G571),0),Parámetros!$B$7)</f>
        <v>299</v>
      </c>
      <c r="N571" s="12" t="n">
        <v>238.71</v>
      </c>
      <c r="O571" s="12" t="n">
        <v>131.35</v>
      </c>
      <c r="P571" s="13" t="n">
        <f aca="false">Parámetros!$B$6</f>
        <v>1</v>
      </c>
      <c r="Q571" s="13" t="n">
        <f aca="false">IF(AND(ISNUMBER(O571),O571-P571&gt;=Parámetros!$B$7),M571,IF(J571&lt;Parámetros!$B$13,J571,IF(K571&lt;Parámetros!$B$14,K571,IF(L571&lt;Parámetros!$B$15,L571,M571))))</f>
        <v>218</v>
      </c>
      <c r="R571" s="13" t="n">
        <f aca="false">IF(AND(ISNUMBER(O571),O571-P571&gt;=Q571),O571-P571,Q571)</f>
        <v>218</v>
      </c>
      <c r="S571" s="3" t="n">
        <f aca="false">IF(ISNUMBER(O571),R571/O571-1,"")</f>
        <v>0.659687856870955</v>
      </c>
      <c r="T571" s="13" t="n">
        <f aca="false">VLOOKUP(R571,Parámetros!$A$13:$C$16,3,TRUE())</f>
        <v>37</v>
      </c>
      <c r="U571" s="13" t="n">
        <f aca="false">IF(R571&gt;=Parámetros!$B$7,I571,0)</f>
        <v>0</v>
      </c>
      <c r="V571" s="13" t="n">
        <f aca="false">R571*(1-G571)-T571-U571</f>
        <v>150.48</v>
      </c>
      <c r="W571" s="13" t="n">
        <f aca="false">V571-F571</f>
        <v>0.20999999999998</v>
      </c>
      <c r="X571" s="2" t="s">
        <v>13501</v>
      </c>
      <c r="Y571" s="2"/>
      <c r="Z571" s="13"/>
      <c r="AA571" s="2"/>
    </row>
    <row r="572" customFormat="false" ht="15" hidden="false" customHeight="false" outlineLevel="0" collapsed="false">
      <c r="A572" s="8" t="s">
        <v>6984</v>
      </c>
      <c r="B572" s="10" t="str">
        <f aca="false">'Layout Mercado Libre'!C572</f>
        <v>Galvus Met Vildagliptina/Metformina 50/850 mg 60 Comprimidos</v>
      </c>
      <c r="C572" s="10" t="str">
        <f aca="false">IFERROR(LEFT('Layout Mercado Libre'!E572,FIND(" &gt; ",'Layout Mercado Libre'!E572)-1),"")</f>
        <v>Salud y Equipamiento Médico</v>
      </c>
      <c r="D572" s="12" t="n">
        <v>990.5</v>
      </c>
      <c r="E572" s="13" t="n">
        <f aca="false">Parámetros!$B$5</f>
        <v>4</v>
      </c>
      <c r="F572" s="13" t="n">
        <f aca="false">D572+E572</f>
        <v>994.5</v>
      </c>
      <c r="G572" s="3" t="n">
        <f aca="false">IF(C572="",Parámetros!$B$9,IFERROR(VLOOKUP(C572,Parámetros!$A$20:$B$23,2,FALSE()),Parámetros!$B$9))</f>
        <v>0.14</v>
      </c>
      <c r="H572" s="14" t="n">
        <v>0.26</v>
      </c>
      <c r="I572" s="12" t="n">
        <v>75</v>
      </c>
      <c r="J572" s="13" t="n">
        <f aca="false">ROUNDUP((F572+Parámetros!$C$13)/(1-G572),0)</f>
        <v>1186</v>
      </c>
      <c r="K572" s="13" t="n">
        <f aca="false">ROUNDUP((F572+Parámetros!$C$14)/(1-G572),0)</f>
        <v>1192</v>
      </c>
      <c r="L572" s="13" t="n">
        <f aca="false">ROUNDUP((F572+Parámetros!$C$15)/(1-G572),0)</f>
        <v>1200</v>
      </c>
      <c r="M572" s="13" t="n">
        <f aca="false">MAX(ROUNDUP((F572+I572)/(1-G572),0),Parámetros!$B$7)</f>
        <v>1244</v>
      </c>
      <c r="N572" s="12" t="n">
        <v>2398.18</v>
      </c>
      <c r="O572" s="12" t="n">
        <v>1500</v>
      </c>
      <c r="P572" s="13" t="n">
        <f aca="false">Parámetros!$B$6</f>
        <v>1</v>
      </c>
      <c r="Q572" s="13" t="n">
        <f aca="false">IF(AND(ISNUMBER(O572),O572-P572&gt;=Parámetros!$B$7),M572,IF(J572&lt;Parámetros!$B$13,J572,IF(K572&lt;Parámetros!$B$14,K572,IF(L572&lt;Parámetros!$B$15,L572,M572))))</f>
        <v>1244</v>
      </c>
      <c r="R572" s="13" t="n">
        <f aca="false">IF(AND(ISNUMBER(O572),O572-P572&gt;=Q572),O572-P572,Q572)</f>
        <v>1499</v>
      </c>
      <c r="S572" s="3" t="n">
        <f aca="false">IF(ISNUMBER(O572),R572/O572-1,"")</f>
        <v>-0.000666666666666704</v>
      </c>
      <c r="T572" s="13" t="n">
        <f aca="false">VLOOKUP(R572,Parámetros!$A$13:$C$16,3,TRUE())</f>
        <v>0</v>
      </c>
      <c r="U572" s="13" t="n">
        <f aca="false">IF(R572&gt;=Parámetros!$B$7,I572,0)</f>
        <v>75</v>
      </c>
      <c r="V572" s="13" t="n">
        <f aca="false">R572*(1-G572)-T572-U572</f>
        <v>1214.14</v>
      </c>
      <c r="W572" s="13" t="n">
        <f aca="false">V572-F572</f>
        <v>219.64</v>
      </c>
      <c r="X572" s="2" t="s">
        <v>13715</v>
      </c>
      <c r="Y572" s="2"/>
      <c r="Z572" s="13"/>
      <c r="AA572" s="2"/>
    </row>
    <row r="573" customFormat="false" ht="15" hidden="false" customHeight="false" outlineLevel="0" collapsed="false">
      <c r="A573" s="8" t="s">
        <v>6994</v>
      </c>
      <c r="B573" s="10" t="str">
        <f aca="false">'Layout Mercado Libre'!C573</f>
        <v>Ardosons Indometacina/Betametasona/Metocarbamol 20 Cápsulas</v>
      </c>
      <c r="C573" s="10" t="str">
        <f aca="false">IFERROR(LEFT('Layout Mercado Libre'!E573,FIND(" &gt; ",'Layout Mercado Libre'!E573)-1),"")</f>
        <v>Salud y Equipamiento Médico</v>
      </c>
      <c r="D573" s="12" t="n">
        <v>61.09</v>
      </c>
      <c r="E573" s="13" t="n">
        <f aca="false">Parámetros!$B$5</f>
        <v>4</v>
      </c>
      <c r="F573" s="13" t="n">
        <f aca="false">D573+E573</f>
        <v>65.09</v>
      </c>
      <c r="G573" s="3" t="n">
        <f aca="false">IF(C573="",Parámetros!$B$9,IFERROR(VLOOKUP(C573,Parámetros!$A$20:$B$23,2,FALSE()),Parámetros!$B$9))</f>
        <v>0.14</v>
      </c>
      <c r="H573" s="14" t="n">
        <v>0.17</v>
      </c>
      <c r="I573" s="12" t="n">
        <v>75</v>
      </c>
      <c r="J573" s="13" t="n">
        <f aca="false">ROUNDUP((F573+Parámetros!$C$13)/(1-G573),0)</f>
        <v>105</v>
      </c>
      <c r="K573" s="13" t="n">
        <f aca="false">ROUNDUP((F573+Parámetros!$C$14)/(1-G573),0)</f>
        <v>111</v>
      </c>
      <c r="L573" s="13" t="n">
        <f aca="false">ROUNDUP((F573+Parámetros!$C$15)/(1-G573),0)</f>
        <v>119</v>
      </c>
      <c r="M573" s="13" t="n">
        <f aca="false">MAX(ROUNDUP((F573+I573)/(1-G573),0),Parámetros!$B$7)</f>
        <v>299</v>
      </c>
      <c r="N573" s="12" t="n">
        <v>138.14</v>
      </c>
      <c r="O573" s="12" t="n">
        <v>120</v>
      </c>
      <c r="P573" s="13" t="n">
        <f aca="false">Parámetros!$B$6</f>
        <v>1</v>
      </c>
      <c r="Q573" s="13" t="n">
        <f aca="false">IF(AND(ISNUMBER(O573),O573-P573&gt;=Parámetros!$B$7),M573,IF(J573&lt;Parámetros!$B$13,J573,IF(K573&lt;Parámetros!$B$14,K573,IF(L573&lt;Parámetros!$B$15,L573,M573))))</f>
        <v>111</v>
      </c>
      <c r="R573" s="13" t="n">
        <f aca="false">IF(AND(ISNUMBER(O573),O573-P573&gt;=Q573),O573-P573,Q573)</f>
        <v>119</v>
      </c>
      <c r="S573" s="3" t="n">
        <f aca="false">IF(ISNUMBER(O573),R573/O573-1,"")</f>
        <v>-0.0083333333333333</v>
      </c>
      <c r="T573" s="13" t="n">
        <f aca="false">VLOOKUP(R573,Parámetros!$A$13:$C$16,3,TRUE())</f>
        <v>30</v>
      </c>
      <c r="U573" s="13" t="n">
        <f aca="false">IF(R573&gt;=Parámetros!$B$7,I573,0)</f>
        <v>0</v>
      </c>
      <c r="V573" s="13" t="n">
        <f aca="false">R573*(1-G573)-T573-U573</f>
        <v>72.34</v>
      </c>
      <c r="W573" s="13" t="n">
        <f aca="false">V573-F573</f>
        <v>7.25</v>
      </c>
      <c r="X573" s="2" t="s">
        <v>13532</v>
      </c>
      <c r="Y573" s="2"/>
      <c r="Z573" s="13"/>
      <c r="AA573" s="2"/>
    </row>
    <row r="574" customFormat="false" ht="15" hidden="false" customHeight="false" outlineLevel="0" collapsed="false">
      <c r="A574" s="8" t="s">
        <v>7006</v>
      </c>
      <c r="B574" s="10" t="str">
        <f aca="false">'Layout Mercado Libre'!C574</f>
        <v>Gel Antibacterial Dibar Aroma Limón 1 Litro</v>
      </c>
      <c r="C574" s="10" t="str">
        <f aca="false">IFERROR(LEFT('Layout Mercado Libre'!E574,FIND(" &gt; ",'Layout Mercado Libre'!E574)-1),"")</f>
        <v>Salud y Equipamiento Médico</v>
      </c>
      <c r="D574" s="12" t="n">
        <v>55.49</v>
      </c>
      <c r="E574" s="13" t="n">
        <f aca="false">Parámetros!$B$5</f>
        <v>4</v>
      </c>
      <c r="F574" s="13" t="n">
        <f aca="false">D574+E574</f>
        <v>59.49</v>
      </c>
      <c r="G574" s="3" t="n">
        <f aca="false">IF(C574="",Parámetros!$B$9,IFERROR(VLOOKUP(C574,Parámetros!$A$20:$B$23,2,FALSE()),Parámetros!$B$9))</f>
        <v>0.14</v>
      </c>
      <c r="H574" s="14" t="n">
        <v>1.26</v>
      </c>
      <c r="I574" s="12" t="n">
        <v>105</v>
      </c>
      <c r="J574" s="13" t="n">
        <f aca="false">ROUNDUP((F574+Parámetros!$C$13)/(1-G574),0)</f>
        <v>99</v>
      </c>
      <c r="K574" s="13" t="n">
        <f aca="false">ROUNDUP((F574+Parámetros!$C$14)/(1-G574),0)</f>
        <v>105</v>
      </c>
      <c r="L574" s="13" t="n">
        <f aca="false">ROUNDUP((F574+Parámetros!$C$15)/(1-G574),0)</f>
        <v>113</v>
      </c>
      <c r="M574" s="13" t="n">
        <f aca="false">MAX(ROUNDUP((F574+I574)/(1-G574),0),Parámetros!$B$7)</f>
        <v>299</v>
      </c>
      <c r="N574" s="12"/>
      <c r="O574" s="12"/>
      <c r="P574" s="13" t="n">
        <f aca="false">Parámetros!$B$6</f>
        <v>1</v>
      </c>
      <c r="Q574" s="13" t="n">
        <f aca="false">IF(AND(ISNUMBER(O574),O574-P574&gt;=Parámetros!$B$7),M574,IF(J574&lt;Parámetros!$B$13,J574,IF(K574&lt;Parámetros!$B$14,K574,IF(L574&lt;Parámetros!$B$15,L574,M574))))</f>
        <v>105</v>
      </c>
      <c r="R574" s="13" t="n">
        <f aca="false">IF(AND(ISNUMBER(O574),O574-P574&gt;=Q574),O574-P574,Q574)</f>
        <v>105</v>
      </c>
      <c r="S574" s="3" t="str">
        <f aca="false">IF(ISNUMBER(O574),R574/O574-1,"")</f>
        <v/>
      </c>
      <c r="T574" s="13" t="n">
        <f aca="false">VLOOKUP(R574,Parámetros!$A$13:$C$16,3,TRUE())</f>
        <v>30</v>
      </c>
      <c r="U574" s="13" t="n">
        <f aca="false">IF(R574&gt;=Parámetros!$B$7,I574,0)</f>
        <v>0</v>
      </c>
      <c r="V574" s="13" t="n">
        <f aca="false">R574*(1-G574)-T574-U574</f>
        <v>60.3</v>
      </c>
      <c r="W574" s="13" t="n">
        <f aca="false">V574-F574</f>
        <v>0.809999999999995</v>
      </c>
      <c r="X574" s="2" t="s">
        <v>13689</v>
      </c>
      <c r="Y574" s="2"/>
      <c r="Z574" s="13"/>
      <c r="AA574" s="2"/>
    </row>
    <row r="575" customFormat="false" ht="15" hidden="false" customHeight="false" outlineLevel="0" collapsed="false">
      <c r="A575" s="8" t="s">
        <v>7016</v>
      </c>
      <c r="B575" s="10" t="str">
        <f aca="false">'Layout Mercado Libre'!C575</f>
        <v>Cialis Tadalafilo 20 mg 1 Tableta</v>
      </c>
      <c r="C575" s="10" t="str">
        <f aca="false">IFERROR(LEFT('Layout Mercado Libre'!E575,FIND(" &gt; ",'Layout Mercado Libre'!E575)-1),"")</f>
        <v>Salud y Equipamiento Médico</v>
      </c>
      <c r="D575" s="12" t="n">
        <v>392.55</v>
      </c>
      <c r="E575" s="13" t="n">
        <f aca="false">Parámetros!$B$5</f>
        <v>4</v>
      </c>
      <c r="F575" s="13" t="n">
        <f aca="false">D575+E575</f>
        <v>396.55</v>
      </c>
      <c r="G575" s="3" t="n">
        <f aca="false">IF(C575="",Parámetros!$B$9,IFERROR(VLOOKUP(C575,Parámetros!$A$20:$B$23,2,FALSE()),Parámetros!$B$9))</f>
        <v>0.14</v>
      </c>
      <c r="H575" s="14" t="n">
        <v>0.12</v>
      </c>
      <c r="I575" s="12" t="n">
        <v>75</v>
      </c>
      <c r="J575" s="13" t="n">
        <f aca="false">ROUNDUP((F575+Parámetros!$C$13)/(1-G575),0)</f>
        <v>491</v>
      </c>
      <c r="K575" s="13" t="n">
        <f aca="false">ROUNDUP((F575+Parámetros!$C$14)/(1-G575),0)</f>
        <v>496</v>
      </c>
      <c r="L575" s="13" t="n">
        <f aca="false">ROUNDUP((F575+Parámetros!$C$15)/(1-G575),0)</f>
        <v>505</v>
      </c>
      <c r="M575" s="13" t="n">
        <f aca="false">MAX(ROUNDUP((F575+I575)/(1-G575),0),Parámetros!$B$7)</f>
        <v>549</v>
      </c>
      <c r="N575" s="12" t="n">
        <v>712.78</v>
      </c>
      <c r="O575" s="12" t="n">
        <v>675.19</v>
      </c>
      <c r="P575" s="13" t="n">
        <f aca="false">Parámetros!$B$6</f>
        <v>1</v>
      </c>
      <c r="Q575" s="13" t="n">
        <f aca="false">IF(AND(ISNUMBER(O575),O575-P575&gt;=Parámetros!$B$7),M575,IF(J575&lt;Parámetros!$B$13,J575,IF(K575&lt;Parámetros!$B$14,K575,IF(L575&lt;Parámetros!$B$15,L575,M575))))</f>
        <v>549</v>
      </c>
      <c r="R575" s="13" t="n">
        <f aca="false">IF(AND(ISNUMBER(O575),O575-P575&gt;=Q575),O575-P575,Q575)</f>
        <v>674.19</v>
      </c>
      <c r="S575" s="3" t="n">
        <f aca="false">IF(ISNUMBER(O575),R575/O575-1,"")</f>
        <v>-0.0014810645892267</v>
      </c>
      <c r="T575" s="13" t="n">
        <f aca="false">VLOOKUP(R575,Parámetros!$A$13:$C$16,3,TRUE())</f>
        <v>0</v>
      </c>
      <c r="U575" s="13" t="n">
        <f aca="false">IF(R575&gt;=Parámetros!$B$7,I575,0)</f>
        <v>75</v>
      </c>
      <c r="V575" s="13" t="n">
        <f aca="false">R575*(1-G575)-T575-U575</f>
        <v>504.8034</v>
      </c>
      <c r="W575" s="13" t="n">
        <f aca="false">V575-F575</f>
        <v>108.2534</v>
      </c>
      <c r="X575" s="2" t="s">
        <v>13646</v>
      </c>
      <c r="Y575" s="2"/>
      <c r="Z575" s="13"/>
      <c r="AA575" s="2"/>
    </row>
    <row r="576" customFormat="false" ht="15" hidden="false" customHeight="false" outlineLevel="0" collapsed="false">
      <c r="A576" s="8" t="s">
        <v>7028</v>
      </c>
      <c r="B576" s="10" t="str">
        <f aca="false">'Layout Mercado Libre'!C576</f>
        <v>Celestamine NS Loratadina/Betametasona 5/0.25 mg 10 Tabletas</v>
      </c>
      <c r="C576" s="10" t="str">
        <f aca="false">IFERROR(LEFT('Layout Mercado Libre'!E576,FIND(" &gt; ",'Layout Mercado Libre'!E576)-1),"")</f>
        <v>Salud y Equipamiento Médico</v>
      </c>
      <c r="D576" s="12" t="n">
        <v>273.13</v>
      </c>
      <c r="E576" s="13" t="n">
        <f aca="false">Parámetros!$B$5</f>
        <v>4</v>
      </c>
      <c r="F576" s="13" t="n">
        <f aca="false">D576+E576</f>
        <v>277.13</v>
      </c>
      <c r="G576" s="3" t="n">
        <f aca="false">IF(C576="",Parámetros!$B$9,IFERROR(VLOOKUP(C576,Parámetros!$A$20:$B$23,2,FALSE()),Parámetros!$B$9))</f>
        <v>0.14</v>
      </c>
      <c r="H576" s="14" t="n">
        <v>0.14</v>
      </c>
      <c r="I576" s="12" t="n">
        <v>75</v>
      </c>
      <c r="J576" s="13" t="n">
        <f aca="false">ROUNDUP((F576+Parámetros!$C$13)/(1-G576),0)</f>
        <v>352</v>
      </c>
      <c r="K576" s="13" t="n">
        <f aca="false">ROUNDUP((F576+Parámetros!$C$14)/(1-G576),0)</f>
        <v>358</v>
      </c>
      <c r="L576" s="13" t="n">
        <f aca="false">ROUNDUP((F576+Parámetros!$C$15)/(1-G576),0)</f>
        <v>366</v>
      </c>
      <c r="M576" s="13" t="n">
        <f aca="false">MAX(ROUNDUP((F576+I576)/(1-G576),0),Parámetros!$B$7)</f>
        <v>410</v>
      </c>
      <c r="N576" s="12" t="n">
        <v>448.33</v>
      </c>
      <c r="O576" s="12" t="n">
        <v>305.76</v>
      </c>
      <c r="P576" s="13" t="n">
        <f aca="false">Parámetros!$B$6</f>
        <v>1</v>
      </c>
      <c r="Q576" s="13" t="n">
        <f aca="false">IF(AND(ISNUMBER(O576),O576-P576&gt;=Parámetros!$B$7),M576,IF(J576&lt;Parámetros!$B$13,J576,IF(K576&lt;Parámetros!$B$14,K576,IF(L576&lt;Parámetros!$B$15,L576,M576))))</f>
        <v>410</v>
      </c>
      <c r="R576" s="13" t="n">
        <f aca="false">IF(AND(ISNUMBER(O576),O576-P576&gt;=Q576),O576-P576,Q576)</f>
        <v>410</v>
      </c>
      <c r="S576" s="3" t="n">
        <f aca="false">IF(ISNUMBER(O576),R576/O576-1,"")</f>
        <v>0.340920983778127</v>
      </c>
      <c r="T576" s="13" t="n">
        <f aca="false">VLOOKUP(R576,Parámetros!$A$13:$C$16,3,TRUE())</f>
        <v>0</v>
      </c>
      <c r="U576" s="13" t="n">
        <f aca="false">IF(R576&gt;=Parámetros!$B$7,I576,0)</f>
        <v>75</v>
      </c>
      <c r="V576" s="13" t="n">
        <f aca="false">R576*(1-G576)-T576-U576</f>
        <v>277.6</v>
      </c>
      <c r="W576" s="13" t="n">
        <f aca="false">V576-F576</f>
        <v>0.470000000000027</v>
      </c>
      <c r="X576" s="2" t="s">
        <v>13533</v>
      </c>
      <c r="Y576" s="2"/>
      <c r="Z576" s="13"/>
      <c r="AA576" s="2"/>
    </row>
    <row r="577" customFormat="false" ht="15" hidden="false" customHeight="false" outlineLevel="0" collapsed="false">
      <c r="A577" s="8" t="s">
        <v>7042</v>
      </c>
      <c r="B577" s="10" t="str">
        <f aca="false">'Layout Mercado Libre'!C577</f>
        <v>Vibramicina Doxiciclina 100 mg 10 Cápsulas</v>
      </c>
      <c r="C577" s="10" t="str">
        <f aca="false">IFERROR(LEFT('Layout Mercado Libre'!E577,FIND(" &gt; ",'Layout Mercado Libre'!E577)-1),"")</f>
        <v>Salud y Equipamiento Médico</v>
      </c>
      <c r="D577" s="12" t="n">
        <v>331.63</v>
      </c>
      <c r="E577" s="13" t="n">
        <f aca="false">Parámetros!$B$5</f>
        <v>4</v>
      </c>
      <c r="F577" s="13" t="n">
        <f aca="false">D577+E577</f>
        <v>335.63</v>
      </c>
      <c r="G577" s="3" t="n">
        <f aca="false">IF(C577="",Parámetros!$B$9,IFERROR(VLOOKUP(C577,Parámetros!$A$20:$B$23,2,FALSE()),Parámetros!$B$9))</f>
        <v>0.14</v>
      </c>
      <c r="H577" s="14" t="n">
        <v>0.14</v>
      </c>
      <c r="I577" s="12" t="n">
        <v>75</v>
      </c>
      <c r="J577" s="13" t="n">
        <f aca="false">ROUNDUP((F577+Parámetros!$C$13)/(1-G577),0)</f>
        <v>420</v>
      </c>
      <c r="K577" s="13" t="n">
        <f aca="false">ROUNDUP((F577+Parámetros!$C$14)/(1-G577),0)</f>
        <v>426</v>
      </c>
      <c r="L577" s="13" t="n">
        <f aca="false">ROUNDUP((F577+Parámetros!$C$15)/(1-G577),0)</f>
        <v>434</v>
      </c>
      <c r="M577" s="13" t="n">
        <f aca="false">MAX(ROUNDUP((F577+I577)/(1-G577),0),Parámetros!$B$7)</f>
        <v>478</v>
      </c>
      <c r="N577" s="12" t="n">
        <v>841.44</v>
      </c>
      <c r="O577" s="12" t="n">
        <v>685</v>
      </c>
      <c r="P577" s="13" t="n">
        <f aca="false">Parámetros!$B$6</f>
        <v>1</v>
      </c>
      <c r="Q577" s="13" t="n">
        <f aca="false">IF(AND(ISNUMBER(O577),O577-P577&gt;=Parámetros!$B$7),M577,IF(J577&lt;Parámetros!$B$13,J577,IF(K577&lt;Parámetros!$B$14,K577,IF(L577&lt;Parámetros!$B$15,L577,M577))))</f>
        <v>478</v>
      </c>
      <c r="R577" s="13" t="n">
        <f aca="false">IF(AND(ISNUMBER(O577),O577-P577&gt;=Q577),O577-P577,Q577)</f>
        <v>684</v>
      </c>
      <c r="S577" s="3" t="n">
        <f aca="false">IF(ISNUMBER(O577),R577/O577-1,"")</f>
        <v>-0.00145985401459858</v>
      </c>
      <c r="T577" s="13" t="n">
        <f aca="false">VLOOKUP(R577,Parámetros!$A$13:$C$16,3,TRUE())</f>
        <v>0</v>
      </c>
      <c r="U577" s="13" t="n">
        <f aca="false">IF(R577&gt;=Parámetros!$B$7,I577,0)</f>
        <v>75</v>
      </c>
      <c r="V577" s="13" t="n">
        <f aca="false">R577*(1-G577)-T577-U577</f>
        <v>513.24</v>
      </c>
      <c r="W577" s="13" t="n">
        <f aca="false">V577-F577</f>
        <v>177.61</v>
      </c>
      <c r="X577" s="2" t="s">
        <v>13702</v>
      </c>
      <c r="Y577" s="2"/>
      <c r="Z577" s="13"/>
      <c r="AA577" s="2"/>
    </row>
    <row r="578" customFormat="false" ht="15" hidden="false" customHeight="false" outlineLevel="0" collapsed="false">
      <c r="A578" s="8" t="s">
        <v>7052</v>
      </c>
      <c r="B578" s="10" t="str">
        <f aca="false">'Layout Mercado Libre'!C578</f>
        <v>Pañales KleenBebé Suavelastic Etapa 2 Chico 16 Piezas</v>
      </c>
      <c r="C578" s="10" t="str">
        <f aca="false">IFERROR(LEFT('Layout Mercado Libre'!E578,FIND(" &gt; ",'Layout Mercado Libre'!E578)-1),"")</f>
        <v>Bebés</v>
      </c>
      <c r="D578" s="12" t="n">
        <v>37.26</v>
      </c>
      <c r="E578" s="13" t="n">
        <f aca="false">Parámetros!$B$5</f>
        <v>4</v>
      </c>
      <c r="F578" s="13" t="n">
        <f aca="false">D578+E578</f>
        <v>41.26</v>
      </c>
      <c r="G578" s="3" t="n">
        <f aca="false">IF(C578="",Parámetros!$B$9,IFERROR(VLOOKUP(C578,Parámetros!$A$20:$B$23,2,FALSE()),Parámetros!$B$9))</f>
        <v>0.15</v>
      </c>
      <c r="H578" s="14" t="n">
        <v>1.28</v>
      </c>
      <c r="I578" s="12" t="n">
        <v>105</v>
      </c>
      <c r="J578" s="13" t="n">
        <f aca="false">ROUNDUP((F578+Parámetros!$C$13)/(1-G578),0)</f>
        <v>78</v>
      </c>
      <c r="K578" s="13" t="n">
        <f aca="false">ROUNDUP((F578+Parámetros!$C$14)/(1-G578),0)</f>
        <v>84</v>
      </c>
      <c r="L578" s="13" t="n">
        <f aca="false">ROUNDUP((F578+Parámetros!$C$15)/(1-G578),0)</f>
        <v>93</v>
      </c>
      <c r="M578" s="13" t="n">
        <f aca="false">MAX(ROUNDUP((F578+I578)/(1-G578),0),Parámetros!$B$7)</f>
        <v>299</v>
      </c>
      <c r="N578" s="12"/>
      <c r="O578" s="12"/>
      <c r="P578" s="13" t="n">
        <f aca="false">Parámetros!$B$6</f>
        <v>1</v>
      </c>
      <c r="Q578" s="13" t="n">
        <f aca="false">IF(AND(ISNUMBER(O578),O578-P578&gt;=Parámetros!$B$7),M578,IF(J578&lt;Parámetros!$B$13,J578,IF(K578&lt;Parámetros!$B$14,K578,IF(L578&lt;Parámetros!$B$15,L578,M578))))</f>
        <v>78</v>
      </c>
      <c r="R578" s="13" t="n">
        <f aca="false">IF(AND(ISNUMBER(O578),O578-P578&gt;=Q578),O578-P578,Q578)</f>
        <v>78</v>
      </c>
      <c r="S578" s="3" t="str">
        <f aca="false">IF(ISNUMBER(O578),R578/O578-1,"")</f>
        <v/>
      </c>
      <c r="T578" s="13" t="n">
        <f aca="false">VLOOKUP(R578,Parámetros!$A$13:$C$16,3,TRUE())</f>
        <v>25</v>
      </c>
      <c r="U578" s="13" t="n">
        <f aca="false">IF(R578&gt;=Parámetros!$B$7,I578,0)</f>
        <v>0</v>
      </c>
      <c r="V578" s="13" t="n">
        <f aca="false">R578*(1-G578)-T578-U578</f>
        <v>41.3</v>
      </c>
      <c r="W578" s="13" t="n">
        <f aca="false">V578-F578</f>
        <v>0.0399999999999992</v>
      </c>
      <c r="X578" s="2" t="s">
        <v>13716</v>
      </c>
      <c r="Y578" s="2"/>
      <c r="Z578" s="13"/>
      <c r="AA578" s="2"/>
    </row>
    <row r="579" customFormat="false" ht="15" hidden="false" customHeight="false" outlineLevel="0" collapsed="false">
      <c r="A579" s="8" t="s">
        <v>7059</v>
      </c>
      <c r="B579" s="10" t="str">
        <f aca="false">'Layout Mercado Libre'!C579</f>
        <v>Libertrim SII 100 mg/37.5 mg 20 Comprimidos</v>
      </c>
      <c r="C579" s="10" t="str">
        <f aca="false">IFERROR(LEFT('Layout Mercado Libre'!E579,FIND(" &gt; ",'Layout Mercado Libre'!E579)-1),"")</f>
        <v>Salud y Equipamiento Médico</v>
      </c>
      <c r="D579" s="12" t="n">
        <v>479.61</v>
      </c>
      <c r="E579" s="13" t="n">
        <f aca="false">Parámetros!$B$5</f>
        <v>4</v>
      </c>
      <c r="F579" s="13" t="n">
        <f aca="false">D579+E579</f>
        <v>483.61</v>
      </c>
      <c r="G579" s="3" t="n">
        <f aca="false">IF(C579="",Parámetros!$B$9,IFERROR(VLOOKUP(C579,Parámetros!$A$20:$B$23,2,FALSE()),Parámetros!$B$9))</f>
        <v>0.14</v>
      </c>
      <c r="H579" s="14" t="n">
        <v>0.17</v>
      </c>
      <c r="I579" s="12" t="n">
        <v>75</v>
      </c>
      <c r="J579" s="13" t="n">
        <f aca="false">ROUNDUP((F579+Parámetros!$C$13)/(1-G579),0)</f>
        <v>592</v>
      </c>
      <c r="K579" s="13" t="n">
        <f aca="false">ROUNDUP((F579+Parámetros!$C$14)/(1-G579),0)</f>
        <v>598</v>
      </c>
      <c r="L579" s="13" t="n">
        <f aca="false">ROUNDUP((F579+Parámetros!$C$15)/(1-G579),0)</f>
        <v>606</v>
      </c>
      <c r="M579" s="13" t="n">
        <f aca="false">MAX(ROUNDUP((F579+I579)/(1-G579),0),Parámetros!$B$7)</f>
        <v>650</v>
      </c>
      <c r="N579" s="12" t="n">
        <v>725.36</v>
      </c>
      <c r="O579" s="12" t="n">
        <v>699</v>
      </c>
      <c r="P579" s="13" t="n">
        <f aca="false">Parámetros!$B$6</f>
        <v>1</v>
      </c>
      <c r="Q579" s="13" t="n">
        <f aca="false">IF(AND(ISNUMBER(O579),O579-P579&gt;=Parámetros!$B$7),M579,IF(J579&lt;Parámetros!$B$13,J579,IF(K579&lt;Parámetros!$B$14,K579,IF(L579&lt;Parámetros!$B$15,L579,M579))))</f>
        <v>650</v>
      </c>
      <c r="R579" s="13" t="n">
        <f aca="false">IF(AND(ISNUMBER(O579),O579-P579&gt;=Q579),O579-P579,Q579)</f>
        <v>698</v>
      </c>
      <c r="S579" s="3" t="n">
        <f aca="false">IF(ISNUMBER(O579),R579/O579-1,"")</f>
        <v>-0.0014306151645207</v>
      </c>
      <c r="T579" s="13" t="n">
        <f aca="false">VLOOKUP(R579,Parámetros!$A$13:$C$16,3,TRUE())</f>
        <v>0</v>
      </c>
      <c r="U579" s="13" t="n">
        <f aca="false">IF(R579&gt;=Parámetros!$B$7,I579,0)</f>
        <v>75</v>
      </c>
      <c r="V579" s="13" t="n">
        <f aca="false">R579*(1-G579)-T579-U579</f>
        <v>525.28</v>
      </c>
      <c r="W579" s="13" t="n">
        <f aca="false">V579-F579</f>
        <v>41.67</v>
      </c>
      <c r="X579" s="2" t="s">
        <v>13622</v>
      </c>
      <c r="Y579" s="2"/>
      <c r="Z579" s="13"/>
      <c r="AA579" s="2"/>
    </row>
    <row r="580" customFormat="false" ht="15" hidden="false" customHeight="false" outlineLevel="0" collapsed="false">
      <c r="A580" s="8" t="s">
        <v>7074</v>
      </c>
      <c r="B580" s="10" t="str">
        <f aca="false">'Layout Mercado Libre'!C580</f>
        <v>Vaso Recolector Kohn Coprológico 120 ml 1 Pieza</v>
      </c>
      <c r="C580" s="10" t="str">
        <f aca="false">IFERROR(LEFT('Layout Mercado Libre'!E580,FIND(" &gt; ",'Layout Mercado Libre'!E580)-1),"")</f>
        <v>Salud y Equipamiento Médico</v>
      </c>
      <c r="D580" s="12" t="n">
        <v>3.41</v>
      </c>
      <c r="E580" s="13" t="n">
        <f aca="false">Parámetros!$B$5</f>
        <v>4</v>
      </c>
      <c r="F580" s="13" t="n">
        <f aca="false">D580+E580</f>
        <v>7.41</v>
      </c>
      <c r="G580" s="3" t="n">
        <f aca="false">IF(C580="",Parámetros!$B$9,IFERROR(VLOOKUP(C580,Parámetros!$A$20:$B$23,2,FALSE()),Parámetros!$B$9))</f>
        <v>0.14</v>
      </c>
      <c r="H580" s="14" t="n">
        <v>0.19</v>
      </c>
      <c r="I580" s="12" t="n">
        <v>75</v>
      </c>
      <c r="J580" s="13" t="n">
        <f aca="false">ROUNDUP((F580+Parámetros!$C$13)/(1-G580),0)</f>
        <v>38</v>
      </c>
      <c r="K580" s="13" t="n">
        <f aca="false">ROUNDUP((F580+Parámetros!$C$14)/(1-G580),0)</f>
        <v>44</v>
      </c>
      <c r="L580" s="13" t="n">
        <f aca="false">ROUNDUP((F580+Parámetros!$C$15)/(1-G580),0)</f>
        <v>52</v>
      </c>
      <c r="M580" s="13" t="n">
        <f aca="false">MAX(ROUNDUP((F580+I580)/(1-G580),0),Parámetros!$B$7)</f>
        <v>299</v>
      </c>
      <c r="N580" s="12"/>
      <c r="O580" s="12"/>
      <c r="P580" s="13" t="n">
        <f aca="false">Parámetros!$B$6</f>
        <v>1</v>
      </c>
      <c r="Q580" s="13" t="n">
        <f aca="false">IF(AND(ISNUMBER(O580),O580-P580&gt;=Parámetros!$B$7),M580,IF(J580&lt;Parámetros!$B$13,J580,IF(K580&lt;Parámetros!$B$14,K580,IF(L580&lt;Parámetros!$B$15,L580,M580))))</f>
        <v>38</v>
      </c>
      <c r="R580" s="13" t="n">
        <f aca="false">IF(AND(ISNUMBER(O580),O580-P580&gt;=Q580),O580-P580,Q580)</f>
        <v>38</v>
      </c>
      <c r="S580" s="3" t="str">
        <f aca="false">IF(ISNUMBER(O580),R580/O580-1,"")</f>
        <v/>
      </c>
      <c r="T580" s="13" t="n">
        <f aca="false">VLOOKUP(R580,Parámetros!$A$13:$C$16,3,TRUE())</f>
        <v>25</v>
      </c>
      <c r="U580" s="13" t="n">
        <f aca="false">IF(R580&gt;=Parámetros!$B$7,I580,0)</f>
        <v>0</v>
      </c>
      <c r="V580" s="13" t="n">
        <f aca="false">R580*(1-G580)-T580-U580</f>
        <v>7.68</v>
      </c>
      <c r="W580" s="13" t="n">
        <f aca="false">V580-F580</f>
        <v>0.27</v>
      </c>
      <c r="X580" s="2" t="s">
        <v>13511</v>
      </c>
      <c r="Y580" s="2"/>
      <c r="Z580" s="13"/>
      <c r="AA580" s="2"/>
    </row>
    <row r="581" customFormat="false" ht="15" hidden="false" customHeight="false" outlineLevel="0" collapsed="false">
      <c r="A581" s="8" t="s">
        <v>7083</v>
      </c>
      <c r="B581" s="10" t="str">
        <f aca="false">'Layout Mercado Libre'!C581</f>
        <v>Tri-Vi-Sol Pediátrico Gotas Vitaminas A, D y C 50 ml</v>
      </c>
      <c r="C581" s="10" t="str">
        <f aca="false">IFERROR(LEFT('Layout Mercado Libre'!E581,FIND(" &gt; ",'Layout Mercado Libre'!E581)-1),"")</f>
        <v>Salud y Equipamiento Médico</v>
      </c>
      <c r="D581" s="12" t="n">
        <v>232.72</v>
      </c>
      <c r="E581" s="13" t="n">
        <f aca="false">Parámetros!$B$5</f>
        <v>4</v>
      </c>
      <c r="F581" s="13" t="n">
        <f aca="false">D581+E581</f>
        <v>236.72</v>
      </c>
      <c r="G581" s="3" t="n">
        <f aca="false">IF(C581="",Parámetros!$B$9,IFERROR(VLOOKUP(C581,Parámetros!$A$20:$B$23,2,FALSE()),Parámetros!$B$9))</f>
        <v>0.14</v>
      </c>
      <c r="H581" s="14" t="n">
        <v>0.11</v>
      </c>
      <c r="I581" s="12" t="n">
        <v>75</v>
      </c>
      <c r="J581" s="13" t="n">
        <f aca="false">ROUNDUP((F581+Parámetros!$C$13)/(1-G581),0)</f>
        <v>305</v>
      </c>
      <c r="K581" s="13" t="n">
        <f aca="false">ROUNDUP((F581+Parámetros!$C$14)/(1-G581),0)</f>
        <v>311</v>
      </c>
      <c r="L581" s="13" t="n">
        <f aca="false">ROUNDUP((F581+Parámetros!$C$15)/(1-G581),0)</f>
        <v>319</v>
      </c>
      <c r="M581" s="13" t="n">
        <f aca="false">MAX(ROUNDUP((F581+I581)/(1-G581),0),Parámetros!$B$7)</f>
        <v>363</v>
      </c>
      <c r="N581" s="12" t="n">
        <v>398.91</v>
      </c>
      <c r="O581" s="12" t="n">
        <v>298</v>
      </c>
      <c r="P581" s="13" t="n">
        <f aca="false">Parámetros!$B$6</f>
        <v>1</v>
      </c>
      <c r="Q581" s="13" t="n">
        <f aca="false">IF(AND(ISNUMBER(O581),O581-P581&gt;=Parámetros!$B$7),M581,IF(J581&lt;Parámetros!$B$13,J581,IF(K581&lt;Parámetros!$B$14,K581,IF(L581&lt;Parámetros!$B$15,L581,M581))))</f>
        <v>363</v>
      </c>
      <c r="R581" s="13" t="n">
        <f aca="false">IF(AND(ISNUMBER(O581),O581-P581&gt;=Q581),O581-P581,Q581)</f>
        <v>363</v>
      </c>
      <c r="S581" s="3" t="n">
        <f aca="false">IF(ISNUMBER(O581),R581/O581-1,"")</f>
        <v>0.218120805369127</v>
      </c>
      <c r="T581" s="13" t="n">
        <f aca="false">VLOOKUP(R581,Parámetros!$A$13:$C$16,3,TRUE())</f>
        <v>0</v>
      </c>
      <c r="U581" s="13" t="n">
        <f aca="false">IF(R581&gt;=Parámetros!$B$7,I581,0)</f>
        <v>75</v>
      </c>
      <c r="V581" s="13" t="n">
        <f aca="false">R581*(1-G581)-T581-U581</f>
        <v>237.18</v>
      </c>
      <c r="W581" s="13" t="n">
        <f aca="false">V581-F581</f>
        <v>0.460000000000008</v>
      </c>
      <c r="X581" s="2" t="s">
        <v>13638</v>
      </c>
      <c r="Y581" s="2"/>
      <c r="Z581" s="13"/>
      <c r="AA581" s="2"/>
    </row>
    <row r="582" customFormat="false" ht="15" hidden="false" customHeight="false" outlineLevel="0" collapsed="false">
      <c r="A582" s="8" t="s">
        <v>7101</v>
      </c>
      <c r="B582" s="10" t="str">
        <f aca="false">'Layout Mercado Libre'!C582</f>
        <v>Ropa Interior Tena Pants Nocturno Talla G 10 Piezas</v>
      </c>
      <c r="C582" s="10" t="str">
        <f aca="false">IFERROR(LEFT('Layout Mercado Libre'!E582,FIND(" &gt; ",'Layout Mercado Libre'!E582)-1),"")</f>
        <v>Salud y Equipamiento Médico</v>
      </c>
      <c r="D582" s="12" t="n">
        <v>146.0101</v>
      </c>
      <c r="E582" s="13" t="n">
        <f aca="false">Parámetros!$B$5</f>
        <v>4</v>
      </c>
      <c r="F582" s="13" t="n">
        <f aca="false">D582+E582</f>
        <v>150.0101</v>
      </c>
      <c r="G582" s="3" t="n">
        <f aca="false">IF(C582="",Parámetros!$B$9,IFERROR(VLOOKUP(C582,Parámetros!$A$20:$B$23,2,FALSE()),Parámetros!$B$9))</f>
        <v>0.14</v>
      </c>
      <c r="H582" s="14" t="n">
        <v>0.21</v>
      </c>
      <c r="I582" s="12" t="n">
        <v>75</v>
      </c>
      <c r="J582" s="13" t="n">
        <f aca="false">ROUNDUP((F582+Parámetros!$C$13)/(1-G582),0)</f>
        <v>204</v>
      </c>
      <c r="K582" s="13" t="n">
        <f aca="false">ROUNDUP((F582+Parámetros!$C$14)/(1-G582),0)</f>
        <v>210</v>
      </c>
      <c r="L582" s="13" t="n">
        <f aca="false">ROUNDUP((F582+Parámetros!$C$15)/(1-G582),0)</f>
        <v>218</v>
      </c>
      <c r="M582" s="13" t="n">
        <f aca="false">MAX(ROUNDUP((F582+I582)/(1-G582),0),Parámetros!$B$7)</f>
        <v>299</v>
      </c>
      <c r="N582" s="12" t="n">
        <v>265.33</v>
      </c>
      <c r="O582" s="12" t="n">
        <v>183</v>
      </c>
      <c r="P582" s="13" t="n">
        <f aca="false">Parámetros!$B$6</f>
        <v>1</v>
      </c>
      <c r="Q582" s="13" t="n">
        <f aca="false">IF(AND(ISNUMBER(O582),O582-P582&gt;=Parámetros!$B$7),M582,IF(J582&lt;Parámetros!$B$13,J582,IF(K582&lt;Parámetros!$B$14,K582,IF(L582&lt;Parámetros!$B$15,L582,M582))))</f>
        <v>218</v>
      </c>
      <c r="R582" s="13" t="n">
        <f aca="false">IF(AND(ISNUMBER(O582),O582-P582&gt;=Q582),O582-P582,Q582)</f>
        <v>218</v>
      </c>
      <c r="S582" s="3" t="n">
        <f aca="false">IF(ISNUMBER(O582),R582/O582-1,"")</f>
        <v>0.191256830601093</v>
      </c>
      <c r="T582" s="13" t="n">
        <f aca="false">VLOOKUP(R582,Parámetros!$A$13:$C$16,3,TRUE())</f>
        <v>37</v>
      </c>
      <c r="U582" s="13" t="n">
        <f aca="false">IF(R582&gt;=Parámetros!$B$7,I582,0)</f>
        <v>0</v>
      </c>
      <c r="V582" s="13" t="n">
        <f aca="false">R582*(1-G582)-T582-U582</f>
        <v>150.48</v>
      </c>
      <c r="W582" s="13" t="n">
        <f aca="false">V582-F582</f>
        <v>0.469899999999996</v>
      </c>
      <c r="X582" s="2" t="s">
        <v>13587</v>
      </c>
      <c r="Y582" s="2"/>
      <c r="Z582" s="13"/>
      <c r="AA582" s="2"/>
    </row>
    <row r="583" customFormat="false" ht="15" hidden="false" customHeight="false" outlineLevel="0" collapsed="false">
      <c r="A583" s="8" t="s">
        <v>7112</v>
      </c>
      <c r="B583" s="10" t="str">
        <f aca="false">'Layout Mercado Libre'!C583</f>
        <v>Pharmaton Complete con Ginseng G115 30 Tabletas</v>
      </c>
      <c r="C583" s="10" t="str">
        <f aca="false">IFERROR(LEFT('Layout Mercado Libre'!E583,FIND(" &gt; ",'Layout Mercado Libre'!E583)-1),"")</f>
        <v>Salud y Equipamiento Médico</v>
      </c>
      <c r="D583" s="12" t="n">
        <v>120.72</v>
      </c>
      <c r="E583" s="13" t="n">
        <f aca="false">Parámetros!$B$5</f>
        <v>4</v>
      </c>
      <c r="F583" s="13" t="n">
        <f aca="false">D583+E583</f>
        <v>124.72</v>
      </c>
      <c r="G583" s="3" t="n">
        <f aca="false">IF(C583="",Parámetros!$B$9,IFERROR(VLOOKUP(C583,Parámetros!$A$20:$B$23,2,FALSE()),Parámetros!$B$9))</f>
        <v>0.14</v>
      </c>
      <c r="H583" s="14" t="n">
        <v>0.19</v>
      </c>
      <c r="I583" s="12" t="n">
        <v>75</v>
      </c>
      <c r="J583" s="13" t="n">
        <f aca="false">ROUNDUP((F583+Parámetros!$C$13)/(1-G583),0)</f>
        <v>175</v>
      </c>
      <c r="K583" s="13" t="n">
        <f aca="false">ROUNDUP((F583+Parámetros!$C$14)/(1-G583),0)</f>
        <v>180</v>
      </c>
      <c r="L583" s="13" t="n">
        <f aca="false">ROUNDUP((F583+Parámetros!$C$15)/(1-G583),0)</f>
        <v>189</v>
      </c>
      <c r="M583" s="13" t="n">
        <f aca="false">MAX(ROUNDUP((F583+I583)/(1-G583),0),Parámetros!$B$7)</f>
        <v>299</v>
      </c>
      <c r="N583" s="12"/>
      <c r="O583" s="12"/>
      <c r="P583" s="13" t="n">
        <f aca="false">Parámetros!$B$6</f>
        <v>1</v>
      </c>
      <c r="Q583" s="13" t="n">
        <f aca="false">IF(AND(ISNUMBER(O583),O583-P583&gt;=Parámetros!$B$7),M583,IF(J583&lt;Parámetros!$B$13,J583,IF(K583&lt;Parámetros!$B$14,K583,IF(L583&lt;Parámetros!$B$15,L583,M583))))</f>
        <v>189</v>
      </c>
      <c r="R583" s="13" t="n">
        <f aca="false">IF(AND(ISNUMBER(O583),O583-P583&gt;=Q583),O583-P583,Q583)</f>
        <v>189</v>
      </c>
      <c r="S583" s="3" t="str">
        <f aca="false">IF(ISNUMBER(O583),R583/O583-1,"")</f>
        <v/>
      </c>
      <c r="T583" s="13" t="n">
        <f aca="false">VLOOKUP(R583,Parámetros!$A$13:$C$16,3,TRUE())</f>
        <v>37</v>
      </c>
      <c r="U583" s="13" t="n">
        <f aca="false">IF(R583&gt;=Parámetros!$B$7,I583,0)</f>
        <v>0</v>
      </c>
      <c r="V583" s="13" t="n">
        <f aca="false">R583*(1-G583)-T583-U583</f>
        <v>125.54</v>
      </c>
      <c r="W583" s="13" t="n">
        <f aca="false">V583-F583</f>
        <v>0.819999999999993</v>
      </c>
      <c r="X583" s="2" t="s">
        <v>13501</v>
      </c>
      <c r="Y583" s="2"/>
      <c r="Z583" s="13"/>
      <c r="AA583" s="2"/>
    </row>
    <row r="584" customFormat="false" ht="15" hidden="false" customHeight="false" outlineLevel="0" collapsed="false">
      <c r="A584" s="8" t="s">
        <v>7126</v>
      </c>
      <c r="B584" s="10" t="str">
        <f aca="false">'Layout Mercado Libre'!C584</f>
        <v>Talco Mexsana Polvo Desodorante Corporal 160 g</v>
      </c>
      <c r="C584" s="10" t="str">
        <f aca="false">IFERROR(LEFT('Layout Mercado Libre'!E584,FIND(" &gt; ",'Layout Mercado Libre'!E584)-1),"")</f>
        <v>Belleza y Cuidado Personal</v>
      </c>
      <c r="D584" s="12" t="n">
        <v>71.58</v>
      </c>
      <c r="E584" s="13" t="n">
        <f aca="false">Parámetros!$B$5</f>
        <v>4</v>
      </c>
      <c r="F584" s="13" t="n">
        <f aca="false">D584+E584</f>
        <v>75.58</v>
      </c>
      <c r="G584" s="3" t="n">
        <f aca="false">IF(C584="",Parámetros!$B$9,IFERROR(VLOOKUP(C584,Parámetros!$A$20:$B$23,2,FALSE()),Parámetros!$B$9))</f>
        <v>0.14</v>
      </c>
      <c r="H584" s="14" t="n">
        <v>0.23</v>
      </c>
      <c r="I584" s="12" t="n">
        <v>75</v>
      </c>
      <c r="J584" s="13" t="n">
        <f aca="false">ROUNDUP((F584+Parámetros!$C$13)/(1-G584),0)</f>
        <v>117</v>
      </c>
      <c r="K584" s="13" t="n">
        <f aca="false">ROUNDUP((F584+Parámetros!$C$14)/(1-G584),0)</f>
        <v>123</v>
      </c>
      <c r="L584" s="13" t="n">
        <f aca="false">ROUNDUP((F584+Parámetros!$C$15)/(1-G584),0)</f>
        <v>131</v>
      </c>
      <c r="M584" s="13" t="n">
        <f aca="false">MAX(ROUNDUP((F584+I584)/(1-G584),0),Parámetros!$B$7)</f>
        <v>299</v>
      </c>
      <c r="N584" s="12" t="n">
        <v>180.71</v>
      </c>
      <c r="O584" s="12" t="n">
        <v>78.28</v>
      </c>
      <c r="P584" s="13" t="n">
        <f aca="false">Parámetros!$B$6</f>
        <v>1</v>
      </c>
      <c r="Q584" s="13" t="n">
        <f aca="false">IF(AND(ISNUMBER(O584),O584-P584&gt;=Parámetros!$B$7),M584,IF(J584&lt;Parámetros!$B$13,J584,IF(K584&lt;Parámetros!$B$14,K584,IF(L584&lt;Parámetros!$B$15,L584,M584))))</f>
        <v>123</v>
      </c>
      <c r="R584" s="13" t="n">
        <f aca="false">IF(AND(ISNUMBER(O584),O584-P584&gt;=Q584),O584-P584,Q584)</f>
        <v>123</v>
      </c>
      <c r="S584" s="3" t="n">
        <f aca="false">IF(ISNUMBER(O584),R584/O584-1,"")</f>
        <v>0.571282575370465</v>
      </c>
      <c r="T584" s="13" t="n">
        <f aca="false">VLOOKUP(R584,Parámetros!$A$13:$C$16,3,TRUE())</f>
        <v>30</v>
      </c>
      <c r="U584" s="13" t="n">
        <f aca="false">IF(R584&gt;=Parámetros!$B$7,I584,0)</f>
        <v>0</v>
      </c>
      <c r="V584" s="13" t="n">
        <f aca="false">R584*(1-G584)-T584-U584</f>
        <v>75.78</v>
      </c>
      <c r="W584" s="13" t="n">
        <f aca="false">V584-F584</f>
        <v>0.200000000000003</v>
      </c>
      <c r="X584" s="2" t="s">
        <v>13717</v>
      </c>
      <c r="Y584" s="2"/>
      <c r="Z584" s="13"/>
      <c r="AA584" s="2"/>
    </row>
    <row r="585" customFormat="false" ht="15" hidden="false" customHeight="false" outlineLevel="0" collapsed="false">
      <c r="A585" s="8" t="s">
        <v>7138</v>
      </c>
      <c r="B585" s="10" t="str">
        <f aca="false">'Layout Mercado Libre'!C585</f>
        <v>Incresina Duo 12.5 mg/850 mg 56 Tabletas</v>
      </c>
      <c r="C585" s="10" t="str">
        <f aca="false">IFERROR(LEFT('Layout Mercado Libre'!E585,FIND(" &gt; ",'Layout Mercado Libre'!E585)-1),"")</f>
        <v>Salud y Equipamiento Médico</v>
      </c>
      <c r="D585" s="12" t="n">
        <v>957.25</v>
      </c>
      <c r="E585" s="13" t="n">
        <f aca="false">Parámetros!$B$5</f>
        <v>4</v>
      </c>
      <c r="F585" s="13" t="n">
        <f aca="false">D585+E585</f>
        <v>961.25</v>
      </c>
      <c r="G585" s="3" t="n">
        <f aca="false">IF(C585="",Parámetros!$B$9,IFERROR(VLOOKUP(C585,Parámetros!$A$20:$B$23,2,FALSE()),Parámetros!$B$9))</f>
        <v>0.14</v>
      </c>
      <c r="H585" s="14" t="n">
        <v>0.25</v>
      </c>
      <c r="I585" s="12" t="n">
        <v>75</v>
      </c>
      <c r="J585" s="13" t="n">
        <f aca="false">ROUNDUP((F585+Parámetros!$C$13)/(1-G585),0)</f>
        <v>1147</v>
      </c>
      <c r="K585" s="13" t="n">
        <f aca="false">ROUNDUP((F585+Parámetros!$C$14)/(1-G585),0)</f>
        <v>1153</v>
      </c>
      <c r="L585" s="13" t="n">
        <f aca="false">ROUNDUP((F585+Parámetros!$C$15)/(1-G585),0)</f>
        <v>1161</v>
      </c>
      <c r="M585" s="13" t="n">
        <f aca="false">MAX(ROUNDUP((F585+I585)/(1-G585),0),Parámetros!$B$7)</f>
        <v>1205</v>
      </c>
      <c r="N585" s="12" t="n">
        <v>1612.17</v>
      </c>
      <c r="O585" s="12" t="n">
        <v>1777.08</v>
      </c>
      <c r="P585" s="13" t="n">
        <f aca="false">Parámetros!$B$6</f>
        <v>1</v>
      </c>
      <c r="Q585" s="13" t="n">
        <f aca="false">IF(AND(ISNUMBER(O585),O585-P585&gt;=Parámetros!$B$7),M585,IF(J585&lt;Parámetros!$B$13,J585,IF(K585&lt;Parámetros!$B$14,K585,IF(L585&lt;Parámetros!$B$15,L585,M585))))</f>
        <v>1205</v>
      </c>
      <c r="R585" s="13" t="n">
        <f aca="false">IF(AND(ISNUMBER(O585),O585-P585&gt;=Q585),O585-P585,Q585)</f>
        <v>1776.08</v>
      </c>
      <c r="S585" s="3" t="n">
        <f aca="false">IF(ISNUMBER(O585),R585/O585-1,"")</f>
        <v>-0.000562720867940625</v>
      </c>
      <c r="T585" s="13" t="n">
        <f aca="false">VLOOKUP(R585,Parámetros!$A$13:$C$16,3,TRUE())</f>
        <v>0</v>
      </c>
      <c r="U585" s="13" t="n">
        <f aca="false">IF(R585&gt;=Parámetros!$B$7,I585,0)</f>
        <v>75</v>
      </c>
      <c r="V585" s="13" t="n">
        <f aca="false">R585*(1-G585)-T585-U585</f>
        <v>1452.4288</v>
      </c>
      <c r="W585" s="13" t="n">
        <f aca="false">V585-F585</f>
        <v>491.1788</v>
      </c>
      <c r="X585" s="2" t="s">
        <v>13713</v>
      </c>
      <c r="Y585" s="2"/>
      <c r="Z585" s="13"/>
      <c r="AA585" s="2"/>
    </row>
    <row r="586" customFormat="false" ht="15" hidden="false" customHeight="false" outlineLevel="0" collapsed="false">
      <c r="A586" s="8" t="s">
        <v>7151</v>
      </c>
      <c r="B586" s="10" t="str">
        <f aca="false">'Layout Mercado Libre'!C586</f>
        <v>Pasta Adhesiva Fixodent Fresh para Dentadura 40 ml</v>
      </c>
      <c r="C586" s="10" t="str">
        <f aca="false">IFERROR(LEFT('Layout Mercado Libre'!E586,FIND(" &gt; ",'Layout Mercado Libre'!E586)-1),"")</f>
        <v>Belleza y Cuidado Personal</v>
      </c>
      <c r="D586" s="12" t="n">
        <v>76.9</v>
      </c>
      <c r="E586" s="13" t="n">
        <f aca="false">Parámetros!$B$5</f>
        <v>4</v>
      </c>
      <c r="F586" s="13" t="n">
        <f aca="false">D586+E586</f>
        <v>80.9</v>
      </c>
      <c r="G586" s="3" t="n">
        <f aca="false">IF(C586="",Parámetros!$B$9,IFERROR(VLOOKUP(C586,Parámetros!$A$20:$B$23,2,FALSE()),Parámetros!$B$9))</f>
        <v>0.14</v>
      </c>
      <c r="H586" s="14" t="n">
        <v>0.1</v>
      </c>
      <c r="I586" s="12" t="n">
        <v>75</v>
      </c>
      <c r="J586" s="13" t="n">
        <f aca="false">ROUNDUP((F586+Parámetros!$C$13)/(1-G586),0)</f>
        <v>124</v>
      </c>
      <c r="K586" s="13" t="n">
        <f aca="false">ROUNDUP((F586+Parámetros!$C$14)/(1-G586),0)</f>
        <v>129</v>
      </c>
      <c r="L586" s="13" t="n">
        <f aca="false">ROUNDUP((F586+Parámetros!$C$15)/(1-G586),0)</f>
        <v>138</v>
      </c>
      <c r="M586" s="13" t="n">
        <f aca="false">MAX(ROUNDUP((F586+I586)/(1-G586),0),Parámetros!$B$7)</f>
        <v>299</v>
      </c>
      <c r="N586" s="12"/>
      <c r="O586" s="12"/>
      <c r="P586" s="13" t="n">
        <f aca="false">Parámetros!$B$6</f>
        <v>1</v>
      </c>
      <c r="Q586" s="13" t="n">
        <f aca="false">IF(AND(ISNUMBER(O586),O586-P586&gt;=Parámetros!$B$7),M586,IF(J586&lt;Parámetros!$B$13,J586,IF(K586&lt;Parámetros!$B$14,K586,IF(L586&lt;Parámetros!$B$15,L586,M586))))</f>
        <v>129</v>
      </c>
      <c r="R586" s="13" t="n">
        <f aca="false">IF(AND(ISNUMBER(O586),O586-P586&gt;=Q586),O586-P586,Q586)</f>
        <v>129</v>
      </c>
      <c r="S586" s="3" t="str">
        <f aca="false">IF(ISNUMBER(O586),R586/O586-1,"")</f>
        <v/>
      </c>
      <c r="T586" s="13" t="n">
        <f aca="false">VLOOKUP(R586,Parámetros!$A$13:$C$16,3,TRUE())</f>
        <v>30</v>
      </c>
      <c r="U586" s="13" t="n">
        <f aca="false">IF(R586&gt;=Parámetros!$B$7,I586,0)</f>
        <v>0</v>
      </c>
      <c r="V586" s="13" t="n">
        <f aca="false">R586*(1-G586)-T586-U586</f>
        <v>80.94</v>
      </c>
      <c r="W586" s="13" t="n">
        <f aca="false">V586-F586</f>
        <v>0.039999999999992</v>
      </c>
      <c r="X586" s="2" t="s">
        <v>13524</v>
      </c>
      <c r="Y586" s="2"/>
      <c r="Z586" s="13"/>
      <c r="AA586" s="2"/>
    </row>
    <row r="587" customFormat="false" ht="15" hidden="false" customHeight="false" outlineLevel="0" collapsed="false">
      <c r="A587" s="8" t="s">
        <v>7159</v>
      </c>
      <c r="B587" s="10" t="str">
        <f aca="false">'Layout Mercado Libre'!C587</f>
        <v>Dabex Metformina 850 mg 30 Tabletas</v>
      </c>
      <c r="C587" s="10" t="str">
        <f aca="false">IFERROR(LEFT('Layout Mercado Libre'!E587,FIND(" &gt; ",'Layout Mercado Libre'!E587)-1),"")</f>
        <v>Salud y Equipamiento Médico</v>
      </c>
      <c r="D587" s="12" t="n">
        <v>270.06</v>
      </c>
      <c r="E587" s="13" t="n">
        <f aca="false">Parámetros!$B$5</f>
        <v>4</v>
      </c>
      <c r="F587" s="13" t="n">
        <f aca="false">D587+E587</f>
        <v>274.06</v>
      </c>
      <c r="G587" s="3" t="n">
        <f aca="false">IF(C587="",Parámetros!$B$9,IFERROR(VLOOKUP(C587,Parámetros!$A$20:$B$23,2,FALSE()),Parámetros!$B$9))</f>
        <v>0.14</v>
      </c>
      <c r="H587" s="14" t="n">
        <v>0.19</v>
      </c>
      <c r="I587" s="12" t="n">
        <v>75</v>
      </c>
      <c r="J587" s="13" t="n">
        <f aca="false">ROUNDUP((F587+Parámetros!$C$13)/(1-G587),0)</f>
        <v>348</v>
      </c>
      <c r="K587" s="13" t="n">
        <f aca="false">ROUNDUP((F587+Parámetros!$C$14)/(1-G587),0)</f>
        <v>354</v>
      </c>
      <c r="L587" s="13" t="n">
        <f aca="false">ROUNDUP((F587+Parámetros!$C$15)/(1-G587),0)</f>
        <v>362</v>
      </c>
      <c r="M587" s="13" t="n">
        <f aca="false">MAX(ROUNDUP((F587+I587)/(1-G587),0),Parámetros!$B$7)</f>
        <v>406</v>
      </c>
      <c r="N587" s="12" t="n">
        <v>543.36</v>
      </c>
      <c r="O587" s="12" t="n">
        <v>490</v>
      </c>
      <c r="P587" s="13" t="n">
        <f aca="false">Parámetros!$B$6</f>
        <v>1</v>
      </c>
      <c r="Q587" s="13" t="n">
        <f aca="false">IF(AND(ISNUMBER(O587),O587-P587&gt;=Parámetros!$B$7),M587,IF(J587&lt;Parámetros!$B$13,J587,IF(K587&lt;Parámetros!$B$14,K587,IF(L587&lt;Parámetros!$B$15,L587,M587))))</f>
        <v>406</v>
      </c>
      <c r="R587" s="13" t="n">
        <f aca="false">IF(AND(ISNUMBER(O587),O587-P587&gt;=Q587),O587-P587,Q587)</f>
        <v>489</v>
      </c>
      <c r="S587" s="3" t="n">
        <f aca="false">IF(ISNUMBER(O587),R587/O587-1,"")</f>
        <v>-0.00204081632653064</v>
      </c>
      <c r="T587" s="13" t="n">
        <f aca="false">VLOOKUP(R587,Parámetros!$A$13:$C$16,3,TRUE())</f>
        <v>0</v>
      </c>
      <c r="U587" s="13" t="n">
        <f aca="false">IF(R587&gt;=Parámetros!$B$7,I587,0)</f>
        <v>75</v>
      </c>
      <c r="V587" s="13" t="n">
        <f aca="false">R587*(1-G587)-T587-U587</f>
        <v>345.54</v>
      </c>
      <c r="W587" s="13" t="n">
        <f aca="false">V587-F587</f>
        <v>71.48</v>
      </c>
      <c r="X587" s="2" t="s">
        <v>13501</v>
      </c>
      <c r="Y587" s="2"/>
      <c r="Z587" s="13"/>
      <c r="AA587" s="2"/>
    </row>
    <row r="588" customFormat="false" ht="15" hidden="false" customHeight="false" outlineLevel="0" collapsed="false">
      <c r="A588" s="8" t="s">
        <v>7171</v>
      </c>
      <c r="B588" s="10" t="str">
        <f aca="false">'Layout Mercado Libre'!C588</f>
        <v>Hepa-Merz Granulado 3 g L-Ornitina L-Aspartato 30 Sobres</v>
      </c>
      <c r="C588" s="10" t="str">
        <f aca="false">IFERROR(LEFT('Layout Mercado Libre'!E588,FIND(" &gt; ",'Layout Mercado Libre'!E588)-1),"")</f>
        <v>Salud y Equipamiento Médico</v>
      </c>
      <c r="D588" s="12" t="n">
        <v>818.08</v>
      </c>
      <c r="E588" s="13" t="n">
        <f aca="false">Parámetros!$B$5</f>
        <v>4</v>
      </c>
      <c r="F588" s="13" t="n">
        <f aca="false">D588+E588</f>
        <v>822.08</v>
      </c>
      <c r="G588" s="3" t="n">
        <f aca="false">IF(C588="",Parámetros!$B$9,IFERROR(VLOOKUP(C588,Parámetros!$A$20:$B$23,2,FALSE()),Parámetros!$B$9))</f>
        <v>0.14</v>
      </c>
      <c r="H588" s="14" t="n">
        <v>0.39</v>
      </c>
      <c r="I588" s="12" t="n">
        <v>75</v>
      </c>
      <c r="J588" s="13" t="n">
        <f aca="false">ROUNDUP((F588+Parámetros!$C$13)/(1-G588),0)</f>
        <v>985</v>
      </c>
      <c r="K588" s="13" t="n">
        <f aca="false">ROUNDUP((F588+Parámetros!$C$14)/(1-G588),0)</f>
        <v>991</v>
      </c>
      <c r="L588" s="13" t="n">
        <f aca="false">ROUNDUP((F588+Parámetros!$C$15)/(1-G588),0)</f>
        <v>999</v>
      </c>
      <c r="M588" s="13" t="n">
        <f aca="false">MAX(ROUNDUP((F588+I588)/(1-G588),0),Parámetros!$B$7)</f>
        <v>1044</v>
      </c>
      <c r="N588" s="12" t="n">
        <v>1570.41</v>
      </c>
      <c r="O588" s="12" t="n">
        <v>1299</v>
      </c>
      <c r="P588" s="13" t="n">
        <f aca="false">Parámetros!$B$6</f>
        <v>1</v>
      </c>
      <c r="Q588" s="13" t="n">
        <f aca="false">IF(AND(ISNUMBER(O588),O588-P588&gt;=Parámetros!$B$7),M588,IF(J588&lt;Parámetros!$B$13,J588,IF(K588&lt;Parámetros!$B$14,K588,IF(L588&lt;Parámetros!$B$15,L588,M588))))</f>
        <v>1044</v>
      </c>
      <c r="R588" s="13" t="n">
        <f aca="false">IF(AND(ISNUMBER(O588),O588-P588&gt;=Q588),O588-P588,Q588)</f>
        <v>1298</v>
      </c>
      <c r="S588" s="3" t="n">
        <f aca="false">IF(ISNUMBER(O588),R588/O588-1,"")</f>
        <v>-0.000769822940723586</v>
      </c>
      <c r="T588" s="13" t="n">
        <f aca="false">VLOOKUP(R588,Parámetros!$A$13:$C$16,3,TRUE())</f>
        <v>0</v>
      </c>
      <c r="U588" s="13" t="n">
        <f aca="false">IF(R588&gt;=Parámetros!$B$7,I588,0)</f>
        <v>75</v>
      </c>
      <c r="V588" s="13" t="n">
        <f aca="false">R588*(1-G588)-T588-U588</f>
        <v>1041.28</v>
      </c>
      <c r="W588" s="13" t="n">
        <f aca="false">V588-F588</f>
        <v>219.2</v>
      </c>
      <c r="X588" s="2" t="s">
        <v>13546</v>
      </c>
      <c r="Y588" s="2"/>
      <c r="Z588" s="13"/>
      <c r="AA588" s="2"/>
    </row>
    <row r="589" customFormat="false" ht="15" hidden="false" customHeight="false" outlineLevel="0" collapsed="false">
      <c r="A589" s="8" t="s">
        <v>7184</v>
      </c>
      <c r="B589" s="10" t="str">
        <f aca="false">'Layout Mercado Libre'!C589</f>
        <v>Pañal para Adulto Tena Slip Nocturno Talla G 8 Piezas</v>
      </c>
      <c r="C589" s="10" t="str">
        <f aca="false">IFERROR(LEFT('Layout Mercado Libre'!E589,FIND(" &gt; ",'Layout Mercado Libre'!E589)-1),"")</f>
        <v>Salud y Equipamiento Médico</v>
      </c>
      <c r="D589" s="12" t="n">
        <v>127.925</v>
      </c>
      <c r="E589" s="13" t="n">
        <f aca="false">Parámetros!$B$5</f>
        <v>4</v>
      </c>
      <c r="F589" s="13" t="n">
        <f aca="false">D589+E589</f>
        <v>131.925</v>
      </c>
      <c r="G589" s="3" t="n">
        <f aca="false">IF(C589="",Parámetros!$B$9,IFERROR(VLOOKUP(C589,Parámetros!$A$20:$B$23,2,FALSE()),Parámetros!$B$9))</f>
        <v>0.14</v>
      </c>
      <c r="H589" s="14" t="n">
        <v>0.2</v>
      </c>
      <c r="I589" s="12" t="n">
        <v>75</v>
      </c>
      <c r="J589" s="13" t="n">
        <f aca="false">ROUNDUP((F589+Parámetros!$C$13)/(1-G589),0)</f>
        <v>183</v>
      </c>
      <c r="K589" s="13" t="n">
        <f aca="false">ROUNDUP((F589+Parámetros!$C$14)/(1-G589),0)</f>
        <v>189</v>
      </c>
      <c r="L589" s="13" t="n">
        <f aca="false">ROUNDUP((F589+Parámetros!$C$15)/(1-G589),0)</f>
        <v>197</v>
      </c>
      <c r="M589" s="13" t="n">
        <f aca="false">MAX(ROUNDUP((F589+I589)/(1-G589),0),Parámetros!$B$7)</f>
        <v>299</v>
      </c>
      <c r="N589" s="12" t="n">
        <v>282.7</v>
      </c>
      <c r="O589" s="12" t="n">
        <v>155.79</v>
      </c>
      <c r="P589" s="13" t="n">
        <f aca="false">Parámetros!$B$6</f>
        <v>1</v>
      </c>
      <c r="Q589" s="13" t="n">
        <f aca="false">IF(AND(ISNUMBER(O589),O589-P589&gt;=Parámetros!$B$7),M589,IF(J589&lt;Parámetros!$B$13,J589,IF(K589&lt;Parámetros!$B$14,K589,IF(L589&lt;Parámetros!$B$15,L589,M589))))</f>
        <v>197</v>
      </c>
      <c r="R589" s="13" t="n">
        <f aca="false">IF(AND(ISNUMBER(O589),O589-P589&gt;=Q589),O589-P589,Q589)</f>
        <v>197</v>
      </c>
      <c r="S589" s="3" t="n">
        <f aca="false">IF(ISNUMBER(O589),R589/O589-1,"")</f>
        <v>0.264522754990693</v>
      </c>
      <c r="T589" s="13" t="n">
        <f aca="false">VLOOKUP(R589,Parámetros!$A$13:$C$16,3,TRUE())</f>
        <v>37</v>
      </c>
      <c r="U589" s="13" t="n">
        <f aca="false">IF(R589&gt;=Parámetros!$B$7,I589,0)</f>
        <v>0</v>
      </c>
      <c r="V589" s="13" t="n">
        <f aca="false">R589*(1-G589)-T589-U589</f>
        <v>132.42</v>
      </c>
      <c r="W589" s="13" t="n">
        <f aca="false">V589-F589</f>
        <v>0.494999999999976</v>
      </c>
      <c r="X589" s="2" t="s">
        <v>13718</v>
      </c>
      <c r="Y589" s="2"/>
      <c r="Z589" s="13"/>
      <c r="AA589" s="2"/>
    </row>
    <row r="590" customFormat="false" ht="15" hidden="false" customHeight="false" outlineLevel="0" collapsed="false">
      <c r="A590" s="8" t="s">
        <v>7194</v>
      </c>
      <c r="B590" s="10" t="str">
        <f aca="false">'Layout Mercado Libre'!C590</f>
        <v>Alcohol Etílico Dibar 96° 125 ml Caja con 48 Piezas</v>
      </c>
      <c r="C590" s="10" t="str">
        <f aca="false">IFERROR(LEFT('Layout Mercado Libre'!E590,FIND(" &gt; ",'Layout Mercado Libre'!E590)-1),"")</f>
        <v>Salud y Equipamiento Médico</v>
      </c>
      <c r="D590" s="12" t="n">
        <v>320.12</v>
      </c>
      <c r="E590" s="13" t="n">
        <f aca="false">Parámetros!$B$5</f>
        <v>4</v>
      </c>
      <c r="F590" s="13" t="n">
        <f aca="false">D590+E590</f>
        <v>324.12</v>
      </c>
      <c r="G590" s="3" t="n">
        <f aca="false">IF(C590="",Parámetros!$B$9,IFERROR(VLOOKUP(C590,Parámetros!$A$20:$B$23,2,FALSE()),Parámetros!$B$9))</f>
        <v>0.14</v>
      </c>
      <c r="H590" s="14" t="n">
        <v>7.29</v>
      </c>
      <c r="I590" s="12" t="n">
        <v>150</v>
      </c>
      <c r="J590" s="13" t="n">
        <f aca="false">ROUNDUP((F590+Parámetros!$C$13)/(1-G590),0)</f>
        <v>406</v>
      </c>
      <c r="K590" s="13" t="n">
        <f aca="false">ROUNDUP((F590+Parámetros!$C$14)/(1-G590),0)</f>
        <v>412</v>
      </c>
      <c r="L590" s="13" t="n">
        <f aca="false">ROUNDUP((F590+Parámetros!$C$15)/(1-G590),0)</f>
        <v>420</v>
      </c>
      <c r="M590" s="13" t="n">
        <f aca="false">MAX(ROUNDUP((F590+I590)/(1-G590),0),Parámetros!$B$7)</f>
        <v>552</v>
      </c>
      <c r="N590" s="12"/>
      <c r="O590" s="12"/>
      <c r="P590" s="13" t="n">
        <f aca="false">Parámetros!$B$6</f>
        <v>1</v>
      </c>
      <c r="Q590" s="13" t="n">
        <f aca="false">IF(AND(ISNUMBER(O590),O590-P590&gt;=Parámetros!$B$7),M590,IF(J590&lt;Parámetros!$B$13,J590,IF(K590&lt;Parámetros!$B$14,K590,IF(L590&lt;Parámetros!$B$15,L590,M590))))</f>
        <v>552</v>
      </c>
      <c r="R590" s="13" t="n">
        <f aca="false">IF(AND(ISNUMBER(O590),O590-P590&gt;=Q590),O590-P590,Q590)</f>
        <v>552</v>
      </c>
      <c r="S590" s="3" t="str">
        <f aca="false">IF(ISNUMBER(O590),R590/O590-1,"")</f>
        <v/>
      </c>
      <c r="T590" s="13" t="n">
        <f aca="false">VLOOKUP(R590,Parámetros!$A$13:$C$16,3,TRUE())</f>
        <v>0</v>
      </c>
      <c r="U590" s="13" t="n">
        <f aca="false">IF(R590&gt;=Parámetros!$B$7,I590,0)</f>
        <v>150</v>
      </c>
      <c r="V590" s="13" t="n">
        <f aca="false">R590*(1-G590)-T590-U590</f>
        <v>324.72</v>
      </c>
      <c r="W590" s="13" t="n">
        <f aca="false">V590-F590</f>
        <v>0.599999999999966</v>
      </c>
      <c r="X590" s="2" t="s">
        <v>13719</v>
      </c>
      <c r="Y590" s="2"/>
      <c r="Z590" s="13"/>
      <c r="AA590" s="2"/>
    </row>
    <row r="591" customFormat="false" ht="15" hidden="false" customHeight="false" outlineLevel="0" collapsed="false">
      <c r="A591" s="8" t="s">
        <v>7203</v>
      </c>
      <c r="B591" s="10" t="str">
        <f aca="false">'Layout Mercado Libre'!C591</f>
        <v>Pañal para Adulto Tena Slip Comfort Talla G 10 Piezas</v>
      </c>
      <c r="C591" s="10" t="str">
        <f aca="false">IFERROR(LEFT('Layout Mercado Libre'!E591,FIND(" &gt; ",'Layout Mercado Libre'!E591)-1),"")</f>
        <v>Salud y Equipamiento Médico</v>
      </c>
      <c r="D591" s="12" t="n">
        <v>106.1596</v>
      </c>
      <c r="E591" s="13" t="n">
        <f aca="false">Parámetros!$B$5</f>
        <v>4</v>
      </c>
      <c r="F591" s="13" t="n">
        <f aca="false">D591+E591</f>
        <v>110.1596</v>
      </c>
      <c r="G591" s="3" t="n">
        <f aca="false">IF(C591="",Parámetros!$B$9,IFERROR(VLOOKUP(C591,Parámetros!$A$20:$B$23,2,FALSE()),Parámetros!$B$9))</f>
        <v>0.14</v>
      </c>
      <c r="H591" s="14" t="n">
        <v>0.21</v>
      </c>
      <c r="I591" s="12" t="n">
        <v>75</v>
      </c>
      <c r="J591" s="13" t="n">
        <f aca="false">ROUNDUP((F591+Parámetros!$C$13)/(1-G591),0)</f>
        <v>158</v>
      </c>
      <c r="K591" s="13" t="n">
        <f aca="false">ROUNDUP((F591+Parámetros!$C$14)/(1-G591),0)</f>
        <v>163</v>
      </c>
      <c r="L591" s="13" t="n">
        <f aca="false">ROUNDUP((F591+Parámetros!$C$15)/(1-G591),0)</f>
        <v>172</v>
      </c>
      <c r="M591" s="13" t="n">
        <f aca="false">MAX(ROUNDUP((F591+I591)/(1-G591),0),Parámetros!$B$7)</f>
        <v>299</v>
      </c>
      <c r="N591" s="12" t="n">
        <v>256.63</v>
      </c>
      <c r="O591" s="12" t="n">
        <v>170</v>
      </c>
      <c r="P591" s="13" t="n">
        <f aca="false">Parámetros!$B$6</f>
        <v>1</v>
      </c>
      <c r="Q591" s="13" t="n">
        <f aca="false">IF(AND(ISNUMBER(O591),O591-P591&gt;=Parámetros!$B$7),M591,IF(J591&lt;Parámetros!$B$13,J591,IF(K591&lt;Parámetros!$B$14,K591,IF(L591&lt;Parámetros!$B$15,L591,M591))))</f>
        <v>172</v>
      </c>
      <c r="R591" s="13" t="n">
        <f aca="false">IF(AND(ISNUMBER(O591),O591-P591&gt;=Q591),O591-P591,Q591)</f>
        <v>172</v>
      </c>
      <c r="S591" s="3" t="n">
        <f aca="false">IF(ISNUMBER(O591),R591/O591-1,"")</f>
        <v>0.0117647058823529</v>
      </c>
      <c r="T591" s="13" t="n">
        <f aca="false">VLOOKUP(R591,Parámetros!$A$13:$C$16,3,TRUE())</f>
        <v>37</v>
      </c>
      <c r="U591" s="13" t="n">
        <f aca="false">IF(R591&gt;=Parámetros!$B$7,I591,0)</f>
        <v>0</v>
      </c>
      <c r="V591" s="13" t="n">
        <f aca="false">R591*(1-G591)-T591-U591</f>
        <v>110.92</v>
      </c>
      <c r="W591" s="13" t="n">
        <f aca="false">V591-F591</f>
        <v>0.76039999999999</v>
      </c>
      <c r="X591" s="2" t="s">
        <v>13587</v>
      </c>
      <c r="Y591" s="2"/>
      <c r="Z591" s="13"/>
      <c r="AA591" s="2"/>
    </row>
    <row r="592" customFormat="false" ht="15" hidden="false" customHeight="false" outlineLevel="0" collapsed="false">
      <c r="A592" s="8" t="s">
        <v>7213</v>
      </c>
      <c r="B592" s="10" t="str">
        <f aca="false">'Layout Mercado Libre'!C592</f>
        <v>Ceftriaxona 1 g Solución Inyectable Bruluagsa</v>
      </c>
      <c r="C592" s="10" t="str">
        <f aca="false">IFERROR(LEFT('Layout Mercado Libre'!E592,FIND(" &gt; ",'Layout Mercado Libre'!E592)-1),"")</f>
        <v>Salud y Equipamiento Médico</v>
      </c>
      <c r="D592" s="12" t="n">
        <v>14.47</v>
      </c>
      <c r="E592" s="13" t="n">
        <f aca="false">Parámetros!$B$5</f>
        <v>4</v>
      </c>
      <c r="F592" s="13" t="n">
        <f aca="false">D592+E592</f>
        <v>18.47</v>
      </c>
      <c r="G592" s="3" t="n">
        <f aca="false">IF(C592="",Parámetros!$B$9,IFERROR(VLOOKUP(C592,Parámetros!$A$20:$B$23,2,FALSE()),Parámetros!$B$9))</f>
        <v>0.14</v>
      </c>
      <c r="H592" s="14" t="n">
        <v>0.05</v>
      </c>
      <c r="I592" s="12" t="n">
        <v>75</v>
      </c>
      <c r="J592" s="13" t="n">
        <f aca="false">ROUNDUP((F592+Parámetros!$C$13)/(1-G592),0)</f>
        <v>51</v>
      </c>
      <c r="K592" s="13" t="n">
        <f aca="false">ROUNDUP((F592+Parámetros!$C$14)/(1-G592),0)</f>
        <v>57</v>
      </c>
      <c r="L592" s="13" t="n">
        <f aca="false">ROUNDUP((F592+Parámetros!$C$15)/(1-G592),0)</f>
        <v>65</v>
      </c>
      <c r="M592" s="13" t="n">
        <f aca="false">MAX(ROUNDUP((F592+I592)/(1-G592),0),Parámetros!$B$7)</f>
        <v>299</v>
      </c>
      <c r="N592" s="12" t="n">
        <v>89.5</v>
      </c>
      <c r="O592" s="12" t="n">
        <v>90</v>
      </c>
      <c r="P592" s="13" t="n">
        <f aca="false">Parámetros!$B$6</f>
        <v>1</v>
      </c>
      <c r="Q592" s="13" t="n">
        <f aca="false">IF(AND(ISNUMBER(O592),O592-P592&gt;=Parámetros!$B$7),M592,IF(J592&lt;Parámetros!$B$13,J592,IF(K592&lt;Parámetros!$B$14,K592,IF(L592&lt;Parámetros!$B$15,L592,M592))))</f>
        <v>51</v>
      </c>
      <c r="R592" s="13" t="n">
        <f aca="false">IF(AND(ISNUMBER(O592),O592-P592&gt;=Q592),O592-P592,Q592)</f>
        <v>89</v>
      </c>
      <c r="S592" s="3" t="n">
        <f aca="false">IF(ISNUMBER(O592),R592/O592-1,"")</f>
        <v>-0.0111111111111111</v>
      </c>
      <c r="T592" s="13" t="n">
        <f aca="false">VLOOKUP(R592,Parámetros!$A$13:$C$16,3,TRUE())</f>
        <v>25</v>
      </c>
      <c r="U592" s="13" t="n">
        <f aca="false">IF(R592&gt;=Parámetros!$B$7,I592,0)</f>
        <v>0</v>
      </c>
      <c r="V592" s="13" t="n">
        <f aca="false">R592*(1-G592)-T592-U592</f>
        <v>51.54</v>
      </c>
      <c r="W592" s="13" t="n">
        <f aca="false">V592-F592</f>
        <v>33.07</v>
      </c>
      <c r="X592" s="2" t="s">
        <v>13592</v>
      </c>
      <c r="Y592" s="2"/>
      <c r="Z592" s="13"/>
      <c r="AA592" s="2"/>
    </row>
    <row r="593" customFormat="false" ht="15" hidden="false" customHeight="false" outlineLevel="0" collapsed="false">
      <c r="A593" s="8" t="s">
        <v>7230</v>
      </c>
      <c r="B593" s="10" t="str">
        <f aca="false">'Layout Mercado Libre'!C593</f>
        <v>Topron Nifuroxazida Suspensión 4.4 g/100 ml 120 ml</v>
      </c>
      <c r="C593" s="10" t="str">
        <f aca="false">IFERROR(LEFT('Layout Mercado Libre'!E593,FIND(" &gt; ",'Layout Mercado Libre'!E593)-1),"")</f>
        <v>Salud y Equipamiento Médico</v>
      </c>
      <c r="D593" s="12" t="n">
        <v>201.3</v>
      </c>
      <c r="E593" s="13" t="n">
        <f aca="false">Parámetros!$B$5</f>
        <v>4</v>
      </c>
      <c r="F593" s="13" t="n">
        <f aca="false">D593+E593</f>
        <v>205.3</v>
      </c>
      <c r="G593" s="3" t="n">
        <f aca="false">IF(C593="",Parámetros!$B$9,IFERROR(VLOOKUP(C593,Parámetros!$A$20:$B$23,2,FALSE()),Parámetros!$B$9))</f>
        <v>0.14</v>
      </c>
      <c r="H593" s="14" t="n">
        <v>0.19</v>
      </c>
      <c r="I593" s="12" t="n">
        <v>75</v>
      </c>
      <c r="J593" s="13" t="n">
        <f aca="false">ROUNDUP((F593+Parámetros!$C$13)/(1-G593),0)</f>
        <v>268</v>
      </c>
      <c r="K593" s="13" t="n">
        <f aca="false">ROUNDUP((F593+Parámetros!$C$14)/(1-G593),0)</f>
        <v>274</v>
      </c>
      <c r="L593" s="13" t="n">
        <f aca="false">ROUNDUP((F593+Parámetros!$C$15)/(1-G593),0)</f>
        <v>282</v>
      </c>
      <c r="M593" s="13" t="n">
        <f aca="false">MAX(ROUNDUP((F593+I593)/(1-G593),0),Parámetros!$B$7)</f>
        <v>326</v>
      </c>
      <c r="N593" s="12" t="n">
        <v>341.84</v>
      </c>
      <c r="O593" s="12" t="n">
        <v>389</v>
      </c>
      <c r="P593" s="13" t="n">
        <f aca="false">Parámetros!$B$6</f>
        <v>1</v>
      </c>
      <c r="Q593" s="13" t="n">
        <f aca="false">IF(AND(ISNUMBER(O593),O593-P593&gt;=Parámetros!$B$7),M593,IF(J593&lt;Parámetros!$B$13,J593,IF(K593&lt;Parámetros!$B$14,K593,IF(L593&lt;Parámetros!$B$15,L593,M593))))</f>
        <v>326</v>
      </c>
      <c r="R593" s="13" t="n">
        <f aca="false">IF(AND(ISNUMBER(O593),O593-P593&gt;=Q593),O593-P593,Q593)</f>
        <v>388</v>
      </c>
      <c r="S593" s="3" t="n">
        <f aca="false">IF(ISNUMBER(O593),R593/O593-1,"")</f>
        <v>-0.00257069408740362</v>
      </c>
      <c r="T593" s="13" t="n">
        <f aca="false">VLOOKUP(R593,Parámetros!$A$13:$C$16,3,TRUE())</f>
        <v>0</v>
      </c>
      <c r="U593" s="13" t="n">
        <f aca="false">IF(R593&gt;=Parámetros!$B$7,I593,0)</f>
        <v>75</v>
      </c>
      <c r="V593" s="13" t="n">
        <f aca="false">R593*(1-G593)-T593-U593</f>
        <v>258.68</v>
      </c>
      <c r="W593" s="13" t="n">
        <f aca="false">V593-F593</f>
        <v>53.38</v>
      </c>
      <c r="X593" s="2" t="s">
        <v>13511</v>
      </c>
      <c r="Y593" s="2"/>
      <c r="Z593" s="13"/>
      <c r="AA593" s="2"/>
    </row>
    <row r="594" customFormat="false" ht="15" hidden="false" customHeight="false" outlineLevel="0" collapsed="false">
      <c r="A594" s="8" t="s">
        <v>7245</v>
      </c>
      <c r="B594" s="10" t="str">
        <f aca="false">'Layout Mercado Libre'!C594</f>
        <v>Histiacil Fam Infantil Jarabe Sabor Fresa 140 ml</v>
      </c>
      <c r="C594" s="10" t="str">
        <f aca="false">IFERROR(LEFT('Layout Mercado Libre'!E594,FIND(" &gt; ",'Layout Mercado Libre'!E594)-1),"")</f>
        <v>Salud y Equipamiento Médico</v>
      </c>
      <c r="D594" s="12" t="n">
        <v>122.26</v>
      </c>
      <c r="E594" s="13" t="n">
        <f aca="false">Parámetros!$B$5</f>
        <v>4</v>
      </c>
      <c r="F594" s="13" t="n">
        <f aca="false">D594+E594</f>
        <v>126.26</v>
      </c>
      <c r="G594" s="3" t="n">
        <f aca="false">IF(C594="",Parámetros!$B$9,IFERROR(VLOOKUP(C594,Parámetros!$A$20:$B$23,2,FALSE()),Parámetros!$B$9))</f>
        <v>0.14</v>
      </c>
      <c r="H594" s="14" t="n">
        <v>0.22</v>
      </c>
      <c r="I594" s="12" t="n">
        <v>75</v>
      </c>
      <c r="J594" s="13" t="n">
        <f aca="false">ROUNDUP((F594+Parámetros!$C$13)/(1-G594),0)</f>
        <v>176</v>
      </c>
      <c r="K594" s="13" t="n">
        <f aca="false">ROUNDUP((F594+Parámetros!$C$14)/(1-G594),0)</f>
        <v>182</v>
      </c>
      <c r="L594" s="13" t="n">
        <f aca="false">ROUNDUP((F594+Parámetros!$C$15)/(1-G594),0)</f>
        <v>190</v>
      </c>
      <c r="M594" s="13" t="n">
        <f aca="false">MAX(ROUNDUP((F594+I594)/(1-G594),0),Parámetros!$B$7)</f>
        <v>299</v>
      </c>
      <c r="N594" s="12" t="n">
        <v>263.08</v>
      </c>
      <c r="O594" s="12" t="n">
        <v>150.35</v>
      </c>
      <c r="P594" s="13" t="n">
        <f aca="false">Parámetros!$B$6</f>
        <v>1</v>
      </c>
      <c r="Q594" s="13" t="n">
        <f aca="false">IF(AND(ISNUMBER(O594),O594-P594&gt;=Parámetros!$B$7),M594,IF(J594&lt;Parámetros!$B$13,J594,IF(K594&lt;Parámetros!$B$14,K594,IF(L594&lt;Parámetros!$B$15,L594,M594))))</f>
        <v>190</v>
      </c>
      <c r="R594" s="13" t="n">
        <f aca="false">IF(AND(ISNUMBER(O594),O594-P594&gt;=Q594),O594-P594,Q594)</f>
        <v>190</v>
      </c>
      <c r="S594" s="3" t="n">
        <f aca="false">IF(ISNUMBER(O594),R594/O594-1,"")</f>
        <v>0.263717991353509</v>
      </c>
      <c r="T594" s="13" t="n">
        <f aca="false">VLOOKUP(R594,Parámetros!$A$13:$C$16,3,TRUE())</f>
        <v>37</v>
      </c>
      <c r="U594" s="13" t="n">
        <f aca="false">IF(R594&gt;=Parámetros!$B$7,I594,0)</f>
        <v>0</v>
      </c>
      <c r="V594" s="13" t="n">
        <f aca="false">R594*(1-G594)-T594-U594</f>
        <v>126.4</v>
      </c>
      <c r="W594" s="13" t="n">
        <f aca="false">V594-F594</f>
        <v>0.140000000000001</v>
      </c>
      <c r="X594" s="2" t="s">
        <v>13572</v>
      </c>
      <c r="Y594" s="2"/>
      <c r="Z594" s="13"/>
      <c r="AA594" s="2"/>
    </row>
    <row r="595" customFormat="false" ht="15" hidden="false" customHeight="false" outlineLevel="0" collapsed="false">
      <c r="A595" s="8" t="s">
        <v>7261</v>
      </c>
      <c r="B595" s="10" t="str">
        <f aca="false">'Layout Mercado Libre'!C595</f>
        <v>Brillantina Palmolive Líquida con Aceite de Oliva 52 ml</v>
      </c>
      <c r="C595" s="10" t="str">
        <f aca="false">IFERROR(LEFT('Layout Mercado Libre'!E595,FIND(" &gt; ",'Layout Mercado Libre'!E595)-1),"")</f>
        <v>Belleza y Cuidado Personal</v>
      </c>
      <c r="D595" s="12" t="n">
        <v>27.61</v>
      </c>
      <c r="E595" s="13" t="n">
        <f aca="false">Parámetros!$B$5</f>
        <v>4</v>
      </c>
      <c r="F595" s="13" t="n">
        <f aca="false">D595+E595</f>
        <v>31.61</v>
      </c>
      <c r="G595" s="3" t="n">
        <f aca="false">IF(C595="",Parámetros!$B$9,IFERROR(VLOOKUP(C595,Parámetros!$A$20:$B$23,2,FALSE()),Parámetros!$B$9))</f>
        <v>0.14</v>
      </c>
      <c r="H595" s="14" t="n">
        <v>0.11</v>
      </c>
      <c r="I595" s="12" t="n">
        <v>75</v>
      </c>
      <c r="J595" s="13" t="n">
        <f aca="false">ROUNDUP((F595+Parámetros!$C$13)/(1-G595),0)</f>
        <v>66</v>
      </c>
      <c r="K595" s="13" t="n">
        <f aca="false">ROUNDUP((F595+Parámetros!$C$14)/(1-G595),0)</f>
        <v>72</v>
      </c>
      <c r="L595" s="13" t="n">
        <f aca="false">ROUNDUP((F595+Parámetros!$C$15)/(1-G595),0)</f>
        <v>80</v>
      </c>
      <c r="M595" s="13" t="n">
        <f aca="false">MAX(ROUNDUP((F595+I595)/(1-G595),0),Parámetros!$B$7)</f>
        <v>299</v>
      </c>
      <c r="N595" s="12" t="n">
        <v>86.78</v>
      </c>
      <c r="O595" s="12" t="n">
        <v>87.5</v>
      </c>
      <c r="P595" s="13" t="n">
        <f aca="false">Parámetros!$B$6</f>
        <v>1</v>
      </c>
      <c r="Q595" s="13" t="n">
        <f aca="false">IF(AND(ISNUMBER(O595),O595-P595&gt;=Parámetros!$B$7),M595,IF(J595&lt;Parámetros!$B$13,J595,IF(K595&lt;Parámetros!$B$14,K595,IF(L595&lt;Parámetros!$B$15,L595,M595))))</f>
        <v>66</v>
      </c>
      <c r="R595" s="13" t="n">
        <f aca="false">IF(AND(ISNUMBER(O595),O595-P595&gt;=Q595),O595-P595,Q595)</f>
        <v>86.5</v>
      </c>
      <c r="S595" s="3" t="n">
        <f aca="false">IF(ISNUMBER(O595),R595/O595-1,"")</f>
        <v>-0.0114285714285715</v>
      </c>
      <c r="T595" s="13" t="n">
        <f aca="false">VLOOKUP(R595,Parámetros!$A$13:$C$16,3,TRUE())</f>
        <v>25</v>
      </c>
      <c r="U595" s="13" t="n">
        <f aca="false">IF(R595&gt;=Parámetros!$B$7,I595,0)</f>
        <v>0</v>
      </c>
      <c r="V595" s="13" t="n">
        <f aca="false">R595*(1-G595)-T595-U595</f>
        <v>49.39</v>
      </c>
      <c r="W595" s="13" t="n">
        <f aca="false">V595-F595</f>
        <v>17.78</v>
      </c>
      <c r="X595" s="2" t="s">
        <v>13720</v>
      </c>
      <c r="Y595" s="2"/>
      <c r="Z595" s="13"/>
      <c r="AA595" s="2"/>
    </row>
    <row r="596" customFormat="false" ht="15" hidden="false" customHeight="false" outlineLevel="0" collapsed="false">
      <c r="A596" s="8" t="s">
        <v>7270</v>
      </c>
      <c r="B596" s="10" t="str">
        <f aca="false">'Layout Mercado Libre'!C596</f>
        <v>Pasta Lassar Andrómaco Óxido de Zinc 25% Tarro 30 g</v>
      </c>
      <c r="C596" s="10" t="str">
        <f aca="false">IFERROR(LEFT('Layout Mercado Libre'!E596,FIND(" &gt; ",'Layout Mercado Libre'!E596)-1),"")</f>
        <v>Salud y Equipamiento Médico</v>
      </c>
      <c r="D596" s="12" t="n">
        <v>22.5</v>
      </c>
      <c r="E596" s="13" t="n">
        <f aca="false">Parámetros!$B$5</f>
        <v>4</v>
      </c>
      <c r="F596" s="13" t="n">
        <f aca="false">D596+E596</f>
        <v>26.5</v>
      </c>
      <c r="G596" s="3" t="n">
        <f aca="false">IF(C596="",Parámetros!$B$9,IFERROR(VLOOKUP(C596,Parámetros!$A$20:$B$23,2,FALSE()),Parámetros!$B$9))</f>
        <v>0.14</v>
      </c>
      <c r="H596" s="14" t="n">
        <v>0.08</v>
      </c>
      <c r="I596" s="12" t="n">
        <v>75</v>
      </c>
      <c r="J596" s="13" t="n">
        <f aca="false">ROUNDUP((F596+Parámetros!$C$13)/(1-G596),0)</f>
        <v>60</v>
      </c>
      <c r="K596" s="13" t="n">
        <f aca="false">ROUNDUP((F596+Parámetros!$C$14)/(1-G596),0)</f>
        <v>66</v>
      </c>
      <c r="L596" s="13" t="n">
        <f aca="false">ROUNDUP((F596+Parámetros!$C$15)/(1-G596),0)</f>
        <v>74</v>
      </c>
      <c r="M596" s="13" t="n">
        <f aca="false">MAX(ROUNDUP((F596+I596)/(1-G596),0),Parámetros!$B$7)</f>
        <v>299</v>
      </c>
      <c r="N596" s="12" t="n">
        <v>108.5</v>
      </c>
      <c r="O596" s="12" t="n">
        <v>105</v>
      </c>
      <c r="P596" s="13" t="n">
        <f aca="false">Parámetros!$B$6</f>
        <v>1</v>
      </c>
      <c r="Q596" s="13" t="n">
        <f aca="false">IF(AND(ISNUMBER(O596),O596-P596&gt;=Parámetros!$B$7),M596,IF(J596&lt;Parámetros!$B$13,J596,IF(K596&lt;Parámetros!$B$14,K596,IF(L596&lt;Parámetros!$B$15,L596,M596))))</f>
        <v>60</v>
      </c>
      <c r="R596" s="13" t="n">
        <f aca="false">IF(AND(ISNUMBER(O596),O596-P596&gt;=Q596),O596-P596,Q596)</f>
        <v>104</v>
      </c>
      <c r="S596" s="3" t="n">
        <f aca="false">IF(ISNUMBER(O596),R596/O596-1,"")</f>
        <v>-0.00952380952380949</v>
      </c>
      <c r="T596" s="13" t="n">
        <f aca="false">VLOOKUP(R596,Parámetros!$A$13:$C$16,3,TRUE())</f>
        <v>30</v>
      </c>
      <c r="U596" s="13" t="n">
        <f aca="false">IF(R596&gt;=Parámetros!$B$7,I596,0)</f>
        <v>0</v>
      </c>
      <c r="V596" s="13" t="n">
        <f aca="false">R596*(1-G596)-T596-U596</f>
        <v>59.44</v>
      </c>
      <c r="W596" s="13" t="n">
        <f aca="false">V596-F596</f>
        <v>32.94</v>
      </c>
      <c r="X596" s="2" t="s">
        <v>13582</v>
      </c>
      <c r="Y596" s="2"/>
      <c r="Z596" s="13"/>
      <c r="AA596" s="2"/>
    </row>
    <row r="597" customFormat="false" ht="15" hidden="false" customHeight="false" outlineLevel="0" collapsed="false">
      <c r="A597" s="8" t="s">
        <v>7283</v>
      </c>
      <c r="B597" s="10" t="str">
        <f aca="false">'Layout Mercado Libre'!C597</f>
        <v>Uroclasio NF Solución Citrato de Potasio 150 ml</v>
      </c>
      <c r="C597" s="10" t="str">
        <f aca="false">IFERROR(LEFT('Layout Mercado Libre'!E597,FIND(" &gt; ",'Layout Mercado Libre'!E597)-1),"")</f>
        <v>Salud y Equipamiento Médico</v>
      </c>
      <c r="D597" s="12" t="n">
        <v>441.44</v>
      </c>
      <c r="E597" s="13" t="n">
        <f aca="false">Parámetros!$B$5</f>
        <v>4</v>
      </c>
      <c r="F597" s="13" t="n">
        <f aca="false">D597+E597</f>
        <v>445.44</v>
      </c>
      <c r="G597" s="3" t="n">
        <f aca="false">IF(C597="",Parámetros!$B$9,IFERROR(VLOOKUP(C597,Parámetros!$A$20:$B$23,2,FALSE()),Parámetros!$B$9))</f>
        <v>0.14</v>
      </c>
      <c r="H597" s="14" t="n">
        <v>0.23</v>
      </c>
      <c r="I597" s="12" t="n">
        <v>75</v>
      </c>
      <c r="J597" s="13" t="n">
        <f aca="false">ROUNDUP((F597+Parámetros!$C$13)/(1-G597),0)</f>
        <v>548</v>
      </c>
      <c r="K597" s="13" t="n">
        <f aca="false">ROUNDUP((F597+Parámetros!$C$14)/(1-G597),0)</f>
        <v>553</v>
      </c>
      <c r="L597" s="13" t="n">
        <f aca="false">ROUNDUP((F597+Parámetros!$C$15)/(1-G597),0)</f>
        <v>561</v>
      </c>
      <c r="M597" s="13" t="n">
        <f aca="false">MAX(ROUNDUP((F597+I597)/(1-G597),0),Parámetros!$B$7)</f>
        <v>606</v>
      </c>
      <c r="N597" s="12" t="n">
        <v>827.07</v>
      </c>
      <c r="O597" s="12" t="n">
        <v>667.26</v>
      </c>
      <c r="P597" s="13" t="n">
        <f aca="false">Parámetros!$B$6</f>
        <v>1</v>
      </c>
      <c r="Q597" s="13" t="n">
        <f aca="false">IF(AND(ISNUMBER(O597),O597-P597&gt;=Parámetros!$B$7),M597,IF(J597&lt;Parámetros!$B$13,J597,IF(K597&lt;Parámetros!$B$14,K597,IF(L597&lt;Parámetros!$B$15,L597,M597))))</f>
        <v>606</v>
      </c>
      <c r="R597" s="13" t="n">
        <f aca="false">IF(AND(ISNUMBER(O597),O597-P597&gt;=Q597),O597-P597,Q597)</f>
        <v>666.26</v>
      </c>
      <c r="S597" s="3" t="n">
        <f aca="false">IF(ISNUMBER(O597),R597/O597-1,"")</f>
        <v>-0.00149866618709349</v>
      </c>
      <c r="T597" s="13" t="n">
        <f aca="false">VLOOKUP(R597,Parámetros!$A$13:$C$16,3,TRUE())</f>
        <v>0</v>
      </c>
      <c r="U597" s="13" t="n">
        <f aca="false">IF(R597&gt;=Parámetros!$B$7,I597,0)</f>
        <v>75</v>
      </c>
      <c r="V597" s="13" t="n">
        <f aca="false">R597*(1-G597)-T597-U597</f>
        <v>497.9836</v>
      </c>
      <c r="W597" s="13" t="n">
        <f aca="false">V597-F597</f>
        <v>52.5436</v>
      </c>
      <c r="X597" s="2" t="s">
        <v>13625</v>
      </c>
      <c r="Y597" s="2"/>
      <c r="Z597" s="13"/>
      <c r="AA597" s="2"/>
    </row>
    <row r="598" customFormat="false" ht="15" hidden="false" customHeight="false" outlineLevel="0" collapsed="false">
      <c r="A598" s="8" t="s">
        <v>7296</v>
      </c>
      <c r="B598" s="10" t="str">
        <f aca="false">'Layout Mercado Libre'!C598</f>
        <v>Desodorante en Aerosol Stefano Royal Hombre 159 ml</v>
      </c>
      <c r="C598" s="10" t="str">
        <f aca="false">IFERROR(LEFT('Layout Mercado Libre'!E598,FIND(" &gt; ",'Layout Mercado Libre'!E598)-1),"")</f>
        <v>Belleza y Cuidado Personal</v>
      </c>
      <c r="D598" s="12" t="n">
        <v>52.74</v>
      </c>
      <c r="E598" s="13" t="n">
        <f aca="false">Parámetros!$B$5</f>
        <v>4</v>
      </c>
      <c r="F598" s="13" t="n">
        <f aca="false">D598+E598</f>
        <v>56.74</v>
      </c>
      <c r="G598" s="3" t="n">
        <f aca="false">IF(C598="",Parámetros!$B$9,IFERROR(VLOOKUP(C598,Parámetros!$A$20:$B$23,2,FALSE()),Parámetros!$B$9))</f>
        <v>0.14</v>
      </c>
      <c r="H598" s="14" t="n">
        <v>0.24</v>
      </c>
      <c r="I598" s="12" t="n">
        <v>75</v>
      </c>
      <c r="J598" s="13" t="n">
        <f aca="false">ROUNDUP((F598+Parámetros!$C$13)/(1-G598),0)</f>
        <v>96</v>
      </c>
      <c r="K598" s="13" t="n">
        <f aca="false">ROUNDUP((F598+Parámetros!$C$14)/(1-G598),0)</f>
        <v>101</v>
      </c>
      <c r="L598" s="13" t="n">
        <f aca="false">ROUNDUP((F598+Parámetros!$C$15)/(1-G598),0)</f>
        <v>109</v>
      </c>
      <c r="M598" s="13" t="n">
        <f aca="false">MAX(ROUNDUP((F598+I598)/(1-G598),0),Parámetros!$B$7)</f>
        <v>299</v>
      </c>
      <c r="N598" s="12"/>
      <c r="O598" s="12"/>
      <c r="P598" s="13" t="n">
        <f aca="false">Parámetros!$B$6</f>
        <v>1</v>
      </c>
      <c r="Q598" s="13" t="n">
        <f aca="false">IF(AND(ISNUMBER(O598),O598-P598&gt;=Parámetros!$B$7),M598,IF(J598&lt;Parámetros!$B$13,J598,IF(K598&lt;Parámetros!$B$14,K598,IF(L598&lt;Parámetros!$B$15,L598,M598))))</f>
        <v>96</v>
      </c>
      <c r="R598" s="13" t="n">
        <f aca="false">IF(AND(ISNUMBER(O598),O598-P598&gt;=Q598),O598-P598,Q598)</f>
        <v>96</v>
      </c>
      <c r="S598" s="3" t="str">
        <f aca="false">IF(ISNUMBER(O598),R598/O598-1,"")</f>
        <v/>
      </c>
      <c r="T598" s="13" t="n">
        <f aca="false">VLOOKUP(R598,Parámetros!$A$13:$C$16,3,TRUE())</f>
        <v>25</v>
      </c>
      <c r="U598" s="13" t="n">
        <f aca="false">IF(R598&gt;=Parámetros!$B$7,I598,0)</f>
        <v>0</v>
      </c>
      <c r="V598" s="13" t="n">
        <f aca="false">R598*(1-G598)-T598-U598</f>
        <v>57.56</v>
      </c>
      <c r="W598" s="13" t="n">
        <f aca="false">V598-F598</f>
        <v>0.82</v>
      </c>
      <c r="X598" s="2" t="s">
        <v>13721</v>
      </c>
      <c r="Y598" s="2"/>
      <c r="Z598" s="13"/>
      <c r="AA598" s="2"/>
    </row>
    <row r="599" customFormat="false" ht="15" hidden="false" customHeight="false" outlineLevel="0" collapsed="false">
      <c r="A599" s="8" t="s">
        <v>7309</v>
      </c>
      <c r="B599" s="10" t="str">
        <f aca="false">'Layout Mercado Libre'!C599</f>
        <v>Troferit Flow Dropropizina/Ambroxol 30 mg/30 mg 15 Tabletas</v>
      </c>
      <c r="C599" s="10" t="str">
        <f aca="false">IFERROR(LEFT('Layout Mercado Libre'!E599,FIND(" &gt; ",'Layout Mercado Libre'!E599)-1),"")</f>
        <v>Salud y Equipamiento Médico</v>
      </c>
      <c r="D599" s="12" t="n">
        <v>202.83</v>
      </c>
      <c r="E599" s="13" t="n">
        <f aca="false">Parámetros!$B$5</f>
        <v>4</v>
      </c>
      <c r="F599" s="13" t="n">
        <f aca="false">D599+E599</f>
        <v>206.83</v>
      </c>
      <c r="G599" s="3" t="n">
        <f aca="false">IF(C599="",Parámetros!$B$9,IFERROR(VLOOKUP(C599,Parámetros!$A$20:$B$23,2,FALSE()),Parámetros!$B$9))</f>
        <v>0.14</v>
      </c>
      <c r="H599" s="14" t="n">
        <v>0.15</v>
      </c>
      <c r="I599" s="12" t="n">
        <v>75</v>
      </c>
      <c r="J599" s="13" t="n">
        <f aca="false">ROUNDUP((F599+Parámetros!$C$13)/(1-G599),0)</f>
        <v>270</v>
      </c>
      <c r="K599" s="13" t="n">
        <f aca="false">ROUNDUP((F599+Parámetros!$C$14)/(1-G599),0)</f>
        <v>276</v>
      </c>
      <c r="L599" s="13" t="n">
        <f aca="false">ROUNDUP((F599+Parámetros!$C$15)/(1-G599),0)</f>
        <v>284</v>
      </c>
      <c r="M599" s="13" t="n">
        <f aca="false">MAX(ROUNDUP((F599+I599)/(1-G599),0),Parámetros!$B$7)</f>
        <v>328</v>
      </c>
      <c r="N599" s="12" t="n">
        <v>349.7</v>
      </c>
      <c r="O599" s="12" t="n">
        <v>244.02</v>
      </c>
      <c r="P599" s="13" t="n">
        <f aca="false">Parámetros!$B$6</f>
        <v>1</v>
      </c>
      <c r="Q599" s="13" t="n">
        <f aca="false">IF(AND(ISNUMBER(O599),O599-P599&gt;=Parámetros!$B$7),M599,IF(J599&lt;Parámetros!$B$13,J599,IF(K599&lt;Parámetros!$B$14,K599,IF(L599&lt;Parámetros!$B$15,L599,M599))))</f>
        <v>284</v>
      </c>
      <c r="R599" s="13" t="n">
        <f aca="false">IF(AND(ISNUMBER(O599),O599-P599&gt;=Q599),O599-P599,Q599)</f>
        <v>284</v>
      </c>
      <c r="S599" s="3" t="n">
        <f aca="false">IF(ISNUMBER(O599),R599/O599-1,"")</f>
        <v>0.163839029587739</v>
      </c>
      <c r="T599" s="13" t="n">
        <f aca="false">VLOOKUP(R599,Parámetros!$A$13:$C$16,3,TRUE())</f>
        <v>37</v>
      </c>
      <c r="U599" s="13" t="n">
        <f aca="false">IF(R599&gt;=Parámetros!$B$7,I599,0)</f>
        <v>0</v>
      </c>
      <c r="V599" s="13" t="n">
        <f aca="false">R599*(1-G599)-T599-U599</f>
        <v>207.24</v>
      </c>
      <c r="W599" s="13" t="n">
        <f aca="false">V599-F599</f>
        <v>0.409999999999997</v>
      </c>
      <c r="X599" s="2" t="s">
        <v>13535</v>
      </c>
      <c r="Y599" s="2"/>
      <c r="Z599" s="13"/>
      <c r="AA599" s="2"/>
    </row>
    <row r="600" customFormat="false" ht="15" hidden="false" customHeight="false" outlineLevel="0" collapsed="false">
      <c r="A600" s="8" t="s">
        <v>7324</v>
      </c>
      <c r="B600" s="10" t="str">
        <f aca="false">'Layout Mercado Libre'!C600</f>
        <v>Flausiver Diosmina/Hesperidina 450 mg/50 mg 20 Tabletas</v>
      </c>
      <c r="C600" s="10" t="str">
        <f aca="false">IFERROR(LEFT('Layout Mercado Libre'!E600,FIND(" &gt; ",'Layout Mercado Libre'!E600)-1),"")</f>
        <v>Salud y Equipamiento Médico</v>
      </c>
      <c r="D600" s="12" t="n">
        <v>69.75</v>
      </c>
      <c r="E600" s="13" t="n">
        <f aca="false">Parámetros!$B$5</f>
        <v>4</v>
      </c>
      <c r="F600" s="13" t="n">
        <f aca="false">D600+E600</f>
        <v>73.75</v>
      </c>
      <c r="G600" s="3" t="n">
        <f aca="false">IF(C600="",Parámetros!$B$9,IFERROR(VLOOKUP(C600,Parámetros!$A$20:$B$23,2,FALSE()),Parámetros!$B$9))</f>
        <v>0.14</v>
      </c>
      <c r="H600" s="14" t="n">
        <v>0.17</v>
      </c>
      <c r="I600" s="12" t="n">
        <v>75</v>
      </c>
      <c r="J600" s="13" t="n">
        <f aca="false">ROUNDUP((F600+Parámetros!$C$13)/(1-G600),0)</f>
        <v>115</v>
      </c>
      <c r="K600" s="13" t="n">
        <f aca="false">ROUNDUP((F600+Parámetros!$C$14)/(1-G600),0)</f>
        <v>121</v>
      </c>
      <c r="L600" s="13" t="n">
        <f aca="false">ROUNDUP((F600+Parámetros!$C$15)/(1-G600),0)</f>
        <v>129</v>
      </c>
      <c r="M600" s="13" t="n">
        <f aca="false">MAX(ROUNDUP((F600+I600)/(1-G600),0),Parámetros!$B$7)</f>
        <v>299</v>
      </c>
      <c r="N600" s="12" t="n">
        <v>168</v>
      </c>
      <c r="O600" s="12" t="n">
        <v>149</v>
      </c>
      <c r="P600" s="13" t="n">
        <f aca="false">Parámetros!$B$6</f>
        <v>1</v>
      </c>
      <c r="Q600" s="13" t="n">
        <f aca="false">IF(AND(ISNUMBER(O600),O600-P600&gt;=Parámetros!$B$7),M600,IF(J600&lt;Parámetros!$B$13,J600,IF(K600&lt;Parámetros!$B$14,K600,IF(L600&lt;Parámetros!$B$15,L600,M600))))</f>
        <v>121</v>
      </c>
      <c r="R600" s="13" t="n">
        <f aca="false">IF(AND(ISNUMBER(O600),O600-P600&gt;=Q600),O600-P600,Q600)</f>
        <v>148</v>
      </c>
      <c r="S600" s="3" t="n">
        <f aca="false">IF(ISNUMBER(O600),R600/O600-1,"")</f>
        <v>-0.00671140939597315</v>
      </c>
      <c r="T600" s="13" t="n">
        <f aca="false">VLOOKUP(R600,Parámetros!$A$13:$C$16,3,TRUE())</f>
        <v>30</v>
      </c>
      <c r="U600" s="13" t="n">
        <f aca="false">IF(R600&gt;=Parámetros!$B$7,I600,0)</f>
        <v>0</v>
      </c>
      <c r="V600" s="13" t="n">
        <f aca="false">R600*(1-G600)-T600-U600</f>
        <v>97.28</v>
      </c>
      <c r="W600" s="13" t="n">
        <f aca="false">V600-F600</f>
        <v>23.53</v>
      </c>
      <c r="X600" s="2" t="s">
        <v>13521</v>
      </c>
      <c r="Y600" s="2"/>
      <c r="Z600" s="13"/>
      <c r="AA600" s="2"/>
    </row>
    <row r="601" customFormat="false" ht="15" hidden="false" customHeight="false" outlineLevel="0" collapsed="false">
      <c r="A601" s="8" t="s">
        <v>7337</v>
      </c>
      <c r="B601" s="10" t="str">
        <f aca="false">'Layout Mercado Libre'!C601</f>
        <v>Desodorante en Aerosol Axe Fusion Men 150 ml</v>
      </c>
      <c r="C601" s="10" t="str">
        <f aca="false">IFERROR(LEFT('Layout Mercado Libre'!E601,FIND(" &gt; ",'Layout Mercado Libre'!E601)-1),"")</f>
        <v>Belleza y Cuidado Personal</v>
      </c>
      <c r="D601" s="12" t="n">
        <v>39.51</v>
      </c>
      <c r="E601" s="13" t="n">
        <f aca="false">Parámetros!$B$5</f>
        <v>4</v>
      </c>
      <c r="F601" s="13" t="n">
        <f aca="false">D601+E601</f>
        <v>43.51</v>
      </c>
      <c r="G601" s="3" t="n">
        <f aca="false">IF(C601="",Parámetros!$B$9,IFERROR(VLOOKUP(C601,Parámetros!$A$20:$B$23,2,FALSE()),Parámetros!$B$9))</f>
        <v>0.14</v>
      </c>
      <c r="H601" s="14" t="n">
        <v>0.23</v>
      </c>
      <c r="I601" s="12" t="n">
        <v>75</v>
      </c>
      <c r="J601" s="13" t="n">
        <f aca="false">ROUNDUP((F601+Parámetros!$C$13)/(1-G601),0)</f>
        <v>80</v>
      </c>
      <c r="K601" s="13" t="n">
        <f aca="false">ROUNDUP((F601+Parámetros!$C$14)/(1-G601),0)</f>
        <v>86</v>
      </c>
      <c r="L601" s="13" t="n">
        <f aca="false">ROUNDUP((F601+Parámetros!$C$15)/(1-G601),0)</f>
        <v>94</v>
      </c>
      <c r="M601" s="13" t="n">
        <f aca="false">MAX(ROUNDUP((F601+I601)/(1-G601),0),Parámetros!$B$7)</f>
        <v>299</v>
      </c>
      <c r="N601" s="12"/>
      <c r="O601" s="12"/>
      <c r="P601" s="13" t="n">
        <f aca="false">Parámetros!$B$6</f>
        <v>1</v>
      </c>
      <c r="Q601" s="13" t="n">
        <f aca="false">IF(AND(ISNUMBER(O601),O601-P601&gt;=Parámetros!$B$7),M601,IF(J601&lt;Parámetros!$B$13,J601,IF(K601&lt;Parámetros!$B$14,K601,IF(L601&lt;Parámetros!$B$15,L601,M601))))</f>
        <v>80</v>
      </c>
      <c r="R601" s="13" t="n">
        <f aca="false">IF(AND(ISNUMBER(O601),O601-P601&gt;=Q601),O601-P601,Q601)</f>
        <v>80</v>
      </c>
      <c r="S601" s="3" t="str">
        <f aca="false">IF(ISNUMBER(O601),R601/O601-1,"")</f>
        <v/>
      </c>
      <c r="T601" s="13" t="n">
        <f aca="false">VLOOKUP(R601,Parámetros!$A$13:$C$16,3,TRUE())</f>
        <v>25</v>
      </c>
      <c r="U601" s="13" t="n">
        <f aca="false">IF(R601&gt;=Parámetros!$B$7,I601,0)</f>
        <v>0</v>
      </c>
      <c r="V601" s="13" t="n">
        <f aca="false">R601*(1-G601)-T601-U601</f>
        <v>43.8</v>
      </c>
      <c r="W601" s="13" t="n">
        <f aca="false">V601-F601</f>
        <v>0.289999999999999</v>
      </c>
      <c r="X601" s="2" t="s">
        <v>13625</v>
      </c>
      <c r="Y601" s="2"/>
      <c r="Z601" s="13"/>
      <c r="AA601" s="2"/>
    </row>
    <row r="602" customFormat="false" ht="15" hidden="false" customHeight="false" outlineLevel="0" collapsed="false">
      <c r="A602" s="8" t="s">
        <v>7348</v>
      </c>
      <c r="B602" s="10" t="str">
        <f aca="false">'Layout Mercado Libre'!C602</f>
        <v>Condones Prudence Clásico Lubricados Vitrolero 100 Piezas</v>
      </c>
      <c r="C602" s="10" t="str">
        <f aca="false">IFERROR(LEFT('Layout Mercado Libre'!E602,FIND(" &gt; ",'Layout Mercado Libre'!E602)-1),"")</f>
        <v>Salud y Equipamiento Médico</v>
      </c>
      <c r="D602" s="12" t="n">
        <v>519.78</v>
      </c>
      <c r="E602" s="13" t="n">
        <f aca="false">Parámetros!$B$5</f>
        <v>4</v>
      </c>
      <c r="F602" s="13" t="n">
        <f aca="false">D602+E602</f>
        <v>523.78</v>
      </c>
      <c r="G602" s="3" t="n">
        <f aca="false">IF(C602="",Parámetros!$B$9,IFERROR(VLOOKUP(C602,Parámetros!$A$20:$B$23,2,FALSE()),Parámetros!$B$9))</f>
        <v>0.14</v>
      </c>
      <c r="H602" s="14" t="n">
        <v>0.8</v>
      </c>
      <c r="I602" s="12" t="n">
        <v>90</v>
      </c>
      <c r="J602" s="13" t="n">
        <f aca="false">ROUNDUP((F602+Parámetros!$C$13)/(1-G602),0)</f>
        <v>639</v>
      </c>
      <c r="K602" s="13" t="n">
        <f aca="false">ROUNDUP((F602+Parámetros!$C$14)/(1-G602),0)</f>
        <v>644</v>
      </c>
      <c r="L602" s="13" t="n">
        <f aca="false">ROUNDUP((F602+Parámetros!$C$15)/(1-G602),0)</f>
        <v>653</v>
      </c>
      <c r="M602" s="13" t="n">
        <f aca="false">MAX(ROUNDUP((F602+I602)/(1-G602),0),Parámetros!$B$7)</f>
        <v>714</v>
      </c>
      <c r="N602" s="12" t="n">
        <v>989.29</v>
      </c>
      <c r="O602" s="12" t="n">
        <v>735</v>
      </c>
      <c r="P602" s="13" t="n">
        <f aca="false">Parámetros!$B$6</f>
        <v>1</v>
      </c>
      <c r="Q602" s="13" t="n">
        <f aca="false">IF(AND(ISNUMBER(O602),O602-P602&gt;=Parámetros!$B$7),M602,IF(J602&lt;Parámetros!$B$13,J602,IF(K602&lt;Parámetros!$B$14,K602,IF(L602&lt;Parámetros!$B$15,L602,M602))))</f>
        <v>714</v>
      </c>
      <c r="R602" s="13" t="n">
        <f aca="false">IF(AND(ISNUMBER(O602),O602-P602&gt;=Q602),O602-P602,Q602)</f>
        <v>734</v>
      </c>
      <c r="S602" s="3" t="n">
        <f aca="false">IF(ISNUMBER(O602),R602/O602-1,"")</f>
        <v>-0.00136054421768705</v>
      </c>
      <c r="T602" s="13" t="n">
        <f aca="false">VLOOKUP(R602,Parámetros!$A$13:$C$16,3,TRUE())</f>
        <v>0</v>
      </c>
      <c r="U602" s="13" t="n">
        <f aca="false">IF(R602&gt;=Parámetros!$B$7,I602,0)</f>
        <v>90</v>
      </c>
      <c r="V602" s="13" t="n">
        <f aca="false">R602*(1-G602)-T602-U602</f>
        <v>541.24</v>
      </c>
      <c r="W602" s="13" t="n">
        <f aca="false">V602-F602</f>
        <v>17.46</v>
      </c>
      <c r="X602" s="2" t="s">
        <v>13722</v>
      </c>
      <c r="Y602" s="2"/>
      <c r="Z602" s="13"/>
      <c r="AA602" s="2"/>
    </row>
    <row r="603" customFormat="false" ht="15" hidden="false" customHeight="false" outlineLevel="0" collapsed="false">
      <c r="A603" s="8" t="s">
        <v>7361</v>
      </c>
      <c r="B603" s="10" t="str">
        <f aca="false">'Layout Mercado Libre'!C603</f>
        <v>Evipress Lercanidipino 10 mg 30 Tabletas</v>
      </c>
      <c r="C603" s="10" t="str">
        <f aca="false">IFERROR(LEFT('Layout Mercado Libre'!E603,FIND(" &gt; ",'Layout Mercado Libre'!E603)-1),"")</f>
        <v>Salud y Equipamiento Médico</v>
      </c>
      <c r="D603" s="12" t="n">
        <v>1073.6</v>
      </c>
      <c r="E603" s="13" t="n">
        <f aca="false">Parámetros!$B$5</f>
        <v>4</v>
      </c>
      <c r="F603" s="13" t="n">
        <f aca="false">D603+E603</f>
        <v>1077.6</v>
      </c>
      <c r="G603" s="3" t="n">
        <f aca="false">IF(C603="",Parámetros!$B$9,IFERROR(VLOOKUP(C603,Parámetros!$A$20:$B$23,2,FALSE()),Parámetros!$B$9))</f>
        <v>0.14</v>
      </c>
      <c r="H603" s="14" t="n">
        <v>0.19</v>
      </c>
      <c r="I603" s="12" t="n">
        <v>75</v>
      </c>
      <c r="J603" s="13" t="n">
        <f aca="false">ROUNDUP((F603+Parámetros!$C$13)/(1-G603),0)</f>
        <v>1283</v>
      </c>
      <c r="K603" s="13" t="n">
        <f aca="false">ROUNDUP((F603+Parámetros!$C$14)/(1-G603),0)</f>
        <v>1288</v>
      </c>
      <c r="L603" s="13" t="n">
        <f aca="false">ROUNDUP((F603+Parámetros!$C$15)/(1-G603),0)</f>
        <v>1297</v>
      </c>
      <c r="M603" s="13" t="n">
        <f aca="false">MAX(ROUNDUP((F603+I603)/(1-G603),0),Parámetros!$B$7)</f>
        <v>1341</v>
      </c>
      <c r="N603" s="12" t="n">
        <v>1759.39</v>
      </c>
      <c r="O603" s="12" t="n">
        <v>1630.41</v>
      </c>
      <c r="P603" s="13" t="n">
        <f aca="false">Parámetros!$B$6</f>
        <v>1</v>
      </c>
      <c r="Q603" s="13" t="n">
        <f aca="false">IF(AND(ISNUMBER(O603),O603-P603&gt;=Parámetros!$B$7),M603,IF(J603&lt;Parámetros!$B$13,J603,IF(K603&lt;Parámetros!$B$14,K603,IF(L603&lt;Parámetros!$B$15,L603,M603))))</f>
        <v>1341</v>
      </c>
      <c r="R603" s="13" t="n">
        <f aca="false">IF(AND(ISNUMBER(O603),O603-P603&gt;=Q603),O603-P603,Q603)</f>
        <v>1629.41</v>
      </c>
      <c r="S603" s="3" t="n">
        <f aca="false">IF(ISNUMBER(O603),R603/O603-1,"")</f>
        <v>-0.000613342656141658</v>
      </c>
      <c r="T603" s="13" t="n">
        <f aca="false">VLOOKUP(R603,Parámetros!$A$13:$C$16,3,TRUE())</f>
        <v>0</v>
      </c>
      <c r="U603" s="13" t="n">
        <f aca="false">IF(R603&gt;=Parámetros!$B$7,I603,0)</f>
        <v>75</v>
      </c>
      <c r="V603" s="13" t="n">
        <f aca="false">R603*(1-G603)-T603-U603</f>
        <v>1326.2926</v>
      </c>
      <c r="W603" s="13" t="n">
        <f aca="false">V603-F603</f>
        <v>248.6926</v>
      </c>
      <c r="X603" s="2" t="s">
        <v>13501</v>
      </c>
      <c r="Y603" s="2"/>
      <c r="Z603" s="13"/>
      <c r="AA603" s="2"/>
    </row>
    <row r="604" customFormat="false" ht="15" hidden="false" customHeight="false" outlineLevel="0" collapsed="false">
      <c r="A604" s="8" t="s">
        <v>7371</v>
      </c>
      <c r="B604" s="10" t="str">
        <f aca="false">'Layout Mercado Libre'!C604</f>
        <v>BioGaia Protectis Probiótico en Gotas 5 ml</v>
      </c>
      <c r="C604" s="10" t="str">
        <f aca="false">IFERROR(LEFT('Layout Mercado Libre'!E604,FIND(" &gt; ",'Layout Mercado Libre'!E604)-1),"")</f>
        <v>Salud y Equipamiento Médico</v>
      </c>
      <c r="D604" s="12" t="n">
        <v>304.13</v>
      </c>
      <c r="E604" s="13" t="n">
        <f aca="false">Parámetros!$B$5</f>
        <v>4</v>
      </c>
      <c r="F604" s="13" t="n">
        <f aca="false">D604+E604</f>
        <v>308.13</v>
      </c>
      <c r="G604" s="3" t="n">
        <f aca="false">IF(C604="",Parámetros!$B$9,IFERROR(VLOOKUP(C604,Parámetros!$A$20:$B$23,2,FALSE()),Parámetros!$B$9))</f>
        <v>0.14</v>
      </c>
      <c r="H604" s="14" t="n">
        <v>0.06</v>
      </c>
      <c r="I604" s="12" t="n">
        <v>75</v>
      </c>
      <c r="J604" s="13" t="n">
        <f aca="false">ROUNDUP((F604+Parámetros!$C$13)/(1-G604),0)</f>
        <v>388</v>
      </c>
      <c r="K604" s="13" t="n">
        <f aca="false">ROUNDUP((F604+Parámetros!$C$14)/(1-G604),0)</f>
        <v>394</v>
      </c>
      <c r="L604" s="13" t="n">
        <f aca="false">ROUNDUP((F604+Parámetros!$C$15)/(1-G604),0)</f>
        <v>402</v>
      </c>
      <c r="M604" s="13" t="n">
        <f aca="false">MAX(ROUNDUP((F604+I604)/(1-G604),0),Parámetros!$B$7)</f>
        <v>446</v>
      </c>
      <c r="N604" s="12" t="n">
        <v>819.66</v>
      </c>
      <c r="O604" s="12" t="n">
        <v>755</v>
      </c>
      <c r="P604" s="13" t="n">
        <f aca="false">Parámetros!$B$6</f>
        <v>1</v>
      </c>
      <c r="Q604" s="13" t="n">
        <f aca="false">IF(AND(ISNUMBER(O604),O604-P604&gt;=Parámetros!$B$7),M604,IF(J604&lt;Parámetros!$B$13,J604,IF(K604&lt;Parámetros!$B$14,K604,IF(L604&lt;Parámetros!$B$15,L604,M604))))</f>
        <v>446</v>
      </c>
      <c r="R604" s="13" t="n">
        <f aca="false">IF(AND(ISNUMBER(O604),O604-P604&gt;=Q604),O604-P604,Q604)</f>
        <v>754</v>
      </c>
      <c r="S604" s="3" t="n">
        <f aca="false">IF(ISNUMBER(O604),R604/O604-1,"")</f>
        <v>-0.00132450331125833</v>
      </c>
      <c r="T604" s="13" t="n">
        <f aca="false">VLOOKUP(R604,Parámetros!$A$13:$C$16,3,TRUE())</f>
        <v>0</v>
      </c>
      <c r="U604" s="13" t="n">
        <f aca="false">IF(R604&gt;=Parámetros!$B$7,I604,0)</f>
        <v>75</v>
      </c>
      <c r="V604" s="13" t="n">
        <f aca="false">R604*(1-G604)-T604-U604</f>
        <v>573.44</v>
      </c>
      <c r="W604" s="13" t="n">
        <f aca="false">V604-F604</f>
        <v>265.31</v>
      </c>
      <c r="X604" s="2" t="s">
        <v>13542</v>
      </c>
      <c r="Y604" s="2"/>
      <c r="Z604" s="13"/>
      <c r="AA604" s="2"/>
    </row>
    <row r="605" customFormat="false" ht="15" hidden="false" customHeight="false" outlineLevel="0" collapsed="false">
      <c r="A605" s="8" t="s">
        <v>7385</v>
      </c>
      <c r="B605" s="10" t="str">
        <f aca="false">'Layout Mercado Libre'!C605</f>
        <v>Ciprolisina Solución Oral 220 ml Ciproheptadina</v>
      </c>
      <c r="C605" s="10" t="str">
        <f aca="false">IFERROR(LEFT('Layout Mercado Libre'!E605,FIND(" &gt; ",'Layout Mercado Libre'!E605)-1),"")</f>
        <v>Salud y Equipamiento Médico</v>
      </c>
      <c r="D605" s="12" t="n">
        <v>367.73</v>
      </c>
      <c r="E605" s="13" t="n">
        <f aca="false">Parámetros!$B$5</f>
        <v>4</v>
      </c>
      <c r="F605" s="13" t="n">
        <f aca="false">D605+E605</f>
        <v>371.73</v>
      </c>
      <c r="G605" s="3" t="n">
        <f aca="false">IF(C605="",Parámetros!$B$9,IFERROR(VLOOKUP(C605,Parámetros!$A$20:$B$23,2,FALSE()),Parámetros!$B$9))</f>
        <v>0.14</v>
      </c>
      <c r="H605" s="14" t="n">
        <v>0.32</v>
      </c>
      <c r="I605" s="12" t="n">
        <v>75</v>
      </c>
      <c r="J605" s="13" t="n">
        <f aca="false">ROUNDUP((F605+Parámetros!$C$13)/(1-G605),0)</f>
        <v>462</v>
      </c>
      <c r="K605" s="13" t="n">
        <f aca="false">ROUNDUP((F605+Parámetros!$C$14)/(1-G605),0)</f>
        <v>468</v>
      </c>
      <c r="L605" s="13" t="n">
        <f aca="false">ROUNDUP((F605+Parámetros!$C$15)/(1-G605),0)</f>
        <v>476</v>
      </c>
      <c r="M605" s="13" t="n">
        <f aca="false">MAX(ROUNDUP((F605+I605)/(1-G605),0),Parámetros!$B$7)</f>
        <v>520</v>
      </c>
      <c r="N605" s="12" t="n">
        <v>618.76</v>
      </c>
      <c r="O605" s="12" t="n">
        <v>547.02</v>
      </c>
      <c r="P605" s="13" t="n">
        <f aca="false">Parámetros!$B$6</f>
        <v>1</v>
      </c>
      <c r="Q605" s="13" t="n">
        <f aca="false">IF(AND(ISNUMBER(O605),O605-P605&gt;=Parámetros!$B$7),M605,IF(J605&lt;Parámetros!$B$13,J605,IF(K605&lt;Parámetros!$B$14,K605,IF(L605&lt;Parámetros!$B$15,L605,M605))))</f>
        <v>520</v>
      </c>
      <c r="R605" s="13" t="n">
        <f aca="false">IF(AND(ISNUMBER(O605),O605-P605&gt;=Q605),O605-P605,Q605)</f>
        <v>546.02</v>
      </c>
      <c r="S605" s="3" t="n">
        <f aca="false">IF(ISNUMBER(O605),R605/O605-1,"")</f>
        <v>-0.00182808672443424</v>
      </c>
      <c r="T605" s="13" t="n">
        <f aca="false">VLOOKUP(R605,Parámetros!$A$13:$C$16,3,TRUE())</f>
        <v>0</v>
      </c>
      <c r="U605" s="13" t="n">
        <f aca="false">IF(R605&gt;=Parámetros!$B$7,I605,0)</f>
        <v>75</v>
      </c>
      <c r="V605" s="13" t="n">
        <f aca="false">R605*(1-G605)-T605-U605</f>
        <v>394.5772</v>
      </c>
      <c r="W605" s="13" t="n">
        <f aca="false">V605-F605</f>
        <v>22.8472</v>
      </c>
      <c r="X605" s="2" t="s">
        <v>13723</v>
      </c>
      <c r="Y605" s="2"/>
      <c r="Z605" s="13"/>
      <c r="AA605" s="2"/>
    </row>
    <row r="606" customFormat="false" ht="15" hidden="false" customHeight="false" outlineLevel="0" collapsed="false">
      <c r="A606" s="8" t="s">
        <v>7397</v>
      </c>
      <c r="B606" s="10" t="str">
        <f aca="false">'Layout Mercado Libre'!C606</f>
        <v>Fosfocil Fosfomicina Suspensión 250 mg/5 ml 60 ml</v>
      </c>
      <c r="C606" s="10" t="str">
        <f aca="false">IFERROR(LEFT('Layout Mercado Libre'!E606,FIND(" &gt; ",'Layout Mercado Libre'!E606)-1),"")</f>
        <v>Salud y Equipamiento Médico</v>
      </c>
      <c r="D606" s="12" t="n">
        <v>250.1</v>
      </c>
      <c r="E606" s="13" t="n">
        <f aca="false">Parámetros!$B$5</f>
        <v>4</v>
      </c>
      <c r="F606" s="13" t="n">
        <f aca="false">D606+E606</f>
        <v>254.1</v>
      </c>
      <c r="G606" s="3" t="n">
        <f aca="false">IF(C606="",Parámetros!$B$9,IFERROR(VLOOKUP(C606,Parámetros!$A$20:$B$23,2,FALSE()),Parámetros!$B$9))</f>
        <v>0.14</v>
      </c>
      <c r="H606" s="14" t="n">
        <v>0.12</v>
      </c>
      <c r="I606" s="12" t="n">
        <v>75</v>
      </c>
      <c r="J606" s="13" t="n">
        <f aca="false">ROUNDUP((F606+Parámetros!$C$13)/(1-G606),0)</f>
        <v>325</v>
      </c>
      <c r="K606" s="13" t="n">
        <f aca="false">ROUNDUP((F606+Parámetros!$C$14)/(1-G606),0)</f>
        <v>331</v>
      </c>
      <c r="L606" s="13" t="n">
        <f aca="false">ROUNDUP((F606+Parámetros!$C$15)/(1-G606),0)</f>
        <v>339</v>
      </c>
      <c r="M606" s="13" t="n">
        <f aca="false">MAX(ROUNDUP((F606+I606)/(1-G606),0),Parámetros!$B$7)</f>
        <v>383</v>
      </c>
      <c r="N606" s="12" t="n">
        <v>615.26</v>
      </c>
      <c r="O606" s="12" t="n">
        <v>460</v>
      </c>
      <c r="P606" s="13" t="n">
        <f aca="false">Parámetros!$B$6</f>
        <v>1</v>
      </c>
      <c r="Q606" s="13" t="n">
        <f aca="false">IF(AND(ISNUMBER(O606),O606-P606&gt;=Parámetros!$B$7),M606,IF(J606&lt;Parámetros!$B$13,J606,IF(K606&lt;Parámetros!$B$14,K606,IF(L606&lt;Parámetros!$B$15,L606,M606))))</f>
        <v>383</v>
      </c>
      <c r="R606" s="13" t="n">
        <f aca="false">IF(AND(ISNUMBER(O606),O606-P606&gt;=Q606),O606-P606,Q606)</f>
        <v>459</v>
      </c>
      <c r="S606" s="3" t="n">
        <f aca="false">IF(ISNUMBER(O606),R606/O606-1,"")</f>
        <v>-0.00217391304347825</v>
      </c>
      <c r="T606" s="13" t="n">
        <f aca="false">VLOOKUP(R606,Parámetros!$A$13:$C$16,3,TRUE())</f>
        <v>0</v>
      </c>
      <c r="U606" s="13" t="n">
        <f aca="false">IF(R606&gt;=Parámetros!$B$7,I606,0)</f>
        <v>75</v>
      </c>
      <c r="V606" s="13" t="n">
        <f aca="false">R606*(1-G606)-T606-U606</f>
        <v>319.74</v>
      </c>
      <c r="W606" s="13" t="n">
        <f aca="false">V606-F606</f>
        <v>65.64</v>
      </c>
      <c r="X606" s="2" t="s">
        <v>13598</v>
      </c>
      <c r="Y606" s="2"/>
      <c r="Z606" s="13"/>
      <c r="AA606" s="2"/>
    </row>
    <row r="607" customFormat="false" ht="15" hidden="false" customHeight="false" outlineLevel="0" collapsed="false">
      <c r="A607" s="8" t="s">
        <v>7409</v>
      </c>
      <c r="B607" s="10" t="str">
        <f aca="false">'Layout Mercado Libre'!C607</f>
        <v>Allegra Fexofenadina 180 mg 10 Tabletas</v>
      </c>
      <c r="C607" s="10" t="str">
        <f aca="false">IFERROR(LEFT('Layout Mercado Libre'!E607,FIND(" &gt; ",'Layout Mercado Libre'!E607)-1),"")</f>
        <v>Salud y Equipamiento Médico</v>
      </c>
      <c r="D607" s="12" t="n">
        <v>348.98</v>
      </c>
      <c r="E607" s="13" t="n">
        <f aca="false">Parámetros!$B$5</f>
        <v>4</v>
      </c>
      <c r="F607" s="13" t="n">
        <f aca="false">D607+E607</f>
        <v>352.98</v>
      </c>
      <c r="G607" s="3" t="n">
        <f aca="false">IF(C607="",Parámetros!$B$9,IFERROR(VLOOKUP(C607,Parámetros!$A$20:$B$23,2,FALSE()),Parámetros!$B$9))</f>
        <v>0.14</v>
      </c>
      <c r="H607" s="14" t="n">
        <v>0.14</v>
      </c>
      <c r="I607" s="12" t="n">
        <v>75</v>
      </c>
      <c r="J607" s="13" t="n">
        <f aca="false">ROUNDUP((F607+Parámetros!$C$13)/(1-G607),0)</f>
        <v>440</v>
      </c>
      <c r="K607" s="13" t="n">
        <f aca="false">ROUNDUP((F607+Parámetros!$C$14)/(1-G607),0)</f>
        <v>446</v>
      </c>
      <c r="L607" s="13" t="n">
        <f aca="false">ROUNDUP((F607+Parámetros!$C$15)/(1-G607),0)</f>
        <v>454</v>
      </c>
      <c r="M607" s="13" t="n">
        <f aca="false">MAX(ROUNDUP((F607+I607)/(1-G607),0),Parámetros!$B$7)</f>
        <v>498</v>
      </c>
      <c r="N607" s="12" t="n">
        <v>659.23</v>
      </c>
      <c r="O607" s="12" t="n">
        <v>344.76</v>
      </c>
      <c r="P607" s="13" t="n">
        <f aca="false">Parámetros!$B$6</f>
        <v>1</v>
      </c>
      <c r="Q607" s="13" t="n">
        <f aca="false">IF(AND(ISNUMBER(O607),O607-P607&gt;=Parámetros!$B$7),M607,IF(J607&lt;Parámetros!$B$13,J607,IF(K607&lt;Parámetros!$B$14,K607,IF(L607&lt;Parámetros!$B$15,L607,M607))))</f>
        <v>498</v>
      </c>
      <c r="R607" s="13" t="n">
        <f aca="false">IF(AND(ISNUMBER(O607),O607-P607&gt;=Q607),O607-P607,Q607)</f>
        <v>498</v>
      </c>
      <c r="S607" s="3" t="n">
        <f aca="false">IF(ISNUMBER(O607),R607/O607-1,"")</f>
        <v>0.444483118691263</v>
      </c>
      <c r="T607" s="13" t="n">
        <f aca="false">VLOOKUP(R607,Parámetros!$A$13:$C$16,3,TRUE())</f>
        <v>0</v>
      </c>
      <c r="U607" s="13" t="n">
        <f aca="false">IF(R607&gt;=Parámetros!$B$7,I607,0)</f>
        <v>75</v>
      </c>
      <c r="V607" s="13" t="n">
        <f aca="false">R607*(1-G607)-T607-U607</f>
        <v>353.28</v>
      </c>
      <c r="W607" s="13" t="n">
        <f aca="false">V607-F607</f>
        <v>0.299999999999955</v>
      </c>
      <c r="X607" s="2" t="s">
        <v>13533</v>
      </c>
      <c r="Y607" s="2"/>
      <c r="Z607" s="13"/>
      <c r="AA607" s="2"/>
    </row>
    <row r="608" customFormat="false" ht="15" hidden="false" customHeight="false" outlineLevel="0" collapsed="false">
      <c r="A608" s="8" t="s">
        <v>7421</v>
      </c>
      <c r="B608" s="10" t="str">
        <f aca="false">'Layout Mercado Libre'!C608</f>
        <v>Jarsix Loratadina Betametasona 5 mg/0.25 mg 10 Tabletas</v>
      </c>
      <c r="C608" s="10" t="str">
        <f aca="false">IFERROR(LEFT('Layout Mercado Libre'!E608,FIND(" &gt; ",'Layout Mercado Libre'!E608)-1),"")</f>
        <v>Salud y Equipamiento Médico</v>
      </c>
      <c r="D608" s="12" t="n">
        <v>244</v>
      </c>
      <c r="E608" s="13" t="n">
        <f aca="false">Parámetros!$B$5</f>
        <v>4</v>
      </c>
      <c r="F608" s="13" t="n">
        <f aca="false">D608+E608</f>
        <v>248</v>
      </c>
      <c r="G608" s="3" t="n">
        <f aca="false">IF(C608="",Parámetros!$B$9,IFERROR(VLOOKUP(C608,Parámetros!$A$20:$B$23,2,FALSE()),Parámetros!$B$9))</f>
        <v>0.14</v>
      </c>
      <c r="H608" s="14" t="n">
        <v>0.14</v>
      </c>
      <c r="I608" s="12" t="n">
        <v>75</v>
      </c>
      <c r="J608" s="13" t="n">
        <f aca="false">ROUNDUP((F608+Parámetros!$C$13)/(1-G608),0)</f>
        <v>318</v>
      </c>
      <c r="K608" s="13" t="n">
        <f aca="false">ROUNDUP((F608+Parámetros!$C$14)/(1-G608),0)</f>
        <v>324</v>
      </c>
      <c r="L608" s="13" t="n">
        <f aca="false">ROUNDUP((F608+Parámetros!$C$15)/(1-G608),0)</f>
        <v>332</v>
      </c>
      <c r="M608" s="13" t="n">
        <f aca="false">MAX(ROUNDUP((F608+I608)/(1-G608),0),Parámetros!$B$7)</f>
        <v>376</v>
      </c>
      <c r="N608" s="12" t="n">
        <v>439.81</v>
      </c>
      <c r="O608" s="12" t="n">
        <v>404.77</v>
      </c>
      <c r="P608" s="13" t="n">
        <f aca="false">Parámetros!$B$6</f>
        <v>1</v>
      </c>
      <c r="Q608" s="13" t="n">
        <f aca="false">IF(AND(ISNUMBER(O608),O608-P608&gt;=Parámetros!$B$7),M608,IF(J608&lt;Parámetros!$B$13,J608,IF(K608&lt;Parámetros!$B$14,K608,IF(L608&lt;Parámetros!$B$15,L608,M608))))</f>
        <v>376</v>
      </c>
      <c r="R608" s="13" t="n">
        <f aca="false">IF(AND(ISNUMBER(O608),O608-P608&gt;=Q608),O608-P608,Q608)</f>
        <v>403.77</v>
      </c>
      <c r="S608" s="3" t="n">
        <f aca="false">IF(ISNUMBER(O608),R608/O608-1,"")</f>
        <v>-0.00247053882451764</v>
      </c>
      <c r="T608" s="13" t="n">
        <f aca="false">VLOOKUP(R608,Parámetros!$A$13:$C$16,3,TRUE())</f>
        <v>0</v>
      </c>
      <c r="U608" s="13" t="n">
        <f aca="false">IF(R608&gt;=Parámetros!$B$7,I608,0)</f>
        <v>75</v>
      </c>
      <c r="V608" s="13" t="n">
        <f aca="false">R608*(1-G608)-T608-U608</f>
        <v>272.2422</v>
      </c>
      <c r="W608" s="13" t="n">
        <f aca="false">V608-F608</f>
        <v>24.2422</v>
      </c>
      <c r="X608" s="2" t="s">
        <v>13533</v>
      </c>
      <c r="Y608" s="2"/>
      <c r="Z608" s="13"/>
      <c r="AA608" s="2"/>
    </row>
    <row r="609" customFormat="false" ht="15" hidden="false" customHeight="false" outlineLevel="0" collapsed="false">
      <c r="A609" s="8" t="s">
        <v>7432</v>
      </c>
      <c r="B609" s="10" t="str">
        <f aca="false">'Layout Mercado Libre'!C609</f>
        <v>Suma-B Solución Inyectable 2 ml 5 Ampolletas con Jeringas</v>
      </c>
      <c r="C609" s="10" t="str">
        <f aca="false">IFERROR(LEFT('Layout Mercado Libre'!E609,FIND(" &gt; ",'Layout Mercado Libre'!E609)-1),"")</f>
        <v>Salud y Equipamiento Médico</v>
      </c>
      <c r="D609" s="12" t="n">
        <v>276.89</v>
      </c>
      <c r="E609" s="13" t="n">
        <f aca="false">Parámetros!$B$5</f>
        <v>4</v>
      </c>
      <c r="F609" s="13" t="n">
        <f aca="false">D609+E609</f>
        <v>280.89</v>
      </c>
      <c r="G609" s="3" t="n">
        <f aca="false">IF(C609="",Parámetros!$B$9,IFERROR(VLOOKUP(C609,Parámetros!$A$20:$B$23,2,FALSE()),Parámetros!$B$9))</f>
        <v>0.14</v>
      </c>
      <c r="H609" s="14" t="n">
        <v>0.14</v>
      </c>
      <c r="I609" s="12" t="n">
        <v>75</v>
      </c>
      <c r="J609" s="13" t="n">
        <f aca="false">ROUNDUP((F609+Parámetros!$C$13)/(1-G609),0)</f>
        <v>356</v>
      </c>
      <c r="K609" s="13" t="n">
        <f aca="false">ROUNDUP((F609+Parámetros!$C$14)/(1-G609),0)</f>
        <v>362</v>
      </c>
      <c r="L609" s="13" t="n">
        <f aca="false">ROUNDUP((F609+Parámetros!$C$15)/(1-G609),0)</f>
        <v>370</v>
      </c>
      <c r="M609" s="13" t="n">
        <f aca="false">MAX(ROUNDUP((F609+I609)/(1-G609),0),Parámetros!$B$7)</f>
        <v>414</v>
      </c>
      <c r="N609" s="12" t="n">
        <v>486.12</v>
      </c>
      <c r="O609" s="12" t="n">
        <v>442.4</v>
      </c>
      <c r="P609" s="13" t="n">
        <f aca="false">Parámetros!$B$6</f>
        <v>1</v>
      </c>
      <c r="Q609" s="13" t="n">
        <f aca="false">IF(AND(ISNUMBER(O609),O609-P609&gt;=Parámetros!$B$7),M609,IF(J609&lt;Parámetros!$B$13,J609,IF(K609&lt;Parámetros!$B$14,K609,IF(L609&lt;Parámetros!$B$15,L609,M609))))</f>
        <v>414</v>
      </c>
      <c r="R609" s="13" t="n">
        <f aca="false">IF(AND(ISNUMBER(O609),O609-P609&gt;=Q609),O609-P609,Q609)</f>
        <v>441.4</v>
      </c>
      <c r="S609" s="3" t="n">
        <f aca="false">IF(ISNUMBER(O609),R609/O609-1,"")</f>
        <v>-0.00226039783001808</v>
      </c>
      <c r="T609" s="13" t="n">
        <f aca="false">VLOOKUP(R609,Parámetros!$A$13:$C$16,3,TRUE())</f>
        <v>0</v>
      </c>
      <c r="U609" s="13" t="n">
        <f aca="false">IF(R609&gt;=Parámetros!$B$7,I609,0)</f>
        <v>75</v>
      </c>
      <c r="V609" s="13" t="n">
        <f aca="false">R609*(1-G609)-T609-U609</f>
        <v>304.604</v>
      </c>
      <c r="W609" s="13" t="n">
        <f aca="false">V609-F609</f>
        <v>23.714</v>
      </c>
      <c r="X609" s="2" t="s">
        <v>13496</v>
      </c>
      <c r="Y609" s="2"/>
      <c r="Z609" s="13"/>
      <c r="AA609" s="2"/>
    </row>
    <row r="610" customFormat="false" ht="15" hidden="false" customHeight="false" outlineLevel="0" collapsed="false">
      <c r="A610" s="8" t="s">
        <v>7444</v>
      </c>
      <c r="B610" s="10" t="str">
        <f aca="false">'Layout Mercado Libre'!C610</f>
        <v>Alka-Seltzer Antiácido Analgésico 12 Tabletas Efervescentes</v>
      </c>
      <c r="C610" s="10" t="str">
        <f aca="false">IFERROR(LEFT('Layout Mercado Libre'!E610,FIND(" &gt; ",'Layout Mercado Libre'!E610)-1),"")</f>
        <v>Salud y Equipamiento Médico</v>
      </c>
      <c r="D610" s="12" t="n">
        <v>38.96</v>
      </c>
      <c r="E610" s="13" t="n">
        <f aca="false">Parámetros!$B$5</f>
        <v>4</v>
      </c>
      <c r="F610" s="13" t="n">
        <f aca="false">D610+E610</f>
        <v>42.96</v>
      </c>
      <c r="G610" s="3" t="n">
        <f aca="false">IF(C610="",Parámetros!$B$9,IFERROR(VLOOKUP(C610,Parámetros!$A$20:$B$23,2,FALSE()),Parámetros!$B$9))</f>
        <v>0.14</v>
      </c>
      <c r="H610" s="14" t="n">
        <v>0.15</v>
      </c>
      <c r="I610" s="12" t="n">
        <v>75</v>
      </c>
      <c r="J610" s="13" t="n">
        <f aca="false">ROUNDUP((F610+Parámetros!$C$13)/(1-G610),0)</f>
        <v>80</v>
      </c>
      <c r="K610" s="13" t="n">
        <f aca="false">ROUNDUP((F610+Parámetros!$C$14)/(1-G610),0)</f>
        <v>85</v>
      </c>
      <c r="L610" s="13" t="n">
        <f aca="false">ROUNDUP((F610+Parámetros!$C$15)/(1-G610),0)</f>
        <v>93</v>
      </c>
      <c r="M610" s="13" t="n">
        <f aca="false">MAX(ROUNDUP((F610+I610)/(1-G610),0),Parámetros!$B$7)</f>
        <v>299</v>
      </c>
      <c r="N610" s="12" t="n">
        <v>84.01</v>
      </c>
      <c r="O610" s="12" t="n">
        <v>42</v>
      </c>
      <c r="P610" s="13" t="n">
        <f aca="false">Parámetros!$B$6</f>
        <v>1</v>
      </c>
      <c r="Q610" s="13" t="n">
        <f aca="false">IF(AND(ISNUMBER(O610),O610-P610&gt;=Parámetros!$B$7),M610,IF(J610&lt;Parámetros!$B$13,J610,IF(K610&lt;Parámetros!$B$14,K610,IF(L610&lt;Parámetros!$B$15,L610,M610))))</f>
        <v>80</v>
      </c>
      <c r="R610" s="13" t="n">
        <f aca="false">IF(AND(ISNUMBER(O610),O610-P610&gt;=Q610),O610-P610,Q610)</f>
        <v>80</v>
      </c>
      <c r="S610" s="3" t="n">
        <f aca="false">IF(ISNUMBER(O610),R610/O610-1,"")</f>
        <v>0.904761904761905</v>
      </c>
      <c r="T610" s="13" t="n">
        <f aca="false">VLOOKUP(R610,Parámetros!$A$13:$C$16,3,TRUE())</f>
        <v>25</v>
      </c>
      <c r="U610" s="13" t="n">
        <f aca="false">IF(R610&gt;=Parámetros!$B$7,I610,0)</f>
        <v>0</v>
      </c>
      <c r="V610" s="13" t="n">
        <f aca="false">R610*(1-G610)-T610-U610</f>
        <v>43.8</v>
      </c>
      <c r="W610" s="13" t="n">
        <f aca="false">V610-F610</f>
        <v>0.839999999999996</v>
      </c>
      <c r="X610" s="2" t="s">
        <v>13536</v>
      </c>
      <c r="Y610" s="2"/>
      <c r="Z610" s="13"/>
      <c r="AA610" s="2"/>
    </row>
    <row r="611" customFormat="false" ht="15" hidden="false" customHeight="false" outlineLevel="0" collapsed="false">
      <c r="A611" s="8" t="s">
        <v>7455</v>
      </c>
      <c r="B611" s="10" t="str">
        <f aca="false">'Layout Mercado Libre'!C611</f>
        <v>Tampones Kotex Unika Súper Plus 12 Piezas</v>
      </c>
      <c r="C611" s="10" t="str">
        <f aca="false">IFERROR(LEFT('Layout Mercado Libre'!E611,FIND(" &gt; ",'Layout Mercado Libre'!E611)-1),"")</f>
        <v>Belleza y Cuidado Personal</v>
      </c>
      <c r="D611" s="12" t="n">
        <v>29.75</v>
      </c>
      <c r="E611" s="13" t="n">
        <f aca="false">Parámetros!$B$5</f>
        <v>4</v>
      </c>
      <c r="F611" s="13" t="n">
        <f aca="false">D611+E611</f>
        <v>33.75</v>
      </c>
      <c r="G611" s="3" t="n">
        <f aca="false">IF(C611="",Parámetros!$B$9,IFERROR(VLOOKUP(C611,Parámetros!$A$20:$B$23,2,FALSE()),Parámetros!$B$9))</f>
        <v>0.14</v>
      </c>
      <c r="H611" s="14" t="n">
        <v>0.22</v>
      </c>
      <c r="I611" s="12" t="n">
        <v>75</v>
      </c>
      <c r="J611" s="13" t="n">
        <f aca="false">ROUNDUP((F611+Parámetros!$C$13)/(1-G611),0)</f>
        <v>69</v>
      </c>
      <c r="K611" s="13" t="n">
        <f aca="false">ROUNDUP((F611+Parámetros!$C$14)/(1-G611),0)</f>
        <v>75</v>
      </c>
      <c r="L611" s="13" t="n">
        <f aca="false">ROUNDUP((F611+Parámetros!$C$15)/(1-G611),0)</f>
        <v>83</v>
      </c>
      <c r="M611" s="13" t="n">
        <f aca="false">MAX(ROUNDUP((F611+I611)/(1-G611),0),Parámetros!$B$7)</f>
        <v>299</v>
      </c>
      <c r="N611" s="12" t="n">
        <v>101.27</v>
      </c>
      <c r="O611" s="12" t="n">
        <v>32</v>
      </c>
      <c r="P611" s="13" t="n">
        <f aca="false">Parámetros!$B$6</f>
        <v>1</v>
      </c>
      <c r="Q611" s="13" t="n">
        <f aca="false">IF(AND(ISNUMBER(O611),O611-P611&gt;=Parámetros!$B$7),M611,IF(J611&lt;Parámetros!$B$13,J611,IF(K611&lt;Parámetros!$B$14,K611,IF(L611&lt;Parámetros!$B$15,L611,M611))))</f>
        <v>69</v>
      </c>
      <c r="R611" s="13" t="n">
        <f aca="false">IF(AND(ISNUMBER(O611),O611-P611&gt;=Q611),O611-P611,Q611)</f>
        <v>69</v>
      </c>
      <c r="S611" s="3" t="n">
        <f aca="false">IF(ISNUMBER(O611),R611/O611-1,"")</f>
        <v>1.15625</v>
      </c>
      <c r="T611" s="13" t="n">
        <f aca="false">VLOOKUP(R611,Parámetros!$A$13:$C$16,3,TRUE())</f>
        <v>25</v>
      </c>
      <c r="U611" s="13" t="n">
        <f aca="false">IF(R611&gt;=Parámetros!$B$7,I611,0)</f>
        <v>0</v>
      </c>
      <c r="V611" s="13" t="n">
        <f aca="false">R611*(1-G611)-T611-U611</f>
        <v>34.34</v>
      </c>
      <c r="W611" s="13" t="n">
        <f aca="false">V611-F611</f>
        <v>0.589999999999996</v>
      </c>
      <c r="X611" s="2" t="s">
        <v>13724</v>
      </c>
      <c r="Y611" s="2"/>
      <c r="Z611" s="13"/>
      <c r="AA611" s="2"/>
    </row>
    <row r="612" customFormat="false" ht="15" hidden="false" customHeight="false" outlineLevel="0" collapsed="false">
      <c r="A612" s="8" t="s">
        <v>7468</v>
      </c>
      <c r="B612" s="10" t="str">
        <f aca="false">'Layout Mercado Libre'!C612</f>
        <v>Desodorante Lady Speed Stick 24/7 Gel Floral Fresh 65 g</v>
      </c>
      <c r="C612" s="10" t="str">
        <f aca="false">IFERROR(LEFT('Layout Mercado Libre'!E612,FIND(" &gt; ",'Layout Mercado Libre'!E612)-1),"")</f>
        <v>Belleza y Cuidado Personal</v>
      </c>
      <c r="D612" s="12" t="n">
        <v>46.48</v>
      </c>
      <c r="E612" s="13" t="n">
        <f aca="false">Parámetros!$B$5</f>
        <v>4</v>
      </c>
      <c r="F612" s="13" t="n">
        <f aca="false">D612+E612</f>
        <v>50.48</v>
      </c>
      <c r="G612" s="3" t="n">
        <f aca="false">IF(C612="",Parámetros!$B$9,IFERROR(VLOOKUP(C612,Parámetros!$A$20:$B$23,2,FALSE()),Parámetros!$B$9))</f>
        <v>0.14</v>
      </c>
      <c r="H612" s="14" t="n">
        <v>0.12</v>
      </c>
      <c r="I612" s="12" t="n">
        <v>75</v>
      </c>
      <c r="J612" s="13" t="n">
        <f aca="false">ROUNDUP((F612+Parámetros!$C$13)/(1-G612),0)</f>
        <v>88</v>
      </c>
      <c r="K612" s="13" t="n">
        <f aca="false">ROUNDUP((F612+Parámetros!$C$14)/(1-G612),0)</f>
        <v>94</v>
      </c>
      <c r="L612" s="13" t="n">
        <f aca="false">ROUNDUP((F612+Parámetros!$C$15)/(1-G612),0)</f>
        <v>102</v>
      </c>
      <c r="M612" s="13" t="n">
        <f aca="false">MAX(ROUNDUP((F612+I612)/(1-G612),0),Parámetros!$B$7)</f>
        <v>299</v>
      </c>
      <c r="N612" s="12" t="n">
        <v>73.6</v>
      </c>
      <c r="O612" s="12" t="n">
        <v>73.6</v>
      </c>
      <c r="P612" s="13" t="n">
        <f aca="false">Parámetros!$B$6</f>
        <v>1</v>
      </c>
      <c r="Q612" s="13" t="n">
        <f aca="false">IF(AND(ISNUMBER(O612),O612-P612&gt;=Parámetros!$B$7),M612,IF(J612&lt;Parámetros!$B$13,J612,IF(K612&lt;Parámetros!$B$14,K612,IF(L612&lt;Parámetros!$B$15,L612,M612))))</f>
        <v>88</v>
      </c>
      <c r="R612" s="13" t="n">
        <f aca="false">IF(AND(ISNUMBER(O612),O612-P612&gt;=Q612),O612-P612,Q612)</f>
        <v>88</v>
      </c>
      <c r="S612" s="3" t="n">
        <f aca="false">IF(ISNUMBER(O612),R612/O612-1,"")</f>
        <v>0.195652173913044</v>
      </c>
      <c r="T612" s="13" t="n">
        <f aca="false">VLOOKUP(R612,Parámetros!$A$13:$C$16,3,TRUE())</f>
        <v>25</v>
      </c>
      <c r="U612" s="13" t="n">
        <f aca="false">IF(R612&gt;=Parámetros!$B$7,I612,0)</f>
        <v>0</v>
      </c>
      <c r="V612" s="13" t="n">
        <f aca="false">R612*(1-G612)-T612-U612</f>
        <v>50.68</v>
      </c>
      <c r="W612" s="13" t="n">
        <f aca="false">V612-F612</f>
        <v>0.199999999999996</v>
      </c>
      <c r="X612" s="2" t="s">
        <v>13725</v>
      </c>
      <c r="Y612" s="2"/>
      <c r="Z612" s="13"/>
      <c r="AA612" s="2"/>
    </row>
    <row r="613" customFormat="false" ht="15" hidden="false" customHeight="false" outlineLevel="0" collapsed="false">
      <c r="A613" s="8" t="s">
        <v>7479</v>
      </c>
      <c r="B613" s="10" t="str">
        <f aca="false">'Layout Mercado Libre'!C613</f>
        <v>Alcohol Etílico Dibar 500 ml Caja con 24 Piezas</v>
      </c>
      <c r="C613" s="10" t="str">
        <f aca="false">IFERROR(LEFT('Layout Mercado Libre'!E613,FIND(" &gt; ",'Layout Mercado Libre'!E613)-1),"")</f>
        <v>Salud y Equipamiento Médico</v>
      </c>
      <c r="D613" s="12" t="n">
        <v>437.08</v>
      </c>
      <c r="E613" s="13" t="n">
        <f aca="false">Parámetros!$B$5</f>
        <v>4</v>
      </c>
      <c r="F613" s="13" t="n">
        <f aca="false">D613+E613</f>
        <v>441.08</v>
      </c>
      <c r="G613" s="3" t="n">
        <f aca="false">IF(C613="",Parámetros!$B$9,IFERROR(VLOOKUP(C613,Parámetros!$A$20:$B$23,2,FALSE()),Parámetros!$B$9))</f>
        <v>0.14</v>
      </c>
      <c r="H613" s="14" t="n">
        <v>14.54</v>
      </c>
      <c r="I613" s="12" t="n">
        <v>150</v>
      </c>
      <c r="J613" s="13" t="n">
        <f aca="false">ROUNDUP((F613+Parámetros!$C$13)/(1-G613),0)</f>
        <v>542</v>
      </c>
      <c r="K613" s="13" t="n">
        <f aca="false">ROUNDUP((F613+Parámetros!$C$14)/(1-G613),0)</f>
        <v>548</v>
      </c>
      <c r="L613" s="13" t="n">
        <f aca="false">ROUNDUP((F613+Parámetros!$C$15)/(1-G613),0)</f>
        <v>556</v>
      </c>
      <c r="M613" s="13" t="n">
        <f aca="false">MAX(ROUNDUP((F613+I613)/(1-G613),0),Parámetros!$B$7)</f>
        <v>688</v>
      </c>
      <c r="N613" s="12"/>
      <c r="O613" s="12"/>
      <c r="P613" s="13" t="n">
        <f aca="false">Parámetros!$B$6</f>
        <v>1</v>
      </c>
      <c r="Q613" s="13" t="n">
        <f aca="false">IF(AND(ISNUMBER(O613),O613-P613&gt;=Parámetros!$B$7),M613,IF(J613&lt;Parámetros!$B$13,J613,IF(K613&lt;Parámetros!$B$14,K613,IF(L613&lt;Parámetros!$B$15,L613,M613))))</f>
        <v>688</v>
      </c>
      <c r="R613" s="13" t="n">
        <f aca="false">IF(AND(ISNUMBER(O613),O613-P613&gt;=Q613),O613-P613,Q613)</f>
        <v>688</v>
      </c>
      <c r="S613" s="3" t="str">
        <f aca="false">IF(ISNUMBER(O613),R613/O613-1,"")</f>
        <v/>
      </c>
      <c r="T613" s="13" t="n">
        <f aca="false">VLOOKUP(R613,Parámetros!$A$13:$C$16,3,TRUE())</f>
        <v>0</v>
      </c>
      <c r="U613" s="13" t="n">
        <f aca="false">IF(R613&gt;=Parámetros!$B$7,I613,0)</f>
        <v>150</v>
      </c>
      <c r="V613" s="13" t="n">
        <f aca="false">R613*(1-G613)-T613-U613</f>
        <v>441.68</v>
      </c>
      <c r="W613" s="13" t="n">
        <f aca="false">V613-F613</f>
        <v>0.599999999999966</v>
      </c>
      <c r="X613" s="2" t="s">
        <v>13618</v>
      </c>
      <c r="Y613" s="2"/>
      <c r="Z613" s="13"/>
      <c r="AA613" s="2"/>
    </row>
    <row r="614" customFormat="false" ht="15" hidden="false" customHeight="false" outlineLevel="0" collapsed="false">
      <c r="A614" s="8" t="s">
        <v>7490</v>
      </c>
      <c r="B614" s="10" t="str">
        <f aca="false">'Layout Mercado Libre'!C614</f>
        <v>Keflex Cefalexina 500 mg 12 Tabletas</v>
      </c>
      <c r="C614" s="10" t="str">
        <f aca="false">IFERROR(LEFT('Layout Mercado Libre'!E614,FIND(" &gt; ",'Layout Mercado Libre'!E614)-1),"")</f>
        <v>Salud y Equipamiento Médico</v>
      </c>
      <c r="D614" s="12" t="n">
        <v>580.49</v>
      </c>
      <c r="E614" s="13" t="n">
        <f aca="false">Parámetros!$B$5</f>
        <v>4</v>
      </c>
      <c r="F614" s="13" t="n">
        <f aca="false">D614+E614</f>
        <v>584.49</v>
      </c>
      <c r="G614" s="3" t="n">
        <f aca="false">IF(C614="",Parámetros!$B$9,IFERROR(VLOOKUP(C614,Parámetros!$A$20:$B$23,2,FALSE()),Parámetros!$B$9))</f>
        <v>0.14</v>
      </c>
      <c r="H614" s="14" t="n">
        <v>0.15</v>
      </c>
      <c r="I614" s="12" t="n">
        <v>75</v>
      </c>
      <c r="J614" s="13" t="n">
        <f aca="false">ROUNDUP((F614+Parámetros!$C$13)/(1-G614),0)</f>
        <v>709</v>
      </c>
      <c r="K614" s="13" t="n">
        <f aca="false">ROUNDUP((F614+Parámetros!$C$14)/(1-G614),0)</f>
        <v>715</v>
      </c>
      <c r="L614" s="13" t="n">
        <f aca="false">ROUNDUP((F614+Parámetros!$C$15)/(1-G614),0)</f>
        <v>723</v>
      </c>
      <c r="M614" s="13" t="n">
        <f aca="false">MAX(ROUNDUP((F614+I614)/(1-G614),0),Parámetros!$B$7)</f>
        <v>767</v>
      </c>
      <c r="N614" s="12" t="n">
        <v>1018</v>
      </c>
      <c r="O614" s="12" t="n">
        <v>1021</v>
      </c>
      <c r="P614" s="13" t="n">
        <f aca="false">Parámetros!$B$6</f>
        <v>1</v>
      </c>
      <c r="Q614" s="13" t="n">
        <f aca="false">IF(AND(ISNUMBER(O614),O614-P614&gt;=Parámetros!$B$7),M614,IF(J614&lt;Parámetros!$B$13,J614,IF(K614&lt;Parámetros!$B$14,K614,IF(L614&lt;Parámetros!$B$15,L614,M614))))</f>
        <v>767</v>
      </c>
      <c r="R614" s="13" t="n">
        <f aca="false">IF(AND(ISNUMBER(O614),O614-P614&gt;=Q614),O614-P614,Q614)</f>
        <v>1020</v>
      </c>
      <c r="S614" s="3" t="n">
        <f aca="false">IF(ISNUMBER(O614),R614/O614-1,"")</f>
        <v>-0.000979431929480912</v>
      </c>
      <c r="T614" s="13" t="n">
        <f aca="false">VLOOKUP(R614,Parámetros!$A$13:$C$16,3,TRUE())</f>
        <v>0</v>
      </c>
      <c r="U614" s="13" t="n">
        <f aca="false">IF(R614&gt;=Parámetros!$B$7,I614,0)</f>
        <v>75</v>
      </c>
      <c r="V614" s="13" t="n">
        <f aca="false">R614*(1-G614)-T614-U614</f>
        <v>802.2</v>
      </c>
      <c r="W614" s="13" t="n">
        <f aca="false">V614-F614</f>
        <v>217.71</v>
      </c>
      <c r="X614" s="2" t="s">
        <v>13536</v>
      </c>
      <c r="Y614" s="2"/>
      <c r="Z614" s="13"/>
      <c r="AA614" s="2"/>
    </row>
    <row r="615" customFormat="false" ht="15" hidden="false" customHeight="false" outlineLevel="0" collapsed="false">
      <c r="A615" s="8" t="s">
        <v>7501</v>
      </c>
      <c r="B615" s="10" t="str">
        <f aca="false">'Layout Mercado Libre'!C615</f>
        <v>Crema Dental Colgate Máxima Protección Anticaries 50 ml</v>
      </c>
      <c r="C615" s="10" t="str">
        <f aca="false">IFERROR(LEFT('Layout Mercado Libre'!E615,FIND(" &gt; ",'Layout Mercado Libre'!E615)-1),"")</f>
        <v>Belleza y Cuidado Personal</v>
      </c>
      <c r="D615" s="12" t="n">
        <v>17.04</v>
      </c>
      <c r="E615" s="13" t="n">
        <f aca="false">Parámetros!$B$5</f>
        <v>4</v>
      </c>
      <c r="F615" s="13" t="n">
        <f aca="false">D615+E615</f>
        <v>21.04</v>
      </c>
      <c r="G615" s="3" t="n">
        <f aca="false">IF(C615="",Parámetros!$B$9,IFERROR(VLOOKUP(C615,Parámetros!$A$20:$B$23,2,FALSE()),Parámetros!$B$9))</f>
        <v>0.14</v>
      </c>
      <c r="H615" s="14" t="n">
        <v>0.11</v>
      </c>
      <c r="I615" s="12" t="n">
        <v>75</v>
      </c>
      <c r="J615" s="13" t="n">
        <f aca="false">ROUNDUP((F615+Parámetros!$C$13)/(1-G615),0)</f>
        <v>54</v>
      </c>
      <c r="K615" s="13" t="n">
        <f aca="false">ROUNDUP((F615+Parámetros!$C$14)/(1-G615),0)</f>
        <v>60</v>
      </c>
      <c r="L615" s="13" t="n">
        <f aca="false">ROUNDUP((F615+Parámetros!$C$15)/(1-G615),0)</f>
        <v>68</v>
      </c>
      <c r="M615" s="13" t="n">
        <f aca="false">MAX(ROUNDUP((F615+I615)/(1-G615),0),Parámetros!$B$7)</f>
        <v>299</v>
      </c>
      <c r="N615" s="12" t="n">
        <v>80.12</v>
      </c>
      <c r="O615" s="12" t="n">
        <v>69</v>
      </c>
      <c r="P615" s="13" t="n">
        <f aca="false">Parámetros!$B$6</f>
        <v>1</v>
      </c>
      <c r="Q615" s="13" t="n">
        <f aca="false">IF(AND(ISNUMBER(O615),O615-P615&gt;=Parámetros!$B$7),M615,IF(J615&lt;Parámetros!$B$13,J615,IF(K615&lt;Parámetros!$B$14,K615,IF(L615&lt;Parámetros!$B$15,L615,M615))))</f>
        <v>54</v>
      </c>
      <c r="R615" s="13" t="n">
        <f aca="false">IF(AND(ISNUMBER(O615),O615-P615&gt;=Q615),O615-P615,Q615)</f>
        <v>68</v>
      </c>
      <c r="S615" s="3" t="n">
        <f aca="false">IF(ISNUMBER(O615),R615/O615-1,"")</f>
        <v>-0.0144927536231884</v>
      </c>
      <c r="T615" s="13" t="n">
        <f aca="false">VLOOKUP(R615,Parámetros!$A$13:$C$16,3,TRUE())</f>
        <v>25</v>
      </c>
      <c r="U615" s="13" t="n">
        <f aca="false">IF(R615&gt;=Parámetros!$B$7,I615,0)</f>
        <v>0</v>
      </c>
      <c r="V615" s="13" t="n">
        <f aca="false">R615*(1-G615)-T615-U615</f>
        <v>33.48</v>
      </c>
      <c r="W615" s="13" t="n">
        <f aca="false">V615-F615</f>
        <v>12.44</v>
      </c>
      <c r="X615" s="2" t="s">
        <v>13638</v>
      </c>
      <c r="Y615" s="2"/>
      <c r="Z615" s="13"/>
      <c r="AA615" s="2"/>
    </row>
    <row r="616" customFormat="false" ht="15" hidden="false" customHeight="false" outlineLevel="0" collapsed="false">
      <c r="A616" s="8" t="s">
        <v>7509</v>
      </c>
      <c r="B616" s="10" t="str">
        <f aca="false">'Layout Mercado Libre'!C616</f>
        <v>Solutina F Gotas Oftálmicas Feniramina Nafazolina 15 ml</v>
      </c>
      <c r="C616" s="10" t="str">
        <f aca="false">IFERROR(LEFT('Layout Mercado Libre'!E616,FIND(" &gt; ",'Layout Mercado Libre'!E616)-1),"")</f>
        <v>Salud y Equipamiento Médico</v>
      </c>
      <c r="D616" s="12" t="n">
        <v>63.02</v>
      </c>
      <c r="E616" s="13" t="n">
        <f aca="false">Parámetros!$B$5</f>
        <v>4</v>
      </c>
      <c r="F616" s="13" t="n">
        <f aca="false">D616+E616</f>
        <v>67.02</v>
      </c>
      <c r="G616" s="3" t="n">
        <f aca="false">IF(C616="",Parámetros!$B$9,IFERROR(VLOOKUP(C616,Parámetros!$A$20:$B$23,2,FALSE()),Parámetros!$B$9))</f>
        <v>0.14</v>
      </c>
      <c r="H616" s="14" t="n">
        <v>0.07</v>
      </c>
      <c r="I616" s="12" t="n">
        <v>75</v>
      </c>
      <c r="J616" s="13" t="n">
        <f aca="false">ROUNDUP((F616+Parámetros!$C$13)/(1-G616),0)</f>
        <v>107</v>
      </c>
      <c r="K616" s="13" t="n">
        <f aca="false">ROUNDUP((F616+Parámetros!$C$14)/(1-G616),0)</f>
        <v>113</v>
      </c>
      <c r="L616" s="13" t="n">
        <f aca="false">ROUNDUP((F616+Parámetros!$C$15)/(1-G616),0)</f>
        <v>121</v>
      </c>
      <c r="M616" s="13" t="n">
        <f aca="false">MAX(ROUNDUP((F616+I616)/(1-G616),0),Parámetros!$B$7)</f>
        <v>299</v>
      </c>
      <c r="N616" s="12" t="n">
        <v>157.9</v>
      </c>
      <c r="O616" s="12" t="n">
        <v>119.13</v>
      </c>
      <c r="P616" s="13" t="n">
        <f aca="false">Parámetros!$B$6</f>
        <v>1</v>
      </c>
      <c r="Q616" s="13" t="n">
        <f aca="false">IF(AND(ISNUMBER(O616),O616-P616&gt;=Parámetros!$B$7),M616,IF(J616&lt;Parámetros!$B$13,J616,IF(K616&lt;Parámetros!$B$14,K616,IF(L616&lt;Parámetros!$B$15,L616,M616))))</f>
        <v>113</v>
      </c>
      <c r="R616" s="13" t="n">
        <f aca="false">IF(AND(ISNUMBER(O616),O616-P616&gt;=Q616),O616-P616,Q616)</f>
        <v>118.13</v>
      </c>
      <c r="S616" s="3" t="n">
        <f aca="false">IF(ISNUMBER(O616),R616/O616-1,"")</f>
        <v>-0.008394191219676</v>
      </c>
      <c r="T616" s="13" t="n">
        <f aca="false">VLOOKUP(R616,Parámetros!$A$13:$C$16,3,TRUE())</f>
        <v>30</v>
      </c>
      <c r="U616" s="13" t="n">
        <f aca="false">IF(R616&gt;=Parámetros!$B$7,I616,0)</f>
        <v>0</v>
      </c>
      <c r="V616" s="13" t="n">
        <f aca="false">R616*(1-G616)-T616-U616</f>
        <v>71.5918</v>
      </c>
      <c r="W616" s="13" t="n">
        <f aca="false">V616-F616</f>
        <v>4.57179999999998</v>
      </c>
      <c r="X616" s="2" t="s">
        <v>13569</v>
      </c>
      <c r="Y616" s="2"/>
      <c r="Z616" s="13"/>
      <c r="AA616" s="2"/>
    </row>
    <row r="617" customFormat="false" ht="15" hidden="false" customHeight="false" outlineLevel="0" collapsed="false">
      <c r="A617" s="8" t="s">
        <v>7524</v>
      </c>
      <c r="B617" s="10" t="str">
        <f aca="false">'Layout Mercado Libre'!C617</f>
        <v>Nene-Dent Gel Pediátrico Lidocaína Polidocanol 10 g</v>
      </c>
      <c r="C617" s="10" t="str">
        <f aca="false">IFERROR(LEFT('Layout Mercado Libre'!E617,FIND(" &gt; ",'Layout Mercado Libre'!E617)-1),"")</f>
        <v>Salud y Equipamiento Médico</v>
      </c>
      <c r="D617" s="12" t="n">
        <v>154.63</v>
      </c>
      <c r="E617" s="13" t="n">
        <f aca="false">Parámetros!$B$5</f>
        <v>4</v>
      </c>
      <c r="F617" s="13" t="n">
        <f aca="false">D617+E617</f>
        <v>158.63</v>
      </c>
      <c r="G617" s="3" t="n">
        <f aca="false">IF(C617="",Parámetros!$B$9,IFERROR(VLOOKUP(C617,Parámetros!$A$20:$B$23,2,FALSE()),Parámetros!$B$9))</f>
        <v>0.14</v>
      </c>
      <c r="H617" s="14" t="n">
        <v>0.06</v>
      </c>
      <c r="I617" s="12" t="n">
        <v>75</v>
      </c>
      <c r="J617" s="13" t="n">
        <f aca="false">ROUNDUP((F617+Parámetros!$C$13)/(1-G617),0)</f>
        <v>214</v>
      </c>
      <c r="K617" s="13" t="n">
        <f aca="false">ROUNDUP((F617+Parámetros!$C$14)/(1-G617),0)</f>
        <v>220</v>
      </c>
      <c r="L617" s="13" t="n">
        <f aca="false">ROUNDUP((F617+Parámetros!$C$15)/(1-G617),0)</f>
        <v>228</v>
      </c>
      <c r="M617" s="13" t="n">
        <f aca="false">MAX(ROUNDUP((F617+I617)/(1-G617),0),Parámetros!$B$7)</f>
        <v>299</v>
      </c>
      <c r="N617" s="12" t="n">
        <v>244.33</v>
      </c>
      <c r="O617" s="12" t="n">
        <v>205</v>
      </c>
      <c r="P617" s="13" t="n">
        <f aca="false">Parámetros!$B$6</f>
        <v>1</v>
      </c>
      <c r="Q617" s="13" t="n">
        <f aca="false">IF(AND(ISNUMBER(O617),O617-P617&gt;=Parámetros!$B$7),M617,IF(J617&lt;Parámetros!$B$13,J617,IF(K617&lt;Parámetros!$B$14,K617,IF(L617&lt;Parámetros!$B$15,L617,M617))))</f>
        <v>228</v>
      </c>
      <c r="R617" s="13" t="n">
        <f aca="false">IF(AND(ISNUMBER(O617),O617-P617&gt;=Q617),O617-P617,Q617)</f>
        <v>228</v>
      </c>
      <c r="S617" s="3" t="n">
        <f aca="false">IF(ISNUMBER(O617),R617/O617-1,"")</f>
        <v>0.11219512195122</v>
      </c>
      <c r="T617" s="13" t="n">
        <f aca="false">VLOOKUP(R617,Parámetros!$A$13:$C$16,3,TRUE())</f>
        <v>37</v>
      </c>
      <c r="U617" s="13" t="n">
        <f aca="false">IF(R617&gt;=Parámetros!$B$7,I617,0)</f>
        <v>0</v>
      </c>
      <c r="V617" s="13" t="n">
        <f aca="false">R617*(1-G617)-T617-U617</f>
        <v>159.08</v>
      </c>
      <c r="W617" s="13" t="n">
        <f aca="false">V617-F617</f>
        <v>0.449999999999989</v>
      </c>
      <c r="X617" s="2" t="s">
        <v>13570</v>
      </c>
      <c r="Y617" s="2"/>
      <c r="Z617" s="13"/>
      <c r="AA617" s="2"/>
    </row>
    <row r="618" customFormat="false" ht="15" hidden="false" customHeight="false" outlineLevel="0" collapsed="false">
      <c r="A618" s="8" t="s">
        <v>7538</v>
      </c>
      <c r="B618" s="10" t="str">
        <f aca="false">'Layout Mercado Libre'!C618</f>
        <v>Electrolit Suero Rehidratante Fresa Kiwi 625 ml</v>
      </c>
      <c r="C618" s="10" t="str">
        <f aca="false">IFERROR(LEFT('Layout Mercado Libre'!E618,FIND(" &gt; ",'Layout Mercado Libre'!E618)-1),"")</f>
        <v>Salud y Equipamiento Médico</v>
      </c>
      <c r="D618" s="12" t="n">
        <v>20.14</v>
      </c>
      <c r="E618" s="13" t="n">
        <f aca="false">Parámetros!$B$5</f>
        <v>4</v>
      </c>
      <c r="F618" s="13" t="n">
        <f aca="false">D618+E618</f>
        <v>24.14</v>
      </c>
      <c r="G618" s="3" t="n">
        <f aca="false">IF(C618="",Parámetros!$B$9,IFERROR(VLOOKUP(C618,Parámetros!$A$20:$B$23,2,FALSE()),Parámetros!$B$9))</f>
        <v>0.14</v>
      </c>
      <c r="H618" s="14" t="n">
        <v>0.8</v>
      </c>
      <c r="I618" s="12" t="n">
        <v>90</v>
      </c>
      <c r="J618" s="13" t="n">
        <f aca="false">ROUNDUP((F618+Parámetros!$C$13)/(1-G618),0)</f>
        <v>58</v>
      </c>
      <c r="K618" s="13" t="n">
        <f aca="false">ROUNDUP((F618+Parámetros!$C$14)/(1-G618),0)</f>
        <v>63</v>
      </c>
      <c r="L618" s="13" t="n">
        <f aca="false">ROUNDUP((F618+Parámetros!$C$15)/(1-G618),0)</f>
        <v>72</v>
      </c>
      <c r="M618" s="13" t="n">
        <f aca="false">MAX(ROUNDUP((F618+I618)/(1-G618),0),Parámetros!$B$7)</f>
        <v>299</v>
      </c>
      <c r="N618" s="12" t="n">
        <v>47.33</v>
      </c>
      <c r="O618" s="12" t="n">
        <v>39</v>
      </c>
      <c r="P618" s="13" t="n">
        <f aca="false">Parámetros!$B$6</f>
        <v>1</v>
      </c>
      <c r="Q618" s="13" t="n">
        <f aca="false">IF(AND(ISNUMBER(O618),O618-P618&gt;=Parámetros!$B$7),M618,IF(J618&lt;Parámetros!$B$13,J618,IF(K618&lt;Parámetros!$B$14,K618,IF(L618&lt;Parámetros!$B$15,L618,M618))))</f>
        <v>58</v>
      </c>
      <c r="R618" s="13" t="n">
        <f aca="false">IF(AND(ISNUMBER(O618),O618-P618&gt;=Q618),O618-P618,Q618)</f>
        <v>58</v>
      </c>
      <c r="S618" s="3" t="n">
        <f aca="false">IF(ISNUMBER(O618),R618/O618-1,"")</f>
        <v>0.487179487179487</v>
      </c>
      <c r="T618" s="13" t="n">
        <f aca="false">VLOOKUP(R618,Parámetros!$A$13:$C$16,3,TRUE())</f>
        <v>25</v>
      </c>
      <c r="U618" s="13" t="n">
        <f aca="false">IF(R618&gt;=Parámetros!$B$7,I618,0)</f>
        <v>0</v>
      </c>
      <c r="V618" s="13" t="n">
        <f aca="false">R618*(1-G618)-T618-U618</f>
        <v>24.88</v>
      </c>
      <c r="W618" s="13" t="n">
        <f aca="false">V618-F618</f>
        <v>0.740000000000002</v>
      </c>
      <c r="X618" s="2" t="s">
        <v>13687</v>
      </c>
      <c r="Y618" s="2"/>
      <c r="Z618" s="13"/>
      <c r="AA618" s="2"/>
    </row>
    <row r="619" customFormat="false" ht="15" hidden="false" customHeight="false" outlineLevel="0" collapsed="false">
      <c r="A619" s="8" t="s">
        <v>7549</v>
      </c>
      <c r="B619" s="10" t="str">
        <f aca="false">'Layout Mercado Libre'!C619</f>
        <v>Condones Prudence 2 Pack Extra Time y Zero 6 Piezas</v>
      </c>
      <c r="C619" s="10" t="str">
        <f aca="false">IFERROR(LEFT('Layout Mercado Libre'!E619,FIND(" &gt; ",'Layout Mercado Libre'!E619)-1),"")</f>
        <v>Salud y Equipamiento Médico</v>
      </c>
      <c r="D619" s="12" t="n">
        <v>29.62</v>
      </c>
      <c r="E619" s="13" t="n">
        <f aca="false">Parámetros!$B$5</f>
        <v>4</v>
      </c>
      <c r="F619" s="13" t="n">
        <f aca="false">D619+E619</f>
        <v>33.62</v>
      </c>
      <c r="G619" s="3" t="n">
        <f aca="false">IF(C619="",Parámetros!$B$9,IFERROR(VLOOKUP(C619,Parámetros!$A$20:$B$23,2,FALSE()),Parámetros!$B$9))</f>
        <v>0.14</v>
      </c>
      <c r="H619" s="14" t="n">
        <v>0.19</v>
      </c>
      <c r="I619" s="12" t="n">
        <v>75</v>
      </c>
      <c r="J619" s="13" t="n">
        <f aca="false">ROUNDUP((F619+Parámetros!$C$13)/(1-G619),0)</f>
        <v>69</v>
      </c>
      <c r="K619" s="13" t="n">
        <f aca="false">ROUNDUP((F619+Parámetros!$C$14)/(1-G619),0)</f>
        <v>74</v>
      </c>
      <c r="L619" s="13" t="n">
        <f aca="false">ROUNDUP((F619+Parámetros!$C$15)/(1-G619),0)</f>
        <v>83</v>
      </c>
      <c r="M619" s="13" t="n">
        <f aca="false">MAX(ROUNDUP((F619+I619)/(1-G619),0),Parámetros!$B$7)</f>
        <v>299</v>
      </c>
      <c r="N619" s="12" t="n">
        <v>58</v>
      </c>
      <c r="O619" s="12" t="n">
        <v>58</v>
      </c>
      <c r="P619" s="13" t="n">
        <f aca="false">Parámetros!$B$6</f>
        <v>1</v>
      </c>
      <c r="Q619" s="13" t="n">
        <f aca="false">IF(AND(ISNUMBER(O619),O619-P619&gt;=Parámetros!$B$7),M619,IF(J619&lt;Parámetros!$B$13,J619,IF(K619&lt;Parámetros!$B$14,K619,IF(L619&lt;Parámetros!$B$15,L619,M619))))</f>
        <v>69</v>
      </c>
      <c r="R619" s="13" t="n">
        <f aca="false">IF(AND(ISNUMBER(O619),O619-P619&gt;=Q619),O619-P619,Q619)</f>
        <v>69</v>
      </c>
      <c r="S619" s="3" t="n">
        <f aca="false">IF(ISNUMBER(O619),R619/O619-1,"")</f>
        <v>0.189655172413793</v>
      </c>
      <c r="T619" s="13" t="n">
        <f aca="false">VLOOKUP(R619,Parámetros!$A$13:$C$16,3,TRUE())</f>
        <v>25</v>
      </c>
      <c r="U619" s="13" t="n">
        <f aca="false">IF(R619&gt;=Parámetros!$B$7,I619,0)</f>
        <v>0</v>
      </c>
      <c r="V619" s="13" t="n">
        <f aca="false">R619*(1-G619)-T619-U619</f>
        <v>34.34</v>
      </c>
      <c r="W619" s="13" t="n">
        <f aca="false">V619-F619</f>
        <v>0.719999999999992</v>
      </c>
      <c r="X619" s="2" t="s">
        <v>13655</v>
      </c>
      <c r="Y619" s="2"/>
      <c r="Z619" s="13"/>
      <c r="AA619" s="2"/>
    </row>
    <row r="620" customFormat="false" ht="15" hidden="false" customHeight="false" outlineLevel="0" collapsed="false">
      <c r="A620" s="8" t="s">
        <v>7561</v>
      </c>
      <c r="B620" s="10" t="str">
        <f aca="false">'Layout Mercado Libre'!C620</f>
        <v>Desodorante Axe Excite Aerosol para Hombre 150 ml</v>
      </c>
      <c r="C620" s="10" t="str">
        <f aca="false">IFERROR(LEFT('Layout Mercado Libre'!E620,FIND(" &gt; ",'Layout Mercado Libre'!E620)-1),"")</f>
        <v>Belleza y Cuidado Personal</v>
      </c>
      <c r="D620" s="12" t="n">
        <v>39.51</v>
      </c>
      <c r="E620" s="13" t="n">
        <f aca="false">Parámetros!$B$5</f>
        <v>4</v>
      </c>
      <c r="F620" s="13" t="n">
        <f aca="false">D620+E620</f>
        <v>43.51</v>
      </c>
      <c r="G620" s="3" t="n">
        <f aca="false">IF(C620="",Parámetros!$B$9,IFERROR(VLOOKUP(C620,Parámetros!$A$20:$B$23,2,FALSE()),Parámetros!$B$9))</f>
        <v>0.14</v>
      </c>
      <c r="H620" s="14" t="n">
        <v>0.23</v>
      </c>
      <c r="I620" s="12" t="n">
        <v>75</v>
      </c>
      <c r="J620" s="13" t="n">
        <f aca="false">ROUNDUP((F620+Parámetros!$C$13)/(1-G620),0)</f>
        <v>80</v>
      </c>
      <c r="K620" s="13" t="n">
        <f aca="false">ROUNDUP((F620+Parámetros!$C$14)/(1-G620),0)</f>
        <v>86</v>
      </c>
      <c r="L620" s="13" t="n">
        <f aca="false">ROUNDUP((F620+Parámetros!$C$15)/(1-G620),0)</f>
        <v>94</v>
      </c>
      <c r="M620" s="13" t="n">
        <f aca="false">MAX(ROUNDUP((F620+I620)/(1-G620),0),Parámetros!$B$7)</f>
        <v>299</v>
      </c>
      <c r="N620" s="12" t="n">
        <v>215.46</v>
      </c>
      <c r="O620" s="12" t="n">
        <v>215.46</v>
      </c>
      <c r="P620" s="13" t="n">
        <f aca="false">Parámetros!$B$6</f>
        <v>1</v>
      </c>
      <c r="Q620" s="13" t="n">
        <f aca="false">IF(AND(ISNUMBER(O620),O620-P620&gt;=Parámetros!$B$7),M620,IF(J620&lt;Parámetros!$B$13,J620,IF(K620&lt;Parámetros!$B$14,K620,IF(L620&lt;Parámetros!$B$15,L620,M620))))</f>
        <v>80</v>
      </c>
      <c r="R620" s="13" t="n">
        <f aca="false">IF(AND(ISNUMBER(O620),O620-P620&gt;=Q620),O620-P620,Q620)</f>
        <v>214.46</v>
      </c>
      <c r="S620" s="3" t="n">
        <f aca="false">IF(ISNUMBER(O620),R620/O620-1,"")</f>
        <v>-0.00464123271140815</v>
      </c>
      <c r="T620" s="13" t="n">
        <f aca="false">VLOOKUP(R620,Parámetros!$A$13:$C$16,3,TRUE())</f>
        <v>37</v>
      </c>
      <c r="U620" s="13" t="n">
        <f aca="false">IF(R620&gt;=Parámetros!$B$7,I620,0)</f>
        <v>0</v>
      </c>
      <c r="V620" s="13" t="n">
        <f aca="false">R620*(1-G620)-T620-U620</f>
        <v>147.4356</v>
      </c>
      <c r="W620" s="13" t="n">
        <f aca="false">V620-F620</f>
        <v>103.9256</v>
      </c>
      <c r="X620" s="2" t="s">
        <v>13625</v>
      </c>
      <c r="Y620" s="2"/>
      <c r="Z620" s="13"/>
      <c r="AA620" s="2"/>
    </row>
    <row r="621" customFormat="false" ht="15" hidden="false" customHeight="false" outlineLevel="0" collapsed="false">
      <c r="A621" s="8" t="s">
        <v>7570</v>
      </c>
      <c r="B621" s="10" t="str">
        <f aca="false">'Layout Mercado Libre'!C621</f>
        <v>Entresto Sacubitrilo/Valsartán 100 mg 60 Comprimidos</v>
      </c>
      <c r="C621" s="10" t="str">
        <f aca="false">IFERROR(LEFT('Layout Mercado Libre'!E621,FIND(" &gt; ",'Layout Mercado Libre'!E621)-1),"")</f>
        <v>Salud y Equipamiento Médico</v>
      </c>
      <c r="D621" s="12" t="n">
        <v>750</v>
      </c>
      <c r="E621" s="13" t="n">
        <f aca="false">Parámetros!$B$5</f>
        <v>4</v>
      </c>
      <c r="F621" s="13" t="n">
        <f aca="false">D621+E621</f>
        <v>754</v>
      </c>
      <c r="G621" s="3" t="n">
        <f aca="false">IF(C621="",Parámetros!$B$9,IFERROR(VLOOKUP(C621,Parámetros!$A$20:$B$23,2,FALSE()),Parámetros!$B$9))</f>
        <v>0.14</v>
      </c>
      <c r="H621" s="14" t="n">
        <v>0.26</v>
      </c>
      <c r="I621" s="12" t="n">
        <v>75</v>
      </c>
      <c r="J621" s="13" t="n">
        <f aca="false">ROUNDUP((F621+Parámetros!$C$13)/(1-G621),0)</f>
        <v>906</v>
      </c>
      <c r="K621" s="13" t="n">
        <f aca="false">ROUNDUP((F621+Parámetros!$C$14)/(1-G621),0)</f>
        <v>912</v>
      </c>
      <c r="L621" s="13" t="n">
        <f aca="false">ROUNDUP((F621+Parámetros!$C$15)/(1-G621),0)</f>
        <v>920</v>
      </c>
      <c r="M621" s="13" t="n">
        <f aca="false">MAX(ROUNDUP((F621+I621)/(1-G621),0),Parámetros!$B$7)</f>
        <v>964</v>
      </c>
      <c r="N621" s="12" t="n">
        <v>4640.15</v>
      </c>
      <c r="O621" s="12" t="n">
        <v>3826.86</v>
      </c>
      <c r="P621" s="13" t="n">
        <f aca="false">Parámetros!$B$6</f>
        <v>1</v>
      </c>
      <c r="Q621" s="13" t="n">
        <f aca="false">IF(AND(ISNUMBER(O621),O621-P621&gt;=Parámetros!$B$7),M621,IF(J621&lt;Parámetros!$B$13,J621,IF(K621&lt;Parámetros!$B$14,K621,IF(L621&lt;Parámetros!$B$15,L621,M621))))</f>
        <v>964</v>
      </c>
      <c r="R621" s="13" t="n">
        <f aca="false">IF(AND(ISNUMBER(O621),O621-P621&gt;=Q621),O621-P621,Q621)</f>
        <v>3825.86</v>
      </c>
      <c r="S621" s="3" t="n">
        <f aca="false">IF(ISNUMBER(O621),R621/O621-1,"")</f>
        <v>-0.000261310839696272</v>
      </c>
      <c r="T621" s="13" t="n">
        <f aca="false">VLOOKUP(R621,Parámetros!$A$13:$C$16,3,TRUE())</f>
        <v>0</v>
      </c>
      <c r="U621" s="13" t="n">
        <f aca="false">IF(R621&gt;=Parámetros!$B$7,I621,0)</f>
        <v>75</v>
      </c>
      <c r="V621" s="13" t="n">
        <f aca="false">R621*(1-G621)-T621-U621</f>
        <v>3215.2396</v>
      </c>
      <c r="W621" s="13" t="n">
        <f aca="false">V621-F621</f>
        <v>2461.2396</v>
      </c>
      <c r="X621" s="2" t="s">
        <v>13715</v>
      </c>
      <c r="Y621" s="2"/>
      <c r="Z621" s="13"/>
      <c r="AA621" s="2"/>
    </row>
    <row r="622" customFormat="false" ht="15" hidden="false" customHeight="false" outlineLevel="0" collapsed="false">
      <c r="A622" s="8" t="s">
        <v>7583</v>
      </c>
      <c r="B622" s="10" t="str">
        <f aca="false">'Layout Mercado Libre'!C622</f>
        <v>Remexa Oleoderm Crema Corporal para Piel Seca 225 ml</v>
      </c>
      <c r="C622" s="10" t="str">
        <f aca="false">IFERROR(LEFT('Layout Mercado Libre'!E622,FIND(" &gt; ",'Layout Mercado Libre'!E622)-1),"")</f>
        <v>Belleza y Cuidado Personal</v>
      </c>
      <c r="D622" s="12" t="n">
        <v>172.71</v>
      </c>
      <c r="E622" s="13" t="n">
        <f aca="false">Parámetros!$B$5</f>
        <v>4</v>
      </c>
      <c r="F622" s="13" t="n">
        <f aca="false">D622+E622</f>
        <v>176.71</v>
      </c>
      <c r="G622" s="3" t="n">
        <f aca="false">IF(C622="",Parámetros!$B$9,IFERROR(VLOOKUP(C622,Parámetros!$A$20:$B$23,2,FALSE()),Parámetros!$B$9))</f>
        <v>0.14</v>
      </c>
      <c r="H622" s="14" t="n">
        <v>0.32</v>
      </c>
      <c r="I622" s="12" t="n">
        <v>75</v>
      </c>
      <c r="J622" s="13" t="n">
        <f aca="false">ROUNDUP((F622+Parámetros!$C$13)/(1-G622),0)</f>
        <v>235</v>
      </c>
      <c r="K622" s="13" t="n">
        <f aca="false">ROUNDUP((F622+Parámetros!$C$14)/(1-G622),0)</f>
        <v>241</v>
      </c>
      <c r="L622" s="13" t="n">
        <f aca="false">ROUNDUP((F622+Parámetros!$C$15)/(1-G622),0)</f>
        <v>249</v>
      </c>
      <c r="M622" s="13" t="n">
        <f aca="false">MAX(ROUNDUP((F622+I622)/(1-G622),0),Parámetros!$B$7)</f>
        <v>299</v>
      </c>
      <c r="N622" s="12" t="n">
        <v>496.72</v>
      </c>
      <c r="O622" s="12" t="n">
        <v>472</v>
      </c>
      <c r="P622" s="13" t="n">
        <f aca="false">Parámetros!$B$6</f>
        <v>1</v>
      </c>
      <c r="Q622" s="13" t="n">
        <f aca="false">IF(AND(ISNUMBER(O622),O622-P622&gt;=Parámetros!$B$7),M622,IF(J622&lt;Parámetros!$B$13,J622,IF(K622&lt;Parámetros!$B$14,K622,IF(L622&lt;Parámetros!$B$15,L622,M622))))</f>
        <v>299</v>
      </c>
      <c r="R622" s="13" t="n">
        <f aca="false">IF(AND(ISNUMBER(O622),O622-P622&gt;=Q622),O622-P622,Q622)</f>
        <v>471</v>
      </c>
      <c r="S622" s="3" t="n">
        <f aca="false">IF(ISNUMBER(O622),R622/O622-1,"")</f>
        <v>-0.0021186440677966</v>
      </c>
      <c r="T622" s="13" t="n">
        <f aca="false">VLOOKUP(R622,Parámetros!$A$13:$C$16,3,TRUE())</f>
        <v>0</v>
      </c>
      <c r="U622" s="13" t="n">
        <f aca="false">IF(R622&gt;=Parámetros!$B$7,I622,0)</f>
        <v>75</v>
      </c>
      <c r="V622" s="13" t="n">
        <f aca="false">R622*(1-G622)-T622-U622</f>
        <v>330.06</v>
      </c>
      <c r="W622" s="13" t="n">
        <f aca="false">V622-F622</f>
        <v>153.35</v>
      </c>
      <c r="X622" s="2" t="s">
        <v>13726</v>
      </c>
      <c r="Y622" s="2"/>
      <c r="Z622" s="13"/>
      <c r="AA622" s="2"/>
    </row>
    <row r="623" customFormat="false" ht="15" hidden="false" customHeight="false" outlineLevel="0" collapsed="false">
      <c r="A623" s="8" t="s">
        <v>7594</v>
      </c>
      <c r="B623" s="10" t="str">
        <f aca="false">'Layout Mercado Libre'!C623</f>
        <v>Fluoning Levofloxacino 500 mg 7 Tabletas</v>
      </c>
      <c r="C623" s="10" t="str">
        <f aca="false">IFERROR(LEFT('Layout Mercado Libre'!E623,FIND(" &gt; ",'Layout Mercado Libre'!E623)-1),"")</f>
        <v>Salud y Equipamiento Médico</v>
      </c>
      <c r="D623" s="12" t="n">
        <v>294.44</v>
      </c>
      <c r="E623" s="13" t="n">
        <f aca="false">Parámetros!$B$5</f>
        <v>4</v>
      </c>
      <c r="F623" s="13" t="n">
        <f aca="false">D623+E623</f>
        <v>298.44</v>
      </c>
      <c r="G623" s="3" t="n">
        <f aca="false">IF(C623="",Parámetros!$B$9,IFERROR(VLOOKUP(C623,Parámetros!$A$20:$B$23,2,FALSE()),Parámetros!$B$9))</f>
        <v>0.14</v>
      </c>
      <c r="H623" s="14" t="n">
        <v>0.14</v>
      </c>
      <c r="I623" s="12" t="n">
        <v>75</v>
      </c>
      <c r="J623" s="13" t="n">
        <f aca="false">ROUNDUP((F623+Parámetros!$C$13)/(1-G623),0)</f>
        <v>377</v>
      </c>
      <c r="K623" s="13" t="n">
        <f aca="false">ROUNDUP((F623+Parámetros!$C$14)/(1-G623),0)</f>
        <v>382</v>
      </c>
      <c r="L623" s="13" t="n">
        <f aca="false">ROUNDUP((F623+Parámetros!$C$15)/(1-G623),0)</f>
        <v>391</v>
      </c>
      <c r="M623" s="13" t="n">
        <f aca="false">MAX(ROUNDUP((F623+I623)/(1-G623),0),Parámetros!$B$7)</f>
        <v>435</v>
      </c>
      <c r="N623" s="12" t="n">
        <v>755.11</v>
      </c>
      <c r="O623" s="12" t="n">
        <v>538.2</v>
      </c>
      <c r="P623" s="13" t="n">
        <f aca="false">Parámetros!$B$6</f>
        <v>1</v>
      </c>
      <c r="Q623" s="13" t="n">
        <f aca="false">IF(AND(ISNUMBER(O623),O623-P623&gt;=Parámetros!$B$7),M623,IF(J623&lt;Parámetros!$B$13,J623,IF(K623&lt;Parámetros!$B$14,K623,IF(L623&lt;Parámetros!$B$15,L623,M623))))</f>
        <v>435</v>
      </c>
      <c r="R623" s="13" t="n">
        <f aca="false">IF(AND(ISNUMBER(O623),O623-P623&gt;=Q623),O623-P623,Q623)</f>
        <v>537.2</v>
      </c>
      <c r="S623" s="3" t="n">
        <f aca="false">IF(ISNUMBER(O623),R623/O623-1,"")</f>
        <v>-0.00185804533630618</v>
      </c>
      <c r="T623" s="13" t="n">
        <f aca="false">VLOOKUP(R623,Parámetros!$A$13:$C$16,3,TRUE())</f>
        <v>0</v>
      </c>
      <c r="U623" s="13" t="n">
        <f aca="false">IF(R623&gt;=Parámetros!$B$7,I623,0)</f>
        <v>75</v>
      </c>
      <c r="V623" s="13" t="n">
        <f aca="false">R623*(1-G623)-T623-U623</f>
        <v>386.992</v>
      </c>
      <c r="W623" s="13" t="n">
        <f aca="false">V623-F623</f>
        <v>88.552</v>
      </c>
      <c r="X623" s="2" t="s">
        <v>13657</v>
      </c>
      <c r="Y623" s="2"/>
      <c r="Z623" s="13"/>
      <c r="AA623" s="2"/>
    </row>
    <row r="624" customFormat="false" ht="15" hidden="false" customHeight="false" outlineLevel="0" collapsed="false">
      <c r="A624" s="8" t="s">
        <v>7604</v>
      </c>
      <c r="B624" s="10" t="str">
        <f aca="false">'Layout Mercado Libre'!C624</f>
        <v>Kitoscell Gel de Pirfenidona para Piel Tubo 3.5 g</v>
      </c>
      <c r="C624" s="10" t="str">
        <f aca="false">IFERROR(LEFT('Layout Mercado Libre'!E624,FIND(" &gt; ",'Layout Mercado Libre'!E624)-1),"")</f>
        <v>Salud y Equipamiento Médico</v>
      </c>
      <c r="D624" s="12" t="n">
        <v>89.08</v>
      </c>
      <c r="E624" s="13" t="n">
        <f aca="false">Parámetros!$B$5</f>
        <v>4</v>
      </c>
      <c r="F624" s="13" t="n">
        <f aca="false">D624+E624</f>
        <v>93.08</v>
      </c>
      <c r="G624" s="3" t="n">
        <f aca="false">IF(C624="",Parámetros!$B$9,IFERROR(VLOOKUP(C624,Parámetros!$A$20:$B$23,2,FALSE()),Parámetros!$B$9))</f>
        <v>0.14</v>
      </c>
      <c r="H624" s="14" t="n">
        <v>0.05</v>
      </c>
      <c r="I624" s="12" t="n">
        <v>75</v>
      </c>
      <c r="J624" s="13" t="n">
        <f aca="false">ROUNDUP((F624+Parámetros!$C$13)/(1-G624),0)</f>
        <v>138</v>
      </c>
      <c r="K624" s="13" t="n">
        <f aca="false">ROUNDUP((F624+Parámetros!$C$14)/(1-G624),0)</f>
        <v>144</v>
      </c>
      <c r="L624" s="13" t="n">
        <f aca="false">ROUNDUP((F624+Parámetros!$C$15)/(1-G624),0)</f>
        <v>152</v>
      </c>
      <c r="M624" s="13" t="n">
        <f aca="false">MAX(ROUNDUP((F624+I624)/(1-G624),0),Parámetros!$B$7)</f>
        <v>299</v>
      </c>
      <c r="N624" s="12" t="n">
        <v>179</v>
      </c>
      <c r="O624" s="12" t="n">
        <v>139</v>
      </c>
      <c r="P624" s="13" t="n">
        <f aca="false">Parámetros!$B$6</f>
        <v>1</v>
      </c>
      <c r="Q624" s="13" t="n">
        <f aca="false">IF(AND(ISNUMBER(O624),O624-P624&gt;=Parámetros!$B$7),M624,IF(J624&lt;Parámetros!$B$13,J624,IF(K624&lt;Parámetros!$B$14,K624,IF(L624&lt;Parámetros!$B$15,L624,M624))))</f>
        <v>144</v>
      </c>
      <c r="R624" s="13" t="n">
        <f aca="false">IF(AND(ISNUMBER(O624),O624-P624&gt;=Q624),O624-P624,Q624)</f>
        <v>144</v>
      </c>
      <c r="S624" s="3" t="n">
        <f aca="false">IF(ISNUMBER(O624),R624/O624-1,"")</f>
        <v>0.0359712230215827</v>
      </c>
      <c r="T624" s="13" t="n">
        <f aca="false">VLOOKUP(R624,Parámetros!$A$13:$C$16,3,TRUE())</f>
        <v>30</v>
      </c>
      <c r="U624" s="13" t="n">
        <f aca="false">IF(R624&gt;=Parámetros!$B$7,I624,0)</f>
        <v>0</v>
      </c>
      <c r="V624" s="13" t="n">
        <f aca="false">R624*(1-G624)-T624-U624</f>
        <v>93.84</v>
      </c>
      <c r="W624" s="13" t="n">
        <f aca="false">V624-F624</f>
        <v>0.760000000000005</v>
      </c>
      <c r="X624" s="2" t="s">
        <v>13727</v>
      </c>
      <c r="Y624" s="2"/>
      <c r="Z624" s="13"/>
      <c r="AA624" s="2"/>
    </row>
    <row r="625" customFormat="false" ht="15" hidden="false" customHeight="false" outlineLevel="0" collapsed="false">
      <c r="A625" s="8" t="s">
        <v>7616</v>
      </c>
      <c r="B625" s="10" t="str">
        <f aca="false">'Layout Mercado Libre'!C625</f>
        <v>Cepillo Dental Clinic Inter-Ortho Mediano 38 Caja 12 Piezas</v>
      </c>
      <c r="C625" s="10" t="str">
        <f aca="false">IFERROR(LEFT('Layout Mercado Libre'!E625,FIND(" &gt; ",'Layout Mercado Libre'!E625)-1),"")</f>
        <v>Belleza y Cuidado Personal</v>
      </c>
      <c r="D625" s="12" t="n">
        <v>210.11</v>
      </c>
      <c r="E625" s="13" t="n">
        <f aca="false">Parámetros!$B$5</f>
        <v>4</v>
      </c>
      <c r="F625" s="13" t="n">
        <f aca="false">D625+E625</f>
        <v>214.11</v>
      </c>
      <c r="G625" s="3" t="n">
        <f aca="false">IF(C625="",Parámetros!$B$9,IFERROR(VLOOKUP(C625,Parámetros!$A$20:$B$23,2,FALSE()),Parámetros!$B$9))</f>
        <v>0.14</v>
      </c>
      <c r="H625" s="14" t="n">
        <v>0.22</v>
      </c>
      <c r="I625" s="12" t="n">
        <v>75</v>
      </c>
      <c r="J625" s="13" t="n">
        <f aca="false">ROUNDUP((F625+Parámetros!$C$13)/(1-G625),0)</f>
        <v>279</v>
      </c>
      <c r="K625" s="13" t="n">
        <f aca="false">ROUNDUP((F625+Parámetros!$C$14)/(1-G625),0)</f>
        <v>284</v>
      </c>
      <c r="L625" s="13" t="n">
        <f aca="false">ROUNDUP((F625+Parámetros!$C$15)/(1-G625),0)</f>
        <v>292</v>
      </c>
      <c r="M625" s="13" t="n">
        <f aca="false">MAX(ROUNDUP((F625+I625)/(1-G625),0),Parámetros!$B$7)</f>
        <v>337</v>
      </c>
      <c r="N625" s="12"/>
      <c r="O625" s="12"/>
      <c r="P625" s="13" t="n">
        <f aca="false">Parámetros!$B$6</f>
        <v>1</v>
      </c>
      <c r="Q625" s="13" t="n">
        <f aca="false">IF(AND(ISNUMBER(O625),O625-P625&gt;=Parámetros!$B$7),M625,IF(J625&lt;Parámetros!$B$13,J625,IF(K625&lt;Parámetros!$B$14,K625,IF(L625&lt;Parámetros!$B$15,L625,M625))))</f>
        <v>292</v>
      </c>
      <c r="R625" s="13" t="n">
        <f aca="false">IF(AND(ISNUMBER(O625),O625-P625&gt;=Q625),O625-P625,Q625)</f>
        <v>292</v>
      </c>
      <c r="S625" s="3" t="str">
        <f aca="false">IF(ISNUMBER(O625),R625/O625-1,"")</f>
        <v/>
      </c>
      <c r="T625" s="13" t="n">
        <f aca="false">VLOOKUP(R625,Parámetros!$A$13:$C$16,3,TRUE())</f>
        <v>37</v>
      </c>
      <c r="U625" s="13" t="n">
        <f aca="false">IF(R625&gt;=Parámetros!$B$7,I625,0)</f>
        <v>0</v>
      </c>
      <c r="V625" s="13" t="n">
        <f aca="false">R625*(1-G625)-T625-U625</f>
        <v>214.12</v>
      </c>
      <c r="W625" s="13" t="n">
        <f aca="false">V625-F625</f>
        <v>0.00999999999999091</v>
      </c>
      <c r="X625" s="2" t="s">
        <v>13724</v>
      </c>
      <c r="Y625" s="2"/>
      <c r="Z625" s="13"/>
      <c r="AA625" s="2"/>
    </row>
    <row r="626" customFormat="false" ht="15" hidden="false" customHeight="false" outlineLevel="0" collapsed="false">
      <c r="A626" s="8" t="s">
        <v>7629</v>
      </c>
      <c r="B626" s="10" t="str">
        <f aca="false">'Layout Mercado Libre'!C626</f>
        <v>Metamucil Fibra en Polvo Sabor Natural 210 g</v>
      </c>
      <c r="C626" s="10" t="str">
        <f aca="false">IFERROR(LEFT('Layout Mercado Libre'!E626,FIND(" &gt; ",'Layout Mercado Libre'!E626)-1),"")</f>
        <v>Salud y Equipamiento Médico</v>
      </c>
      <c r="D626" s="12" t="n">
        <v>258.07</v>
      </c>
      <c r="E626" s="13" t="n">
        <f aca="false">Parámetros!$B$5</f>
        <v>4</v>
      </c>
      <c r="F626" s="13" t="n">
        <f aca="false">D626+E626</f>
        <v>262.07</v>
      </c>
      <c r="G626" s="3" t="n">
        <f aca="false">IF(C626="",Parámetros!$B$9,IFERROR(VLOOKUP(C626,Parámetros!$A$20:$B$23,2,FALSE()),Parámetros!$B$9))</f>
        <v>0.14</v>
      </c>
      <c r="H626" s="14" t="n">
        <v>0.29</v>
      </c>
      <c r="I626" s="12" t="n">
        <v>75</v>
      </c>
      <c r="J626" s="13" t="n">
        <f aca="false">ROUNDUP((F626+Parámetros!$C$13)/(1-G626),0)</f>
        <v>334</v>
      </c>
      <c r="K626" s="13" t="n">
        <f aca="false">ROUNDUP((F626+Parámetros!$C$14)/(1-G626),0)</f>
        <v>340</v>
      </c>
      <c r="L626" s="13" t="n">
        <f aca="false">ROUNDUP((F626+Parámetros!$C$15)/(1-G626),0)</f>
        <v>348</v>
      </c>
      <c r="M626" s="13" t="n">
        <f aca="false">MAX(ROUNDUP((F626+I626)/(1-G626),0),Parámetros!$B$7)</f>
        <v>392</v>
      </c>
      <c r="N626" s="12" t="n">
        <v>518.76</v>
      </c>
      <c r="O626" s="12" t="n">
        <v>699</v>
      </c>
      <c r="P626" s="13" t="n">
        <f aca="false">Parámetros!$B$6</f>
        <v>1</v>
      </c>
      <c r="Q626" s="13" t="n">
        <f aca="false">IF(AND(ISNUMBER(O626),O626-P626&gt;=Parámetros!$B$7),M626,IF(J626&lt;Parámetros!$B$13,J626,IF(K626&lt;Parámetros!$B$14,K626,IF(L626&lt;Parámetros!$B$15,L626,M626))))</f>
        <v>392</v>
      </c>
      <c r="R626" s="13" t="n">
        <f aca="false">IF(AND(ISNUMBER(O626),O626-P626&gt;=Q626),O626-P626,Q626)</f>
        <v>698</v>
      </c>
      <c r="S626" s="3" t="n">
        <f aca="false">IF(ISNUMBER(O626),R626/O626-1,"")</f>
        <v>-0.0014306151645207</v>
      </c>
      <c r="T626" s="13" t="n">
        <f aca="false">VLOOKUP(R626,Parámetros!$A$13:$C$16,3,TRUE())</f>
        <v>0</v>
      </c>
      <c r="U626" s="13" t="n">
        <f aca="false">IF(R626&gt;=Parámetros!$B$7,I626,0)</f>
        <v>75</v>
      </c>
      <c r="V626" s="13" t="n">
        <f aca="false">R626*(1-G626)-T626-U626</f>
        <v>525.28</v>
      </c>
      <c r="W626" s="13" t="n">
        <f aca="false">V626-F626</f>
        <v>263.21</v>
      </c>
      <c r="X626" s="2" t="s">
        <v>13728</v>
      </c>
      <c r="Y626" s="2"/>
      <c r="Z626" s="13"/>
      <c r="AA626" s="2"/>
    </row>
    <row r="627" customFormat="false" ht="15" hidden="false" customHeight="false" outlineLevel="0" collapsed="false">
      <c r="A627" s="8" t="s">
        <v>7643</v>
      </c>
      <c r="B627" s="10" t="str">
        <f aca="false">'Layout Mercado Libre'!C627</f>
        <v>Sico SoftLube Original Gel Lubricante Íntimo 56.7 g</v>
      </c>
      <c r="C627" s="10" t="str">
        <f aca="false">IFERROR(LEFT('Layout Mercado Libre'!E627,FIND(" &gt; ",'Layout Mercado Libre'!E627)-1),"")</f>
        <v>Salud y Equipamiento Médico</v>
      </c>
      <c r="D627" s="12" t="n">
        <v>77.42</v>
      </c>
      <c r="E627" s="13" t="n">
        <f aca="false">Parámetros!$B$5</f>
        <v>4</v>
      </c>
      <c r="F627" s="13" t="n">
        <f aca="false">D627+E627</f>
        <v>81.42</v>
      </c>
      <c r="G627" s="3" t="n">
        <f aca="false">IF(C627="",Parámetros!$B$9,IFERROR(VLOOKUP(C627,Parámetros!$A$20:$B$23,2,FALSE()),Parámetros!$B$9))</f>
        <v>0.14</v>
      </c>
      <c r="H627" s="14" t="n">
        <v>0.12</v>
      </c>
      <c r="I627" s="12" t="n">
        <v>75</v>
      </c>
      <c r="J627" s="13" t="n">
        <f aca="false">ROUNDUP((F627+Parámetros!$C$13)/(1-G627),0)</f>
        <v>124</v>
      </c>
      <c r="K627" s="13" t="n">
        <f aca="false">ROUNDUP((F627+Parámetros!$C$14)/(1-G627),0)</f>
        <v>130</v>
      </c>
      <c r="L627" s="13" t="n">
        <f aca="false">ROUNDUP((F627+Parámetros!$C$15)/(1-G627),0)</f>
        <v>138</v>
      </c>
      <c r="M627" s="13" t="n">
        <f aca="false">MAX(ROUNDUP((F627+I627)/(1-G627),0),Parámetros!$B$7)</f>
        <v>299</v>
      </c>
      <c r="N627" s="12" t="n">
        <v>299</v>
      </c>
      <c r="O627" s="12" t="n">
        <v>299</v>
      </c>
      <c r="P627" s="13" t="n">
        <f aca="false">Parámetros!$B$6</f>
        <v>1</v>
      </c>
      <c r="Q627" s="13" t="n">
        <f aca="false">IF(AND(ISNUMBER(O627),O627-P627&gt;=Parámetros!$B$7),M627,IF(J627&lt;Parámetros!$B$13,J627,IF(K627&lt;Parámetros!$B$14,K627,IF(L627&lt;Parámetros!$B$15,L627,M627))))</f>
        <v>130</v>
      </c>
      <c r="R627" s="13" t="n">
        <f aca="false">IF(AND(ISNUMBER(O627),O627-P627&gt;=Q627),O627-P627,Q627)</f>
        <v>298</v>
      </c>
      <c r="S627" s="3" t="n">
        <f aca="false">IF(ISNUMBER(O627),R627/O627-1,"")</f>
        <v>-0.00334448160535117</v>
      </c>
      <c r="T627" s="13" t="n">
        <f aca="false">VLOOKUP(R627,Parámetros!$A$13:$C$16,3,TRUE())</f>
        <v>37</v>
      </c>
      <c r="U627" s="13" t="n">
        <f aca="false">IF(R627&gt;=Parámetros!$B$7,I627,0)</f>
        <v>0</v>
      </c>
      <c r="V627" s="13" t="n">
        <f aca="false">R627*(1-G627)-T627-U627</f>
        <v>219.28</v>
      </c>
      <c r="W627" s="13" t="n">
        <f aca="false">V627-F627</f>
        <v>137.86</v>
      </c>
      <c r="X627" s="2" t="s">
        <v>13729</v>
      </c>
      <c r="Y627" s="2"/>
      <c r="Z627" s="13"/>
      <c r="AA627" s="2"/>
    </row>
    <row r="628" customFormat="false" ht="15" hidden="false" customHeight="false" outlineLevel="0" collapsed="false">
      <c r="A628" s="8" t="s">
        <v>7654</v>
      </c>
      <c r="B628" s="10" t="str">
        <f aca="false">'Layout Mercado Libre'!C628</f>
        <v>Clavulin 12h Amoxicilina Clavulanato 875/125 mg 15 Tabletas</v>
      </c>
      <c r="C628" s="10" t="str">
        <f aca="false">IFERROR(LEFT('Layout Mercado Libre'!E628,FIND(" &gt; ",'Layout Mercado Libre'!E628)-1),"")</f>
        <v>Salud y Equipamiento Médico</v>
      </c>
      <c r="D628" s="12" t="n">
        <v>567.84</v>
      </c>
      <c r="E628" s="13" t="n">
        <f aca="false">Parámetros!$B$5</f>
        <v>4</v>
      </c>
      <c r="F628" s="13" t="n">
        <f aca="false">D628+E628</f>
        <v>571.84</v>
      </c>
      <c r="G628" s="3" t="n">
        <f aca="false">IF(C628="",Parámetros!$B$9,IFERROR(VLOOKUP(C628,Parámetros!$A$20:$B$23,2,FALSE()),Parámetros!$B$9))</f>
        <v>0.14</v>
      </c>
      <c r="H628" s="14" t="n">
        <v>0.15</v>
      </c>
      <c r="I628" s="12" t="n">
        <v>75</v>
      </c>
      <c r="J628" s="13" t="n">
        <f aca="false">ROUNDUP((F628+Parámetros!$C$13)/(1-G628),0)</f>
        <v>694</v>
      </c>
      <c r="K628" s="13" t="n">
        <f aca="false">ROUNDUP((F628+Parámetros!$C$14)/(1-G628),0)</f>
        <v>700</v>
      </c>
      <c r="L628" s="13" t="n">
        <f aca="false">ROUNDUP((F628+Parámetros!$C$15)/(1-G628),0)</f>
        <v>708</v>
      </c>
      <c r="M628" s="13" t="n">
        <f aca="false">MAX(ROUNDUP((F628+I628)/(1-G628),0),Parámetros!$B$7)</f>
        <v>753</v>
      </c>
      <c r="N628" s="12" t="n">
        <v>857.25</v>
      </c>
      <c r="O628" s="12" t="n">
        <v>906</v>
      </c>
      <c r="P628" s="13" t="n">
        <f aca="false">Parámetros!$B$6</f>
        <v>1</v>
      </c>
      <c r="Q628" s="13" t="n">
        <f aca="false">IF(AND(ISNUMBER(O628),O628-P628&gt;=Parámetros!$B$7),M628,IF(J628&lt;Parámetros!$B$13,J628,IF(K628&lt;Parámetros!$B$14,K628,IF(L628&lt;Parámetros!$B$15,L628,M628))))</f>
        <v>753</v>
      </c>
      <c r="R628" s="13" t="n">
        <f aca="false">IF(AND(ISNUMBER(O628),O628-P628&gt;=Q628),O628-P628,Q628)</f>
        <v>905</v>
      </c>
      <c r="S628" s="3" t="n">
        <f aca="false">IF(ISNUMBER(O628),R628/O628-1,"")</f>
        <v>-0.0011037527593819</v>
      </c>
      <c r="T628" s="13" t="n">
        <f aca="false">VLOOKUP(R628,Parámetros!$A$13:$C$16,3,TRUE())</f>
        <v>0</v>
      </c>
      <c r="U628" s="13" t="n">
        <f aca="false">IF(R628&gt;=Parámetros!$B$7,I628,0)</f>
        <v>75</v>
      </c>
      <c r="V628" s="13" t="n">
        <f aca="false">R628*(1-G628)-T628-U628</f>
        <v>703.3</v>
      </c>
      <c r="W628" s="13" t="n">
        <f aca="false">V628-F628</f>
        <v>131.46</v>
      </c>
      <c r="X628" s="2" t="s">
        <v>13535</v>
      </c>
      <c r="Y628" s="2"/>
      <c r="Z628" s="13"/>
      <c r="AA628" s="2"/>
    </row>
    <row r="629" customFormat="false" ht="15" hidden="false" customHeight="false" outlineLevel="0" collapsed="false">
      <c r="A629" s="8" t="s">
        <v>7667</v>
      </c>
      <c r="B629" s="10" t="str">
        <f aca="false">'Layout Mercado Libre'!C629</f>
        <v>Refresh Fusion Solución Oftálmica Lubricante 10 ml</v>
      </c>
      <c r="C629" s="10" t="str">
        <f aca="false">IFERROR(LEFT('Layout Mercado Libre'!E629,FIND(" &gt; ",'Layout Mercado Libre'!E629)-1),"")</f>
        <v>Salud y Equipamiento Médico</v>
      </c>
      <c r="D629" s="12" t="n">
        <v>338.4</v>
      </c>
      <c r="E629" s="13" t="n">
        <f aca="false">Parámetros!$B$5</f>
        <v>4</v>
      </c>
      <c r="F629" s="13" t="n">
        <f aca="false">D629+E629</f>
        <v>342.4</v>
      </c>
      <c r="G629" s="3" t="n">
        <f aca="false">IF(C629="",Parámetros!$B$9,IFERROR(VLOOKUP(C629,Parámetros!$A$20:$B$23,2,FALSE()),Parámetros!$B$9))</f>
        <v>0.14</v>
      </c>
      <c r="H629" s="14" t="n">
        <v>0.06</v>
      </c>
      <c r="I629" s="12" t="n">
        <v>75</v>
      </c>
      <c r="J629" s="13" t="n">
        <f aca="false">ROUNDUP((F629+Parámetros!$C$13)/(1-G629),0)</f>
        <v>428</v>
      </c>
      <c r="K629" s="13" t="n">
        <f aca="false">ROUNDUP((F629+Parámetros!$C$14)/(1-G629),0)</f>
        <v>434</v>
      </c>
      <c r="L629" s="13" t="n">
        <f aca="false">ROUNDUP((F629+Parámetros!$C$15)/(1-G629),0)</f>
        <v>442</v>
      </c>
      <c r="M629" s="13" t="n">
        <f aca="false">MAX(ROUNDUP((F629+I629)/(1-G629),0),Parámetros!$B$7)</f>
        <v>486</v>
      </c>
      <c r="N629" s="12" t="n">
        <v>879.84</v>
      </c>
      <c r="O629" s="12" t="n">
        <v>883.63</v>
      </c>
      <c r="P629" s="13" t="n">
        <f aca="false">Parámetros!$B$6</f>
        <v>1</v>
      </c>
      <c r="Q629" s="13" t="n">
        <f aca="false">IF(AND(ISNUMBER(O629),O629-P629&gt;=Parámetros!$B$7),M629,IF(J629&lt;Parámetros!$B$13,J629,IF(K629&lt;Parámetros!$B$14,K629,IF(L629&lt;Parámetros!$B$15,L629,M629))))</f>
        <v>486</v>
      </c>
      <c r="R629" s="13" t="n">
        <f aca="false">IF(AND(ISNUMBER(O629),O629-P629&gt;=Q629),O629-P629,Q629)</f>
        <v>882.63</v>
      </c>
      <c r="S629" s="3" t="n">
        <f aca="false">IF(ISNUMBER(O629),R629/O629-1,"")</f>
        <v>-0.00113169539286806</v>
      </c>
      <c r="T629" s="13" t="n">
        <f aca="false">VLOOKUP(R629,Parámetros!$A$13:$C$16,3,TRUE())</f>
        <v>0</v>
      </c>
      <c r="U629" s="13" t="n">
        <f aca="false">IF(R629&gt;=Parámetros!$B$7,I629,0)</f>
        <v>75</v>
      </c>
      <c r="V629" s="13" t="n">
        <f aca="false">R629*(1-G629)-T629-U629</f>
        <v>684.0618</v>
      </c>
      <c r="W629" s="13" t="n">
        <f aca="false">V629-F629</f>
        <v>341.6618</v>
      </c>
      <c r="X629" s="2" t="s">
        <v>13525</v>
      </c>
      <c r="Y629" s="2"/>
      <c r="Z629" s="13"/>
      <c r="AA629" s="2"/>
    </row>
    <row r="630" customFormat="false" ht="15" hidden="false" customHeight="false" outlineLevel="0" collapsed="false">
      <c r="A630" s="8" t="s">
        <v>7677</v>
      </c>
      <c r="B630" s="10" t="str">
        <f aca="false">'Layout Mercado Libre'!C630</f>
        <v>Soldrin Ótico Solución en Gotas 10 ml</v>
      </c>
      <c r="C630" s="10" t="str">
        <f aca="false">IFERROR(LEFT('Layout Mercado Libre'!E630,FIND(" &gt; ",'Layout Mercado Libre'!E630)-1),"")</f>
        <v>Salud y Equipamiento Médico</v>
      </c>
      <c r="D630" s="12" t="n">
        <v>102.11</v>
      </c>
      <c r="E630" s="13" t="n">
        <f aca="false">Parámetros!$B$5</f>
        <v>4</v>
      </c>
      <c r="F630" s="13" t="n">
        <f aca="false">D630+E630</f>
        <v>106.11</v>
      </c>
      <c r="G630" s="3" t="n">
        <f aca="false">IF(C630="",Parámetros!$B$9,IFERROR(VLOOKUP(C630,Parámetros!$A$20:$B$23,2,FALSE()),Parámetros!$B$9))</f>
        <v>0.14</v>
      </c>
      <c r="H630" s="14" t="n">
        <v>0.06</v>
      </c>
      <c r="I630" s="12" t="n">
        <v>75</v>
      </c>
      <c r="J630" s="13" t="n">
        <f aca="false">ROUNDUP((F630+Parámetros!$C$13)/(1-G630),0)</f>
        <v>153</v>
      </c>
      <c r="K630" s="13" t="n">
        <f aca="false">ROUNDUP((F630+Parámetros!$C$14)/(1-G630),0)</f>
        <v>159</v>
      </c>
      <c r="L630" s="13" t="n">
        <f aca="false">ROUNDUP((F630+Parámetros!$C$15)/(1-G630),0)</f>
        <v>167</v>
      </c>
      <c r="M630" s="13" t="n">
        <f aca="false">MAX(ROUNDUP((F630+I630)/(1-G630),0),Parámetros!$B$7)</f>
        <v>299</v>
      </c>
      <c r="N630" s="12" t="n">
        <v>284.67</v>
      </c>
      <c r="O630" s="12" t="n">
        <v>215</v>
      </c>
      <c r="P630" s="13" t="n">
        <f aca="false">Parámetros!$B$6</f>
        <v>1</v>
      </c>
      <c r="Q630" s="13" t="n">
        <f aca="false">IF(AND(ISNUMBER(O630),O630-P630&gt;=Parámetros!$B$7),M630,IF(J630&lt;Parámetros!$B$13,J630,IF(K630&lt;Parámetros!$B$14,K630,IF(L630&lt;Parámetros!$B$15,L630,M630))))</f>
        <v>167</v>
      </c>
      <c r="R630" s="13" t="n">
        <f aca="false">IF(AND(ISNUMBER(O630),O630-P630&gt;=Q630),O630-P630,Q630)</f>
        <v>214</v>
      </c>
      <c r="S630" s="3" t="n">
        <f aca="false">IF(ISNUMBER(O630),R630/O630-1,"")</f>
        <v>-0.00465116279069766</v>
      </c>
      <c r="T630" s="13" t="n">
        <f aca="false">VLOOKUP(R630,Parámetros!$A$13:$C$16,3,TRUE())</f>
        <v>37</v>
      </c>
      <c r="U630" s="13" t="n">
        <f aca="false">IF(R630&gt;=Parámetros!$B$7,I630,0)</f>
        <v>0</v>
      </c>
      <c r="V630" s="13" t="n">
        <f aca="false">R630*(1-G630)-T630-U630</f>
        <v>147.04</v>
      </c>
      <c r="W630" s="13" t="n">
        <f aca="false">V630-F630</f>
        <v>40.93</v>
      </c>
      <c r="X630" s="2" t="s">
        <v>13525</v>
      </c>
      <c r="Y630" s="2"/>
      <c r="Z630" s="13"/>
      <c r="AA630" s="2"/>
    </row>
    <row r="631" customFormat="false" ht="15" hidden="false" customHeight="false" outlineLevel="0" collapsed="false">
      <c r="A631" s="8" t="s">
        <v>7692</v>
      </c>
      <c r="B631" s="10" t="str">
        <f aca="false">'Layout Mercado Libre'!C631</f>
        <v>Pilas Alcalinas Duracell AA Blíster con 5 Piezas</v>
      </c>
      <c r="C631" s="10" t="str">
        <f aca="false">IFERROR(LEFT('Layout Mercado Libre'!E631,FIND(" &gt; ",'Layout Mercado Libre'!E631)-1),"")</f>
        <v>Electrónica, Audio y Video</v>
      </c>
      <c r="D631" s="12" t="n">
        <v>101.38</v>
      </c>
      <c r="E631" s="13" t="n">
        <f aca="false">Parámetros!$B$5</f>
        <v>4</v>
      </c>
      <c r="F631" s="13" t="n">
        <f aca="false">D631+E631</f>
        <v>105.38</v>
      </c>
      <c r="G631" s="3" t="n">
        <f aca="false">IF(C631="",Parámetros!$B$9,IFERROR(VLOOKUP(C631,Parámetros!$A$20:$B$23,2,FALSE()),Parámetros!$B$9))</f>
        <v>0.16</v>
      </c>
      <c r="H631" s="14" t="n">
        <v>0.18</v>
      </c>
      <c r="I631" s="12" t="n">
        <v>75</v>
      </c>
      <c r="J631" s="13" t="n">
        <f aca="false">ROUNDUP((F631+Parámetros!$C$13)/(1-G631),0)</f>
        <v>156</v>
      </c>
      <c r="K631" s="13" t="n">
        <f aca="false">ROUNDUP((F631+Parámetros!$C$14)/(1-G631),0)</f>
        <v>162</v>
      </c>
      <c r="L631" s="13" t="n">
        <f aca="false">ROUNDUP((F631+Parámetros!$C$15)/(1-G631),0)</f>
        <v>170</v>
      </c>
      <c r="M631" s="13" t="n">
        <f aca="false">MAX(ROUNDUP((F631+I631)/(1-G631),0),Parámetros!$B$7)</f>
        <v>299</v>
      </c>
      <c r="N631" s="12" t="n">
        <v>261</v>
      </c>
      <c r="O631" s="12" t="n">
        <v>190</v>
      </c>
      <c r="P631" s="13" t="n">
        <f aca="false">Parámetros!$B$6</f>
        <v>1</v>
      </c>
      <c r="Q631" s="13" t="n">
        <f aca="false">IF(AND(ISNUMBER(O631),O631-P631&gt;=Parámetros!$B$7),M631,IF(J631&lt;Parámetros!$B$13,J631,IF(K631&lt;Parámetros!$B$14,K631,IF(L631&lt;Parámetros!$B$15,L631,M631))))</f>
        <v>170</v>
      </c>
      <c r="R631" s="13" t="n">
        <f aca="false">IF(AND(ISNUMBER(O631),O631-P631&gt;=Q631),O631-P631,Q631)</f>
        <v>189</v>
      </c>
      <c r="S631" s="3" t="n">
        <f aca="false">IF(ISNUMBER(O631),R631/O631-1,"")</f>
        <v>-0.00526315789473686</v>
      </c>
      <c r="T631" s="13" t="n">
        <f aca="false">VLOOKUP(R631,Parámetros!$A$13:$C$16,3,TRUE())</f>
        <v>37</v>
      </c>
      <c r="U631" s="13" t="n">
        <f aca="false">IF(R631&gt;=Parámetros!$B$7,I631,0)</f>
        <v>0</v>
      </c>
      <c r="V631" s="13" t="n">
        <f aca="false">R631*(1-G631)-T631-U631</f>
        <v>121.76</v>
      </c>
      <c r="W631" s="13" t="n">
        <f aca="false">V631-F631</f>
        <v>16.38</v>
      </c>
      <c r="X631" s="2" t="s">
        <v>13730</v>
      </c>
      <c r="Y631" s="2"/>
      <c r="Z631" s="13"/>
      <c r="AA631" s="2"/>
    </row>
    <row r="632" customFormat="false" ht="15" hidden="false" customHeight="false" outlineLevel="0" collapsed="false">
      <c r="A632" s="8" t="s">
        <v>7706</v>
      </c>
      <c r="B632" s="10" t="str">
        <f aca="false">'Layout Mercado Libre'!C632</f>
        <v>Combesteral Solución Inyectable 3 Ampolletas y 3 Jeringas</v>
      </c>
      <c r="C632" s="10" t="str">
        <f aca="false">IFERROR(LEFT('Layout Mercado Libre'!E632,FIND(" &gt; ",'Layout Mercado Libre'!E632)-1),"")</f>
        <v>Salud y Equipamiento Médico</v>
      </c>
      <c r="D632" s="12" t="n">
        <v>240</v>
      </c>
      <c r="E632" s="13" t="n">
        <f aca="false">Parámetros!$B$5</f>
        <v>4</v>
      </c>
      <c r="F632" s="13" t="n">
        <f aca="false">D632+E632</f>
        <v>244</v>
      </c>
      <c r="G632" s="3" t="n">
        <f aca="false">IF(C632="",Parámetros!$B$9,IFERROR(VLOOKUP(C632,Parámetros!$A$20:$B$23,2,FALSE()),Parámetros!$B$9))</f>
        <v>0.14</v>
      </c>
      <c r="H632" s="14" t="n">
        <v>0.11</v>
      </c>
      <c r="I632" s="12" t="n">
        <v>75</v>
      </c>
      <c r="J632" s="13" t="n">
        <f aca="false">ROUNDUP((F632+Parámetros!$C$13)/(1-G632),0)</f>
        <v>313</v>
      </c>
      <c r="K632" s="13" t="n">
        <f aca="false">ROUNDUP((F632+Parámetros!$C$14)/(1-G632),0)</f>
        <v>319</v>
      </c>
      <c r="L632" s="13" t="n">
        <f aca="false">ROUNDUP((F632+Parámetros!$C$15)/(1-G632),0)</f>
        <v>327</v>
      </c>
      <c r="M632" s="13" t="n">
        <f aca="false">MAX(ROUNDUP((F632+I632)/(1-G632),0),Parámetros!$B$7)</f>
        <v>371</v>
      </c>
      <c r="N632" s="12" t="n">
        <v>513.84</v>
      </c>
      <c r="O632" s="12" t="n">
        <v>482</v>
      </c>
      <c r="P632" s="13" t="n">
        <f aca="false">Parámetros!$B$6</f>
        <v>1</v>
      </c>
      <c r="Q632" s="13" t="n">
        <f aca="false">IF(AND(ISNUMBER(O632),O632-P632&gt;=Parámetros!$B$7),M632,IF(J632&lt;Parámetros!$B$13,J632,IF(K632&lt;Parámetros!$B$14,K632,IF(L632&lt;Parámetros!$B$15,L632,M632))))</f>
        <v>371</v>
      </c>
      <c r="R632" s="13" t="n">
        <f aca="false">IF(AND(ISNUMBER(O632),O632-P632&gt;=Q632),O632-P632,Q632)</f>
        <v>481</v>
      </c>
      <c r="S632" s="3" t="n">
        <f aca="false">IF(ISNUMBER(O632),R632/O632-1,"")</f>
        <v>-0.00207468879668049</v>
      </c>
      <c r="T632" s="13" t="n">
        <f aca="false">VLOOKUP(R632,Parámetros!$A$13:$C$16,3,TRUE())</f>
        <v>0</v>
      </c>
      <c r="U632" s="13" t="n">
        <f aca="false">IF(R632&gt;=Parámetros!$B$7,I632,0)</f>
        <v>75</v>
      </c>
      <c r="V632" s="13" t="n">
        <f aca="false">R632*(1-G632)-T632-U632</f>
        <v>338.66</v>
      </c>
      <c r="W632" s="13" t="n">
        <f aca="false">V632-F632</f>
        <v>94.66</v>
      </c>
      <c r="X632" s="2" t="s">
        <v>13517</v>
      </c>
      <c r="Y632" s="2"/>
      <c r="Z632" s="13"/>
      <c r="AA632" s="2"/>
    </row>
    <row r="633" customFormat="false" ht="15" hidden="false" customHeight="false" outlineLevel="0" collapsed="false">
      <c r="A633" s="8" t="s">
        <v>7718</v>
      </c>
      <c r="B633" s="10" t="str">
        <f aca="false">'Layout Mercado Libre'!C633</f>
        <v>Aliren Antigripal 50/3/300 mg 24 Cápsulas</v>
      </c>
      <c r="C633" s="10" t="str">
        <f aca="false">IFERROR(LEFT('Layout Mercado Libre'!E633,FIND(" &gt; ",'Layout Mercado Libre'!E633)-1),"")</f>
        <v>Salud y Equipamiento Médico</v>
      </c>
      <c r="D633" s="12" t="n">
        <v>100.38</v>
      </c>
      <c r="E633" s="13" t="n">
        <f aca="false">Parámetros!$B$5</f>
        <v>4</v>
      </c>
      <c r="F633" s="13" t="n">
        <f aca="false">D633+E633</f>
        <v>104.38</v>
      </c>
      <c r="G633" s="3" t="n">
        <f aca="false">IF(C633="",Parámetros!$B$9,IFERROR(VLOOKUP(C633,Parámetros!$A$20:$B$23,2,FALSE()),Parámetros!$B$9))</f>
        <v>0.14</v>
      </c>
      <c r="H633" s="14" t="n">
        <v>0.17</v>
      </c>
      <c r="I633" s="12" t="n">
        <v>75</v>
      </c>
      <c r="J633" s="13" t="n">
        <f aca="false">ROUNDUP((F633+Parámetros!$C$13)/(1-G633),0)</f>
        <v>151</v>
      </c>
      <c r="K633" s="13" t="n">
        <f aca="false">ROUNDUP((F633+Parámetros!$C$14)/(1-G633),0)</f>
        <v>157</v>
      </c>
      <c r="L633" s="13" t="n">
        <f aca="false">ROUNDUP((F633+Parámetros!$C$15)/(1-G633),0)</f>
        <v>165</v>
      </c>
      <c r="M633" s="13" t="n">
        <f aca="false">MAX(ROUNDUP((F633+I633)/(1-G633),0),Parámetros!$B$7)</f>
        <v>299</v>
      </c>
      <c r="N633" s="12" t="n">
        <v>207.5</v>
      </c>
      <c r="O633" s="12" t="n">
        <v>176</v>
      </c>
      <c r="P633" s="13" t="n">
        <f aca="false">Parámetros!$B$6</f>
        <v>1</v>
      </c>
      <c r="Q633" s="13" t="n">
        <f aca="false">IF(AND(ISNUMBER(O633),O633-P633&gt;=Parámetros!$B$7),M633,IF(J633&lt;Parámetros!$B$13,J633,IF(K633&lt;Parámetros!$B$14,K633,IF(L633&lt;Parámetros!$B$15,L633,M633))))</f>
        <v>165</v>
      </c>
      <c r="R633" s="13" t="n">
        <f aca="false">IF(AND(ISNUMBER(O633),O633-P633&gt;=Q633),O633-P633,Q633)</f>
        <v>175</v>
      </c>
      <c r="S633" s="3" t="n">
        <f aca="false">IF(ISNUMBER(O633),R633/O633-1,"")</f>
        <v>-0.00568181818181823</v>
      </c>
      <c r="T633" s="13" t="n">
        <f aca="false">VLOOKUP(R633,Parámetros!$A$13:$C$16,3,TRUE())</f>
        <v>37</v>
      </c>
      <c r="U633" s="13" t="n">
        <f aca="false">IF(R633&gt;=Parámetros!$B$7,I633,0)</f>
        <v>0</v>
      </c>
      <c r="V633" s="13" t="n">
        <f aca="false">R633*(1-G633)-T633-U633</f>
        <v>113.5</v>
      </c>
      <c r="W633" s="13" t="n">
        <f aca="false">V633-F633</f>
        <v>9.12000000000001</v>
      </c>
      <c r="X633" s="2" t="s">
        <v>13547</v>
      </c>
      <c r="Y633" s="2"/>
      <c r="Z633" s="13"/>
      <c r="AA633" s="2"/>
    </row>
    <row r="634" customFormat="false" ht="15" hidden="false" customHeight="false" outlineLevel="0" collapsed="false">
      <c r="A634" s="8" t="s">
        <v>7731</v>
      </c>
      <c r="B634" s="10" t="str">
        <f aca="false">'Layout Mercado Libre'!C634</f>
        <v>Pulmonarom Lisados Bacterianos 20 Ampolletas de 3 ml</v>
      </c>
      <c r="C634" s="10" t="str">
        <f aca="false">IFERROR(LEFT('Layout Mercado Libre'!E634,FIND(" &gt; ",'Layout Mercado Libre'!E634)-1),"")</f>
        <v>Salud y Equipamiento Médico</v>
      </c>
      <c r="D634" s="12" t="n">
        <v>1175.93</v>
      </c>
      <c r="E634" s="13" t="n">
        <f aca="false">Parámetros!$B$5</f>
        <v>4</v>
      </c>
      <c r="F634" s="13" t="n">
        <f aca="false">D634+E634</f>
        <v>1179.93</v>
      </c>
      <c r="G634" s="3" t="n">
        <f aca="false">IF(C634="",Parámetros!$B$9,IFERROR(VLOOKUP(C634,Parámetros!$A$20:$B$23,2,FALSE()),Parámetros!$B$9))</f>
        <v>0.14</v>
      </c>
      <c r="H634" s="14" t="n">
        <v>0.12</v>
      </c>
      <c r="I634" s="12" t="n">
        <v>75</v>
      </c>
      <c r="J634" s="13" t="n">
        <f aca="false">ROUNDUP((F634+Parámetros!$C$13)/(1-G634),0)</f>
        <v>1402</v>
      </c>
      <c r="K634" s="13" t="n">
        <f aca="false">ROUNDUP((F634+Parámetros!$C$14)/(1-G634),0)</f>
        <v>1407</v>
      </c>
      <c r="L634" s="13" t="n">
        <f aca="false">ROUNDUP((F634+Parámetros!$C$15)/(1-G634),0)</f>
        <v>1416</v>
      </c>
      <c r="M634" s="13" t="n">
        <f aca="false">MAX(ROUNDUP((F634+I634)/(1-G634),0),Parámetros!$B$7)</f>
        <v>1460</v>
      </c>
      <c r="N634" s="12" t="n">
        <v>1817.58</v>
      </c>
      <c r="O634" s="12" t="n">
        <v>977.2</v>
      </c>
      <c r="P634" s="13" t="n">
        <f aca="false">Parámetros!$B$6</f>
        <v>1</v>
      </c>
      <c r="Q634" s="13" t="n">
        <f aca="false">IF(AND(ISNUMBER(O634),O634-P634&gt;=Parámetros!$B$7),M634,IF(J634&lt;Parámetros!$B$13,J634,IF(K634&lt;Parámetros!$B$14,K634,IF(L634&lt;Parámetros!$B$15,L634,M634))))</f>
        <v>1460</v>
      </c>
      <c r="R634" s="13" t="n">
        <f aca="false">IF(AND(ISNUMBER(O634),O634-P634&gt;=Q634),O634-P634,Q634)</f>
        <v>1460</v>
      </c>
      <c r="S634" s="3" t="n">
        <f aca="false">IF(ISNUMBER(O634),R634/O634-1,"")</f>
        <v>0.494064674580434</v>
      </c>
      <c r="T634" s="13" t="n">
        <f aca="false">VLOOKUP(R634,Parámetros!$A$13:$C$16,3,TRUE())</f>
        <v>0</v>
      </c>
      <c r="U634" s="13" t="n">
        <f aca="false">IF(R634&gt;=Parámetros!$B$7,I634,0)</f>
        <v>75</v>
      </c>
      <c r="V634" s="13" t="n">
        <f aca="false">R634*(1-G634)-T634-U634</f>
        <v>1180.6</v>
      </c>
      <c r="W634" s="13" t="n">
        <f aca="false">V634-F634</f>
        <v>0.669999999999845</v>
      </c>
      <c r="X634" s="2" t="s">
        <v>13731</v>
      </c>
      <c r="Y634" s="2"/>
      <c r="Z634" s="13"/>
      <c r="AA634" s="2"/>
    </row>
    <row r="635" customFormat="false" ht="15" hidden="false" customHeight="false" outlineLevel="0" collapsed="false">
      <c r="A635" s="8" t="s">
        <v>7741</v>
      </c>
      <c r="B635" s="10" t="str">
        <f aca="false">'Layout Mercado Libre'!C635</f>
        <v>Desodorante Palmolive Neutro Balance Aerosol 91 g</v>
      </c>
      <c r="C635" s="10" t="str">
        <f aca="false">IFERROR(LEFT('Layout Mercado Libre'!E635,FIND(" &gt; ",'Layout Mercado Libre'!E635)-1),"")</f>
        <v>Belleza y Cuidado Personal</v>
      </c>
      <c r="D635" s="12" t="n">
        <v>55.61</v>
      </c>
      <c r="E635" s="13" t="n">
        <f aca="false">Parámetros!$B$5</f>
        <v>4</v>
      </c>
      <c r="F635" s="13" t="n">
        <f aca="false">D635+E635</f>
        <v>59.61</v>
      </c>
      <c r="G635" s="3" t="n">
        <f aca="false">IF(C635="",Parámetros!$B$9,IFERROR(VLOOKUP(C635,Parámetros!$A$20:$B$23,2,FALSE()),Parámetros!$B$9))</f>
        <v>0.14</v>
      </c>
      <c r="H635" s="14" t="n">
        <v>0.15</v>
      </c>
      <c r="I635" s="12" t="n">
        <v>75</v>
      </c>
      <c r="J635" s="13" t="n">
        <f aca="false">ROUNDUP((F635+Parámetros!$C$13)/(1-G635),0)</f>
        <v>99</v>
      </c>
      <c r="K635" s="13" t="n">
        <f aca="false">ROUNDUP((F635+Parámetros!$C$14)/(1-G635),0)</f>
        <v>105</v>
      </c>
      <c r="L635" s="13" t="n">
        <f aca="false">ROUNDUP((F635+Parámetros!$C$15)/(1-G635),0)</f>
        <v>113</v>
      </c>
      <c r="M635" s="13" t="n">
        <f aca="false">MAX(ROUNDUP((F635+I635)/(1-G635),0),Parámetros!$B$7)</f>
        <v>299</v>
      </c>
      <c r="N635" s="12"/>
      <c r="O635" s="12"/>
      <c r="P635" s="13" t="n">
        <f aca="false">Parámetros!$B$6</f>
        <v>1</v>
      </c>
      <c r="Q635" s="13" t="n">
        <f aca="false">IF(AND(ISNUMBER(O635),O635-P635&gt;=Parámetros!$B$7),M635,IF(J635&lt;Parámetros!$B$13,J635,IF(K635&lt;Parámetros!$B$14,K635,IF(L635&lt;Parámetros!$B$15,L635,M635))))</f>
        <v>105</v>
      </c>
      <c r="R635" s="13" t="n">
        <f aca="false">IF(AND(ISNUMBER(O635),O635-P635&gt;=Q635),O635-P635,Q635)</f>
        <v>105</v>
      </c>
      <c r="S635" s="3" t="str">
        <f aca="false">IF(ISNUMBER(O635),R635/O635-1,"")</f>
        <v/>
      </c>
      <c r="T635" s="13" t="n">
        <f aca="false">VLOOKUP(R635,Parámetros!$A$13:$C$16,3,TRUE())</f>
        <v>30</v>
      </c>
      <c r="U635" s="13" t="n">
        <f aca="false">IF(R635&gt;=Parámetros!$B$7,I635,0)</f>
        <v>0</v>
      </c>
      <c r="V635" s="13" t="n">
        <f aca="false">R635*(1-G635)-T635-U635</f>
        <v>60.3</v>
      </c>
      <c r="W635" s="13" t="n">
        <f aca="false">V635-F635</f>
        <v>0.689999999999998</v>
      </c>
      <c r="X635" s="2" t="s">
        <v>13732</v>
      </c>
      <c r="Y635" s="2"/>
      <c r="Z635" s="13"/>
      <c r="AA635" s="2"/>
    </row>
    <row r="636" customFormat="false" ht="15" hidden="false" customHeight="false" outlineLevel="0" collapsed="false">
      <c r="A636" s="8" t="s">
        <v>7750</v>
      </c>
      <c r="B636" s="10" t="str">
        <f aca="false">'Layout Mercado Libre'!C636</f>
        <v>Dapagliflozina Metformina 10 mg/1000 mg MSN 28 Tabletas</v>
      </c>
      <c r="C636" s="10" t="str">
        <f aca="false">IFERROR(LEFT('Layout Mercado Libre'!E636,FIND(" &gt; ",'Layout Mercado Libre'!E636)-1),"")</f>
        <v>Salud y Equipamiento Médico</v>
      </c>
      <c r="D636" s="12" t="n">
        <v>463.12</v>
      </c>
      <c r="E636" s="13" t="n">
        <f aca="false">Parámetros!$B$5</f>
        <v>4</v>
      </c>
      <c r="F636" s="13" t="n">
        <f aca="false">D636+E636</f>
        <v>467.12</v>
      </c>
      <c r="G636" s="3" t="n">
        <f aca="false">IF(C636="",Parámetros!$B$9,IFERROR(VLOOKUP(C636,Parámetros!$A$20:$B$23,2,FALSE()),Parámetros!$B$9))</f>
        <v>0.14</v>
      </c>
      <c r="H636" s="14" t="n">
        <v>0.18</v>
      </c>
      <c r="I636" s="12" t="n">
        <v>75</v>
      </c>
      <c r="J636" s="13" t="n">
        <f aca="false">ROUNDUP((F636+Parámetros!$C$13)/(1-G636),0)</f>
        <v>573</v>
      </c>
      <c r="K636" s="13" t="n">
        <f aca="false">ROUNDUP((F636+Parámetros!$C$14)/(1-G636),0)</f>
        <v>579</v>
      </c>
      <c r="L636" s="13" t="n">
        <f aca="false">ROUNDUP((F636+Parámetros!$C$15)/(1-G636),0)</f>
        <v>587</v>
      </c>
      <c r="M636" s="13" t="n">
        <f aca="false">MAX(ROUNDUP((F636+I636)/(1-G636),0),Parámetros!$B$7)</f>
        <v>631</v>
      </c>
      <c r="N636" s="12" t="n">
        <v>605</v>
      </c>
      <c r="O636" s="12" t="n">
        <v>610</v>
      </c>
      <c r="P636" s="13" t="n">
        <f aca="false">Parámetros!$B$6</f>
        <v>1</v>
      </c>
      <c r="Q636" s="13" t="n">
        <f aca="false">IF(AND(ISNUMBER(O636),O636-P636&gt;=Parámetros!$B$7),M636,IF(J636&lt;Parámetros!$B$13,J636,IF(K636&lt;Parámetros!$B$14,K636,IF(L636&lt;Parámetros!$B$15,L636,M636))))</f>
        <v>631</v>
      </c>
      <c r="R636" s="13" t="n">
        <f aca="false">IF(AND(ISNUMBER(O636),O636-P636&gt;=Q636),O636-P636,Q636)</f>
        <v>631</v>
      </c>
      <c r="S636" s="3" t="n">
        <f aca="false">IF(ISNUMBER(O636),R636/O636-1,"")</f>
        <v>0.0344262295081967</v>
      </c>
      <c r="T636" s="13" t="n">
        <f aca="false">VLOOKUP(R636,Parámetros!$A$13:$C$16,3,TRUE())</f>
        <v>0</v>
      </c>
      <c r="U636" s="13" t="n">
        <f aca="false">IF(R636&gt;=Parámetros!$B$7,I636,0)</f>
        <v>75</v>
      </c>
      <c r="V636" s="13" t="n">
        <f aca="false">R636*(1-G636)-T636-U636</f>
        <v>467.66</v>
      </c>
      <c r="W636" s="13" t="n">
        <f aca="false">V636-F636</f>
        <v>0.539999999999964</v>
      </c>
      <c r="X636" s="2" t="s">
        <v>13499</v>
      </c>
      <c r="Y636" s="2"/>
      <c r="Z636" s="13"/>
      <c r="AA636" s="2"/>
    </row>
    <row r="637" customFormat="false" ht="15" hidden="false" customHeight="false" outlineLevel="0" collapsed="false">
      <c r="A637" s="8" t="s">
        <v>7764</v>
      </c>
      <c r="B637" s="10" t="str">
        <f aca="false">'Layout Mercado Libre'!C637</f>
        <v>Calzón Entrenador Huggies Pull-Ups Niño Talla XL 30 Piezas</v>
      </c>
      <c r="C637" s="10" t="str">
        <f aca="false">IFERROR(LEFT('Layout Mercado Libre'!E637,FIND(" &gt; ",'Layout Mercado Libre'!E637)-1),"")</f>
        <v>Bebés</v>
      </c>
      <c r="D637" s="12" t="n">
        <v>156.65</v>
      </c>
      <c r="E637" s="13" t="n">
        <f aca="false">Parámetros!$B$5</f>
        <v>4</v>
      </c>
      <c r="F637" s="13" t="n">
        <f aca="false">D637+E637</f>
        <v>160.65</v>
      </c>
      <c r="G637" s="3" t="n">
        <f aca="false">IF(C637="",Parámetros!$B$9,IFERROR(VLOOKUP(C637,Parámetros!$A$20:$B$23,2,FALSE()),Parámetros!$B$9))</f>
        <v>0.15</v>
      </c>
      <c r="H637" s="14" t="n">
        <v>0.33</v>
      </c>
      <c r="I637" s="12" t="n">
        <v>75</v>
      </c>
      <c r="J637" s="13" t="n">
        <f aca="false">ROUNDUP((F637+Parámetros!$C$13)/(1-G637),0)</f>
        <v>219</v>
      </c>
      <c r="K637" s="13" t="n">
        <f aca="false">ROUNDUP((F637+Parámetros!$C$14)/(1-G637),0)</f>
        <v>225</v>
      </c>
      <c r="L637" s="13" t="n">
        <f aca="false">ROUNDUP((F637+Parámetros!$C$15)/(1-G637),0)</f>
        <v>233</v>
      </c>
      <c r="M637" s="13" t="n">
        <f aca="false">MAX(ROUNDUP((F637+I637)/(1-G637),0),Parámetros!$B$7)</f>
        <v>299</v>
      </c>
      <c r="N637" s="12" t="n">
        <v>800</v>
      </c>
      <c r="O637" s="12" t="n">
        <v>800</v>
      </c>
      <c r="P637" s="13" t="n">
        <f aca="false">Parámetros!$B$6</f>
        <v>1</v>
      </c>
      <c r="Q637" s="13" t="n">
        <f aca="false">IF(AND(ISNUMBER(O637),O637-P637&gt;=Parámetros!$B$7),M637,IF(J637&lt;Parámetros!$B$13,J637,IF(K637&lt;Parámetros!$B$14,K637,IF(L637&lt;Parámetros!$B$15,L637,M637))))</f>
        <v>299</v>
      </c>
      <c r="R637" s="13" t="n">
        <f aca="false">IF(AND(ISNUMBER(O637),O637-P637&gt;=Q637),O637-P637,Q637)</f>
        <v>799</v>
      </c>
      <c r="S637" s="3" t="n">
        <f aca="false">IF(ISNUMBER(O637),R637/O637-1,"")</f>
        <v>-0.00124999999999997</v>
      </c>
      <c r="T637" s="13" t="n">
        <f aca="false">VLOOKUP(R637,Parámetros!$A$13:$C$16,3,TRUE())</f>
        <v>0</v>
      </c>
      <c r="U637" s="13" t="n">
        <f aca="false">IF(R637&gt;=Parámetros!$B$7,I637,0)</f>
        <v>75</v>
      </c>
      <c r="V637" s="13" t="n">
        <f aca="false">R637*(1-G637)-T637-U637</f>
        <v>604.15</v>
      </c>
      <c r="W637" s="13" t="n">
        <f aca="false">V637-F637</f>
        <v>443.5</v>
      </c>
      <c r="X637" s="2" t="s">
        <v>13733</v>
      </c>
      <c r="Y637" s="2"/>
      <c r="Z637" s="13"/>
      <c r="AA637" s="2"/>
    </row>
    <row r="638" customFormat="false" ht="15" hidden="false" customHeight="false" outlineLevel="0" collapsed="false">
      <c r="A638" s="8" t="s">
        <v>7780</v>
      </c>
      <c r="B638" s="10" t="str">
        <f aca="false">'Layout Mercado Libre'!C638</f>
        <v>Stérimar Uso Diario Solución Nasal Agua de Mar 50 ml</v>
      </c>
      <c r="C638" s="10" t="str">
        <f aca="false">IFERROR(LEFT('Layout Mercado Libre'!E638,FIND(" &gt; ",'Layout Mercado Libre'!E638)-1),"")</f>
        <v>Salud y Equipamiento Médico</v>
      </c>
      <c r="D638" s="12" t="n">
        <v>125.67</v>
      </c>
      <c r="E638" s="13" t="n">
        <f aca="false">Parámetros!$B$5</f>
        <v>4</v>
      </c>
      <c r="F638" s="13" t="n">
        <f aca="false">D638+E638</f>
        <v>129.67</v>
      </c>
      <c r="G638" s="3" t="n">
        <f aca="false">IF(C638="",Parámetros!$B$9,IFERROR(VLOOKUP(C638,Parámetros!$A$20:$B$23,2,FALSE()),Parámetros!$B$9))</f>
        <v>0.14</v>
      </c>
      <c r="H638" s="14" t="n">
        <v>0.11</v>
      </c>
      <c r="I638" s="12" t="n">
        <v>75</v>
      </c>
      <c r="J638" s="13" t="n">
        <f aca="false">ROUNDUP((F638+Parámetros!$C$13)/(1-G638),0)</f>
        <v>180</v>
      </c>
      <c r="K638" s="13" t="n">
        <f aca="false">ROUNDUP((F638+Parámetros!$C$14)/(1-G638),0)</f>
        <v>186</v>
      </c>
      <c r="L638" s="13" t="n">
        <f aca="false">ROUNDUP((F638+Parámetros!$C$15)/(1-G638),0)</f>
        <v>194</v>
      </c>
      <c r="M638" s="13" t="n">
        <f aca="false">MAX(ROUNDUP((F638+I638)/(1-G638),0),Parámetros!$B$7)</f>
        <v>299</v>
      </c>
      <c r="N638" s="12" t="n">
        <v>233.15</v>
      </c>
      <c r="O638" s="12" t="n">
        <v>156</v>
      </c>
      <c r="P638" s="13" t="n">
        <f aca="false">Parámetros!$B$6</f>
        <v>1</v>
      </c>
      <c r="Q638" s="13" t="n">
        <f aca="false">IF(AND(ISNUMBER(O638),O638-P638&gt;=Parámetros!$B$7),M638,IF(J638&lt;Parámetros!$B$13,J638,IF(K638&lt;Parámetros!$B$14,K638,IF(L638&lt;Parámetros!$B$15,L638,M638))))</f>
        <v>194</v>
      </c>
      <c r="R638" s="13" t="n">
        <f aca="false">IF(AND(ISNUMBER(O638),O638-P638&gt;=Q638),O638-P638,Q638)</f>
        <v>194</v>
      </c>
      <c r="S638" s="3" t="n">
        <f aca="false">IF(ISNUMBER(O638),R638/O638-1,"")</f>
        <v>0.243589743589744</v>
      </c>
      <c r="T638" s="13" t="n">
        <f aca="false">VLOOKUP(R638,Parámetros!$A$13:$C$16,3,TRUE())</f>
        <v>37</v>
      </c>
      <c r="U638" s="13" t="n">
        <f aca="false">IF(R638&gt;=Parámetros!$B$7,I638,0)</f>
        <v>0</v>
      </c>
      <c r="V638" s="13" t="n">
        <f aca="false">R638*(1-G638)-T638-U638</f>
        <v>129.84</v>
      </c>
      <c r="W638" s="13" t="n">
        <f aca="false">V638-F638</f>
        <v>0.169999999999988</v>
      </c>
      <c r="X638" s="2" t="s">
        <v>13638</v>
      </c>
      <c r="Y638" s="2"/>
      <c r="Z638" s="13"/>
      <c r="AA638" s="2"/>
    </row>
    <row r="639" customFormat="false" ht="15" hidden="false" customHeight="false" outlineLevel="0" collapsed="false">
      <c r="A639" s="8" t="s">
        <v>7794</v>
      </c>
      <c r="B639" s="10" t="str">
        <f aca="false">'Layout Mercado Libre'!C639</f>
        <v>Norfenon Propafenona 150 mg 30 Tabletas</v>
      </c>
      <c r="C639" s="10" t="str">
        <f aca="false">IFERROR(LEFT('Layout Mercado Libre'!E639,FIND(" &gt; ",'Layout Mercado Libre'!E639)-1),"")</f>
        <v>Salud y Equipamiento Médico</v>
      </c>
      <c r="D639" s="12" t="n">
        <v>411.62</v>
      </c>
      <c r="E639" s="13" t="n">
        <f aca="false">Parámetros!$B$5</f>
        <v>4</v>
      </c>
      <c r="F639" s="13" t="n">
        <f aca="false">D639+E639</f>
        <v>415.62</v>
      </c>
      <c r="G639" s="3" t="n">
        <f aca="false">IF(C639="",Parámetros!$B$9,IFERROR(VLOOKUP(C639,Parámetros!$A$20:$B$23,2,FALSE()),Parámetros!$B$9))</f>
        <v>0.14</v>
      </c>
      <c r="H639" s="14" t="n">
        <v>0.19</v>
      </c>
      <c r="I639" s="12" t="n">
        <v>75</v>
      </c>
      <c r="J639" s="13" t="n">
        <f aca="false">ROUNDUP((F639+Parámetros!$C$13)/(1-G639),0)</f>
        <v>513</v>
      </c>
      <c r="K639" s="13" t="n">
        <f aca="false">ROUNDUP((F639+Parámetros!$C$14)/(1-G639),0)</f>
        <v>519</v>
      </c>
      <c r="L639" s="13" t="n">
        <f aca="false">ROUNDUP((F639+Parámetros!$C$15)/(1-G639),0)</f>
        <v>527</v>
      </c>
      <c r="M639" s="13" t="n">
        <f aca="false">MAX(ROUNDUP((F639+I639)/(1-G639),0),Parámetros!$B$7)</f>
        <v>571</v>
      </c>
      <c r="N639" s="12" t="n">
        <v>910.55</v>
      </c>
      <c r="O639" s="12" t="n">
        <v>633.54</v>
      </c>
      <c r="P639" s="13" t="n">
        <f aca="false">Parámetros!$B$6</f>
        <v>1</v>
      </c>
      <c r="Q639" s="13" t="n">
        <f aca="false">IF(AND(ISNUMBER(O639),O639-P639&gt;=Parámetros!$B$7),M639,IF(J639&lt;Parámetros!$B$13,J639,IF(K639&lt;Parámetros!$B$14,K639,IF(L639&lt;Parámetros!$B$15,L639,M639))))</f>
        <v>571</v>
      </c>
      <c r="R639" s="13" t="n">
        <f aca="false">IF(AND(ISNUMBER(O639),O639-P639&gt;=Q639),O639-P639,Q639)</f>
        <v>632.54</v>
      </c>
      <c r="S639" s="3" t="n">
        <f aca="false">IF(ISNUMBER(O639),R639/O639-1,"")</f>
        <v>-0.0015784323010386</v>
      </c>
      <c r="T639" s="13" t="n">
        <f aca="false">VLOOKUP(R639,Parámetros!$A$13:$C$16,3,TRUE())</f>
        <v>0</v>
      </c>
      <c r="U639" s="13" t="n">
        <f aca="false">IF(R639&gt;=Parámetros!$B$7,I639,0)</f>
        <v>75</v>
      </c>
      <c r="V639" s="13" t="n">
        <f aca="false">R639*(1-G639)-T639-U639</f>
        <v>468.9844</v>
      </c>
      <c r="W639" s="13" t="n">
        <f aca="false">V639-F639</f>
        <v>53.3643999999999</v>
      </c>
      <c r="X639" s="2" t="s">
        <v>13501</v>
      </c>
      <c r="Y639" s="2"/>
      <c r="Z639" s="13"/>
      <c r="AA639" s="2"/>
    </row>
    <row r="640" customFormat="false" ht="15" hidden="false" customHeight="false" outlineLevel="0" collapsed="false">
      <c r="A640" s="8" t="s">
        <v>7810</v>
      </c>
      <c r="B640" s="10" t="str">
        <f aca="false">'Layout Mercado Libre'!C640</f>
        <v>Shampoo Palmolive Optims 2 en 1 Extra Intensivo 700 ml</v>
      </c>
      <c r="C640" s="10" t="str">
        <f aca="false">IFERROR(LEFT('Layout Mercado Libre'!E640,FIND(" &gt; ",'Layout Mercado Libre'!E640)-1),"")</f>
        <v>Belleza y Cuidado Personal</v>
      </c>
      <c r="D640" s="12" t="n">
        <v>67.1</v>
      </c>
      <c r="E640" s="13" t="n">
        <f aca="false">Parámetros!$B$5</f>
        <v>4</v>
      </c>
      <c r="F640" s="13" t="n">
        <f aca="false">D640+E640</f>
        <v>71.1</v>
      </c>
      <c r="G640" s="3" t="n">
        <f aca="false">IF(C640="",Parámetros!$B$9,IFERROR(VLOOKUP(C640,Parámetros!$A$20:$B$23,2,FALSE()),Parámetros!$B$9))</f>
        <v>0.14</v>
      </c>
      <c r="H640" s="14" t="n">
        <v>0.9</v>
      </c>
      <c r="I640" s="12" t="n">
        <v>90</v>
      </c>
      <c r="J640" s="13" t="n">
        <f aca="false">ROUNDUP((F640+Parámetros!$C$13)/(1-G640),0)</f>
        <v>112</v>
      </c>
      <c r="K640" s="13" t="n">
        <f aca="false">ROUNDUP((F640+Parámetros!$C$14)/(1-G640),0)</f>
        <v>118</v>
      </c>
      <c r="L640" s="13" t="n">
        <f aca="false">ROUNDUP((F640+Parámetros!$C$15)/(1-G640),0)</f>
        <v>126</v>
      </c>
      <c r="M640" s="13" t="n">
        <f aca="false">MAX(ROUNDUP((F640+I640)/(1-G640),0),Parámetros!$B$7)</f>
        <v>299</v>
      </c>
      <c r="N640" s="12" t="n">
        <v>283.97</v>
      </c>
      <c r="O640" s="12" t="n">
        <v>390</v>
      </c>
      <c r="P640" s="13" t="n">
        <f aca="false">Parámetros!$B$6</f>
        <v>1</v>
      </c>
      <c r="Q640" s="13" t="n">
        <f aca="false">IF(AND(ISNUMBER(O640),O640-P640&gt;=Parámetros!$B$7),M640,IF(J640&lt;Parámetros!$B$13,J640,IF(K640&lt;Parámetros!$B$14,K640,IF(L640&lt;Parámetros!$B$15,L640,M640))))</f>
        <v>299</v>
      </c>
      <c r="R640" s="13" t="n">
        <f aca="false">IF(AND(ISNUMBER(O640),O640-P640&gt;=Q640),O640-P640,Q640)</f>
        <v>389</v>
      </c>
      <c r="S640" s="3" t="n">
        <f aca="false">IF(ISNUMBER(O640),R640/O640-1,"")</f>
        <v>-0.00256410256410256</v>
      </c>
      <c r="T640" s="13" t="n">
        <f aca="false">VLOOKUP(R640,Parámetros!$A$13:$C$16,3,TRUE())</f>
        <v>0</v>
      </c>
      <c r="U640" s="13" t="n">
        <f aca="false">IF(R640&gt;=Parámetros!$B$7,I640,0)</f>
        <v>90</v>
      </c>
      <c r="V640" s="13" t="n">
        <f aca="false">R640*(1-G640)-T640-U640</f>
        <v>244.54</v>
      </c>
      <c r="W640" s="13" t="n">
        <f aca="false">V640-F640</f>
        <v>173.44</v>
      </c>
      <c r="X640" s="2" t="s">
        <v>13679</v>
      </c>
      <c r="Y640" s="2"/>
      <c r="Z640" s="13"/>
      <c r="AA640" s="2"/>
    </row>
    <row r="641" customFormat="false" ht="15" hidden="false" customHeight="false" outlineLevel="0" collapsed="false">
      <c r="A641" s="8" t="s">
        <v>7820</v>
      </c>
      <c r="B641" s="10" t="str">
        <f aca="false">'Layout Mercado Libre'!C641</f>
        <v>Pañal para Adulto TENA Slip Maxi Protect CH/M 10 Piezas</v>
      </c>
      <c r="C641" s="10" t="str">
        <f aca="false">IFERROR(LEFT('Layout Mercado Libre'!E641,FIND(" &gt; ",'Layout Mercado Libre'!E641)-1),"")</f>
        <v>Salud y Equipamiento Médico</v>
      </c>
      <c r="D641" s="12" t="n">
        <v>119.81</v>
      </c>
      <c r="E641" s="13" t="n">
        <f aca="false">Parámetros!$B$5</f>
        <v>4</v>
      </c>
      <c r="F641" s="13" t="n">
        <f aca="false">D641+E641</f>
        <v>123.81</v>
      </c>
      <c r="G641" s="3" t="n">
        <f aca="false">IF(C641="",Parámetros!$B$9,IFERROR(VLOOKUP(C641,Parámetros!$A$20:$B$23,2,FALSE()),Parámetros!$B$9))</f>
        <v>0.14</v>
      </c>
      <c r="H641" s="14" t="n">
        <v>0.21</v>
      </c>
      <c r="I641" s="12" t="n">
        <v>75</v>
      </c>
      <c r="J641" s="13" t="n">
        <f aca="false">ROUNDUP((F641+Parámetros!$C$13)/(1-G641),0)</f>
        <v>174</v>
      </c>
      <c r="K641" s="13" t="n">
        <f aca="false">ROUNDUP((F641+Parámetros!$C$14)/(1-G641),0)</f>
        <v>179</v>
      </c>
      <c r="L641" s="13" t="n">
        <f aca="false">ROUNDUP((F641+Parámetros!$C$15)/(1-G641),0)</f>
        <v>187</v>
      </c>
      <c r="M641" s="13" t="n">
        <f aca="false">MAX(ROUNDUP((F641+I641)/(1-G641),0),Parámetros!$B$7)</f>
        <v>299</v>
      </c>
      <c r="N641" s="12" t="n">
        <v>286.46</v>
      </c>
      <c r="O641" s="12" t="n">
        <v>144.18</v>
      </c>
      <c r="P641" s="13" t="n">
        <f aca="false">Parámetros!$B$6</f>
        <v>1</v>
      </c>
      <c r="Q641" s="13" t="n">
        <f aca="false">IF(AND(ISNUMBER(O641),O641-P641&gt;=Parámetros!$B$7),M641,IF(J641&lt;Parámetros!$B$13,J641,IF(K641&lt;Parámetros!$B$14,K641,IF(L641&lt;Parámetros!$B$15,L641,M641))))</f>
        <v>187</v>
      </c>
      <c r="R641" s="13" t="n">
        <f aca="false">IF(AND(ISNUMBER(O641),O641-P641&gt;=Q641),O641-P641,Q641)</f>
        <v>187</v>
      </c>
      <c r="S641" s="3" t="n">
        <f aca="false">IF(ISNUMBER(O641),R641/O641-1,"")</f>
        <v>0.2969898737689</v>
      </c>
      <c r="T641" s="13" t="n">
        <f aca="false">VLOOKUP(R641,Parámetros!$A$13:$C$16,3,TRUE())</f>
        <v>37</v>
      </c>
      <c r="U641" s="13" t="n">
        <f aca="false">IF(R641&gt;=Parámetros!$B$7,I641,0)</f>
        <v>0</v>
      </c>
      <c r="V641" s="13" t="n">
        <f aca="false">R641*(1-G641)-T641-U641</f>
        <v>123.82</v>
      </c>
      <c r="W641" s="13" t="n">
        <f aca="false">V641-F641</f>
        <v>0.00999999999999091</v>
      </c>
      <c r="X641" s="2" t="s">
        <v>13587</v>
      </c>
      <c r="Y641" s="2"/>
      <c r="Z641" s="13"/>
      <c r="AA641" s="2"/>
    </row>
    <row r="642" customFormat="false" ht="15" hidden="false" customHeight="false" outlineLevel="0" collapsed="false">
      <c r="A642" s="8" t="s">
        <v>7831</v>
      </c>
      <c r="B642" s="10" t="str">
        <f aca="false">'Layout Mercado Libre'!C642</f>
        <v>Omuro Bromuro de Otilonio 40 mg 30 Tabletas</v>
      </c>
      <c r="C642" s="10" t="str">
        <f aca="false">IFERROR(LEFT('Layout Mercado Libre'!E642,FIND(" &gt; ",'Layout Mercado Libre'!E642)-1),"")</f>
        <v>Salud y Equipamiento Médico</v>
      </c>
      <c r="D642" s="12" t="n">
        <v>691.25</v>
      </c>
      <c r="E642" s="13" t="n">
        <f aca="false">Parámetros!$B$5</f>
        <v>4</v>
      </c>
      <c r="F642" s="13" t="n">
        <f aca="false">D642+E642</f>
        <v>695.25</v>
      </c>
      <c r="G642" s="3" t="n">
        <f aca="false">IF(C642="",Parámetros!$B$9,IFERROR(VLOOKUP(C642,Parámetros!$A$20:$B$23,2,FALSE()),Parámetros!$B$9))</f>
        <v>0.14</v>
      </c>
      <c r="H642" s="14" t="n">
        <v>0.19</v>
      </c>
      <c r="I642" s="12" t="n">
        <v>75</v>
      </c>
      <c r="J642" s="13" t="n">
        <f aca="false">ROUNDUP((F642+Parámetros!$C$13)/(1-G642),0)</f>
        <v>838</v>
      </c>
      <c r="K642" s="13" t="n">
        <f aca="false">ROUNDUP((F642+Parámetros!$C$14)/(1-G642),0)</f>
        <v>844</v>
      </c>
      <c r="L642" s="13" t="n">
        <f aca="false">ROUNDUP((F642+Parámetros!$C$15)/(1-G642),0)</f>
        <v>852</v>
      </c>
      <c r="M642" s="13" t="n">
        <f aca="false">MAX(ROUNDUP((F642+I642)/(1-G642),0),Parámetros!$B$7)</f>
        <v>896</v>
      </c>
      <c r="N642" s="12" t="n">
        <v>1087.85</v>
      </c>
      <c r="O642" s="12" t="n">
        <v>1080</v>
      </c>
      <c r="P642" s="13" t="n">
        <f aca="false">Parámetros!$B$6</f>
        <v>1</v>
      </c>
      <c r="Q642" s="13" t="n">
        <f aca="false">IF(AND(ISNUMBER(O642),O642-P642&gt;=Parámetros!$B$7),M642,IF(J642&lt;Parámetros!$B$13,J642,IF(K642&lt;Parámetros!$B$14,K642,IF(L642&lt;Parámetros!$B$15,L642,M642))))</f>
        <v>896</v>
      </c>
      <c r="R642" s="13" t="n">
        <f aca="false">IF(AND(ISNUMBER(O642),O642-P642&gt;=Q642),O642-P642,Q642)</f>
        <v>1079</v>
      </c>
      <c r="S642" s="3" t="n">
        <f aca="false">IF(ISNUMBER(O642),R642/O642-1,"")</f>
        <v>-0.000925925925925886</v>
      </c>
      <c r="T642" s="13" t="n">
        <f aca="false">VLOOKUP(R642,Parámetros!$A$13:$C$16,3,TRUE())</f>
        <v>0</v>
      </c>
      <c r="U642" s="13" t="n">
        <f aca="false">IF(R642&gt;=Parámetros!$B$7,I642,0)</f>
        <v>75</v>
      </c>
      <c r="V642" s="13" t="n">
        <f aca="false">R642*(1-G642)-T642-U642</f>
        <v>852.94</v>
      </c>
      <c r="W642" s="13" t="n">
        <f aca="false">V642-F642</f>
        <v>157.69</v>
      </c>
      <c r="X642" s="2" t="s">
        <v>13501</v>
      </c>
      <c r="Y642" s="2"/>
      <c r="Z642" s="13"/>
      <c r="AA642" s="2"/>
    </row>
    <row r="643" customFormat="false" ht="15" hidden="false" customHeight="false" outlineLevel="0" collapsed="false">
      <c r="A643" s="8" t="s">
        <v>7842</v>
      </c>
      <c r="B643" s="10" t="str">
        <f aca="false">'Layout Mercado Libre'!C643</f>
        <v>Fosfocil Fosfomicina 250 mg/5 ml Suspensión 120 ml</v>
      </c>
      <c r="C643" s="10" t="str">
        <f aca="false">IFERROR(LEFT('Layout Mercado Libre'!E643,FIND(" &gt; ",'Layout Mercado Libre'!E643)-1),"")</f>
        <v>Salud y Equipamiento Médico</v>
      </c>
      <c r="D643" s="12" t="n">
        <v>359.9</v>
      </c>
      <c r="E643" s="13" t="n">
        <f aca="false">Parámetros!$B$5</f>
        <v>4</v>
      </c>
      <c r="F643" s="13" t="n">
        <f aca="false">D643+E643</f>
        <v>363.9</v>
      </c>
      <c r="G643" s="3" t="n">
        <f aca="false">IF(C643="",Parámetros!$B$9,IFERROR(VLOOKUP(C643,Parámetros!$A$20:$B$23,2,FALSE()),Parámetros!$B$9))</f>
        <v>0.14</v>
      </c>
      <c r="H643" s="14" t="n">
        <v>0.19</v>
      </c>
      <c r="I643" s="12" t="n">
        <v>75</v>
      </c>
      <c r="J643" s="13" t="n">
        <f aca="false">ROUNDUP((F643+Parámetros!$C$13)/(1-G643),0)</f>
        <v>453</v>
      </c>
      <c r="K643" s="13" t="n">
        <f aca="false">ROUNDUP((F643+Parámetros!$C$14)/(1-G643),0)</f>
        <v>459</v>
      </c>
      <c r="L643" s="13" t="n">
        <f aca="false">ROUNDUP((F643+Parámetros!$C$15)/(1-G643),0)</f>
        <v>467</v>
      </c>
      <c r="M643" s="13" t="n">
        <f aca="false">MAX(ROUNDUP((F643+I643)/(1-G643),0),Parámetros!$B$7)</f>
        <v>511</v>
      </c>
      <c r="N643" s="12" t="n">
        <v>683.41</v>
      </c>
      <c r="O643" s="12" t="n">
        <v>492.15</v>
      </c>
      <c r="P643" s="13" t="n">
        <f aca="false">Parámetros!$B$6</f>
        <v>1</v>
      </c>
      <c r="Q643" s="13" t="n">
        <f aca="false">IF(AND(ISNUMBER(O643),O643-P643&gt;=Parámetros!$B$7),M643,IF(J643&lt;Parámetros!$B$13,J643,IF(K643&lt;Parámetros!$B$14,K643,IF(L643&lt;Parámetros!$B$15,L643,M643))))</f>
        <v>511</v>
      </c>
      <c r="R643" s="13" t="n">
        <f aca="false">IF(AND(ISNUMBER(O643),O643-P643&gt;=Q643),O643-P643,Q643)</f>
        <v>511</v>
      </c>
      <c r="S643" s="3" t="n">
        <f aca="false">IF(ISNUMBER(O643),R643/O643-1,"")</f>
        <v>0.0383013308950524</v>
      </c>
      <c r="T643" s="13" t="n">
        <f aca="false">VLOOKUP(R643,Parámetros!$A$13:$C$16,3,TRUE())</f>
        <v>0</v>
      </c>
      <c r="U643" s="13" t="n">
        <f aca="false">IF(R643&gt;=Parámetros!$B$7,I643,0)</f>
        <v>75</v>
      </c>
      <c r="V643" s="13" t="n">
        <f aca="false">R643*(1-G643)-T643-U643</f>
        <v>364.46</v>
      </c>
      <c r="W643" s="13" t="n">
        <f aca="false">V643-F643</f>
        <v>0.560000000000002</v>
      </c>
      <c r="X643" s="2" t="s">
        <v>13511</v>
      </c>
      <c r="Y643" s="2"/>
      <c r="Z643" s="13"/>
      <c r="AA643" s="2"/>
    </row>
    <row r="644" customFormat="false" ht="15" hidden="false" customHeight="false" outlineLevel="0" collapsed="false">
      <c r="A644" s="8" t="s">
        <v>7854</v>
      </c>
      <c r="B644" s="10" t="str">
        <f aca="false">'Layout Mercado Libre'!C644</f>
        <v>Bredelin Levofloxacino 500 mg 7 Tabletas</v>
      </c>
      <c r="C644" s="10" t="str">
        <f aca="false">IFERROR(LEFT('Layout Mercado Libre'!E644,FIND(" &gt; ",'Layout Mercado Libre'!E644)-1),"")</f>
        <v>Salud y Equipamiento Médico</v>
      </c>
      <c r="D644" s="12" t="n">
        <v>597.8</v>
      </c>
      <c r="E644" s="13" t="n">
        <f aca="false">Parámetros!$B$5</f>
        <v>4</v>
      </c>
      <c r="F644" s="13" t="n">
        <f aca="false">D644+E644</f>
        <v>601.8</v>
      </c>
      <c r="G644" s="3" t="n">
        <f aca="false">IF(C644="",Parámetros!$B$9,IFERROR(VLOOKUP(C644,Parámetros!$A$20:$B$23,2,FALSE()),Parámetros!$B$9))</f>
        <v>0.14</v>
      </c>
      <c r="H644" s="14" t="n">
        <v>0.14</v>
      </c>
      <c r="I644" s="12" t="n">
        <v>75</v>
      </c>
      <c r="J644" s="13" t="n">
        <f aca="false">ROUNDUP((F644+Parámetros!$C$13)/(1-G644),0)</f>
        <v>729</v>
      </c>
      <c r="K644" s="13" t="n">
        <f aca="false">ROUNDUP((F644+Parámetros!$C$14)/(1-G644),0)</f>
        <v>735</v>
      </c>
      <c r="L644" s="13" t="n">
        <f aca="false">ROUNDUP((F644+Parámetros!$C$15)/(1-G644),0)</f>
        <v>743</v>
      </c>
      <c r="M644" s="13" t="n">
        <f aca="false">MAX(ROUNDUP((F644+I644)/(1-G644),0),Parámetros!$B$7)</f>
        <v>787</v>
      </c>
      <c r="N644" s="12" t="n">
        <v>1126.01</v>
      </c>
      <c r="O644" s="12" t="n">
        <v>970</v>
      </c>
      <c r="P644" s="13" t="n">
        <f aca="false">Parámetros!$B$6</f>
        <v>1</v>
      </c>
      <c r="Q644" s="13" t="n">
        <f aca="false">IF(AND(ISNUMBER(O644),O644-P644&gt;=Parámetros!$B$7),M644,IF(J644&lt;Parámetros!$B$13,J644,IF(K644&lt;Parámetros!$B$14,K644,IF(L644&lt;Parámetros!$B$15,L644,M644))))</f>
        <v>787</v>
      </c>
      <c r="R644" s="13" t="n">
        <f aca="false">IF(AND(ISNUMBER(O644),O644-P644&gt;=Q644),O644-P644,Q644)</f>
        <v>969</v>
      </c>
      <c r="S644" s="3" t="n">
        <f aca="false">IF(ISNUMBER(O644),R644/O644-1,"")</f>
        <v>-0.00103092783505154</v>
      </c>
      <c r="T644" s="13" t="n">
        <f aca="false">VLOOKUP(R644,Parámetros!$A$13:$C$16,3,TRUE())</f>
        <v>0</v>
      </c>
      <c r="U644" s="13" t="n">
        <f aca="false">IF(R644&gt;=Parámetros!$B$7,I644,0)</f>
        <v>75</v>
      </c>
      <c r="V644" s="13" t="n">
        <f aca="false">R644*(1-G644)-T644-U644</f>
        <v>758.34</v>
      </c>
      <c r="W644" s="13" t="n">
        <f aca="false">V644-F644</f>
        <v>156.54</v>
      </c>
      <c r="X644" s="2" t="s">
        <v>13657</v>
      </c>
      <c r="Y644" s="2"/>
      <c r="Z644" s="13"/>
      <c r="AA644" s="2"/>
    </row>
    <row r="645" customFormat="false" ht="15" hidden="false" customHeight="false" outlineLevel="0" collapsed="false">
      <c r="A645" s="8" t="s">
        <v>7865</v>
      </c>
      <c r="B645" s="10" t="str">
        <f aca="false">'Layout Mercado Libre'!C645</f>
        <v>Dimefor G Metformina Glibenclamida 500/5 mg 60 Tabletas</v>
      </c>
      <c r="C645" s="10" t="str">
        <f aca="false">IFERROR(LEFT('Layout Mercado Libre'!E645,FIND(" &gt; ",'Layout Mercado Libre'!E645)-1),"")</f>
        <v>Salud y Equipamiento Médico</v>
      </c>
      <c r="D645" s="12" t="n">
        <v>517.65</v>
      </c>
      <c r="E645" s="13" t="n">
        <f aca="false">Parámetros!$B$5</f>
        <v>4</v>
      </c>
      <c r="F645" s="13" t="n">
        <f aca="false">D645+E645</f>
        <v>521.65</v>
      </c>
      <c r="G645" s="3" t="n">
        <f aca="false">IF(C645="",Parámetros!$B$9,IFERROR(VLOOKUP(C645,Parámetros!$A$20:$B$23,2,FALSE()),Parámetros!$B$9))</f>
        <v>0.14</v>
      </c>
      <c r="H645" s="14" t="n">
        <v>0.26</v>
      </c>
      <c r="I645" s="12" t="n">
        <v>75</v>
      </c>
      <c r="J645" s="13" t="n">
        <f aca="false">ROUNDUP((F645+Parámetros!$C$13)/(1-G645),0)</f>
        <v>636</v>
      </c>
      <c r="K645" s="13" t="n">
        <f aca="false">ROUNDUP((F645+Parámetros!$C$14)/(1-G645),0)</f>
        <v>642</v>
      </c>
      <c r="L645" s="13" t="n">
        <f aca="false">ROUNDUP((F645+Parámetros!$C$15)/(1-G645),0)</f>
        <v>650</v>
      </c>
      <c r="M645" s="13" t="n">
        <f aca="false">MAX(ROUNDUP((F645+I645)/(1-G645),0),Parámetros!$B$7)</f>
        <v>694</v>
      </c>
      <c r="N645" s="12" t="n">
        <v>1052.38</v>
      </c>
      <c r="O645" s="12" t="n">
        <v>858.33</v>
      </c>
      <c r="P645" s="13" t="n">
        <f aca="false">Parámetros!$B$6</f>
        <v>1</v>
      </c>
      <c r="Q645" s="13" t="n">
        <f aca="false">IF(AND(ISNUMBER(O645),O645-P645&gt;=Parámetros!$B$7),M645,IF(J645&lt;Parámetros!$B$13,J645,IF(K645&lt;Parámetros!$B$14,K645,IF(L645&lt;Parámetros!$B$15,L645,M645))))</f>
        <v>694</v>
      </c>
      <c r="R645" s="13" t="n">
        <f aca="false">IF(AND(ISNUMBER(O645),O645-P645&gt;=Q645),O645-P645,Q645)</f>
        <v>857.33</v>
      </c>
      <c r="S645" s="3" t="n">
        <f aca="false">IF(ISNUMBER(O645),R645/O645-1,"")</f>
        <v>-0.00116505306816728</v>
      </c>
      <c r="T645" s="13" t="n">
        <f aca="false">VLOOKUP(R645,Parámetros!$A$13:$C$16,3,TRUE())</f>
        <v>0</v>
      </c>
      <c r="U645" s="13" t="n">
        <f aca="false">IF(R645&gt;=Parámetros!$B$7,I645,0)</f>
        <v>75</v>
      </c>
      <c r="V645" s="13" t="n">
        <f aca="false">R645*(1-G645)-T645-U645</f>
        <v>662.3038</v>
      </c>
      <c r="W645" s="13" t="n">
        <f aca="false">V645-F645</f>
        <v>140.6538</v>
      </c>
      <c r="X645" s="2" t="s">
        <v>13534</v>
      </c>
      <c r="Y645" s="2"/>
      <c r="Z645" s="13"/>
      <c r="AA645" s="2"/>
    </row>
    <row r="646" customFormat="false" ht="15" hidden="false" customHeight="false" outlineLevel="0" collapsed="false">
      <c r="A646" s="8" t="s">
        <v>7878</v>
      </c>
      <c r="B646" s="10" t="str">
        <f aca="false">'Layout Mercado Libre'!C646</f>
        <v>Alcohol Etílico Dibar 71.5° G.L. 250 ml Caja con 36 Piezas</v>
      </c>
      <c r="C646" s="10" t="str">
        <f aca="false">IFERROR(LEFT('Layout Mercado Libre'!E646,FIND(" &gt; ",'Layout Mercado Libre'!E646)-1),"")</f>
        <v>Salud y Equipamiento Médico</v>
      </c>
      <c r="D646" s="12" t="n">
        <v>368.08</v>
      </c>
      <c r="E646" s="13" t="n">
        <f aca="false">Parámetros!$B$5</f>
        <v>4</v>
      </c>
      <c r="F646" s="13" t="n">
        <f aca="false">D646+E646</f>
        <v>372.08</v>
      </c>
      <c r="G646" s="3" t="n">
        <f aca="false">IF(C646="",Parámetros!$B$9,IFERROR(VLOOKUP(C646,Parámetros!$A$20:$B$23,2,FALSE()),Parámetros!$B$9))</f>
        <v>0.14</v>
      </c>
      <c r="H646" s="14" t="n">
        <v>10.92</v>
      </c>
      <c r="I646" s="12" t="n">
        <v>150</v>
      </c>
      <c r="J646" s="13" t="n">
        <f aca="false">ROUNDUP((F646+Parámetros!$C$13)/(1-G646),0)</f>
        <v>462</v>
      </c>
      <c r="K646" s="13" t="n">
        <f aca="false">ROUNDUP((F646+Parámetros!$C$14)/(1-G646),0)</f>
        <v>468</v>
      </c>
      <c r="L646" s="13" t="n">
        <f aca="false">ROUNDUP((F646+Parámetros!$C$15)/(1-G646),0)</f>
        <v>476</v>
      </c>
      <c r="M646" s="13" t="n">
        <f aca="false">MAX(ROUNDUP((F646+I646)/(1-G646),0),Parámetros!$B$7)</f>
        <v>608</v>
      </c>
      <c r="N646" s="12"/>
      <c r="O646" s="12"/>
      <c r="P646" s="13" t="n">
        <f aca="false">Parámetros!$B$6</f>
        <v>1</v>
      </c>
      <c r="Q646" s="13" t="n">
        <f aca="false">IF(AND(ISNUMBER(O646),O646-P646&gt;=Parámetros!$B$7),M646,IF(J646&lt;Parámetros!$B$13,J646,IF(K646&lt;Parámetros!$B$14,K646,IF(L646&lt;Parámetros!$B$15,L646,M646))))</f>
        <v>608</v>
      </c>
      <c r="R646" s="13" t="n">
        <f aca="false">IF(AND(ISNUMBER(O646),O646-P646&gt;=Q646),O646-P646,Q646)</f>
        <v>608</v>
      </c>
      <c r="S646" s="3" t="str">
        <f aca="false">IF(ISNUMBER(O646),R646/O646-1,"")</f>
        <v/>
      </c>
      <c r="T646" s="13" t="n">
        <f aca="false">VLOOKUP(R646,Parámetros!$A$13:$C$16,3,TRUE())</f>
        <v>0</v>
      </c>
      <c r="U646" s="13" t="n">
        <f aca="false">IF(R646&gt;=Parámetros!$B$7,I646,0)</f>
        <v>150</v>
      </c>
      <c r="V646" s="13" t="n">
        <f aca="false">R646*(1-G646)-T646-U646</f>
        <v>372.88</v>
      </c>
      <c r="W646" s="13" t="n">
        <f aca="false">V646-F646</f>
        <v>0.800000000000011</v>
      </c>
      <c r="X646" s="2" t="s">
        <v>13734</v>
      </c>
      <c r="Y646" s="2"/>
      <c r="Z646" s="13"/>
      <c r="AA646" s="2"/>
    </row>
    <row r="647" customFormat="false" ht="15" hidden="false" customHeight="false" outlineLevel="0" collapsed="false">
      <c r="A647" s="8" t="s">
        <v>7886</v>
      </c>
      <c r="B647" s="10" t="str">
        <f aca="false">'Layout Mercado Libre'!C647</f>
        <v>Crema Dental Colgate Kids Fresantástico Sabor Fresa 50 g</v>
      </c>
      <c r="C647" s="10" t="str">
        <f aca="false">IFERROR(LEFT('Layout Mercado Libre'!E647,FIND(" &gt; ",'Layout Mercado Libre'!E647)-1),"")</f>
        <v>Belleza y Cuidado Personal</v>
      </c>
      <c r="D647" s="12" t="n">
        <v>18.44</v>
      </c>
      <c r="E647" s="13" t="n">
        <f aca="false">Parámetros!$B$5</f>
        <v>4</v>
      </c>
      <c r="F647" s="13" t="n">
        <f aca="false">D647+E647</f>
        <v>22.44</v>
      </c>
      <c r="G647" s="3" t="n">
        <f aca="false">IF(C647="",Parámetros!$B$9,IFERROR(VLOOKUP(C647,Parámetros!$A$20:$B$23,2,FALSE()),Parámetros!$B$9))</f>
        <v>0.14</v>
      </c>
      <c r="H647" s="14" t="n">
        <v>0.11</v>
      </c>
      <c r="I647" s="12" t="n">
        <v>75</v>
      </c>
      <c r="J647" s="13" t="n">
        <f aca="false">ROUNDUP((F647+Parámetros!$C$13)/(1-G647),0)</f>
        <v>56</v>
      </c>
      <c r="K647" s="13" t="n">
        <f aca="false">ROUNDUP((F647+Parámetros!$C$14)/(1-G647),0)</f>
        <v>61</v>
      </c>
      <c r="L647" s="13" t="n">
        <f aca="false">ROUNDUP((F647+Parámetros!$C$15)/(1-G647),0)</f>
        <v>70</v>
      </c>
      <c r="M647" s="13" t="n">
        <f aca="false">MAX(ROUNDUP((F647+I647)/(1-G647),0),Parámetros!$B$7)</f>
        <v>299</v>
      </c>
      <c r="N647" s="12" t="n">
        <v>86.05</v>
      </c>
      <c r="O647" s="12" t="n">
        <v>20.98</v>
      </c>
      <c r="P647" s="13" t="n">
        <f aca="false">Parámetros!$B$6</f>
        <v>1</v>
      </c>
      <c r="Q647" s="13" t="n">
        <f aca="false">IF(AND(ISNUMBER(O647),O647-P647&gt;=Parámetros!$B$7),M647,IF(J647&lt;Parámetros!$B$13,J647,IF(K647&lt;Parámetros!$B$14,K647,IF(L647&lt;Parámetros!$B$15,L647,M647))))</f>
        <v>56</v>
      </c>
      <c r="R647" s="13" t="n">
        <f aca="false">IF(AND(ISNUMBER(O647),O647-P647&gt;=Q647),O647-P647,Q647)</f>
        <v>56</v>
      </c>
      <c r="S647" s="3" t="n">
        <f aca="false">IF(ISNUMBER(O647),R647/O647-1,"")</f>
        <v>1.66920877025739</v>
      </c>
      <c r="T647" s="13" t="n">
        <f aca="false">VLOOKUP(R647,Parámetros!$A$13:$C$16,3,TRUE())</f>
        <v>25</v>
      </c>
      <c r="U647" s="13" t="n">
        <f aca="false">IF(R647&gt;=Parámetros!$B$7,I647,0)</f>
        <v>0</v>
      </c>
      <c r="V647" s="13" t="n">
        <f aca="false">R647*(1-G647)-T647-U647</f>
        <v>23.16</v>
      </c>
      <c r="W647" s="13" t="n">
        <f aca="false">V647-F647</f>
        <v>0.719999999999995</v>
      </c>
      <c r="X647" s="2" t="s">
        <v>13516</v>
      </c>
      <c r="Y647" s="2"/>
      <c r="Z647" s="13"/>
      <c r="AA647" s="2"/>
    </row>
    <row r="648" customFormat="false" ht="15" hidden="false" customHeight="false" outlineLevel="0" collapsed="false">
      <c r="A648" s="8" t="s">
        <v>7897</v>
      </c>
      <c r="B648" s="10" t="str">
        <f aca="false">'Layout Mercado Libre'!C648</f>
        <v>Monurol Fosfomicina 3 g Granulado 1 Sobre</v>
      </c>
      <c r="C648" s="10" t="str">
        <f aca="false">IFERROR(LEFT('Layout Mercado Libre'!E648,FIND(" &gt; ",'Layout Mercado Libre'!E648)-1),"")</f>
        <v>Salud y Equipamiento Médico</v>
      </c>
      <c r="D648" s="12" t="n">
        <v>333.33</v>
      </c>
      <c r="E648" s="13" t="n">
        <f aca="false">Parámetros!$B$5</f>
        <v>4</v>
      </c>
      <c r="F648" s="13" t="n">
        <f aca="false">D648+E648</f>
        <v>337.33</v>
      </c>
      <c r="G648" s="3" t="n">
        <f aca="false">IF(C648="",Parámetros!$B$9,IFERROR(VLOOKUP(C648,Parámetros!$A$20:$B$23,2,FALSE()),Parámetros!$B$9))</f>
        <v>0.14</v>
      </c>
      <c r="H648" s="14" t="n">
        <v>0.05</v>
      </c>
      <c r="I648" s="12" t="n">
        <v>75</v>
      </c>
      <c r="J648" s="13" t="n">
        <f aca="false">ROUNDUP((F648+Parámetros!$C$13)/(1-G648),0)</f>
        <v>422</v>
      </c>
      <c r="K648" s="13" t="n">
        <f aca="false">ROUNDUP((F648+Parámetros!$C$14)/(1-G648),0)</f>
        <v>428</v>
      </c>
      <c r="L648" s="13" t="n">
        <f aca="false">ROUNDUP((F648+Parámetros!$C$15)/(1-G648),0)</f>
        <v>436</v>
      </c>
      <c r="M648" s="13" t="n">
        <f aca="false">MAX(ROUNDUP((F648+I648)/(1-G648),0),Parámetros!$B$7)</f>
        <v>480</v>
      </c>
      <c r="N648" s="12" t="n">
        <v>690.4</v>
      </c>
      <c r="O648" s="12" t="n">
        <v>574</v>
      </c>
      <c r="P648" s="13" t="n">
        <f aca="false">Parámetros!$B$6</f>
        <v>1</v>
      </c>
      <c r="Q648" s="13" t="n">
        <f aca="false">IF(AND(ISNUMBER(O648),O648-P648&gt;=Parámetros!$B$7),M648,IF(J648&lt;Parámetros!$B$13,J648,IF(K648&lt;Parámetros!$B$14,K648,IF(L648&lt;Parámetros!$B$15,L648,M648))))</f>
        <v>480</v>
      </c>
      <c r="R648" s="13" t="n">
        <f aca="false">IF(AND(ISNUMBER(O648),O648-P648&gt;=Q648),O648-P648,Q648)</f>
        <v>573</v>
      </c>
      <c r="S648" s="3" t="n">
        <f aca="false">IF(ISNUMBER(O648),R648/O648-1,"")</f>
        <v>-0.00174216027874563</v>
      </c>
      <c r="T648" s="13" t="n">
        <f aca="false">VLOOKUP(R648,Parámetros!$A$13:$C$16,3,TRUE())</f>
        <v>0</v>
      </c>
      <c r="U648" s="13" t="n">
        <f aca="false">IF(R648&gt;=Parámetros!$B$7,I648,0)</f>
        <v>75</v>
      </c>
      <c r="V648" s="13" t="n">
        <f aca="false">R648*(1-G648)-T648-U648</f>
        <v>417.78</v>
      </c>
      <c r="W648" s="13" t="n">
        <f aca="false">V648-F648</f>
        <v>80.45</v>
      </c>
      <c r="X648" s="2" t="s">
        <v>13735</v>
      </c>
      <c r="Y648" s="2"/>
      <c r="Z648" s="13"/>
      <c r="AA648" s="2"/>
    </row>
    <row r="649" customFormat="false" ht="15" hidden="false" customHeight="false" outlineLevel="0" collapsed="false">
      <c r="A649" s="8" t="s">
        <v>7910</v>
      </c>
      <c r="B649" s="10" t="str">
        <f aca="false">'Layout Mercado Libre'!C649</f>
        <v>Pasta Lassar Andrómaco Óxido de Zinc 25% Tarro 60 g</v>
      </c>
      <c r="C649" s="10" t="str">
        <f aca="false">IFERROR(LEFT('Layout Mercado Libre'!E649,FIND(" &gt; ",'Layout Mercado Libre'!E649)-1),"")</f>
        <v>Salud y Equipamiento Médico</v>
      </c>
      <c r="D649" s="12" t="n">
        <v>47.37</v>
      </c>
      <c r="E649" s="13" t="n">
        <f aca="false">Parámetros!$B$5</f>
        <v>4</v>
      </c>
      <c r="F649" s="13" t="n">
        <f aca="false">D649+E649</f>
        <v>51.37</v>
      </c>
      <c r="G649" s="3" t="n">
        <f aca="false">IF(C649="",Parámetros!$B$9,IFERROR(VLOOKUP(C649,Parámetros!$A$20:$B$23,2,FALSE()),Parámetros!$B$9))</f>
        <v>0.14</v>
      </c>
      <c r="H649" s="14" t="n">
        <v>0.12</v>
      </c>
      <c r="I649" s="12" t="n">
        <v>75</v>
      </c>
      <c r="J649" s="13" t="n">
        <f aca="false">ROUNDUP((F649+Parámetros!$C$13)/(1-G649),0)</f>
        <v>89</v>
      </c>
      <c r="K649" s="13" t="n">
        <f aca="false">ROUNDUP((F649+Parámetros!$C$14)/(1-G649),0)</f>
        <v>95</v>
      </c>
      <c r="L649" s="13" t="n">
        <f aca="false">ROUNDUP((F649+Parámetros!$C$15)/(1-G649),0)</f>
        <v>103</v>
      </c>
      <c r="M649" s="13" t="n">
        <f aca="false">MAX(ROUNDUP((F649+I649)/(1-G649),0),Parámetros!$B$7)</f>
        <v>299</v>
      </c>
      <c r="N649" s="12" t="n">
        <v>73.72</v>
      </c>
      <c r="O649" s="12" t="n">
        <v>74.05</v>
      </c>
      <c r="P649" s="13" t="n">
        <f aca="false">Parámetros!$B$6</f>
        <v>1</v>
      </c>
      <c r="Q649" s="13" t="n">
        <f aca="false">IF(AND(ISNUMBER(O649),O649-P649&gt;=Parámetros!$B$7),M649,IF(J649&lt;Parámetros!$B$13,J649,IF(K649&lt;Parámetros!$B$14,K649,IF(L649&lt;Parámetros!$B$15,L649,M649))))</f>
        <v>89</v>
      </c>
      <c r="R649" s="13" t="n">
        <f aca="false">IF(AND(ISNUMBER(O649),O649-P649&gt;=Q649),O649-P649,Q649)</f>
        <v>89</v>
      </c>
      <c r="S649" s="3" t="n">
        <f aca="false">IF(ISNUMBER(O649),R649/O649-1,"")</f>
        <v>0.201890614449696</v>
      </c>
      <c r="T649" s="13" t="n">
        <f aca="false">VLOOKUP(R649,Parámetros!$A$13:$C$16,3,TRUE())</f>
        <v>25</v>
      </c>
      <c r="U649" s="13" t="n">
        <f aca="false">IF(R649&gt;=Parámetros!$B$7,I649,0)</f>
        <v>0</v>
      </c>
      <c r="V649" s="13" t="n">
        <f aca="false">R649*(1-G649)-T649-U649</f>
        <v>51.54</v>
      </c>
      <c r="W649" s="13" t="n">
        <f aca="false">V649-F649</f>
        <v>0.169999999999995</v>
      </c>
      <c r="X649" s="2" t="s">
        <v>13705</v>
      </c>
      <c r="Y649" s="2"/>
      <c r="Z649" s="13"/>
      <c r="AA649" s="2"/>
    </row>
    <row r="650" customFormat="false" ht="15" hidden="false" customHeight="false" outlineLevel="0" collapsed="false">
      <c r="A650" s="8" t="s">
        <v>7920</v>
      </c>
      <c r="B650" s="10" t="str">
        <f aca="false">'Layout Mercado Libre'!C650</f>
        <v>Poly-Vi-Sol Pediátrico Multivitamínico Gotas 50 ml</v>
      </c>
      <c r="C650" s="10" t="str">
        <f aca="false">IFERROR(LEFT('Layout Mercado Libre'!E650,FIND(" &gt; ",'Layout Mercado Libre'!E650)-1),"")</f>
        <v>Salud y Equipamiento Médico</v>
      </c>
      <c r="D650" s="12" t="n">
        <v>291</v>
      </c>
      <c r="E650" s="13" t="n">
        <f aca="false">Parámetros!$B$5</f>
        <v>4</v>
      </c>
      <c r="F650" s="13" t="n">
        <f aca="false">D650+E650</f>
        <v>295</v>
      </c>
      <c r="G650" s="3" t="n">
        <f aca="false">IF(C650="",Parámetros!$B$9,IFERROR(VLOOKUP(C650,Parámetros!$A$20:$B$23,2,FALSE()),Parámetros!$B$9))</f>
        <v>0.14</v>
      </c>
      <c r="H650" s="14" t="n">
        <v>0.11</v>
      </c>
      <c r="I650" s="12" t="n">
        <v>75</v>
      </c>
      <c r="J650" s="13" t="n">
        <f aca="false">ROUNDUP((F650+Parámetros!$C$13)/(1-G650),0)</f>
        <v>373</v>
      </c>
      <c r="K650" s="13" t="n">
        <f aca="false">ROUNDUP((F650+Parámetros!$C$14)/(1-G650),0)</f>
        <v>378</v>
      </c>
      <c r="L650" s="13" t="n">
        <f aca="false">ROUNDUP((F650+Parámetros!$C$15)/(1-G650),0)</f>
        <v>387</v>
      </c>
      <c r="M650" s="13" t="n">
        <f aca="false">MAX(ROUNDUP((F650+I650)/(1-G650),0),Parámetros!$B$7)</f>
        <v>431</v>
      </c>
      <c r="N650" s="12" t="n">
        <v>550.9</v>
      </c>
      <c r="O650" s="12" t="n">
        <v>480</v>
      </c>
      <c r="P650" s="13" t="n">
        <f aca="false">Parámetros!$B$6</f>
        <v>1</v>
      </c>
      <c r="Q650" s="13" t="n">
        <f aca="false">IF(AND(ISNUMBER(O650),O650-P650&gt;=Parámetros!$B$7),M650,IF(J650&lt;Parámetros!$B$13,J650,IF(K650&lt;Parámetros!$B$14,K650,IF(L650&lt;Parámetros!$B$15,L650,M650))))</f>
        <v>431</v>
      </c>
      <c r="R650" s="13" t="n">
        <f aca="false">IF(AND(ISNUMBER(O650),O650-P650&gt;=Q650),O650-P650,Q650)</f>
        <v>479</v>
      </c>
      <c r="S650" s="3" t="n">
        <f aca="false">IF(ISNUMBER(O650),R650/O650-1,"")</f>
        <v>-0.00208333333333333</v>
      </c>
      <c r="T650" s="13" t="n">
        <f aca="false">VLOOKUP(R650,Parámetros!$A$13:$C$16,3,TRUE())</f>
        <v>0</v>
      </c>
      <c r="U650" s="13" t="n">
        <f aca="false">IF(R650&gt;=Parámetros!$B$7,I650,0)</f>
        <v>75</v>
      </c>
      <c r="V650" s="13" t="n">
        <f aca="false">R650*(1-G650)-T650-U650</f>
        <v>336.94</v>
      </c>
      <c r="W650" s="13" t="n">
        <f aca="false">V650-F650</f>
        <v>41.94</v>
      </c>
      <c r="X650" s="2" t="s">
        <v>13638</v>
      </c>
      <c r="Y650" s="2"/>
      <c r="Z650" s="13"/>
      <c r="AA650" s="2"/>
    </row>
    <row r="651" customFormat="false" ht="15" hidden="false" customHeight="false" outlineLevel="0" collapsed="false">
      <c r="A651" s="8" t="s">
        <v>7935</v>
      </c>
      <c r="B651" s="10" t="str">
        <f aca="false">'Layout Mercado Libre'!C651</f>
        <v>Jeringa BD Plastipak 3 ml Aguja 21G x 32 mm 100 Piezas</v>
      </c>
      <c r="C651" s="10" t="str">
        <f aca="false">IFERROR(LEFT('Layout Mercado Libre'!E651,FIND(" &gt; ",'Layout Mercado Libre'!E651)-1),"")</f>
        <v>Salud y Equipamiento Médico</v>
      </c>
      <c r="D651" s="12" t="n">
        <v>213.6</v>
      </c>
      <c r="E651" s="13" t="n">
        <f aca="false">Parámetros!$B$5</f>
        <v>4</v>
      </c>
      <c r="F651" s="13" t="n">
        <f aca="false">D651+E651</f>
        <v>217.6</v>
      </c>
      <c r="G651" s="3" t="n">
        <f aca="false">IF(C651="",Parámetros!$B$9,IFERROR(VLOOKUP(C651,Parámetros!$A$20:$B$23,2,FALSE()),Parámetros!$B$9))</f>
        <v>0.14</v>
      </c>
      <c r="H651" s="14" t="n">
        <v>1.28</v>
      </c>
      <c r="I651" s="12" t="n">
        <v>105</v>
      </c>
      <c r="J651" s="13" t="n">
        <f aca="false">ROUNDUP((F651+Parámetros!$C$13)/(1-G651),0)</f>
        <v>283</v>
      </c>
      <c r="K651" s="13" t="n">
        <f aca="false">ROUNDUP((F651+Parámetros!$C$14)/(1-G651),0)</f>
        <v>288</v>
      </c>
      <c r="L651" s="13" t="n">
        <f aca="false">ROUNDUP((F651+Parámetros!$C$15)/(1-G651),0)</f>
        <v>297</v>
      </c>
      <c r="M651" s="13" t="n">
        <f aca="false">MAX(ROUNDUP((F651+I651)/(1-G651),0),Parámetros!$B$7)</f>
        <v>376</v>
      </c>
      <c r="N651" s="12" t="n">
        <v>599</v>
      </c>
      <c r="O651" s="12" t="n">
        <v>599</v>
      </c>
      <c r="P651" s="13" t="n">
        <f aca="false">Parámetros!$B$6</f>
        <v>1</v>
      </c>
      <c r="Q651" s="13" t="n">
        <f aca="false">IF(AND(ISNUMBER(O651),O651-P651&gt;=Parámetros!$B$7),M651,IF(J651&lt;Parámetros!$B$13,J651,IF(K651&lt;Parámetros!$B$14,K651,IF(L651&lt;Parámetros!$B$15,L651,M651))))</f>
        <v>376</v>
      </c>
      <c r="R651" s="13" t="n">
        <f aca="false">IF(AND(ISNUMBER(O651),O651-P651&gt;=Q651),O651-P651,Q651)</f>
        <v>598</v>
      </c>
      <c r="S651" s="3" t="n">
        <f aca="false">IF(ISNUMBER(O651),R651/O651-1,"")</f>
        <v>-0.001669449081803</v>
      </c>
      <c r="T651" s="13" t="n">
        <f aca="false">VLOOKUP(R651,Parámetros!$A$13:$C$16,3,TRUE())</f>
        <v>0</v>
      </c>
      <c r="U651" s="13" t="n">
        <f aca="false">IF(R651&gt;=Parámetros!$B$7,I651,0)</f>
        <v>105</v>
      </c>
      <c r="V651" s="13" t="n">
        <f aca="false">R651*(1-G651)-T651-U651</f>
        <v>409.28</v>
      </c>
      <c r="W651" s="13" t="n">
        <f aca="false">V651-F651</f>
        <v>191.68</v>
      </c>
      <c r="X651" s="2" t="s">
        <v>13682</v>
      </c>
      <c r="Y651" s="2"/>
      <c r="Z651" s="13"/>
      <c r="AA651" s="2"/>
    </row>
    <row r="652" customFormat="false" ht="15" hidden="false" customHeight="false" outlineLevel="0" collapsed="false">
      <c r="A652" s="8" t="s">
        <v>7946</v>
      </c>
      <c r="B652" s="10" t="str">
        <f aca="false">'Layout Mercado Libre'!C652</f>
        <v>Alliviax Naproxeno Sódico 550 mg 10 Tabletas</v>
      </c>
      <c r="C652" s="10" t="str">
        <f aca="false">IFERROR(LEFT('Layout Mercado Libre'!E652,FIND(" &gt; ",'Layout Mercado Libre'!E652)-1),"")</f>
        <v>Salud y Equipamiento Médico</v>
      </c>
      <c r="D652" s="12" t="n">
        <v>87.61</v>
      </c>
      <c r="E652" s="13" t="n">
        <f aca="false">Parámetros!$B$5</f>
        <v>4</v>
      </c>
      <c r="F652" s="13" t="n">
        <f aca="false">D652+E652</f>
        <v>91.61</v>
      </c>
      <c r="G652" s="3" t="n">
        <f aca="false">IF(C652="",Parámetros!$B$9,IFERROR(VLOOKUP(C652,Parámetros!$A$20:$B$23,2,FALSE()),Parámetros!$B$9))</f>
        <v>0.14</v>
      </c>
      <c r="H652" s="14" t="n">
        <v>0.14</v>
      </c>
      <c r="I652" s="12" t="n">
        <v>75</v>
      </c>
      <c r="J652" s="13" t="n">
        <f aca="false">ROUNDUP((F652+Parámetros!$C$13)/(1-G652),0)</f>
        <v>136</v>
      </c>
      <c r="K652" s="13" t="n">
        <f aca="false">ROUNDUP((F652+Parámetros!$C$14)/(1-G652),0)</f>
        <v>142</v>
      </c>
      <c r="L652" s="13" t="n">
        <f aca="false">ROUNDUP((F652+Parámetros!$C$15)/(1-G652),0)</f>
        <v>150</v>
      </c>
      <c r="M652" s="13" t="n">
        <f aca="false">MAX(ROUNDUP((F652+I652)/(1-G652),0),Parámetros!$B$7)</f>
        <v>299</v>
      </c>
      <c r="N652" s="12" t="n">
        <v>157.13</v>
      </c>
      <c r="O652" s="12" t="n">
        <v>83.3</v>
      </c>
      <c r="P652" s="13" t="n">
        <f aca="false">Parámetros!$B$6</f>
        <v>1</v>
      </c>
      <c r="Q652" s="13" t="n">
        <f aca="false">IF(AND(ISNUMBER(O652),O652-P652&gt;=Parámetros!$B$7),M652,IF(J652&lt;Parámetros!$B$13,J652,IF(K652&lt;Parámetros!$B$14,K652,IF(L652&lt;Parámetros!$B$15,L652,M652))))</f>
        <v>142</v>
      </c>
      <c r="R652" s="13" t="n">
        <f aca="false">IF(AND(ISNUMBER(O652),O652-P652&gt;=Q652),O652-P652,Q652)</f>
        <v>142</v>
      </c>
      <c r="S652" s="3" t="n">
        <f aca="false">IF(ISNUMBER(O652),R652/O652-1,"")</f>
        <v>0.7046818727491</v>
      </c>
      <c r="T652" s="13" t="n">
        <f aca="false">VLOOKUP(R652,Parámetros!$A$13:$C$16,3,TRUE())</f>
        <v>30</v>
      </c>
      <c r="U652" s="13" t="n">
        <f aca="false">IF(R652&gt;=Parámetros!$B$7,I652,0)</f>
        <v>0</v>
      </c>
      <c r="V652" s="13" t="n">
        <f aca="false">R652*(1-G652)-T652-U652</f>
        <v>92.12</v>
      </c>
      <c r="W652" s="13" t="n">
        <f aca="false">V652-F652</f>
        <v>0.510000000000005</v>
      </c>
      <c r="X652" s="2" t="s">
        <v>13533</v>
      </c>
      <c r="Y652" s="2"/>
      <c r="Z652" s="13"/>
      <c r="AA652" s="2"/>
    </row>
    <row r="653" customFormat="false" ht="15" hidden="false" customHeight="false" outlineLevel="0" collapsed="false">
      <c r="A653" s="8" t="s">
        <v>7958</v>
      </c>
      <c r="B653" s="10" t="str">
        <f aca="false">'Layout Mercado Libre'!C653</f>
        <v>Vick VapoRub Inhalador Nasal Caja con 12 Piezas</v>
      </c>
      <c r="C653" s="10" t="str">
        <f aca="false">IFERROR(LEFT('Layout Mercado Libre'!E653,FIND(" &gt; ",'Layout Mercado Libre'!E653)-1),"")</f>
        <v>Salud y Equipamiento Médico</v>
      </c>
      <c r="D653" s="12" t="n">
        <v>632.97</v>
      </c>
      <c r="E653" s="13" t="n">
        <f aca="false">Parámetros!$B$5</f>
        <v>4</v>
      </c>
      <c r="F653" s="13" t="n">
        <f aca="false">D653+E653</f>
        <v>636.97</v>
      </c>
      <c r="G653" s="3" t="n">
        <f aca="false">IF(C653="",Parámetros!$B$9,IFERROR(VLOOKUP(C653,Parámetros!$A$20:$B$23,2,FALSE()),Parámetros!$B$9))</f>
        <v>0.14</v>
      </c>
      <c r="H653" s="14" t="n">
        <v>0.05</v>
      </c>
      <c r="I653" s="12" t="n">
        <v>75</v>
      </c>
      <c r="J653" s="13" t="n">
        <f aca="false">ROUNDUP((F653+Parámetros!$C$13)/(1-G653),0)</f>
        <v>770</v>
      </c>
      <c r="K653" s="13" t="n">
        <f aca="false">ROUNDUP((F653+Parámetros!$C$14)/(1-G653),0)</f>
        <v>776</v>
      </c>
      <c r="L653" s="13" t="n">
        <f aca="false">ROUNDUP((F653+Parámetros!$C$15)/(1-G653),0)</f>
        <v>784</v>
      </c>
      <c r="M653" s="13" t="n">
        <f aca="false">MAX(ROUNDUP((F653+I653)/(1-G653),0),Parámetros!$B$7)</f>
        <v>828</v>
      </c>
      <c r="N653" s="12" t="n">
        <v>2704.72</v>
      </c>
      <c r="O653" s="12" t="n">
        <v>2704.72</v>
      </c>
      <c r="P653" s="13" t="n">
        <f aca="false">Parámetros!$B$6</f>
        <v>1</v>
      </c>
      <c r="Q653" s="13" t="n">
        <f aca="false">IF(AND(ISNUMBER(O653),O653-P653&gt;=Parámetros!$B$7),M653,IF(J653&lt;Parámetros!$B$13,J653,IF(K653&lt;Parámetros!$B$14,K653,IF(L653&lt;Parámetros!$B$15,L653,M653))))</f>
        <v>828</v>
      </c>
      <c r="R653" s="13" t="n">
        <f aca="false">IF(AND(ISNUMBER(O653),O653-P653&gt;=Q653),O653-P653,Q653)</f>
        <v>2703.72</v>
      </c>
      <c r="S653" s="3" t="n">
        <f aca="false">IF(ISNUMBER(O653),R653/O653-1,"")</f>
        <v>-0.000369724037978081</v>
      </c>
      <c r="T653" s="13" t="n">
        <f aca="false">VLOOKUP(R653,Parámetros!$A$13:$C$16,3,TRUE())</f>
        <v>0</v>
      </c>
      <c r="U653" s="13" t="n">
        <f aca="false">IF(R653&gt;=Parámetros!$B$7,I653,0)</f>
        <v>75</v>
      </c>
      <c r="V653" s="13" t="n">
        <f aca="false">R653*(1-G653)-T653-U653</f>
        <v>2250.1992</v>
      </c>
      <c r="W653" s="13" t="n">
        <f aca="false">V653-F653</f>
        <v>1613.2292</v>
      </c>
      <c r="X653" s="2" t="s">
        <v>13686</v>
      </c>
      <c r="Y653" s="2"/>
      <c r="Z653" s="13"/>
      <c r="AA653" s="2"/>
    </row>
    <row r="654" customFormat="false" ht="15" hidden="false" customHeight="false" outlineLevel="0" collapsed="false">
      <c r="A654" s="8" t="s">
        <v>7969</v>
      </c>
      <c r="B654" s="10" t="str">
        <f aca="false">'Layout Mercado Libre'!C654</f>
        <v>Caltrate 600+D Calcio y Vitamina D 60 Tabletas</v>
      </c>
      <c r="C654" s="10" t="str">
        <f aca="false">IFERROR(LEFT('Layout Mercado Libre'!E654,FIND(" &gt; ",'Layout Mercado Libre'!E654)-1),"")</f>
        <v>Salud y Equipamiento Médico</v>
      </c>
      <c r="D654" s="12" t="n">
        <v>272.27</v>
      </c>
      <c r="E654" s="13" t="n">
        <f aca="false">Parámetros!$B$5</f>
        <v>4</v>
      </c>
      <c r="F654" s="13" t="n">
        <f aca="false">D654+E654</f>
        <v>276.27</v>
      </c>
      <c r="G654" s="3" t="n">
        <f aca="false">IF(C654="",Parámetros!$B$9,IFERROR(VLOOKUP(C654,Parámetros!$A$20:$B$23,2,FALSE()),Parámetros!$B$9))</f>
        <v>0.14</v>
      </c>
      <c r="H654" s="14" t="n">
        <v>0.26</v>
      </c>
      <c r="I654" s="12" t="n">
        <v>75</v>
      </c>
      <c r="J654" s="13" t="n">
        <f aca="false">ROUNDUP((F654+Parámetros!$C$13)/(1-G654),0)</f>
        <v>351</v>
      </c>
      <c r="K654" s="13" t="n">
        <f aca="false">ROUNDUP((F654+Parámetros!$C$14)/(1-G654),0)</f>
        <v>357</v>
      </c>
      <c r="L654" s="13" t="n">
        <f aca="false">ROUNDUP((F654+Parámetros!$C$15)/(1-G654),0)</f>
        <v>365</v>
      </c>
      <c r="M654" s="13" t="n">
        <f aca="false">MAX(ROUNDUP((F654+I654)/(1-G654),0),Parámetros!$B$7)</f>
        <v>409</v>
      </c>
      <c r="N654" s="12" t="n">
        <v>438.19</v>
      </c>
      <c r="O654" s="12" t="n">
        <v>243.06</v>
      </c>
      <c r="P654" s="13" t="n">
        <f aca="false">Parámetros!$B$6</f>
        <v>1</v>
      </c>
      <c r="Q654" s="13" t="n">
        <f aca="false">IF(AND(ISNUMBER(O654),O654-P654&gt;=Parámetros!$B$7),M654,IF(J654&lt;Parámetros!$B$13,J654,IF(K654&lt;Parámetros!$B$14,K654,IF(L654&lt;Parámetros!$B$15,L654,M654))))</f>
        <v>409</v>
      </c>
      <c r="R654" s="13" t="n">
        <f aca="false">IF(AND(ISNUMBER(O654),O654-P654&gt;=Q654),O654-P654,Q654)</f>
        <v>409</v>
      </c>
      <c r="S654" s="3" t="n">
        <f aca="false">IF(ISNUMBER(O654),R654/O654-1,"")</f>
        <v>0.682712087550399</v>
      </c>
      <c r="T654" s="13" t="n">
        <f aca="false">VLOOKUP(R654,Parámetros!$A$13:$C$16,3,TRUE())</f>
        <v>0</v>
      </c>
      <c r="U654" s="13" t="n">
        <f aca="false">IF(R654&gt;=Parámetros!$B$7,I654,0)</f>
        <v>75</v>
      </c>
      <c r="V654" s="13" t="n">
        <f aca="false">R654*(1-G654)-T654-U654</f>
        <v>276.74</v>
      </c>
      <c r="W654" s="13" t="n">
        <f aca="false">V654-F654</f>
        <v>0.470000000000027</v>
      </c>
      <c r="X654" s="2" t="s">
        <v>13534</v>
      </c>
      <c r="Y654" s="2"/>
      <c r="Z654" s="13"/>
      <c r="AA654" s="2"/>
    </row>
    <row r="655" customFormat="false" ht="15" hidden="false" customHeight="false" outlineLevel="0" collapsed="false">
      <c r="A655" s="8" t="s">
        <v>7980</v>
      </c>
      <c r="B655" s="10" t="str">
        <f aca="false">'Layout Mercado Libre'!C655</f>
        <v>Tinte en Shampoo Just For Men Negro H-55 60 ml</v>
      </c>
      <c r="C655" s="10" t="str">
        <f aca="false">IFERROR(LEFT('Layout Mercado Libre'!E655,FIND(" &gt; ",'Layout Mercado Libre'!E655)-1),"")</f>
        <v>Belleza y Cuidado Personal</v>
      </c>
      <c r="D655" s="12" t="n">
        <v>147.53</v>
      </c>
      <c r="E655" s="13" t="n">
        <f aca="false">Parámetros!$B$5</f>
        <v>4</v>
      </c>
      <c r="F655" s="13" t="n">
        <f aca="false">D655+E655</f>
        <v>151.53</v>
      </c>
      <c r="G655" s="3" t="n">
        <f aca="false">IF(C655="",Parámetros!$B$9,IFERROR(VLOOKUP(C655,Parámetros!$A$20:$B$23,2,FALSE()),Parámetros!$B$9))</f>
        <v>0.14</v>
      </c>
      <c r="H655" s="14" t="n">
        <v>0.12</v>
      </c>
      <c r="I655" s="12" t="n">
        <v>75</v>
      </c>
      <c r="J655" s="13" t="n">
        <f aca="false">ROUNDUP((F655+Parámetros!$C$13)/(1-G655),0)</f>
        <v>206</v>
      </c>
      <c r="K655" s="13" t="n">
        <f aca="false">ROUNDUP((F655+Parámetros!$C$14)/(1-G655),0)</f>
        <v>212</v>
      </c>
      <c r="L655" s="13" t="n">
        <f aca="false">ROUNDUP((F655+Parámetros!$C$15)/(1-G655),0)</f>
        <v>220</v>
      </c>
      <c r="M655" s="13" t="n">
        <f aca="false">MAX(ROUNDUP((F655+I655)/(1-G655),0),Parámetros!$B$7)</f>
        <v>299</v>
      </c>
      <c r="N655" s="12" t="n">
        <v>403.11</v>
      </c>
      <c r="O655" s="12" t="n">
        <v>345</v>
      </c>
      <c r="P655" s="13" t="n">
        <f aca="false">Parámetros!$B$6</f>
        <v>1</v>
      </c>
      <c r="Q655" s="13" t="n">
        <f aca="false">IF(AND(ISNUMBER(O655),O655-P655&gt;=Parámetros!$B$7),M655,IF(J655&lt;Parámetros!$B$13,J655,IF(K655&lt;Parámetros!$B$14,K655,IF(L655&lt;Parámetros!$B$15,L655,M655))))</f>
        <v>299</v>
      </c>
      <c r="R655" s="13" t="n">
        <f aca="false">IF(AND(ISNUMBER(O655),O655-P655&gt;=Q655),O655-P655,Q655)</f>
        <v>344</v>
      </c>
      <c r="S655" s="3" t="n">
        <f aca="false">IF(ISNUMBER(O655),R655/O655-1,"")</f>
        <v>-0.00289855072463763</v>
      </c>
      <c r="T655" s="13" t="n">
        <f aca="false">VLOOKUP(R655,Parámetros!$A$13:$C$16,3,TRUE())</f>
        <v>0</v>
      </c>
      <c r="U655" s="13" t="n">
        <f aca="false">IF(R655&gt;=Parámetros!$B$7,I655,0)</f>
        <v>75</v>
      </c>
      <c r="V655" s="13" t="n">
        <f aca="false">R655*(1-G655)-T655-U655</f>
        <v>220.84</v>
      </c>
      <c r="W655" s="13" t="n">
        <f aca="false">V655-F655</f>
        <v>69.31</v>
      </c>
      <c r="X655" s="2" t="s">
        <v>13598</v>
      </c>
      <c r="Y655" s="2"/>
      <c r="Z655" s="13"/>
      <c r="AA655" s="2"/>
    </row>
    <row r="656" customFormat="false" ht="15" hidden="false" customHeight="false" outlineLevel="0" collapsed="false">
      <c r="A656" s="8" t="s">
        <v>7991</v>
      </c>
      <c r="B656" s="10" t="str">
        <f aca="false">'Layout Mercado Libre'!C656</f>
        <v>Pads Desmaquillantes Protec con Glicerina 100 Piezas</v>
      </c>
      <c r="C656" s="10" t="str">
        <f aca="false">IFERROR(LEFT('Layout Mercado Libre'!E656,FIND(" &gt; ",'Layout Mercado Libre'!E656)-1),"")</f>
        <v>Belleza y Cuidado Personal</v>
      </c>
      <c r="D656" s="12" t="n">
        <v>18.4</v>
      </c>
      <c r="E656" s="13" t="n">
        <f aca="false">Parámetros!$B$5</f>
        <v>4</v>
      </c>
      <c r="F656" s="13" t="n">
        <f aca="false">D656+E656</f>
        <v>22.4</v>
      </c>
      <c r="G656" s="3" t="n">
        <f aca="false">IF(C656="",Parámetros!$B$9,IFERROR(VLOOKUP(C656,Parámetros!$A$20:$B$23,2,FALSE()),Parámetros!$B$9))</f>
        <v>0.14</v>
      </c>
      <c r="H656" s="14" t="n">
        <v>0.42</v>
      </c>
      <c r="I656" s="12" t="n">
        <v>75</v>
      </c>
      <c r="J656" s="13" t="n">
        <f aca="false">ROUNDUP((F656+Parámetros!$C$13)/(1-G656),0)</f>
        <v>56</v>
      </c>
      <c r="K656" s="13" t="n">
        <f aca="false">ROUNDUP((F656+Parámetros!$C$14)/(1-G656),0)</f>
        <v>61</v>
      </c>
      <c r="L656" s="13" t="n">
        <f aca="false">ROUNDUP((F656+Parámetros!$C$15)/(1-G656),0)</f>
        <v>70</v>
      </c>
      <c r="M656" s="13" t="n">
        <f aca="false">MAX(ROUNDUP((F656+I656)/(1-G656),0),Parámetros!$B$7)</f>
        <v>299</v>
      </c>
      <c r="N656" s="12" t="n">
        <v>72.76</v>
      </c>
      <c r="O656" s="12" t="n">
        <v>70</v>
      </c>
      <c r="P656" s="13" t="n">
        <f aca="false">Parámetros!$B$6</f>
        <v>1</v>
      </c>
      <c r="Q656" s="13" t="n">
        <f aca="false">IF(AND(ISNUMBER(O656),O656-P656&gt;=Parámetros!$B$7),M656,IF(J656&lt;Parámetros!$B$13,J656,IF(K656&lt;Parámetros!$B$14,K656,IF(L656&lt;Parámetros!$B$15,L656,M656))))</f>
        <v>56</v>
      </c>
      <c r="R656" s="13" t="n">
        <f aca="false">IF(AND(ISNUMBER(O656),O656-P656&gt;=Q656),O656-P656,Q656)</f>
        <v>69</v>
      </c>
      <c r="S656" s="3" t="n">
        <f aca="false">IF(ISNUMBER(O656),R656/O656-1,"")</f>
        <v>-0.0142857142857142</v>
      </c>
      <c r="T656" s="13" t="n">
        <f aca="false">VLOOKUP(R656,Parámetros!$A$13:$C$16,3,TRUE())</f>
        <v>25</v>
      </c>
      <c r="U656" s="13" t="n">
        <f aca="false">IF(R656&gt;=Parámetros!$B$7,I656,0)</f>
        <v>0</v>
      </c>
      <c r="V656" s="13" t="n">
        <f aca="false">R656*(1-G656)-T656-U656</f>
        <v>34.34</v>
      </c>
      <c r="W656" s="13" t="n">
        <f aca="false">V656-F656</f>
        <v>11.94</v>
      </c>
      <c r="X656" s="2" t="s">
        <v>13736</v>
      </c>
      <c r="Y656" s="2"/>
      <c r="Z656" s="13"/>
      <c r="AA656" s="2"/>
    </row>
    <row r="657" customFormat="false" ht="15" hidden="false" customHeight="false" outlineLevel="0" collapsed="false">
      <c r="A657" s="8" t="s">
        <v>8005</v>
      </c>
      <c r="B657" s="10" t="str">
        <f aca="false">'Layout Mercado Libre'!C657</f>
        <v>Supradol Ketorolaco 30 mg 4 Tabletas Sublinguales</v>
      </c>
      <c r="C657" s="10" t="str">
        <f aca="false">IFERROR(LEFT('Layout Mercado Libre'!E657,FIND(" &gt; ",'Layout Mercado Libre'!E657)-1),"")</f>
        <v>Salud y Equipamiento Médico</v>
      </c>
      <c r="D657" s="12" t="n">
        <v>90.5</v>
      </c>
      <c r="E657" s="13" t="n">
        <f aca="false">Parámetros!$B$5</f>
        <v>4</v>
      </c>
      <c r="F657" s="13" t="n">
        <f aca="false">D657+E657</f>
        <v>94.5</v>
      </c>
      <c r="G657" s="3" t="n">
        <f aca="false">IF(C657="",Parámetros!$B$9,IFERROR(VLOOKUP(C657,Parámetros!$A$20:$B$23,2,FALSE()),Parámetros!$B$9))</f>
        <v>0.14</v>
      </c>
      <c r="H657" s="14" t="n">
        <v>0.13</v>
      </c>
      <c r="I657" s="12" t="n">
        <v>75</v>
      </c>
      <c r="J657" s="13" t="n">
        <f aca="false">ROUNDUP((F657+Parámetros!$C$13)/(1-G657),0)</f>
        <v>139</v>
      </c>
      <c r="K657" s="13" t="n">
        <f aca="false">ROUNDUP((F657+Parámetros!$C$14)/(1-G657),0)</f>
        <v>145</v>
      </c>
      <c r="L657" s="13" t="n">
        <f aca="false">ROUNDUP((F657+Parámetros!$C$15)/(1-G657),0)</f>
        <v>153</v>
      </c>
      <c r="M657" s="13" t="n">
        <f aca="false">MAX(ROUNDUP((F657+I657)/(1-G657),0),Parámetros!$B$7)</f>
        <v>299</v>
      </c>
      <c r="N657" s="12" t="n">
        <v>225.06</v>
      </c>
      <c r="O657" s="12" t="n">
        <v>195</v>
      </c>
      <c r="P657" s="13" t="n">
        <f aca="false">Parámetros!$B$6</f>
        <v>1</v>
      </c>
      <c r="Q657" s="13" t="n">
        <f aca="false">IF(AND(ISNUMBER(O657),O657-P657&gt;=Parámetros!$B$7),M657,IF(J657&lt;Parámetros!$B$13,J657,IF(K657&lt;Parámetros!$B$14,K657,IF(L657&lt;Parámetros!$B$15,L657,M657))))</f>
        <v>145</v>
      </c>
      <c r="R657" s="13" t="n">
        <f aca="false">IF(AND(ISNUMBER(O657),O657-P657&gt;=Q657),O657-P657,Q657)</f>
        <v>194</v>
      </c>
      <c r="S657" s="3" t="n">
        <f aca="false">IF(ISNUMBER(O657),R657/O657-1,"")</f>
        <v>-0.00512820512820511</v>
      </c>
      <c r="T657" s="13" t="n">
        <f aca="false">VLOOKUP(R657,Parámetros!$A$13:$C$16,3,TRUE())</f>
        <v>37</v>
      </c>
      <c r="U657" s="13" t="n">
        <f aca="false">IF(R657&gt;=Parámetros!$B$7,I657,0)</f>
        <v>0</v>
      </c>
      <c r="V657" s="13" t="n">
        <f aca="false">R657*(1-G657)-T657-U657</f>
        <v>129.84</v>
      </c>
      <c r="W657" s="13" t="n">
        <f aca="false">V657-F657</f>
        <v>35.34</v>
      </c>
      <c r="X657" s="2" t="s">
        <v>13663</v>
      </c>
      <c r="Y657" s="2"/>
      <c r="Z657" s="13"/>
      <c r="AA657" s="2"/>
    </row>
    <row r="658" customFormat="false" ht="15" hidden="false" customHeight="false" outlineLevel="0" collapsed="false">
      <c r="A658" s="8" t="s">
        <v>8018</v>
      </c>
      <c r="B658" s="10" t="str">
        <f aca="false">'Layout Mercado Libre'!C658</f>
        <v>Histiacil NF Jarabe Infantil Dextrometorfano 150 ml</v>
      </c>
      <c r="C658" s="10" t="str">
        <f aca="false">IFERROR(LEFT('Layout Mercado Libre'!E658,FIND(" &gt; ",'Layout Mercado Libre'!E658)-1),"")</f>
        <v>Salud y Equipamiento Médico</v>
      </c>
      <c r="D658" s="12" t="n">
        <v>115.77</v>
      </c>
      <c r="E658" s="13" t="n">
        <f aca="false">Parámetros!$B$5</f>
        <v>4</v>
      </c>
      <c r="F658" s="13" t="n">
        <f aca="false">D658+E658</f>
        <v>119.77</v>
      </c>
      <c r="G658" s="3" t="n">
        <f aca="false">IF(C658="",Parámetros!$B$9,IFERROR(VLOOKUP(C658,Parámetros!$A$20:$B$23,2,FALSE()),Parámetros!$B$9))</f>
        <v>0.14</v>
      </c>
      <c r="H658" s="14" t="n">
        <v>0.23</v>
      </c>
      <c r="I658" s="12" t="n">
        <v>75</v>
      </c>
      <c r="J658" s="13" t="n">
        <f aca="false">ROUNDUP((F658+Parámetros!$C$13)/(1-G658),0)</f>
        <v>169</v>
      </c>
      <c r="K658" s="13" t="n">
        <f aca="false">ROUNDUP((F658+Parámetros!$C$14)/(1-G658),0)</f>
        <v>175</v>
      </c>
      <c r="L658" s="13" t="n">
        <f aca="false">ROUNDUP((F658+Parámetros!$C$15)/(1-G658),0)</f>
        <v>183</v>
      </c>
      <c r="M658" s="13" t="n">
        <f aca="false">MAX(ROUNDUP((F658+I658)/(1-G658),0),Parámetros!$B$7)</f>
        <v>299</v>
      </c>
      <c r="N658" s="12" t="n">
        <v>191.64</v>
      </c>
      <c r="O658" s="12" t="n">
        <v>118.9</v>
      </c>
      <c r="P658" s="13" t="n">
        <f aca="false">Parámetros!$B$6</f>
        <v>1</v>
      </c>
      <c r="Q658" s="13" t="n">
        <f aca="false">IF(AND(ISNUMBER(O658),O658-P658&gt;=Parámetros!$B$7),M658,IF(J658&lt;Parámetros!$B$13,J658,IF(K658&lt;Parámetros!$B$14,K658,IF(L658&lt;Parámetros!$B$15,L658,M658))))</f>
        <v>183</v>
      </c>
      <c r="R658" s="13" t="n">
        <f aca="false">IF(AND(ISNUMBER(O658),O658-P658&gt;=Q658),O658-P658,Q658)</f>
        <v>183</v>
      </c>
      <c r="S658" s="3" t="n">
        <f aca="false">IF(ISNUMBER(O658),R658/O658-1,"")</f>
        <v>0.539108494533221</v>
      </c>
      <c r="T658" s="13" t="n">
        <f aca="false">VLOOKUP(R658,Parámetros!$A$13:$C$16,3,TRUE())</f>
        <v>37</v>
      </c>
      <c r="U658" s="13" t="n">
        <f aca="false">IF(R658&gt;=Parámetros!$B$7,I658,0)</f>
        <v>0</v>
      </c>
      <c r="V658" s="13" t="n">
        <f aca="false">R658*(1-G658)-T658-U658</f>
        <v>120.38</v>
      </c>
      <c r="W658" s="13" t="n">
        <f aca="false">V658-F658</f>
        <v>0.609999999999999</v>
      </c>
      <c r="X658" s="2" t="s">
        <v>13625</v>
      </c>
      <c r="Y658" s="2"/>
      <c r="Z658" s="13"/>
      <c r="AA658" s="2"/>
    </row>
    <row r="659" customFormat="false" ht="15" hidden="false" customHeight="false" outlineLevel="0" collapsed="false">
      <c r="A659" s="8" t="s">
        <v>8030</v>
      </c>
      <c r="B659" s="10" t="str">
        <f aca="false">'Layout Mercado Libre'!C659</f>
        <v>Biberón Evenflo Zoo Friends 2 oz 60 ml</v>
      </c>
      <c r="C659" s="10" t="str">
        <f aca="false">IFERROR(LEFT('Layout Mercado Libre'!E659,FIND(" &gt; ",'Layout Mercado Libre'!E659)-1),"")</f>
        <v>Bebés</v>
      </c>
      <c r="D659" s="12" t="n">
        <v>14.81</v>
      </c>
      <c r="E659" s="13" t="n">
        <f aca="false">Parámetros!$B$5</f>
        <v>4</v>
      </c>
      <c r="F659" s="13" t="n">
        <f aca="false">D659+E659</f>
        <v>18.81</v>
      </c>
      <c r="G659" s="3" t="n">
        <f aca="false">IF(C659="",Parámetros!$B$9,IFERROR(VLOOKUP(C659,Parámetros!$A$20:$B$23,2,FALSE()),Parámetros!$B$9))</f>
        <v>0.15</v>
      </c>
      <c r="H659" s="14" t="n">
        <v>0.5</v>
      </c>
      <c r="I659" s="12" t="n">
        <v>75</v>
      </c>
      <c r="J659" s="13" t="n">
        <f aca="false">ROUNDUP((F659+Parámetros!$C$13)/(1-G659),0)</f>
        <v>52</v>
      </c>
      <c r="K659" s="13" t="n">
        <f aca="false">ROUNDUP((F659+Parámetros!$C$14)/(1-G659),0)</f>
        <v>58</v>
      </c>
      <c r="L659" s="13" t="n">
        <f aca="false">ROUNDUP((F659+Parámetros!$C$15)/(1-G659),0)</f>
        <v>66</v>
      </c>
      <c r="M659" s="13" t="n">
        <f aca="false">MAX(ROUNDUP((F659+I659)/(1-G659),0),Parámetros!$B$7)</f>
        <v>299</v>
      </c>
      <c r="N659" s="12" t="n">
        <v>76.47</v>
      </c>
      <c r="O659" s="12" t="n">
        <v>18.52</v>
      </c>
      <c r="P659" s="13" t="n">
        <f aca="false">Parámetros!$B$6</f>
        <v>1</v>
      </c>
      <c r="Q659" s="13" t="n">
        <f aca="false">IF(AND(ISNUMBER(O659),O659-P659&gt;=Parámetros!$B$7),M659,IF(J659&lt;Parámetros!$B$13,J659,IF(K659&lt;Parámetros!$B$14,K659,IF(L659&lt;Parámetros!$B$15,L659,M659))))</f>
        <v>52</v>
      </c>
      <c r="R659" s="13" t="n">
        <f aca="false">IF(AND(ISNUMBER(O659),O659-P659&gt;=Q659),O659-P659,Q659)</f>
        <v>52</v>
      </c>
      <c r="S659" s="3" t="n">
        <f aca="false">IF(ISNUMBER(O659),R659/O659-1,"")</f>
        <v>1.80777537796976</v>
      </c>
      <c r="T659" s="13" t="n">
        <f aca="false">VLOOKUP(R659,Parámetros!$A$13:$C$16,3,TRUE())</f>
        <v>25</v>
      </c>
      <c r="U659" s="13" t="n">
        <f aca="false">IF(R659&gt;=Parámetros!$B$7,I659,0)</f>
        <v>0</v>
      </c>
      <c r="V659" s="13" t="n">
        <f aca="false">R659*(1-G659)-T659-U659</f>
        <v>19.2</v>
      </c>
      <c r="W659" s="13" t="n">
        <f aca="false">V659-F659</f>
        <v>0.389999999999993</v>
      </c>
      <c r="X659" s="2" t="s">
        <v>13577</v>
      </c>
      <c r="Y659" s="2"/>
      <c r="Z659" s="13"/>
      <c r="AA659" s="2"/>
    </row>
    <row r="660" customFormat="false" ht="15" hidden="false" customHeight="false" outlineLevel="0" collapsed="false">
      <c r="A660" s="8" t="s">
        <v>8044</v>
      </c>
      <c r="B660" s="10" t="str">
        <f aca="false">'Layout Mercado Libre'!C660</f>
        <v>Crema Dental Colgate Máxima Protección Anticaries 150 ml</v>
      </c>
      <c r="C660" s="10" t="str">
        <f aca="false">IFERROR(LEFT('Layout Mercado Libre'!E660,FIND(" &gt; ",'Layout Mercado Libre'!E660)-1),"")</f>
        <v>Belleza y Cuidado Personal</v>
      </c>
      <c r="D660" s="12" t="n">
        <v>51.49</v>
      </c>
      <c r="E660" s="13" t="n">
        <f aca="false">Parámetros!$B$5</f>
        <v>4</v>
      </c>
      <c r="F660" s="13" t="n">
        <f aca="false">D660+E660</f>
        <v>55.49</v>
      </c>
      <c r="G660" s="3" t="n">
        <f aca="false">IF(C660="",Parámetros!$B$9,IFERROR(VLOOKUP(C660,Parámetros!$A$20:$B$23,2,FALSE()),Parámetros!$B$9))</f>
        <v>0.14</v>
      </c>
      <c r="H660" s="14" t="n">
        <v>0.23</v>
      </c>
      <c r="I660" s="12" t="n">
        <v>75</v>
      </c>
      <c r="J660" s="13" t="n">
        <f aca="false">ROUNDUP((F660+Parámetros!$C$13)/(1-G660),0)</f>
        <v>94</v>
      </c>
      <c r="K660" s="13" t="n">
        <f aca="false">ROUNDUP((F660+Parámetros!$C$14)/(1-G660),0)</f>
        <v>100</v>
      </c>
      <c r="L660" s="13" t="n">
        <f aca="false">ROUNDUP((F660+Parámetros!$C$15)/(1-G660),0)</f>
        <v>108</v>
      </c>
      <c r="M660" s="13" t="n">
        <f aca="false">MAX(ROUNDUP((F660+I660)/(1-G660),0),Parámetros!$B$7)</f>
        <v>299</v>
      </c>
      <c r="N660" s="12" t="n">
        <v>172.94</v>
      </c>
      <c r="O660" s="12" t="n">
        <v>58.9</v>
      </c>
      <c r="P660" s="13" t="n">
        <f aca="false">Parámetros!$B$6</f>
        <v>1</v>
      </c>
      <c r="Q660" s="13" t="n">
        <f aca="false">IF(AND(ISNUMBER(O660),O660-P660&gt;=Parámetros!$B$7),M660,IF(J660&lt;Parámetros!$B$13,J660,IF(K660&lt;Parámetros!$B$14,K660,IF(L660&lt;Parámetros!$B$15,L660,M660))))</f>
        <v>94</v>
      </c>
      <c r="R660" s="13" t="n">
        <f aca="false">IF(AND(ISNUMBER(O660),O660-P660&gt;=Q660),O660-P660,Q660)</f>
        <v>94</v>
      </c>
      <c r="S660" s="3" t="n">
        <f aca="false">IF(ISNUMBER(O660),R660/O660-1,"")</f>
        <v>0.595925297113752</v>
      </c>
      <c r="T660" s="13" t="n">
        <f aca="false">VLOOKUP(R660,Parámetros!$A$13:$C$16,3,TRUE())</f>
        <v>25</v>
      </c>
      <c r="U660" s="13" t="n">
        <f aca="false">IF(R660&gt;=Parámetros!$B$7,I660,0)</f>
        <v>0</v>
      </c>
      <c r="V660" s="13" t="n">
        <f aca="false">R660*(1-G660)-T660-U660</f>
        <v>55.84</v>
      </c>
      <c r="W660" s="13" t="n">
        <f aca="false">V660-F660</f>
        <v>0.350000000000001</v>
      </c>
      <c r="X660" s="2" t="s">
        <v>13625</v>
      </c>
      <c r="Y660" s="2"/>
      <c r="Z660" s="13"/>
      <c r="AA660" s="2"/>
    </row>
    <row r="661" customFormat="false" ht="15" hidden="false" customHeight="false" outlineLevel="0" collapsed="false">
      <c r="A661" s="8" t="s">
        <v>8053</v>
      </c>
      <c r="B661" s="10" t="str">
        <f aca="false">'Layout Mercado Libre'!C661</f>
        <v>The Sensual Tea Zisen Tabs Vigorizante 2 Tabletas</v>
      </c>
      <c r="C661" s="10" t="str">
        <f aca="false">IFERROR(LEFT('Layout Mercado Libre'!E661,FIND(" &gt; ",'Layout Mercado Libre'!E661)-1),"")</f>
        <v>Salud y Equipamiento Médico</v>
      </c>
      <c r="D661" s="12" t="n">
        <v>111.11</v>
      </c>
      <c r="E661" s="13" t="n">
        <f aca="false">Parámetros!$B$5</f>
        <v>4</v>
      </c>
      <c r="F661" s="13" t="n">
        <f aca="false">D661+E661</f>
        <v>115.11</v>
      </c>
      <c r="G661" s="3" t="n">
        <f aca="false">IF(C661="",Parámetros!$B$9,IFERROR(VLOOKUP(C661,Parámetros!$A$20:$B$23,2,FALSE()),Parámetros!$B$9))</f>
        <v>0.14</v>
      </c>
      <c r="H661" s="14" t="n">
        <v>0.12</v>
      </c>
      <c r="I661" s="12" t="n">
        <v>75</v>
      </c>
      <c r="J661" s="13" t="n">
        <f aca="false">ROUNDUP((F661+Parámetros!$C$13)/(1-G661),0)</f>
        <v>163</v>
      </c>
      <c r="K661" s="13" t="n">
        <f aca="false">ROUNDUP((F661+Parámetros!$C$14)/(1-G661),0)</f>
        <v>169</v>
      </c>
      <c r="L661" s="13" t="n">
        <f aca="false">ROUNDUP((F661+Parámetros!$C$15)/(1-G661),0)</f>
        <v>177</v>
      </c>
      <c r="M661" s="13" t="n">
        <f aca="false">MAX(ROUNDUP((F661+I661)/(1-G661),0),Parámetros!$B$7)</f>
        <v>299</v>
      </c>
      <c r="N661" s="12"/>
      <c r="O661" s="12"/>
      <c r="P661" s="13" t="n">
        <f aca="false">Parámetros!$B$6</f>
        <v>1</v>
      </c>
      <c r="Q661" s="13" t="n">
        <f aca="false">IF(AND(ISNUMBER(O661),O661-P661&gt;=Parámetros!$B$7),M661,IF(J661&lt;Parámetros!$B$13,J661,IF(K661&lt;Parámetros!$B$14,K661,IF(L661&lt;Parámetros!$B$15,L661,M661))))</f>
        <v>177</v>
      </c>
      <c r="R661" s="13" t="n">
        <f aca="false">IF(AND(ISNUMBER(O661),O661-P661&gt;=Q661),O661-P661,Q661)</f>
        <v>177</v>
      </c>
      <c r="S661" s="3" t="str">
        <f aca="false">IF(ISNUMBER(O661),R661/O661-1,"")</f>
        <v/>
      </c>
      <c r="T661" s="13" t="n">
        <f aca="false">VLOOKUP(R661,Parámetros!$A$13:$C$16,3,TRUE())</f>
        <v>37</v>
      </c>
      <c r="U661" s="13" t="n">
        <f aca="false">IF(R661&gt;=Parámetros!$B$7,I661,0)</f>
        <v>0</v>
      </c>
      <c r="V661" s="13" t="n">
        <f aca="false">R661*(1-G661)-T661-U661</f>
        <v>115.22</v>
      </c>
      <c r="W661" s="13" t="n">
        <f aca="false">V661-F661</f>
        <v>0.109999999999999</v>
      </c>
      <c r="X661" s="2" t="s">
        <v>13737</v>
      </c>
      <c r="Y661" s="2"/>
      <c r="Z661" s="13"/>
      <c r="AA661" s="2"/>
    </row>
    <row r="662" customFormat="false" ht="15" hidden="false" customHeight="false" outlineLevel="0" collapsed="false">
      <c r="A662" s="8" t="s">
        <v>8066</v>
      </c>
      <c r="B662" s="10" t="str">
        <f aca="false">'Layout Mercado Libre'!C662</f>
        <v>Petrolato Vaseline Bebé Protector Suave 213 g</v>
      </c>
      <c r="C662" s="10" t="str">
        <f aca="false">IFERROR(LEFT('Layout Mercado Libre'!E662,FIND(" &gt; ",'Layout Mercado Libre'!E662)-1),"")</f>
        <v>Bebés</v>
      </c>
      <c r="D662" s="12" t="n">
        <v>92.93</v>
      </c>
      <c r="E662" s="13" t="n">
        <f aca="false">Parámetros!$B$5</f>
        <v>4</v>
      </c>
      <c r="F662" s="13" t="n">
        <f aca="false">D662+E662</f>
        <v>96.93</v>
      </c>
      <c r="G662" s="3" t="n">
        <f aca="false">IF(C662="",Parámetros!$B$9,IFERROR(VLOOKUP(C662,Parámetros!$A$20:$B$23,2,FALSE()),Parámetros!$B$9))</f>
        <v>0.15</v>
      </c>
      <c r="H662" s="14" t="n">
        <v>0.29</v>
      </c>
      <c r="I662" s="12" t="n">
        <v>75</v>
      </c>
      <c r="J662" s="13" t="n">
        <f aca="false">ROUNDUP((F662+Parámetros!$C$13)/(1-G662),0)</f>
        <v>144</v>
      </c>
      <c r="K662" s="13" t="n">
        <f aca="false">ROUNDUP((F662+Parámetros!$C$14)/(1-G662),0)</f>
        <v>150</v>
      </c>
      <c r="L662" s="13" t="n">
        <f aca="false">ROUNDUP((F662+Parámetros!$C$15)/(1-G662),0)</f>
        <v>158</v>
      </c>
      <c r="M662" s="13" t="n">
        <f aca="false">MAX(ROUNDUP((F662+I662)/(1-G662),0),Parámetros!$B$7)</f>
        <v>299</v>
      </c>
      <c r="N662" s="12" t="n">
        <v>333</v>
      </c>
      <c r="O662" s="12" t="n">
        <v>333</v>
      </c>
      <c r="P662" s="13" t="n">
        <f aca="false">Parámetros!$B$6</f>
        <v>1</v>
      </c>
      <c r="Q662" s="13" t="n">
        <f aca="false">IF(AND(ISNUMBER(O662),O662-P662&gt;=Parámetros!$B$7),M662,IF(J662&lt;Parámetros!$B$13,J662,IF(K662&lt;Parámetros!$B$14,K662,IF(L662&lt;Parámetros!$B$15,L662,M662))))</f>
        <v>299</v>
      </c>
      <c r="R662" s="13" t="n">
        <f aca="false">IF(AND(ISNUMBER(O662),O662-P662&gt;=Q662),O662-P662,Q662)</f>
        <v>332</v>
      </c>
      <c r="S662" s="3" t="n">
        <f aca="false">IF(ISNUMBER(O662),R662/O662-1,"")</f>
        <v>-0.00300300300300305</v>
      </c>
      <c r="T662" s="13" t="n">
        <f aca="false">VLOOKUP(R662,Parámetros!$A$13:$C$16,3,TRUE())</f>
        <v>0</v>
      </c>
      <c r="U662" s="13" t="n">
        <f aca="false">IF(R662&gt;=Parámetros!$B$7,I662,0)</f>
        <v>75</v>
      </c>
      <c r="V662" s="13" t="n">
        <f aca="false">R662*(1-G662)-T662-U662</f>
        <v>207.2</v>
      </c>
      <c r="W662" s="13" t="n">
        <f aca="false">V662-F662</f>
        <v>110.27</v>
      </c>
      <c r="X662" s="2" t="s">
        <v>13738</v>
      </c>
      <c r="Y662" s="2"/>
      <c r="Z662" s="13"/>
      <c r="AA662" s="2"/>
    </row>
    <row r="663" customFormat="false" ht="15" hidden="false" customHeight="false" outlineLevel="0" collapsed="false">
      <c r="A663" s="8" t="s">
        <v>8077</v>
      </c>
      <c r="B663" s="10" t="str">
        <f aca="false">'Layout Mercado Libre'!C663</f>
        <v>Viagra Sildenafil 100 mg 1 Tableta</v>
      </c>
      <c r="C663" s="10" t="str">
        <f aca="false">IFERROR(LEFT('Layout Mercado Libre'!E663,FIND(" &gt; ",'Layout Mercado Libre'!E663)-1),"")</f>
        <v>Salud y Equipamiento Médico</v>
      </c>
      <c r="D663" s="12" t="n">
        <v>187.13</v>
      </c>
      <c r="E663" s="13" t="n">
        <f aca="false">Parámetros!$B$5</f>
        <v>4</v>
      </c>
      <c r="F663" s="13" t="n">
        <f aca="false">D663+E663</f>
        <v>191.13</v>
      </c>
      <c r="G663" s="3" t="n">
        <f aca="false">IF(C663="",Parámetros!$B$9,IFERROR(VLOOKUP(C663,Parámetros!$A$20:$B$23,2,FALSE()),Parámetros!$B$9))</f>
        <v>0.14</v>
      </c>
      <c r="H663" s="14" t="n">
        <v>0.12</v>
      </c>
      <c r="I663" s="12" t="n">
        <v>75</v>
      </c>
      <c r="J663" s="13" t="n">
        <f aca="false">ROUNDUP((F663+Parámetros!$C$13)/(1-G663),0)</f>
        <v>252</v>
      </c>
      <c r="K663" s="13" t="n">
        <f aca="false">ROUNDUP((F663+Parámetros!$C$14)/(1-G663),0)</f>
        <v>258</v>
      </c>
      <c r="L663" s="13" t="n">
        <f aca="false">ROUNDUP((F663+Parámetros!$C$15)/(1-G663),0)</f>
        <v>266</v>
      </c>
      <c r="M663" s="13" t="n">
        <f aca="false">MAX(ROUNDUP((F663+I663)/(1-G663),0),Parámetros!$B$7)</f>
        <v>310</v>
      </c>
      <c r="N663" s="12"/>
      <c r="O663" s="12"/>
      <c r="P663" s="13" t="n">
        <f aca="false">Parámetros!$B$6</f>
        <v>1</v>
      </c>
      <c r="Q663" s="13" t="n">
        <f aca="false">IF(AND(ISNUMBER(O663),O663-P663&gt;=Parámetros!$B$7),M663,IF(J663&lt;Parámetros!$B$13,J663,IF(K663&lt;Parámetros!$B$14,K663,IF(L663&lt;Parámetros!$B$15,L663,M663))))</f>
        <v>266</v>
      </c>
      <c r="R663" s="13" t="n">
        <f aca="false">IF(AND(ISNUMBER(O663),O663-P663&gt;=Q663),O663-P663,Q663)</f>
        <v>266</v>
      </c>
      <c r="S663" s="3" t="str">
        <f aca="false">IF(ISNUMBER(O663),R663/O663-1,"")</f>
        <v/>
      </c>
      <c r="T663" s="13" t="n">
        <f aca="false">VLOOKUP(R663,Parámetros!$A$13:$C$16,3,TRUE())</f>
        <v>37</v>
      </c>
      <c r="U663" s="13" t="n">
        <f aca="false">IF(R663&gt;=Parámetros!$B$7,I663,0)</f>
        <v>0</v>
      </c>
      <c r="V663" s="13" t="n">
        <f aca="false">R663*(1-G663)-T663-U663</f>
        <v>191.76</v>
      </c>
      <c r="W663" s="13" t="n">
        <f aca="false">V663-F663</f>
        <v>0.629999999999996</v>
      </c>
      <c r="X663" s="2" t="s">
        <v>13646</v>
      </c>
      <c r="Y663" s="2"/>
      <c r="Z663" s="13"/>
      <c r="AA663" s="2"/>
    </row>
    <row r="664" customFormat="false" ht="15" hidden="false" customHeight="false" outlineLevel="0" collapsed="false">
      <c r="A664" s="8" t="s">
        <v>8091</v>
      </c>
      <c r="B664" s="10" t="str">
        <f aca="false">'Layout Mercado Libre'!C664</f>
        <v>Systane Ultra Gotas Oftálmicas Lubricantes 10 ml</v>
      </c>
      <c r="C664" s="10" t="str">
        <f aca="false">IFERROR(LEFT('Layout Mercado Libre'!E664,FIND(" &gt; ",'Layout Mercado Libre'!E664)-1),"")</f>
        <v>Salud y Equipamiento Médico</v>
      </c>
      <c r="D664" s="12" t="n">
        <v>390.19</v>
      </c>
      <c r="E664" s="13" t="n">
        <f aca="false">Parámetros!$B$5</f>
        <v>4</v>
      </c>
      <c r="F664" s="13" t="n">
        <f aca="false">D664+E664</f>
        <v>394.19</v>
      </c>
      <c r="G664" s="3" t="n">
        <f aca="false">IF(C664="",Parámetros!$B$9,IFERROR(VLOOKUP(C664,Parámetros!$A$20:$B$23,2,FALSE()),Parámetros!$B$9))</f>
        <v>0.14</v>
      </c>
      <c r="H664" s="14" t="n">
        <v>0.06</v>
      </c>
      <c r="I664" s="12" t="n">
        <v>75</v>
      </c>
      <c r="J664" s="13" t="n">
        <f aca="false">ROUNDUP((F664+Parámetros!$C$13)/(1-G664),0)</f>
        <v>488</v>
      </c>
      <c r="K664" s="13" t="n">
        <f aca="false">ROUNDUP((F664+Parámetros!$C$14)/(1-G664),0)</f>
        <v>494</v>
      </c>
      <c r="L664" s="13" t="n">
        <f aca="false">ROUNDUP((F664+Parámetros!$C$15)/(1-G664),0)</f>
        <v>502</v>
      </c>
      <c r="M664" s="13" t="n">
        <f aca="false">MAX(ROUNDUP((F664+I664)/(1-G664),0),Parámetros!$B$7)</f>
        <v>546</v>
      </c>
      <c r="N664" s="12" t="n">
        <v>783.82</v>
      </c>
      <c r="O664" s="12" t="n">
        <v>549.75</v>
      </c>
      <c r="P664" s="13" t="n">
        <f aca="false">Parámetros!$B$6</f>
        <v>1</v>
      </c>
      <c r="Q664" s="13" t="n">
        <f aca="false">IF(AND(ISNUMBER(O664),O664-P664&gt;=Parámetros!$B$7),M664,IF(J664&lt;Parámetros!$B$13,J664,IF(K664&lt;Parámetros!$B$14,K664,IF(L664&lt;Parámetros!$B$15,L664,M664))))</f>
        <v>546</v>
      </c>
      <c r="R664" s="13" t="n">
        <f aca="false">IF(AND(ISNUMBER(O664),O664-P664&gt;=Q664),O664-P664,Q664)</f>
        <v>548.75</v>
      </c>
      <c r="S664" s="3" t="n">
        <f aca="false">IF(ISNUMBER(O664),R664/O664-1,"")</f>
        <v>-0.00181900864029105</v>
      </c>
      <c r="T664" s="13" t="n">
        <f aca="false">VLOOKUP(R664,Parámetros!$A$13:$C$16,3,TRUE())</f>
        <v>0</v>
      </c>
      <c r="U664" s="13" t="n">
        <f aca="false">IF(R664&gt;=Parámetros!$B$7,I664,0)</f>
        <v>75</v>
      </c>
      <c r="V664" s="13" t="n">
        <f aca="false">R664*(1-G664)-T664-U664</f>
        <v>396.925</v>
      </c>
      <c r="W664" s="13" t="n">
        <f aca="false">V664-F664</f>
        <v>2.73500000000001</v>
      </c>
      <c r="X664" s="2" t="s">
        <v>13525</v>
      </c>
      <c r="Y664" s="2"/>
      <c r="Z664" s="13"/>
      <c r="AA664" s="2"/>
    </row>
    <row r="665" customFormat="false" ht="15" hidden="false" customHeight="false" outlineLevel="0" collapsed="false">
      <c r="A665" s="8" t="s">
        <v>8103</v>
      </c>
      <c r="B665" s="10" t="str">
        <f aca="false">'Layout Mercado Libre'!C665</f>
        <v>Crema Dental Colgate Triple Acción Xtra Blancura 50 ml</v>
      </c>
      <c r="C665" s="10" t="str">
        <f aca="false">IFERROR(LEFT('Layout Mercado Libre'!E665,FIND(" &gt; ",'Layout Mercado Libre'!E665)-1),"")</f>
        <v>Belleza y Cuidado Personal</v>
      </c>
      <c r="D665" s="12" t="n">
        <v>12.26</v>
      </c>
      <c r="E665" s="13" t="n">
        <f aca="false">Parámetros!$B$5</f>
        <v>4</v>
      </c>
      <c r="F665" s="13" t="n">
        <f aca="false">D665+E665</f>
        <v>16.26</v>
      </c>
      <c r="G665" s="3" t="n">
        <f aca="false">IF(C665="",Parámetros!$B$9,IFERROR(VLOOKUP(C665,Parámetros!$A$20:$B$23,2,FALSE()),Parámetros!$B$9))</f>
        <v>0.14</v>
      </c>
      <c r="H665" s="14" t="n">
        <v>0.11</v>
      </c>
      <c r="I665" s="12" t="n">
        <v>75</v>
      </c>
      <c r="J665" s="13" t="n">
        <f aca="false">ROUNDUP((F665+Parámetros!$C$13)/(1-G665),0)</f>
        <v>48</v>
      </c>
      <c r="K665" s="13" t="n">
        <f aca="false">ROUNDUP((F665+Parámetros!$C$14)/(1-G665),0)</f>
        <v>54</v>
      </c>
      <c r="L665" s="13" t="n">
        <f aca="false">ROUNDUP((F665+Parámetros!$C$15)/(1-G665),0)</f>
        <v>62</v>
      </c>
      <c r="M665" s="13" t="n">
        <f aca="false">MAX(ROUNDUP((F665+I665)/(1-G665),0),Parámetros!$B$7)</f>
        <v>299</v>
      </c>
      <c r="N665" s="12" t="n">
        <v>67.19</v>
      </c>
      <c r="O665" s="12" t="n">
        <v>62.5</v>
      </c>
      <c r="P665" s="13" t="n">
        <f aca="false">Parámetros!$B$6</f>
        <v>1</v>
      </c>
      <c r="Q665" s="13" t="n">
        <f aca="false">IF(AND(ISNUMBER(O665),O665-P665&gt;=Parámetros!$B$7),M665,IF(J665&lt;Parámetros!$B$13,J665,IF(K665&lt;Parámetros!$B$14,K665,IF(L665&lt;Parámetros!$B$15,L665,M665))))</f>
        <v>48</v>
      </c>
      <c r="R665" s="13" t="n">
        <f aca="false">IF(AND(ISNUMBER(O665),O665-P665&gt;=Q665),O665-P665,Q665)</f>
        <v>61.5</v>
      </c>
      <c r="S665" s="3" t="n">
        <f aca="false">IF(ISNUMBER(O665),R665/O665-1,"")</f>
        <v>-0.016</v>
      </c>
      <c r="T665" s="13" t="n">
        <f aca="false">VLOOKUP(R665,Parámetros!$A$13:$C$16,3,TRUE())</f>
        <v>25</v>
      </c>
      <c r="U665" s="13" t="n">
        <f aca="false">IF(R665&gt;=Parámetros!$B$7,I665,0)</f>
        <v>0</v>
      </c>
      <c r="V665" s="13" t="n">
        <f aca="false">R665*(1-G665)-T665-U665</f>
        <v>27.89</v>
      </c>
      <c r="W665" s="13" t="n">
        <f aca="false">V665-F665</f>
        <v>11.63</v>
      </c>
      <c r="X665" s="2" t="s">
        <v>13638</v>
      </c>
      <c r="Y665" s="2"/>
      <c r="Z665" s="13"/>
      <c r="AA665" s="2"/>
    </row>
    <row r="666" customFormat="false" ht="15" hidden="false" customHeight="false" outlineLevel="0" collapsed="false">
      <c r="A666" s="8" t="s">
        <v>8112</v>
      </c>
      <c r="B666" s="10" t="str">
        <f aca="false">'Layout Mercado Libre'!C666</f>
        <v>Venda Elástica Dibar 10 cm x 5 m Caja con 18 Piezas</v>
      </c>
      <c r="C666" s="10" t="str">
        <f aca="false">IFERROR(LEFT('Layout Mercado Libre'!E666,FIND(" &gt; ",'Layout Mercado Libre'!E666)-1),"")</f>
        <v>Salud y Equipamiento Médico</v>
      </c>
      <c r="D666" s="12" t="n">
        <v>187.07</v>
      </c>
      <c r="E666" s="13" t="n">
        <f aca="false">Parámetros!$B$5</f>
        <v>4</v>
      </c>
      <c r="F666" s="13" t="n">
        <f aca="false">D666+E666</f>
        <v>191.07</v>
      </c>
      <c r="G666" s="3" t="n">
        <f aca="false">IF(C666="",Parámetros!$B$9,IFERROR(VLOOKUP(C666,Parámetros!$A$20:$B$23,2,FALSE()),Parámetros!$B$9))</f>
        <v>0.14</v>
      </c>
      <c r="H666" s="14" t="n">
        <v>0.26</v>
      </c>
      <c r="I666" s="12" t="n">
        <v>75</v>
      </c>
      <c r="J666" s="13" t="n">
        <f aca="false">ROUNDUP((F666+Parámetros!$C$13)/(1-G666),0)</f>
        <v>252</v>
      </c>
      <c r="K666" s="13" t="n">
        <f aca="false">ROUNDUP((F666+Parámetros!$C$14)/(1-G666),0)</f>
        <v>258</v>
      </c>
      <c r="L666" s="13" t="n">
        <f aca="false">ROUNDUP((F666+Parámetros!$C$15)/(1-G666),0)</f>
        <v>266</v>
      </c>
      <c r="M666" s="13" t="n">
        <f aca="false">MAX(ROUNDUP((F666+I666)/(1-G666),0),Parámetros!$B$7)</f>
        <v>310</v>
      </c>
      <c r="N666" s="12"/>
      <c r="O666" s="12"/>
      <c r="P666" s="13" t="n">
        <f aca="false">Parámetros!$B$6</f>
        <v>1</v>
      </c>
      <c r="Q666" s="13" t="n">
        <f aca="false">IF(AND(ISNUMBER(O666),O666-P666&gt;=Parámetros!$B$7),M666,IF(J666&lt;Parámetros!$B$13,J666,IF(K666&lt;Parámetros!$B$14,K666,IF(L666&lt;Parámetros!$B$15,L666,M666))))</f>
        <v>266</v>
      </c>
      <c r="R666" s="13" t="n">
        <f aca="false">IF(AND(ISNUMBER(O666),O666-P666&gt;=Q666),O666-P666,Q666)</f>
        <v>266</v>
      </c>
      <c r="S666" s="3" t="str">
        <f aca="false">IF(ISNUMBER(O666),R666/O666-1,"")</f>
        <v/>
      </c>
      <c r="T666" s="13" t="n">
        <f aca="false">VLOOKUP(R666,Parámetros!$A$13:$C$16,3,TRUE())</f>
        <v>37</v>
      </c>
      <c r="U666" s="13" t="n">
        <f aca="false">IF(R666&gt;=Parámetros!$B$7,I666,0)</f>
        <v>0</v>
      </c>
      <c r="V666" s="13" t="n">
        <f aca="false">R666*(1-G666)-T666-U666</f>
        <v>191.76</v>
      </c>
      <c r="W666" s="13" t="n">
        <f aca="false">V666-F666</f>
        <v>0.689999999999998</v>
      </c>
      <c r="X666" s="2" t="s">
        <v>13739</v>
      </c>
      <c r="Y666" s="2"/>
      <c r="Z666" s="13"/>
      <c r="AA666" s="2"/>
    </row>
    <row r="667" customFormat="false" ht="15" hidden="false" customHeight="false" outlineLevel="0" collapsed="false">
      <c r="A667" s="8" t="s">
        <v>8119</v>
      </c>
      <c r="B667" s="10" t="str">
        <f aca="false">'Layout Mercado Libre'!C667</f>
        <v>Toallitas Húmedas KleenBebé Suavelastic Max 198 Piezas</v>
      </c>
      <c r="C667" s="10" t="str">
        <f aca="false">IFERROR(LEFT('Layout Mercado Libre'!E667,FIND(" &gt; ",'Layout Mercado Libre'!E667)-1),"")</f>
        <v>Bebés</v>
      </c>
      <c r="D667" s="12" t="n">
        <v>66.81</v>
      </c>
      <c r="E667" s="13" t="n">
        <f aca="false">Parámetros!$B$5</f>
        <v>4</v>
      </c>
      <c r="F667" s="13" t="n">
        <f aca="false">D667+E667</f>
        <v>70.81</v>
      </c>
      <c r="G667" s="3" t="n">
        <f aca="false">IF(C667="",Parámetros!$B$9,IFERROR(VLOOKUP(C667,Parámetros!$A$20:$B$23,2,FALSE()),Parámetros!$B$9))</f>
        <v>0.15</v>
      </c>
      <c r="H667" s="14" t="n">
        <v>1.34</v>
      </c>
      <c r="I667" s="12" t="n">
        <v>105</v>
      </c>
      <c r="J667" s="13" t="n">
        <f aca="false">ROUNDUP((F667+Parámetros!$C$13)/(1-G667),0)</f>
        <v>113</v>
      </c>
      <c r="K667" s="13" t="n">
        <f aca="false">ROUNDUP((F667+Parámetros!$C$14)/(1-G667),0)</f>
        <v>119</v>
      </c>
      <c r="L667" s="13" t="n">
        <f aca="false">ROUNDUP((F667+Parámetros!$C$15)/(1-G667),0)</f>
        <v>127</v>
      </c>
      <c r="M667" s="13" t="n">
        <f aca="false">MAX(ROUNDUP((F667+I667)/(1-G667),0),Parámetros!$B$7)</f>
        <v>299</v>
      </c>
      <c r="N667" s="12" t="n">
        <v>189.75</v>
      </c>
      <c r="O667" s="12" t="n">
        <v>85</v>
      </c>
      <c r="P667" s="13" t="n">
        <f aca="false">Parámetros!$B$6</f>
        <v>1</v>
      </c>
      <c r="Q667" s="13" t="n">
        <f aca="false">IF(AND(ISNUMBER(O667),O667-P667&gt;=Parámetros!$B$7),M667,IF(J667&lt;Parámetros!$B$13,J667,IF(K667&lt;Parámetros!$B$14,K667,IF(L667&lt;Parámetros!$B$15,L667,M667))))</f>
        <v>119</v>
      </c>
      <c r="R667" s="13" t="n">
        <f aca="false">IF(AND(ISNUMBER(O667),O667-P667&gt;=Q667),O667-P667,Q667)</f>
        <v>119</v>
      </c>
      <c r="S667" s="3" t="n">
        <f aca="false">IF(ISNUMBER(O667),R667/O667-1,"")</f>
        <v>0.4</v>
      </c>
      <c r="T667" s="13" t="n">
        <f aca="false">VLOOKUP(R667,Parámetros!$A$13:$C$16,3,TRUE())</f>
        <v>30</v>
      </c>
      <c r="U667" s="13" t="n">
        <f aca="false">IF(R667&gt;=Parámetros!$B$7,I667,0)</f>
        <v>0</v>
      </c>
      <c r="V667" s="13" t="n">
        <f aca="false">R667*(1-G667)-T667-U667</f>
        <v>71.15</v>
      </c>
      <c r="W667" s="13" t="n">
        <f aca="false">V667-F667</f>
        <v>0.339999999999989</v>
      </c>
      <c r="X667" s="2" t="s">
        <v>13740</v>
      </c>
      <c r="Y667" s="2"/>
      <c r="Z667" s="13"/>
      <c r="AA667" s="2"/>
    </row>
    <row r="668" customFormat="false" ht="15" hidden="false" customHeight="false" outlineLevel="0" collapsed="false">
      <c r="A668" s="8" t="s">
        <v>8127</v>
      </c>
      <c r="B668" s="10" t="str">
        <f aca="false">'Layout Mercado Libre'!C668</f>
        <v>Treda Neomicina Caolín Pectina 30 Tabletas</v>
      </c>
      <c r="C668" s="10" t="str">
        <f aca="false">IFERROR(LEFT('Layout Mercado Libre'!E668,FIND(" &gt; ",'Layout Mercado Libre'!E668)-1),"")</f>
        <v>Salud y Equipamiento Médico</v>
      </c>
      <c r="D668" s="12" t="n">
        <v>154.26</v>
      </c>
      <c r="E668" s="13" t="n">
        <f aca="false">Parámetros!$B$5</f>
        <v>4</v>
      </c>
      <c r="F668" s="13" t="n">
        <f aca="false">D668+E668</f>
        <v>158.26</v>
      </c>
      <c r="G668" s="3" t="n">
        <f aca="false">IF(C668="",Parámetros!$B$9,IFERROR(VLOOKUP(C668,Parámetros!$A$20:$B$23,2,FALSE()),Parámetros!$B$9))</f>
        <v>0.14</v>
      </c>
      <c r="H668" s="14" t="n">
        <v>0.19</v>
      </c>
      <c r="I668" s="12" t="n">
        <v>75</v>
      </c>
      <c r="J668" s="13" t="n">
        <f aca="false">ROUNDUP((F668+Parámetros!$C$13)/(1-G668),0)</f>
        <v>214</v>
      </c>
      <c r="K668" s="13" t="n">
        <f aca="false">ROUNDUP((F668+Parámetros!$C$14)/(1-G668),0)</f>
        <v>219</v>
      </c>
      <c r="L668" s="13" t="n">
        <f aca="false">ROUNDUP((F668+Parámetros!$C$15)/(1-G668),0)</f>
        <v>228</v>
      </c>
      <c r="M668" s="13" t="n">
        <f aca="false">MAX(ROUNDUP((F668+I668)/(1-G668),0),Parámetros!$B$7)</f>
        <v>299</v>
      </c>
      <c r="N668" s="12"/>
      <c r="O668" s="12"/>
      <c r="P668" s="13" t="n">
        <f aca="false">Parámetros!$B$6</f>
        <v>1</v>
      </c>
      <c r="Q668" s="13" t="n">
        <f aca="false">IF(AND(ISNUMBER(O668),O668-P668&gt;=Parámetros!$B$7),M668,IF(J668&lt;Parámetros!$B$13,J668,IF(K668&lt;Parámetros!$B$14,K668,IF(L668&lt;Parámetros!$B$15,L668,M668))))</f>
        <v>228</v>
      </c>
      <c r="R668" s="13" t="n">
        <f aca="false">IF(AND(ISNUMBER(O668),O668-P668&gt;=Q668),O668-P668,Q668)</f>
        <v>228</v>
      </c>
      <c r="S668" s="3" t="str">
        <f aca="false">IF(ISNUMBER(O668),R668/O668-1,"")</f>
        <v/>
      </c>
      <c r="T668" s="13" t="n">
        <f aca="false">VLOOKUP(R668,Parámetros!$A$13:$C$16,3,TRUE())</f>
        <v>37</v>
      </c>
      <c r="U668" s="13" t="n">
        <f aca="false">IF(R668&gt;=Parámetros!$B$7,I668,0)</f>
        <v>0</v>
      </c>
      <c r="V668" s="13" t="n">
        <f aca="false">R668*(1-G668)-T668-U668</f>
        <v>159.08</v>
      </c>
      <c r="W668" s="13" t="n">
        <f aca="false">V668-F668</f>
        <v>0.819999999999993</v>
      </c>
      <c r="X668" s="2" t="s">
        <v>13501</v>
      </c>
      <c r="Y668" s="2"/>
      <c r="Z668" s="13"/>
      <c r="AA668" s="2"/>
    </row>
    <row r="669" customFormat="false" ht="15" hidden="false" customHeight="false" outlineLevel="0" collapsed="false">
      <c r="A669" s="8" t="s">
        <v>8136</v>
      </c>
      <c r="B669" s="10" t="str">
        <f aca="false">'Layout Mercado Libre'!C669</f>
        <v>Buscapina Fem Hioscina Ibuprofeno 20/400 mg 10 Tabletas</v>
      </c>
      <c r="C669" s="10" t="str">
        <f aca="false">IFERROR(LEFT('Layout Mercado Libre'!E669,FIND(" &gt; ",'Layout Mercado Libre'!E669)-1),"")</f>
        <v>Salud y Equipamiento Médico</v>
      </c>
      <c r="D669" s="12" t="n">
        <v>116.85</v>
      </c>
      <c r="E669" s="13" t="n">
        <f aca="false">Parámetros!$B$5</f>
        <v>4</v>
      </c>
      <c r="F669" s="13" t="n">
        <f aca="false">D669+E669</f>
        <v>120.85</v>
      </c>
      <c r="G669" s="3" t="n">
        <f aca="false">IF(C669="",Parámetros!$B$9,IFERROR(VLOOKUP(C669,Parámetros!$A$20:$B$23,2,FALSE()),Parámetros!$B$9))</f>
        <v>0.14</v>
      </c>
      <c r="H669" s="14" t="n">
        <v>0.14</v>
      </c>
      <c r="I669" s="12" t="n">
        <v>75</v>
      </c>
      <c r="J669" s="13" t="n">
        <f aca="false">ROUNDUP((F669+Parámetros!$C$13)/(1-G669),0)</f>
        <v>170</v>
      </c>
      <c r="K669" s="13" t="n">
        <f aca="false">ROUNDUP((F669+Parámetros!$C$14)/(1-G669),0)</f>
        <v>176</v>
      </c>
      <c r="L669" s="13" t="n">
        <f aca="false">ROUNDUP((F669+Parámetros!$C$15)/(1-G669),0)</f>
        <v>184</v>
      </c>
      <c r="M669" s="13" t="n">
        <f aca="false">MAX(ROUNDUP((F669+I669)/(1-G669),0),Parámetros!$B$7)</f>
        <v>299</v>
      </c>
      <c r="N669" s="12" t="n">
        <v>230.95</v>
      </c>
      <c r="O669" s="12" t="n">
        <v>129.6</v>
      </c>
      <c r="P669" s="13" t="n">
        <f aca="false">Parámetros!$B$6</f>
        <v>1</v>
      </c>
      <c r="Q669" s="13" t="n">
        <f aca="false">IF(AND(ISNUMBER(O669),O669-P669&gt;=Parámetros!$B$7),M669,IF(J669&lt;Parámetros!$B$13,J669,IF(K669&lt;Parámetros!$B$14,K669,IF(L669&lt;Parámetros!$B$15,L669,M669))))</f>
        <v>184</v>
      </c>
      <c r="R669" s="13" t="n">
        <f aca="false">IF(AND(ISNUMBER(O669),O669-P669&gt;=Q669),O669-P669,Q669)</f>
        <v>184</v>
      </c>
      <c r="S669" s="3" t="n">
        <f aca="false">IF(ISNUMBER(O669),R669/O669-1,"")</f>
        <v>0.419753086419753</v>
      </c>
      <c r="T669" s="13" t="n">
        <f aca="false">VLOOKUP(R669,Parámetros!$A$13:$C$16,3,TRUE())</f>
        <v>37</v>
      </c>
      <c r="U669" s="13" t="n">
        <f aca="false">IF(R669&gt;=Parámetros!$B$7,I669,0)</f>
        <v>0</v>
      </c>
      <c r="V669" s="13" t="n">
        <f aca="false">R669*(1-G669)-T669-U669</f>
        <v>121.24</v>
      </c>
      <c r="W669" s="13" t="n">
        <f aca="false">V669-F669</f>
        <v>0.390000000000015</v>
      </c>
      <c r="X669" s="2" t="s">
        <v>13533</v>
      </c>
      <c r="Y669" s="2"/>
      <c r="Z669" s="13"/>
      <c r="AA669" s="2"/>
    </row>
    <row r="670" customFormat="false" ht="15" hidden="false" customHeight="false" outlineLevel="0" collapsed="false">
      <c r="A670" s="8" t="s">
        <v>8149</v>
      </c>
      <c r="B670" s="10" t="str">
        <f aca="false">'Layout Mercado Libre'!C670</f>
        <v>Floratil Saccharomyces boulardii 250 mg 12 Cápsulas</v>
      </c>
      <c r="C670" s="10" t="str">
        <f aca="false">IFERROR(LEFT('Layout Mercado Libre'!E670,FIND(" &gt; ",'Layout Mercado Libre'!E670)-1),"")</f>
        <v>Salud y Equipamiento Médico</v>
      </c>
      <c r="D670" s="12" t="n">
        <v>285.86</v>
      </c>
      <c r="E670" s="13" t="n">
        <f aca="false">Parámetros!$B$5</f>
        <v>4</v>
      </c>
      <c r="F670" s="13" t="n">
        <f aca="false">D670+E670</f>
        <v>289.86</v>
      </c>
      <c r="G670" s="3" t="n">
        <f aca="false">IF(C670="",Parámetros!$B$9,IFERROR(VLOOKUP(C670,Parámetros!$A$20:$B$23,2,FALSE()),Parámetros!$B$9))</f>
        <v>0.14</v>
      </c>
      <c r="H670" s="14" t="n">
        <v>0.15</v>
      </c>
      <c r="I670" s="12" t="n">
        <v>75</v>
      </c>
      <c r="J670" s="13" t="n">
        <f aca="false">ROUNDUP((F670+Parámetros!$C$13)/(1-G670),0)</f>
        <v>367</v>
      </c>
      <c r="K670" s="13" t="n">
        <f aca="false">ROUNDUP((F670+Parámetros!$C$14)/(1-G670),0)</f>
        <v>372</v>
      </c>
      <c r="L670" s="13" t="n">
        <f aca="false">ROUNDUP((F670+Parámetros!$C$15)/(1-G670),0)</f>
        <v>381</v>
      </c>
      <c r="M670" s="13" t="n">
        <f aca="false">MAX(ROUNDUP((F670+I670)/(1-G670),0),Parámetros!$B$7)</f>
        <v>425</v>
      </c>
      <c r="N670" s="12" t="n">
        <v>514.09</v>
      </c>
      <c r="O670" s="12" t="n">
        <v>426</v>
      </c>
      <c r="P670" s="13" t="n">
        <f aca="false">Parámetros!$B$6</f>
        <v>1</v>
      </c>
      <c r="Q670" s="13" t="n">
        <f aca="false">IF(AND(ISNUMBER(O670),O670-P670&gt;=Parámetros!$B$7),M670,IF(J670&lt;Parámetros!$B$13,J670,IF(K670&lt;Parámetros!$B$14,K670,IF(L670&lt;Parámetros!$B$15,L670,M670))))</f>
        <v>425</v>
      </c>
      <c r="R670" s="13" t="n">
        <f aca="false">IF(AND(ISNUMBER(O670),O670-P670&gt;=Q670),O670-P670,Q670)</f>
        <v>425</v>
      </c>
      <c r="S670" s="3" t="n">
        <f aca="false">IF(ISNUMBER(O670),R670/O670-1,"")</f>
        <v>-0.00234741784037562</v>
      </c>
      <c r="T670" s="13" t="n">
        <f aca="false">VLOOKUP(R670,Parámetros!$A$13:$C$16,3,TRUE())</f>
        <v>0</v>
      </c>
      <c r="U670" s="13" t="n">
        <f aca="false">IF(R670&gt;=Parámetros!$B$7,I670,0)</f>
        <v>75</v>
      </c>
      <c r="V670" s="13" t="n">
        <f aca="false">R670*(1-G670)-T670-U670</f>
        <v>290.5</v>
      </c>
      <c r="W670" s="13" t="n">
        <f aca="false">V670-F670</f>
        <v>0.639999999999986</v>
      </c>
      <c r="X670" s="2" t="s">
        <v>13545</v>
      </c>
      <c r="Y670" s="2"/>
      <c r="Z670" s="13"/>
      <c r="AA670" s="2"/>
    </row>
    <row r="671" customFormat="false" ht="15" hidden="false" customHeight="false" outlineLevel="0" collapsed="false">
      <c r="A671" s="8" t="s">
        <v>8164</v>
      </c>
      <c r="B671" s="10" t="str">
        <f aca="false">'Layout Mercado Libre'!C671</f>
        <v>Stérimar Uso Diario Solución Nasal Agua de Mar 100 ml</v>
      </c>
      <c r="C671" s="10" t="str">
        <f aca="false">IFERROR(LEFT('Layout Mercado Libre'!E671,FIND(" &gt; ",'Layout Mercado Libre'!E671)-1),"")</f>
        <v>Salud y Equipamiento Médico</v>
      </c>
      <c r="D671" s="12" t="n">
        <v>171.11</v>
      </c>
      <c r="E671" s="13" t="n">
        <f aca="false">Parámetros!$B$5</f>
        <v>4</v>
      </c>
      <c r="F671" s="13" t="n">
        <f aca="false">D671+E671</f>
        <v>175.11</v>
      </c>
      <c r="G671" s="3" t="n">
        <f aca="false">IF(C671="",Parámetros!$B$9,IFERROR(VLOOKUP(C671,Parámetros!$A$20:$B$23,2,FALSE()),Parámetros!$B$9))</f>
        <v>0.14</v>
      </c>
      <c r="H671" s="14" t="n">
        <v>0.17</v>
      </c>
      <c r="I671" s="12" t="n">
        <v>75</v>
      </c>
      <c r="J671" s="13" t="n">
        <f aca="false">ROUNDUP((F671+Parámetros!$C$13)/(1-G671),0)</f>
        <v>233</v>
      </c>
      <c r="K671" s="13" t="n">
        <f aca="false">ROUNDUP((F671+Parámetros!$C$14)/(1-G671),0)</f>
        <v>239</v>
      </c>
      <c r="L671" s="13" t="n">
        <f aca="false">ROUNDUP((F671+Parámetros!$C$15)/(1-G671),0)</f>
        <v>247</v>
      </c>
      <c r="M671" s="13" t="n">
        <f aca="false">MAX(ROUNDUP((F671+I671)/(1-G671),0),Parámetros!$B$7)</f>
        <v>299</v>
      </c>
      <c r="N671" s="12" t="n">
        <v>328.91</v>
      </c>
      <c r="O671" s="12" t="n">
        <v>198</v>
      </c>
      <c r="P671" s="13" t="n">
        <f aca="false">Parámetros!$B$6</f>
        <v>1</v>
      </c>
      <c r="Q671" s="13" t="n">
        <f aca="false">IF(AND(ISNUMBER(O671),O671-P671&gt;=Parámetros!$B$7),M671,IF(J671&lt;Parámetros!$B$13,J671,IF(K671&lt;Parámetros!$B$14,K671,IF(L671&lt;Parámetros!$B$15,L671,M671))))</f>
        <v>247</v>
      </c>
      <c r="R671" s="13" t="n">
        <f aca="false">IF(AND(ISNUMBER(O671),O671-P671&gt;=Q671),O671-P671,Q671)</f>
        <v>247</v>
      </c>
      <c r="S671" s="3" t="n">
        <f aca="false">IF(ISNUMBER(O671),R671/O671-1,"")</f>
        <v>0.247474747474747</v>
      </c>
      <c r="T671" s="13" t="n">
        <f aca="false">VLOOKUP(R671,Parámetros!$A$13:$C$16,3,TRUE())</f>
        <v>37</v>
      </c>
      <c r="U671" s="13" t="n">
        <f aca="false">IF(R671&gt;=Parámetros!$B$7,I671,0)</f>
        <v>0</v>
      </c>
      <c r="V671" s="13" t="n">
        <f aca="false">R671*(1-G671)-T671-U671</f>
        <v>175.42</v>
      </c>
      <c r="W671" s="13" t="n">
        <f aca="false">V671-F671</f>
        <v>0.309999999999974</v>
      </c>
      <c r="X671" s="2" t="s">
        <v>13608</v>
      </c>
      <c r="Y671" s="2"/>
      <c r="Z671" s="13"/>
      <c r="AA671" s="2"/>
    </row>
    <row r="672" customFormat="false" ht="15" hidden="false" customHeight="false" outlineLevel="0" collapsed="false">
      <c r="A672" s="8" t="s">
        <v>8174</v>
      </c>
      <c r="B672" s="10" t="str">
        <f aca="false">'Layout Mercado Libre'!C672</f>
        <v>Fosfocil Fosfomicina 500 mg 6 Cápsulas</v>
      </c>
      <c r="C672" s="10" t="str">
        <f aca="false">IFERROR(LEFT('Layout Mercado Libre'!E672,FIND(" &gt; ",'Layout Mercado Libre'!E672)-1),"")</f>
        <v>Salud y Equipamiento Médico</v>
      </c>
      <c r="D672" s="12" t="n">
        <v>274.5</v>
      </c>
      <c r="E672" s="13" t="n">
        <f aca="false">Parámetros!$B$5</f>
        <v>4</v>
      </c>
      <c r="F672" s="13" t="n">
        <f aca="false">D672+E672</f>
        <v>278.5</v>
      </c>
      <c r="G672" s="3" t="n">
        <f aca="false">IF(C672="",Parámetros!$B$9,IFERROR(VLOOKUP(C672,Parámetros!$A$20:$B$23,2,FALSE()),Parámetros!$B$9))</f>
        <v>0.14</v>
      </c>
      <c r="H672" s="14" t="n">
        <v>0.13</v>
      </c>
      <c r="I672" s="12" t="n">
        <v>75</v>
      </c>
      <c r="J672" s="13" t="n">
        <f aca="false">ROUNDUP((F672+Parámetros!$C$13)/(1-G672),0)</f>
        <v>353</v>
      </c>
      <c r="K672" s="13" t="n">
        <f aca="false">ROUNDUP((F672+Parámetros!$C$14)/(1-G672),0)</f>
        <v>359</v>
      </c>
      <c r="L672" s="13" t="n">
        <f aca="false">ROUNDUP((F672+Parámetros!$C$15)/(1-G672),0)</f>
        <v>367</v>
      </c>
      <c r="M672" s="13" t="n">
        <f aca="false">MAX(ROUNDUP((F672+I672)/(1-G672),0),Parámetros!$B$7)</f>
        <v>412</v>
      </c>
      <c r="N672" s="12" t="n">
        <v>541.83</v>
      </c>
      <c r="O672" s="12" t="n">
        <v>372.3</v>
      </c>
      <c r="P672" s="13" t="n">
        <f aca="false">Parámetros!$B$6</f>
        <v>1</v>
      </c>
      <c r="Q672" s="13" t="n">
        <f aca="false">IF(AND(ISNUMBER(O672),O672-P672&gt;=Parámetros!$B$7),M672,IF(J672&lt;Parámetros!$B$13,J672,IF(K672&lt;Parámetros!$B$14,K672,IF(L672&lt;Parámetros!$B$15,L672,M672))))</f>
        <v>412</v>
      </c>
      <c r="R672" s="13" t="n">
        <f aca="false">IF(AND(ISNUMBER(O672),O672-P672&gt;=Q672),O672-P672,Q672)</f>
        <v>412</v>
      </c>
      <c r="S672" s="3" t="n">
        <f aca="false">IF(ISNUMBER(O672),R672/O672-1,"")</f>
        <v>0.106634434595756</v>
      </c>
      <c r="T672" s="13" t="n">
        <f aca="false">VLOOKUP(R672,Parámetros!$A$13:$C$16,3,TRUE())</f>
        <v>0</v>
      </c>
      <c r="U672" s="13" t="n">
        <f aca="false">IF(R672&gt;=Parámetros!$B$7,I672,0)</f>
        <v>75</v>
      </c>
      <c r="V672" s="13" t="n">
        <f aca="false">R672*(1-G672)-T672-U672</f>
        <v>279.32</v>
      </c>
      <c r="W672" s="13" t="n">
        <f aca="false">V672-F672</f>
        <v>0.819999999999993</v>
      </c>
      <c r="X672" s="2" t="s">
        <v>13596</v>
      </c>
      <c r="Y672" s="2"/>
      <c r="Z672" s="13"/>
      <c r="AA672" s="2"/>
    </row>
    <row r="673" customFormat="false" ht="15" hidden="false" customHeight="false" outlineLevel="0" collapsed="false">
      <c r="A673" s="8" t="s">
        <v>8185</v>
      </c>
      <c r="B673" s="10" t="str">
        <f aca="false">'Layout Mercado Libre'!C673</f>
        <v>Iodex Cristal Ungüento Rubefaciente 60 g</v>
      </c>
      <c r="C673" s="10" t="str">
        <f aca="false">IFERROR(LEFT('Layout Mercado Libre'!E673,FIND(" &gt; ",'Layout Mercado Libre'!E673)-1),"")</f>
        <v>Salud y Equipamiento Médico</v>
      </c>
      <c r="D673" s="12" t="n">
        <v>72.77</v>
      </c>
      <c r="E673" s="13" t="n">
        <f aca="false">Parámetros!$B$5</f>
        <v>4</v>
      </c>
      <c r="F673" s="13" t="n">
        <f aca="false">D673+E673</f>
        <v>76.77</v>
      </c>
      <c r="G673" s="3" t="n">
        <f aca="false">IF(C673="",Parámetros!$B$9,IFERROR(VLOOKUP(C673,Parámetros!$A$20:$B$23,2,FALSE()),Parámetros!$B$9))</f>
        <v>0.14</v>
      </c>
      <c r="H673" s="14" t="n">
        <v>0.12</v>
      </c>
      <c r="I673" s="12" t="n">
        <v>75</v>
      </c>
      <c r="J673" s="13" t="n">
        <f aca="false">ROUNDUP((F673+Parámetros!$C$13)/(1-G673),0)</f>
        <v>119</v>
      </c>
      <c r="K673" s="13" t="n">
        <f aca="false">ROUNDUP((F673+Parámetros!$C$14)/(1-G673),0)</f>
        <v>125</v>
      </c>
      <c r="L673" s="13" t="n">
        <f aca="false">ROUNDUP((F673+Parámetros!$C$15)/(1-G673),0)</f>
        <v>133</v>
      </c>
      <c r="M673" s="13" t="n">
        <f aca="false">MAX(ROUNDUP((F673+I673)/(1-G673),0),Parámetros!$B$7)</f>
        <v>299</v>
      </c>
      <c r="N673" s="12" t="n">
        <v>133.63</v>
      </c>
      <c r="O673" s="12" t="n">
        <v>70</v>
      </c>
      <c r="P673" s="13" t="n">
        <f aca="false">Parámetros!$B$6</f>
        <v>1</v>
      </c>
      <c r="Q673" s="13" t="n">
        <f aca="false">IF(AND(ISNUMBER(O673),O673-P673&gt;=Parámetros!$B$7),M673,IF(J673&lt;Parámetros!$B$13,J673,IF(K673&lt;Parámetros!$B$14,K673,IF(L673&lt;Parámetros!$B$15,L673,M673))))</f>
        <v>125</v>
      </c>
      <c r="R673" s="13" t="n">
        <f aca="false">IF(AND(ISNUMBER(O673),O673-P673&gt;=Q673),O673-P673,Q673)</f>
        <v>125</v>
      </c>
      <c r="S673" s="3" t="n">
        <f aca="false">IF(ISNUMBER(O673),R673/O673-1,"")</f>
        <v>0.785714285714286</v>
      </c>
      <c r="T673" s="13" t="n">
        <f aca="false">VLOOKUP(R673,Parámetros!$A$13:$C$16,3,TRUE())</f>
        <v>30</v>
      </c>
      <c r="U673" s="13" t="n">
        <f aca="false">IF(R673&gt;=Parámetros!$B$7,I673,0)</f>
        <v>0</v>
      </c>
      <c r="V673" s="13" t="n">
        <f aca="false">R673*(1-G673)-T673-U673</f>
        <v>77.5</v>
      </c>
      <c r="W673" s="13" t="n">
        <f aca="false">V673-F673</f>
        <v>0.730000000000004</v>
      </c>
      <c r="X673" s="2" t="s">
        <v>13705</v>
      </c>
      <c r="Y673" s="2"/>
      <c r="Z673" s="13"/>
      <c r="AA673" s="2"/>
    </row>
    <row r="674" customFormat="false" ht="15" hidden="false" customHeight="false" outlineLevel="0" collapsed="false">
      <c r="A674" s="8" t="s">
        <v>8198</v>
      </c>
      <c r="B674" s="10" t="str">
        <f aca="false">'Layout Mercado Libre'!C674</f>
        <v>Seltaferon Oseltamivir 75 mg 10 Cápsulas</v>
      </c>
      <c r="C674" s="10" t="str">
        <f aca="false">IFERROR(LEFT('Layout Mercado Libre'!E674,FIND(" &gt; ",'Layout Mercado Libre'!E674)-1),"")</f>
        <v>Salud y Equipamiento Médico</v>
      </c>
      <c r="D674" s="12" t="n">
        <v>301.86</v>
      </c>
      <c r="E674" s="13" t="n">
        <f aca="false">Parámetros!$B$5</f>
        <v>4</v>
      </c>
      <c r="F674" s="13" t="n">
        <f aca="false">D674+E674</f>
        <v>305.86</v>
      </c>
      <c r="G674" s="3" t="n">
        <f aca="false">IF(C674="",Parámetros!$B$9,IFERROR(VLOOKUP(C674,Parámetros!$A$20:$B$23,2,FALSE()),Parámetros!$B$9))</f>
        <v>0.14</v>
      </c>
      <c r="H674" s="14" t="n">
        <v>0.14</v>
      </c>
      <c r="I674" s="12" t="n">
        <v>75</v>
      </c>
      <c r="J674" s="13" t="n">
        <f aca="false">ROUNDUP((F674+Parámetros!$C$13)/(1-G674),0)</f>
        <v>385</v>
      </c>
      <c r="K674" s="13" t="n">
        <f aca="false">ROUNDUP((F674+Parámetros!$C$14)/(1-G674),0)</f>
        <v>391</v>
      </c>
      <c r="L674" s="13" t="n">
        <f aca="false">ROUNDUP((F674+Parámetros!$C$15)/(1-G674),0)</f>
        <v>399</v>
      </c>
      <c r="M674" s="13" t="n">
        <f aca="false">MAX(ROUNDUP((F674+I674)/(1-G674),0),Parámetros!$B$7)</f>
        <v>443</v>
      </c>
      <c r="N674" s="12" t="n">
        <v>524.83</v>
      </c>
      <c r="O674" s="12" t="n">
        <v>319</v>
      </c>
      <c r="P674" s="13" t="n">
        <f aca="false">Parámetros!$B$6</f>
        <v>1</v>
      </c>
      <c r="Q674" s="13" t="n">
        <f aca="false">IF(AND(ISNUMBER(O674),O674-P674&gt;=Parámetros!$B$7),M674,IF(J674&lt;Parámetros!$B$13,J674,IF(K674&lt;Parámetros!$B$14,K674,IF(L674&lt;Parámetros!$B$15,L674,M674))))</f>
        <v>443</v>
      </c>
      <c r="R674" s="13" t="n">
        <f aca="false">IF(AND(ISNUMBER(O674),O674-P674&gt;=Q674),O674-P674,Q674)</f>
        <v>443</v>
      </c>
      <c r="S674" s="3" t="n">
        <f aca="false">IF(ISNUMBER(O674),R674/O674-1,"")</f>
        <v>0.38871473354232</v>
      </c>
      <c r="T674" s="13" t="n">
        <f aca="false">VLOOKUP(R674,Parámetros!$A$13:$C$16,3,TRUE())</f>
        <v>0</v>
      </c>
      <c r="U674" s="13" t="n">
        <f aca="false">IF(R674&gt;=Parámetros!$B$7,I674,0)</f>
        <v>75</v>
      </c>
      <c r="V674" s="13" t="n">
        <f aca="false">R674*(1-G674)-T674-U674</f>
        <v>305.98</v>
      </c>
      <c r="W674" s="13" t="n">
        <f aca="false">V674-F674</f>
        <v>0.120000000000005</v>
      </c>
      <c r="X674" s="2" t="s">
        <v>13702</v>
      </c>
      <c r="Y674" s="2"/>
      <c r="Z674" s="13"/>
      <c r="AA674" s="2"/>
    </row>
    <row r="675" customFormat="false" ht="15" hidden="false" customHeight="false" outlineLevel="0" collapsed="false">
      <c r="A675" s="8" t="s">
        <v>8210</v>
      </c>
      <c r="B675" s="10" t="str">
        <f aca="false">'Layout Mercado Libre'!C675</f>
        <v>Arfla Rifaximina 200 mg 12 Tabletas</v>
      </c>
      <c r="C675" s="10" t="str">
        <f aca="false">IFERROR(LEFT('Layout Mercado Libre'!E675,FIND(" &gt; ",'Layout Mercado Libre'!E675)-1),"")</f>
        <v>Salud y Equipamiento Médico</v>
      </c>
      <c r="D675" s="12" t="n">
        <v>286.7</v>
      </c>
      <c r="E675" s="13" t="n">
        <f aca="false">Parámetros!$B$5</f>
        <v>4</v>
      </c>
      <c r="F675" s="13" t="n">
        <f aca="false">D675+E675</f>
        <v>290.7</v>
      </c>
      <c r="G675" s="3" t="n">
        <f aca="false">IF(C675="",Parámetros!$B$9,IFERROR(VLOOKUP(C675,Parámetros!$A$20:$B$23,2,FALSE()),Parámetros!$B$9))</f>
        <v>0.14</v>
      </c>
      <c r="H675" s="14" t="n">
        <v>0.15</v>
      </c>
      <c r="I675" s="12" t="n">
        <v>75</v>
      </c>
      <c r="J675" s="13" t="n">
        <f aca="false">ROUNDUP((F675+Parámetros!$C$13)/(1-G675),0)</f>
        <v>368</v>
      </c>
      <c r="K675" s="13" t="n">
        <f aca="false">ROUNDUP((F675+Parámetros!$C$14)/(1-G675),0)</f>
        <v>373</v>
      </c>
      <c r="L675" s="13" t="n">
        <f aca="false">ROUNDUP((F675+Parámetros!$C$15)/(1-G675),0)</f>
        <v>382</v>
      </c>
      <c r="M675" s="13" t="n">
        <f aca="false">MAX(ROUNDUP((F675+I675)/(1-G675),0),Parámetros!$B$7)</f>
        <v>426</v>
      </c>
      <c r="N675" s="12" t="n">
        <v>460.2</v>
      </c>
      <c r="O675" s="12" t="n">
        <v>369.6</v>
      </c>
      <c r="P675" s="13" t="n">
        <f aca="false">Parámetros!$B$6</f>
        <v>1</v>
      </c>
      <c r="Q675" s="13" t="n">
        <f aca="false">IF(AND(ISNUMBER(O675),O675-P675&gt;=Parámetros!$B$7),M675,IF(J675&lt;Parámetros!$B$13,J675,IF(K675&lt;Parámetros!$B$14,K675,IF(L675&lt;Parámetros!$B$15,L675,M675))))</f>
        <v>426</v>
      </c>
      <c r="R675" s="13" t="n">
        <f aca="false">IF(AND(ISNUMBER(O675),O675-P675&gt;=Q675),O675-P675,Q675)</f>
        <v>426</v>
      </c>
      <c r="S675" s="3" t="n">
        <f aca="false">IF(ISNUMBER(O675),R675/O675-1,"")</f>
        <v>0.152597402597403</v>
      </c>
      <c r="T675" s="13" t="n">
        <f aca="false">VLOOKUP(R675,Parámetros!$A$13:$C$16,3,TRUE())</f>
        <v>0</v>
      </c>
      <c r="U675" s="13" t="n">
        <f aca="false">IF(R675&gt;=Parámetros!$B$7,I675,0)</f>
        <v>75</v>
      </c>
      <c r="V675" s="13" t="n">
        <f aca="false">R675*(1-G675)-T675-U675</f>
        <v>291.36</v>
      </c>
      <c r="W675" s="13" t="n">
        <f aca="false">V675-F675</f>
        <v>0.660000000000025</v>
      </c>
      <c r="X675" s="2" t="s">
        <v>13536</v>
      </c>
      <c r="Y675" s="2"/>
      <c r="Z675" s="13"/>
      <c r="AA675" s="2"/>
    </row>
    <row r="676" customFormat="false" ht="15" hidden="false" customHeight="false" outlineLevel="0" collapsed="false">
      <c r="A676" s="8" t="s">
        <v>8218</v>
      </c>
      <c r="B676" s="10" t="str">
        <f aca="false">'Layout Mercado Libre'!C676</f>
        <v>Lysomucil Acetilcisteína 600 mg 20 Tabletas Efervescentes</v>
      </c>
      <c r="C676" s="10" t="str">
        <f aca="false">IFERROR(LEFT('Layout Mercado Libre'!E676,FIND(" &gt; ",'Layout Mercado Libre'!E676)-1),"")</f>
        <v>Salud y Equipamiento Médico</v>
      </c>
      <c r="D676" s="12" t="n">
        <v>200</v>
      </c>
      <c r="E676" s="13" t="n">
        <f aca="false">Parámetros!$B$5</f>
        <v>4</v>
      </c>
      <c r="F676" s="13" t="n">
        <f aca="false">D676+E676</f>
        <v>204</v>
      </c>
      <c r="G676" s="3" t="n">
        <f aca="false">IF(C676="",Parámetros!$B$9,IFERROR(VLOOKUP(C676,Parámetros!$A$20:$B$23,2,FALSE()),Parámetros!$B$9))</f>
        <v>0.14</v>
      </c>
      <c r="H676" s="14" t="n">
        <v>0.17</v>
      </c>
      <c r="I676" s="12" t="n">
        <v>75</v>
      </c>
      <c r="J676" s="13" t="n">
        <f aca="false">ROUNDUP((F676+Parámetros!$C$13)/(1-G676),0)</f>
        <v>267</v>
      </c>
      <c r="K676" s="13" t="n">
        <f aca="false">ROUNDUP((F676+Parámetros!$C$14)/(1-G676),0)</f>
        <v>273</v>
      </c>
      <c r="L676" s="13" t="n">
        <f aca="false">ROUNDUP((F676+Parámetros!$C$15)/(1-G676),0)</f>
        <v>281</v>
      </c>
      <c r="M676" s="13" t="n">
        <f aca="false">MAX(ROUNDUP((F676+I676)/(1-G676),0),Parámetros!$B$7)</f>
        <v>325</v>
      </c>
      <c r="N676" s="12" t="n">
        <v>422.11</v>
      </c>
      <c r="O676" s="12" t="n">
        <v>499</v>
      </c>
      <c r="P676" s="13" t="n">
        <f aca="false">Parámetros!$B$6</f>
        <v>1</v>
      </c>
      <c r="Q676" s="13" t="n">
        <f aca="false">IF(AND(ISNUMBER(O676),O676-P676&gt;=Parámetros!$B$7),M676,IF(J676&lt;Parámetros!$B$13,J676,IF(K676&lt;Parámetros!$B$14,K676,IF(L676&lt;Parámetros!$B$15,L676,M676))))</f>
        <v>325</v>
      </c>
      <c r="R676" s="13" t="n">
        <f aca="false">IF(AND(ISNUMBER(O676),O676-P676&gt;=Q676),O676-P676,Q676)</f>
        <v>498</v>
      </c>
      <c r="S676" s="3" t="n">
        <f aca="false">IF(ISNUMBER(O676),R676/O676-1,"")</f>
        <v>-0.00200400801603207</v>
      </c>
      <c r="T676" s="13" t="n">
        <f aca="false">VLOOKUP(R676,Parámetros!$A$13:$C$16,3,TRUE())</f>
        <v>0</v>
      </c>
      <c r="U676" s="13" t="n">
        <f aca="false">IF(R676&gt;=Parámetros!$B$7,I676,0)</f>
        <v>75</v>
      </c>
      <c r="V676" s="13" t="n">
        <f aca="false">R676*(1-G676)-T676-U676</f>
        <v>353.28</v>
      </c>
      <c r="W676" s="13" t="n">
        <f aca="false">V676-F676</f>
        <v>149.28</v>
      </c>
      <c r="X676" s="2" t="s">
        <v>13521</v>
      </c>
      <c r="Y676" s="2"/>
      <c r="Z676" s="13"/>
      <c r="AA676" s="2"/>
    </row>
    <row r="677" customFormat="false" ht="15" hidden="false" customHeight="false" outlineLevel="0" collapsed="false">
      <c r="A677" s="8" t="s">
        <v>8233</v>
      </c>
      <c r="B677" s="10" t="str">
        <f aca="false">'Layout Mercado Libre'!C677</f>
        <v>Centrum Performance Multivitamínico 30 Tabletas</v>
      </c>
      <c r="C677" s="10" t="str">
        <f aca="false">IFERROR(LEFT('Layout Mercado Libre'!E677,FIND(" &gt; ",'Layout Mercado Libre'!E677)-1),"")</f>
        <v>Salud y Equipamiento Médico</v>
      </c>
      <c r="D677" s="12" t="n">
        <v>159.23</v>
      </c>
      <c r="E677" s="13" t="n">
        <f aca="false">Parámetros!$B$5</f>
        <v>4</v>
      </c>
      <c r="F677" s="13" t="n">
        <f aca="false">D677+E677</f>
        <v>163.23</v>
      </c>
      <c r="G677" s="3" t="n">
        <f aca="false">IF(C677="",Parámetros!$B$9,IFERROR(VLOOKUP(C677,Parámetros!$A$20:$B$23,2,FALSE()),Parámetros!$B$9))</f>
        <v>0.14</v>
      </c>
      <c r="H677" s="14" t="n">
        <v>0.19</v>
      </c>
      <c r="I677" s="12" t="n">
        <v>75</v>
      </c>
      <c r="J677" s="13" t="n">
        <f aca="false">ROUNDUP((F677+Parámetros!$C$13)/(1-G677),0)</f>
        <v>219</v>
      </c>
      <c r="K677" s="13" t="n">
        <f aca="false">ROUNDUP((F677+Parámetros!$C$14)/(1-G677),0)</f>
        <v>225</v>
      </c>
      <c r="L677" s="13" t="n">
        <f aca="false">ROUNDUP((F677+Parámetros!$C$15)/(1-G677),0)</f>
        <v>233</v>
      </c>
      <c r="M677" s="13" t="n">
        <f aca="false">MAX(ROUNDUP((F677+I677)/(1-G677),0),Parámetros!$B$7)</f>
        <v>299</v>
      </c>
      <c r="N677" s="12" t="n">
        <v>235.31</v>
      </c>
      <c r="O677" s="12" t="n">
        <v>154.04</v>
      </c>
      <c r="P677" s="13" t="n">
        <f aca="false">Parámetros!$B$6</f>
        <v>1</v>
      </c>
      <c r="Q677" s="13" t="n">
        <f aca="false">IF(AND(ISNUMBER(O677),O677-P677&gt;=Parámetros!$B$7),M677,IF(J677&lt;Parámetros!$B$13,J677,IF(K677&lt;Parámetros!$B$14,K677,IF(L677&lt;Parámetros!$B$15,L677,M677))))</f>
        <v>233</v>
      </c>
      <c r="R677" s="13" t="n">
        <f aca="false">IF(AND(ISNUMBER(O677),O677-P677&gt;=Q677),O677-P677,Q677)</f>
        <v>233</v>
      </c>
      <c r="S677" s="3" t="n">
        <f aca="false">IF(ISNUMBER(O677),R677/O677-1,"")</f>
        <v>0.512594131394443</v>
      </c>
      <c r="T677" s="13" t="n">
        <f aca="false">VLOOKUP(R677,Parámetros!$A$13:$C$16,3,TRUE())</f>
        <v>37</v>
      </c>
      <c r="U677" s="13" t="n">
        <f aca="false">IF(R677&gt;=Parámetros!$B$7,I677,0)</f>
        <v>0</v>
      </c>
      <c r="V677" s="13" t="n">
        <f aca="false">R677*(1-G677)-T677-U677</f>
        <v>163.38</v>
      </c>
      <c r="W677" s="13" t="n">
        <f aca="false">V677-F677</f>
        <v>0.150000000000006</v>
      </c>
      <c r="X677" s="2" t="s">
        <v>13501</v>
      </c>
      <c r="Y677" s="2"/>
      <c r="Z677" s="13"/>
      <c r="AA677" s="2"/>
    </row>
    <row r="678" customFormat="false" ht="15" hidden="false" customHeight="false" outlineLevel="0" collapsed="false">
      <c r="A678" s="8" t="s">
        <v>8244</v>
      </c>
      <c r="B678" s="10" t="str">
        <f aca="false">'Layout Mercado Libre'!C678</f>
        <v>Vitacilina Ungüento Neomicina y Retinol 28 g</v>
      </c>
      <c r="C678" s="10" t="str">
        <f aca="false">IFERROR(LEFT('Layout Mercado Libre'!E678,FIND(" &gt; ",'Layout Mercado Libre'!E678)-1),"")</f>
        <v>Salud y Equipamiento Médico</v>
      </c>
      <c r="D678" s="12" t="n">
        <v>35.03</v>
      </c>
      <c r="E678" s="13" t="n">
        <f aca="false">Parámetros!$B$5</f>
        <v>4</v>
      </c>
      <c r="F678" s="13" t="n">
        <f aca="false">D678+E678</f>
        <v>39.03</v>
      </c>
      <c r="G678" s="3" t="n">
        <f aca="false">IF(C678="",Parámetros!$B$9,IFERROR(VLOOKUP(C678,Parámetros!$A$20:$B$23,2,FALSE()),Parámetros!$B$9))</f>
        <v>0.14</v>
      </c>
      <c r="H678" s="14" t="n">
        <v>0.08</v>
      </c>
      <c r="I678" s="12" t="n">
        <v>75</v>
      </c>
      <c r="J678" s="13" t="n">
        <f aca="false">ROUNDUP((F678+Parámetros!$C$13)/(1-G678),0)</f>
        <v>75</v>
      </c>
      <c r="K678" s="13" t="n">
        <f aca="false">ROUNDUP((F678+Parámetros!$C$14)/(1-G678),0)</f>
        <v>81</v>
      </c>
      <c r="L678" s="13" t="n">
        <f aca="false">ROUNDUP((F678+Parámetros!$C$15)/(1-G678),0)</f>
        <v>89</v>
      </c>
      <c r="M678" s="13" t="n">
        <f aca="false">MAX(ROUNDUP((F678+I678)/(1-G678),0),Parámetros!$B$7)</f>
        <v>299</v>
      </c>
      <c r="N678" s="12"/>
      <c r="O678" s="12"/>
      <c r="P678" s="13" t="n">
        <f aca="false">Parámetros!$B$6</f>
        <v>1</v>
      </c>
      <c r="Q678" s="13" t="n">
        <f aca="false">IF(AND(ISNUMBER(O678),O678-P678&gt;=Parámetros!$B$7),M678,IF(J678&lt;Parámetros!$B$13,J678,IF(K678&lt;Parámetros!$B$14,K678,IF(L678&lt;Parámetros!$B$15,L678,M678))))</f>
        <v>75</v>
      </c>
      <c r="R678" s="13" t="n">
        <f aca="false">IF(AND(ISNUMBER(O678),O678-P678&gt;=Q678),O678-P678,Q678)</f>
        <v>75</v>
      </c>
      <c r="S678" s="3" t="str">
        <f aca="false">IF(ISNUMBER(O678),R678/O678-1,"")</f>
        <v/>
      </c>
      <c r="T678" s="13" t="n">
        <f aca="false">VLOOKUP(R678,Parámetros!$A$13:$C$16,3,TRUE())</f>
        <v>25</v>
      </c>
      <c r="U678" s="13" t="n">
        <f aca="false">IF(R678&gt;=Parámetros!$B$7,I678,0)</f>
        <v>0</v>
      </c>
      <c r="V678" s="13" t="n">
        <f aca="false">R678*(1-G678)-T678-U678</f>
        <v>39.5</v>
      </c>
      <c r="W678" s="13" t="n">
        <f aca="false">V678-F678</f>
        <v>0.469999999999999</v>
      </c>
      <c r="X678" s="2" t="s">
        <v>13741</v>
      </c>
      <c r="Y678" s="2"/>
      <c r="Z678" s="13"/>
      <c r="AA678" s="2"/>
    </row>
    <row r="679" customFormat="false" ht="15" hidden="false" customHeight="false" outlineLevel="0" collapsed="false">
      <c r="A679" s="8" t="s">
        <v>8253</v>
      </c>
      <c r="B679" s="10" t="str">
        <f aca="false">'Layout Mercado Libre'!C679</f>
        <v>Pepto-Bismol Suspensión Sabor Cereza 118 ml</v>
      </c>
      <c r="C679" s="10" t="str">
        <f aca="false">IFERROR(LEFT('Layout Mercado Libre'!E679,FIND(" &gt; ",'Layout Mercado Libre'!E679)-1),"")</f>
        <v>Salud y Equipamiento Médico</v>
      </c>
      <c r="D679" s="12" t="n">
        <v>85.55</v>
      </c>
      <c r="E679" s="13" t="n">
        <f aca="false">Parámetros!$B$5</f>
        <v>4</v>
      </c>
      <c r="F679" s="13" t="n">
        <f aca="false">D679+E679</f>
        <v>89.55</v>
      </c>
      <c r="G679" s="3" t="n">
        <f aca="false">IF(C679="",Parámetros!$B$9,IFERROR(VLOOKUP(C679,Parámetros!$A$20:$B$23,2,FALSE()),Parámetros!$B$9))</f>
        <v>0.14</v>
      </c>
      <c r="H679" s="14" t="n">
        <v>0.19</v>
      </c>
      <c r="I679" s="12" t="n">
        <v>75</v>
      </c>
      <c r="J679" s="13" t="n">
        <f aca="false">ROUNDUP((F679+Parámetros!$C$13)/(1-G679),0)</f>
        <v>134</v>
      </c>
      <c r="K679" s="13" t="n">
        <f aca="false">ROUNDUP((F679+Parámetros!$C$14)/(1-G679),0)</f>
        <v>140</v>
      </c>
      <c r="L679" s="13" t="n">
        <f aca="false">ROUNDUP((F679+Parámetros!$C$15)/(1-G679),0)</f>
        <v>148</v>
      </c>
      <c r="M679" s="13" t="n">
        <f aca="false">MAX(ROUNDUP((F679+I679)/(1-G679),0),Parámetros!$B$7)</f>
        <v>299</v>
      </c>
      <c r="N679" s="12" t="n">
        <v>177.01</v>
      </c>
      <c r="O679" s="12" t="n">
        <v>142</v>
      </c>
      <c r="P679" s="13" t="n">
        <f aca="false">Parámetros!$B$6</f>
        <v>1</v>
      </c>
      <c r="Q679" s="13" t="n">
        <f aca="false">IF(AND(ISNUMBER(O679),O679-P679&gt;=Parámetros!$B$7),M679,IF(J679&lt;Parámetros!$B$13,J679,IF(K679&lt;Parámetros!$B$14,K679,IF(L679&lt;Parámetros!$B$15,L679,M679))))</f>
        <v>140</v>
      </c>
      <c r="R679" s="13" t="n">
        <f aca="false">IF(AND(ISNUMBER(O679),O679-P679&gt;=Q679),O679-P679,Q679)</f>
        <v>141</v>
      </c>
      <c r="S679" s="3" t="n">
        <f aca="false">IF(ISNUMBER(O679),R679/O679-1,"")</f>
        <v>-0.00704225352112675</v>
      </c>
      <c r="T679" s="13" t="n">
        <f aca="false">VLOOKUP(R679,Parámetros!$A$13:$C$16,3,TRUE())</f>
        <v>30</v>
      </c>
      <c r="U679" s="13" t="n">
        <f aca="false">IF(R679&gt;=Parámetros!$B$7,I679,0)</f>
        <v>0</v>
      </c>
      <c r="V679" s="13" t="n">
        <f aca="false">R679*(1-G679)-T679-U679</f>
        <v>91.26</v>
      </c>
      <c r="W679" s="13" t="n">
        <f aca="false">V679-F679</f>
        <v>1.71000000000001</v>
      </c>
      <c r="X679" s="2" t="s">
        <v>13585</v>
      </c>
      <c r="Y679" s="2"/>
      <c r="Z679" s="13"/>
      <c r="AA679" s="2"/>
    </row>
    <row r="680" customFormat="false" ht="15" hidden="false" customHeight="false" outlineLevel="0" collapsed="false">
      <c r="A680" s="8" t="s">
        <v>8264</v>
      </c>
      <c r="B680" s="10" t="str">
        <f aca="false">'Layout Mercado Libre'!C680</f>
        <v>Canesten V Clotrimazol 500 mg 1 Óvulo Vaginal</v>
      </c>
      <c r="C680" s="10" t="str">
        <f aca="false">IFERROR(LEFT('Layout Mercado Libre'!E680,FIND(" &gt; ",'Layout Mercado Libre'!E680)-1),"")</f>
        <v>Salud y Equipamiento Médico</v>
      </c>
      <c r="D680" s="12" t="n">
        <v>163.48</v>
      </c>
      <c r="E680" s="13" t="n">
        <f aca="false">Parámetros!$B$5</f>
        <v>4</v>
      </c>
      <c r="F680" s="13" t="n">
        <f aca="false">D680+E680</f>
        <v>167.48</v>
      </c>
      <c r="G680" s="3" t="n">
        <f aca="false">IF(C680="",Parámetros!$B$9,IFERROR(VLOOKUP(C680,Parámetros!$A$20:$B$23,2,FALSE()),Parámetros!$B$9))</f>
        <v>0.14</v>
      </c>
      <c r="H680" s="14" t="n">
        <v>0.15</v>
      </c>
      <c r="I680" s="12" t="n">
        <v>75</v>
      </c>
      <c r="J680" s="13" t="n">
        <f aca="false">ROUNDUP((F680+Parámetros!$C$13)/(1-G680),0)</f>
        <v>224</v>
      </c>
      <c r="K680" s="13" t="n">
        <f aca="false">ROUNDUP((F680+Parámetros!$C$14)/(1-G680),0)</f>
        <v>230</v>
      </c>
      <c r="L680" s="13" t="n">
        <f aca="false">ROUNDUP((F680+Parámetros!$C$15)/(1-G680),0)</f>
        <v>238</v>
      </c>
      <c r="M680" s="13" t="n">
        <f aca="false">MAX(ROUNDUP((F680+I680)/(1-G680),0),Parámetros!$B$7)</f>
        <v>299</v>
      </c>
      <c r="N680" s="12" t="n">
        <v>302.52</v>
      </c>
      <c r="O680" s="12" t="n">
        <v>162.82</v>
      </c>
      <c r="P680" s="13" t="n">
        <f aca="false">Parámetros!$B$6</f>
        <v>1</v>
      </c>
      <c r="Q680" s="13" t="n">
        <f aca="false">IF(AND(ISNUMBER(O680),O680-P680&gt;=Parámetros!$B$7),M680,IF(J680&lt;Parámetros!$B$13,J680,IF(K680&lt;Parámetros!$B$14,K680,IF(L680&lt;Parámetros!$B$15,L680,M680))))</f>
        <v>238</v>
      </c>
      <c r="R680" s="13" t="n">
        <f aca="false">IF(AND(ISNUMBER(O680),O680-P680&gt;=Q680),O680-P680,Q680)</f>
        <v>238</v>
      </c>
      <c r="S680" s="3" t="n">
        <f aca="false">IF(ISNUMBER(O680),R680/O680-1,"")</f>
        <v>0.461736887360275</v>
      </c>
      <c r="T680" s="13" t="n">
        <f aca="false">VLOOKUP(R680,Parámetros!$A$13:$C$16,3,TRUE())</f>
        <v>37</v>
      </c>
      <c r="U680" s="13" t="n">
        <f aca="false">IF(R680&gt;=Parámetros!$B$7,I680,0)</f>
        <v>0</v>
      </c>
      <c r="V680" s="13" t="n">
        <f aca="false">R680*(1-G680)-T680-U680</f>
        <v>167.68</v>
      </c>
      <c r="W680" s="13" t="n">
        <f aca="false">V680-F680</f>
        <v>0.200000000000017</v>
      </c>
      <c r="X680" s="2" t="s">
        <v>13559</v>
      </c>
      <c r="Y680" s="2"/>
      <c r="Z680" s="13"/>
      <c r="AA680" s="2"/>
    </row>
    <row r="681" customFormat="false" ht="15" hidden="false" customHeight="false" outlineLevel="0" collapsed="false">
      <c r="A681" s="8" t="s">
        <v>8274</v>
      </c>
      <c r="B681" s="10" t="str">
        <f aca="false">'Layout Mercado Libre'!C681</f>
        <v>Binotal Ampicilina 1 g 28 Tabletas</v>
      </c>
      <c r="C681" s="10" t="str">
        <f aca="false">IFERROR(LEFT('Layout Mercado Libre'!E681,FIND(" &gt; ",'Layout Mercado Libre'!E681)-1),"")</f>
        <v>Salud y Equipamiento Médico</v>
      </c>
      <c r="D681" s="12" t="n">
        <v>362.19</v>
      </c>
      <c r="E681" s="13" t="n">
        <f aca="false">Parámetros!$B$5</f>
        <v>4</v>
      </c>
      <c r="F681" s="13" t="n">
        <f aca="false">D681+E681</f>
        <v>366.19</v>
      </c>
      <c r="G681" s="3" t="n">
        <f aca="false">IF(C681="",Parámetros!$B$9,IFERROR(VLOOKUP(C681,Parámetros!$A$20:$B$23,2,FALSE()),Parámetros!$B$9))</f>
        <v>0.14</v>
      </c>
      <c r="H681" s="14" t="n">
        <v>0.18</v>
      </c>
      <c r="I681" s="12" t="n">
        <v>75</v>
      </c>
      <c r="J681" s="13" t="n">
        <f aca="false">ROUNDUP((F681+Parámetros!$C$13)/(1-G681),0)</f>
        <v>455</v>
      </c>
      <c r="K681" s="13" t="n">
        <f aca="false">ROUNDUP((F681+Parámetros!$C$14)/(1-G681),0)</f>
        <v>461</v>
      </c>
      <c r="L681" s="13" t="n">
        <f aca="false">ROUNDUP((F681+Parámetros!$C$15)/(1-G681),0)</f>
        <v>469</v>
      </c>
      <c r="M681" s="13" t="n">
        <f aca="false">MAX(ROUNDUP((F681+I681)/(1-G681),0),Parámetros!$B$7)</f>
        <v>514</v>
      </c>
      <c r="N681" s="12" t="n">
        <v>993.9</v>
      </c>
      <c r="O681" s="12" t="n">
        <v>1372.81</v>
      </c>
      <c r="P681" s="13" t="n">
        <f aca="false">Parámetros!$B$6</f>
        <v>1</v>
      </c>
      <c r="Q681" s="13" t="n">
        <f aca="false">IF(AND(ISNUMBER(O681),O681-P681&gt;=Parámetros!$B$7),M681,IF(J681&lt;Parámetros!$B$13,J681,IF(K681&lt;Parámetros!$B$14,K681,IF(L681&lt;Parámetros!$B$15,L681,M681))))</f>
        <v>514</v>
      </c>
      <c r="R681" s="13" t="n">
        <f aca="false">IF(AND(ISNUMBER(O681),O681-P681&gt;=Q681),O681-P681,Q681)</f>
        <v>1371.81</v>
      </c>
      <c r="S681" s="3" t="n">
        <f aca="false">IF(ISNUMBER(O681),R681/O681-1,"")</f>
        <v>-0.00072843292225433</v>
      </c>
      <c r="T681" s="13" t="n">
        <f aca="false">VLOOKUP(R681,Parámetros!$A$13:$C$16,3,TRUE())</f>
        <v>0</v>
      </c>
      <c r="U681" s="13" t="n">
        <f aca="false">IF(R681&gt;=Parámetros!$B$7,I681,0)</f>
        <v>75</v>
      </c>
      <c r="V681" s="13" t="n">
        <f aca="false">R681*(1-G681)-T681-U681</f>
        <v>1104.7566</v>
      </c>
      <c r="W681" s="13" t="n">
        <f aca="false">V681-F681</f>
        <v>738.5666</v>
      </c>
      <c r="X681" s="2" t="s">
        <v>13499</v>
      </c>
      <c r="Y681" s="2"/>
      <c r="Z681" s="13"/>
      <c r="AA681" s="2"/>
    </row>
    <row r="682" customFormat="false" ht="15" hidden="false" customHeight="false" outlineLevel="0" collapsed="false">
      <c r="A682" s="8" t="s">
        <v>8282</v>
      </c>
      <c r="B682" s="10" t="str">
        <f aca="false">'Layout Mercado Libre'!C682</f>
        <v>Lancetas Accu-Chek Softclix 200 Piezas</v>
      </c>
      <c r="C682" s="10" t="str">
        <f aca="false">IFERROR(LEFT('Layout Mercado Libre'!E682,FIND(" &gt; ",'Layout Mercado Libre'!E682)-1),"")</f>
        <v>Salud y Equipamiento Médico</v>
      </c>
      <c r="D682" s="12" t="n">
        <v>172.45</v>
      </c>
      <c r="E682" s="13" t="n">
        <f aca="false">Parámetros!$B$5</f>
        <v>4</v>
      </c>
      <c r="F682" s="13" t="n">
        <f aca="false">D682+E682</f>
        <v>176.45</v>
      </c>
      <c r="G682" s="3" t="n">
        <f aca="false">IF(C682="",Parámetros!$B$9,IFERROR(VLOOKUP(C682,Parámetros!$A$20:$B$23,2,FALSE()),Parámetros!$B$9))</f>
        <v>0.14</v>
      </c>
      <c r="H682" s="14" t="n">
        <v>0.42</v>
      </c>
      <c r="I682" s="12" t="n">
        <v>75</v>
      </c>
      <c r="J682" s="13" t="n">
        <f aca="false">ROUNDUP((F682+Parámetros!$C$13)/(1-G682),0)</f>
        <v>235</v>
      </c>
      <c r="K682" s="13" t="n">
        <f aca="false">ROUNDUP((F682+Parámetros!$C$14)/(1-G682),0)</f>
        <v>241</v>
      </c>
      <c r="L682" s="13" t="n">
        <f aca="false">ROUNDUP((F682+Parámetros!$C$15)/(1-G682),0)</f>
        <v>249</v>
      </c>
      <c r="M682" s="13" t="n">
        <f aca="false">MAX(ROUNDUP((F682+I682)/(1-G682),0),Parámetros!$B$7)</f>
        <v>299</v>
      </c>
      <c r="N682" s="12" t="n">
        <v>368.08</v>
      </c>
      <c r="O682" s="12" t="n">
        <v>238.16</v>
      </c>
      <c r="P682" s="13" t="n">
        <f aca="false">Parámetros!$B$6</f>
        <v>1</v>
      </c>
      <c r="Q682" s="13" t="n">
        <f aca="false">IF(AND(ISNUMBER(O682),O682-P682&gt;=Parámetros!$B$7),M682,IF(J682&lt;Parámetros!$B$13,J682,IF(K682&lt;Parámetros!$B$14,K682,IF(L682&lt;Parámetros!$B$15,L682,M682))))</f>
        <v>249</v>
      </c>
      <c r="R682" s="13" t="n">
        <f aca="false">IF(AND(ISNUMBER(O682),O682-P682&gt;=Q682),O682-P682,Q682)</f>
        <v>249</v>
      </c>
      <c r="S682" s="3" t="n">
        <f aca="false">IF(ISNUMBER(O682),R682/O682-1,"")</f>
        <v>0.0455156197514277</v>
      </c>
      <c r="T682" s="13" t="n">
        <f aca="false">VLOOKUP(R682,Parámetros!$A$13:$C$16,3,TRUE())</f>
        <v>37</v>
      </c>
      <c r="U682" s="13" t="n">
        <f aca="false">IF(R682&gt;=Parámetros!$B$7,I682,0)</f>
        <v>0</v>
      </c>
      <c r="V682" s="13" t="n">
        <f aca="false">R682*(1-G682)-T682-U682</f>
        <v>177.14</v>
      </c>
      <c r="W682" s="13" t="n">
        <f aca="false">V682-F682</f>
        <v>0.689999999999998</v>
      </c>
      <c r="X682" s="2" t="s">
        <v>13742</v>
      </c>
      <c r="Y682" s="2"/>
      <c r="Z682" s="13"/>
      <c r="AA682" s="2"/>
    </row>
    <row r="683" customFormat="false" ht="15" hidden="false" customHeight="false" outlineLevel="0" collapsed="false">
      <c r="A683" s="8" t="s">
        <v>8292</v>
      </c>
      <c r="B683" s="10" t="str">
        <f aca="false">'Layout Mercado Libre'!C683</f>
        <v>Crema Facial Pond's Clarant B3 Antimanchas FPS 15 100 g</v>
      </c>
      <c r="C683" s="10" t="str">
        <f aca="false">IFERROR(LEFT('Layout Mercado Libre'!E683,FIND(" &gt; ",'Layout Mercado Libre'!E683)-1),"")</f>
        <v>Belleza y Cuidado Personal</v>
      </c>
      <c r="D683" s="12" t="n">
        <v>59.9545</v>
      </c>
      <c r="E683" s="13" t="n">
        <f aca="false">Parámetros!$B$5</f>
        <v>4</v>
      </c>
      <c r="F683" s="13" t="n">
        <f aca="false">D683+E683</f>
        <v>63.9545</v>
      </c>
      <c r="G683" s="3" t="n">
        <f aca="false">IF(C683="",Parámetros!$B$9,IFERROR(VLOOKUP(C683,Parámetros!$A$20:$B$23,2,FALSE()),Parámetros!$B$9))</f>
        <v>0.14</v>
      </c>
      <c r="H683" s="14" t="n">
        <v>0.16</v>
      </c>
      <c r="I683" s="12" t="n">
        <v>75</v>
      </c>
      <c r="J683" s="13" t="n">
        <f aca="false">ROUNDUP((F683+Parámetros!$C$13)/(1-G683),0)</f>
        <v>104</v>
      </c>
      <c r="K683" s="13" t="n">
        <f aca="false">ROUNDUP((F683+Parámetros!$C$14)/(1-G683),0)</f>
        <v>110</v>
      </c>
      <c r="L683" s="13" t="n">
        <f aca="false">ROUNDUP((F683+Parámetros!$C$15)/(1-G683),0)</f>
        <v>118</v>
      </c>
      <c r="M683" s="13" t="n">
        <f aca="false">MAX(ROUNDUP((F683+I683)/(1-G683),0),Parámetros!$B$7)</f>
        <v>299</v>
      </c>
      <c r="N683" s="12" t="n">
        <v>246.8</v>
      </c>
      <c r="O683" s="12" t="n">
        <v>147</v>
      </c>
      <c r="P683" s="13" t="n">
        <f aca="false">Parámetros!$B$6</f>
        <v>1</v>
      </c>
      <c r="Q683" s="13" t="n">
        <f aca="false">IF(AND(ISNUMBER(O683),O683-P683&gt;=Parámetros!$B$7),M683,IF(J683&lt;Parámetros!$B$13,J683,IF(K683&lt;Parámetros!$B$14,K683,IF(L683&lt;Parámetros!$B$15,L683,M683))))</f>
        <v>110</v>
      </c>
      <c r="R683" s="13" t="n">
        <f aca="false">IF(AND(ISNUMBER(O683),O683-P683&gt;=Q683),O683-P683,Q683)</f>
        <v>146</v>
      </c>
      <c r="S683" s="3" t="n">
        <f aca="false">IF(ISNUMBER(O683),R683/O683-1,"")</f>
        <v>-0.00680272108843538</v>
      </c>
      <c r="T683" s="13" t="n">
        <f aca="false">VLOOKUP(R683,Parámetros!$A$13:$C$16,3,TRUE())</f>
        <v>30</v>
      </c>
      <c r="U683" s="13" t="n">
        <f aca="false">IF(R683&gt;=Parámetros!$B$7,I683,0)</f>
        <v>0</v>
      </c>
      <c r="V683" s="13" t="n">
        <f aca="false">R683*(1-G683)-T683-U683</f>
        <v>95.56</v>
      </c>
      <c r="W683" s="13" t="n">
        <f aca="false">V683-F683</f>
        <v>31.6055</v>
      </c>
      <c r="X683" s="2" t="s">
        <v>13550</v>
      </c>
      <c r="Y683" s="2"/>
      <c r="Z683" s="13"/>
      <c r="AA683" s="2"/>
    </row>
    <row r="684" customFormat="false" ht="15" hidden="false" customHeight="false" outlineLevel="0" collapsed="false">
      <c r="A684" s="8" t="s">
        <v>8301</v>
      </c>
      <c r="B684" s="10" t="str">
        <f aca="false">'Layout Mercado Libre'!C684</f>
        <v>Jarabe Vick 44 Todo Tipo de Tos Cereza 240 ml</v>
      </c>
      <c r="C684" s="10" t="str">
        <f aca="false">IFERROR(LEFT('Layout Mercado Libre'!E684,FIND(" &gt; ",'Layout Mercado Libre'!E684)-1),"")</f>
        <v>Salud y Equipamiento Médico</v>
      </c>
      <c r="D684" s="12" t="n">
        <v>198.64</v>
      </c>
      <c r="E684" s="13" t="n">
        <f aca="false">Parámetros!$B$5</f>
        <v>4</v>
      </c>
      <c r="F684" s="13" t="n">
        <f aca="false">D684+E684</f>
        <v>202.64</v>
      </c>
      <c r="G684" s="3" t="n">
        <f aca="false">IF(C684="",Parámetros!$B$9,IFERROR(VLOOKUP(C684,Parámetros!$A$20:$B$23,2,FALSE()),Parámetros!$B$9))</f>
        <v>0.14</v>
      </c>
      <c r="H684" s="14" t="n">
        <v>0.34</v>
      </c>
      <c r="I684" s="12" t="n">
        <v>75</v>
      </c>
      <c r="J684" s="13" t="n">
        <f aca="false">ROUNDUP((F684+Parámetros!$C$13)/(1-G684),0)</f>
        <v>265</v>
      </c>
      <c r="K684" s="13" t="n">
        <f aca="false">ROUNDUP((F684+Parámetros!$C$14)/(1-G684),0)</f>
        <v>271</v>
      </c>
      <c r="L684" s="13" t="n">
        <f aca="false">ROUNDUP((F684+Parámetros!$C$15)/(1-G684),0)</f>
        <v>279</v>
      </c>
      <c r="M684" s="13" t="n">
        <f aca="false">MAX(ROUNDUP((F684+I684)/(1-G684),0),Parámetros!$B$7)</f>
        <v>323</v>
      </c>
      <c r="N684" s="12" t="n">
        <v>409.24</v>
      </c>
      <c r="O684" s="12" t="n">
        <v>341</v>
      </c>
      <c r="P684" s="13" t="n">
        <f aca="false">Parámetros!$B$6</f>
        <v>1</v>
      </c>
      <c r="Q684" s="13" t="n">
        <f aca="false">IF(AND(ISNUMBER(O684),O684-P684&gt;=Parámetros!$B$7),M684,IF(J684&lt;Parámetros!$B$13,J684,IF(K684&lt;Parámetros!$B$14,K684,IF(L684&lt;Parámetros!$B$15,L684,M684))))</f>
        <v>323</v>
      </c>
      <c r="R684" s="13" t="n">
        <f aca="false">IF(AND(ISNUMBER(O684),O684-P684&gt;=Q684),O684-P684,Q684)</f>
        <v>340</v>
      </c>
      <c r="S684" s="3" t="n">
        <f aca="false">IF(ISNUMBER(O684),R684/O684-1,"")</f>
        <v>-0.00293255131964809</v>
      </c>
      <c r="T684" s="13" t="n">
        <f aca="false">VLOOKUP(R684,Parámetros!$A$13:$C$16,3,TRUE())</f>
        <v>0</v>
      </c>
      <c r="U684" s="13" t="n">
        <f aca="false">IF(R684&gt;=Parámetros!$B$7,I684,0)</f>
        <v>75</v>
      </c>
      <c r="V684" s="13" t="n">
        <f aca="false">R684*(1-G684)-T684-U684</f>
        <v>217.4</v>
      </c>
      <c r="W684" s="13" t="n">
        <f aca="false">V684-F684</f>
        <v>14.76</v>
      </c>
      <c r="X684" s="2" t="s">
        <v>13683</v>
      </c>
      <c r="Y684" s="2"/>
      <c r="Z684" s="13"/>
      <c r="AA684" s="2"/>
    </row>
    <row r="685" customFormat="false" ht="15" hidden="false" customHeight="false" outlineLevel="0" collapsed="false">
      <c r="A685" s="8" t="s">
        <v>8311</v>
      </c>
      <c r="B685" s="10" t="str">
        <f aca="false">'Layout Mercado Libre'!C685</f>
        <v>Bredelin Levofloxacino 750 mg 7 Tabletas</v>
      </c>
      <c r="C685" s="10" t="str">
        <f aca="false">IFERROR(LEFT('Layout Mercado Libre'!E685,FIND(" &gt; ",'Layout Mercado Libre'!E685)-1),"")</f>
        <v>Salud y Equipamiento Médico</v>
      </c>
      <c r="D685" s="12" t="n">
        <v>646.6</v>
      </c>
      <c r="E685" s="13" t="n">
        <f aca="false">Parámetros!$B$5</f>
        <v>4</v>
      </c>
      <c r="F685" s="13" t="n">
        <f aca="false">D685+E685</f>
        <v>650.6</v>
      </c>
      <c r="G685" s="3" t="n">
        <f aca="false">IF(C685="",Parámetros!$B$9,IFERROR(VLOOKUP(C685,Parámetros!$A$20:$B$23,2,FALSE()),Parámetros!$B$9))</f>
        <v>0.14</v>
      </c>
      <c r="H685" s="14" t="n">
        <v>0.14</v>
      </c>
      <c r="I685" s="12" t="n">
        <v>75</v>
      </c>
      <c r="J685" s="13" t="n">
        <f aca="false">ROUNDUP((F685+Parámetros!$C$13)/(1-G685),0)</f>
        <v>786</v>
      </c>
      <c r="K685" s="13" t="n">
        <f aca="false">ROUNDUP((F685+Parámetros!$C$14)/(1-G685),0)</f>
        <v>792</v>
      </c>
      <c r="L685" s="13" t="n">
        <f aca="false">ROUNDUP((F685+Parámetros!$C$15)/(1-G685),0)</f>
        <v>800</v>
      </c>
      <c r="M685" s="13" t="n">
        <f aca="false">MAX(ROUNDUP((F685+I685)/(1-G685),0),Parámetros!$B$7)</f>
        <v>844</v>
      </c>
      <c r="N685" s="12" t="n">
        <v>1137.64</v>
      </c>
      <c r="O685" s="12" t="n">
        <v>895.5</v>
      </c>
      <c r="P685" s="13" t="n">
        <f aca="false">Parámetros!$B$6</f>
        <v>1</v>
      </c>
      <c r="Q685" s="13" t="n">
        <f aca="false">IF(AND(ISNUMBER(O685),O685-P685&gt;=Parámetros!$B$7),M685,IF(J685&lt;Parámetros!$B$13,J685,IF(K685&lt;Parámetros!$B$14,K685,IF(L685&lt;Parámetros!$B$15,L685,M685))))</f>
        <v>844</v>
      </c>
      <c r="R685" s="13" t="n">
        <f aca="false">IF(AND(ISNUMBER(O685),O685-P685&gt;=Q685),O685-P685,Q685)</f>
        <v>894.5</v>
      </c>
      <c r="S685" s="3" t="n">
        <f aca="false">IF(ISNUMBER(O685),R685/O685-1,"")</f>
        <v>-0.0011166945840313</v>
      </c>
      <c r="T685" s="13" t="n">
        <f aca="false">VLOOKUP(R685,Parámetros!$A$13:$C$16,3,TRUE())</f>
        <v>0</v>
      </c>
      <c r="U685" s="13" t="n">
        <f aca="false">IF(R685&gt;=Parámetros!$B$7,I685,0)</f>
        <v>75</v>
      </c>
      <c r="V685" s="13" t="n">
        <f aca="false">R685*(1-G685)-T685-U685</f>
        <v>694.27</v>
      </c>
      <c r="W685" s="13" t="n">
        <f aca="false">V685-F685</f>
        <v>43.67</v>
      </c>
      <c r="X685" s="2" t="s">
        <v>13657</v>
      </c>
      <c r="Y685" s="2"/>
      <c r="Z685" s="13"/>
      <c r="AA685" s="2"/>
    </row>
    <row r="686" customFormat="false" ht="15" hidden="false" customHeight="false" outlineLevel="0" collapsed="false">
      <c r="A686" s="8" t="s">
        <v>8320</v>
      </c>
      <c r="B686" s="10" t="str">
        <f aca="false">'Layout Mercado Libre'!C686</f>
        <v>Rosel Amantadina Clorfenamina Paracetamol 24 Cápsulas</v>
      </c>
      <c r="C686" s="10" t="str">
        <f aca="false">IFERROR(LEFT('Layout Mercado Libre'!E686,FIND(" &gt; ",'Layout Mercado Libre'!E686)-1),"")</f>
        <v>Salud y Equipamiento Médico</v>
      </c>
      <c r="D686" s="12" t="n">
        <v>25.88</v>
      </c>
      <c r="E686" s="13" t="n">
        <f aca="false">Parámetros!$B$5</f>
        <v>4</v>
      </c>
      <c r="F686" s="13" t="n">
        <f aca="false">D686+E686</f>
        <v>29.88</v>
      </c>
      <c r="G686" s="3" t="n">
        <f aca="false">IF(C686="",Parámetros!$B$9,IFERROR(VLOOKUP(C686,Parámetros!$A$20:$B$23,2,FALSE()),Parámetros!$B$9))</f>
        <v>0.14</v>
      </c>
      <c r="H686" s="14" t="n">
        <v>0.17</v>
      </c>
      <c r="I686" s="12" t="n">
        <v>75</v>
      </c>
      <c r="J686" s="13" t="n">
        <f aca="false">ROUNDUP((F686+Parámetros!$C$13)/(1-G686),0)</f>
        <v>64</v>
      </c>
      <c r="K686" s="13" t="n">
        <f aca="false">ROUNDUP((F686+Parámetros!$C$14)/(1-G686),0)</f>
        <v>70</v>
      </c>
      <c r="L686" s="13" t="n">
        <f aca="false">ROUNDUP((F686+Parámetros!$C$15)/(1-G686),0)</f>
        <v>78</v>
      </c>
      <c r="M686" s="13" t="n">
        <f aca="false">MAX(ROUNDUP((F686+I686)/(1-G686),0),Parámetros!$B$7)</f>
        <v>299</v>
      </c>
      <c r="N686" s="12" t="n">
        <v>75.21</v>
      </c>
      <c r="O686" s="12" t="n">
        <v>36.84</v>
      </c>
      <c r="P686" s="13" t="n">
        <f aca="false">Parámetros!$B$6</f>
        <v>1</v>
      </c>
      <c r="Q686" s="13" t="n">
        <f aca="false">IF(AND(ISNUMBER(O686),O686-P686&gt;=Parámetros!$B$7),M686,IF(J686&lt;Parámetros!$B$13,J686,IF(K686&lt;Parámetros!$B$14,K686,IF(L686&lt;Parámetros!$B$15,L686,M686))))</f>
        <v>64</v>
      </c>
      <c r="R686" s="13" t="n">
        <f aca="false">IF(AND(ISNUMBER(O686),O686-P686&gt;=Q686),O686-P686,Q686)</f>
        <v>64</v>
      </c>
      <c r="S686" s="3" t="n">
        <f aca="false">IF(ISNUMBER(O686),R686/O686-1,"")</f>
        <v>0.737242128121607</v>
      </c>
      <c r="T686" s="13" t="n">
        <f aca="false">VLOOKUP(R686,Parámetros!$A$13:$C$16,3,TRUE())</f>
        <v>25</v>
      </c>
      <c r="U686" s="13" t="n">
        <f aca="false">IF(R686&gt;=Parámetros!$B$7,I686,0)</f>
        <v>0</v>
      </c>
      <c r="V686" s="13" t="n">
        <f aca="false">R686*(1-G686)-T686-U686</f>
        <v>30.04</v>
      </c>
      <c r="W686" s="13" t="n">
        <f aca="false">V686-F686</f>
        <v>0.16</v>
      </c>
      <c r="X686" s="2" t="s">
        <v>13547</v>
      </c>
      <c r="Y686" s="2"/>
      <c r="Z686" s="13"/>
      <c r="AA686" s="2"/>
    </row>
    <row r="687" customFormat="false" ht="15" hidden="false" customHeight="false" outlineLevel="0" collapsed="false">
      <c r="A687" s="8" t="s">
        <v>8332</v>
      </c>
      <c r="B687" s="10" t="str">
        <f aca="false">'Layout Mercado Libre'!C687</f>
        <v>Solución CS PiSA Cloruro de Sodio 0.9% 250 ml</v>
      </c>
      <c r="C687" s="10" t="str">
        <f aca="false">IFERROR(LEFT('Layout Mercado Libre'!E687,FIND(" &gt; ",'Layout Mercado Libre'!E687)-1),"")</f>
        <v>Salud y Equipamiento Médico</v>
      </c>
      <c r="D687" s="12" t="n">
        <v>24.93</v>
      </c>
      <c r="E687" s="13" t="n">
        <f aca="false">Parámetros!$B$5</f>
        <v>4</v>
      </c>
      <c r="F687" s="13" t="n">
        <f aca="false">D687+E687</f>
        <v>28.93</v>
      </c>
      <c r="G687" s="3" t="n">
        <f aca="false">IF(C687="",Parámetros!$B$9,IFERROR(VLOOKUP(C687,Parámetros!$A$20:$B$23,2,FALSE()),Parámetros!$B$9))</f>
        <v>0.14</v>
      </c>
      <c r="H687" s="14" t="n">
        <v>0.35</v>
      </c>
      <c r="I687" s="12" t="n">
        <v>75</v>
      </c>
      <c r="J687" s="13" t="n">
        <f aca="false">ROUNDUP((F687+Parámetros!$C$13)/(1-G687),0)</f>
        <v>63</v>
      </c>
      <c r="K687" s="13" t="n">
        <f aca="false">ROUNDUP((F687+Parámetros!$C$14)/(1-G687),0)</f>
        <v>69</v>
      </c>
      <c r="L687" s="13" t="n">
        <f aca="false">ROUNDUP((F687+Parámetros!$C$15)/(1-G687),0)</f>
        <v>77</v>
      </c>
      <c r="M687" s="13" t="n">
        <f aca="false">MAX(ROUNDUP((F687+I687)/(1-G687),0),Parámetros!$B$7)</f>
        <v>299</v>
      </c>
      <c r="N687" s="12" t="n">
        <v>93.13</v>
      </c>
      <c r="O687" s="12" t="n">
        <v>58</v>
      </c>
      <c r="P687" s="13" t="n">
        <f aca="false">Parámetros!$B$6</f>
        <v>1</v>
      </c>
      <c r="Q687" s="13" t="n">
        <f aca="false">IF(AND(ISNUMBER(O687),O687-P687&gt;=Parámetros!$B$7),M687,IF(J687&lt;Parámetros!$B$13,J687,IF(K687&lt;Parámetros!$B$14,K687,IF(L687&lt;Parámetros!$B$15,L687,M687))))</f>
        <v>63</v>
      </c>
      <c r="R687" s="13" t="n">
        <f aca="false">IF(AND(ISNUMBER(O687),O687-P687&gt;=Q687),O687-P687,Q687)</f>
        <v>63</v>
      </c>
      <c r="S687" s="3" t="n">
        <f aca="false">IF(ISNUMBER(O687),R687/O687-1,"")</f>
        <v>0.0862068965517242</v>
      </c>
      <c r="T687" s="13" t="n">
        <f aca="false">VLOOKUP(R687,Parámetros!$A$13:$C$16,3,TRUE())</f>
        <v>25</v>
      </c>
      <c r="U687" s="13" t="n">
        <f aca="false">IF(R687&gt;=Parámetros!$B$7,I687,0)</f>
        <v>0</v>
      </c>
      <c r="V687" s="13" t="n">
        <f aca="false">R687*(1-G687)-T687-U687</f>
        <v>29.18</v>
      </c>
      <c r="W687" s="13" t="n">
        <f aca="false">V687-F687</f>
        <v>0.25</v>
      </c>
      <c r="X687" s="2" t="s">
        <v>13580</v>
      </c>
      <c r="Y687" s="2"/>
      <c r="Z687" s="13"/>
      <c r="AA687" s="2"/>
    </row>
    <row r="688" customFormat="false" ht="15" hidden="false" customHeight="false" outlineLevel="0" collapsed="false">
      <c r="A688" s="8" t="s">
        <v>8341</v>
      </c>
      <c r="B688" s="10" t="str">
        <f aca="false">'Layout Mercado Libre'!C688</f>
        <v>Desodorante en Aerosol Stefano Black Hombre 159 ml</v>
      </c>
      <c r="C688" s="10" t="str">
        <f aca="false">IFERROR(LEFT('Layout Mercado Libre'!E688,FIND(" &gt; ",'Layout Mercado Libre'!E688)-1),"")</f>
        <v>Belleza y Cuidado Personal</v>
      </c>
      <c r="D688" s="12" t="n">
        <v>52.74</v>
      </c>
      <c r="E688" s="13" t="n">
        <f aca="false">Parámetros!$B$5</f>
        <v>4</v>
      </c>
      <c r="F688" s="13" t="n">
        <f aca="false">D688+E688</f>
        <v>56.74</v>
      </c>
      <c r="G688" s="3" t="n">
        <f aca="false">IF(C688="",Parámetros!$B$9,IFERROR(VLOOKUP(C688,Parámetros!$A$20:$B$23,2,FALSE()),Parámetros!$B$9))</f>
        <v>0.14</v>
      </c>
      <c r="H688" s="14" t="n">
        <v>0.24</v>
      </c>
      <c r="I688" s="12" t="n">
        <v>75</v>
      </c>
      <c r="J688" s="13" t="n">
        <f aca="false">ROUNDUP((F688+Parámetros!$C$13)/(1-G688),0)</f>
        <v>96</v>
      </c>
      <c r="K688" s="13" t="n">
        <f aca="false">ROUNDUP((F688+Parámetros!$C$14)/(1-G688),0)</f>
        <v>101</v>
      </c>
      <c r="L688" s="13" t="n">
        <f aca="false">ROUNDUP((F688+Parámetros!$C$15)/(1-G688),0)</f>
        <v>109</v>
      </c>
      <c r="M688" s="13" t="n">
        <f aca="false">MAX(ROUNDUP((F688+I688)/(1-G688),0),Parámetros!$B$7)</f>
        <v>299</v>
      </c>
      <c r="N688" s="12"/>
      <c r="O688" s="12"/>
      <c r="P688" s="13" t="n">
        <f aca="false">Parámetros!$B$6</f>
        <v>1</v>
      </c>
      <c r="Q688" s="13" t="n">
        <f aca="false">IF(AND(ISNUMBER(O688),O688-P688&gt;=Parámetros!$B$7),M688,IF(J688&lt;Parámetros!$B$13,J688,IF(K688&lt;Parámetros!$B$14,K688,IF(L688&lt;Parámetros!$B$15,L688,M688))))</f>
        <v>96</v>
      </c>
      <c r="R688" s="13" t="n">
        <f aca="false">IF(AND(ISNUMBER(O688),O688-P688&gt;=Q688),O688-P688,Q688)</f>
        <v>96</v>
      </c>
      <c r="S688" s="3" t="str">
        <f aca="false">IF(ISNUMBER(O688),R688/O688-1,"")</f>
        <v/>
      </c>
      <c r="T688" s="13" t="n">
        <f aca="false">VLOOKUP(R688,Parámetros!$A$13:$C$16,3,TRUE())</f>
        <v>25</v>
      </c>
      <c r="U688" s="13" t="n">
        <f aca="false">IF(R688&gt;=Parámetros!$B$7,I688,0)</f>
        <v>0</v>
      </c>
      <c r="V688" s="13" t="n">
        <f aca="false">R688*(1-G688)-T688-U688</f>
        <v>57.56</v>
      </c>
      <c r="W688" s="13" t="n">
        <f aca="false">V688-F688</f>
        <v>0.82</v>
      </c>
      <c r="X688" s="2" t="s">
        <v>13721</v>
      </c>
      <c r="Y688" s="2"/>
      <c r="Z688" s="13"/>
      <c r="AA688" s="2"/>
    </row>
    <row r="689" customFormat="false" ht="15" hidden="false" customHeight="false" outlineLevel="0" collapsed="false">
      <c r="A689" s="8" t="s">
        <v>8350</v>
      </c>
      <c r="B689" s="10" t="str">
        <f aca="false">'Layout Mercado Libre'!C689</f>
        <v>Gitrasek Itraconazol Secnidazol 12 Cápsulas</v>
      </c>
      <c r="C689" s="10" t="str">
        <f aca="false">IFERROR(LEFT('Layout Mercado Libre'!E689,FIND(" &gt; ",'Layout Mercado Libre'!E689)-1),"")</f>
        <v>Salud y Equipamiento Médico</v>
      </c>
      <c r="D689" s="12" t="n">
        <v>488.37</v>
      </c>
      <c r="E689" s="13" t="n">
        <f aca="false">Parámetros!$B$5</f>
        <v>4</v>
      </c>
      <c r="F689" s="13" t="n">
        <f aca="false">D689+E689</f>
        <v>492.37</v>
      </c>
      <c r="G689" s="3" t="n">
        <f aca="false">IF(C689="",Parámetros!$B$9,IFERROR(VLOOKUP(C689,Parámetros!$A$20:$B$23,2,FALSE()),Parámetros!$B$9))</f>
        <v>0.14</v>
      </c>
      <c r="H689" s="14" t="n">
        <v>0.15</v>
      </c>
      <c r="I689" s="12" t="n">
        <v>75</v>
      </c>
      <c r="J689" s="13" t="n">
        <f aca="false">ROUNDUP((F689+Parámetros!$C$13)/(1-G689),0)</f>
        <v>602</v>
      </c>
      <c r="K689" s="13" t="n">
        <f aca="false">ROUNDUP((F689+Parámetros!$C$14)/(1-G689),0)</f>
        <v>608</v>
      </c>
      <c r="L689" s="13" t="n">
        <f aca="false">ROUNDUP((F689+Parámetros!$C$15)/(1-G689),0)</f>
        <v>616</v>
      </c>
      <c r="M689" s="13" t="n">
        <f aca="false">MAX(ROUNDUP((F689+I689)/(1-G689),0),Parámetros!$B$7)</f>
        <v>660</v>
      </c>
      <c r="N689" s="12" t="n">
        <v>860.62</v>
      </c>
      <c r="O689" s="12" t="n">
        <v>667</v>
      </c>
      <c r="P689" s="13" t="n">
        <f aca="false">Parámetros!$B$6</f>
        <v>1</v>
      </c>
      <c r="Q689" s="13" t="n">
        <f aca="false">IF(AND(ISNUMBER(O689),O689-P689&gt;=Parámetros!$B$7),M689,IF(J689&lt;Parámetros!$B$13,J689,IF(K689&lt;Parámetros!$B$14,K689,IF(L689&lt;Parámetros!$B$15,L689,M689))))</f>
        <v>660</v>
      </c>
      <c r="R689" s="13" t="n">
        <f aca="false">IF(AND(ISNUMBER(O689),O689-P689&gt;=Q689),O689-P689,Q689)</f>
        <v>666</v>
      </c>
      <c r="S689" s="3" t="n">
        <f aca="false">IF(ISNUMBER(O689),R689/O689-1,"")</f>
        <v>-0.00149925037481258</v>
      </c>
      <c r="T689" s="13" t="n">
        <f aca="false">VLOOKUP(R689,Parámetros!$A$13:$C$16,3,TRUE())</f>
        <v>0</v>
      </c>
      <c r="U689" s="13" t="n">
        <f aca="false">IF(R689&gt;=Parámetros!$B$7,I689,0)</f>
        <v>75</v>
      </c>
      <c r="V689" s="13" t="n">
        <f aca="false">R689*(1-G689)-T689-U689</f>
        <v>497.76</v>
      </c>
      <c r="W689" s="13" t="n">
        <f aca="false">V689-F689</f>
        <v>5.38999999999999</v>
      </c>
      <c r="X689" s="2" t="s">
        <v>13545</v>
      </c>
      <c r="Y689" s="2"/>
      <c r="Z689" s="13"/>
      <c r="AA689" s="2"/>
    </row>
    <row r="690" customFormat="false" ht="15" hidden="false" customHeight="false" outlineLevel="0" collapsed="false">
      <c r="A690" s="8" t="s">
        <v>8362</v>
      </c>
      <c r="B690" s="10" t="str">
        <f aca="false">'Layout Mercado Libre'!C690</f>
        <v>Atemperator LP Valproato de Magnesio 600 mg 20 Tabletas</v>
      </c>
      <c r="C690" s="10" t="str">
        <f aca="false">IFERROR(LEFT('Layout Mercado Libre'!E690,FIND(" &gt; ",'Layout Mercado Libre'!E690)-1),"")</f>
        <v>Salud y Equipamiento Médico</v>
      </c>
      <c r="D690" s="12" t="n">
        <v>787.75</v>
      </c>
      <c r="E690" s="13" t="n">
        <f aca="false">Parámetros!$B$5</f>
        <v>4</v>
      </c>
      <c r="F690" s="13" t="n">
        <f aca="false">D690+E690</f>
        <v>791.75</v>
      </c>
      <c r="G690" s="3" t="n">
        <f aca="false">IF(C690="",Parámetros!$B$9,IFERROR(VLOOKUP(C690,Parámetros!$A$20:$B$23,2,FALSE()),Parámetros!$B$9))</f>
        <v>0.14</v>
      </c>
      <c r="H690" s="14" t="n">
        <v>0.17</v>
      </c>
      <c r="I690" s="12" t="n">
        <v>75</v>
      </c>
      <c r="J690" s="13" t="n">
        <f aca="false">ROUNDUP((F690+Parámetros!$C$13)/(1-G690),0)</f>
        <v>950</v>
      </c>
      <c r="K690" s="13" t="n">
        <f aca="false">ROUNDUP((F690+Parámetros!$C$14)/(1-G690),0)</f>
        <v>956</v>
      </c>
      <c r="L690" s="13" t="n">
        <f aca="false">ROUNDUP((F690+Parámetros!$C$15)/(1-G690),0)</f>
        <v>964</v>
      </c>
      <c r="M690" s="13" t="n">
        <f aca="false">MAX(ROUNDUP((F690+I690)/(1-G690),0),Parámetros!$B$7)</f>
        <v>1008</v>
      </c>
      <c r="N690" s="12" t="n">
        <v>1045.79</v>
      </c>
      <c r="O690" s="12" t="n">
        <v>799</v>
      </c>
      <c r="P690" s="13" t="n">
        <f aca="false">Parámetros!$B$6</f>
        <v>1</v>
      </c>
      <c r="Q690" s="13" t="n">
        <f aca="false">IF(AND(ISNUMBER(O690),O690-P690&gt;=Parámetros!$B$7),M690,IF(J690&lt;Parámetros!$B$13,J690,IF(K690&lt;Parámetros!$B$14,K690,IF(L690&lt;Parámetros!$B$15,L690,M690))))</f>
        <v>1008</v>
      </c>
      <c r="R690" s="13" t="n">
        <f aca="false">IF(AND(ISNUMBER(O690),O690-P690&gt;=Q690),O690-P690,Q690)</f>
        <v>1008</v>
      </c>
      <c r="S690" s="3" t="n">
        <f aca="false">IF(ISNUMBER(O690),R690/O690-1,"")</f>
        <v>0.261576971214017</v>
      </c>
      <c r="T690" s="13" t="n">
        <f aca="false">VLOOKUP(R690,Parámetros!$A$13:$C$16,3,TRUE())</f>
        <v>0</v>
      </c>
      <c r="U690" s="13" t="n">
        <f aca="false">IF(R690&gt;=Parámetros!$B$7,I690,0)</f>
        <v>75</v>
      </c>
      <c r="V690" s="13" t="n">
        <f aca="false">R690*(1-G690)-T690-U690</f>
        <v>791.88</v>
      </c>
      <c r="W690" s="13" t="n">
        <f aca="false">V690-F690</f>
        <v>0.129999999999995</v>
      </c>
      <c r="X690" s="2" t="s">
        <v>13521</v>
      </c>
      <c r="Y690" s="2"/>
      <c r="Z690" s="13"/>
      <c r="AA690" s="2"/>
    </row>
    <row r="691" customFormat="false" ht="15" hidden="false" customHeight="false" outlineLevel="0" collapsed="false">
      <c r="A691" s="8" t="s">
        <v>8377</v>
      </c>
      <c r="B691" s="10" t="str">
        <f aca="false">'Layout Mercado Libre'!C691</f>
        <v>Lacteol Fort Lactobacillus LB 10 Mil Millones 16 Cápsulas</v>
      </c>
      <c r="C691" s="10" t="str">
        <f aca="false">IFERROR(LEFT('Layout Mercado Libre'!E691,FIND(" &gt; ",'Layout Mercado Libre'!E691)-1),"")</f>
        <v>Salud y Equipamiento Médico</v>
      </c>
      <c r="D691" s="12" t="n">
        <v>492.62</v>
      </c>
      <c r="E691" s="13" t="n">
        <f aca="false">Parámetros!$B$5</f>
        <v>4</v>
      </c>
      <c r="F691" s="13" t="n">
        <f aca="false">D691+E691</f>
        <v>496.62</v>
      </c>
      <c r="G691" s="3" t="n">
        <f aca="false">IF(C691="",Parámetros!$B$9,IFERROR(VLOOKUP(C691,Parámetros!$A$20:$B$23,2,FALSE()),Parámetros!$B$9))</f>
        <v>0.14</v>
      </c>
      <c r="H691" s="14" t="n">
        <v>0.16</v>
      </c>
      <c r="I691" s="12" t="n">
        <v>75</v>
      </c>
      <c r="J691" s="13" t="n">
        <f aca="false">ROUNDUP((F691+Parámetros!$C$13)/(1-G691),0)</f>
        <v>607</v>
      </c>
      <c r="K691" s="13" t="n">
        <f aca="false">ROUNDUP((F691+Parámetros!$C$14)/(1-G691),0)</f>
        <v>613</v>
      </c>
      <c r="L691" s="13" t="n">
        <f aca="false">ROUNDUP((F691+Parámetros!$C$15)/(1-G691),0)</f>
        <v>621</v>
      </c>
      <c r="M691" s="13" t="n">
        <f aca="false">MAX(ROUNDUP((F691+I691)/(1-G691),0),Parámetros!$B$7)</f>
        <v>665</v>
      </c>
      <c r="N691" s="12" t="n">
        <v>715.04</v>
      </c>
      <c r="O691" s="12" t="n">
        <v>713.22</v>
      </c>
      <c r="P691" s="13" t="n">
        <f aca="false">Parámetros!$B$6</f>
        <v>1</v>
      </c>
      <c r="Q691" s="13" t="n">
        <f aca="false">IF(AND(ISNUMBER(O691),O691-P691&gt;=Parámetros!$B$7),M691,IF(J691&lt;Parámetros!$B$13,J691,IF(K691&lt;Parámetros!$B$14,K691,IF(L691&lt;Parámetros!$B$15,L691,M691))))</f>
        <v>665</v>
      </c>
      <c r="R691" s="13" t="n">
        <f aca="false">IF(AND(ISNUMBER(O691),O691-P691&gt;=Q691),O691-P691,Q691)</f>
        <v>712.22</v>
      </c>
      <c r="S691" s="3" t="n">
        <f aca="false">IF(ISNUMBER(O691),R691/O691-1,"")</f>
        <v>-0.00140209192114638</v>
      </c>
      <c r="T691" s="13" t="n">
        <f aca="false">VLOOKUP(R691,Parámetros!$A$13:$C$16,3,TRUE())</f>
        <v>0</v>
      </c>
      <c r="U691" s="13" t="n">
        <f aca="false">IF(R691&gt;=Parámetros!$B$7,I691,0)</f>
        <v>75</v>
      </c>
      <c r="V691" s="13" t="n">
        <f aca="false">R691*(1-G691)-T691-U691</f>
        <v>537.5092</v>
      </c>
      <c r="W691" s="13" t="n">
        <f aca="false">V691-F691</f>
        <v>40.8892</v>
      </c>
      <c r="X691" s="2" t="s">
        <v>13522</v>
      </c>
      <c r="Y691" s="2"/>
      <c r="Z691" s="13"/>
      <c r="AA691" s="2"/>
    </row>
    <row r="692" customFormat="false" ht="15" hidden="false" customHeight="false" outlineLevel="0" collapsed="false">
      <c r="A692" s="8" t="s">
        <v>8391</v>
      </c>
      <c r="B692" s="10" t="str">
        <f aca="false">'Layout Mercado Libre'!C692</f>
        <v>Desodorante en Aerosol Stefano Spazio Hombre 159 ml</v>
      </c>
      <c r="C692" s="10" t="str">
        <f aca="false">IFERROR(LEFT('Layout Mercado Libre'!E692,FIND(" &gt; ",'Layout Mercado Libre'!E692)-1),"")</f>
        <v>Belleza y Cuidado Personal</v>
      </c>
      <c r="D692" s="12" t="n">
        <v>52.74</v>
      </c>
      <c r="E692" s="13" t="n">
        <f aca="false">Parámetros!$B$5</f>
        <v>4</v>
      </c>
      <c r="F692" s="13" t="n">
        <f aca="false">D692+E692</f>
        <v>56.74</v>
      </c>
      <c r="G692" s="3" t="n">
        <f aca="false">IF(C692="",Parámetros!$B$9,IFERROR(VLOOKUP(C692,Parámetros!$A$20:$B$23,2,FALSE()),Parámetros!$B$9))</f>
        <v>0.14</v>
      </c>
      <c r="H692" s="14" t="n">
        <v>0.24</v>
      </c>
      <c r="I692" s="12" t="n">
        <v>75</v>
      </c>
      <c r="J692" s="13" t="n">
        <f aca="false">ROUNDUP((F692+Parámetros!$C$13)/(1-G692),0)</f>
        <v>96</v>
      </c>
      <c r="K692" s="13" t="n">
        <f aca="false">ROUNDUP((F692+Parámetros!$C$14)/(1-G692),0)</f>
        <v>101</v>
      </c>
      <c r="L692" s="13" t="n">
        <f aca="false">ROUNDUP((F692+Parámetros!$C$15)/(1-G692),0)</f>
        <v>109</v>
      </c>
      <c r="M692" s="13" t="n">
        <f aca="false">MAX(ROUNDUP((F692+I692)/(1-G692),0),Parámetros!$B$7)</f>
        <v>299</v>
      </c>
      <c r="N692" s="12"/>
      <c r="O692" s="12"/>
      <c r="P692" s="13" t="n">
        <f aca="false">Parámetros!$B$6</f>
        <v>1</v>
      </c>
      <c r="Q692" s="13" t="n">
        <f aca="false">IF(AND(ISNUMBER(O692),O692-P692&gt;=Parámetros!$B$7),M692,IF(J692&lt;Parámetros!$B$13,J692,IF(K692&lt;Parámetros!$B$14,K692,IF(L692&lt;Parámetros!$B$15,L692,M692))))</f>
        <v>96</v>
      </c>
      <c r="R692" s="13" t="n">
        <f aca="false">IF(AND(ISNUMBER(O692),O692-P692&gt;=Q692),O692-P692,Q692)</f>
        <v>96</v>
      </c>
      <c r="S692" s="3" t="str">
        <f aca="false">IF(ISNUMBER(O692),R692/O692-1,"")</f>
        <v/>
      </c>
      <c r="T692" s="13" t="n">
        <f aca="false">VLOOKUP(R692,Parámetros!$A$13:$C$16,3,TRUE())</f>
        <v>25</v>
      </c>
      <c r="U692" s="13" t="n">
        <f aca="false">IF(R692&gt;=Parámetros!$B$7,I692,0)</f>
        <v>0</v>
      </c>
      <c r="V692" s="13" t="n">
        <f aca="false">R692*(1-G692)-T692-U692</f>
        <v>57.56</v>
      </c>
      <c r="W692" s="13" t="n">
        <f aca="false">V692-F692</f>
        <v>0.82</v>
      </c>
      <c r="X692" s="2" t="s">
        <v>13721</v>
      </c>
      <c r="Y692" s="2"/>
      <c r="Z692" s="13"/>
      <c r="AA692" s="2"/>
    </row>
    <row r="693" customFormat="false" ht="15" hidden="false" customHeight="false" outlineLevel="0" collapsed="false">
      <c r="A693" s="8" t="s">
        <v>8398</v>
      </c>
      <c r="B693" s="10" t="str">
        <f aca="false">'Layout Mercado Libre'!C693</f>
        <v>Supositorios Senosiain Adulto Glicerina 20 Piezas</v>
      </c>
      <c r="C693" s="10" t="str">
        <f aca="false">IFERROR(LEFT('Layout Mercado Libre'!E693,FIND(" &gt; ",'Layout Mercado Libre'!E693)-1),"")</f>
        <v>Salud y Equipamiento Médico</v>
      </c>
      <c r="D693" s="12" t="n">
        <v>76.36</v>
      </c>
      <c r="E693" s="13" t="n">
        <f aca="false">Parámetros!$B$5</f>
        <v>4</v>
      </c>
      <c r="F693" s="13" t="n">
        <f aca="false">D693+E693</f>
        <v>80.36</v>
      </c>
      <c r="G693" s="3" t="n">
        <f aca="false">IF(C693="",Parámetros!$B$9,IFERROR(VLOOKUP(C693,Parámetros!$A$20:$B$23,2,FALSE()),Parámetros!$B$9))</f>
        <v>0.14</v>
      </c>
      <c r="H693" s="14" t="n">
        <v>0.17</v>
      </c>
      <c r="I693" s="12" t="n">
        <v>75</v>
      </c>
      <c r="J693" s="13" t="n">
        <f aca="false">ROUNDUP((F693+Parámetros!$C$13)/(1-G693),0)</f>
        <v>123</v>
      </c>
      <c r="K693" s="13" t="n">
        <f aca="false">ROUNDUP((F693+Parámetros!$C$14)/(1-G693),0)</f>
        <v>129</v>
      </c>
      <c r="L693" s="13" t="n">
        <f aca="false">ROUNDUP((F693+Parámetros!$C$15)/(1-G693),0)</f>
        <v>137</v>
      </c>
      <c r="M693" s="13" t="n">
        <f aca="false">MAX(ROUNDUP((F693+I693)/(1-G693),0),Parámetros!$B$7)</f>
        <v>299</v>
      </c>
      <c r="N693" s="12" t="n">
        <v>151.01</v>
      </c>
      <c r="O693" s="12" t="n">
        <v>99</v>
      </c>
      <c r="P693" s="13" t="n">
        <f aca="false">Parámetros!$B$6</f>
        <v>1</v>
      </c>
      <c r="Q693" s="13" t="n">
        <f aca="false">IF(AND(ISNUMBER(O693),O693-P693&gt;=Parámetros!$B$7),M693,IF(J693&lt;Parámetros!$B$13,J693,IF(K693&lt;Parámetros!$B$14,K693,IF(L693&lt;Parámetros!$B$15,L693,M693))))</f>
        <v>129</v>
      </c>
      <c r="R693" s="13" t="n">
        <f aca="false">IF(AND(ISNUMBER(O693),O693-P693&gt;=Q693),O693-P693,Q693)</f>
        <v>129</v>
      </c>
      <c r="S693" s="3" t="n">
        <f aca="false">IF(ISNUMBER(O693),R693/O693-1,"")</f>
        <v>0.303030303030303</v>
      </c>
      <c r="T693" s="13" t="n">
        <f aca="false">VLOOKUP(R693,Parámetros!$A$13:$C$16,3,TRUE())</f>
        <v>30</v>
      </c>
      <c r="U693" s="13" t="n">
        <f aca="false">IF(R693&gt;=Parámetros!$B$7,I693,0)</f>
        <v>0</v>
      </c>
      <c r="V693" s="13" t="n">
        <f aca="false">R693*(1-G693)-T693-U693</f>
        <v>80.94</v>
      </c>
      <c r="W693" s="13" t="n">
        <f aca="false">V693-F693</f>
        <v>0.579999999999998</v>
      </c>
      <c r="X693" s="2" t="s">
        <v>13743</v>
      </c>
      <c r="Y693" s="2"/>
      <c r="Z693" s="13"/>
      <c r="AA693" s="2"/>
    </row>
    <row r="694" customFormat="false" ht="15" hidden="false" customHeight="false" outlineLevel="0" collapsed="false">
      <c r="A694" s="8" t="s">
        <v>8410</v>
      </c>
      <c r="B694" s="10" t="str">
        <f aca="false">'Layout Mercado Libre'!C694</f>
        <v>Cardispan Levocarnitina 1 g 20 Tabletas Masticables</v>
      </c>
      <c r="C694" s="10" t="str">
        <f aca="false">IFERROR(LEFT('Layout Mercado Libre'!E694,FIND(" &gt; ",'Layout Mercado Libre'!E694)-1),"")</f>
        <v>Salud y Equipamiento Médico</v>
      </c>
      <c r="D694" s="12" t="n">
        <v>314.13</v>
      </c>
      <c r="E694" s="13" t="n">
        <f aca="false">Parámetros!$B$5</f>
        <v>4</v>
      </c>
      <c r="F694" s="13" t="n">
        <f aca="false">D694+E694</f>
        <v>318.13</v>
      </c>
      <c r="G694" s="3" t="n">
        <f aca="false">IF(C694="",Parámetros!$B$9,IFERROR(VLOOKUP(C694,Parámetros!$A$20:$B$23,2,FALSE()),Parámetros!$B$9))</f>
        <v>0.14</v>
      </c>
      <c r="H694" s="14" t="n">
        <v>0.17</v>
      </c>
      <c r="I694" s="12" t="n">
        <v>75</v>
      </c>
      <c r="J694" s="13" t="n">
        <f aca="false">ROUNDUP((F694+Parámetros!$C$13)/(1-G694),0)</f>
        <v>399</v>
      </c>
      <c r="K694" s="13" t="n">
        <f aca="false">ROUNDUP((F694+Parámetros!$C$14)/(1-G694),0)</f>
        <v>405</v>
      </c>
      <c r="L694" s="13" t="n">
        <f aca="false">ROUNDUP((F694+Parámetros!$C$15)/(1-G694),0)</f>
        <v>413</v>
      </c>
      <c r="M694" s="13" t="n">
        <f aca="false">MAX(ROUNDUP((F694+I694)/(1-G694),0),Parámetros!$B$7)</f>
        <v>458</v>
      </c>
      <c r="N694" s="12" t="n">
        <v>729.74</v>
      </c>
      <c r="O694" s="12" t="n">
        <v>640</v>
      </c>
      <c r="P694" s="13" t="n">
        <f aca="false">Parámetros!$B$6</f>
        <v>1</v>
      </c>
      <c r="Q694" s="13" t="n">
        <f aca="false">IF(AND(ISNUMBER(O694),O694-P694&gt;=Parámetros!$B$7),M694,IF(J694&lt;Parámetros!$B$13,J694,IF(K694&lt;Parámetros!$B$14,K694,IF(L694&lt;Parámetros!$B$15,L694,M694))))</f>
        <v>458</v>
      </c>
      <c r="R694" s="13" t="n">
        <f aca="false">IF(AND(ISNUMBER(O694),O694-P694&gt;=Q694),O694-P694,Q694)</f>
        <v>639</v>
      </c>
      <c r="S694" s="3" t="n">
        <f aca="false">IF(ISNUMBER(O694),R694/O694-1,"")</f>
        <v>-0.00156250000000002</v>
      </c>
      <c r="T694" s="13" t="n">
        <f aca="false">VLOOKUP(R694,Parámetros!$A$13:$C$16,3,TRUE())</f>
        <v>0</v>
      </c>
      <c r="U694" s="13" t="n">
        <f aca="false">IF(R694&gt;=Parámetros!$B$7,I694,0)</f>
        <v>75</v>
      </c>
      <c r="V694" s="13" t="n">
        <f aca="false">R694*(1-G694)-T694-U694</f>
        <v>474.54</v>
      </c>
      <c r="W694" s="13" t="n">
        <f aca="false">V694-F694</f>
        <v>156.41</v>
      </c>
      <c r="X694" s="2" t="s">
        <v>13521</v>
      </c>
      <c r="Y694" s="2"/>
      <c r="Z694" s="13"/>
      <c r="AA694" s="2"/>
    </row>
    <row r="695" customFormat="false" ht="15" hidden="false" customHeight="false" outlineLevel="0" collapsed="false">
      <c r="A695" s="8" t="s">
        <v>8422</v>
      </c>
      <c r="B695" s="10" t="str">
        <f aca="false">'Layout Mercado Libre'!C695</f>
        <v>Dostein Erdosteína 300 mg 20 Cápsulas</v>
      </c>
      <c r="C695" s="10" t="str">
        <f aca="false">IFERROR(LEFT('Layout Mercado Libre'!E695,FIND(" &gt; ",'Layout Mercado Libre'!E695)-1),"")</f>
        <v>Salud y Equipamiento Médico</v>
      </c>
      <c r="D695" s="12" t="n">
        <v>406.98</v>
      </c>
      <c r="E695" s="13" t="n">
        <f aca="false">Parámetros!$B$5</f>
        <v>4</v>
      </c>
      <c r="F695" s="13" t="n">
        <f aca="false">D695+E695</f>
        <v>410.98</v>
      </c>
      <c r="G695" s="3" t="n">
        <f aca="false">IF(C695="",Parámetros!$B$9,IFERROR(VLOOKUP(C695,Parámetros!$A$20:$B$23,2,FALSE()),Parámetros!$B$9))</f>
        <v>0.14</v>
      </c>
      <c r="H695" s="14" t="n">
        <v>0.17</v>
      </c>
      <c r="I695" s="12" t="n">
        <v>75</v>
      </c>
      <c r="J695" s="13" t="n">
        <f aca="false">ROUNDUP((F695+Parámetros!$C$13)/(1-G695),0)</f>
        <v>507</v>
      </c>
      <c r="K695" s="13" t="n">
        <f aca="false">ROUNDUP((F695+Parámetros!$C$14)/(1-G695),0)</f>
        <v>513</v>
      </c>
      <c r="L695" s="13" t="n">
        <f aca="false">ROUNDUP((F695+Parámetros!$C$15)/(1-G695),0)</f>
        <v>521</v>
      </c>
      <c r="M695" s="13" t="n">
        <f aca="false">MAX(ROUNDUP((F695+I695)/(1-G695),0),Parámetros!$B$7)</f>
        <v>566</v>
      </c>
      <c r="N695" s="12" t="n">
        <v>713.11</v>
      </c>
      <c r="O695" s="12" t="n">
        <v>626.05</v>
      </c>
      <c r="P695" s="13" t="n">
        <f aca="false">Parámetros!$B$6</f>
        <v>1</v>
      </c>
      <c r="Q695" s="13" t="n">
        <f aca="false">IF(AND(ISNUMBER(O695),O695-P695&gt;=Parámetros!$B$7),M695,IF(J695&lt;Parámetros!$B$13,J695,IF(K695&lt;Parámetros!$B$14,K695,IF(L695&lt;Parámetros!$B$15,L695,M695))))</f>
        <v>566</v>
      </c>
      <c r="R695" s="13" t="n">
        <f aca="false">IF(AND(ISNUMBER(O695),O695-P695&gt;=Q695),O695-P695,Q695)</f>
        <v>625.05</v>
      </c>
      <c r="S695" s="3" t="n">
        <f aca="false">IF(ISNUMBER(O695),R695/O695-1,"")</f>
        <v>-0.00159731650826611</v>
      </c>
      <c r="T695" s="13" t="n">
        <f aca="false">VLOOKUP(R695,Parámetros!$A$13:$C$16,3,TRUE())</f>
        <v>0</v>
      </c>
      <c r="U695" s="13" t="n">
        <f aca="false">IF(R695&gt;=Parámetros!$B$7,I695,0)</f>
        <v>75</v>
      </c>
      <c r="V695" s="13" t="n">
        <f aca="false">R695*(1-G695)-T695-U695</f>
        <v>462.543</v>
      </c>
      <c r="W695" s="13" t="n">
        <f aca="false">V695-F695</f>
        <v>51.563</v>
      </c>
      <c r="X695" s="2" t="s">
        <v>13532</v>
      </c>
      <c r="Y695" s="2"/>
      <c r="Z695" s="13"/>
      <c r="AA695" s="2"/>
    </row>
    <row r="696" customFormat="false" ht="15" hidden="false" customHeight="false" outlineLevel="0" collapsed="false">
      <c r="A696" s="8" t="s">
        <v>8434</v>
      </c>
      <c r="B696" s="10" t="str">
        <f aca="false">'Layout Mercado Libre'!C696</f>
        <v>Rocainol Bálsamo Salicilato de Metilo y Mentol 45 g</v>
      </c>
      <c r="C696" s="10" t="str">
        <f aca="false">IFERROR(LEFT('Layout Mercado Libre'!E696,FIND(" &gt; ",'Layout Mercado Libre'!E696)-1),"")</f>
        <v>Salud y Equipamiento Médico</v>
      </c>
      <c r="D696" s="12" t="n">
        <v>53.3</v>
      </c>
      <c r="E696" s="13" t="n">
        <f aca="false">Parámetros!$B$5</f>
        <v>4</v>
      </c>
      <c r="F696" s="13" t="n">
        <f aca="false">D696+E696</f>
        <v>57.3</v>
      </c>
      <c r="G696" s="3" t="n">
        <f aca="false">IF(C696="",Parámetros!$B$9,IFERROR(VLOOKUP(C696,Parámetros!$A$20:$B$23,2,FALSE()),Parámetros!$B$9))</f>
        <v>0.14</v>
      </c>
      <c r="H696" s="14" t="n">
        <v>0.1</v>
      </c>
      <c r="I696" s="12" t="n">
        <v>75</v>
      </c>
      <c r="J696" s="13" t="n">
        <f aca="false">ROUNDUP((F696+Parámetros!$C$13)/(1-G696),0)</f>
        <v>96</v>
      </c>
      <c r="K696" s="13" t="n">
        <f aca="false">ROUNDUP((F696+Parámetros!$C$14)/(1-G696),0)</f>
        <v>102</v>
      </c>
      <c r="L696" s="13" t="n">
        <f aca="false">ROUNDUP((F696+Parámetros!$C$15)/(1-G696),0)</f>
        <v>110</v>
      </c>
      <c r="M696" s="13" t="n">
        <f aca="false">MAX(ROUNDUP((F696+I696)/(1-G696),0),Parámetros!$B$7)</f>
        <v>299</v>
      </c>
      <c r="N696" s="12" t="n">
        <v>97.72</v>
      </c>
      <c r="O696" s="12" t="n">
        <v>76.13</v>
      </c>
      <c r="P696" s="13" t="n">
        <f aca="false">Parámetros!$B$6</f>
        <v>1</v>
      </c>
      <c r="Q696" s="13" t="n">
        <f aca="false">IF(AND(ISNUMBER(O696),O696-P696&gt;=Parámetros!$B$7),M696,IF(J696&lt;Parámetros!$B$13,J696,IF(K696&lt;Parámetros!$B$14,K696,IF(L696&lt;Parámetros!$B$15,L696,M696))))</f>
        <v>96</v>
      </c>
      <c r="R696" s="13" t="n">
        <f aca="false">IF(AND(ISNUMBER(O696),O696-P696&gt;=Q696),O696-P696,Q696)</f>
        <v>96</v>
      </c>
      <c r="S696" s="3" t="n">
        <f aca="false">IF(ISNUMBER(O696),R696/O696-1,"")</f>
        <v>0.261000919479837</v>
      </c>
      <c r="T696" s="13" t="n">
        <f aca="false">VLOOKUP(R696,Parámetros!$A$13:$C$16,3,TRUE())</f>
        <v>25</v>
      </c>
      <c r="U696" s="13" t="n">
        <f aca="false">IF(R696&gt;=Parámetros!$B$7,I696,0)</f>
        <v>0</v>
      </c>
      <c r="V696" s="13" t="n">
        <f aca="false">R696*(1-G696)-T696-U696</f>
        <v>57.56</v>
      </c>
      <c r="W696" s="13" t="n">
        <f aca="false">V696-F696</f>
        <v>0.260000000000005</v>
      </c>
      <c r="X696" s="2" t="s">
        <v>13744</v>
      </c>
      <c r="Y696" s="2"/>
      <c r="Z696" s="13"/>
      <c r="AA696" s="2"/>
    </row>
    <row r="697" customFormat="false" ht="15" hidden="false" customHeight="false" outlineLevel="0" collapsed="false">
      <c r="A697" s="8" t="s">
        <v>8447</v>
      </c>
      <c r="B697" s="10" t="str">
        <f aca="false">'Layout Mercado Libre'!C697</f>
        <v>Januvia Sitagliptina 100 mg 28 Comprimidos</v>
      </c>
      <c r="C697" s="10" t="str">
        <f aca="false">IFERROR(LEFT('Layout Mercado Libre'!E697,FIND(" &gt; ",'Layout Mercado Libre'!E697)-1),"")</f>
        <v>Salud y Equipamiento Médico</v>
      </c>
      <c r="D697" s="12" t="n">
        <v>730</v>
      </c>
      <c r="E697" s="13" t="n">
        <f aca="false">Parámetros!$B$5</f>
        <v>4</v>
      </c>
      <c r="F697" s="13" t="n">
        <f aca="false">D697+E697</f>
        <v>734</v>
      </c>
      <c r="G697" s="3" t="n">
        <f aca="false">IF(C697="",Parámetros!$B$9,IFERROR(VLOOKUP(C697,Parámetros!$A$20:$B$23,2,FALSE()),Parámetros!$B$9))</f>
        <v>0.14</v>
      </c>
      <c r="H697" s="14" t="n">
        <v>0.18</v>
      </c>
      <c r="I697" s="12" t="n">
        <v>75</v>
      </c>
      <c r="J697" s="13" t="n">
        <f aca="false">ROUNDUP((F697+Parámetros!$C$13)/(1-G697),0)</f>
        <v>883</v>
      </c>
      <c r="K697" s="13" t="n">
        <f aca="false">ROUNDUP((F697+Parámetros!$C$14)/(1-G697),0)</f>
        <v>889</v>
      </c>
      <c r="L697" s="13" t="n">
        <f aca="false">ROUNDUP((F697+Parámetros!$C$15)/(1-G697),0)</f>
        <v>897</v>
      </c>
      <c r="M697" s="13" t="n">
        <f aca="false">MAX(ROUNDUP((F697+I697)/(1-G697),0),Parámetros!$B$7)</f>
        <v>941</v>
      </c>
      <c r="N697" s="12" t="n">
        <v>2131.55</v>
      </c>
      <c r="O697" s="12" t="n">
        <v>1837.38</v>
      </c>
      <c r="P697" s="13" t="n">
        <f aca="false">Parámetros!$B$6</f>
        <v>1</v>
      </c>
      <c r="Q697" s="13" t="n">
        <f aca="false">IF(AND(ISNUMBER(O697),O697-P697&gt;=Parámetros!$B$7),M697,IF(J697&lt;Parámetros!$B$13,J697,IF(K697&lt;Parámetros!$B$14,K697,IF(L697&lt;Parámetros!$B$15,L697,M697))))</f>
        <v>941</v>
      </c>
      <c r="R697" s="13" t="n">
        <f aca="false">IF(AND(ISNUMBER(O697),O697-P697&gt;=Q697),O697-P697,Q697)</f>
        <v>1836.38</v>
      </c>
      <c r="S697" s="3" t="n">
        <f aca="false">IF(ISNUMBER(O697),R697/O697-1,"")</f>
        <v>-0.000544253230142955</v>
      </c>
      <c r="T697" s="13" t="n">
        <f aca="false">VLOOKUP(R697,Parámetros!$A$13:$C$16,3,TRUE())</f>
        <v>0</v>
      </c>
      <c r="U697" s="13" t="n">
        <f aca="false">IF(R697&gt;=Parámetros!$B$7,I697,0)</f>
        <v>75</v>
      </c>
      <c r="V697" s="13" t="n">
        <f aca="false">R697*(1-G697)-T697-U697</f>
        <v>1504.2868</v>
      </c>
      <c r="W697" s="13" t="n">
        <f aca="false">V697-F697</f>
        <v>770.2868</v>
      </c>
      <c r="X697" s="2" t="s">
        <v>13648</v>
      </c>
      <c r="Y697" s="2"/>
      <c r="Z697" s="13"/>
      <c r="AA697" s="2"/>
    </row>
    <row r="698" customFormat="false" ht="15" hidden="false" customHeight="false" outlineLevel="0" collapsed="false">
      <c r="A698" s="8" t="s">
        <v>8460</v>
      </c>
      <c r="B698" s="10" t="str">
        <f aca="false">'Layout Mercado Libre'!C698</f>
        <v>Protectores de Lactancia Evenflo Advanced Absorgel 48 Pzas</v>
      </c>
      <c r="C698" s="10" t="str">
        <f aca="false">IFERROR(LEFT('Layout Mercado Libre'!E698,FIND(" &gt; ",'Layout Mercado Libre'!E698)-1),"")</f>
        <v>Belleza y Cuidado Personal</v>
      </c>
      <c r="D698" s="12" t="n">
        <v>62.24</v>
      </c>
      <c r="E698" s="13" t="n">
        <f aca="false">Parámetros!$B$5</f>
        <v>4</v>
      </c>
      <c r="F698" s="13" t="n">
        <f aca="false">D698+E698</f>
        <v>66.24</v>
      </c>
      <c r="G698" s="3" t="n">
        <f aca="false">IF(C698="",Parámetros!$B$9,IFERROR(VLOOKUP(C698,Parámetros!$A$20:$B$23,2,FALSE()),Parámetros!$B$9))</f>
        <v>0.14</v>
      </c>
      <c r="H698" s="14" t="n">
        <v>0.44</v>
      </c>
      <c r="I698" s="12" t="n">
        <v>75</v>
      </c>
      <c r="J698" s="13" t="n">
        <f aca="false">ROUNDUP((F698+Parámetros!$C$13)/(1-G698),0)</f>
        <v>107</v>
      </c>
      <c r="K698" s="13" t="n">
        <f aca="false">ROUNDUP((F698+Parámetros!$C$14)/(1-G698),0)</f>
        <v>112</v>
      </c>
      <c r="L698" s="13" t="n">
        <f aca="false">ROUNDUP((F698+Parámetros!$C$15)/(1-G698),0)</f>
        <v>121</v>
      </c>
      <c r="M698" s="13" t="n">
        <f aca="false">MAX(ROUNDUP((F698+I698)/(1-G698),0),Parámetros!$B$7)</f>
        <v>299</v>
      </c>
      <c r="N698" s="12" t="n">
        <v>193.4</v>
      </c>
      <c r="O698" s="12" t="n">
        <v>160</v>
      </c>
      <c r="P698" s="13" t="n">
        <f aca="false">Parámetros!$B$6</f>
        <v>1</v>
      </c>
      <c r="Q698" s="13" t="n">
        <f aca="false">IF(AND(ISNUMBER(O698),O698-P698&gt;=Parámetros!$B$7),M698,IF(J698&lt;Parámetros!$B$13,J698,IF(K698&lt;Parámetros!$B$14,K698,IF(L698&lt;Parámetros!$B$15,L698,M698))))</f>
        <v>112</v>
      </c>
      <c r="R698" s="13" t="n">
        <f aca="false">IF(AND(ISNUMBER(O698),O698-P698&gt;=Q698),O698-P698,Q698)</f>
        <v>159</v>
      </c>
      <c r="S698" s="3" t="n">
        <f aca="false">IF(ISNUMBER(O698),R698/O698-1,"")</f>
        <v>-0.00624999999999998</v>
      </c>
      <c r="T698" s="13" t="n">
        <f aca="false">VLOOKUP(R698,Parámetros!$A$13:$C$16,3,TRUE())</f>
        <v>37</v>
      </c>
      <c r="U698" s="13" t="n">
        <f aca="false">IF(R698&gt;=Parámetros!$B$7,I698,0)</f>
        <v>0</v>
      </c>
      <c r="V698" s="13" t="n">
        <f aca="false">R698*(1-G698)-T698-U698</f>
        <v>99.74</v>
      </c>
      <c r="W698" s="13" t="n">
        <f aca="false">V698-F698</f>
        <v>33.5</v>
      </c>
      <c r="X698" s="2" t="s">
        <v>13745</v>
      </c>
      <c r="Y698" s="2"/>
      <c r="Z698" s="13"/>
      <c r="AA698" s="2"/>
    </row>
    <row r="699" customFormat="false" ht="15" hidden="false" customHeight="false" outlineLevel="0" collapsed="false">
      <c r="A699" s="8" t="s">
        <v>8477</v>
      </c>
      <c r="B699" s="10" t="str">
        <f aca="false">'Layout Mercado Libre'!C699</f>
        <v>Geslutin 100 mg Progesterona 30 Cápsulas</v>
      </c>
      <c r="C699" s="10" t="str">
        <f aca="false">IFERROR(LEFT('Layout Mercado Libre'!E699,FIND(" &gt; ",'Layout Mercado Libre'!E699)-1),"")</f>
        <v>Salud y Equipamiento Médico</v>
      </c>
      <c r="D699" s="12" t="n">
        <v>462.94</v>
      </c>
      <c r="E699" s="13" t="n">
        <f aca="false">Parámetros!$B$5</f>
        <v>4</v>
      </c>
      <c r="F699" s="13" t="n">
        <f aca="false">D699+E699</f>
        <v>466.94</v>
      </c>
      <c r="G699" s="3" t="n">
        <f aca="false">IF(C699="",Parámetros!$B$9,IFERROR(VLOOKUP(C699,Parámetros!$A$20:$B$23,2,FALSE()),Parámetros!$B$9))</f>
        <v>0.14</v>
      </c>
      <c r="H699" s="14" t="n">
        <v>0.19</v>
      </c>
      <c r="I699" s="12" t="n">
        <v>75</v>
      </c>
      <c r="J699" s="13" t="n">
        <f aca="false">ROUNDUP((F699+Parámetros!$C$13)/(1-G699),0)</f>
        <v>573</v>
      </c>
      <c r="K699" s="13" t="n">
        <f aca="false">ROUNDUP((F699+Parámetros!$C$14)/(1-G699),0)</f>
        <v>578</v>
      </c>
      <c r="L699" s="13" t="n">
        <f aca="false">ROUNDUP((F699+Parámetros!$C$15)/(1-G699),0)</f>
        <v>586</v>
      </c>
      <c r="M699" s="13" t="n">
        <f aca="false">MAX(ROUNDUP((F699+I699)/(1-G699),0),Parámetros!$B$7)</f>
        <v>631</v>
      </c>
      <c r="N699" s="12" t="n">
        <v>954.3</v>
      </c>
      <c r="O699" s="12" t="n">
        <v>540</v>
      </c>
      <c r="P699" s="13" t="n">
        <f aca="false">Parámetros!$B$6</f>
        <v>1</v>
      </c>
      <c r="Q699" s="13" t="n">
        <f aca="false">IF(AND(ISNUMBER(O699),O699-P699&gt;=Parámetros!$B$7),M699,IF(J699&lt;Parámetros!$B$13,J699,IF(K699&lt;Parámetros!$B$14,K699,IF(L699&lt;Parámetros!$B$15,L699,M699))))</f>
        <v>631</v>
      </c>
      <c r="R699" s="13" t="n">
        <f aca="false">IF(AND(ISNUMBER(O699),O699-P699&gt;=Q699),O699-P699,Q699)</f>
        <v>631</v>
      </c>
      <c r="S699" s="3" t="n">
        <f aca="false">IF(ISNUMBER(O699),R699/O699-1,"")</f>
        <v>0.168518518518519</v>
      </c>
      <c r="T699" s="13" t="n">
        <f aca="false">VLOOKUP(R699,Parámetros!$A$13:$C$16,3,TRUE())</f>
        <v>0</v>
      </c>
      <c r="U699" s="13" t="n">
        <f aca="false">IF(R699&gt;=Parámetros!$B$7,I699,0)</f>
        <v>75</v>
      </c>
      <c r="V699" s="13" t="n">
        <f aca="false">R699*(1-G699)-T699-U699</f>
        <v>467.66</v>
      </c>
      <c r="W699" s="13" t="n">
        <f aca="false">V699-F699</f>
        <v>0.71999999999997</v>
      </c>
      <c r="X699" s="2" t="s">
        <v>13514</v>
      </c>
      <c r="Y699" s="2"/>
      <c r="Z699" s="13"/>
      <c r="AA699" s="2"/>
    </row>
    <row r="700" customFormat="false" ht="15" hidden="false" customHeight="false" outlineLevel="0" collapsed="false">
      <c r="A700" s="8" t="s">
        <v>8489</v>
      </c>
      <c r="B700" s="10" t="str">
        <f aca="false">'Layout Mercado Libre'!C700</f>
        <v>Baumanómetro Digital de Brazo Omron HEM-7121J</v>
      </c>
      <c r="C700" s="10" t="str">
        <f aca="false">IFERROR(LEFT('Layout Mercado Libre'!E700,FIND(" &gt; ",'Layout Mercado Libre'!E700)-1),"")</f>
        <v>Salud y Equipamiento Médico</v>
      </c>
      <c r="D700" s="12" t="n">
        <v>605.95</v>
      </c>
      <c r="E700" s="13" t="n">
        <f aca="false">Parámetros!$B$5</f>
        <v>4</v>
      </c>
      <c r="F700" s="13" t="n">
        <f aca="false">D700+E700</f>
        <v>609.95</v>
      </c>
      <c r="G700" s="3" t="n">
        <f aca="false">IF(C700="",Parámetros!$B$9,IFERROR(VLOOKUP(C700,Parámetros!$A$20:$B$23,2,FALSE()),Parámetros!$B$9))</f>
        <v>0.14</v>
      </c>
      <c r="H700" s="14" t="n">
        <v>0.5</v>
      </c>
      <c r="I700" s="12" t="n">
        <v>75</v>
      </c>
      <c r="J700" s="13" t="n">
        <f aca="false">ROUNDUP((F700+Parámetros!$C$13)/(1-G700),0)</f>
        <v>739</v>
      </c>
      <c r="K700" s="13" t="n">
        <f aca="false">ROUNDUP((F700+Parámetros!$C$14)/(1-G700),0)</f>
        <v>745</v>
      </c>
      <c r="L700" s="13" t="n">
        <f aca="false">ROUNDUP((F700+Parámetros!$C$15)/(1-G700),0)</f>
        <v>753</v>
      </c>
      <c r="M700" s="13" t="n">
        <f aca="false">MAX(ROUNDUP((F700+I700)/(1-G700),0),Parámetros!$B$7)</f>
        <v>797</v>
      </c>
      <c r="N700" s="12" t="n">
        <v>886.15</v>
      </c>
      <c r="O700" s="12" t="n">
        <v>814.45</v>
      </c>
      <c r="P700" s="13" t="n">
        <f aca="false">Parámetros!$B$6</f>
        <v>1</v>
      </c>
      <c r="Q700" s="13" t="n">
        <f aca="false">IF(AND(ISNUMBER(O700),O700-P700&gt;=Parámetros!$B$7),M700,IF(J700&lt;Parámetros!$B$13,J700,IF(K700&lt;Parámetros!$B$14,K700,IF(L700&lt;Parámetros!$B$15,L700,M700))))</f>
        <v>797</v>
      </c>
      <c r="R700" s="13" t="n">
        <f aca="false">IF(AND(ISNUMBER(O700),O700-P700&gt;=Q700),O700-P700,Q700)</f>
        <v>813.45</v>
      </c>
      <c r="S700" s="3" t="n">
        <f aca="false">IF(ISNUMBER(O700),R700/O700-1,"")</f>
        <v>-0.0012278224568727</v>
      </c>
      <c r="T700" s="13" t="n">
        <f aca="false">VLOOKUP(R700,Parámetros!$A$13:$C$16,3,TRUE())</f>
        <v>0</v>
      </c>
      <c r="U700" s="13" t="n">
        <f aca="false">IF(R700&gt;=Parámetros!$B$7,I700,0)</f>
        <v>75</v>
      </c>
      <c r="V700" s="13" t="n">
        <f aca="false">R700*(1-G700)-T700-U700</f>
        <v>624.567</v>
      </c>
      <c r="W700" s="13" t="n">
        <f aca="false">V700-F700</f>
        <v>14.617</v>
      </c>
      <c r="X700" s="2" t="s">
        <v>13577</v>
      </c>
      <c r="Y700" s="2"/>
      <c r="Z700" s="13"/>
      <c r="AA700" s="2"/>
    </row>
    <row r="701" customFormat="false" ht="15" hidden="false" customHeight="false" outlineLevel="0" collapsed="false">
      <c r="A701" s="8" t="s">
        <v>8505</v>
      </c>
      <c r="B701" s="10" t="str">
        <f aca="false">'Layout Mercado Libre'!C701</f>
        <v>Troferit Jarabe Dropropizina 3 mg/ml 120 ml</v>
      </c>
      <c r="C701" s="10" t="str">
        <f aca="false">IFERROR(LEFT('Layout Mercado Libre'!E701,FIND(" &gt; ",'Layout Mercado Libre'!E701)-1),"")</f>
        <v>Salud y Equipamiento Médico</v>
      </c>
      <c r="D701" s="12" t="n">
        <v>153.76</v>
      </c>
      <c r="E701" s="13" t="n">
        <f aca="false">Parámetros!$B$5</f>
        <v>4</v>
      </c>
      <c r="F701" s="13" t="n">
        <f aca="false">D701+E701</f>
        <v>157.76</v>
      </c>
      <c r="G701" s="3" t="n">
        <f aca="false">IF(C701="",Parámetros!$B$9,IFERROR(VLOOKUP(C701,Parámetros!$A$20:$B$23,2,FALSE()),Parámetros!$B$9))</f>
        <v>0.14</v>
      </c>
      <c r="H701" s="14" t="n">
        <v>0.19</v>
      </c>
      <c r="I701" s="12" t="n">
        <v>75</v>
      </c>
      <c r="J701" s="13" t="n">
        <f aca="false">ROUNDUP((F701+Parámetros!$C$13)/(1-G701),0)</f>
        <v>213</v>
      </c>
      <c r="K701" s="13" t="n">
        <f aca="false">ROUNDUP((F701+Parámetros!$C$14)/(1-G701),0)</f>
        <v>219</v>
      </c>
      <c r="L701" s="13" t="n">
        <f aca="false">ROUNDUP((F701+Parámetros!$C$15)/(1-G701),0)</f>
        <v>227</v>
      </c>
      <c r="M701" s="13" t="n">
        <f aca="false">MAX(ROUNDUP((F701+I701)/(1-G701),0),Parámetros!$B$7)</f>
        <v>299</v>
      </c>
      <c r="N701" s="12" t="n">
        <v>229.71</v>
      </c>
      <c r="O701" s="12" t="n">
        <v>227</v>
      </c>
      <c r="P701" s="13" t="n">
        <f aca="false">Parámetros!$B$6</f>
        <v>1</v>
      </c>
      <c r="Q701" s="13" t="n">
        <f aca="false">IF(AND(ISNUMBER(O701),O701-P701&gt;=Parámetros!$B$7),M701,IF(J701&lt;Parámetros!$B$13,J701,IF(K701&lt;Parámetros!$B$14,K701,IF(L701&lt;Parámetros!$B$15,L701,M701))))</f>
        <v>227</v>
      </c>
      <c r="R701" s="13" t="n">
        <f aca="false">IF(AND(ISNUMBER(O701),O701-P701&gt;=Q701),O701-P701,Q701)</f>
        <v>227</v>
      </c>
      <c r="S701" s="3" t="n">
        <f aca="false">IF(ISNUMBER(O701),R701/O701-1,"")</f>
        <v>0</v>
      </c>
      <c r="T701" s="13" t="n">
        <f aca="false">VLOOKUP(R701,Parámetros!$A$13:$C$16,3,TRUE())</f>
        <v>37</v>
      </c>
      <c r="U701" s="13" t="n">
        <f aca="false">IF(R701&gt;=Parámetros!$B$7,I701,0)</f>
        <v>0</v>
      </c>
      <c r="V701" s="13" t="n">
        <f aca="false">R701*(1-G701)-T701-U701</f>
        <v>158.22</v>
      </c>
      <c r="W701" s="13" t="n">
        <f aca="false">V701-F701</f>
        <v>0.460000000000008</v>
      </c>
      <c r="X701" s="2" t="s">
        <v>13511</v>
      </c>
      <c r="Y701" s="2"/>
      <c r="Z701" s="13"/>
      <c r="AA701" s="2"/>
    </row>
    <row r="702" customFormat="false" ht="15" hidden="false" customHeight="false" outlineLevel="0" collapsed="false">
      <c r="A702" s="8" t="s">
        <v>8518</v>
      </c>
      <c r="B702" s="10" t="str">
        <f aca="false">'Layout Mercado Libre'!C702</f>
        <v>Libertrim Alfa 200/75/45 mg 12 Comprimidos</v>
      </c>
      <c r="C702" s="10" t="str">
        <f aca="false">IFERROR(LEFT('Layout Mercado Libre'!E702,FIND(" &gt; ",'Layout Mercado Libre'!E702)-1),"")</f>
        <v>Salud y Equipamiento Médico</v>
      </c>
      <c r="D702" s="12" t="n">
        <v>399.01</v>
      </c>
      <c r="E702" s="13" t="n">
        <f aca="false">Parámetros!$B$5</f>
        <v>4</v>
      </c>
      <c r="F702" s="13" t="n">
        <f aca="false">D702+E702</f>
        <v>403.01</v>
      </c>
      <c r="G702" s="3" t="n">
        <f aca="false">IF(C702="",Parámetros!$B$9,IFERROR(VLOOKUP(C702,Parámetros!$A$20:$B$23,2,FALSE()),Parámetros!$B$9))</f>
        <v>0.14</v>
      </c>
      <c r="H702" s="14" t="n">
        <v>0.15</v>
      </c>
      <c r="I702" s="12" t="n">
        <v>75</v>
      </c>
      <c r="J702" s="13" t="n">
        <f aca="false">ROUNDUP((F702+Parámetros!$C$13)/(1-G702),0)</f>
        <v>498</v>
      </c>
      <c r="K702" s="13" t="n">
        <f aca="false">ROUNDUP((F702+Parámetros!$C$14)/(1-G702),0)</f>
        <v>504</v>
      </c>
      <c r="L702" s="13" t="n">
        <f aca="false">ROUNDUP((F702+Parámetros!$C$15)/(1-G702),0)</f>
        <v>512</v>
      </c>
      <c r="M702" s="13" t="n">
        <f aca="false">MAX(ROUNDUP((F702+I702)/(1-G702),0),Parámetros!$B$7)</f>
        <v>556</v>
      </c>
      <c r="N702" s="12"/>
      <c r="O702" s="12"/>
      <c r="P702" s="13" t="n">
        <f aca="false">Parámetros!$B$6</f>
        <v>1</v>
      </c>
      <c r="Q702" s="13" t="n">
        <f aca="false">IF(AND(ISNUMBER(O702),O702-P702&gt;=Parámetros!$B$7),M702,IF(J702&lt;Parámetros!$B$13,J702,IF(K702&lt;Parámetros!$B$14,K702,IF(L702&lt;Parámetros!$B$15,L702,M702))))</f>
        <v>556</v>
      </c>
      <c r="R702" s="13" t="n">
        <f aca="false">IF(AND(ISNUMBER(O702),O702-P702&gt;=Q702),O702-P702,Q702)</f>
        <v>556</v>
      </c>
      <c r="S702" s="3" t="str">
        <f aca="false">IF(ISNUMBER(O702),R702/O702-1,"")</f>
        <v/>
      </c>
      <c r="T702" s="13" t="n">
        <f aca="false">VLOOKUP(R702,Parámetros!$A$13:$C$16,3,TRUE())</f>
        <v>0</v>
      </c>
      <c r="U702" s="13" t="n">
        <f aca="false">IF(R702&gt;=Parámetros!$B$7,I702,0)</f>
        <v>75</v>
      </c>
      <c r="V702" s="13" t="n">
        <f aca="false">R702*(1-G702)-T702-U702</f>
        <v>403.16</v>
      </c>
      <c r="W702" s="13" t="n">
        <f aca="false">V702-F702</f>
        <v>0.149999999999977</v>
      </c>
      <c r="X702" s="2" t="s">
        <v>13652</v>
      </c>
      <c r="Y702" s="2"/>
      <c r="Z702" s="13"/>
      <c r="AA702" s="2"/>
    </row>
    <row r="703" customFormat="false" ht="15" hidden="false" customHeight="false" outlineLevel="0" collapsed="false">
      <c r="A703" s="8" t="s">
        <v>8530</v>
      </c>
      <c r="B703" s="10" t="str">
        <f aca="false">'Layout Mercado Libre'!C703</f>
        <v>Desodorante para Pies Rexona Efficient 153 ml Aerosol</v>
      </c>
      <c r="C703" s="10" t="str">
        <f aca="false">IFERROR(LEFT('Layout Mercado Libre'!E703,FIND(" &gt; ",'Layout Mercado Libre'!E703)-1),"")</f>
        <v>Belleza y Cuidado Personal</v>
      </c>
      <c r="D703" s="12" t="n">
        <v>54.71</v>
      </c>
      <c r="E703" s="13" t="n">
        <f aca="false">Parámetros!$B$5</f>
        <v>4</v>
      </c>
      <c r="F703" s="13" t="n">
        <f aca="false">D703+E703</f>
        <v>58.71</v>
      </c>
      <c r="G703" s="3" t="n">
        <f aca="false">IF(C703="",Parámetros!$B$9,IFERROR(VLOOKUP(C703,Parámetros!$A$20:$B$23,2,FALSE()),Parámetros!$B$9))</f>
        <v>0.14</v>
      </c>
      <c r="H703" s="14" t="n">
        <v>0.23</v>
      </c>
      <c r="I703" s="12" t="n">
        <v>75</v>
      </c>
      <c r="J703" s="13" t="n">
        <f aca="false">ROUNDUP((F703+Parámetros!$C$13)/(1-G703),0)</f>
        <v>98</v>
      </c>
      <c r="K703" s="13" t="n">
        <f aca="false">ROUNDUP((F703+Parámetros!$C$14)/(1-G703),0)</f>
        <v>104</v>
      </c>
      <c r="L703" s="13" t="n">
        <f aca="false">ROUNDUP((F703+Parámetros!$C$15)/(1-G703),0)</f>
        <v>112</v>
      </c>
      <c r="M703" s="13" t="n">
        <f aca="false">MAX(ROUNDUP((F703+I703)/(1-G703),0),Parámetros!$B$7)</f>
        <v>299</v>
      </c>
      <c r="N703" s="12" t="n">
        <v>213.52</v>
      </c>
      <c r="O703" s="12" t="n">
        <v>213.52</v>
      </c>
      <c r="P703" s="13" t="n">
        <f aca="false">Parámetros!$B$6</f>
        <v>1</v>
      </c>
      <c r="Q703" s="13" t="n">
        <f aca="false">IF(AND(ISNUMBER(O703),O703-P703&gt;=Parámetros!$B$7),M703,IF(J703&lt;Parámetros!$B$13,J703,IF(K703&lt;Parámetros!$B$14,K703,IF(L703&lt;Parámetros!$B$15,L703,M703))))</f>
        <v>98</v>
      </c>
      <c r="R703" s="13" t="n">
        <f aca="false">IF(AND(ISNUMBER(O703),O703-P703&gt;=Q703),O703-P703,Q703)</f>
        <v>212.52</v>
      </c>
      <c r="S703" s="3" t="n">
        <f aca="false">IF(ISNUMBER(O703),R703/O703-1,"")</f>
        <v>-0.0046834020232297</v>
      </c>
      <c r="T703" s="13" t="n">
        <f aca="false">VLOOKUP(R703,Parámetros!$A$13:$C$16,3,TRUE())</f>
        <v>37</v>
      </c>
      <c r="U703" s="13" t="n">
        <f aca="false">IF(R703&gt;=Parámetros!$B$7,I703,0)</f>
        <v>0</v>
      </c>
      <c r="V703" s="13" t="n">
        <f aca="false">R703*(1-G703)-T703-U703</f>
        <v>145.7672</v>
      </c>
      <c r="W703" s="13" t="n">
        <f aca="false">V703-F703</f>
        <v>87.0572</v>
      </c>
      <c r="X703" s="2" t="s">
        <v>13746</v>
      </c>
      <c r="Y703" s="2"/>
      <c r="Z703" s="13"/>
      <c r="AA703" s="2"/>
    </row>
    <row r="704" customFormat="false" ht="15" hidden="false" customHeight="false" outlineLevel="0" collapsed="false">
      <c r="A704" s="8" t="s">
        <v>8538</v>
      </c>
      <c r="B704" s="10" t="str">
        <f aca="false">'Layout Mercado Libre'!C704</f>
        <v>Tampones Kotex Unika Súper Flujo Abundante 12 Piezas</v>
      </c>
      <c r="C704" s="10" t="str">
        <f aca="false">IFERROR(LEFT('Layout Mercado Libre'!E704,FIND(" &gt; ",'Layout Mercado Libre'!E704)-1),"")</f>
        <v>Belleza y Cuidado Personal</v>
      </c>
      <c r="D704" s="12" t="n">
        <v>29.75</v>
      </c>
      <c r="E704" s="13" t="n">
        <f aca="false">Parámetros!$B$5</f>
        <v>4</v>
      </c>
      <c r="F704" s="13" t="n">
        <f aca="false">D704+E704</f>
        <v>33.75</v>
      </c>
      <c r="G704" s="3" t="n">
        <f aca="false">IF(C704="",Parámetros!$B$9,IFERROR(VLOOKUP(C704,Parámetros!$A$20:$B$23,2,FALSE()),Parámetros!$B$9))</f>
        <v>0.14</v>
      </c>
      <c r="H704" s="14" t="n">
        <v>0.23</v>
      </c>
      <c r="I704" s="12" t="n">
        <v>75</v>
      </c>
      <c r="J704" s="13" t="n">
        <f aca="false">ROUNDUP((F704+Parámetros!$C$13)/(1-G704),0)</f>
        <v>69</v>
      </c>
      <c r="K704" s="13" t="n">
        <f aca="false">ROUNDUP((F704+Parámetros!$C$14)/(1-G704),0)</f>
        <v>75</v>
      </c>
      <c r="L704" s="13" t="n">
        <f aca="false">ROUNDUP((F704+Parámetros!$C$15)/(1-G704),0)</f>
        <v>83</v>
      </c>
      <c r="M704" s="13" t="n">
        <f aca="false">MAX(ROUNDUP((F704+I704)/(1-G704),0),Parámetros!$B$7)</f>
        <v>299</v>
      </c>
      <c r="N704" s="12" t="n">
        <v>118.28</v>
      </c>
      <c r="O704" s="12" t="n">
        <v>33.99</v>
      </c>
      <c r="P704" s="13" t="n">
        <f aca="false">Parámetros!$B$6</f>
        <v>1</v>
      </c>
      <c r="Q704" s="13" t="n">
        <f aca="false">IF(AND(ISNUMBER(O704),O704-P704&gt;=Parámetros!$B$7),M704,IF(J704&lt;Parámetros!$B$13,J704,IF(K704&lt;Parámetros!$B$14,K704,IF(L704&lt;Parámetros!$B$15,L704,M704))))</f>
        <v>69</v>
      </c>
      <c r="R704" s="13" t="n">
        <f aca="false">IF(AND(ISNUMBER(O704),O704-P704&gt;=Q704),O704-P704,Q704)</f>
        <v>69</v>
      </c>
      <c r="S704" s="3" t="n">
        <f aca="false">IF(ISNUMBER(O704),R704/O704-1,"")</f>
        <v>1.03000882612533</v>
      </c>
      <c r="T704" s="13" t="n">
        <f aca="false">VLOOKUP(R704,Parámetros!$A$13:$C$16,3,TRUE())</f>
        <v>25</v>
      </c>
      <c r="U704" s="13" t="n">
        <f aca="false">IF(R704&gt;=Parámetros!$B$7,I704,0)</f>
        <v>0</v>
      </c>
      <c r="V704" s="13" t="n">
        <f aca="false">R704*(1-G704)-T704-U704</f>
        <v>34.34</v>
      </c>
      <c r="W704" s="13" t="n">
        <f aca="false">V704-F704</f>
        <v>0.589999999999996</v>
      </c>
      <c r="X704" s="2" t="s">
        <v>13747</v>
      </c>
      <c r="Y704" s="2"/>
      <c r="Z704" s="13"/>
      <c r="AA704" s="2"/>
    </row>
    <row r="705" customFormat="false" ht="15" hidden="false" customHeight="false" outlineLevel="0" collapsed="false">
      <c r="A705" s="8" t="s">
        <v>8548</v>
      </c>
      <c r="B705" s="10" t="str">
        <f aca="false">'Layout Mercado Libre'!C705</f>
        <v>Protector Solar Fotosun UV 100 Minions FPS 50 Barra 14 g</v>
      </c>
      <c r="C705" s="10" t="str">
        <f aca="false">IFERROR(LEFT('Layout Mercado Libre'!E705,FIND(" &gt; ",'Layout Mercado Libre'!E705)-1),"")</f>
        <v>Belleza y Cuidado Personal</v>
      </c>
      <c r="D705" s="12" t="n">
        <v>122.08</v>
      </c>
      <c r="E705" s="13" t="n">
        <f aca="false">Parámetros!$B$5</f>
        <v>4</v>
      </c>
      <c r="F705" s="13" t="n">
        <f aca="false">D705+E705</f>
        <v>126.08</v>
      </c>
      <c r="G705" s="3" t="n">
        <f aca="false">IF(C705="",Parámetros!$B$9,IFERROR(VLOOKUP(C705,Parámetros!$A$20:$B$23,2,FALSE()),Parámetros!$B$9))</f>
        <v>0.14</v>
      </c>
      <c r="H705" s="14" t="n">
        <v>0.07</v>
      </c>
      <c r="I705" s="12" t="n">
        <v>75</v>
      </c>
      <c r="J705" s="13" t="n">
        <f aca="false">ROUNDUP((F705+Parámetros!$C$13)/(1-G705),0)</f>
        <v>176</v>
      </c>
      <c r="K705" s="13" t="n">
        <f aca="false">ROUNDUP((F705+Parámetros!$C$14)/(1-G705),0)</f>
        <v>182</v>
      </c>
      <c r="L705" s="13" t="n">
        <f aca="false">ROUNDUP((F705+Parámetros!$C$15)/(1-G705),0)</f>
        <v>190</v>
      </c>
      <c r="M705" s="13" t="n">
        <f aca="false">MAX(ROUNDUP((F705+I705)/(1-G705),0),Parámetros!$B$7)</f>
        <v>299</v>
      </c>
      <c r="N705" s="12" t="n">
        <v>229</v>
      </c>
      <c r="O705" s="12" t="n">
        <v>229</v>
      </c>
      <c r="P705" s="13" t="n">
        <f aca="false">Parámetros!$B$6</f>
        <v>1</v>
      </c>
      <c r="Q705" s="13" t="n">
        <f aca="false">IF(AND(ISNUMBER(O705),O705-P705&gt;=Parámetros!$B$7),M705,IF(J705&lt;Parámetros!$B$13,J705,IF(K705&lt;Parámetros!$B$14,K705,IF(L705&lt;Parámetros!$B$15,L705,M705))))</f>
        <v>190</v>
      </c>
      <c r="R705" s="13" t="n">
        <f aca="false">IF(AND(ISNUMBER(O705),O705-P705&gt;=Q705),O705-P705,Q705)</f>
        <v>228</v>
      </c>
      <c r="S705" s="3" t="n">
        <f aca="false">IF(ISNUMBER(O705),R705/O705-1,"")</f>
        <v>-0.00436681222707425</v>
      </c>
      <c r="T705" s="13" t="n">
        <f aca="false">VLOOKUP(R705,Parámetros!$A$13:$C$16,3,TRUE())</f>
        <v>37</v>
      </c>
      <c r="U705" s="13" t="n">
        <f aca="false">IF(R705&gt;=Parámetros!$B$7,I705,0)</f>
        <v>0</v>
      </c>
      <c r="V705" s="13" t="n">
        <f aca="false">R705*(1-G705)-T705-U705</f>
        <v>159.08</v>
      </c>
      <c r="W705" s="13" t="n">
        <f aca="false">V705-F705</f>
        <v>33</v>
      </c>
      <c r="X705" s="2" t="s">
        <v>13748</v>
      </c>
      <c r="Y705" s="2"/>
      <c r="Z705" s="13"/>
      <c r="AA705" s="2"/>
    </row>
    <row r="706" customFormat="false" ht="15" hidden="false" customHeight="false" outlineLevel="0" collapsed="false">
      <c r="A706" s="8" t="s">
        <v>8565</v>
      </c>
      <c r="B706" s="10" t="str">
        <f aca="false">'Layout Mercado Libre'!C706</f>
        <v>Desodorante Axe Conviction Aerosol Hombre 150 ml</v>
      </c>
      <c r="C706" s="10" t="str">
        <f aca="false">IFERROR(LEFT('Layout Mercado Libre'!E706,FIND(" &gt; ",'Layout Mercado Libre'!E706)-1),"")</f>
        <v>Belleza y Cuidado Personal</v>
      </c>
      <c r="D706" s="12" t="n">
        <v>39.51</v>
      </c>
      <c r="E706" s="13" t="n">
        <f aca="false">Parámetros!$B$5</f>
        <v>4</v>
      </c>
      <c r="F706" s="13" t="n">
        <f aca="false">D706+E706</f>
        <v>43.51</v>
      </c>
      <c r="G706" s="3" t="n">
        <f aca="false">IF(C706="",Parámetros!$B$9,IFERROR(VLOOKUP(C706,Parámetros!$A$20:$B$23,2,FALSE()),Parámetros!$B$9))</f>
        <v>0.14</v>
      </c>
      <c r="H706" s="14" t="n">
        <v>0.23</v>
      </c>
      <c r="I706" s="12" t="n">
        <v>75</v>
      </c>
      <c r="J706" s="13" t="n">
        <f aca="false">ROUNDUP((F706+Parámetros!$C$13)/(1-G706),0)</f>
        <v>80</v>
      </c>
      <c r="K706" s="13" t="n">
        <f aca="false">ROUNDUP((F706+Parámetros!$C$14)/(1-G706),0)</f>
        <v>86</v>
      </c>
      <c r="L706" s="13" t="n">
        <f aca="false">ROUNDUP((F706+Parámetros!$C$15)/(1-G706),0)</f>
        <v>94</v>
      </c>
      <c r="M706" s="13" t="n">
        <f aca="false">MAX(ROUNDUP((F706+I706)/(1-G706),0),Parámetros!$B$7)</f>
        <v>299</v>
      </c>
      <c r="N706" s="12" t="n">
        <v>185.84</v>
      </c>
      <c r="O706" s="12" t="n">
        <v>185.84</v>
      </c>
      <c r="P706" s="13" t="n">
        <f aca="false">Parámetros!$B$6</f>
        <v>1</v>
      </c>
      <c r="Q706" s="13" t="n">
        <f aca="false">IF(AND(ISNUMBER(O706),O706-P706&gt;=Parámetros!$B$7),M706,IF(J706&lt;Parámetros!$B$13,J706,IF(K706&lt;Parámetros!$B$14,K706,IF(L706&lt;Parámetros!$B$15,L706,M706))))</f>
        <v>80</v>
      </c>
      <c r="R706" s="13" t="n">
        <f aca="false">IF(AND(ISNUMBER(O706),O706-P706&gt;=Q706),O706-P706,Q706)</f>
        <v>184.84</v>
      </c>
      <c r="S706" s="3" t="n">
        <f aca="false">IF(ISNUMBER(O706),R706/O706-1,"")</f>
        <v>-0.0053809728798967</v>
      </c>
      <c r="T706" s="13" t="n">
        <f aca="false">VLOOKUP(R706,Parámetros!$A$13:$C$16,3,TRUE())</f>
        <v>37</v>
      </c>
      <c r="U706" s="13" t="n">
        <f aca="false">IF(R706&gt;=Parámetros!$B$7,I706,0)</f>
        <v>0</v>
      </c>
      <c r="V706" s="13" t="n">
        <f aca="false">R706*(1-G706)-T706-U706</f>
        <v>121.9624</v>
      </c>
      <c r="W706" s="13" t="n">
        <f aca="false">V706-F706</f>
        <v>78.4524</v>
      </c>
      <c r="X706" s="2" t="s">
        <v>13625</v>
      </c>
      <c r="Y706" s="2"/>
      <c r="Z706" s="13"/>
      <c r="AA706" s="2"/>
    </row>
    <row r="707" customFormat="false" ht="15" hidden="false" customHeight="false" outlineLevel="0" collapsed="false">
      <c r="A707" s="8" t="s">
        <v>8575</v>
      </c>
      <c r="B707" s="10" t="str">
        <f aca="false">'Layout Mercado Libre'!C707</f>
        <v>Dafloxen F Naproxeno/Paracetamol 275/300 mg 16 Tabletas</v>
      </c>
      <c r="C707" s="10" t="str">
        <f aca="false">IFERROR(LEFT('Layout Mercado Libre'!E707,FIND(" &gt; ",'Layout Mercado Libre'!E707)-1),"")</f>
        <v>Salud y Equipamiento Médico</v>
      </c>
      <c r="D707" s="12" t="n">
        <v>128.52</v>
      </c>
      <c r="E707" s="13" t="n">
        <f aca="false">Parámetros!$B$5</f>
        <v>4</v>
      </c>
      <c r="F707" s="13" t="n">
        <f aca="false">D707+E707</f>
        <v>132.52</v>
      </c>
      <c r="G707" s="3" t="n">
        <f aca="false">IF(C707="",Parámetros!$B$9,IFERROR(VLOOKUP(C707,Parámetros!$A$20:$B$23,2,FALSE()),Parámetros!$B$9))</f>
        <v>0.14</v>
      </c>
      <c r="H707" s="14" t="n">
        <v>0.16</v>
      </c>
      <c r="I707" s="12" t="n">
        <v>75</v>
      </c>
      <c r="J707" s="13" t="n">
        <f aca="false">ROUNDUP((F707+Parámetros!$C$13)/(1-G707),0)</f>
        <v>184</v>
      </c>
      <c r="K707" s="13" t="n">
        <f aca="false">ROUNDUP((F707+Parámetros!$C$14)/(1-G707),0)</f>
        <v>189</v>
      </c>
      <c r="L707" s="13" t="n">
        <f aca="false">ROUNDUP((F707+Parámetros!$C$15)/(1-G707),0)</f>
        <v>198</v>
      </c>
      <c r="M707" s="13" t="n">
        <f aca="false">MAX(ROUNDUP((F707+I707)/(1-G707),0),Parámetros!$B$7)</f>
        <v>299</v>
      </c>
      <c r="N707" s="12" t="n">
        <v>275.16</v>
      </c>
      <c r="O707" s="12" t="n">
        <v>230</v>
      </c>
      <c r="P707" s="13" t="n">
        <f aca="false">Parámetros!$B$6</f>
        <v>1</v>
      </c>
      <c r="Q707" s="13" t="n">
        <f aca="false">IF(AND(ISNUMBER(O707),O707-P707&gt;=Parámetros!$B$7),M707,IF(J707&lt;Parámetros!$B$13,J707,IF(K707&lt;Parámetros!$B$14,K707,IF(L707&lt;Parámetros!$B$15,L707,M707))))</f>
        <v>198</v>
      </c>
      <c r="R707" s="13" t="n">
        <f aca="false">IF(AND(ISNUMBER(O707),O707-P707&gt;=Q707),O707-P707,Q707)</f>
        <v>229</v>
      </c>
      <c r="S707" s="3" t="n">
        <f aca="false">IF(ISNUMBER(O707),R707/O707-1,"")</f>
        <v>-0.0043478260869565</v>
      </c>
      <c r="T707" s="13" t="n">
        <f aca="false">VLOOKUP(R707,Parámetros!$A$13:$C$16,3,TRUE())</f>
        <v>37</v>
      </c>
      <c r="U707" s="13" t="n">
        <f aca="false">IF(R707&gt;=Parámetros!$B$7,I707,0)</f>
        <v>0</v>
      </c>
      <c r="V707" s="13" t="n">
        <f aca="false">R707*(1-G707)-T707-U707</f>
        <v>159.94</v>
      </c>
      <c r="W707" s="13" t="n">
        <f aca="false">V707-F707</f>
        <v>27.42</v>
      </c>
      <c r="X707" s="2" t="s">
        <v>13749</v>
      </c>
      <c r="Y707" s="2"/>
      <c r="Z707" s="13"/>
      <c r="AA707" s="2"/>
    </row>
    <row r="708" customFormat="false" ht="15" hidden="false" customHeight="false" outlineLevel="0" collapsed="false">
      <c r="A708" s="8" t="s">
        <v>8589</v>
      </c>
      <c r="B708" s="10" t="str">
        <f aca="false">'Layout Mercado Libre'!C708</f>
        <v>Canesten Clotrimazol Crema 1% 30 g</v>
      </c>
      <c r="C708" s="10" t="str">
        <f aca="false">IFERROR(LEFT('Layout Mercado Libre'!E708,FIND(" &gt; ",'Layout Mercado Libre'!E708)-1),"")</f>
        <v>Salud y Equipamiento Médico</v>
      </c>
      <c r="D708" s="12" t="n">
        <v>83.95</v>
      </c>
      <c r="E708" s="13" t="n">
        <f aca="false">Parámetros!$B$5</f>
        <v>4</v>
      </c>
      <c r="F708" s="13" t="n">
        <f aca="false">D708+E708</f>
        <v>87.95</v>
      </c>
      <c r="G708" s="3" t="n">
        <f aca="false">IF(C708="",Parámetros!$B$9,IFERROR(VLOOKUP(C708,Parámetros!$A$20:$B$23,2,FALSE()),Parámetros!$B$9))</f>
        <v>0.14</v>
      </c>
      <c r="H708" s="14" t="n">
        <v>0.08</v>
      </c>
      <c r="I708" s="12" t="n">
        <v>75</v>
      </c>
      <c r="J708" s="13" t="n">
        <f aca="false">ROUNDUP((F708+Parámetros!$C$13)/(1-G708),0)</f>
        <v>132</v>
      </c>
      <c r="K708" s="13" t="n">
        <f aca="false">ROUNDUP((F708+Parámetros!$C$14)/(1-G708),0)</f>
        <v>138</v>
      </c>
      <c r="L708" s="13" t="n">
        <f aca="false">ROUNDUP((F708+Parámetros!$C$15)/(1-G708),0)</f>
        <v>146</v>
      </c>
      <c r="M708" s="13" t="n">
        <f aca="false">MAX(ROUNDUP((F708+I708)/(1-G708),0),Parámetros!$B$7)</f>
        <v>299</v>
      </c>
      <c r="N708" s="12" t="n">
        <v>146.73</v>
      </c>
      <c r="O708" s="12" t="n">
        <v>90.88</v>
      </c>
      <c r="P708" s="13" t="n">
        <f aca="false">Parámetros!$B$6</f>
        <v>1</v>
      </c>
      <c r="Q708" s="13" t="n">
        <f aca="false">IF(AND(ISNUMBER(O708),O708-P708&gt;=Parámetros!$B$7),M708,IF(J708&lt;Parámetros!$B$13,J708,IF(K708&lt;Parámetros!$B$14,K708,IF(L708&lt;Parámetros!$B$15,L708,M708))))</f>
        <v>138</v>
      </c>
      <c r="R708" s="13" t="n">
        <f aca="false">IF(AND(ISNUMBER(O708),O708-P708&gt;=Q708),O708-P708,Q708)</f>
        <v>138</v>
      </c>
      <c r="S708" s="3" t="n">
        <f aca="false">IF(ISNUMBER(O708),R708/O708-1,"")</f>
        <v>0.518485915492958</v>
      </c>
      <c r="T708" s="13" t="n">
        <f aca="false">VLOOKUP(R708,Parámetros!$A$13:$C$16,3,TRUE())</f>
        <v>30</v>
      </c>
      <c r="U708" s="13" t="n">
        <f aca="false">IF(R708&gt;=Parámetros!$B$7,I708,0)</f>
        <v>0</v>
      </c>
      <c r="V708" s="13" t="n">
        <f aca="false">R708*(1-G708)-T708-U708</f>
        <v>88.68</v>
      </c>
      <c r="W708" s="13" t="n">
        <f aca="false">V708-F708</f>
        <v>0.72999999999999</v>
      </c>
      <c r="X708" s="2" t="s">
        <v>13582</v>
      </c>
      <c r="Y708" s="2"/>
      <c r="Z708" s="13"/>
      <c r="AA708" s="2"/>
    </row>
    <row r="709" customFormat="false" ht="15" hidden="false" customHeight="false" outlineLevel="0" collapsed="false">
      <c r="A709" s="8" t="s">
        <v>8600</v>
      </c>
      <c r="B709" s="10" t="str">
        <f aca="false">'Layout Mercado Libre'!C709</f>
        <v>Pasta Lassar Óxido de Zinc Coyoacán 50 g</v>
      </c>
      <c r="C709" s="10" t="str">
        <f aca="false">IFERROR(LEFT('Layout Mercado Libre'!E709,FIND(" &gt; ",'Layout Mercado Libre'!E709)-1),"")</f>
        <v>Salud y Equipamiento Médico</v>
      </c>
      <c r="D709" s="12" t="n">
        <v>20.53</v>
      </c>
      <c r="E709" s="13" t="n">
        <f aca="false">Parámetros!$B$5</f>
        <v>4</v>
      </c>
      <c r="F709" s="13" t="n">
        <f aca="false">D709+E709</f>
        <v>24.53</v>
      </c>
      <c r="G709" s="3" t="n">
        <f aca="false">IF(C709="",Parámetros!$B$9,IFERROR(VLOOKUP(C709,Parámetros!$A$20:$B$23,2,FALSE()),Parámetros!$B$9))</f>
        <v>0.14</v>
      </c>
      <c r="H709" s="14" t="n">
        <v>0.11</v>
      </c>
      <c r="I709" s="12" t="n">
        <v>75</v>
      </c>
      <c r="J709" s="13" t="n">
        <f aca="false">ROUNDUP((F709+Parámetros!$C$13)/(1-G709),0)</f>
        <v>58</v>
      </c>
      <c r="K709" s="13" t="n">
        <f aca="false">ROUNDUP((F709+Parámetros!$C$14)/(1-G709),0)</f>
        <v>64</v>
      </c>
      <c r="L709" s="13" t="n">
        <f aca="false">ROUNDUP((F709+Parámetros!$C$15)/(1-G709),0)</f>
        <v>72</v>
      </c>
      <c r="M709" s="13" t="n">
        <f aca="false">MAX(ROUNDUP((F709+I709)/(1-G709),0),Parámetros!$B$7)</f>
        <v>299</v>
      </c>
      <c r="N709" s="12"/>
      <c r="O709" s="12"/>
      <c r="P709" s="13" t="n">
        <f aca="false">Parámetros!$B$6</f>
        <v>1</v>
      </c>
      <c r="Q709" s="13" t="n">
        <f aca="false">IF(AND(ISNUMBER(O709),O709-P709&gt;=Parámetros!$B$7),M709,IF(J709&lt;Parámetros!$B$13,J709,IF(K709&lt;Parámetros!$B$14,K709,IF(L709&lt;Parámetros!$B$15,L709,M709))))</f>
        <v>58</v>
      </c>
      <c r="R709" s="13" t="n">
        <f aca="false">IF(AND(ISNUMBER(O709),O709-P709&gt;=Q709),O709-P709,Q709)</f>
        <v>58</v>
      </c>
      <c r="S709" s="3" t="str">
        <f aca="false">IF(ISNUMBER(O709),R709/O709-1,"")</f>
        <v/>
      </c>
      <c r="T709" s="13" t="n">
        <f aca="false">VLOOKUP(R709,Parámetros!$A$13:$C$16,3,TRUE())</f>
        <v>25</v>
      </c>
      <c r="U709" s="13" t="n">
        <f aca="false">IF(R709&gt;=Parámetros!$B$7,I709,0)</f>
        <v>0</v>
      </c>
      <c r="V709" s="13" t="n">
        <f aca="false">R709*(1-G709)-T709-U709</f>
        <v>24.88</v>
      </c>
      <c r="W709" s="13" t="n">
        <f aca="false">V709-F709</f>
        <v>0.350000000000001</v>
      </c>
      <c r="X709" s="2" t="s">
        <v>13516</v>
      </c>
      <c r="Y709" s="2"/>
      <c r="Z709" s="13"/>
      <c r="AA709" s="2"/>
    </row>
    <row r="710" customFormat="false" ht="15" hidden="false" customHeight="false" outlineLevel="0" collapsed="false">
      <c r="A710" s="8" t="s">
        <v>8608</v>
      </c>
      <c r="B710" s="10" t="str">
        <f aca="false">'Layout Mercado Libre'!C710</f>
        <v>Dabex Metformina 500 mg 60 Tabletas</v>
      </c>
      <c r="C710" s="10" t="str">
        <f aca="false">IFERROR(LEFT('Layout Mercado Libre'!E710,FIND(" &gt; ",'Layout Mercado Libre'!E710)-1),"")</f>
        <v>Salud y Equipamiento Médico</v>
      </c>
      <c r="D710" s="12" t="n">
        <v>292.69</v>
      </c>
      <c r="E710" s="13" t="n">
        <f aca="false">Parámetros!$B$5</f>
        <v>4</v>
      </c>
      <c r="F710" s="13" t="n">
        <f aca="false">D710+E710</f>
        <v>296.69</v>
      </c>
      <c r="G710" s="3" t="n">
        <f aca="false">IF(C710="",Parámetros!$B$9,IFERROR(VLOOKUP(C710,Parámetros!$A$20:$B$23,2,FALSE()),Parámetros!$B$9))</f>
        <v>0.14</v>
      </c>
      <c r="H710" s="14" t="n">
        <v>0.26</v>
      </c>
      <c r="I710" s="12" t="n">
        <v>75</v>
      </c>
      <c r="J710" s="13" t="n">
        <f aca="false">ROUNDUP((F710+Parámetros!$C$13)/(1-G710),0)</f>
        <v>375</v>
      </c>
      <c r="K710" s="13" t="n">
        <f aca="false">ROUNDUP((F710+Parámetros!$C$14)/(1-G710),0)</f>
        <v>380</v>
      </c>
      <c r="L710" s="13" t="n">
        <f aca="false">ROUNDUP((F710+Parámetros!$C$15)/(1-G710),0)</f>
        <v>389</v>
      </c>
      <c r="M710" s="13" t="n">
        <f aca="false">MAX(ROUNDUP((F710+I710)/(1-G710),0),Parámetros!$B$7)</f>
        <v>433</v>
      </c>
      <c r="N710" s="12" t="n">
        <v>858.81</v>
      </c>
      <c r="O710" s="12" t="n">
        <v>760</v>
      </c>
      <c r="P710" s="13" t="n">
        <f aca="false">Parámetros!$B$6</f>
        <v>1</v>
      </c>
      <c r="Q710" s="13" t="n">
        <f aca="false">IF(AND(ISNUMBER(O710),O710-P710&gt;=Parámetros!$B$7),M710,IF(J710&lt;Parámetros!$B$13,J710,IF(K710&lt;Parámetros!$B$14,K710,IF(L710&lt;Parámetros!$B$15,L710,M710))))</f>
        <v>433</v>
      </c>
      <c r="R710" s="13" t="n">
        <f aca="false">IF(AND(ISNUMBER(O710),O710-P710&gt;=Q710),O710-P710,Q710)</f>
        <v>759</v>
      </c>
      <c r="S710" s="3" t="n">
        <f aca="false">IF(ISNUMBER(O710),R710/O710-1,"")</f>
        <v>-0.00131578947368416</v>
      </c>
      <c r="T710" s="13" t="n">
        <f aca="false">VLOOKUP(R710,Parámetros!$A$13:$C$16,3,TRUE())</f>
        <v>0</v>
      </c>
      <c r="U710" s="13" t="n">
        <f aca="false">IF(R710&gt;=Parámetros!$B$7,I710,0)</f>
        <v>75</v>
      </c>
      <c r="V710" s="13" t="n">
        <f aca="false">R710*(1-G710)-T710-U710</f>
        <v>577.74</v>
      </c>
      <c r="W710" s="13" t="n">
        <f aca="false">V710-F710</f>
        <v>281.05</v>
      </c>
      <c r="X710" s="2" t="s">
        <v>13534</v>
      </c>
      <c r="Y710" s="2"/>
      <c r="Z710" s="13"/>
      <c r="AA710" s="2"/>
    </row>
    <row r="711" customFormat="false" ht="15" hidden="false" customHeight="false" outlineLevel="0" collapsed="false">
      <c r="A711" s="8" t="s">
        <v>8617</v>
      </c>
      <c r="B711" s="10" t="str">
        <f aca="false">'Layout Mercado Libre'!C711</f>
        <v>Toallitas Húmedas Kimbies Durazno y Aloe 90 Piezas</v>
      </c>
      <c r="C711" s="10" t="str">
        <f aca="false">IFERROR(LEFT('Layout Mercado Libre'!E711,FIND(" &gt; ",'Layout Mercado Libre'!E711)-1),"")</f>
        <v>Bebés</v>
      </c>
      <c r="D711" s="12" t="n">
        <v>11.62</v>
      </c>
      <c r="E711" s="13" t="n">
        <f aca="false">Parámetros!$B$5</f>
        <v>4</v>
      </c>
      <c r="F711" s="13" t="n">
        <f aca="false">D711+E711</f>
        <v>15.62</v>
      </c>
      <c r="G711" s="3" t="n">
        <f aca="false">IF(C711="",Parámetros!$B$9,IFERROR(VLOOKUP(C711,Parámetros!$A$20:$B$23,2,FALSE()),Parámetros!$B$9))</f>
        <v>0.15</v>
      </c>
      <c r="H711" s="14" t="n">
        <v>0.64</v>
      </c>
      <c r="I711" s="12" t="n">
        <v>90</v>
      </c>
      <c r="J711" s="13" t="n">
        <f aca="false">ROUNDUP((F711+Parámetros!$C$13)/(1-G711),0)</f>
        <v>48</v>
      </c>
      <c r="K711" s="13" t="n">
        <f aca="false">ROUNDUP((F711+Parámetros!$C$14)/(1-G711),0)</f>
        <v>54</v>
      </c>
      <c r="L711" s="13" t="n">
        <f aca="false">ROUNDUP((F711+Parámetros!$C$15)/(1-G711),0)</f>
        <v>62</v>
      </c>
      <c r="M711" s="13" t="n">
        <f aca="false">MAX(ROUNDUP((F711+I711)/(1-G711),0),Parámetros!$B$7)</f>
        <v>299</v>
      </c>
      <c r="N711" s="12" t="n">
        <v>84.42</v>
      </c>
      <c r="O711" s="12" t="n">
        <v>58</v>
      </c>
      <c r="P711" s="13" t="n">
        <f aca="false">Parámetros!$B$6</f>
        <v>1</v>
      </c>
      <c r="Q711" s="13" t="n">
        <f aca="false">IF(AND(ISNUMBER(O711),O711-P711&gt;=Parámetros!$B$7),M711,IF(J711&lt;Parámetros!$B$13,J711,IF(K711&lt;Parámetros!$B$14,K711,IF(L711&lt;Parámetros!$B$15,L711,M711))))</f>
        <v>48</v>
      </c>
      <c r="R711" s="13" t="n">
        <f aca="false">IF(AND(ISNUMBER(O711),O711-P711&gt;=Q711),O711-P711,Q711)</f>
        <v>57</v>
      </c>
      <c r="S711" s="3" t="n">
        <f aca="false">IF(ISNUMBER(O711),R711/O711-1,"")</f>
        <v>-0.0172413793103449</v>
      </c>
      <c r="T711" s="13" t="n">
        <f aca="false">VLOOKUP(R711,Parámetros!$A$13:$C$16,3,TRUE())</f>
        <v>25</v>
      </c>
      <c r="U711" s="13" t="n">
        <f aca="false">IF(R711&gt;=Parámetros!$B$7,I711,0)</f>
        <v>0</v>
      </c>
      <c r="V711" s="13" t="n">
        <f aca="false">R711*(1-G711)-T711-U711</f>
        <v>23.45</v>
      </c>
      <c r="W711" s="13" t="n">
        <f aca="false">V711-F711</f>
        <v>7.83</v>
      </c>
      <c r="X711" s="2" t="s">
        <v>13711</v>
      </c>
      <c r="Y711" s="2"/>
      <c r="Z711" s="13"/>
      <c r="AA711" s="2"/>
    </row>
    <row r="712" customFormat="false" ht="15" hidden="false" customHeight="false" outlineLevel="0" collapsed="false">
      <c r="A712" s="8" t="s">
        <v>8627</v>
      </c>
      <c r="B712" s="10" t="str">
        <f aca="false">'Layout Mercado Libre'!C712</f>
        <v>Contumax Macrogol 3350 255 g 15 Sobres de 17 g</v>
      </c>
      <c r="C712" s="10" t="str">
        <f aca="false">IFERROR(LEFT('Layout Mercado Libre'!E712,FIND(" &gt; ",'Layout Mercado Libre'!E712)-1),"")</f>
        <v>Salud y Equipamiento Médico</v>
      </c>
      <c r="D712" s="12" t="n">
        <v>347.99</v>
      </c>
      <c r="E712" s="13" t="n">
        <f aca="false">Parámetros!$B$5</f>
        <v>4</v>
      </c>
      <c r="F712" s="13" t="n">
        <f aca="false">D712+E712</f>
        <v>351.99</v>
      </c>
      <c r="G712" s="3" t="n">
        <f aca="false">IF(C712="",Parámetros!$B$9,IFERROR(VLOOKUP(C712,Parámetros!$A$20:$B$23,2,FALSE()),Parámetros!$B$9))</f>
        <v>0.14</v>
      </c>
      <c r="H712" s="14" t="n">
        <v>0.34</v>
      </c>
      <c r="I712" s="12" t="n">
        <v>75</v>
      </c>
      <c r="J712" s="13" t="n">
        <f aca="false">ROUNDUP((F712+Parámetros!$C$13)/(1-G712),0)</f>
        <v>439</v>
      </c>
      <c r="K712" s="13" t="n">
        <f aca="false">ROUNDUP((F712+Parámetros!$C$14)/(1-G712),0)</f>
        <v>445</v>
      </c>
      <c r="L712" s="13" t="n">
        <f aca="false">ROUNDUP((F712+Parámetros!$C$15)/(1-G712),0)</f>
        <v>453</v>
      </c>
      <c r="M712" s="13" t="n">
        <f aca="false">MAX(ROUNDUP((F712+I712)/(1-G712),0),Parámetros!$B$7)</f>
        <v>497</v>
      </c>
      <c r="N712" s="12" t="n">
        <v>851.88</v>
      </c>
      <c r="O712" s="12" t="n">
        <v>576.18</v>
      </c>
      <c r="P712" s="13" t="n">
        <f aca="false">Parámetros!$B$6</f>
        <v>1</v>
      </c>
      <c r="Q712" s="13" t="n">
        <f aca="false">IF(AND(ISNUMBER(O712),O712-P712&gt;=Parámetros!$B$7),M712,IF(J712&lt;Parámetros!$B$13,J712,IF(K712&lt;Parámetros!$B$14,K712,IF(L712&lt;Parámetros!$B$15,L712,M712))))</f>
        <v>497</v>
      </c>
      <c r="R712" s="13" t="n">
        <f aca="false">IF(AND(ISNUMBER(O712),O712-P712&gt;=Q712),O712-P712,Q712)</f>
        <v>575.18</v>
      </c>
      <c r="S712" s="3" t="n">
        <f aca="false">IF(ISNUMBER(O712),R712/O712-1,"")</f>
        <v>-0.00173556874587799</v>
      </c>
      <c r="T712" s="13" t="n">
        <f aca="false">VLOOKUP(R712,Parámetros!$A$13:$C$16,3,TRUE())</f>
        <v>0</v>
      </c>
      <c r="U712" s="13" t="n">
        <f aca="false">IF(R712&gt;=Parámetros!$B$7,I712,0)</f>
        <v>75</v>
      </c>
      <c r="V712" s="13" t="n">
        <f aca="false">R712*(1-G712)-T712-U712</f>
        <v>419.6548</v>
      </c>
      <c r="W712" s="13" t="n">
        <f aca="false">V712-F712</f>
        <v>67.6648</v>
      </c>
      <c r="X712" s="2" t="s">
        <v>13750</v>
      </c>
      <c r="Y712" s="2"/>
      <c r="Z712" s="13"/>
      <c r="AA712" s="2"/>
    </row>
    <row r="713" customFormat="false" ht="15" hidden="false" customHeight="false" outlineLevel="0" collapsed="false">
      <c r="A713" s="8" t="s">
        <v>8640</v>
      </c>
      <c r="B713" s="10" t="str">
        <f aca="false">'Layout Mercado Libre'!C713</f>
        <v>Keflex Cefalexina 500 mg 21 Tabletas</v>
      </c>
      <c r="C713" s="10" t="str">
        <f aca="false">IFERROR(LEFT('Layout Mercado Libre'!E713,FIND(" &gt; ",'Layout Mercado Libre'!E713)-1),"")</f>
        <v>Salud y Equipamiento Médico</v>
      </c>
      <c r="D713" s="12" t="n">
        <v>814.55</v>
      </c>
      <c r="E713" s="13" t="n">
        <f aca="false">Parámetros!$B$5</f>
        <v>4</v>
      </c>
      <c r="F713" s="13" t="n">
        <f aca="false">D713+E713</f>
        <v>818.55</v>
      </c>
      <c r="G713" s="3" t="n">
        <f aca="false">IF(C713="",Parámetros!$B$9,IFERROR(VLOOKUP(C713,Parámetros!$A$20:$B$23,2,FALSE()),Parámetros!$B$9))</f>
        <v>0.14</v>
      </c>
      <c r="H713" s="14" t="n">
        <v>0.17</v>
      </c>
      <c r="I713" s="12" t="n">
        <v>75</v>
      </c>
      <c r="J713" s="13" t="n">
        <f aca="false">ROUNDUP((F713+Parámetros!$C$13)/(1-G713),0)</f>
        <v>981</v>
      </c>
      <c r="K713" s="13" t="n">
        <f aca="false">ROUNDUP((F713+Parámetros!$C$14)/(1-G713),0)</f>
        <v>987</v>
      </c>
      <c r="L713" s="13" t="n">
        <f aca="false">ROUNDUP((F713+Parámetros!$C$15)/(1-G713),0)</f>
        <v>995</v>
      </c>
      <c r="M713" s="13" t="n">
        <f aca="false">MAX(ROUNDUP((F713+I713)/(1-G713),0),Parámetros!$B$7)</f>
        <v>1040</v>
      </c>
      <c r="N713" s="12" t="n">
        <v>1460.25</v>
      </c>
      <c r="O713" s="12" t="n">
        <v>1600</v>
      </c>
      <c r="P713" s="13" t="n">
        <f aca="false">Parámetros!$B$6</f>
        <v>1</v>
      </c>
      <c r="Q713" s="13" t="n">
        <f aca="false">IF(AND(ISNUMBER(O713),O713-P713&gt;=Parámetros!$B$7),M713,IF(J713&lt;Parámetros!$B$13,J713,IF(K713&lt;Parámetros!$B$14,K713,IF(L713&lt;Parámetros!$B$15,L713,M713))))</f>
        <v>1040</v>
      </c>
      <c r="R713" s="13" t="n">
        <f aca="false">IF(AND(ISNUMBER(O713),O713-P713&gt;=Q713),O713-P713,Q713)</f>
        <v>1599</v>
      </c>
      <c r="S713" s="3" t="n">
        <f aca="false">IF(ISNUMBER(O713),R713/O713-1,"")</f>
        <v>-0.000624999999999987</v>
      </c>
      <c r="T713" s="13" t="n">
        <f aca="false">VLOOKUP(R713,Parámetros!$A$13:$C$16,3,TRUE())</f>
        <v>0</v>
      </c>
      <c r="U713" s="13" t="n">
        <f aca="false">IF(R713&gt;=Parámetros!$B$7,I713,0)</f>
        <v>75</v>
      </c>
      <c r="V713" s="13" t="n">
        <f aca="false">R713*(1-G713)-T713-U713</f>
        <v>1300.14</v>
      </c>
      <c r="W713" s="13" t="n">
        <f aca="false">V713-F713</f>
        <v>481.59</v>
      </c>
      <c r="X713" s="2" t="s">
        <v>13700</v>
      </c>
      <c r="Y713" s="2"/>
      <c r="Z713" s="13"/>
      <c r="AA713" s="2"/>
    </row>
    <row r="714" customFormat="false" ht="15" hidden="false" customHeight="false" outlineLevel="0" collapsed="false">
      <c r="A714" s="8" t="s">
        <v>8650</v>
      </c>
      <c r="B714" s="10" t="str">
        <f aca="false">'Layout Mercado Libre'!C714</f>
        <v>Crema Corporal Nivea Body Milk Nutritiva 400 ml + 100 ml</v>
      </c>
      <c r="C714" s="10" t="str">
        <f aca="false">IFERROR(LEFT('Layout Mercado Libre'!E714,FIND(" &gt; ",'Layout Mercado Libre'!E714)-1),"")</f>
        <v>Belleza y Cuidado Personal</v>
      </c>
      <c r="D714" s="12" t="n">
        <v>77.45</v>
      </c>
      <c r="E714" s="13" t="n">
        <f aca="false">Parámetros!$B$5</f>
        <v>4</v>
      </c>
      <c r="F714" s="13" t="n">
        <f aca="false">D714+E714</f>
        <v>81.45</v>
      </c>
      <c r="G714" s="3" t="n">
        <f aca="false">IF(C714="",Parámetros!$B$9,IFERROR(VLOOKUP(C714,Parámetros!$A$20:$B$23,2,FALSE()),Parámetros!$B$9))</f>
        <v>0.14</v>
      </c>
      <c r="H714" s="14" t="n">
        <v>0.65</v>
      </c>
      <c r="I714" s="12" t="n">
        <v>90</v>
      </c>
      <c r="J714" s="13" t="n">
        <f aca="false">ROUNDUP((F714+Parámetros!$C$13)/(1-G714),0)</f>
        <v>124</v>
      </c>
      <c r="K714" s="13" t="n">
        <f aca="false">ROUNDUP((F714+Parámetros!$C$14)/(1-G714),0)</f>
        <v>130</v>
      </c>
      <c r="L714" s="13" t="n">
        <f aca="false">ROUNDUP((F714+Parámetros!$C$15)/(1-G714),0)</f>
        <v>138</v>
      </c>
      <c r="M714" s="13" t="n">
        <f aca="false">MAX(ROUNDUP((F714+I714)/(1-G714),0),Parámetros!$B$7)</f>
        <v>299</v>
      </c>
      <c r="N714" s="12"/>
      <c r="O714" s="12"/>
      <c r="P714" s="13" t="n">
        <f aca="false">Parámetros!$B$6</f>
        <v>1</v>
      </c>
      <c r="Q714" s="13" t="n">
        <f aca="false">IF(AND(ISNUMBER(O714),O714-P714&gt;=Parámetros!$B$7),M714,IF(J714&lt;Parámetros!$B$13,J714,IF(K714&lt;Parámetros!$B$14,K714,IF(L714&lt;Parámetros!$B$15,L714,M714))))</f>
        <v>130</v>
      </c>
      <c r="R714" s="13" t="n">
        <f aca="false">IF(AND(ISNUMBER(O714),O714-P714&gt;=Q714),O714-P714,Q714)</f>
        <v>130</v>
      </c>
      <c r="S714" s="3" t="str">
        <f aca="false">IF(ISNUMBER(O714),R714/O714-1,"")</f>
        <v/>
      </c>
      <c r="T714" s="13" t="n">
        <f aca="false">VLOOKUP(R714,Parámetros!$A$13:$C$16,3,TRUE())</f>
        <v>30</v>
      </c>
      <c r="U714" s="13" t="n">
        <f aca="false">IF(R714&gt;=Parámetros!$B$7,I714,0)</f>
        <v>0</v>
      </c>
      <c r="V714" s="13" t="n">
        <f aca="false">R714*(1-G714)-T714-U714</f>
        <v>81.8</v>
      </c>
      <c r="W714" s="13" t="n">
        <f aca="false">V714-F714</f>
        <v>0.349999999999994</v>
      </c>
      <c r="X714" s="2" t="s">
        <v>13691</v>
      </c>
      <c r="Y714" s="2"/>
      <c r="Z714" s="13"/>
      <c r="AA714" s="2"/>
    </row>
    <row r="715" customFormat="false" ht="15" hidden="false" customHeight="false" outlineLevel="0" collapsed="false">
      <c r="A715" s="8" t="s">
        <v>8662</v>
      </c>
      <c r="B715" s="10" t="str">
        <f aca="false">'Layout Mercado Libre'!C715</f>
        <v>Crema Facial Pond's Clarant B3 Piel Normal a Seca 400 g</v>
      </c>
      <c r="C715" s="10" t="str">
        <f aca="false">IFERROR(LEFT('Layout Mercado Libre'!E715,FIND(" &gt; ",'Layout Mercado Libre'!E715)-1),"")</f>
        <v>Belleza y Cuidado Personal</v>
      </c>
      <c r="D715" s="12" t="n">
        <v>127.28</v>
      </c>
      <c r="E715" s="13" t="n">
        <f aca="false">Parámetros!$B$5</f>
        <v>4</v>
      </c>
      <c r="F715" s="13" t="n">
        <f aca="false">D715+E715</f>
        <v>131.28</v>
      </c>
      <c r="G715" s="3" t="n">
        <f aca="false">IF(C715="",Parámetros!$B$9,IFERROR(VLOOKUP(C715,Parámetros!$A$20:$B$23,2,FALSE()),Parámetros!$B$9))</f>
        <v>0.14</v>
      </c>
      <c r="H715" s="14" t="n">
        <v>0.51</v>
      </c>
      <c r="I715" s="12" t="n">
        <v>90</v>
      </c>
      <c r="J715" s="13" t="n">
        <f aca="false">ROUNDUP((F715+Parámetros!$C$13)/(1-G715),0)</f>
        <v>182</v>
      </c>
      <c r="K715" s="13" t="n">
        <f aca="false">ROUNDUP((F715+Parámetros!$C$14)/(1-G715),0)</f>
        <v>188</v>
      </c>
      <c r="L715" s="13" t="n">
        <f aca="false">ROUNDUP((F715+Parámetros!$C$15)/(1-G715),0)</f>
        <v>196</v>
      </c>
      <c r="M715" s="13" t="n">
        <f aca="false">MAX(ROUNDUP((F715+I715)/(1-G715),0),Parámetros!$B$7)</f>
        <v>299</v>
      </c>
      <c r="N715" s="12" t="n">
        <v>289.51</v>
      </c>
      <c r="O715" s="12" t="n">
        <v>172</v>
      </c>
      <c r="P715" s="13" t="n">
        <f aca="false">Parámetros!$B$6</f>
        <v>1</v>
      </c>
      <c r="Q715" s="13" t="n">
        <f aca="false">IF(AND(ISNUMBER(O715),O715-P715&gt;=Parámetros!$B$7),M715,IF(J715&lt;Parámetros!$B$13,J715,IF(K715&lt;Parámetros!$B$14,K715,IF(L715&lt;Parámetros!$B$15,L715,M715))))</f>
        <v>196</v>
      </c>
      <c r="R715" s="13" t="n">
        <f aca="false">IF(AND(ISNUMBER(O715),O715-P715&gt;=Q715),O715-P715,Q715)</f>
        <v>196</v>
      </c>
      <c r="S715" s="3" t="n">
        <f aca="false">IF(ISNUMBER(O715),R715/O715-1,"")</f>
        <v>0.13953488372093</v>
      </c>
      <c r="T715" s="13" t="n">
        <f aca="false">VLOOKUP(R715,Parámetros!$A$13:$C$16,3,TRUE())</f>
        <v>37</v>
      </c>
      <c r="U715" s="13" t="n">
        <f aca="false">IF(R715&gt;=Parámetros!$B$7,I715,0)</f>
        <v>0</v>
      </c>
      <c r="V715" s="13" t="n">
        <f aca="false">R715*(1-G715)-T715-U715</f>
        <v>131.56</v>
      </c>
      <c r="W715" s="13" t="n">
        <f aca="false">V715-F715</f>
        <v>0.280000000000001</v>
      </c>
      <c r="X715" s="2" t="s">
        <v>13505</v>
      </c>
      <c r="Y715" s="2"/>
      <c r="Z715" s="13"/>
      <c r="AA715" s="2"/>
    </row>
    <row r="716" customFormat="false" ht="15" hidden="false" customHeight="false" outlineLevel="0" collapsed="false">
      <c r="A716" s="8" t="s">
        <v>8671</v>
      </c>
      <c r="B716" s="10" t="str">
        <f aca="false">'Layout Mercado Libre'!C716</f>
        <v>Shampoo Medicasp Anticaspa Ketoconazol 1% 130 ml Duopack</v>
      </c>
      <c r="C716" s="10" t="str">
        <f aca="false">IFERROR(LEFT('Layout Mercado Libre'!E716,FIND(" &gt; ",'Layout Mercado Libre'!E716)-1),"")</f>
        <v>Salud y Equipamiento Médico</v>
      </c>
      <c r="D716" s="12" t="n">
        <v>168.66</v>
      </c>
      <c r="E716" s="13" t="n">
        <f aca="false">Parámetros!$B$5</f>
        <v>4</v>
      </c>
      <c r="F716" s="13" t="n">
        <f aca="false">D716+E716</f>
        <v>172.66</v>
      </c>
      <c r="G716" s="3" t="n">
        <f aca="false">IF(C716="",Parámetros!$B$9,IFERROR(VLOOKUP(C716,Parámetros!$A$20:$B$23,2,FALSE()),Parámetros!$B$9))</f>
        <v>0.14</v>
      </c>
      <c r="H716" s="14" t="n">
        <v>0.36</v>
      </c>
      <c r="I716" s="12" t="n">
        <v>75</v>
      </c>
      <c r="J716" s="13" t="n">
        <f aca="false">ROUNDUP((F716+Parámetros!$C$13)/(1-G716),0)</f>
        <v>230</v>
      </c>
      <c r="K716" s="13" t="n">
        <f aca="false">ROUNDUP((F716+Parámetros!$C$14)/(1-G716),0)</f>
        <v>236</v>
      </c>
      <c r="L716" s="13" t="n">
        <f aca="false">ROUNDUP((F716+Parámetros!$C$15)/(1-G716),0)</f>
        <v>244</v>
      </c>
      <c r="M716" s="13" t="n">
        <f aca="false">MAX(ROUNDUP((F716+I716)/(1-G716),0),Parámetros!$B$7)</f>
        <v>299</v>
      </c>
      <c r="N716" s="12" t="n">
        <v>305.5</v>
      </c>
      <c r="O716" s="12" t="n">
        <v>249</v>
      </c>
      <c r="P716" s="13" t="n">
        <f aca="false">Parámetros!$B$6</f>
        <v>1</v>
      </c>
      <c r="Q716" s="13" t="n">
        <f aca="false">IF(AND(ISNUMBER(O716),O716-P716&gt;=Parámetros!$B$7),M716,IF(J716&lt;Parámetros!$B$13,J716,IF(K716&lt;Parámetros!$B$14,K716,IF(L716&lt;Parámetros!$B$15,L716,M716))))</f>
        <v>244</v>
      </c>
      <c r="R716" s="13" t="n">
        <f aca="false">IF(AND(ISNUMBER(O716),O716-P716&gt;=Q716),O716-P716,Q716)</f>
        <v>248</v>
      </c>
      <c r="S716" s="3" t="n">
        <f aca="false">IF(ISNUMBER(O716),R716/O716-1,"")</f>
        <v>-0.00401606425702816</v>
      </c>
      <c r="T716" s="13" t="n">
        <f aca="false">VLOOKUP(R716,Parámetros!$A$13:$C$16,3,TRUE())</f>
        <v>37</v>
      </c>
      <c r="U716" s="13" t="n">
        <f aca="false">IF(R716&gt;=Parámetros!$B$7,I716,0)</f>
        <v>0</v>
      </c>
      <c r="V716" s="13" t="n">
        <f aca="false">R716*(1-G716)-T716-U716</f>
        <v>176.28</v>
      </c>
      <c r="W716" s="13" t="n">
        <f aca="false">V716-F716</f>
        <v>3.62</v>
      </c>
      <c r="X716" s="2" t="s">
        <v>13751</v>
      </c>
      <c r="Y716" s="2"/>
      <c r="Z716" s="13"/>
      <c r="AA716" s="2"/>
    </row>
    <row r="717" customFormat="false" ht="15" hidden="false" customHeight="false" outlineLevel="0" collapsed="false">
      <c r="A717" s="8" t="s">
        <v>8687</v>
      </c>
      <c r="B717" s="10" t="str">
        <f aca="false">'Layout Mercado Libre'!C717</f>
        <v>Pilas Alcalinas Duracell AAA 1.5 V 5 Piezas</v>
      </c>
      <c r="C717" s="10" t="str">
        <f aca="false">IFERROR(LEFT('Layout Mercado Libre'!E717,FIND(" &gt; ",'Layout Mercado Libre'!E717)-1),"")</f>
        <v>Electrónica, Audio y Video</v>
      </c>
      <c r="D717" s="12" t="n">
        <v>101.38</v>
      </c>
      <c r="E717" s="13" t="n">
        <f aca="false">Parámetros!$B$5</f>
        <v>4</v>
      </c>
      <c r="F717" s="13" t="n">
        <f aca="false">D717+E717</f>
        <v>105.38</v>
      </c>
      <c r="G717" s="3" t="n">
        <f aca="false">IF(C717="",Parámetros!$B$9,IFERROR(VLOOKUP(C717,Parámetros!$A$20:$B$23,2,FALSE()),Parámetros!$B$9))</f>
        <v>0.16</v>
      </c>
      <c r="H717" s="14" t="n">
        <v>0.18</v>
      </c>
      <c r="I717" s="12" t="n">
        <v>75</v>
      </c>
      <c r="J717" s="13" t="n">
        <f aca="false">ROUNDUP((F717+Parámetros!$C$13)/(1-G717),0)</f>
        <v>156</v>
      </c>
      <c r="K717" s="13" t="n">
        <f aca="false">ROUNDUP((F717+Parámetros!$C$14)/(1-G717),0)</f>
        <v>162</v>
      </c>
      <c r="L717" s="13" t="n">
        <f aca="false">ROUNDUP((F717+Parámetros!$C$15)/(1-G717),0)</f>
        <v>170</v>
      </c>
      <c r="M717" s="13" t="n">
        <f aca="false">MAX(ROUNDUP((F717+I717)/(1-G717),0),Parámetros!$B$7)</f>
        <v>299</v>
      </c>
      <c r="N717" s="12" t="n">
        <v>560.33</v>
      </c>
      <c r="O717" s="12" t="n">
        <v>190</v>
      </c>
      <c r="P717" s="13" t="n">
        <f aca="false">Parámetros!$B$6</f>
        <v>1</v>
      </c>
      <c r="Q717" s="13" t="n">
        <f aca="false">IF(AND(ISNUMBER(O717),O717-P717&gt;=Parámetros!$B$7),M717,IF(J717&lt;Parámetros!$B$13,J717,IF(K717&lt;Parámetros!$B$14,K717,IF(L717&lt;Parámetros!$B$15,L717,M717))))</f>
        <v>170</v>
      </c>
      <c r="R717" s="13" t="n">
        <f aca="false">IF(AND(ISNUMBER(O717),O717-P717&gt;=Q717),O717-P717,Q717)</f>
        <v>189</v>
      </c>
      <c r="S717" s="3" t="n">
        <f aca="false">IF(ISNUMBER(O717),R717/O717-1,"")</f>
        <v>-0.00526315789473686</v>
      </c>
      <c r="T717" s="13" t="n">
        <f aca="false">VLOOKUP(R717,Parámetros!$A$13:$C$16,3,TRUE())</f>
        <v>37</v>
      </c>
      <c r="U717" s="13" t="n">
        <f aca="false">IF(R717&gt;=Parámetros!$B$7,I717,0)</f>
        <v>0</v>
      </c>
      <c r="V717" s="13" t="n">
        <f aca="false">R717*(1-G717)-T717-U717</f>
        <v>121.76</v>
      </c>
      <c r="W717" s="13" t="n">
        <f aca="false">V717-F717</f>
        <v>16.38</v>
      </c>
      <c r="X717" s="2" t="s">
        <v>13730</v>
      </c>
      <c r="Y717" s="2"/>
      <c r="Z717" s="13"/>
      <c r="AA717" s="2"/>
    </row>
    <row r="718" customFormat="false" ht="15" hidden="false" customHeight="false" outlineLevel="0" collapsed="false">
      <c r="A718" s="8" t="s">
        <v>8697</v>
      </c>
      <c r="B718" s="10" t="str">
        <f aca="false">'Layout Mercado Libre'!C718</f>
        <v>Dimoflax Cleboprida Simeticona 0.5/200 mg 45 Cápsulas</v>
      </c>
      <c r="C718" s="10" t="str">
        <f aca="false">IFERROR(LEFT('Layout Mercado Libre'!E718,FIND(" &gt; ",'Layout Mercado Libre'!E718)-1),"")</f>
        <v>Salud y Equipamiento Médico</v>
      </c>
      <c r="D718" s="12" t="n">
        <v>964.06</v>
      </c>
      <c r="E718" s="13" t="n">
        <f aca="false">Parámetros!$B$5</f>
        <v>4</v>
      </c>
      <c r="F718" s="13" t="n">
        <f aca="false">D718+E718</f>
        <v>968.06</v>
      </c>
      <c r="G718" s="3" t="n">
        <f aca="false">IF(C718="",Parámetros!$B$9,IFERROR(VLOOKUP(C718,Parámetros!$A$20:$B$23,2,FALSE()),Parámetros!$B$9))</f>
        <v>0.14</v>
      </c>
      <c r="H718" s="14" t="n">
        <v>0.22</v>
      </c>
      <c r="I718" s="12" t="n">
        <v>75</v>
      </c>
      <c r="J718" s="13" t="n">
        <f aca="false">ROUNDUP((F718+Parámetros!$C$13)/(1-G718),0)</f>
        <v>1155</v>
      </c>
      <c r="K718" s="13" t="n">
        <f aca="false">ROUNDUP((F718+Parámetros!$C$14)/(1-G718),0)</f>
        <v>1161</v>
      </c>
      <c r="L718" s="13" t="n">
        <f aca="false">ROUNDUP((F718+Parámetros!$C$15)/(1-G718),0)</f>
        <v>1169</v>
      </c>
      <c r="M718" s="13" t="n">
        <f aca="false">MAX(ROUNDUP((F718+I718)/(1-G718),0),Parámetros!$B$7)</f>
        <v>1213</v>
      </c>
      <c r="N718" s="12" t="n">
        <v>1418.76</v>
      </c>
      <c r="O718" s="12" t="n">
        <v>1249.98</v>
      </c>
      <c r="P718" s="13" t="n">
        <f aca="false">Parámetros!$B$6</f>
        <v>1</v>
      </c>
      <c r="Q718" s="13" t="n">
        <f aca="false">IF(AND(ISNUMBER(O718),O718-P718&gt;=Parámetros!$B$7),M718,IF(J718&lt;Parámetros!$B$13,J718,IF(K718&lt;Parámetros!$B$14,K718,IF(L718&lt;Parámetros!$B$15,L718,M718))))</f>
        <v>1213</v>
      </c>
      <c r="R718" s="13" t="n">
        <f aca="false">IF(AND(ISNUMBER(O718),O718-P718&gt;=Q718),O718-P718,Q718)</f>
        <v>1248.98</v>
      </c>
      <c r="S718" s="3" t="n">
        <f aca="false">IF(ISNUMBER(O718),R718/O718-1,"")</f>
        <v>-0.000800012800204808</v>
      </c>
      <c r="T718" s="13" t="n">
        <f aca="false">VLOOKUP(R718,Parámetros!$A$13:$C$16,3,TRUE())</f>
        <v>0</v>
      </c>
      <c r="U718" s="13" t="n">
        <f aca="false">IF(R718&gt;=Parámetros!$B$7,I718,0)</f>
        <v>75</v>
      </c>
      <c r="V718" s="13" t="n">
        <f aca="false">R718*(1-G718)-T718-U718</f>
        <v>999.1228</v>
      </c>
      <c r="W718" s="13" t="n">
        <f aca="false">V718-F718</f>
        <v>31.0628000000002</v>
      </c>
      <c r="X718" s="2" t="s">
        <v>13752</v>
      </c>
      <c r="Y718" s="2"/>
      <c r="Z718" s="13"/>
      <c r="AA718" s="2"/>
    </row>
    <row r="719" customFormat="false" ht="15" hidden="false" customHeight="false" outlineLevel="0" collapsed="false">
      <c r="A719" s="8" t="s">
        <v>8711</v>
      </c>
      <c r="B719" s="10" t="str">
        <f aca="false">'Layout Mercado Libre'!C719</f>
        <v>Desodorante Speed Stick Xtreme Intense Gel 85 g</v>
      </c>
      <c r="C719" s="10" t="str">
        <f aca="false">IFERROR(LEFT('Layout Mercado Libre'!E719,FIND(" &gt; ",'Layout Mercado Libre'!E719)-1),"")</f>
        <v>Belleza y Cuidado Personal</v>
      </c>
      <c r="D719" s="12" t="n">
        <v>48.25</v>
      </c>
      <c r="E719" s="13" t="n">
        <f aca="false">Parámetros!$B$5</f>
        <v>4</v>
      </c>
      <c r="F719" s="13" t="n">
        <f aca="false">D719+E719</f>
        <v>52.25</v>
      </c>
      <c r="G719" s="3" t="n">
        <f aca="false">IF(C719="",Parámetros!$B$9,IFERROR(VLOOKUP(C719,Parámetros!$A$20:$B$23,2,FALSE()),Parámetros!$B$9))</f>
        <v>0.14</v>
      </c>
      <c r="H719" s="14" t="n">
        <v>0.15</v>
      </c>
      <c r="I719" s="12" t="n">
        <v>75</v>
      </c>
      <c r="J719" s="13" t="n">
        <f aca="false">ROUNDUP((F719+Parámetros!$C$13)/(1-G719),0)</f>
        <v>90</v>
      </c>
      <c r="K719" s="13" t="n">
        <f aca="false">ROUNDUP((F719+Parámetros!$C$14)/(1-G719),0)</f>
        <v>96</v>
      </c>
      <c r="L719" s="13" t="n">
        <f aca="false">ROUNDUP((F719+Parámetros!$C$15)/(1-G719),0)</f>
        <v>104</v>
      </c>
      <c r="M719" s="13" t="n">
        <f aca="false">MAX(ROUNDUP((F719+I719)/(1-G719),0),Parámetros!$B$7)</f>
        <v>299</v>
      </c>
      <c r="N719" s="12" t="n">
        <v>119.52</v>
      </c>
      <c r="O719" s="12" t="n">
        <v>52</v>
      </c>
      <c r="P719" s="13" t="n">
        <f aca="false">Parámetros!$B$6</f>
        <v>1</v>
      </c>
      <c r="Q719" s="13" t="n">
        <f aca="false">IF(AND(ISNUMBER(O719),O719-P719&gt;=Parámetros!$B$7),M719,IF(J719&lt;Parámetros!$B$13,J719,IF(K719&lt;Parámetros!$B$14,K719,IF(L719&lt;Parámetros!$B$15,L719,M719))))</f>
        <v>90</v>
      </c>
      <c r="R719" s="13" t="n">
        <f aca="false">IF(AND(ISNUMBER(O719),O719-P719&gt;=Q719),O719-P719,Q719)</f>
        <v>90</v>
      </c>
      <c r="S719" s="3" t="n">
        <f aca="false">IF(ISNUMBER(O719),R719/O719-1,"")</f>
        <v>0.730769230769231</v>
      </c>
      <c r="T719" s="13" t="n">
        <f aca="false">VLOOKUP(R719,Parámetros!$A$13:$C$16,3,TRUE())</f>
        <v>25</v>
      </c>
      <c r="U719" s="13" t="n">
        <f aca="false">IF(R719&gt;=Parámetros!$B$7,I719,0)</f>
        <v>0</v>
      </c>
      <c r="V719" s="13" t="n">
        <f aca="false">R719*(1-G719)-T719-U719</f>
        <v>52.4</v>
      </c>
      <c r="W719" s="13" t="n">
        <f aca="false">V719-F719</f>
        <v>0.150000000000006</v>
      </c>
      <c r="X719" s="2" t="s">
        <v>13611</v>
      </c>
      <c r="Y719" s="2"/>
      <c r="Z719" s="13"/>
      <c r="AA719" s="2"/>
    </row>
    <row r="720" customFormat="false" ht="15" hidden="false" customHeight="false" outlineLevel="0" collapsed="false">
      <c r="A720" s="8" t="s">
        <v>8722</v>
      </c>
      <c r="B720" s="10" t="str">
        <f aca="false">'Layout Mercado Libre'!C720</f>
        <v>Gelubrin 600 mg Ibuprofeno 10 Cápsulas</v>
      </c>
      <c r="C720" s="10" t="str">
        <f aca="false">IFERROR(LEFT('Layout Mercado Libre'!E720,FIND(" &gt; ",'Layout Mercado Libre'!E720)-1),"")</f>
        <v>Salud y Equipamiento Médico</v>
      </c>
      <c r="D720" s="12" t="n">
        <v>20.66</v>
      </c>
      <c r="E720" s="13" t="n">
        <f aca="false">Parámetros!$B$5</f>
        <v>4</v>
      </c>
      <c r="F720" s="13" t="n">
        <f aca="false">D720+E720</f>
        <v>24.66</v>
      </c>
      <c r="G720" s="3" t="n">
        <f aca="false">IF(C720="",Parámetros!$B$9,IFERROR(VLOOKUP(C720,Parámetros!$A$20:$B$23,2,FALSE()),Parámetros!$B$9))</f>
        <v>0.14</v>
      </c>
      <c r="H720" s="14" t="n">
        <v>0.14</v>
      </c>
      <c r="I720" s="12" t="n">
        <v>75</v>
      </c>
      <c r="J720" s="13" t="n">
        <f aca="false">ROUNDUP((F720+Parámetros!$C$13)/(1-G720),0)</f>
        <v>58</v>
      </c>
      <c r="K720" s="13" t="n">
        <f aca="false">ROUNDUP((F720+Parámetros!$C$14)/(1-G720),0)</f>
        <v>64</v>
      </c>
      <c r="L720" s="13" t="n">
        <f aca="false">ROUNDUP((F720+Parámetros!$C$15)/(1-G720),0)</f>
        <v>72</v>
      </c>
      <c r="M720" s="13" t="n">
        <f aca="false">MAX(ROUNDUP((F720+I720)/(1-G720),0),Parámetros!$B$7)</f>
        <v>299</v>
      </c>
      <c r="N720" s="12" t="n">
        <v>84.7</v>
      </c>
      <c r="O720" s="12" t="n">
        <v>60</v>
      </c>
      <c r="P720" s="13" t="n">
        <f aca="false">Parámetros!$B$6</f>
        <v>1</v>
      </c>
      <c r="Q720" s="13" t="n">
        <f aca="false">IF(AND(ISNUMBER(O720),O720-P720&gt;=Parámetros!$B$7),M720,IF(J720&lt;Parámetros!$B$13,J720,IF(K720&lt;Parámetros!$B$14,K720,IF(L720&lt;Parámetros!$B$15,L720,M720))))</f>
        <v>58</v>
      </c>
      <c r="R720" s="13" t="n">
        <f aca="false">IF(AND(ISNUMBER(O720),O720-P720&gt;=Q720),O720-P720,Q720)</f>
        <v>59</v>
      </c>
      <c r="S720" s="3" t="n">
        <f aca="false">IF(ISNUMBER(O720),R720/O720-1,"")</f>
        <v>-0.0166666666666667</v>
      </c>
      <c r="T720" s="13" t="n">
        <f aca="false">VLOOKUP(R720,Parámetros!$A$13:$C$16,3,TRUE())</f>
        <v>25</v>
      </c>
      <c r="U720" s="13" t="n">
        <f aca="false">IF(R720&gt;=Parámetros!$B$7,I720,0)</f>
        <v>0</v>
      </c>
      <c r="V720" s="13" t="n">
        <f aca="false">R720*(1-G720)-T720-U720</f>
        <v>25.74</v>
      </c>
      <c r="W720" s="13" t="n">
        <f aca="false">V720-F720</f>
        <v>1.08</v>
      </c>
      <c r="X720" s="2" t="s">
        <v>13702</v>
      </c>
      <c r="Y720" s="2"/>
      <c r="Z720" s="13"/>
      <c r="AA720" s="2"/>
    </row>
    <row r="721" customFormat="false" ht="15" hidden="false" customHeight="false" outlineLevel="0" collapsed="false">
      <c r="A721" s="8" t="s">
        <v>8735</v>
      </c>
      <c r="B721" s="10" t="str">
        <f aca="false">'Layout Mercado Libre'!C721</f>
        <v>Procto-Glyvenol Tribenósido Lidocaína 5 Supositorios</v>
      </c>
      <c r="C721" s="10" t="str">
        <f aca="false">IFERROR(LEFT('Layout Mercado Libre'!E721,FIND(" &gt; ",'Layout Mercado Libre'!E721)-1),"")</f>
        <v>Salud y Equipamiento Médico</v>
      </c>
      <c r="D721" s="12" t="n">
        <v>214.32</v>
      </c>
      <c r="E721" s="13" t="n">
        <f aca="false">Parámetros!$B$5</f>
        <v>4</v>
      </c>
      <c r="F721" s="13" t="n">
        <f aca="false">D721+E721</f>
        <v>218.32</v>
      </c>
      <c r="G721" s="3" t="n">
        <f aca="false">IF(C721="",Parámetros!$B$9,IFERROR(VLOOKUP(C721,Parámetros!$A$20:$B$23,2,FALSE()),Parámetros!$B$9))</f>
        <v>0.14</v>
      </c>
      <c r="H721" s="14" t="n">
        <v>0.13</v>
      </c>
      <c r="I721" s="12" t="n">
        <v>75</v>
      </c>
      <c r="J721" s="13" t="n">
        <f aca="false">ROUNDUP((F721+Parámetros!$C$13)/(1-G721),0)</f>
        <v>283</v>
      </c>
      <c r="K721" s="13" t="n">
        <f aca="false">ROUNDUP((F721+Parámetros!$C$14)/(1-G721),0)</f>
        <v>289</v>
      </c>
      <c r="L721" s="13" t="n">
        <f aca="false">ROUNDUP((F721+Parámetros!$C$15)/(1-G721),0)</f>
        <v>297</v>
      </c>
      <c r="M721" s="13" t="n">
        <f aca="false">MAX(ROUNDUP((F721+I721)/(1-G721),0),Parámetros!$B$7)</f>
        <v>342</v>
      </c>
      <c r="N721" s="12" t="n">
        <v>373.44</v>
      </c>
      <c r="O721" s="12" t="n">
        <v>201.62</v>
      </c>
      <c r="P721" s="13" t="n">
        <f aca="false">Parámetros!$B$6</f>
        <v>1</v>
      </c>
      <c r="Q721" s="13" t="n">
        <f aca="false">IF(AND(ISNUMBER(O721),O721-P721&gt;=Parámetros!$B$7),M721,IF(J721&lt;Parámetros!$B$13,J721,IF(K721&lt;Parámetros!$B$14,K721,IF(L721&lt;Parámetros!$B$15,L721,M721))))</f>
        <v>297</v>
      </c>
      <c r="R721" s="13" t="n">
        <f aca="false">IF(AND(ISNUMBER(O721),O721-P721&gt;=Q721),O721-P721,Q721)</f>
        <v>297</v>
      </c>
      <c r="S721" s="3" t="n">
        <f aca="false">IF(ISNUMBER(O721),R721/O721-1,"")</f>
        <v>0.47306814800119</v>
      </c>
      <c r="T721" s="13" t="n">
        <f aca="false">VLOOKUP(R721,Parámetros!$A$13:$C$16,3,TRUE())</f>
        <v>37</v>
      </c>
      <c r="U721" s="13" t="n">
        <f aca="false">IF(R721&gt;=Parámetros!$B$7,I721,0)</f>
        <v>0</v>
      </c>
      <c r="V721" s="13" t="n">
        <f aca="false">R721*(1-G721)-T721-U721</f>
        <v>218.42</v>
      </c>
      <c r="W721" s="13" t="n">
        <f aca="false">V721-F721</f>
        <v>0.0999999999999943</v>
      </c>
      <c r="X721" s="2" t="s">
        <v>13753</v>
      </c>
      <c r="Y721" s="2"/>
      <c r="Z721" s="13"/>
      <c r="AA721" s="2"/>
    </row>
    <row r="722" customFormat="false" ht="15" hidden="false" customHeight="false" outlineLevel="0" collapsed="false">
      <c r="A722" s="8" t="s">
        <v>8748</v>
      </c>
      <c r="B722" s="10" t="str">
        <f aca="false">'Layout Mercado Libre'!C722</f>
        <v>Desodorante Speed Stick 24/7 Xtreme Night Gel 85 g</v>
      </c>
      <c r="C722" s="10" t="str">
        <f aca="false">IFERROR(LEFT('Layout Mercado Libre'!E722,FIND(" &gt; ",'Layout Mercado Libre'!E722)-1),"")</f>
        <v>Belleza y Cuidado Personal</v>
      </c>
      <c r="D722" s="12" t="n">
        <v>48.25</v>
      </c>
      <c r="E722" s="13" t="n">
        <f aca="false">Parámetros!$B$5</f>
        <v>4</v>
      </c>
      <c r="F722" s="13" t="n">
        <f aca="false">D722+E722</f>
        <v>52.25</v>
      </c>
      <c r="G722" s="3" t="n">
        <f aca="false">IF(C722="",Parámetros!$B$9,IFERROR(VLOOKUP(C722,Parámetros!$A$20:$B$23,2,FALSE()),Parámetros!$B$9))</f>
        <v>0.14</v>
      </c>
      <c r="H722" s="14" t="n">
        <v>0.15</v>
      </c>
      <c r="I722" s="12" t="n">
        <v>75</v>
      </c>
      <c r="J722" s="13" t="n">
        <f aca="false">ROUNDUP((F722+Parámetros!$C$13)/(1-G722),0)</f>
        <v>90</v>
      </c>
      <c r="K722" s="13" t="n">
        <f aca="false">ROUNDUP((F722+Parámetros!$C$14)/(1-G722),0)</f>
        <v>96</v>
      </c>
      <c r="L722" s="13" t="n">
        <f aca="false">ROUNDUP((F722+Parámetros!$C$15)/(1-G722),0)</f>
        <v>104</v>
      </c>
      <c r="M722" s="13" t="n">
        <f aca="false">MAX(ROUNDUP((F722+I722)/(1-G722),0),Parámetros!$B$7)</f>
        <v>299</v>
      </c>
      <c r="N722" s="12" t="n">
        <v>113.97</v>
      </c>
      <c r="O722" s="12" t="n">
        <v>52</v>
      </c>
      <c r="P722" s="13" t="n">
        <f aca="false">Parámetros!$B$6</f>
        <v>1</v>
      </c>
      <c r="Q722" s="13" t="n">
        <f aca="false">IF(AND(ISNUMBER(O722),O722-P722&gt;=Parámetros!$B$7),M722,IF(J722&lt;Parámetros!$B$13,J722,IF(K722&lt;Parámetros!$B$14,K722,IF(L722&lt;Parámetros!$B$15,L722,M722))))</f>
        <v>90</v>
      </c>
      <c r="R722" s="13" t="n">
        <f aca="false">IF(AND(ISNUMBER(O722),O722-P722&gt;=Q722),O722-P722,Q722)</f>
        <v>90</v>
      </c>
      <c r="S722" s="3" t="n">
        <f aca="false">IF(ISNUMBER(O722),R722/O722-1,"")</f>
        <v>0.730769230769231</v>
      </c>
      <c r="T722" s="13" t="n">
        <f aca="false">VLOOKUP(R722,Parámetros!$A$13:$C$16,3,TRUE())</f>
        <v>25</v>
      </c>
      <c r="U722" s="13" t="n">
        <f aca="false">IF(R722&gt;=Parámetros!$B$7,I722,0)</f>
        <v>0</v>
      </c>
      <c r="V722" s="13" t="n">
        <f aca="false">R722*(1-G722)-T722-U722</f>
        <v>52.4</v>
      </c>
      <c r="W722" s="13" t="n">
        <f aca="false">V722-F722</f>
        <v>0.150000000000006</v>
      </c>
      <c r="X722" s="2" t="s">
        <v>13611</v>
      </c>
      <c r="Y722" s="2"/>
      <c r="Z722" s="13"/>
      <c r="AA722" s="2"/>
    </row>
    <row r="723" customFormat="false" ht="15" hidden="false" customHeight="false" outlineLevel="0" collapsed="false">
      <c r="A723" s="8" t="s">
        <v>8758</v>
      </c>
      <c r="B723" s="10" t="str">
        <f aca="false">'Layout Mercado Libre'!C723</f>
        <v>Dolac Ketorolaco 10 mg 20 Cápsulas de Gel</v>
      </c>
      <c r="C723" s="10" t="str">
        <f aca="false">IFERROR(LEFT('Layout Mercado Libre'!E723,FIND(" &gt; ",'Layout Mercado Libre'!E723)-1),"")</f>
        <v>Salud y Equipamiento Médico</v>
      </c>
      <c r="D723" s="12" t="n">
        <v>146.74</v>
      </c>
      <c r="E723" s="13" t="n">
        <f aca="false">Parámetros!$B$5</f>
        <v>4</v>
      </c>
      <c r="F723" s="13" t="n">
        <f aca="false">D723+E723</f>
        <v>150.74</v>
      </c>
      <c r="G723" s="3" t="n">
        <f aca="false">IF(C723="",Parámetros!$B$9,IFERROR(VLOOKUP(C723,Parámetros!$A$20:$B$23,2,FALSE()),Parámetros!$B$9))</f>
        <v>0.14</v>
      </c>
      <c r="H723" s="14" t="n">
        <v>0.17</v>
      </c>
      <c r="I723" s="12" t="n">
        <v>75</v>
      </c>
      <c r="J723" s="13" t="n">
        <f aca="false">ROUNDUP((F723+Parámetros!$C$13)/(1-G723),0)</f>
        <v>205</v>
      </c>
      <c r="K723" s="13" t="n">
        <f aca="false">ROUNDUP((F723+Parámetros!$C$14)/(1-G723),0)</f>
        <v>211</v>
      </c>
      <c r="L723" s="13" t="n">
        <f aca="false">ROUNDUP((F723+Parámetros!$C$15)/(1-G723),0)</f>
        <v>219</v>
      </c>
      <c r="M723" s="13" t="n">
        <f aca="false">MAX(ROUNDUP((F723+I723)/(1-G723),0),Parámetros!$B$7)</f>
        <v>299</v>
      </c>
      <c r="N723" s="12" t="n">
        <v>270</v>
      </c>
      <c r="O723" s="12" t="n">
        <v>273</v>
      </c>
      <c r="P723" s="13" t="n">
        <f aca="false">Parámetros!$B$6</f>
        <v>1</v>
      </c>
      <c r="Q723" s="13" t="n">
        <f aca="false">IF(AND(ISNUMBER(O723),O723-P723&gt;=Parámetros!$B$7),M723,IF(J723&lt;Parámetros!$B$13,J723,IF(K723&lt;Parámetros!$B$14,K723,IF(L723&lt;Parámetros!$B$15,L723,M723))))</f>
        <v>219</v>
      </c>
      <c r="R723" s="13" t="n">
        <f aca="false">IF(AND(ISNUMBER(O723),O723-P723&gt;=Q723),O723-P723,Q723)</f>
        <v>272</v>
      </c>
      <c r="S723" s="3" t="n">
        <f aca="false">IF(ISNUMBER(O723),R723/O723-1,"")</f>
        <v>-0.00366300366300365</v>
      </c>
      <c r="T723" s="13" t="n">
        <f aca="false">VLOOKUP(R723,Parámetros!$A$13:$C$16,3,TRUE())</f>
        <v>37</v>
      </c>
      <c r="U723" s="13" t="n">
        <f aca="false">IF(R723&gt;=Parámetros!$B$7,I723,0)</f>
        <v>0</v>
      </c>
      <c r="V723" s="13" t="n">
        <f aca="false">R723*(1-G723)-T723-U723</f>
        <v>196.92</v>
      </c>
      <c r="W723" s="13" t="n">
        <f aca="false">V723-F723</f>
        <v>46.18</v>
      </c>
      <c r="X723" s="2" t="s">
        <v>13532</v>
      </c>
      <c r="Y723" s="2"/>
      <c r="Z723" s="13"/>
      <c r="AA723" s="2"/>
    </row>
    <row r="724" customFormat="false" ht="15" hidden="false" customHeight="false" outlineLevel="0" collapsed="false">
      <c r="A724" s="8" t="s">
        <v>8769</v>
      </c>
      <c r="B724" s="10" t="str">
        <f aca="false">'Layout Mercado Libre'!C724</f>
        <v>Dexeryl Crema Emoliente Piel Seca a Muy Seca 500 g</v>
      </c>
      <c r="C724" s="10" t="str">
        <f aca="false">IFERROR(LEFT('Layout Mercado Libre'!E724,FIND(" &gt; ",'Layout Mercado Libre'!E724)-1),"")</f>
        <v>Salud y Equipamiento Médico</v>
      </c>
      <c r="D724" s="12" t="n">
        <v>262.36</v>
      </c>
      <c r="E724" s="13" t="n">
        <f aca="false">Parámetros!$B$5</f>
        <v>4</v>
      </c>
      <c r="F724" s="13" t="n">
        <f aca="false">D724+E724</f>
        <v>266.36</v>
      </c>
      <c r="G724" s="3" t="n">
        <f aca="false">IF(C724="",Parámetros!$B$9,IFERROR(VLOOKUP(C724,Parámetros!$A$20:$B$23,2,FALSE()),Parámetros!$B$9))</f>
        <v>0.14</v>
      </c>
      <c r="H724" s="14" t="n">
        <v>0.62</v>
      </c>
      <c r="I724" s="12" t="n">
        <v>90</v>
      </c>
      <c r="J724" s="13" t="n">
        <f aca="false">ROUNDUP((F724+Parámetros!$C$13)/(1-G724),0)</f>
        <v>339</v>
      </c>
      <c r="K724" s="13" t="n">
        <f aca="false">ROUNDUP((F724+Parámetros!$C$14)/(1-G724),0)</f>
        <v>345</v>
      </c>
      <c r="L724" s="13" t="n">
        <f aca="false">ROUNDUP((F724+Parámetros!$C$15)/(1-G724),0)</f>
        <v>353</v>
      </c>
      <c r="M724" s="13" t="n">
        <f aca="false">MAX(ROUNDUP((F724+I724)/(1-G724),0),Parámetros!$B$7)</f>
        <v>415</v>
      </c>
      <c r="N724" s="12" t="n">
        <v>606.18</v>
      </c>
      <c r="O724" s="12" t="n">
        <v>390</v>
      </c>
      <c r="P724" s="13" t="n">
        <f aca="false">Parámetros!$B$6</f>
        <v>1</v>
      </c>
      <c r="Q724" s="13" t="n">
        <f aca="false">IF(AND(ISNUMBER(O724),O724-P724&gt;=Parámetros!$B$7),M724,IF(J724&lt;Parámetros!$B$13,J724,IF(K724&lt;Parámetros!$B$14,K724,IF(L724&lt;Parámetros!$B$15,L724,M724))))</f>
        <v>415</v>
      </c>
      <c r="R724" s="13" t="n">
        <f aca="false">IF(AND(ISNUMBER(O724),O724-P724&gt;=Q724),O724-P724,Q724)</f>
        <v>415</v>
      </c>
      <c r="S724" s="3" t="n">
        <f aca="false">IF(ISNUMBER(O724),R724/O724-1,"")</f>
        <v>0.0641025641025641</v>
      </c>
      <c r="T724" s="13" t="n">
        <f aca="false">VLOOKUP(R724,Parámetros!$A$13:$C$16,3,TRUE())</f>
        <v>0</v>
      </c>
      <c r="U724" s="13" t="n">
        <f aca="false">IF(R724&gt;=Parámetros!$B$7,I724,0)</f>
        <v>90</v>
      </c>
      <c r="V724" s="13" t="n">
        <f aca="false">R724*(1-G724)-T724-U724</f>
        <v>266.9</v>
      </c>
      <c r="W724" s="13" t="n">
        <f aca="false">V724-F724</f>
        <v>0.539999999999964</v>
      </c>
      <c r="X724" s="2" t="s">
        <v>13754</v>
      </c>
      <c r="Y724" s="2"/>
      <c r="Z724" s="13"/>
      <c r="AA724" s="2"/>
    </row>
    <row r="725" customFormat="false" ht="15" hidden="false" customHeight="false" outlineLevel="0" collapsed="false">
      <c r="A725" s="8" t="s">
        <v>8784</v>
      </c>
      <c r="B725" s="10" t="str">
        <f aca="false">'Layout Mercado Libre'!C725</f>
        <v>Levonorgestrel Prudence 1.5 mg 1 Tableta</v>
      </c>
      <c r="C725" s="10" t="str">
        <f aca="false">IFERROR(LEFT('Layout Mercado Libre'!E725,FIND(" &gt; ",'Layout Mercado Libre'!E725)-1),"")</f>
        <v>Salud y Equipamiento Médico</v>
      </c>
      <c r="D725" s="12" t="n">
        <v>18.01</v>
      </c>
      <c r="E725" s="13" t="n">
        <f aca="false">Parámetros!$B$5</f>
        <v>4</v>
      </c>
      <c r="F725" s="13" t="n">
        <f aca="false">D725+E725</f>
        <v>22.01</v>
      </c>
      <c r="G725" s="3" t="n">
        <f aca="false">IF(C725="",Parámetros!$B$9,IFERROR(VLOOKUP(C725,Parámetros!$A$20:$B$23,2,FALSE()),Parámetros!$B$9))</f>
        <v>0.14</v>
      </c>
      <c r="H725" s="14" t="n">
        <v>0.12</v>
      </c>
      <c r="I725" s="12" t="n">
        <v>75</v>
      </c>
      <c r="J725" s="13" t="n">
        <f aca="false">ROUNDUP((F725+Parámetros!$C$13)/(1-G725),0)</f>
        <v>55</v>
      </c>
      <c r="K725" s="13" t="n">
        <f aca="false">ROUNDUP((F725+Parámetros!$C$14)/(1-G725),0)</f>
        <v>61</v>
      </c>
      <c r="L725" s="13" t="n">
        <f aca="false">ROUNDUP((F725+Parámetros!$C$15)/(1-G725),0)</f>
        <v>69</v>
      </c>
      <c r="M725" s="13" t="n">
        <f aca="false">MAX(ROUNDUP((F725+I725)/(1-G725),0),Parámetros!$B$7)</f>
        <v>299</v>
      </c>
      <c r="N725" s="12" t="n">
        <v>135</v>
      </c>
      <c r="O725" s="12" t="n">
        <v>129</v>
      </c>
      <c r="P725" s="13" t="n">
        <f aca="false">Parámetros!$B$6</f>
        <v>1</v>
      </c>
      <c r="Q725" s="13" t="n">
        <f aca="false">IF(AND(ISNUMBER(O725),O725-P725&gt;=Parámetros!$B$7),M725,IF(J725&lt;Parámetros!$B$13,J725,IF(K725&lt;Parámetros!$B$14,K725,IF(L725&lt;Parámetros!$B$15,L725,M725))))</f>
        <v>55</v>
      </c>
      <c r="R725" s="13" t="n">
        <f aca="false">IF(AND(ISNUMBER(O725),O725-P725&gt;=Q725),O725-P725,Q725)</f>
        <v>128</v>
      </c>
      <c r="S725" s="3" t="n">
        <f aca="false">IF(ISNUMBER(O725),R725/O725-1,"")</f>
        <v>-0.00775193798449614</v>
      </c>
      <c r="T725" s="13" t="n">
        <f aca="false">VLOOKUP(R725,Parámetros!$A$13:$C$16,3,TRUE())</f>
        <v>30</v>
      </c>
      <c r="U725" s="13" t="n">
        <f aca="false">IF(R725&gt;=Parámetros!$B$7,I725,0)</f>
        <v>0</v>
      </c>
      <c r="V725" s="13" t="n">
        <f aca="false">R725*(1-G725)-T725-U725</f>
        <v>80.08</v>
      </c>
      <c r="W725" s="13" t="n">
        <f aca="false">V725-F725</f>
        <v>58.07</v>
      </c>
      <c r="X725" s="2" t="s">
        <v>13631</v>
      </c>
      <c r="Y725" s="2"/>
      <c r="Z725" s="13"/>
      <c r="AA725" s="2"/>
    </row>
    <row r="726" customFormat="false" ht="15" hidden="false" customHeight="false" outlineLevel="0" collapsed="false">
      <c r="A726" s="8" t="s">
        <v>8797</v>
      </c>
      <c r="B726" s="10" t="str">
        <f aca="false">'Layout Mercado Libre'!C726</f>
        <v>Baycuten Crema Clotrimazol Dexametasona 30 g</v>
      </c>
      <c r="C726" s="10" t="str">
        <f aca="false">IFERROR(LEFT('Layout Mercado Libre'!E726,FIND(" &gt; ",'Layout Mercado Libre'!E726)-1),"")</f>
        <v>Salud y Equipamiento Médico</v>
      </c>
      <c r="D726" s="12" t="n">
        <v>202.68</v>
      </c>
      <c r="E726" s="13" t="n">
        <f aca="false">Parámetros!$B$5</f>
        <v>4</v>
      </c>
      <c r="F726" s="13" t="n">
        <f aca="false">D726+E726</f>
        <v>206.68</v>
      </c>
      <c r="G726" s="3" t="n">
        <f aca="false">IF(C726="",Parámetros!$B$9,IFERROR(VLOOKUP(C726,Parámetros!$A$20:$B$23,2,FALSE()),Parámetros!$B$9))</f>
        <v>0.14</v>
      </c>
      <c r="H726" s="14" t="n">
        <v>0.08</v>
      </c>
      <c r="I726" s="12" t="n">
        <v>75</v>
      </c>
      <c r="J726" s="13" t="n">
        <f aca="false">ROUNDUP((F726+Parámetros!$C$13)/(1-G726),0)</f>
        <v>270</v>
      </c>
      <c r="K726" s="13" t="n">
        <f aca="false">ROUNDUP((F726+Parámetros!$C$14)/(1-G726),0)</f>
        <v>276</v>
      </c>
      <c r="L726" s="13" t="n">
        <f aca="false">ROUNDUP((F726+Parámetros!$C$15)/(1-G726),0)</f>
        <v>284</v>
      </c>
      <c r="M726" s="13" t="n">
        <f aca="false">MAX(ROUNDUP((F726+I726)/(1-G726),0),Parámetros!$B$7)</f>
        <v>328</v>
      </c>
      <c r="N726" s="12" t="n">
        <v>676.33</v>
      </c>
      <c r="O726" s="12" t="n">
        <v>578.16</v>
      </c>
      <c r="P726" s="13" t="n">
        <f aca="false">Parámetros!$B$6</f>
        <v>1</v>
      </c>
      <c r="Q726" s="13" t="n">
        <f aca="false">IF(AND(ISNUMBER(O726),O726-P726&gt;=Parámetros!$B$7),M726,IF(J726&lt;Parámetros!$B$13,J726,IF(K726&lt;Parámetros!$B$14,K726,IF(L726&lt;Parámetros!$B$15,L726,M726))))</f>
        <v>328</v>
      </c>
      <c r="R726" s="13" t="n">
        <f aca="false">IF(AND(ISNUMBER(O726),O726-P726&gt;=Q726),O726-P726,Q726)</f>
        <v>577.16</v>
      </c>
      <c r="S726" s="3" t="n">
        <f aca="false">IF(ISNUMBER(O726),R726/O726-1,"")</f>
        <v>-0.00172962501729623</v>
      </c>
      <c r="T726" s="13" t="n">
        <f aca="false">VLOOKUP(R726,Parámetros!$A$13:$C$16,3,TRUE())</f>
        <v>0</v>
      </c>
      <c r="U726" s="13" t="n">
        <f aca="false">IF(R726&gt;=Parámetros!$B$7,I726,0)</f>
        <v>75</v>
      </c>
      <c r="V726" s="13" t="n">
        <f aca="false">R726*(1-G726)-T726-U726</f>
        <v>421.3576</v>
      </c>
      <c r="W726" s="13" t="n">
        <f aca="false">V726-F726</f>
        <v>214.6776</v>
      </c>
      <c r="X726" s="2" t="s">
        <v>13582</v>
      </c>
      <c r="Y726" s="2"/>
      <c r="Z726" s="13"/>
      <c r="AA726" s="2"/>
    </row>
    <row r="727" customFormat="false" ht="15" hidden="false" customHeight="false" outlineLevel="0" collapsed="false">
      <c r="A727" s="8" t="s">
        <v>8811</v>
      </c>
      <c r="B727" s="10" t="str">
        <f aca="false">'Layout Mercado Libre'!C727</f>
        <v>Leche en Polvo Nido Kinder 1+ Lata 800 g</v>
      </c>
      <c r="C727" s="10" t="str">
        <f aca="false">IFERROR(LEFT('Layout Mercado Libre'!E727,FIND(" &gt; ",'Layout Mercado Libre'!E727)-1),"")</f>
        <v>Bebés</v>
      </c>
      <c r="D727" s="12" t="n">
        <v>132</v>
      </c>
      <c r="E727" s="13" t="n">
        <f aca="false">Parámetros!$B$5</f>
        <v>4</v>
      </c>
      <c r="F727" s="13" t="n">
        <f aca="false">D727+E727</f>
        <v>136</v>
      </c>
      <c r="G727" s="3" t="n">
        <f aca="false">IF(C727="",Parámetros!$B$9,IFERROR(VLOOKUP(C727,Parámetros!$A$20:$B$23,2,FALSE()),Parámetros!$B$9))</f>
        <v>0.15</v>
      </c>
      <c r="H727" s="14" t="n">
        <v>0.97</v>
      </c>
      <c r="I727" s="12" t="n">
        <v>90</v>
      </c>
      <c r="J727" s="13" t="n">
        <f aca="false">ROUNDUP((F727+Parámetros!$C$13)/(1-G727),0)</f>
        <v>190</v>
      </c>
      <c r="K727" s="13" t="n">
        <f aca="false">ROUNDUP((F727+Parámetros!$C$14)/(1-G727),0)</f>
        <v>196</v>
      </c>
      <c r="L727" s="13" t="n">
        <f aca="false">ROUNDUP((F727+Parámetros!$C$15)/(1-G727),0)</f>
        <v>204</v>
      </c>
      <c r="M727" s="13" t="n">
        <f aca="false">MAX(ROUNDUP((F727+I727)/(1-G727),0),Parámetros!$B$7)</f>
        <v>299</v>
      </c>
      <c r="N727" s="12" t="n">
        <v>293.39</v>
      </c>
      <c r="O727" s="12" t="n">
        <v>270</v>
      </c>
      <c r="P727" s="13" t="n">
        <f aca="false">Parámetros!$B$6</f>
        <v>1</v>
      </c>
      <c r="Q727" s="13" t="n">
        <f aca="false">IF(AND(ISNUMBER(O727),O727-P727&gt;=Parámetros!$B$7),M727,IF(J727&lt;Parámetros!$B$13,J727,IF(K727&lt;Parámetros!$B$14,K727,IF(L727&lt;Parámetros!$B$15,L727,M727))))</f>
        <v>204</v>
      </c>
      <c r="R727" s="13" t="n">
        <f aca="false">IF(AND(ISNUMBER(O727),O727-P727&gt;=Q727),O727-P727,Q727)</f>
        <v>269</v>
      </c>
      <c r="S727" s="3" t="n">
        <f aca="false">IF(ISNUMBER(O727),R727/O727-1,"")</f>
        <v>-0.00370370370370365</v>
      </c>
      <c r="T727" s="13" t="n">
        <f aca="false">VLOOKUP(R727,Parámetros!$A$13:$C$16,3,TRUE())</f>
        <v>37</v>
      </c>
      <c r="U727" s="13" t="n">
        <f aca="false">IF(R727&gt;=Parámetros!$B$7,I727,0)</f>
        <v>0</v>
      </c>
      <c r="V727" s="13" t="n">
        <f aca="false">R727*(1-G727)-T727-U727</f>
        <v>191.65</v>
      </c>
      <c r="W727" s="13" t="n">
        <f aca="false">V727-F727</f>
        <v>55.65</v>
      </c>
      <c r="X727" s="2" t="s">
        <v>13498</v>
      </c>
      <c r="Y727" s="2"/>
      <c r="Z727" s="13"/>
      <c r="AA727" s="2"/>
    </row>
    <row r="728" customFormat="false" ht="15" hidden="false" customHeight="false" outlineLevel="0" collapsed="false">
      <c r="A728" s="8" t="s">
        <v>8825</v>
      </c>
      <c r="B728" s="10" t="str">
        <f aca="false">'Layout Mercado Libre'!C728</f>
        <v>Condones Sico Safety 3 Piezas</v>
      </c>
      <c r="C728" s="10" t="str">
        <f aca="false">IFERROR(LEFT('Layout Mercado Libre'!E728,FIND(" &gt; ",'Layout Mercado Libre'!E728)-1),"")</f>
        <v>Salud y Equipamiento Médico</v>
      </c>
      <c r="D728" s="12" t="n">
        <v>52.35</v>
      </c>
      <c r="E728" s="13" t="n">
        <f aca="false">Parámetros!$B$5</f>
        <v>4</v>
      </c>
      <c r="F728" s="13" t="n">
        <f aca="false">D728+E728</f>
        <v>56.35</v>
      </c>
      <c r="G728" s="3" t="n">
        <f aca="false">IF(C728="",Parámetros!$B$9,IFERROR(VLOOKUP(C728,Parámetros!$A$20:$B$23,2,FALSE()),Parámetros!$B$9))</f>
        <v>0.14</v>
      </c>
      <c r="H728" s="14" t="n">
        <v>0.17</v>
      </c>
      <c r="I728" s="12" t="n">
        <v>75</v>
      </c>
      <c r="J728" s="13" t="n">
        <f aca="false">ROUNDUP((F728+Parámetros!$C$13)/(1-G728),0)</f>
        <v>95</v>
      </c>
      <c r="K728" s="13" t="n">
        <f aca="false">ROUNDUP((F728+Parámetros!$C$14)/(1-G728),0)</f>
        <v>101</v>
      </c>
      <c r="L728" s="13" t="n">
        <f aca="false">ROUNDUP((F728+Parámetros!$C$15)/(1-G728),0)</f>
        <v>109</v>
      </c>
      <c r="M728" s="13" t="n">
        <f aca="false">MAX(ROUNDUP((F728+I728)/(1-G728),0),Parámetros!$B$7)</f>
        <v>299</v>
      </c>
      <c r="N728" s="12" t="n">
        <v>153.26</v>
      </c>
      <c r="O728" s="12" t="n">
        <v>136</v>
      </c>
      <c r="P728" s="13" t="n">
        <f aca="false">Parámetros!$B$6</f>
        <v>1</v>
      </c>
      <c r="Q728" s="13" t="n">
        <f aca="false">IF(AND(ISNUMBER(O728),O728-P728&gt;=Parámetros!$B$7),M728,IF(J728&lt;Parámetros!$B$13,J728,IF(K728&lt;Parámetros!$B$14,K728,IF(L728&lt;Parámetros!$B$15,L728,M728))))</f>
        <v>95</v>
      </c>
      <c r="R728" s="13" t="n">
        <f aca="false">IF(AND(ISNUMBER(O728),O728-P728&gt;=Q728),O728-P728,Q728)</f>
        <v>135</v>
      </c>
      <c r="S728" s="3" t="n">
        <f aca="false">IF(ISNUMBER(O728),R728/O728-1,"")</f>
        <v>-0.00735294117647056</v>
      </c>
      <c r="T728" s="13" t="n">
        <f aca="false">VLOOKUP(R728,Parámetros!$A$13:$C$16,3,TRUE())</f>
        <v>30</v>
      </c>
      <c r="U728" s="13" t="n">
        <f aca="false">IF(R728&gt;=Parámetros!$B$7,I728,0)</f>
        <v>0</v>
      </c>
      <c r="V728" s="13" t="n">
        <f aca="false">R728*(1-G728)-T728-U728</f>
        <v>86.1</v>
      </c>
      <c r="W728" s="13" t="n">
        <f aca="false">V728-F728</f>
        <v>29.75</v>
      </c>
      <c r="X728" s="2" t="s">
        <v>13697</v>
      </c>
      <c r="Y728" s="2"/>
      <c r="Z728" s="13"/>
      <c r="AA728" s="2"/>
    </row>
    <row r="729" customFormat="false" ht="15" hidden="false" customHeight="false" outlineLevel="0" collapsed="false">
      <c r="A729" s="8" t="s">
        <v>8836</v>
      </c>
      <c r="B729" s="10" t="str">
        <f aca="false">'Layout Mercado Libre'!C729</f>
        <v>Ensure Advance Sabor Café 237 ml</v>
      </c>
      <c r="C729" s="10" t="str">
        <f aca="false">IFERROR(LEFT('Layout Mercado Libre'!E729,FIND(" &gt; ",'Layout Mercado Libre'!E729)-1),"")</f>
        <v>Salud y Equipamiento Médico</v>
      </c>
      <c r="D729" s="12" t="n">
        <v>44.54</v>
      </c>
      <c r="E729" s="13" t="n">
        <f aca="false">Parámetros!$B$5</f>
        <v>4</v>
      </c>
      <c r="F729" s="13" t="n">
        <f aca="false">D729+E729</f>
        <v>48.54</v>
      </c>
      <c r="G729" s="3" t="n">
        <f aca="false">IF(C729="",Parámetros!$B$9,IFERROR(VLOOKUP(C729,Parámetros!$A$20:$B$23,2,FALSE()),Parámetros!$B$9))</f>
        <v>0.14</v>
      </c>
      <c r="H729" s="14" t="n">
        <v>0.34</v>
      </c>
      <c r="I729" s="12" t="n">
        <v>75</v>
      </c>
      <c r="J729" s="13" t="n">
        <f aca="false">ROUNDUP((F729+Parámetros!$C$13)/(1-G729),0)</f>
        <v>86</v>
      </c>
      <c r="K729" s="13" t="n">
        <f aca="false">ROUNDUP((F729+Parámetros!$C$14)/(1-G729),0)</f>
        <v>92</v>
      </c>
      <c r="L729" s="13" t="n">
        <f aca="false">ROUNDUP((F729+Parámetros!$C$15)/(1-G729),0)</f>
        <v>100</v>
      </c>
      <c r="M729" s="13" t="n">
        <f aca="false">MAX(ROUNDUP((F729+I729)/(1-G729),0),Parámetros!$B$7)</f>
        <v>299</v>
      </c>
      <c r="N729" s="12" t="n">
        <v>187</v>
      </c>
      <c r="O729" s="12" t="n">
        <v>187</v>
      </c>
      <c r="P729" s="13" t="n">
        <f aca="false">Parámetros!$B$6</f>
        <v>1</v>
      </c>
      <c r="Q729" s="13" t="n">
        <f aca="false">IF(AND(ISNUMBER(O729),O729-P729&gt;=Parámetros!$B$7),M729,IF(J729&lt;Parámetros!$B$13,J729,IF(K729&lt;Parámetros!$B$14,K729,IF(L729&lt;Parámetros!$B$15,L729,M729))))</f>
        <v>86</v>
      </c>
      <c r="R729" s="13" t="n">
        <f aca="false">IF(AND(ISNUMBER(O729),O729-P729&gt;=Q729),O729-P729,Q729)</f>
        <v>186</v>
      </c>
      <c r="S729" s="3" t="n">
        <f aca="false">IF(ISNUMBER(O729),R729/O729-1,"")</f>
        <v>-0.00534759358288772</v>
      </c>
      <c r="T729" s="13" t="n">
        <f aca="false">VLOOKUP(R729,Parámetros!$A$13:$C$16,3,TRUE())</f>
        <v>37</v>
      </c>
      <c r="U729" s="13" t="n">
        <f aca="false">IF(R729&gt;=Parámetros!$B$7,I729,0)</f>
        <v>0</v>
      </c>
      <c r="V729" s="13" t="n">
        <f aca="false">R729*(1-G729)-T729-U729</f>
        <v>122.96</v>
      </c>
      <c r="W729" s="13" t="n">
        <f aca="false">V729-F729</f>
        <v>74.42</v>
      </c>
      <c r="X729" s="2" t="s">
        <v>13566</v>
      </c>
      <c r="Y729" s="2"/>
      <c r="Z729" s="13"/>
      <c r="AA729" s="2"/>
    </row>
    <row r="730" customFormat="false" ht="15" hidden="false" customHeight="false" outlineLevel="0" collapsed="false">
      <c r="A730" s="8" t="s">
        <v>8845</v>
      </c>
      <c r="B730" s="10" t="str">
        <f aca="false">'Layout Mercado Libre'!C730</f>
        <v>Crema Hidratante Nivea Creme Tarro 100 ml</v>
      </c>
      <c r="C730" s="10" t="str">
        <f aca="false">IFERROR(LEFT('Layout Mercado Libre'!E730,FIND(" &gt; ",'Layout Mercado Libre'!E730)-1),"")</f>
        <v>Belleza y Cuidado Personal</v>
      </c>
      <c r="D730" s="12" t="n">
        <v>52.3667</v>
      </c>
      <c r="E730" s="13" t="n">
        <f aca="false">Parámetros!$B$5</f>
        <v>4</v>
      </c>
      <c r="F730" s="13" t="n">
        <f aca="false">D730+E730</f>
        <v>56.3667</v>
      </c>
      <c r="G730" s="3" t="n">
        <f aca="false">IF(C730="",Parámetros!$B$9,IFERROR(VLOOKUP(C730,Parámetros!$A$20:$B$23,2,FALSE()),Parámetros!$B$9))</f>
        <v>0.14</v>
      </c>
      <c r="H730" s="14" t="n">
        <v>0.17</v>
      </c>
      <c r="I730" s="12" t="n">
        <v>75</v>
      </c>
      <c r="J730" s="13" t="n">
        <f aca="false">ROUNDUP((F730+Parámetros!$C$13)/(1-G730),0)</f>
        <v>95</v>
      </c>
      <c r="K730" s="13" t="n">
        <f aca="false">ROUNDUP((F730+Parámetros!$C$14)/(1-G730),0)</f>
        <v>101</v>
      </c>
      <c r="L730" s="13" t="n">
        <f aca="false">ROUNDUP((F730+Parámetros!$C$15)/(1-G730),0)</f>
        <v>109</v>
      </c>
      <c r="M730" s="13" t="n">
        <f aca="false">MAX(ROUNDUP((F730+I730)/(1-G730),0),Parámetros!$B$7)</f>
        <v>299</v>
      </c>
      <c r="N730" s="12" t="n">
        <v>139.94</v>
      </c>
      <c r="O730" s="12" t="n">
        <v>54.9</v>
      </c>
      <c r="P730" s="13" t="n">
        <f aca="false">Parámetros!$B$6</f>
        <v>1</v>
      </c>
      <c r="Q730" s="13" t="n">
        <f aca="false">IF(AND(ISNUMBER(O730),O730-P730&gt;=Parámetros!$B$7),M730,IF(J730&lt;Parámetros!$B$13,J730,IF(K730&lt;Parámetros!$B$14,K730,IF(L730&lt;Parámetros!$B$15,L730,M730))))</f>
        <v>95</v>
      </c>
      <c r="R730" s="13" t="n">
        <f aca="false">IF(AND(ISNUMBER(O730),O730-P730&gt;=Q730),O730-P730,Q730)</f>
        <v>95</v>
      </c>
      <c r="S730" s="3" t="n">
        <f aca="false">IF(ISNUMBER(O730),R730/O730-1,"")</f>
        <v>0.730418943533698</v>
      </c>
      <c r="T730" s="13" t="n">
        <f aca="false">VLOOKUP(R730,Parámetros!$A$13:$C$16,3,TRUE())</f>
        <v>25</v>
      </c>
      <c r="U730" s="13" t="n">
        <f aca="false">IF(R730&gt;=Parámetros!$B$7,I730,0)</f>
        <v>0</v>
      </c>
      <c r="V730" s="13" t="n">
        <f aca="false">R730*(1-G730)-T730-U730</f>
        <v>56.7</v>
      </c>
      <c r="W730" s="13" t="n">
        <f aca="false">V730-F730</f>
        <v>0.333300000000001</v>
      </c>
      <c r="X730" s="2" t="s">
        <v>13608</v>
      </c>
      <c r="Y730" s="2"/>
      <c r="Z730" s="13"/>
      <c r="AA730" s="2"/>
    </row>
    <row r="731" customFormat="false" ht="15" hidden="false" customHeight="false" outlineLevel="0" collapsed="false">
      <c r="A731" s="8" t="s">
        <v>8855</v>
      </c>
      <c r="B731" s="10" t="str">
        <f aca="false">'Layout Mercado Libre'!C731</f>
        <v>Jardianz Empagliflozina 25 mg 30 Tabletas</v>
      </c>
      <c r="C731" s="10" t="str">
        <f aca="false">IFERROR(LEFT('Layout Mercado Libre'!E731,FIND(" &gt; ",'Layout Mercado Libre'!E731)-1),"")</f>
        <v>Salud y Equipamiento Médico</v>
      </c>
      <c r="D731" s="12" t="n">
        <v>1580.1</v>
      </c>
      <c r="E731" s="13" t="n">
        <f aca="false">Parámetros!$B$5</f>
        <v>4</v>
      </c>
      <c r="F731" s="13" t="n">
        <f aca="false">D731+E731</f>
        <v>1584.1</v>
      </c>
      <c r="G731" s="3" t="n">
        <f aca="false">IF(C731="",Parámetros!$B$9,IFERROR(VLOOKUP(C731,Parámetros!$A$20:$B$23,2,FALSE()),Parámetros!$B$9))</f>
        <v>0.14</v>
      </c>
      <c r="H731" s="14" t="n">
        <v>0.19</v>
      </c>
      <c r="I731" s="12" t="n">
        <v>75</v>
      </c>
      <c r="J731" s="13" t="n">
        <f aca="false">ROUNDUP((F731+Parámetros!$C$13)/(1-G731),0)</f>
        <v>1872</v>
      </c>
      <c r="K731" s="13" t="n">
        <f aca="false">ROUNDUP((F731+Parámetros!$C$14)/(1-G731),0)</f>
        <v>1877</v>
      </c>
      <c r="L731" s="13" t="n">
        <f aca="false">ROUNDUP((F731+Parámetros!$C$15)/(1-G731),0)</f>
        <v>1885</v>
      </c>
      <c r="M731" s="13" t="n">
        <f aca="false">MAX(ROUNDUP((F731+I731)/(1-G731),0),Parámetros!$B$7)</f>
        <v>1930</v>
      </c>
      <c r="N731" s="12" t="n">
        <v>2044.22</v>
      </c>
      <c r="O731" s="12" t="n">
        <v>1450</v>
      </c>
      <c r="P731" s="13" t="n">
        <f aca="false">Parámetros!$B$6</f>
        <v>1</v>
      </c>
      <c r="Q731" s="13" t="n">
        <f aca="false">IF(AND(ISNUMBER(O731),O731-P731&gt;=Parámetros!$B$7),M731,IF(J731&lt;Parámetros!$B$13,J731,IF(K731&lt;Parámetros!$B$14,K731,IF(L731&lt;Parámetros!$B$15,L731,M731))))</f>
        <v>1930</v>
      </c>
      <c r="R731" s="13" t="n">
        <f aca="false">IF(AND(ISNUMBER(O731),O731-P731&gt;=Q731),O731-P731,Q731)</f>
        <v>1930</v>
      </c>
      <c r="S731" s="3" t="n">
        <f aca="false">IF(ISNUMBER(O731),R731/O731-1,"")</f>
        <v>0.331034482758621</v>
      </c>
      <c r="T731" s="13" t="n">
        <f aca="false">VLOOKUP(R731,Parámetros!$A$13:$C$16,3,TRUE())</f>
        <v>0</v>
      </c>
      <c r="U731" s="13" t="n">
        <f aca="false">IF(R731&gt;=Parámetros!$B$7,I731,0)</f>
        <v>75</v>
      </c>
      <c r="V731" s="13" t="n">
        <f aca="false">R731*(1-G731)-T731-U731</f>
        <v>1584.8</v>
      </c>
      <c r="W731" s="13" t="n">
        <f aca="false">V731-F731</f>
        <v>0.700000000000046</v>
      </c>
      <c r="X731" s="2" t="s">
        <v>13501</v>
      </c>
      <c r="Y731" s="2"/>
      <c r="Z731" s="13"/>
      <c r="AA731" s="2"/>
    </row>
    <row r="732" customFormat="false" ht="15" hidden="false" customHeight="false" outlineLevel="0" collapsed="false">
      <c r="A732" s="8" t="s">
        <v>8867</v>
      </c>
      <c r="B732" s="10" t="str">
        <f aca="false">'Layout Mercado Libre'!C732</f>
        <v>Condones Prudence Clásico Lubricados 3 Piezas</v>
      </c>
      <c r="C732" s="10" t="str">
        <f aca="false">IFERROR(LEFT('Layout Mercado Libre'!E732,FIND(" &gt; ",'Layout Mercado Libre'!E732)-1),"")</f>
        <v>Salud y Equipamiento Médico</v>
      </c>
      <c r="D732" s="12" t="n">
        <v>29.09</v>
      </c>
      <c r="E732" s="13" t="n">
        <f aca="false">Parámetros!$B$5</f>
        <v>4</v>
      </c>
      <c r="F732" s="13" t="n">
        <f aca="false">D732+E732</f>
        <v>33.09</v>
      </c>
      <c r="G732" s="3" t="n">
        <f aca="false">IF(C732="",Parámetros!$B$9,IFERROR(VLOOKUP(C732,Parámetros!$A$20:$B$23,2,FALSE()),Parámetros!$B$9))</f>
        <v>0.14</v>
      </c>
      <c r="H732" s="14" t="n">
        <v>0.17</v>
      </c>
      <c r="I732" s="12" t="n">
        <v>75</v>
      </c>
      <c r="J732" s="13" t="n">
        <f aca="false">ROUNDUP((F732+Parámetros!$C$13)/(1-G732),0)</f>
        <v>68</v>
      </c>
      <c r="K732" s="13" t="n">
        <f aca="false">ROUNDUP((F732+Parámetros!$C$14)/(1-G732),0)</f>
        <v>74</v>
      </c>
      <c r="L732" s="13" t="n">
        <f aca="false">ROUNDUP((F732+Parámetros!$C$15)/(1-G732),0)</f>
        <v>82</v>
      </c>
      <c r="M732" s="13" t="n">
        <f aca="false">MAX(ROUNDUP((F732+I732)/(1-G732),0),Parámetros!$B$7)</f>
        <v>299</v>
      </c>
      <c r="N732" s="12" t="n">
        <v>96.1</v>
      </c>
      <c r="O732" s="12" t="n">
        <v>115</v>
      </c>
      <c r="P732" s="13" t="n">
        <f aca="false">Parámetros!$B$6</f>
        <v>1</v>
      </c>
      <c r="Q732" s="13" t="n">
        <f aca="false">IF(AND(ISNUMBER(O732),O732-P732&gt;=Parámetros!$B$7),M732,IF(J732&lt;Parámetros!$B$13,J732,IF(K732&lt;Parámetros!$B$14,K732,IF(L732&lt;Parámetros!$B$15,L732,M732))))</f>
        <v>68</v>
      </c>
      <c r="R732" s="13" t="n">
        <f aca="false">IF(AND(ISNUMBER(O732),O732-P732&gt;=Q732),O732-P732,Q732)</f>
        <v>114</v>
      </c>
      <c r="S732" s="3" t="n">
        <f aca="false">IF(ISNUMBER(O732),R732/O732-1,"")</f>
        <v>-0.00869565217391299</v>
      </c>
      <c r="T732" s="13" t="n">
        <f aca="false">VLOOKUP(R732,Parámetros!$A$13:$C$16,3,TRUE())</f>
        <v>30</v>
      </c>
      <c r="U732" s="13" t="n">
        <f aca="false">IF(R732&gt;=Parámetros!$B$7,I732,0)</f>
        <v>0</v>
      </c>
      <c r="V732" s="13" t="n">
        <f aca="false">R732*(1-G732)-T732-U732</f>
        <v>68.04</v>
      </c>
      <c r="W732" s="13" t="n">
        <f aca="false">V732-F732</f>
        <v>34.95</v>
      </c>
      <c r="X732" s="2" t="s">
        <v>13697</v>
      </c>
      <c r="Y732" s="2"/>
      <c r="Z732" s="13"/>
      <c r="AA732" s="2"/>
    </row>
    <row r="733" customFormat="false" ht="15" hidden="false" customHeight="false" outlineLevel="0" collapsed="false">
      <c r="A733" s="8" t="s">
        <v>8875</v>
      </c>
      <c r="B733" s="10" t="str">
        <f aca="false">'Layout Mercado Libre'!C733</f>
        <v>Meteospasmyl Alverina Simeticona 60/300 mg 20 Cápsulas</v>
      </c>
      <c r="C733" s="10" t="str">
        <f aca="false">IFERROR(LEFT('Layout Mercado Libre'!E733,FIND(" &gt; ",'Layout Mercado Libre'!E733)-1),"")</f>
        <v>Salud y Equipamiento Médico</v>
      </c>
      <c r="D733" s="12" t="n">
        <v>567.54</v>
      </c>
      <c r="E733" s="13" t="n">
        <f aca="false">Parámetros!$B$5</f>
        <v>4</v>
      </c>
      <c r="F733" s="13" t="n">
        <f aca="false">D733+E733</f>
        <v>571.54</v>
      </c>
      <c r="G733" s="3" t="n">
        <f aca="false">IF(C733="",Parámetros!$B$9,IFERROR(VLOOKUP(C733,Parámetros!$A$20:$B$23,2,FALSE()),Parámetros!$B$9))</f>
        <v>0.14</v>
      </c>
      <c r="H733" s="14" t="n">
        <v>0.17</v>
      </c>
      <c r="I733" s="12" t="n">
        <v>75</v>
      </c>
      <c r="J733" s="13" t="n">
        <f aca="false">ROUNDUP((F733+Parámetros!$C$13)/(1-G733),0)</f>
        <v>694</v>
      </c>
      <c r="K733" s="13" t="n">
        <f aca="false">ROUNDUP((F733+Parámetros!$C$14)/(1-G733),0)</f>
        <v>700</v>
      </c>
      <c r="L733" s="13" t="n">
        <f aca="false">ROUNDUP((F733+Parámetros!$C$15)/(1-G733),0)</f>
        <v>708</v>
      </c>
      <c r="M733" s="13" t="n">
        <f aca="false">MAX(ROUNDUP((F733+I733)/(1-G733),0),Parámetros!$B$7)</f>
        <v>752</v>
      </c>
      <c r="N733" s="12" t="n">
        <v>912.39</v>
      </c>
      <c r="O733" s="12" t="n">
        <v>745</v>
      </c>
      <c r="P733" s="13" t="n">
        <f aca="false">Parámetros!$B$6</f>
        <v>1</v>
      </c>
      <c r="Q733" s="13" t="n">
        <f aca="false">IF(AND(ISNUMBER(O733),O733-P733&gt;=Parámetros!$B$7),M733,IF(J733&lt;Parámetros!$B$13,J733,IF(K733&lt;Parámetros!$B$14,K733,IF(L733&lt;Parámetros!$B$15,L733,M733))))</f>
        <v>752</v>
      </c>
      <c r="R733" s="13" t="n">
        <f aca="false">IF(AND(ISNUMBER(O733),O733-P733&gt;=Q733),O733-P733,Q733)</f>
        <v>752</v>
      </c>
      <c r="S733" s="3" t="n">
        <f aca="false">IF(ISNUMBER(O733),R733/O733-1,"")</f>
        <v>0.00939597315436247</v>
      </c>
      <c r="T733" s="13" t="n">
        <f aca="false">VLOOKUP(R733,Parámetros!$A$13:$C$16,3,TRUE())</f>
        <v>0</v>
      </c>
      <c r="U733" s="13" t="n">
        <f aca="false">IF(R733&gt;=Parámetros!$B$7,I733,0)</f>
        <v>75</v>
      </c>
      <c r="V733" s="13" t="n">
        <f aca="false">R733*(1-G733)-T733-U733</f>
        <v>571.72</v>
      </c>
      <c r="W733" s="13" t="n">
        <f aca="false">V733-F733</f>
        <v>0.180000000000064</v>
      </c>
      <c r="X733" s="2" t="s">
        <v>13532</v>
      </c>
      <c r="Y733" s="2"/>
      <c r="Z733" s="13"/>
      <c r="AA733" s="2"/>
    </row>
    <row r="734" customFormat="false" ht="15" hidden="false" customHeight="false" outlineLevel="0" collapsed="false">
      <c r="A734" s="8" t="s">
        <v>8886</v>
      </c>
      <c r="B734" s="10" t="str">
        <f aca="false">'Layout Mercado Libre'!C734</f>
        <v>Tribedoce Vitaminas B1 B6 B12 100/5/50 30 Tabletas</v>
      </c>
      <c r="C734" s="10" t="str">
        <f aca="false">IFERROR(LEFT('Layout Mercado Libre'!E734,FIND(" &gt; ",'Layout Mercado Libre'!E734)-1),"")</f>
        <v>Salud y Equipamiento Médico</v>
      </c>
      <c r="D734" s="12" t="n">
        <v>16.14</v>
      </c>
      <c r="E734" s="13" t="n">
        <f aca="false">Parámetros!$B$5</f>
        <v>4</v>
      </c>
      <c r="F734" s="13" t="n">
        <f aca="false">D734+E734</f>
        <v>20.14</v>
      </c>
      <c r="G734" s="3" t="n">
        <f aca="false">IF(C734="",Parámetros!$B$9,IFERROR(VLOOKUP(C734,Parámetros!$A$20:$B$23,2,FALSE()),Parámetros!$B$9))</f>
        <v>0.14</v>
      </c>
      <c r="H734" s="14" t="n">
        <v>0.19</v>
      </c>
      <c r="I734" s="12" t="n">
        <v>75</v>
      </c>
      <c r="J734" s="13" t="n">
        <f aca="false">ROUNDUP((F734+Parámetros!$C$13)/(1-G734),0)</f>
        <v>53</v>
      </c>
      <c r="K734" s="13" t="n">
        <f aca="false">ROUNDUP((F734+Parámetros!$C$14)/(1-G734),0)</f>
        <v>59</v>
      </c>
      <c r="L734" s="13" t="n">
        <f aca="false">ROUNDUP((F734+Parámetros!$C$15)/(1-G734),0)</f>
        <v>67</v>
      </c>
      <c r="M734" s="13" t="n">
        <f aca="false">MAX(ROUNDUP((F734+I734)/(1-G734),0),Parámetros!$B$7)</f>
        <v>299</v>
      </c>
      <c r="N734" s="12" t="n">
        <v>82.13</v>
      </c>
      <c r="O734" s="12" t="n">
        <v>68</v>
      </c>
      <c r="P734" s="13" t="n">
        <f aca="false">Parámetros!$B$6</f>
        <v>1</v>
      </c>
      <c r="Q734" s="13" t="n">
        <f aca="false">IF(AND(ISNUMBER(O734),O734-P734&gt;=Parámetros!$B$7),M734,IF(J734&lt;Parámetros!$B$13,J734,IF(K734&lt;Parámetros!$B$14,K734,IF(L734&lt;Parámetros!$B$15,L734,M734))))</f>
        <v>53</v>
      </c>
      <c r="R734" s="13" t="n">
        <f aca="false">IF(AND(ISNUMBER(O734),O734-P734&gt;=Q734),O734-P734,Q734)</f>
        <v>67</v>
      </c>
      <c r="S734" s="3" t="n">
        <f aca="false">IF(ISNUMBER(O734),R734/O734-1,"")</f>
        <v>-0.0147058823529411</v>
      </c>
      <c r="T734" s="13" t="n">
        <f aca="false">VLOOKUP(R734,Parámetros!$A$13:$C$16,3,TRUE())</f>
        <v>25</v>
      </c>
      <c r="U734" s="13" t="n">
        <f aca="false">IF(R734&gt;=Parámetros!$B$7,I734,0)</f>
        <v>0</v>
      </c>
      <c r="V734" s="13" t="n">
        <f aca="false">R734*(1-G734)-T734-U734</f>
        <v>32.62</v>
      </c>
      <c r="W734" s="13" t="n">
        <f aca="false">V734-F734</f>
        <v>12.48</v>
      </c>
      <c r="X734" s="2" t="s">
        <v>13501</v>
      </c>
      <c r="Y734" s="2"/>
      <c r="Z734" s="13"/>
      <c r="AA734" s="2"/>
    </row>
    <row r="735" customFormat="false" ht="15" hidden="false" customHeight="false" outlineLevel="0" collapsed="false">
      <c r="A735" s="8" t="s">
        <v>8898</v>
      </c>
      <c r="B735" s="10" t="str">
        <f aca="false">'Layout Mercado Libre'!C735</f>
        <v>Denvar Cefixima 400 mg 6 Cápsulas</v>
      </c>
      <c r="C735" s="10" t="str">
        <f aca="false">IFERROR(LEFT('Layout Mercado Libre'!E735,FIND(" &gt; ",'Layout Mercado Libre'!E735)-1),"")</f>
        <v>Salud y Equipamiento Médico</v>
      </c>
      <c r="D735" s="12" t="n">
        <v>680.86</v>
      </c>
      <c r="E735" s="13" t="n">
        <f aca="false">Parámetros!$B$5</f>
        <v>4</v>
      </c>
      <c r="F735" s="13" t="n">
        <f aca="false">D735+E735</f>
        <v>684.86</v>
      </c>
      <c r="G735" s="3" t="n">
        <f aca="false">IF(C735="",Parámetros!$B$9,IFERROR(VLOOKUP(C735,Parámetros!$A$20:$B$23,2,FALSE()),Parámetros!$B$9))</f>
        <v>0.14</v>
      </c>
      <c r="H735" s="14" t="n">
        <v>0.13</v>
      </c>
      <c r="I735" s="12" t="n">
        <v>75</v>
      </c>
      <c r="J735" s="13" t="n">
        <f aca="false">ROUNDUP((F735+Parámetros!$C$13)/(1-G735),0)</f>
        <v>826</v>
      </c>
      <c r="K735" s="13" t="n">
        <f aca="false">ROUNDUP((F735+Parámetros!$C$14)/(1-G735),0)</f>
        <v>832</v>
      </c>
      <c r="L735" s="13" t="n">
        <f aca="false">ROUNDUP((F735+Parámetros!$C$15)/(1-G735),0)</f>
        <v>840</v>
      </c>
      <c r="M735" s="13" t="n">
        <f aca="false">MAX(ROUNDUP((F735+I735)/(1-G735),0),Parámetros!$B$7)</f>
        <v>884</v>
      </c>
      <c r="N735" s="12" t="n">
        <v>1172.6</v>
      </c>
      <c r="O735" s="12" t="n">
        <v>1345</v>
      </c>
      <c r="P735" s="13" t="n">
        <f aca="false">Parámetros!$B$6</f>
        <v>1</v>
      </c>
      <c r="Q735" s="13" t="n">
        <f aca="false">IF(AND(ISNUMBER(O735),O735-P735&gt;=Parámetros!$B$7),M735,IF(J735&lt;Parámetros!$B$13,J735,IF(K735&lt;Parámetros!$B$14,K735,IF(L735&lt;Parámetros!$B$15,L735,M735))))</f>
        <v>884</v>
      </c>
      <c r="R735" s="13" t="n">
        <f aca="false">IF(AND(ISNUMBER(O735),O735-P735&gt;=Q735),O735-P735,Q735)</f>
        <v>1344</v>
      </c>
      <c r="S735" s="3" t="n">
        <f aca="false">IF(ISNUMBER(O735),R735/O735-1,"")</f>
        <v>-0.000743494423791846</v>
      </c>
      <c r="T735" s="13" t="n">
        <f aca="false">VLOOKUP(R735,Parámetros!$A$13:$C$16,3,TRUE())</f>
        <v>0</v>
      </c>
      <c r="U735" s="13" t="n">
        <f aca="false">IF(R735&gt;=Parámetros!$B$7,I735,0)</f>
        <v>75</v>
      </c>
      <c r="V735" s="13" t="n">
        <f aca="false">R735*(1-G735)-T735-U735</f>
        <v>1080.84</v>
      </c>
      <c r="W735" s="13" t="n">
        <f aca="false">V735-F735</f>
        <v>395.98</v>
      </c>
      <c r="X735" s="2" t="s">
        <v>13596</v>
      </c>
      <c r="Y735" s="2"/>
      <c r="Z735" s="13"/>
      <c r="AA735" s="2"/>
    </row>
    <row r="736" customFormat="false" ht="15" hidden="false" customHeight="false" outlineLevel="0" collapsed="false">
      <c r="A736" s="8" t="s">
        <v>8909</v>
      </c>
      <c r="B736" s="10" t="str">
        <f aca="false">'Layout Mercado Libre'!C736</f>
        <v>Rastrillos Bic Comfort 3 Advance Piel Normal 12 Piezas</v>
      </c>
      <c r="C736" s="10" t="str">
        <f aca="false">IFERROR(LEFT('Layout Mercado Libre'!E736,FIND(" &gt; ",'Layout Mercado Libre'!E736)-1),"")</f>
        <v>Belleza y Cuidado Personal</v>
      </c>
      <c r="D736" s="12" t="n">
        <v>146.21</v>
      </c>
      <c r="E736" s="13" t="n">
        <f aca="false">Parámetros!$B$5</f>
        <v>4</v>
      </c>
      <c r="F736" s="13" t="n">
        <f aca="false">D736+E736</f>
        <v>150.21</v>
      </c>
      <c r="G736" s="3" t="n">
        <f aca="false">IF(C736="",Parámetros!$B$9,IFERROR(VLOOKUP(C736,Parámetros!$A$20:$B$23,2,FALSE()),Parámetros!$B$9))</f>
        <v>0.14</v>
      </c>
      <c r="H736" s="14" t="n">
        <v>0.22</v>
      </c>
      <c r="I736" s="12" t="n">
        <v>75</v>
      </c>
      <c r="J736" s="13" t="n">
        <f aca="false">ROUNDUP((F736+Parámetros!$C$13)/(1-G736),0)</f>
        <v>204</v>
      </c>
      <c r="K736" s="13" t="n">
        <f aca="false">ROUNDUP((F736+Parámetros!$C$14)/(1-G736),0)</f>
        <v>210</v>
      </c>
      <c r="L736" s="13" t="n">
        <f aca="false">ROUNDUP((F736+Parámetros!$C$15)/(1-G736),0)</f>
        <v>218</v>
      </c>
      <c r="M736" s="13" t="n">
        <f aca="false">MAX(ROUNDUP((F736+I736)/(1-G736),0),Parámetros!$B$7)</f>
        <v>299</v>
      </c>
      <c r="N736" s="12"/>
      <c r="O736" s="12"/>
      <c r="P736" s="13" t="n">
        <f aca="false">Parámetros!$B$6</f>
        <v>1</v>
      </c>
      <c r="Q736" s="13" t="n">
        <f aca="false">IF(AND(ISNUMBER(O736),O736-P736&gt;=Parámetros!$B$7),M736,IF(J736&lt;Parámetros!$B$13,J736,IF(K736&lt;Parámetros!$B$14,K736,IF(L736&lt;Parámetros!$B$15,L736,M736))))</f>
        <v>218</v>
      </c>
      <c r="R736" s="13" t="n">
        <f aca="false">IF(AND(ISNUMBER(O736),O736-P736&gt;=Q736),O736-P736,Q736)</f>
        <v>218</v>
      </c>
      <c r="S736" s="3" t="str">
        <f aca="false">IF(ISNUMBER(O736),R736/O736-1,"")</f>
        <v/>
      </c>
      <c r="T736" s="13" t="n">
        <f aca="false">VLOOKUP(R736,Parámetros!$A$13:$C$16,3,TRUE())</f>
        <v>37</v>
      </c>
      <c r="U736" s="13" t="n">
        <f aca="false">IF(R736&gt;=Parámetros!$B$7,I736,0)</f>
        <v>0</v>
      </c>
      <c r="V736" s="13" t="n">
        <f aca="false">R736*(1-G736)-T736-U736</f>
        <v>150.48</v>
      </c>
      <c r="W736" s="13" t="n">
        <f aca="false">V736-F736</f>
        <v>0.269999999999982</v>
      </c>
      <c r="X736" s="2" t="s">
        <v>13724</v>
      </c>
      <c r="Y736" s="2"/>
      <c r="Z736" s="13"/>
      <c r="AA736" s="2"/>
    </row>
    <row r="737" customFormat="false" ht="15" hidden="false" customHeight="false" outlineLevel="0" collapsed="false">
      <c r="A737" s="8" t="s">
        <v>8923</v>
      </c>
      <c r="B737" s="10" t="str">
        <f aca="false">'Layout Mercado Libre'!C737</f>
        <v>Tabcin 500 mg Antigripal 60 Tabletas Efervescentes</v>
      </c>
      <c r="C737" s="10" t="str">
        <f aca="false">IFERROR(LEFT('Layout Mercado Libre'!E737,FIND(" &gt; ",'Layout Mercado Libre'!E737)-1),"")</f>
        <v>Salud y Equipamiento Médico</v>
      </c>
      <c r="D737" s="12" t="n">
        <v>201.66</v>
      </c>
      <c r="E737" s="13" t="n">
        <f aca="false">Parámetros!$B$5</f>
        <v>4</v>
      </c>
      <c r="F737" s="13" t="n">
        <f aca="false">D737+E737</f>
        <v>205.66</v>
      </c>
      <c r="G737" s="3" t="n">
        <f aca="false">IF(C737="",Parámetros!$B$9,IFERROR(VLOOKUP(C737,Parámetros!$A$20:$B$23,2,FALSE()),Parámetros!$B$9))</f>
        <v>0.14</v>
      </c>
      <c r="H737" s="14" t="n">
        <v>0.26</v>
      </c>
      <c r="I737" s="12" t="n">
        <v>75</v>
      </c>
      <c r="J737" s="13" t="n">
        <f aca="false">ROUNDUP((F737+Parámetros!$C$13)/(1-G737),0)</f>
        <v>269</v>
      </c>
      <c r="K737" s="13" t="n">
        <f aca="false">ROUNDUP((F737+Parámetros!$C$14)/(1-G737),0)</f>
        <v>275</v>
      </c>
      <c r="L737" s="13" t="n">
        <f aca="false">ROUNDUP((F737+Parámetros!$C$15)/(1-G737),0)</f>
        <v>283</v>
      </c>
      <c r="M737" s="13" t="n">
        <f aca="false">MAX(ROUNDUP((F737+I737)/(1-G737),0),Parámetros!$B$7)</f>
        <v>327</v>
      </c>
      <c r="N737" s="12" t="n">
        <v>387.65</v>
      </c>
      <c r="O737" s="12" t="n">
        <v>310.94</v>
      </c>
      <c r="P737" s="13" t="n">
        <f aca="false">Parámetros!$B$6</f>
        <v>1</v>
      </c>
      <c r="Q737" s="13" t="n">
        <f aca="false">IF(AND(ISNUMBER(O737),O737-P737&gt;=Parámetros!$B$7),M737,IF(J737&lt;Parámetros!$B$13,J737,IF(K737&lt;Parámetros!$B$14,K737,IF(L737&lt;Parámetros!$B$15,L737,M737))))</f>
        <v>327</v>
      </c>
      <c r="R737" s="13" t="n">
        <f aca="false">IF(AND(ISNUMBER(O737),O737-P737&gt;=Q737),O737-P737,Q737)</f>
        <v>327</v>
      </c>
      <c r="S737" s="3" t="n">
        <f aca="false">IF(ISNUMBER(O737),R737/O737-1,"")</f>
        <v>0.0516498359812183</v>
      </c>
      <c r="T737" s="13" t="n">
        <f aca="false">VLOOKUP(R737,Parámetros!$A$13:$C$16,3,TRUE())</f>
        <v>0</v>
      </c>
      <c r="U737" s="13" t="n">
        <f aca="false">IF(R737&gt;=Parámetros!$B$7,I737,0)</f>
        <v>75</v>
      </c>
      <c r="V737" s="13" t="n">
        <f aca="false">R737*(1-G737)-T737-U737</f>
        <v>206.22</v>
      </c>
      <c r="W737" s="13" t="n">
        <f aca="false">V737-F737</f>
        <v>0.559999999999974</v>
      </c>
      <c r="X737" s="2" t="s">
        <v>13534</v>
      </c>
      <c r="Y737" s="2"/>
      <c r="Z737" s="13"/>
      <c r="AA737" s="2"/>
    </row>
    <row r="738" customFormat="false" ht="15" hidden="false" customHeight="false" outlineLevel="0" collapsed="false">
      <c r="A738" s="8" t="s">
        <v>8935</v>
      </c>
      <c r="B738" s="10" t="str">
        <f aca="false">'Layout Mercado Libre'!C738</f>
        <v>Dolac Sublingual Ketorolaco 30 mg 4 Tabletas</v>
      </c>
      <c r="C738" s="10" t="str">
        <f aca="false">IFERROR(LEFT('Layout Mercado Libre'!E738,FIND(" &gt; ",'Layout Mercado Libre'!E738)-1),"")</f>
        <v>Salud y Equipamiento Médico</v>
      </c>
      <c r="D738" s="12" t="n">
        <v>105.5</v>
      </c>
      <c r="E738" s="13" t="n">
        <f aca="false">Parámetros!$B$5</f>
        <v>4</v>
      </c>
      <c r="F738" s="13" t="n">
        <f aca="false">D738+E738</f>
        <v>109.5</v>
      </c>
      <c r="G738" s="3" t="n">
        <f aca="false">IF(C738="",Parámetros!$B$9,IFERROR(VLOOKUP(C738,Parámetros!$A$20:$B$23,2,FALSE()),Parámetros!$B$9))</f>
        <v>0.14</v>
      </c>
      <c r="H738" s="14" t="n">
        <v>0.13</v>
      </c>
      <c r="I738" s="12" t="n">
        <v>75</v>
      </c>
      <c r="J738" s="13" t="n">
        <f aca="false">ROUNDUP((F738+Parámetros!$C$13)/(1-G738),0)</f>
        <v>157</v>
      </c>
      <c r="K738" s="13" t="n">
        <f aca="false">ROUNDUP((F738+Parámetros!$C$14)/(1-G738),0)</f>
        <v>163</v>
      </c>
      <c r="L738" s="13" t="n">
        <f aca="false">ROUNDUP((F738+Parámetros!$C$15)/(1-G738),0)</f>
        <v>171</v>
      </c>
      <c r="M738" s="13" t="n">
        <f aca="false">MAX(ROUNDUP((F738+I738)/(1-G738),0),Parámetros!$B$7)</f>
        <v>299</v>
      </c>
      <c r="N738" s="12" t="n">
        <v>228.43</v>
      </c>
      <c r="O738" s="12" t="n">
        <v>190</v>
      </c>
      <c r="P738" s="13" t="n">
        <f aca="false">Parámetros!$B$6</f>
        <v>1</v>
      </c>
      <c r="Q738" s="13" t="n">
        <f aca="false">IF(AND(ISNUMBER(O738),O738-P738&gt;=Parámetros!$B$7),M738,IF(J738&lt;Parámetros!$B$13,J738,IF(K738&lt;Parámetros!$B$14,K738,IF(L738&lt;Parámetros!$B$15,L738,M738))))</f>
        <v>171</v>
      </c>
      <c r="R738" s="13" t="n">
        <f aca="false">IF(AND(ISNUMBER(O738),O738-P738&gt;=Q738),O738-P738,Q738)</f>
        <v>189</v>
      </c>
      <c r="S738" s="3" t="n">
        <f aca="false">IF(ISNUMBER(O738),R738/O738-1,"")</f>
        <v>-0.00526315789473686</v>
      </c>
      <c r="T738" s="13" t="n">
        <f aca="false">VLOOKUP(R738,Parámetros!$A$13:$C$16,3,TRUE())</f>
        <v>37</v>
      </c>
      <c r="U738" s="13" t="n">
        <f aca="false">IF(R738&gt;=Parámetros!$B$7,I738,0)</f>
        <v>0</v>
      </c>
      <c r="V738" s="13" t="n">
        <f aca="false">R738*(1-G738)-T738-U738</f>
        <v>125.54</v>
      </c>
      <c r="W738" s="13" t="n">
        <f aca="false">V738-F738</f>
        <v>16.04</v>
      </c>
      <c r="X738" s="2" t="s">
        <v>13663</v>
      </c>
      <c r="Y738" s="2"/>
      <c r="Z738" s="13"/>
      <c r="AA738" s="2"/>
    </row>
    <row r="739" customFormat="false" ht="15" hidden="false" customHeight="false" outlineLevel="0" collapsed="false">
      <c r="A739" s="8" t="s">
        <v>8945</v>
      </c>
      <c r="B739" s="10" t="str">
        <f aca="false">'Layout Mercado Libre'!C739</f>
        <v>Amoxil Amoxicilina Suspensión 250 mg/5 ml 75 ml</v>
      </c>
      <c r="C739" s="10" t="str">
        <f aca="false">IFERROR(LEFT('Layout Mercado Libre'!E739,FIND(" &gt; ",'Layout Mercado Libre'!E739)-1),"")</f>
        <v>Salud y Equipamiento Médico</v>
      </c>
      <c r="D739" s="12" t="n">
        <v>154.85</v>
      </c>
      <c r="E739" s="13" t="n">
        <f aca="false">Parámetros!$B$5</f>
        <v>4</v>
      </c>
      <c r="F739" s="13" t="n">
        <f aca="false">D739+E739</f>
        <v>158.85</v>
      </c>
      <c r="G739" s="3" t="n">
        <f aca="false">IF(C739="",Parámetros!$B$9,IFERROR(VLOOKUP(C739,Parámetros!$A$20:$B$23,2,FALSE()),Parámetros!$B$9))</f>
        <v>0.14</v>
      </c>
      <c r="H739" s="14" t="n">
        <v>0.14</v>
      </c>
      <c r="I739" s="12" t="n">
        <v>75</v>
      </c>
      <c r="J739" s="13" t="n">
        <f aca="false">ROUNDUP((F739+Parámetros!$C$13)/(1-G739),0)</f>
        <v>214</v>
      </c>
      <c r="K739" s="13" t="n">
        <f aca="false">ROUNDUP((F739+Parámetros!$C$14)/(1-G739),0)</f>
        <v>220</v>
      </c>
      <c r="L739" s="13" t="n">
        <f aca="false">ROUNDUP((F739+Parámetros!$C$15)/(1-G739),0)</f>
        <v>228</v>
      </c>
      <c r="M739" s="13" t="n">
        <f aca="false">MAX(ROUNDUP((F739+I739)/(1-G739),0),Parámetros!$B$7)</f>
        <v>299</v>
      </c>
      <c r="N739" s="12" t="n">
        <v>295</v>
      </c>
      <c r="O739" s="12" t="n">
        <v>280</v>
      </c>
      <c r="P739" s="13" t="n">
        <f aca="false">Parámetros!$B$6</f>
        <v>1</v>
      </c>
      <c r="Q739" s="13" t="n">
        <f aca="false">IF(AND(ISNUMBER(O739),O739-P739&gt;=Parámetros!$B$7),M739,IF(J739&lt;Parámetros!$B$13,J739,IF(K739&lt;Parámetros!$B$14,K739,IF(L739&lt;Parámetros!$B$15,L739,M739))))</f>
        <v>228</v>
      </c>
      <c r="R739" s="13" t="n">
        <f aca="false">IF(AND(ISNUMBER(O739),O739-P739&gt;=Q739),O739-P739,Q739)</f>
        <v>279</v>
      </c>
      <c r="S739" s="3" t="n">
        <f aca="false">IF(ISNUMBER(O739),R739/O739-1,"")</f>
        <v>-0.00357142857142856</v>
      </c>
      <c r="T739" s="13" t="n">
        <f aca="false">VLOOKUP(R739,Parámetros!$A$13:$C$16,3,TRUE())</f>
        <v>37</v>
      </c>
      <c r="U739" s="13" t="n">
        <f aca="false">IF(R739&gt;=Parámetros!$B$7,I739,0)</f>
        <v>0</v>
      </c>
      <c r="V739" s="13" t="n">
        <f aca="false">R739*(1-G739)-T739-U739</f>
        <v>202.94</v>
      </c>
      <c r="W739" s="13" t="n">
        <f aca="false">V739-F739</f>
        <v>44.09</v>
      </c>
      <c r="X739" s="2" t="s">
        <v>13696</v>
      </c>
      <c r="Y739" s="2"/>
      <c r="Z739" s="13"/>
      <c r="AA739" s="2"/>
    </row>
    <row r="740" customFormat="false" ht="15" hidden="false" customHeight="false" outlineLevel="0" collapsed="false">
      <c r="A740" s="8" t="s">
        <v>8956</v>
      </c>
      <c r="B740" s="10" t="str">
        <f aca="false">'Layout Mercado Libre'!C740</f>
        <v>Utrogestan Progesterona 200 mg 14 Cápsulas</v>
      </c>
      <c r="C740" s="10" t="str">
        <f aca="false">IFERROR(LEFT('Layout Mercado Libre'!E740,FIND(" &gt; ",'Layout Mercado Libre'!E740)-1),"")</f>
        <v>Salud y Equipamiento Médico</v>
      </c>
      <c r="D740" s="12" t="n">
        <v>478.05</v>
      </c>
      <c r="E740" s="13" t="n">
        <f aca="false">Parámetros!$B$5</f>
        <v>4</v>
      </c>
      <c r="F740" s="13" t="n">
        <f aca="false">D740+E740</f>
        <v>482.05</v>
      </c>
      <c r="G740" s="3" t="n">
        <f aca="false">IF(C740="",Parámetros!$B$9,IFERROR(VLOOKUP(C740,Parámetros!$A$20:$B$23,2,FALSE()),Parámetros!$B$9))</f>
        <v>0.14</v>
      </c>
      <c r="H740" s="14" t="n">
        <v>0.15</v>
      </c>
      <c r="I740" s="12" t="n">
        <v>75</v>
      </c>
      <c r="J740" s="13" t="n">
        <f aca="false">ROUNDUP((F740+Parámetros!$C$13)/(1-G740),0)</f>
        <v>590</v>
      </c>
      <c r="K740" s="13" t="n">
        <f aca="false">ROUNDUP((F740+Parámetros!$C$14)/(1-G740),0)</f>
        <v>596</v>
      </c>
      <c r="L740" s="13" t="n">
        <f aca="false">ROUNDUP((F740+Parámetros!$C$15)/(1-G740),0)</f>
        <v>604</v>
      </c>
      <c r="M740" s="13" t="n">
        <f aca="false">MAX(ROUNDUP((F740+I740)/(1-G740),0),Parámetros!$B$7)</f>
        <v>648</v>
      </c>
      <c r="N740" s="12" t="n">
        <v>805.25</v>
      </c>
      <c r="O740" s="12" t="n">
        <v>585</v>
      </c>
      <c r="P740" s="13" t="n">
        <f aca="false">Parámetros!$B$6</f>
        <v>1</v>
      </c>
      <c r="Q740" s="13" t="n">
        <f aca="false">IF(AND(ISNUMBER(O740),O740-P740&gt;=Parámetros!$B$7),M740,IF(J740&lt;Parámetros!$B$13,J740,IF(K740&lt;Parámetros!$B$14,K740,IF(L740&lt;Parámetros!$B$15,L740,M740))))</f>
        <v>648</v>
      </c>
      <c r="R740" s="13" t="n">
        <f aca="false">IF(AND(ISNUMBER(O740),O740-P740&gt;=Q740),O740-P740,Q740)</f>
        <v>648</v>
      </c>
      <c r="S740" s="3" t="n">
        <f aca="false">IF(ISNUMBER(O740),R740/O740-1,"")</f>
        <v>0.107692307692308</v>
      </c>
      <c r="T740" s="13" t="n">
        <f aca="false">VLOOKUP(R740,Parámetros!$A$13:$C$16,3,TRUE())</f>
        <v>0</v>
      </c>
      <c r="U740" s="13" t="n">
        <f aca="false">IF(R740&gt;=Parámetros!$B$7,I740,0)</f>
        <v>75</v>
      </c>
      <c r="V740" s="13" t="n">
        <f aca="false">R740*(1-G740)-T740-U740</f>
        <v>482.28</v>
      </c>
      <c r="W740" s="13" t="n">
        <f aca="false">V740-F740</f>
        <v>0.229999999999961</v>
      </c>
      <c r="X740" s="2" t="s">
        <v>13651</v>
      </c>
      <c r="Y740" s="2"/>
      <c r="Z740" s="13"/>
      <c r="AA740" s="2"/>
    </row>
    <row r="741" customFormat="false" ht="15" hidden="false" customHeight="false" outlineLevel="0" collapsed="false">
      <c r="A741" s="8" t="s">
        <v>8968</v>
      </c>
      <c r="B741" s="10" t="str">
        <f aca="false">'Layout Mercado Libre'!C741</f>
        <v>Arfla Rifaximina 200 mg 28 Tabletas</v>
      </c>
      <c r="C741" s="10" t="str">
        <f aca="false">IFERROR(LEFT('Layout Mercado Libre'!E741,FIND(" &gt; ",'Layout Mercado Libre'!E741)-1),"")</f>
        <v>Salud y Equipamiento Médico</v>
      </c>
      <c r="D741" s="12" t="n">
        <v>512.4</v>
      </c>
      <c r="E741" s="13" t="n">
        <f aca="false">Parámetros!$B$5</f>
        <v>4</v>
      </c>
      <c r="F741" s="13" t="n">
        <f aca="false">D741+E741</f>
        <v>516.4</v>
      </c>
      <c r="G741" s="3" t="n">
        <f aca="false">IF(C741="",Parámetros!$B$9,IFERROR(VLOOKUP(C741,Parámetros!$A$20:$B$23,2,FALSE()),Parámetros!$B$9))</f>
        <v>0.14</v>
      </c>
      <c r="H741" s="14" t="n">
        <v>0.18</v>
      </c>
      <c r="I741" s="12" t="n">
        <v>75</v>
      </c>
      <c r="J741" s="13" t="n">
        <f aca="false">ROUNDUP((F741+Parámetros!$C$13)/(1-G741),0)</f>
        <v>630</v>
      </c>
      <c r="K741" s="13" t="n">
        <f aca="false">ROUNDUP((F741+Parámetros!$C$14)/(1-G741),0)</f>
        <v>636</v>
      </c>
      <c r="L741" s="13" t="n">
        <f aca="false">ROUNDUP((F741+Parámetros!$C$15)/(1-G741),0)</f>
        <v>644</v>
      </c>
      <c r="M741" s="13" t="n">
        <f aca="false">MAX(ROUNDUP((F741+I741)/(1-G741),0),Parámetros!$B$7)</f>
        <v>688</v>
      </c>
      <c r="N741" s="12" t="n">
        <v>903.14</v>
      </c>
      <c r="O741" s="12" t="n">
        <v>703.8</v>
      </c>
      <c r="P741" s="13" t="n">
        <f aca="false">Parámetros!$B$6</f>
        <v>1</v>
      </c>
      <c r="Q741" s="13" t="n">
        <f aca="false">IF(AND(ISNUMBER(O741),O741-P741&gt;=Parámetros!$B$7),M741,IF(J741&lt;Parámetros!$B$13,J741,IF(K741&lt;Parámetros!$B$14,K741,IF(L741&lt;Parámetros!$B$15,L741,M741))))</f>
        <v>688</v>
      </c>
      <c r="R741" s="13" t="n">
        <f aca="false">IF(AND(ISNUMBER(O741),O741-P741&gt;=Q741),O741-P741,Q741)</f>
        <v>702.8</v>
      </c>
      <c r="S741" s="3" t="n">
        <f aca="false">IF(ISNUMBER(O741),R741/O741-1,"")</f>
        <v>-0.0014208581983518</v>
      </c>
      <c r="T741" s="13" t="n">
        <f aca="false">VLOOKUP(R741,Parámetros!$A$13:$C$16,3,TRUE())</f>
        <v>0</v>
      </c>
      <c r="U741" s="13" t="n">
        <f aca="false">IF(R741&gt;=Parámetros!$B$7,I741,0)</f>
        <v>75</v>
      </c>
      <c r="V741" s="13" t="n">
        <f aca="false">R741*(1-G741)-T741-U741</f>
        <v>529.408</v>
      </c>
      <c r="W741" s="13" t="n">
        <f aca="false">V741-F741</f>
        <v>13.0079999999999</v>
      </c>
      <c r="X741" s="2" t="s">
        <v>13499</v>
      </c>
      <c r="Y741" s="2"/>
      <c r="Z741" s="13"/>
      <c r="AA741" s="2"/>
    </row>
    <row r="742" customFormat="false" ht="15" hidden="false" customHeight="false" outlineLevel="0" collapsed="false">
      <c r="A742" s="8" t="s">
        <v>8979</v>
      </c>
      <c r="B742" s="10" t="str">
        <f aca="false">'Layout Mercado Libre'!C742</f>
        <v>Crema Dental Colgate Máxima Protección Anticaries 90 ml</v>
      </c>
      <c r="C742" s="10" t="str">
        <f aca="false">IFERROR(LEFT('Layout Mercado Libre'!E742,FIND(" &gt; ",'Layout Mercado Libre'!E742)-1),"")</f>
        <v>Belleza y Cuidado Personal</v>
      </c>
      <c r="D742" s="12" t="n">
        <v>28.74</v>
      </c>
      <c r="E742" s="13" t="n">
        <f aca="false">Parámetros!$B$5</f>
        <v>4</v>
      </c>
      <c r="F742" s="13" t="n">
        <f aca="false">D742+E742</f>
        <v>32.74</v>
      </c>
      <c r="G742" s="3" t="n">
        <f aca="false">IF(C742="",Parámetros!$B$9,IFERROR(VLOOKUP(C742,Parámetros!$A$20:$B$23,2,FALSE()),Parámetros!$B$9))</f>
        <v>0.14</v>
      </c>
      <c r="H742" s="14" t="n">
        <v>0.16</v>
      </c>
      <c r="I742" s="12" t="n">
        <v>75</v>
      </c>
      <c r="J742" s="13" t="n">
        <f aca="false">ROUNDUP((F742+Parámetros!$C$13)/(1-G742),0)</f>
        <v>68</v>
      </c>
      <c r="K742" s="13" t="n">
        <f aca="false">ROUNDUP((F742+Parámetros!$C$14)/(1-G742),0)</f>
        <v>73</v>
      </c>
      <c r="L742" s="13" t="n">
        <f aca="false">ROUNDUP((F742+Parámetros!$C$15)/(1-G742),0)</f>
        <v>82</v>
      </c>
      <c r="M742" s="13" t="n">
        <f aca="false">MAX(ROUNDUP((F742+I742)/(1-G742),0),Parámetros!$B$7)</f>
        <v>299</v>
      </c>
      <c r="N742" s="12" t="n">
        <v>95</v>
      </c>
      <c r="O742" s="12" t="n">
        <v>92</v>
      </c>
      <c r="P742" s="13" t="n">
        <f aca="false">Parámetros!$B$6</f>
        <v>1</v>
      </c>
      <c r="Q742" s="13" t="n">
        <f aca="false">IF(AND(ISNUMBER(O742),O742-P742&gt;=Parámetros!$B$7),M742,IF(J742&lt;Parámetros!$B$13,J742,IF(K742&lt;Parámetros!$B$14,K742,IF(L742&lt;Parámetros!$B$15,L742,M742))))</f>
        <v>68</v>
      </c>
      <c r="R742" s="13" t="n">
        <f aca="false">IF(AND(ISNUMBER(O742),O742-P742&gt;=Q742),O742-P742,Q742)</f>
        <v>91</v>
      </c>
      <c r="S742" s="3" t="n">
        <f aca="false">IF(ISNUMBER(O742),R742/O742-1,"")</f>
        <v>-0.0108695652173914</v>
      </c>
      <c r="T742" s="13" t="n">
        <f aca="false">VLOOKUP(R742,Parámetros!$A$13:$C$16,3,TRUE())</f>
        <v>25</v>
      </c>
      <c r="U742" s="13" t="n">
        <f aca="false">IF(R742&gt;=Parámetros!$B$7,I742,0)</f>
        <v>0</v>
      </c>
      <c r="V742" s="13" t="n">
        <f aca="false">R742*(1-G742)-T742-U742</f>
        <v>53.26</v>
      </c>
      <c r="W742" s="13" t="n">
        <f aca="false">V742-F742</f>
        <v>20.52</v>
      </c>
      <c r="X742" s="2" t="s">
        <v>13755</v>
      </c>
      <c r="Y742" s="2"/>
      <c r="Z742" s="13"/>
      <c r="AA742" s="2"/>
    </row>
    <row r="743" customFormat="false" ht="15" hidden="false" customHeight="false" outlineLevel="0" collapsed="false">
      <c r="A743" s="8" t="s">
        <v>8990</v>
      </c>
      <c r="B743" s="10" t="str">
        <f aca="false">'Layout Mercado Libre'!C743</f>
        <v>Desodorante Axe Apollo Aerosol Hombre 150 ml</v>
      </c>
      <c r="C743" s="10" t="str">
        <f aca="false">IFERROR(LEFT('Layout Mercado Libre'!E743,FIND(" &gt; ",'Layout Mercado Libre'!E743)-1),"")</f>
        <v>Belleza y Cuidado Personal</v>
      </c>
      <c r="D743" s="12" t="n">
        <v>39.51</v>
      </c>
      <c r="E743" s="13" t="n">
        <f aca="false">Parámetros!$B$5</f>
        <v>4</v>
      </c>
      <c r="F743" s="13" t="n">
        <f aca="false">D743+E743</f>
        <v>43.51</v>
      </c>
      <c r="G743" s="3" t="n">
        <f aca="false">IF(C743="",Parámetros!$B$9,IFERROR(VLOOKUP(C743,Parámetros!$A$20:$B$23,2,FALSE()),Parámetros!$B$9))</f>
        <v>0.14</v>
      </c>
      <c r="H743" s="14" t="n">
        <v>0.23</v>
      </c>
      <c r="I743" s="12" t="n">
        <v>75</v>
      </c>
      <c r="J743" s="13" t="n">
        <f aca="false">ROUNDUP((F743+Parámetros!$C$13)/(1-G743),0)</f>
        <v>80</v>
      </c>
      <c r="K743" s="13" t="n">
        <f aca="false">ROUNDUP((F743+Parámetros!$C$14)/(1-G743),0)</f>
        <v>86</v>
      </c>
      <c r="L743" s="13" t="n">
        <f aca="false">ROUNDUP((F743+Parámetros!$C$15)/(1-G743),0)</f>
        <v>94</v>
      </c>
      <c r="M743" s="13" t="n">
        <f aca="false">MAX(ROUNDUP((F743+I743)/(1-G743),0),Parámetros!$B$7)</f>
        <v>299</v>
      </c>
      <c r="N743" s="12" t="n">
        <v>145.28</v>
      </c>
      <c r="O743" s="12" t="n">
        <v>185.84</v>
      </c>
      <c r="P743" s="13" t="n">
        <f aca="false">Parámetros!$B$6</f>
        <v>1</v>
      </c>
      <c r="Q743" s="13" t="n">
        <f aca="false">IF(AND(ISNUMBER(O743),O743-P743&gt;=Parámetros!$B$7),M743,IF(J743&lt;Parámetros!$B$13,J743,IF(K743&lt;Parámetros!$B$14,K743,IF(L743&lt;Parámetros!$B$15,L743,M743))))</f>
        <v>80</v>
      </c>
      <c r="R743" s="13" t="n">
        <f aca="false">IF(AND(ISNUMBER(O743),O743-P743&gt;=Q743),O743-P743,Q743)</f>
        <v>184.84</v>
      </c>
      <c r="S743" s="3" t="n">
        <f aca="false">IF(ISNUMBER(O743),R743/O743-1,"")</f>
        <v>-0.0053809728798967</v>
      </c>
      <c r="T743" s="13" t="n">
        <f aca="false">VLOOKUP(R743,Parámetros!$A$13:$C$16,3,TRUE())</f>
        <v>37</v>
      </c>
      <c r="U743" s="13" t="n">
        <f aca="false">IF(R743&gt;=Parámetros!$B$7,I743,0)</f>
        <v>0</v>
      </c>
      <c r="V743" s="13" t="n">
        <f aca="false">R743*(1-G743)-T743-U743</f>
        <v>121.9624</v>
      </c>
      <c r="W743" s="13" t="n">
        <f aca="false">V743-F743</f>
        <v>78.4524</v>
      </c>
      <c r="X743" s="2" t="s">
        <v>13625</v>
      </c>
      <c r="Y743" s="2"/>
      <c r="Z743" s="13"/>
      <c r="AA743" s="2"/>
    </row>
    <row r="744" customFormat="false" ht="15" hidden="false" customHeight="false" outlineLevel="0" collapsed="false">
      <c r="A744" s="8" t="s">
        <v>8999</v>
      </c>
      <c r="B744" s="10" t="str">
        <f aca="false">'Layout Mercado Libre'!C744</f>
        <v>Lodestar Zid Losartán/Hidroclorotiazida 50/12.5 mg 30 Tab</v>
      </c>
      <c r="C744" s="10" t="str">
        <f aca="false">IFERROR(LEFT('Layout Mercado Libre'!E744,FIND(" &gt; ",'Layout Mercado Libre'!E744)-1),"")</f>
        <v>Salud y Equipamiento Médico</v>
      </c>
      <c r="D744" s="12" t="n">
        <v>522.72</v>
      </c>
      <c r="E744" s="13" t="n">
        <f aca="false">Parámetros!$B$5</f>
        <v>4</v>
      </c>
      <c r="F744" s="13" t="n">
        <f aca="false">D744+E744</f>
        <v>526.72</v>
      </c>
      <c r="G744" s="3" t="n">
        <f aca="false">IF(C744="",Parámetros!$B$9,IFERROR(VLOOKUP(C744,Parámetros!$A$20:$B$23,2,FALSE()),Parámetros!$B$9))</f>
        <v>0.14</v>
      </c>
      <c r="H744" s="14" t="n">
        <v>0.19</v>
      </c>
      <c r="I744" s="12" t="n">
        <v>75</v>
      </c>
      <c r="J744" s="13" t="n">
        <f aca="false">ROUNDUP((F744+Parámetros!$C$13)/(1-G744),0)</f>
        <v>642</v>
      </c>
      <c r="K744" s="13" t="n">
        <f aca="false">ROUNDUP((F744+Parámetros!$C$14)/(1-G744),0)</f>
        <v>648</v>
      </c>
      <c r="L744" s="13" t="n">
        <f aca="false">ROUNDUP((F744+Parámetros!$C$15)/(1-G744),0)</f>
        <v>656</v>
      </c>
      <c r="M744" s="13" t="n">
        <f aca="false">MAX(ROUNDUP((F744+I744)/(1-G744),0),Parámetros!$B$7)</f>
        <v>700</v>
      </c>
      <c r="N744" s="12" t="n">
        <v>985.64</v>
      </c>
      <c r="O744" s="12" t="n">
        <v>854.66</v>
      </c>
      <c r="P744" s="13" t="n">
        <f aca="false">Parámetros!$B$6</f>
        <v>1</v>
      </c>
      <c r="Q744" s="13" t="n">
        <f aca="false">IF(AND(ISNUMBER(O744),O744-P744&gt;=Parámetros!$B$7),M744,IF(J744&lt;Parámetros!$B$13,J744,IF(K744&lt;Parámetros!$B$14,K744,IF(L744&lt;Parámetros!$B$15,L744,M744))))</f>
        <v>700</v>
      </c>
      <c r="R744" s="13" t="n">
        <f aca="false">IF(AND(ISNUMBER(O744),O744-P744&gt;=Q744),O744-P744,Q744)</f>
        <v>853.66</v>
      </c>
      <c r="S744" s="3" t="n">
        <f aca="false">IF(ISNUMBER(O744),R744/O744-1,"")</f>
        <v>-0.00117005592867336</v>
      </c>
      <c r="T744" s="13" t="n">
        <f aca="false">VLOOKUP(R744,Parámetros!$A$13:$C$16,3,TRUE())</f>
        <v>0</v>
      </c>
      <c r="U744" s="13" t="n">
        <f aca="false">IF(R744&gt;=Parámetros!$B$7,I744,0)</f>
        <v>75</v>
      </c>
      <c r="V744" s="13" t="n">
        <f aca="false">R744*(1-G744)-T744-U744</f>
        <v>659.1476</v>
      </c>
      <c r="W744" s="13" t="n">
        <f aca="false">V744-F744</f>
        <v>132.4276</v>
      </c>
      <c r="X744" s="2" t="s">
        <v>13501</v>
      </c>
      <c r="Y744" s="2"/>
      <c r="Z744" s="13"/>
      <c r="AA744" s="2"/>
    </row>
    <row r="745" customFormat="false" ht="15" hidden="false" customHeight="false" outlineLevel="0" collapsed="false">
      <c r="A745" s="8" t="s">
        <v>9013</v>
      </c>
      <c r="B745" s="10" t="str">
        <f aca="false">'Layout Mercado Libre'!C745</f>
        <v>Derman Crema Antimicótica Ácido Undecilénico 25 g</v>
      </c>
      <c r="C745" s="10" t="str">
        <f aca="false">IFERROR(LEFT('Layout Mercado Libre'!E745,FIND(" &gt; ",'Layout Mercado Libre'!E745)-1),"")</f>
        <v>Salud y Equipamiento Médico</v>
      </c>
      <c r="D745" s="12" t="n">
        <v>26.03</v>
      </c>
      <c r="E745" s="13" t="n">
        <f aca="false">Parámetros!$B$5</f>
        <v>4</v>
      </c>
      <c r="F745" s="13" t="n">
        <f aca="false">D745+E745</f>
        <v>30.03</v>
      </c>
      <c r="G745" s="3" t="n">
        <f aca="false">IF(C745="",Parámetros!$B$9,IFERROR(VLOOKUP(C745,Parámetros!$A$20:$B$23,2,FALSE()),Parámetros!$B$9))</f>
        <v>0.14</v>
      </c>
      <c r="H745" s="14" t="n">
        <v>0.08</v>
      </c>
      <c r="I745" s="12" t="n">
        <v>75</v>
      </c>
      <c r="J745" s="13" t="n">
        <f aca="false">ROUNDUP((F745+Parámetros!$C$13)/(1-G745),0)</f>
        <v>64</v>
      </c>
      <c r="K745" s="13" t="n">
        <f aca="false">ROUNDUP((F745+Parámetros!$C$14)/(1-G745),0)</f>
        <v>70</v>
      </c>
      <c r="L745" s="13" t="n">
        <f aca="false">ROUNDUP((F745+Parámetros!$C$15)/(1-G745),0)</f>
        <v>78</v>
      </c>
      <c r="M745" s="13" t="n">
        <f aca="false">MAX(ROUNDUP((F745+I745)/(1-G745),0),Parámetros!$B$7)</f>
        <v>299</v>
      </c>
      <c r="N745" s="12" t="n">
        <v>54.5</v>
      </c>
      <c r="O745" s="12" t="n">
        <v>32</v>
      </c>
      <c r="P745" s="13" t="n">
        <f aca="false">Parámetros!$B$6</f>
        <v>1</v>
      </c>
      <c r="Q745" s="13" t="n">
        <f aca="false">IF(AND(ISNUMBER(O745),O745-P745&gt;=Parámetros!$B$7),M745,IF(J745&lt;Parámetros!$B$13,J745,IF(K745&lt;Parámetros!$B$14,K745,IF(L745&lt;Parámetros!$B$15,L745,M745))))</f>
        <v>64</v>
      </c>
      <c r="R745" s="13" t="n">
        <f aca="false">IF(AND(ISNUMBER(O745),O745-P745&gt;=Q745),O745-P745,Q745)</f>
        <v>64</v>
      </c>
      <c r="S745" s="3" t="n">
        <f aca="false">IF(ISNUMBER(O745),R745/O745-1,"")</f>
        <v>1</v>
      </c>
      <c r="T745" s="13" t="n">
        <f aca="false">VLOOKUP(R745,Parámetros!$A$13:$C$16,3,TRUE())</f>
        <v>25</v>
      </c>
      <c r="U745" s="13" t="n">
        <f aca="false">IF(R745&gt;=Parámetros!$B$7,I745,0)</f>
        <v>0</v>
      </c>
      <c r="V745" s="13" t="n">
        <f aca="false">R745*(1-G745)-T745-U745</f>
        <v>30.04</v>
      </c>
      <c r="W745" s="13" t="n">
        <f aca="false">V745-F745</f>
        <v>0.00999999999999801</v>
      </c>
      <c r="X745" s="2" t="s">
        <v>13701</v>
      </c>
      <c r="Y745" s="2"/>
      <c r="Z745" s="13"/>
      <c r="AA745" s="2"/>
    </row>
    <row r="746" customFormat="false" ht="15" hidden="false" customHeight="false" outlineLevel="0" collapsed="false">
      <c r="A746" s="8" t="s">
        <v>9025</v>
      </c>
      <c r="B746" s="10" t="str">
        <f aca="false">'Layout Mercado Libre'!C746</f>
        <v>Jeringas Insulina Ultra-Fine Embecta 0.3 ml 31G 6 mm 10 Pzas</v>
      </c>
      <c r="C746" s="10" t="str">
        <f aca="false">IFERROR(LEFT('Layout Mercado Libre'!E746,FIND(" &gt; ",'Layout Mercado Libre'!E746)-1),"")</f>
        <v>Salud y Equipamiento Médico</v>
      </c>
      <c r="D746" s="12" t="n">
        <v>47.41</v>
      </c>
      <c r="E746" s="13" t="n">
        <f aca="false">Parámetros!$B$5</f>
        <v>4</v>
      </c>
      <c r="F746" s="13" t="n">
        <f aca="false">D746+E746</f>
        <v>51.41</v>
      </c>
      <c r="G746" s="3" t="n">
        <f aca="false">IF(C746="",Parámetros!$B$9,IFERROR(VLOOKUP(C746,Parámetros!$A$20:$B$23,2,FALSE()),Parámetros!$B$9))</f>
        <v>0.14</v>
      </c>
      <c r="H746" s="14" t="n">
        <v>0.2</v>
      </c>
      <c r="I746" s="12" t="n">
        <v>75</v>
      </c>
      <c r="J746" s="13" t="n">
        <f aca="false">ROUNDUP((F746+Parámetros!$C$13)/(1-G746),0)</f>
        <v>89</v>
      </c>
      <c r="K746" s="13" t="n">
        <f aca="false">ROUNDUP((F746+Parámetros!$C$14)/(1-G746),0)</f>
        <v>95</v>
      </c>
      <c r="L746" s="13" t="n">
        <f aca="false">ROUNDUP((F746+Parámetros!$C$15)/(1-G746),0)</f>
        <v>103</v>
      </c>
      <c r="M746" s="13" t="n">
        <f aca="false">MAX(ROUNDUP((F746+I746)/(1-G746),0),Parámetros!$B$7)</f>
        <v>299</v>
      </c>
      <c r="N746" s="12"/>
      <c r="O746" s="12"/>
      <c r="P746" s="13" t="n">
        <f aca="false">Parámetros!$B$6</f>
        <v>1</v>
      </c>
      <c r="Q746" s="13" t="n">
        <f aca="false">IF(AND(ISNUMBER(O746),O746-P746&gt;=Parámetros!$B$7),M746,IF(J746&lt;Parámetros!$B$13,J746,IF(K746&lt;Parámetros!$B$14,K746,IF(L746&lt;Parámetros!$B$15,L746,M746))))</f>
        <v>89</v>
      </c>
      <c r="R746" s="13" t="n">
        <f aca="false">IF(AND(ISNUMBER(O746),O746-P746&gt;=Q746),O746-P746,Q746)</f>
        <v>89</v>
      </c>
      <c r="S746" s="3" t="str">
        <f aca="false">IF(ISNUMBER(O746),R746/O746-1,"")</f>
        <v/>
      </c>
      <c r="T746" s="13" t="n">
        <f aca="false">VLOOKUP(R746,Parámetros!$A$13:$C$16,3,TRUE())</f>
        <v>25</v>
      </c>
      <c r="U746" s="13" t="n">
        <f aca="false">IF(R746&gt;=Parámetros!$B$7,I746,0)</f>
        <v>0</v>
      </c>
      <c r="V746" s="13" t="n">
        <f aca="false">R746*(1-G746)-T746-U746</f>
        <v>51.54</v>
      </c>
      <c r="W746" s="13" t="n">
        <f aca="false">V746-F746</f>
        <v>0.129999999999995</v>
      </c>
      <c r="X746" s="2" t="s">
        <v>13756</v>
      </c>
      <c r="Y746" s="2"/>
      <c r="Z746" s="13"/>
      <c r="AA746" s="2"/>
    </row>
    <row r="747" customFormat="false" ht="15" hidden="false" customHeight="false" outlineLevel="0" collapsed="false">
      <c r="A747" s="8" t="s">
        <v>9033</v>
      </c>
      <c r="B747" s="10" t="str">
        <f aca="false">'Layout Mercado Libre'!C747</f>
        <v>Glucovance Metformina/Glibenclamida 500/2.5 mg 60 Tabletas</v>
      </c>
      <c r="C747" s="10" t="str">
        <f aca="false">IFERROR(LEFT('Layout Mercado Libre'!E747,FIND(" &gt; ",'Layout Mercado Libre'!E747)-1),"")</f>
        <v>Salud y Equipamiento Médico</v>
      </c>
      <c r="D747" s="12" t="n">
        <v>504.84</v>
      </c>
      <c r="E747" s="13" t="n">
        <f aca="false">Parámetros!$B$5</f>
        <v>4</v>
      </c>
      <c r="F747" s="13" t="n">
        <f aca="false">D747+E747</f>
        <v>508.84</v>
      </c>
      <c r="G747" s="3" t="n">
        <f aca="false">IF(C747="",Parámetros!$B$9,IFERROR(VLOOKUP(C747,Parámetros!$A$20:$B$23,2,FALSE()),Parámetros!$B$9))</f>
        <v>0.14</v>
      </c>
      <c r="H747" s="14" t="n">
        <v>0.26</v>
      </c>
      <c r="I747" s="12" t="n">
        <v>75</v>
      </c>
      <c r="J747" s="13" t="n">
        <f aca="false">ROUNDUP((F747+Parámetros!$C$13)/(1-G747),0)</f>
        <v>621</v>
      </c>
      <c r="K747" s="13" t="n">
        <f aca="false">ROUNDUP((F747+Parámetros!$C$14)/(1-G747),0)</f>
        <v>627</v>
      </c>
      <c r="L747" s="13" t="n">
        <f aca="false">ROUNDUP((F747+Parámetros!$C$15)/(1-G747),0)</f>
        <v>635</v>
      </c>
      <c r="M747" s="13" t="n">
        <f aca="false">MAX(ROUNDUP((F747+I747)/(1-G747),0),Parámetros!$B$7)</f>
        <v>679</v>
      </c>
      <c r="N747" s="12" t="n">
        <v>608.33</v>
      </c>
      <c r="O747" s="12" t="n">
        <v>433</v>
      </c>
      <c r="P747" s="13" t="n">
        <f aca="false">Parámetros!$B$6</f>
        <v>1</v>
      </c>
      <c r="Q747" s="13" t="n">
        <f aca="false">IF(AND(ISNUMBER(O747),O747-P747&gt;=Parámetros!$B$7),M747,IF(J747&lt;Parámetros!$B$13,J747,IF(K747&lt;Parámetros!$B$14,K747,IF(L747&lt;Parámetros!$B$15,L747,M747))))</f>
        <v>679</v>
      </c>
      <c r="R747" s="13" t="n">
        <f aca="false">IF(AND(ISNUMBER(O747),O747-P747&gt;=Q747),O747-P747,Q747)</f>
        <v>679</v>
      </c>
      <c r="S747" s="3" t="n">
        <f aca="false">IF(ISNUMBER(O747),R747/O747-1,"")</f>
        <v>0.568129330254042</v>
      </c>
      <c r="T747" s="13" t="n">
        <f aca="false">VLOOKUP(R747,Parámetros!$A$13:$C$16,3,TRUE())</f>
        <v>0</v>
      </c>
      <c r="U747" s="13" t="n">
        <f aca="false">IF(R747&gt;=Parámetros!$B$7,I747,0)</f>
        <v>75</v>
      </c>
      <c r="V747" s="13" t="n">
        <f aca="false">R747*(1-G747)-T747-U747</f>
        <v>508.94</v>
      </c>
      <c r="W747" s="13" t="n">
        <f aca="false">V747-F747</f>
        <v>0.0999999999999659</v>
      </c>
      <c r="X747" s="2" t="s">
        <v>13534</v>
      </c>
      <c r="Y747" s="2"/>
      <c r="Z747" s="13"/>
      <c r="AA747" s="2"/>
    </row>
    <row r="748" customFormat="false" ht="15" hidden="false" customHeight="false" outlineLevel="0" collapsed="false">
      <c r="A748" s="8" t="s">
        <v>9044</v>
      </c>
      <c r="B748" s="10" t="str">
        <f aca="false">'Layout Mercado Libre'!C748</f>
        <v>Ursofalk Ácido Ursodeoxicólico 250 mg 50 Cápsulas</v>
      </c>
      <c r="C748" s="10" t="str">
        <f aca="false">IFERROR(LEFT('Layout Mercado Libre'!E748,FIND(" &gt; ",'Layout Mercado Libre'!E748)-1),"")</f>
        <v>Salud y Equipamiento Médico</v>
      </c>
      <c r="D748" s="12" t="n">
        <v>419.96</v>
      </c>
      <c r="E748" s="13" t="n">
        <f aca="false">Parámetros!$B$5</f>
        <v>4</v>
      </c>
      <c r="F748" s="13" t="n">
        <f aca="false">D748+E748</f>
        <v>423.96</v>
      </c>
      <c r="G748" s="3" t="n">
        <f aca="false">IF(C748="",Parámetros!$B$9,IFERROR(VLOOKUP(C748,Parámetros!$A$20:$B$23,2,FALSE()),Parámetros!$B$9))</f>
        <v>0.14</v>
      </c>
      <c r="H748" s="14" t="n">
        <v>0.23</v>
      </c>
      <c r="I748" s="12" t="n">
        <v>75</v>
      </c>
      <c r="J748" s="13" t="n">
        <f aca="false">ROUNDUP((F748+Parámetros!$C$13)/(1-G748),0)</f>
        <v>523</v>
      </c>
      <c r="K748" s="13" t="n">
        <f aca="false">ROUNDUP((F748+Parámetros!$C$14)/(1-G748),0)</f>
        <v>528</v>
      </c>
      <c r="L748" s="13" t="n">
        <f aca="false">ROUNDUP((F748+Parámetros!$C$15)/(1-G748),0)</f>
        <v>536</v>
      </c>
      <c r="M748" s="13" t="n">
        <f aca="false">MAX(ROUNDUP((F748+I748)/(1-G748),0),Parámetros!$B$7)</f>
        <v>581</v>
      </c>
      <c r="N748" s="12" t="n">
        <v>697.27</v>
      </c>
      <c r="O748" s="12" t="n">
        <v>589</v>
      </c>
      <c r="P748" s="13" t="n">
        <f aca="false">Parámetros!$B$6</f>
        <v>1</v>
      </c>
      <c r="Q748" s="13" t="n">
        <f aca="false">IF(AND(ISNUMBER(O748),O748-P748&gt;=Parámetros!$B$7),M748,IF(J748&lt;Parámetros!$B$13,J748,IF(K748&lt;Parámetros!$B$14,K748,IF(L748&lt;Parámetros!$B$15,L748,M748))))</f>
        <v>581</v>
      </c>
      <c r="R748" s="13" t="n">
        <f aca="false">IF(AND(ISNUMBER(O748),O748-P748&gt;=Q748),O748-P748,Q748)</f>
        <v>588</v>
      </c>
      <c r="S748" s="3" t="n">
        <f aca="false">IF(ISNUMBER(O748),R748/O748-1,"")</f>
        <v>-0.00169779286926997</v>
      </c>
      <c r="T748" s="13" t="n">
        <f aca="false">VLOOKUP(R748,Parámetros!$A$13:$C$16,3,TRUE())</f>
        <v>0</v>
      </c>
      <c r="U748" s="13" t="n">
        <f aca="false">IF(R748&gt;=Parámetros!$B$7,I748,0)</f>
        <v>75</v>
      </c>
      <c r="V748" s="13" t="n">
        <f aca="false">R748*(1-G748)-T748-U748</f>
        <v>430.68</v>
      </c>
      <c r="W748" s="13" t="n">
        <f aca="false">V748-F748</f>
        <v>6.72000000000003</v>
      </c>
      <c r="X748" s="2" t="s">
        <v>13508</v>
      </c>
      <c r="Y748" s="2"/>
      <c r="Z748" s="13"/>
      <c r="AA748" s="2"/>
    </row>
    <row r="749" customFormat="false" ht="15" hidden="false" customHeight="false" outlineLevel="0" collapsed="false">
      <c r="A749" s="8" t="s">
        <v>9055</v>
      </c>
      <c r="B749" s="10" t="str">
        <f aca="false">'Layout Mercado Libre'!C749</f>
        <v>Zanidip Lercanidipino 10 mg 30 Tabletas</v>
      </c>
      <c r="C749" s="10" t="str">
        <f aca="false">IFERROR(LEFT('Layout Mercado Libre'!E749,FIND(" &gt; ",'Layout Mercado Libre'!E749)-1),"")</f>
        <v>Salud y Equipamiento Médico</v>
      </c>
      <c r="D749" s="12" t="n">
        <v>842.1</v>
      </c>
      <c r="E749" s="13" t="n">
        <f aca="false">Parámetros!$B$5</f>
        <v>4</v>
      </c>
      <c r="F749" s="13" t="n">
        <f aca="false">D749+E749</f>
        <v>846.1</v>
      </c>
      <c r="G749" s="3" t="n">
        <f aca="false">IF(C749="",Parámetros!$B$9,IFERROR(VLOOKUP(C749,Parámetros!$A$20:$B$23,2,FALSE()),Parámetros!$B$9))</f>
        <v>0.14</v>
      </c>
      <c r="H749" s="14" t="n">
        <v>0.19</v>
      </c>
      <c r="I749" s="12" t="n">
        <v>75</v>
      </c>
      <c r="J749" s="13" t="n">
        <f aca="false">ROUNDUP((F749+Parámetros!$C$13)/(1-G749),0)</f>
        <v>1013</v>
      </c>
      <c r="K749" s="13" t="n">
        <f aca="false">ROUNDUP((F749+Parámetros!$C$14)/(1-G749),0)</f>
        <v>1019</v>
      </c>
      <c r="L749" s="13" t="n">
        <f aca="false">ROUNDUP((F749+Parámetros!$C$15)/(1-G749),0)</f>
        <v>1027</v>
      </c>
      <c r="M749" s="13" t="n">
        <f aca="false">MAX(ROUNDUP((F749+I749)/(1-G749),0),Parámetros!$B$7)</f>
        <v>1072</v>
      </c>
      <c r="N749" s="12" t="n">
        <v>1921.42</v>
      </c>
      <c r="O749" s="12" t="n">
        <v>1583.23</v>
      </c>
      <c r="P749" s="13" t="n">
        <f aca="false">Parámetros!$B$6</f>
        <v>1</v>
      </c>
      <c r="Q749" s="13" t="n">
        <f aca="false">IF(AND(ISNUMBER(O749),O749-P749&gt;=Parámetros!$B$7),M749,IF(J749&lt;Parámetros!$B$13,J749,IF(K749&lt;Parámetros!$B$14,K749,IF(L749&lt;Parámetros!$B$15,L749,M749))))</f>
        <v>1072</v>
      </c>
      <c r="R749" s="13" t="n">
        <f aca="false">IF(AND(ISNUMBER(O749),O749-P749&gt;=Q749),O749-P749,Q749)</f>
        <v>1582.23</v>
      </c>
      <c r="S749" s="3" t="n">
        <f aca="false">IF(ISNUMBER(O749),R749/O749-1,"")</f>
        <v>-0.000631620168895286</v>
      </c>
      <c r="T749" s="13" t="n">
        <f aca="false">VLOOKUP(R749,Parámetros!$A$13:$C$16,3,TRUE())</f>
        <v>0</v>
      </c>
      <c r="U749" s="13" t="n">
        <f aca="false">IF(R749&gt;=Parámetros!$B$7,I749,0)</f>
        <v>75</v>
      </c>
      <c r="V749" s="13" t="n">
        <f aca="false">R749*(1-G749)-T749-U749</f>
        <v>1285.7178</v>
      </c>
      <c r="W749" s="13" t="n">
        <f aca="false">V749-F749</f>
        <v>439.6178</v>
      </c>
      <c r="X749" s="2" t="s">
        <v>13501</v>
      </c>
      <c r="Y749" s="2"/>
      <c r="Z749" s="13"/>
      <c r="AA749" s="2"/>
    </row>
    <row r="750" customFormat="false" ht="15" hidden="false" customHeight="false" outlineLevel="0" collapsed="false">
      <c r="A750" s="8" t="s">
        <v>9066</v>
      </c>
      <c r="B750" s="10" t="str">
        <f aca="false">'Layout Mercado Libre'!C750</f>
        <v>Crema Nivea Creme Tarro 200 ml Humectante Multiusos</v>
      </c>
      <c r="C750" s="10" t="str">
        <f aca="false">IFERROR(LEFT('Layout Mercado Libre'!E750,FIND(" &gt; ",'Layout Mercado Libre'!E750)-1),"")</f>
        <v>Belleza y Cuidado Personal</v>
      </c>
      <c r="D750" s="12" t="n">
        <v>73.37</v>
      </c>
      <c r="E750" s="13" t="n">
        <f aca="false">Parámetros!$B$5</f>
        <v>4</v>
      </c>
      <c r="F750" s="13" t="n">
        <f aca="false">D750+E750</f>
        <v>77.37</v>
      </c>
      <c r="G750" s="3" t="n">
        <f aca="false">IF(C750="",Parámetros!$B$9,IFERROR(VLOOKUP(C750,Parámetros!$A$20:$B$23,2,FALSE()),Parámetros!$B$9))</f>
        <v>0.14</v>
      </c>
      <c r="H750" s="14" t="n">
        <v>0.29</v>
      </c>
      <c r="I750" s="12" t="n">
        <v>75</v>
      </c>
      <c r="J750" s="13" t="n">
        <f aca="false">ROUNDUP((F750+Parámetros!$C$13)/(1-G750),0)</f>
        <v>120</v>
      </c>
      <c r="K750" s="13" t="n">
        <f aca="false">ROUNDUP((F750+Parámetros!$C$14)/(1-G750),0)</f>
        <v>125</v>
      </c>
      <c r="L750" s="13" t="n">
        <f aca="false">ROUNDUP((F750+Parámetros!$C$15)/(1-G750),0)</f>
        <v>133</v>
      </c>
      <c r="M750" s="13" t="n">
        <f aca="false">MAX(ROUNDUP((F750+I750)/(1-G750),0),Parámetros!$B$7)</f>
        <v>299</v>
      </c>
      <c r="N750" s="12" t="n">
        <v>252.6</v>
      </c>
      <c r="O750" s="12" t="n">
        <v>76.35</v>
      </c>
      <c r="P750" s="13" t="n">
        <f aca="false">Parámetros!$B$6</f>
        <v>1</v>
      </c>
      <c r="Q750" s="13" t="n">
        <f aca="false">IF(AND(ISNUMBER(O750),O750-P750&gt;=Parámetros!$B$7),M750,IF(J750&lt;Parámetros!$B$13,J750,IF(K750&lt;Parámetros!$B$14,K750,IF(L750&lt;Parámetros!$B$15,L750,M750))))</f>
        <v>125</v>
      </c>
      <c r="R750" s="13" t="n">
        <f aca="false">IF(AND(ISNUMBER(O750),O750-P750&gt;=Q750),O750-P750,Q750)</f>
        <v>125</v>
      </c>
      <c r="S750" s="3" t="n">
        <f aca="false">IF(ISNUMBER(O750),R750/O750-1,"")</f>
        <v>0.637197118533072</v>
      </c>
      <c r="T750" s="13" t="n">
        <f aca="false">VLOOKUP(R750,Parámetros!$A$13:$C$16,3,TRUE())</f>
        <v>30</v>
      </c>
      <c r="U750" s="13" t="n">
        <f aca="false">IF(R750&gt;=Parámetros!$B$7,I750,0)</f>
        <v>0</v>
      </c>
      <c r="V750" s="13" t="n">
        <f aca="false">R750*(1-G750)-T750-U750</f>
        <v>77.5</v>
      </c>
      <c r="W750" s="13" t="n">
        <f aca="false">V750-F750</f>
        <v>0.129999999999995</v>
      </c>
      <c r="X750" s="2" t="s">
        <v>13632</v>
      </c>
      <c r="Y750" s="2"/>
      <c r="Z750" s="13"/>
      <c r="AA750" s="2"/>
    </row>
    <row r="751" customFormat="false" ht="15" hidden="false" customHeight="false" outlineLevel="0" collapsed="false">
      <c r="A751" s="8" t="s">
        <v>9076</v>
      </c>
      <c r="B751" s="10" t="str">
        <f aca="false">'Layout Mercado Libre'!C751</f>
        <v>Biomesina Compuesta Butilhioscina Metamizol 10 Grageas</v>
      </c>
      <c r="C751" s="10" t="str">
        <f aca="false">IFERROR(LEFT('Layout Mercado Libre'!E751,FIND(" &gt; ",'Layout Mercado Libre'!E751)-1),"")</f>
        <v>Salud y Equipamiento Médico</v>
      </c>
      <c r="D751" s="12" t="n">
        <v>28.14</v>
      </c>
      <c r="E751" s="13" t="n">
        <f aca="false">Parámetros!$B$5</f>
        <v>4</v>
      </c>
      <c r="F751" s="13" t="n">
        <f aca="false">D751+E751</f>
        <v>32.14</v>
      </c>
      <c r="G751" s="3" t="n">
        <f aca="false">IF(C751="",Parámetros!$B$9,IFERROR(VLOOKUP(C751,Parámetros!$A$20:$B$23,2,FALSE()),Parámetros!$B$9))</f>
        <v>0.14</v>
      </c>
      <c r="H751" s="14" t="n">
        <v>0.14</v>
      </c>
      <c r="I751" s="12" t="n">
        <v>75</v>
      </c>
      <c r="J751" s="13" t="n">
        <f aca="false">ROUNDUP((F751+Parámetros!$C$13)/(1-G751),0)</f>
        <v>67</v>
      </c>
      <c r="K751" s="13" t="n">
        <f aca="false">ROUNDUP((F751+Parámetros!$C$14)/(1-G751),0)</f>
        <v>73</v>
      </c>
      <c r="L751" s="13" t="n">
        <f aca="false">ROUNDUP((F751+Parámetros!$C$15)/(1-G751),0)</f>
        <v>81</v>
      </c>
      <c r="M751" s="13" t="n">
        <f aca="false">MAX(ROUNDUP((F751+I751)/(1-G751),0),Parámetros!$B$7)</f>
        <v>299</v>
      </c>
      <c r="N751" s="12" t="n">
        <v>116.7</v>
      </c>
      <c r="O751" s="12" t="n">
        <v>99</v>
      </c>
      <c r="P751" s="13" t="n">
        <f aca="false">Parámetros!$B$6</f>
        <v>1</v>
      </c>
      <c r="Q751" s="13" t="n">
        <f aca="false">IF(AND(ISNUMBER(O751),O751-P751&gt;=Parámetros!$B$7),M751,IF(J751&lt;Parámetros!$B$13,J751,IF(K751&lt;Parámetros!$B$14,K751,IF(L751&lt;Parámetros!$B$15,L751,M751))))</f>
        <v>67</v>
      </c>
      <c r="R751" s="13" t="n">
        <f aca="false">IF(AND(ISNUMBER(O751),O751-P751&gt;=Q751),O751-P751,Q751)</f>
        <v>98</v>
      </c>
      <c r="S751" s="3" t="n">
        <f aca="false">IF(ISNUMBER(O751),R751/O751-1,"")</f>
        <v>-0.0101010101010101</v>
      </c>
      <c r="T751" s="13" t="n">
        <f aca="false">VLOOKUP(R751,Parámetros!$A$13:$C$16,3,TRUE())</f>
        <v>25</v>
      </c>
      <c r="U751" s="13" t="n">
        <f aca="false">IF(R751&gt;=Parámetros!$B$7,I751,0)</f>
        <v>0</v>
      </c>
      <c r="V751" s="13" t="n">
        <f aca="false">R751*(1-G751)-T751-U751</f>
        <v>59.28</v>
      </c>
      <c r="W751" s="13" t="n">
        <f aca="false">V751-F751</f>
        <v>27.14</v>
      </c>
      <c r="X751" s="2" t="s">
        <v>13757</v>
      </c>
      <c r="Y751" s="2"/>
      <c r="Z751" s="13"/>
      <c r="AA751" s="2"/>
    </row>
    <row r="752" customFormat="false" ht="15" hidden="false" customHeight="false" outlineLevel="0" collapsed="false">
      <c r="A752" s="8" t="s">
        <v>9090</v>
      </c>
      <c r="B752" s="10" t="str">
        <f aca="false">'Layout Mercado Libre'!C752</f>
        <v>Tampones Tampax Pearl Super Plus 8 Piezas</v>
      </c>
      <c r="C752" s="10" t="str">
        <f aca="false">IFERROR(LEFT('Layout Mercado Libre'!E752,FIND(" &gt; ",'Layout Mercado Libre'!E752)-1),"")</f>
        <v>Belleza y Cuidado Personal</v>
      </c>
      <c r="D752" s="12" t="n">
        <v>51.14</v>
      </c>
      <c r="E752" s="13" t="n">
        <f aca="false">Parámetros!$B$5</f>
        <v>4</v>
      </c>
      <c r="F752" s="13" t="n">
        <f aca="false">D752+E752</f>
        <v>55.14</v>
      </c>
      <c r="G752" s="3" t="n">
        <f aca="false">IF(C752="",Parámetros!$B$9,IFERROR(VLOOKUP(C752,Parámetros!$A$20:$B$23,2,FALSE()),Parámetros!$B$9))</f>
        <v>0.14</v>
      </c>
      <c r="H752" s="14" t="n">
        <v>0.2</v>
      </c>
      <c r="I752" s="12" t="n">
        <v>75</v>
      </c>
      <c r="J752" s="13" t="n">
        <f aca="false">ROUNDUP((F752+Parámetros!$C$13)/(1-G752),0)</f>
        <v>94</v>
      </c>
      <c r="K752" s="13" t="n">
        <f aca="false">ROUNDUP((F752+Parámetros!$C$14)/(1-G752),0)</f>
        <v>99</v>
      </c>
      <c r="L752" s="13" t="n">
        <f aca="false">ROUNDUP((F752+Parámetros!$C$15)/(1-G752),0)</f>
        <v>108</v>
      </c>
      <c r="M752" s="13" t="n">
        <f aca="false">MAX(ROUNDUP((F752+I752)/(1-G752),0),Parámetros!$B$7)</f>
        <v>299</v>
      </c>
      <c r="N752" s="12" t="n">
        <v>92.58</v>
      </c>
      <c r="O752" s="12" t="n">
        <v>50.15</v>
      </c>
      <c r="P752" s="13" t="n">
        <f aca="false">Parámetros!$B$6</f>
        <v>1</v>
      </c>
      <c r="Q752" s="13" t="n">
        <f aca="false">IF(AND(ISNUMBER(O752),O752-P752&gt;=Parámetros!$B$7),M752,IF(J752&lt;Parámetros!$B$13,J752,IF(K752&lt;Parámetros!$B$14,K752,IF(L752&lt;Parámetros!$B$15,L752,M752))))</f>
        <v>94</v>
      </c>
      <c r="R752" s="13" t="n">
        <f aca="false">IF(AND(ISNUMBER(O752),O752-P752&gt;=Q752),O752-P752,Q752)</f>
        <v>94</v>
      </c>
      <c r="S752" s="3" t="n">
        <f aca="false">IF(ISNUMBER(O752),R752/O752-1,"")</f>
        <v>0.874376869391825</v>
      </c>
      <c r="T752" s="13" t="n">
        <f aca="false">VLOOKUP(R752,Parámetros!$A$13:$C$16,3,TRUE())</f>
        <v>25</v>
      </c>
      <c r="U752" s="13" t="n">
        <f aca="false">IF(R752&gt;=Parámetros!$B$7,I752,0)</f>
        <v>0</v>
      </c>
      <c r="V752" s="13" t="n">
        <f aca="false">R752*(1-G752)-T752-U752</f>
        <v>55.84</v>
      </c>
      <c r="W752" s="13" t="n">
        <f aca="false">V752-F752</f>
        <v>0.700000000000003</v>
      </c>
      <c r="X752" s="2" t="s">
        <v>13718</v>
      </c>
      <c r="Y752" s="2"/>
      <c r="Z752" s="13"/>
      <c r="AA752" s="2"/>
    </row>
    <row r="753" customFormat="false" ht="15" hidden="false" customHeight="false" outlineLevel="0" collapsed="false">
      <c r="A753" s="8" t="s">
        <v>9101</v>
      </c>
      <c r="B753" s="10" t="str">
        <f aca="false">'Layout Mercado Libre'!C753</f>
        <v>Ciproflox Ciprofloxacino 500 mg 6 Cápsulas</v>
      </c>
      <c r="C753" s="10" t="str">
        <f aca="false">IFERROR(LEFT('Layout Mercado Libre'!E753,FIND(" &gt; ",'Layout Mercado Libre'!E753)-1),"")</f>
        <v>Salud y Equipamiento Médico</v>
      </c>
      <c r="D753" s="12" t="n">
        <v>298.9</v>
      </c>
      <c r="E753" s="13" t="n">
        <f aca="false">Parámetros!$B$5</f>
        <v>4</v>
      </c>
      <c r="F753" s="13" t="n">
        <f aca="false">D753+E753</f>
        <v>302.9</v>
      </c>
      <c r="G753" s="3" t="n">
        <f aca="false">IF(C753="",Parámetros!$B$9,IFERROR(VLOOKUP(C753,Parámetros!$A$20:$B$23,2,FALSE()),Parámetros!$B$9))</f>
        <v>0.14</v>
      </c>
      <c r="H753" s="14" t="n">
        <v>0.13</v>
      </c>
      <c r="I753" s="12" t="n">
        <v>75</v>
      </c>
      <c r="J753" s="13" t="n">
        <f aca="false">ROUNDUP((F753+Parámetros!$C$13)/(1-G753),0)</f>
        <v>382</v>
      </c>
      <c r="K753" s="13" t="n">
        <f aca="false">ROUNDUP((F753+Parámetros!$C$14)/(1-G753),0)</f>
        <v>388</v>
      </c>
      <c r="L753" s="13" t="n">
        <f aca="false">ROUNDUP((F753+Parámetros!$C$15)/(1-G753),0)</f>
        <v>396</v>
      </c>
      <c r="M753" s="13" t="n">
        <f aca="false">MAX(ROUNDUP((F753+I753)/(1-G753),0),Parámetros!$B$7)</f>
        <v>440</v>
      </c>
      <c r="N753" s="12" t="n">
        <v>595.96</v>
      </c>
      <c r="O753" s="12" t="n">
        <v>383.94</v>
      </c>
      <c r="P753" s="13" t="n">
        <f aca="false">Parámetros!$B$6</f>
        <v>1</v>
      </c>
      <c r="Q753" s="13" t="n">
        <f aca="false">IF(AND(ISNUMBER(O753),O753-P753&gt;=Parámetros!$B$7),M753,IF(J753&lt;Parámetros!$B$13,J753,IF(K753&lt;Parámetros!$B$14,K753,IF(L753&lt;Parámetros!$B$15,L753,M753))))</f>
        <v>440</v>
      </c>
      <c r="R753" s="13" t="n">
        <f aca="false">IF(AND(ISNUMBER(O753),O753-P753&gt;=Q753),O753-P753,Q753)</f>
        <v>440</v>
      </c>
      <c r="S753" s="3" t="n">
        <f aca="false">IF(ISNUMBER(O753),R753/O753-1,"")</f>
        <v>0.146012397770485</v>
      </c>
      <c r="T753" s="13" t="n">
        <f aca="false">VLOOKUP(R753,Parámetros!$A$13:$C$16,3,TRUE())</f>
        <v>0</v>
      </c>
      <c r="U753" s="13" t="n">
        <f aca="false">IF(R753&gt;=Parámetros!$B$7,I753,0)</f>
        <v>75</v>
      </c>
      <c r="V753" s="13" t="n">
        <f aca="false">R753*(1-G753)-T753-U753</f>
        <v>303.4</v>
      </c>
      <c r="W753" s="13" t="n">
        <f aca="false">V753-F753</f>
        <v>0.5</v>
      </c>
      <c r="X753" s="2" t="s">
        <v>13596</v>
      </c>
      <c r="Y753" s="2"/>
      <c r="Z753" s="13"/>
      <c r="AA753" s="2"/>
    </row>
    <row r="754" customFormat="false" ht="15" hidden="false" customHeight="false" outlineLevel="0" collapsed="false">
      <c r="A754" s="8" t="s">
        <v>9111</v>
      </c>
      <c r="B754" s="10" t="str">
        <f aca="false">'Layout Mercado Libre'!C754</f>
        <v>Cera Modeladora Xiomara Wax &amp; Shine Efecto Ring 60 g</v>
      </c>
      <c r="C754" s="10" t="str">
        <f aca="false">IFERROR(LEFT('Layout Mercado Libre'!E754,FIND(" &gt; ",'Layout Mercado Libre'!E754)-1),"")</f>
        <v>Belleza y Cuidado Personal</v>
      </c>
      <c r="D754" s="12" t="n">
        <v>34.15</v>
      </c>
      <c r="E754" s="13" t="n">
        <f aca="false">Parámetros!$B$5</f>
        <v>4</v>
      </c>
      <c r="F754" s="13" t="n">
        <f aca="false">D754+E754</f>
        <v>38.15</v>
      </c>
      <c r="G754" s="3" t="n">
        <f aca="false">IF(C754="",Parámetros!$B$9,IFERROR(VLOOKUP(C754,Parámetros!$A$20:$B$23,2,FALSE()),Parámetros!$B$9))</f>
        <v>0.14</v>
      </c>
      <c r="H754" s="14" t="n">
        <v>0.12</v>
      </c>
      <c r="I754" s="12" t="n">
        <v>75</v>
      </c>
      <c r="J754" s="13" t="n">
        <f aca="false">ROUNDUP((F754+Parámetros!$C$13)/(1-G754),0)</f>
        <v>74</v>
      </c>
      <c r="K754" s="13" t="n">
        <f aca="false">ROUNDUP((F754+Parámetros!$C$14)/(1-G754),0)</f>
        <v>80</v>
      </c>
      <c r="L754" s="13" t="n">
        <f aca="false">ROUNDUP((F754+Parámetros!$C$15)/(1-G754),0)</f>
        <v>88</v>
      </c>
      <c r="M754" s="13" t="n">
        <f aca="false">MAX(ROUNDUP((F754+I754)/(1-G754),0),Parámetros!$B$7)</f>
        <v>299</v>
      </c>
      <c r="N754" s="12" t="n">
        <v>128.23</v>
      </c>
      <c r="O754" s="12" t="n">
        <v>125</v>
      </c>
      <c r="P754" s="13" t="n">
        <f aca="false">Parámetros!$B$6</f>
        <v>1</v>
      </c>
      <c r="Q754" s="13" t="n">
        <f aca="false">IF(AND(ISNUMBER(O754),O754-P754&gt;=Parámetros!$B$7),M754,IF(J754&lt;Parámetros!$B$13,J754,IF(K754&lt;Parámetros!$B$14,K754,IF(L754&lt;Parámetros!$B$15,L754,M754))))</f>
        <v>74</v>
      </c>
      <c r="R754" s="13" t="n">
        <f aca="false">IF(AND(ISNUMBER(O754),O754-P754&gt;=Q754),O754-P754,Q754)</f>
        <v>124</v>
      </c>
      <c r="S754" s="3" t="n">
        <f aca="false">IF(ISNUMBER(O754),R754/O754-1,"")</f>
        <v>-0.00800000000000001</v>
      </c>
      <c r="T754" s="13" t="n">
        <f aca="false">VLOOKUP(R754,Parámetros!$A$13:$C$16,3,TRUE())</f>
        <v>30</v>
      </c>
      <c r="U754" s="13" t="n">
        <f aca="false">IF(R754&gt;=Parámetros!$B$7,I754,0)</f>
        <v>0</v>
      </c>
      <c r="V754" s="13" t="n">
        <f aca="false">R754*(1-G754)-T754-U754</f>
        <v>76.64</v>
      </c>
      <c r="W754" s="13" t="n">
        <f aca="false">V754-F754</f>
        <v>38.49</v>
      </c>
      <c r="X754" s="2" t="s">
        <v>13705</v>
      </c>
      <c r="Y754" s="2"/>
      <c r="Z754" s="13"/>
      <c r="AA754" s="2"/>
    </row>
    <row r="755" customFormat="false" ht="15" hidden="false" customHeight="false" outlineLevel="0" collapsed="false">
      <c r="A755" s="8" t="s">
        <v>9121</v>
      </c>
      <c r="B755" s="10" t="str">
        <f aca="false">'Layout Mercado Libre'!C755</f>
        <v>Gabirol Rimantadina 100 mg 14 Cápsulas</v>
      </c>
      <c r="C755" s="10" t="str">
        <f aca="false">IFERROR(LEFT('Layout Mercado Libre'!E755,FIND(" &gt; ",'Layout Mercado Libre'!E755)-1),"")</f>
        <v>Salud y Equipamiento Médico</v>
      </c>
      <c r="D755" s="12" t="n">
        <v>304.52</v>
      </c>
      <c r="E755" s="13" t="n">
        <f aca="false">Parámetros!$B$5</f>
        <v>4</v>
      </c>
      <c r="F755" s="13" t="n">
        <f aca="false">D755+E755</f>
        <v>308.52</v>
      </c>
      <c r="G755" s="3" t="n">
        <f aca="false">IF(C755="",Parámetros!$B$9,IFERROR(VLOOKUP(C755,Parámetros!$A$20:$B$23,2,FALSE()),Parámetros!$B$9))</f>
        <v>0.14</v>
      </c>
      <c r="H755" s="14" t="n">
        <v>0.15</v>
      </c>
      <c r="I755" s="12" t="n">
        <v>75</v>
      </c>
      <c r="J755" s="13" t="n">
        <f aca="false">ROUNDUP((F755+Parámetros!$C$13)/(1-G755),0)</f>
        <v>388</v>
      </c>
      <c r="K755" s="13" t="n">
        <f aca="false">ROUNDUP((F755+Parámetros!$C$14)/(1-G755),0)</f>
        <v>394</v>
      </c>
      <c r="L755" s="13" t="n">
        <f aca="false">ROUNDUP((F755+Parámetros!$C$15)/(1-G755),0)</f>
        <v>402</v>
      </c>
      <c r="M755" s="13" t="n">
        <f aca="false">MAX(ROUNDUP((F755+I755)/(1-G755),0),Parámetros!$B$7)</f>
        <v>446</v>
      </c>
      <c r="N755" s="12" t="n">
        <v>532.85</v>
      </c>
      <c r="O755" s="12" t="n">
        <v>419</v>
      </c>
      <c r="P755" s="13" t="n">
        <f aca="false">Parámetros!$B$6</f>
        <v>1</v>
      </c>
      <c r="Q755" s="13" t="n">
        <f aca="false">IF(AND(ISNUMBER(O755),O755-P755&gt;=Parámetros!$B$7),M755,IF(J755&lt;Parámetros!$B$13,J755,IF(K755&lt;Parámetros!$B$14,K755,IF(L755&lt;Parámetros!$B$15,L755,M755))))</f>
        <v>446</v>
      </c>
      <c r="R755" s="13" t="n">
        <f aca="false">IF(AND(ISNUMBER(O755),O755-P755&gt;=Q755),O755-P755,Q755)</f>
        <v>446</v>
      </c>
      <c r="S755" s="3" t="n">
        <f aca="false">IF(ISNUMBER(O755),R755/O755-1,"")</f>
        <v>0.0644391408114557</v>
      </c>
      <c r="T755" s="13" t="n">
        <f aca="false">VLOOKUP(R755,Parámetros!$A$13:$C$16,3,TRUE())</f>
        <v>0</v>
      </c>
      <c r="U755" s="13" t="n">
        <f aca="false">IF(R755&gt;=Parámetros!$B$7,I755,0)</f>
        <v>75</v>
      </c>
      <c r="V755" s="13" t="n">
        <f aca="false">R755*(1-G755)-T755-U755</f>
        <v>308.56</v>
      </c>
      <c r="W755" s="13" t="n">
        <f aca="false">V755-F755</f>
        <v>0.0400000000000205</v>
      </c>
      <c r="X755" s="2" t="s">
        <v>13651</v>
      </c>
      <c r="Y755" s="2"/>
      <c r="Z755" s="13"/>
      <c r="AA755" s="2"/>
    </row>
    <row r="756" customFormat="false" ht="15" hidden="false" customHeight="false" outlineLevel="0" collapsed="false">
      <c r="A756" s="8" t="s">
        <v>9132</v>
      </c>
      <c r="B756" s="10" t="str">
        <f aca="false">'Layout Mercado Libre'!C756</f>
        <v>Cyclofemina 25 mg/5 mg Suspensión Inyectable Jeringa 0.5 ml</v>
      </c>
      <c r="C756" s="10" t="str">
        <f aca="false">IFERROR(LEFT('Layout Mercado Libre'!E756,FIND(" &gt; ",'Layout Mercado Libre'!E756)-1),"")</f>
        <v>Salud y Equipamiento Médico</v>
      </c>
      <c r="D756" s="12" t="n">
        <v>457.03</v>
      </c>
      <c r="E756" s="13" t="n">
        <f aca="false">Parámetros!$B$5</f>
        <v>4</v>
      </c>
      <c r="F756" s="13" t="n">
        <f aca="false">D756+E756</f>
        <v>461.03</v>
      </c>
      <c r="G756" s="3" t="n">
        <f aca="false">IF(C756="",Parámetros!$B$9,IFERROR(VLOOKUP(C756,Parámetros!$A$20:$B$23,2,FALSE()),Parámetros!$B$9))</f>
        <v>0.14</v>
      </c>
      <c r="H756" s="14" t="n">
        <v>0.09</v>
      </c>
      <c r="I756" s="12" t="n">
        <v>75</v>
      </c>
      <c r="J756" s="13" t="n">
        <f aca="false">ROUNDUP((F756+Parámetros!$C$13)/(1-G756),0)</f>
        <v>566</v>
      </c>
      <c r="K756" s="13" t="n">
        <f aca="false">ROUNDUP((F756+Parámetros!$C$14)/(1-G756),0)</f>
        <v>571</v>
      </c>
      <c r="L756" s="13" t="n">
        <f aca="false">ROUNDUP((F756+Parámetros!$C$15)/(1-G756),0)</f>
        <v>580</v>
      </c>
      <c r="M756" s="13" t="n">
        <f aca="false">MAX(ROUNDUP((F756+I756)/(1-G756),0),Parámetros!$B$7)</f>
        <v>624</v>
      </c>
      <c r="N756" s="12" t="n">
        <v>673.07</v>
      </c>
      <c r="O756" s="12" t="n">
        <v>594</v>
      </c>
      <c r="P756" s="13" t="n">
        <f aca="false">Parámetros!$B$6</f>
        <v>1</v>
      </c>
      <c r="Q756" s="13" t="n">
        <f aca="false">IF(AND(ISNUMBER(O756),O756-P756&gt;=Parámetros!$B$7),M756,IF(J756&lt;Parámetros!$B$13,J756,IF(K756&lt;Parámetros!$B$14,K756,IF(L756&lt;Parámetros!$B$15,L756,M756))))</f>
        <v>624</v>
      </c>
      <c r="R756" s="13" t="n">
        <f aca="false">IF(AND(ISNUMBER(O756),O756-P756&gt;=Q756),O756-P756,Q756)</f>
        <v>624</v>
      </c>
      <c r="S756" s="3" t="n">
        <f aca="false">IF(ISNUMBER(O756),R756/O756-1,"")</f>
        <v>0.0505050505050506</v>
      </c>
      <c r="T756" s="13" t="n">
        <f aca="false">VLOOKUP(R756,Parámetros!$A$13:$C$16,3,TRUE())</f>
        <v>0</v>
      </c>
      <c r="U756" s="13" t="n">
        <f aca="false">IF(R756&gt;=Parámetros!$B$7,I756,0)</f>
        <v>75</v>
      </c>
      <c r="V756" s="13" t="n">
        <f aca="false">R756*(1-G756)-T756-U756</f>
        <v>461.64</v>
      </c>
      <c r="W756" s="13" t="n">
        <f aca="false">V756-F756</f>
        <v>0.610000000000014</v>
      </c>
      <c r="X756" s="2" t="s">
        <v>13539</v>
      </c>
      <c r="Y756" s="2"/>
      <c r="Z756" s="13"/>
      <c r="AA756" s="2"/>
    </row>
    <row r="757" customFormat="false" ht="15" hidden="false" customHeight="false" outlineLevel="0" collapsed="false">
      <c r="A757" s="8" t="s">
        <v>9146</v>
      </c>
      <c r="B757" s="10" t="str">
        <f aca="false">'Layout Mercado Libre'!C757</f>
        <v>Elevit 2-Omegas Suplemento con DHA Omega 3 28 Cápsulas</v>
      </c>
      <c r="C757" s="10" t="str">
        <f aca="false">IFERROR(LEFT('Layout Mercado Libre'!E757,FIND(" &gt; ",'Layout Mercado Libre'!E757)-1),"")</f>
        <v>Salud y Equipamiento Médico</v>
      </c>
      <c r="D757" s="12" t="n">
        <v>342.63</v>
      </c>
      <c r="E757" s="13" t="n">
        <f aca="false">Parámetros!$B$5</f>
        <v>4</v>
      </c>
      <c r="F757" s="13" t="n">
        <f aca="false">D757+E757</f>
        <v>346.63</v>
      </c>
      <c r="G757" s="3" t="n">
        <f aca="false">IF(C757="",Parámetros!$B$9,IFERROR(VLOOKUP(C757,Parámetros!$A$20:$B$23,2,FALSE()),Parámetros!$B$9))</f>
        <v>0.14</v>
      </c>
      <c r="H757" s="14" t="n">
        <v>0.18</v>
      </c>
      <c r="I757" s="12" t="n">
        <v>75</v>
      </c>
      <c r="J757" s="13" t="n">
        <f aca="false">ROUNDUP((F757+Parámetros!$C$13)/(1-G757),0)</f>
        <v>433</v>
      </c>
      <c r="K757" s="13" t="n">
        <f aca="false">ROUNDUP((F757+Parámetros!$C$14)/(1-G757),0)</f>
        <v>438</v>
      </c>
      <c r="L757" s="13" t="n">
        <f aca="false">ROUNDUP((F757+Parámetros!$C$15)/(1-G757),0)</f>
        <v>447</v>
      </c>
      <c r="M757" s="13" t="n">
        <f aca="false">MAX(ROUNDUP((F757+I757)/(1-G757),0),Parámetros!$B$7)</f>
        <v>491</v>
      </c>
      <c r="N757" s="12" t="n">
        <v>527</v>
      </c>
      <c r="O757" s="12" t="n">
        <v>348</v>
      </c>
      <c r="P757" s="13" t="n">
        <f aca="false">Parámetros!$B$6</f>
        <v>1</v>
      </c>
      <c r="Q757" s="13" t="n">
        <f aca="false">IF(AND(ISNUMBER(O757),O757-P757&gt;=Parámetros!$B$7),M757,IF(J757&lt;Parámetros!$B$13,J757,IF(K757&lt;Parámetros!$B$14,K757,IF(L757&lt;Parámetros!$B$15,L757,M757))))</f>
        <v>491</v>
      </c>
      <c r="R757" s="13" t="n">
        <f aca="false">IF(AND(ISNUMBER(O757),O757-P757&gt;=Q757),O757-P757,Q757)</f>
        <v>491</v>
      </c>
      <c r="S757" s="3" t="n">
        <f aca="false">IF(ISNUMBER(O757),R757/O757-1,"")</f>
        <v>0.410919540229885</v>
      </c>
      <c r="T757" s="13" t="n">
        <f aca="false">VLOOKUP(R757,Parámetros!$A$13:$C$16,3,TRUE())</f>
        <v>0</v>
      </c>
      <c r="U757" s="13" t="n">
        <f aca="false">IF(R757&gt;=Parámetros!$B$7,I757,0)</f>
        <v>75</v>
      </c>
      <c r="V757" s="13" t="n">
        <f aca="false">R757*(1-G757)-T757-U757</f>
        <v>347.26</v>
      </c>
      <c r="W757" s="13" t="n">
        <f aca="false">V757-F757</f>
        <v>0.629999999999996</v>
      </c>
      <c r="X757" s="2" t="s">
        <v>13636</v>
      </c>
      <c r="Y757" s="2"/>
      <c r="Z757" s="13"/>
      <c r="AA757" s="2"/>
    </row>
    <row r="758" customFormat="false" ht="15" hidden="false" customHeight="false" outlineLevel="0" collapsed="false">
      <c r="A758" s="8" t="s">
        <v>9156</v>
      </c>
      <c r="B758" s="10" t="str">
        <f aca="false">'Layout Mercado Libre'!C758</f>
        <v>Cinta Microporosa Cintapore Piel 2.5 cm x 9.2 m 12 Rollos</v>
      </c>
      <c r="C758" s="10" t="str">
        <f aca="false">IFERROR(LEFT('Layout Mercado Libre'!E758,FIND(" &gt; ",'Layout Mercado Libre'!E758)-1),"")</f>
        <v>Salud y Equipamiento Médico</v>
      </c>
      <c r="D758" s="12" t="n">
        <v>200</v>
      </c>
      <c r="E758" s="13" t="n">
        <f aca="false">Parámetros!$B$5</f>
        <v>4</v>
      </c>
      <c r="F758" s="13" t="n">
        <f aca="false">D758+E758</f>
        <v>204</v>
      </c>
      <c r="G758" s="3" t="n">
        <f aca="false">IF(C758="",Parámetros!$B$9,IFERROR(VLOOKUP(C758,Parámetros!$A$20:$B$23,2,FALSE()),Parámetros!$B$9))</f>
        <v>0.14</v>
      </c>
      <c r="H758" s="14" t="n">
        <v>0.66</v>
      </c>
      <c r="I758" s="12" t="n">
        <v>90</v>
      </c>
      <c r="J758" s="13" t="n">
        <f aca="false">ROUNDUP((F758+Parámetros!$C$13)/(1-G758),0)</f>
        <v>267</v>
      </c>
      <c r="K758" s="13" t="n">
        <f aca="false">ROUNDUP((F758+Parámetros!$C$14)/(1-G758),0)</f>
        <v>273</v>
      </c>
      <c r="L758" s="13" t="n">
        <f aca="false">ROUNDUP((F758+Parámetros!$C$15)/(1-G758),0)</f>
        <v>281</v>
      </c>
      <c r="M758" s="13" t="n">
        <f aca="false">MAX(ROUNDUP((F758+I758)/(1-G758),0),Parámetros!$B$7)</f>
        <v>342</v>
      </c>
      <c r="N758" s="12"/>
      <c r="O758" s="12"/>
      <c r="P758" s="13" t="n">
        <f aca="false">Parámetros!$B$6</f>
        <v>1</v>
      </c>
      <c r="Q758" s="13" t="n">
        <f aca="false">IF(AND(ISNUMBER(O758),O758-P758&gt;=Parámetros!$B$7),M758,IF(J758&lt;Parámetros!$B$13,J758,IF(K758&lt;Parámetros!$B$14,K758,IF(L758&lt;Parámetros!$B$15,L758,M758))))</f>
        <v>281</v>
      </c>
      <c r="R758" s="13" t="n">
        <f aca="false">IF(AND(ISNUMBER(O758),O758-P758&gt;=Q758),O758-P758,Q758)</f>
        <v>281</v>
      </c>
      <c r="S758" s="3" t="str">
        <f aca="false">IF(ISNUMBER(O758),R758/O758-1,"")</f>
        <v/>
      </c>
      <c r="T758" s="13" t="n">
        <f aca="false">VLOOKUP(R758,Parámetros!$A$13:$C$16,3,TRUE())</f>
        <v>37</v>
      </c>
      <c r="U758" s="13" t="n">
        <f aca="false">IF(R758&gt;=Parámetros!$B$7,I758,0)</f>
        <v>0</v>
      </c>
      <c r="V758" s="13" t="n">
        <f aca="false">R758*(1-G758)-T758-U758</f>
        <v>204.66</v>
      </c>
      <c r="W758" s="13" t="n">
        <f aca="false">V758-F758</f>
        <v>0.659999999999997</v>
      </c>
      <c r="X758" s="2" t="s">
        <v>13758</v>
      </c>
      <c r="Y758" s="2"/>
      <c r="Z758" s="13"/>
      <c r="AA758" s="2"/>
    </row>
    <row r="759" customFormat="false" ht="15" hidden="false" customHeight="false" outlineLevel="0" collapsed="false">
      <c r="A759" s="8" t="s">
        <v>9168</v>
      </c>
      <c r="B759" s="10" t="str">
        <f aca="false">'Layout Mercado Libre'!C759</f>
        <v>Tampones Saba Compac Super Plus con Aplicador 10 Piezas</v>
      </c>
      <c r="C759" s="10" t="str">
        <f aca="false">IFERROR(LEFT('Layout Mercado Libre'!E759,FIND(" &gt; ",'Layout Mercado Libre'!E759)-1),"")</f>
        <v>Belleza y Cuidado Personal</v>
      </c>
      <c r="D759" s="12" t="n">
        <v>39.59</v>
      </c>
      <c r="E759" s="13" t="n">
        <f aca="false">Parámetros!$B$5</f>
        <v>4</v>
      </c>
      <c r="F759" s="13" t="n">
        <f aca="false">D759+E759</f>
        <v>43.59</v>
      </c>
      <c r="G759" s="3" t="n">
        <f aca="false">IF(C759="",Parámetros!$B$9,IFERROR(VLOOKUP(C759,Parámetros!$A$20:$B$23,2,FALSE()),Parámetros!$B$9))</f>
        <v>0.14</v>
      </c>
      <c r="H759" s="14" t="n">
        <v>0.21</v>
      </c>
      <c r="I759" s="12" t="n">
        <v>75</v>
      </c>
      <c r="J759" s="13" t="n">
        <f aca="false">ROUNDUP((F759+Parámetros!$C$13)/(1-G759),0)</f>
        <v>80</v>
      </c>
      <c r="K759" s="13" t="n">
        <f aca="false">ROUNDUP((F759+Parámetros!$C$14)/(1-G759),0)</f>
        <v>86</v>
      </c>
      <c r="L759" s="13" t="n">
        <f aca="false">ROUNDUP((F759+Parámetros!$C$15)/(1-G759),0)</f>
        <v>94</v>
      </c>
      <c r="M759" s="13" t="n">
        <f aca="false">MAX(ROUNDUP((F759+I759)/(1-G759),0),Parámetros!$B$7)</f>
        <v>299</v>
      </c>
      <c r="N759" s="12" t="n">
        <v>71.46</v>
      </c>
      <c r="O759" s="12" t="n">
        <v>43</v>
      </c>
      <c r="P759" s="13" t="n">
        <f aca="false">Parámetros!$B$6</f>
        <v>1</v>
      </c>
      <c r="Q759" s="13" t="n">
        <f aca="false">IF(AND(ISNUMBER(O759),O759-P759&gt;=Parámetros!$B$7),M759,IF(J759&lt;Parámetros!$B$13,J759,IF(K759&lt;Parámetros!$B$14,K759,IF(L759&lt;Parámetros!$B$15,L759,M759))))</f>
        <v>80</v>
      </c>
      <c r="R759" s="13" t="n">
        <f aca="false">IF(AND(ISNUMBER(O759),O759-P759&gt;=Q759),O759-P759,Q759)</f>
        <v>80</v>
      </c>
      <c r="S759" s="3" t="n">
        <f aca="false">IF(ISNUMBER(O759),R759/O759-1,"")</f>
        <v>0.86046511627907</v>
      </c>
      <c r="T759" s="13" t="n">
        <f aca="false">VLOOKUP(R759,Parámetros!$A$13:$C$16,3,TRUE())</f>
        <v>25</v>
      </c>
      <c r="U759" s="13" t="n">
        <f aca="false">IF(R759&gt;=Parámetros!$B$7,I759,0)</f>
        <v>0</v>
      </c>
      <c r="V759" s="13" t="n">
        <f aca="false">R759*(1-G759)-T759-U759</f>
        <v>43.8</v>
      </c>
      <c r="W759" s="13" t="n">
        <f aca="false">V759-F759</f>
        <v>0.209999999999994</v>
      </c>
      <c r="X759" s="2" t="s">
        <v>13587</v>
      </c>
      <c r="Y759" s="2"/>
      <c r="Z759" s="13"/>
      <c r="AA759" s="2"/>
    </row>
    <row r="760" customFormat="false" ht="15" hidden="false" customHeight="false" outlineLevel="0" collapsed="false">
      <c r="A760" s="8" t="s">
        <v>9178</v>
      </c>
      <c r="B760" s="10" t="str">
        <f aca="false">'Layout Mercado Libre'!C760</f>
        <v>Italdermol Extracto de Triticum vulgare 600 mg 6 Óvulos</v>
      </c>
      <c r="C760" s="10" t="str">
        <f aca="false">IFERROR(LEFT('Layout Mercado Libre'!E760,FIND(" &gt; ",'Layout Mercado Libre'!E760)-1),"")</f>
        <v>Salud y Equipamiento Médico</v>
      </c>
      <c r="D760" s="12" t="n">
        <v>404.02</v>
      </c>
      <c r="E760" s="13" t="n">
        <f aca="false">Parámetros!$B$5</f>
        <v>4</v>
      </c>
      <c r="F760" s="13" t="n">
        <f aca="false">D760+E760</f>
        <v>408.02</v>
      </c>
      <c r="G760" s="3" t="n">
        <f aca="false">IF(C760="",Parámetros!$B$9,IFERROR(VLOOKUP(C760,Parámetros!$A$20:$B$23,2,FALSE()),Parámetros!$B$9))</f>
        <v>0.14</v>
      </c>
      <c r="H760" s="14" t="n">
        <v>0.13</v>
      </c>
      <c r="I760" s="12" t="n">
        <v>75</v>
      </c>
      <c r="J760" s="13" t="n">
        <f aca="false">ROUNDUP((F760+Parámetros!$C$13)/(1-G760),0)</f>
        <v>504</v>
      </c>
      <c r="K760" s="13" t="n">
        <f aca="false">ROUNDUP((F760+Parámetros!$C$14)/(1-G760),0)</f>
        <v>510</v>
      </c>
      <c r="L760" s="13" t="n">
        <f aca="false">ROUNDUP((F760+Parámetros!$C$15)/(1-G760),0)</f>
        <v>518</v>
      </c>
      <c r="M760" s="13" t="n">
        <f aca="false">MAX(ROUNDUP((F760+I760)/(1-G760),0),Parámetros!$B$7)</f>
        <v>562</v>
      </c>
      <c r="N760" s="12" t="n">
        <v>741.98</v>
      </c>
      <c r="O760" s="12" t="n">
        <v>610</v>
      </c>
      <c r="P760" s="13" t="n">
        <f aca="false">Parámetros!$B$6</f>
        <v>1</v>
      </c>
      <c r="Q760" s="13" t="n">
        <f aca="false">IF(AND(ISNUMBER(O760),O760-P760&gt;=Parámetros!$B$7),M760,IF(J760&lt;Parámetros!$B$13,J760,IF(K760&lt;Parámetros!$B$14,K760,IF(L760&lt;Parámetros!$B$15,L760,M760))))</f>
        <v>562</v>
      </c>
      <c r="R760" s="13" t="n">
        <f aca="false">IF(AND(ISNUMBER(O760),O760-P760&gt;=Q760),O760-P760,Q760)</f>
        <v>609</v>
      </c>
      <c r="S760" s="3" t="n">
        <f aca="false">IF(ISNUMBER(O760),R760/O760-1,"")</f>
        <v>-0.00163934426229506</v>
      </c>
      <c r="T760" s="13" t="n">
        <f aca="false">VLOOKUP(R760,Parámetros!$A$13:$C$16,3,TRUE())</f>
        <v>0</v>
      </c>
      <c r="U760" s="13" t="n">
        <f aca="false">IF(R760&gt;=Parámetros!$B$7,I760,0)</f>
        <v>75</v>
      </c>
      <c r="V760" s="13" t="n">
        <f aca="false">R760*(1-G760)-T760-U760</f>
        <v>448.74</v>
      </c>
      <c r="W760" s="13" t="n">
        <f aca="false">V760-F760</f>
        <v>40.72</v>
      </c>
      <c r="X760" s="2" t="s">
        <v>13759</v>
      </c>
      <c r="Y760" s="2"/>
      <c r="Z760" s="13"/>
      <c r="AA760" s="2"/>
    </row>
    <row r="761" customFormat="false" ht="15" hidden="false" customHeight="false" outlineLevel="0" collapsed="false">
      <c r="A761" s="8" t="s">
        <v>9188</v>
      </c>
      <c r="B761" s="10" t="str">
        <f aca="false">'Layout Mercado Libre'!C761</f>
        <v>Tylenol Infantil Paracetamol Suspensión 3.2 g/100 ml 120 ml</v>
      </c>
      <c r="C761" s="10" t="str">
        <f aca="false">IFERROR(LEFT('Layout Mercado Libre'!E761,FIND(" &gt; ",'Layout Mercado Libre'!E761)-1),"")</f>
        <v>Salud y Equipamiento Médico</v>
      </c>
      <c r="D761" s="12" t="n">
        <v>150.18</v>
      </c>
      <c r="E761" s="13" t="n">
        <f aca="false">Parámetros!$B$5</f>
        <v>4</v>
      </c>
      <c r="F761" s="13" t="n">
        <f aca="false">D761+E761</f>
        <v>154.18</v>
      </c>
      <c r="G761" s="3" t="n">
        <f aca="false">IF(C761="",Parámetros!$B$9,IFERROR(VLOOKUP(C761,Parámetros!$A$20:$B$23,2,FALSE()),Parámetros!$B$9))</f>
        <v>0.14</v>
      </c>
      <c r="H761" s="14" t="n">
        <v>0.19</v>
      </c>
      <c r="I761" s="12" t="n">
        <v>75</v>
      </c>
      <c r="J761" s="13" t="n">
        <f aca="false">ROUNDUP((F761+Parámetros!$C$13)/(1-G761),0)</f>
        <v>209</v>
      </c>
      <c r="K761" s="13" t="n">
        <f aca="false">ROUNDUP((F761+Parámetros!$C$14)/(1-G761),0)</f>
        <v>215</v>
      </c>
      <c r="L761" s="13" t="n">
        <f aca="false">ROUNDUP((F761+Parámetros!$C$15)/(1-G761),0)</f>
        <v>223</v>
      </c>
      <c r="M761" s="13" t="n">
        <f aca="false">MAX(ROUNDUP((F761+I761)/(1-G761),0),Parámetros!$B$7)</f>
        <v>299</v>
      </c>
      <c r="N761" s="12" t="n">
        <v>301.92</v>
      </c>
      <c r="O761" s="12" t="n">
        <v>258.39</v>
      </c>
      <c r="P761" s="13" t="n">
        <f aca="false">Parámetros!$B$6</f>
        <v>1</v>
      </c>
      <c r="Q761" s="13" t="n">
        <f aca="false">IF(AND(ISNUMBER(O761),O761-P761&gt;=Parámetros!$B$7),M761,IF(J761&lt;Parámetros!$B$13,J761,IF(K761&lt;Parámetros!$B$14,K761,IF(L761&lt;Parámetros!$B$15,L761,M761))))</f>
        <v>223</v>
      </c>
      <c r="R761" s="13" t="n">
        <f aca="false">IF(AND(ISNUMBER(O761),O761-P761&gt;=Q761),O761-P761,Q761)</f>
        <v>257.39</v>
      </c>
      <c r="S761" s="3" t="n">
        <f aca="false">IF(ISNUMBER(O761),R761/O761-1,"")</f>
        <v>-0.00387011881264754</v>
      </c>
      <c r="T761" s="13" t="n">
        <f aca="false">VLOOKUP(R761,Parámetros!$A$13:$C$16,3,TRUE())</f>
        <v>37</v>
      </c>
      <c r="U761" s="13" t="n">
        <f aca="false">IF(R761&gt;=Parámetros!$B$7,I761,0)</f>
        <v>0</v>
      </c>
      <c r="V761" s="13" t="n">
        <f aca="false">R761*(1-G761)-T761-U761</f>
        <v>184.3554</v>
      </c>
      <c r="W761" s="13" t="n">
        <f aca="false">V761-F761</f>
        <v>30.1754</v>
      </c>
      <c r="X761" s="2" t="s">
        <v>13511</v>
      </c>
      <c r="Y761" s="2"/>
      <c r="Z761" s="13"/>
      <c r="AA761" s="2"/>
    </row>
    <row r="762" customFormat="false" ht="15" hidden="false" customHeight="false" outlineLevel="0" collapsed="false">
      <c r="A762" s="8" t="s">
        <v>9202</v>
      </c>
      <c r="B762" s="10" t="str">
        <f aca="false">'Layout Mercado Libre'!C762</f>
        <v>Continental Solifenacina 10 mg 20 Tabletas</v>
      </c>
      <c r="C762" s="10" t="str">
        <f aca="false">IFERROR(LEFT('Layout Mercado Libre'!E762,FIND(" &gt; ",'Layout Mercado Libre'!E762)-1),"")</f>
        <v>Salud y Equipamiento Médico</v>
      </c>
      <c r="D762" s="12" t="n">
        <v>563.22</v>
      </c>
      <c r="E762" s="13" t="n">
        <f aca="false">Parámetros!$B$5</f>
        <v>4</v>
      </c>
      <c r="F762" s="13" t="n">
        <f aca="false">D762+E762</f>
        <v>567.22</v>
      </c>
      <c r="G762" s="3" t="n">
        <f aca="false">IF(C762="",Parámetros!$B$9,IFERROR(VLOOKUP(C762,Parámetros!$A$20:$B$23,2,FALSE()),Parámetros!$B$9))</f>
        <v>0.14</v>
      </c>
      <c r="H762" s="14" t="n">
        <v>0.17</v>
      </c>
      <c r="I762" s="12" t="n">
        <v>75</v>
      </c>
      <c r="J762" s="13" t="n">
        <f aca="false">ROUNDUP((F762+Parámetros!$C$13)/(1-G762),0)</f>
        <v>689</v>
      </c>
      <c r="K762" s="13" t="n">
        <f aca="false">ROUNDUP((F762+Parámetros!$C$14)/(1-G762),0)</f>
        <v>695</v>
      </c>
      <c r="L762" s="13" t="n">
        <f aca="false">ROUNDUP((F762+Parámetros!$C$15)/(1-G762),0)</f>
        <v>703</v>
      </c>
      <c r="M762" s="13" t="n">
        <f aca="false">MAX(ROUNDUP((F762+I762)/(1-G762),0),Parámetros!$B$7)</f>
        <v>747</v>
      </c>
      <c r="N762" s="12" t="n">
        <v>860.14</v>
      </c>
      <c r="O762" s="12" t="n">
        <v>790</v>
      </c>
      <c r="P762" s="13" t="n">
        <f aca="false">Parámetros!$B$6</f>
        <v>1</v>
      </c>
      <c r="Q762" s="13" t="n">
        <f aca="false">IF(AND(ISNUMBER(O762),O762-P762&gt;=Parámetros!$B$7),M762,IF(J762&lt;Parámetros!$B$13,J762,IF(K762&lt;Parámetros!$B$14,K762,IF(L762&lt;Parámetros!$B$15,L762,M762))))</f>
        <v>747</v>
      </c>
      <c r="R762" s="13" t="n">
        <f aca="false">IF(AND(ISNUMBER(O762),O762-P762&gt;=Q762),O762-P762,Q762)</f>
        <v>789</v>
      </c>
      <c r="S762" s="3" t="n">
        <f aca="false">IF(ISNUMBER(O762),R762/O762-1,"")</f>
        <v>-0.00126582278481013</v>
      </c>
      <c r="T762" s="13" t="n">
        <f aca="false">VLOOKUP(R762,Parámetros!$A$13:$C$16,3,TRUE())</f>
        <v>0</v>
      </c>
      <c r="U762" s="13" t="n">
        <f aca="false">IF(R762&gt;=Parámetros!$B$7,I762,0)</f>
        <v>75</v>
      </c>
      <c r="V762" s="13" t="n">
        <f aca="false">R762*(1-G762)-T762-U762</f>
        <v>603.54</v>
      </c>
      <c r="W762" s="13" t="n">
        <f aca="false">V762-F762</f>
        <v>36.3199999999999</v>
      </c>
      <c r="X762" s="2" t="s">
        <v>13521</v>
      </c>
      <c r="Y762" s="2"/>
      <c r="Z762" s="13"/>
      <c r="AA762" s="2"/>
    </row>
    <row r="763" customFormat="false" ht="15" hidden="false" customHeight="false" outlineLevel="0" collapsed="false">
      <c r="A763" s="8" t="s">
        <v>9212</v>
      </c>
      <c r="B763" s="10" t="str">
        <f aca="false">'Layout Mercado Libre'!C763</f>
        <v>Quimara-1 Imiquimod Crema 5% Tubo con 3 g</v>
      </c>
      <c r="C763" s="10" t="str">
        <f aca="false">IFERROR(LEFT('Layout Mercado Libre'!E763,FIND(" &gt; ",'Layout Mercado Libre'!E763)-1),"")</f>
        <v>Salud y Equipamiento Médico</v>
      </c>
      <c r="D763" s="12" t="n">
        <v>947.71</v>
      </c>
      <c r="E763" s="13" t="n">
        <f aca="false">Parámetros!$B$5</f>
        <v>4</v>
      </c>
      <c r="F763" s="13" t="n">
        <f aca="false">D763+E763</f>
        <v>951.71</v>
      </c>
      <c r="G763" s="3" t="n">
        <f aca="false">IF(C763="",Parámetros!$B$9,IFERROR(VLOOKUP(C763,Parámetros!$A$20:$B$23,2,FALSE()),Parámetros!$B$9))</f>
        <v>0.14</v>
      </c>
      <c r="H763" s="14" t="n">
        <v>0.05</v>
      </c>
      <c r="I763" s="12" t="n">
        <v>75</v>
      </c>
      <c r="J763" s="13" t="n">
        <f aca="false">ROUNDUP((F763+Parámetros!$C$13)/(1-G763),0)</f>
        <v>1136</v>
      </c>
      <c r="K763" s="13" t="n">
        <f aca="false">ROUNDUP((F763+Parámetros!$C$14)/(1-G763),0)</f>
        <v>1142</v>
      </c>
      <c r="L763" s="13" t="n">
        <f aca="false">ROUNDUP((F763+Parámetros!$C$15)/(1-G763),0)</f>
        <v>1150</v>
      </c>
      <c r="M763" s="13" t="n">
        <f aca="false">MAX(ROUNDUP((F763+I763)/(1-G763),0),Parámetros!$B$7)</f>
        <v>1194</v>
      </c>
      <c r="N763" s="12" t="n">
        <v>1504.03</v>
      </c>
      <c r="O763" s="12" t="n">
        <v>1280</v>
      </c>
      <c r="P763" s="13" t="n">
        <f aca="false">Parámetros!$B$6</f>
        <v>1</v>
      </c>
      <c r="Q763" s="13" t="n">
        <f aca="false">IF(AND(ISNUMBER(O763),O763-P763&gt;=Parámetros!$B$7),M763,IF(J763&lt;Parámetros!$B$13,J763,IF(K763&lt;Parámetros!$B$14,K763,IF(L763&lt;Parámetros!$B$15,L763,M763))))</f>
        <v>1194</v>
      </c>
      <c r="R763" s="13" t="n">
        <f aca="false">IF(AND(ISNUMBER(O763),O763-P763&gt;=Q763),O763-P763,Q763)</f>
        <v>1279</v>
      </c>
      <c r="S763" s="3" t="n">
        <f aca="false">IF(ISNUMBER(O763),R763/O763-1,"")</f>
        <v>-0.000781249999999956</v>
      </c>
      <c r="T763" s="13" t="n">
        <f aca="false">VLOOKUP(R763,Parámetros!$A$13:$C$16,3,TRUE())</f>
        <v>0</v>
      </c>
      <c r="U763" s="13" t="n">
        <f aca="false">IF(R763&gt;=Parámetros!$B$7,I763,0)</f>
        <v>75</v>
      </c>
      <c r="V763" s="13" t="n">
        <f aca="false">R763*(1-G763)-T763-U763</f>
        <v>1024.94</v>
      </c>
      <c r="W763" s="13" t="n">
        <f aca="false">V763-F763</f>
        <v>73.23</v>
      </c>
      <c r="X763" s="2" t="s">
        <v>13735</v>
      </c>
      <c r="Y763" s="2"/>
      <c r="Z763" s="13"/>
      <c r="AA763" s="2"/>
    </row>
    <row r="764" customFormat="false" ht="15" hidden="false" customHeight="false" outlineLevel="0" collapsed="false">
      <c r="A764" s="8" t="s">
        <v>9226</v>
      </c>
      <c r="B764" s="10" t="str">
        <f aca="false">'Layout Mercado Libre'!C764</f>
        <v>Reumophan Vit Ketoprofeno Clorzoxazona B1 B6 20 Tabletas</v>
      </c>
      <c r="C764" s="10" t="str">
        <f aca="false">IFERROR(LEFT('Layout Mercado Libre'!E764,FIND(" &gt; ",'Layout Mercado Libre'!E764)-1),"")</f>
        <v>Salud y Equipamiento Médico</v>
      </c>
      <c r="D764" s="12" t="n">
        <v>546.48</v>
      </c>
      <c r="E764" s="13" t="n">
        <f aca="false">Parámetros!$B$5</f>
        <v>4</v>
      </c>
      <c r="F764" s="13" t="n">
        <f aca="false">D764+E764</f>
        <v>550.48</v>
      </c>
      <c r="G764" s="3" t="n">
        <f aca="false">IF(C764="",Parámetros!$B$9,IFERROR(VLOOKUP(C764,Parámetros!$A$20:$B$23,2,FALSE()),Parámetros!$B$9))</f>
        <v>0.14</v>
      </c>
      <c r="H764" s="14" t="n">
        <v>0.17</v>
      </c>
      <c r="I764" s="12" t="n">
        <v>75</v>
      </c>
      <c r="J764" s="13" t="n">
        <f aca="false">ROUNDUP((F764+Parámetros!$C$13)/(1-G764),0)</f>
        <v>670</v>
      </c>
      <c r="K764" s="13" t="n">
        <f aca="false">ROUNDUP((F764+Parámetros!$C$14)/(1-G764),0)</f>
        <v>675</v>
      </c>
      <c r="L764" s="13" t="n">
        <f aca="false">ROUNDUP((F764+Parámetros!$C$15)/(1-G764),0)</f>
        <v>684</v>
      </c>
      <c r="M764" s="13" t="n">
        <f aca="false">MAX(ROUNDUP((F764+I764)/(1-G764),0),Parámetros!$B$7)</f>
        <v>728</v>
      </c>
      <c r="N764" s="12" t="n">
        <v>831.85</v>
      </c>
      <c r="O764" s="12" t="n">
        <v>755.95</v>
      </c>
      <c r="P764" s="13" t="n">
        <f aca="false">Parámetros!$B$6</f>
        <v>1</v>
      </c>
      <c r="Q764" s="13" t="n">
        <f aca="false">IF(AND(ISNUMBER(O764),O764-P764&gt;=Parámetros!$B$7),M764,IF(J764&lt;Parámetros!$B$13,J764,IF(K764&lt;Parámetros!$B$14,K764,IF(L764&lt;Parámetros!$B$15,L764,M764))))</f>
        <v>728</v>
      </c>
      <c r="R764" s="13" t="n">
        <f aca="false">IF(AND(ISNUMBER(O764),O764-P764&gt;=Q764),O764-P764,Q764)</f>
        <v>754.95</v>
      </c>
      <c r="S764" s="3" t="n">
        <f aca="false">IF(ISNUMBER(O764),R764/O764-1,"")</f>
        <v>-0.00132283881209072</v>
      </c>
      <c r="T764" s="13" t="n">
        <f aca="false">VLOOKUP(R764,Parámetros!$A$13:$C$16,3,TRUE())</f>
        <v>0</v>
      </c>
      <c r="U764" s="13" t="n">
        <f aca="false">IF(R764&gt;=Parámetros!$B$7,I764,0)</f>
        <v>75</v>
      </c>
      <c r="V764" s="13" t="n">
        <f aca="false">R764*(1-G764)-T764-U764</f>
        <v>574.257</v>
      </c>
      <c r="W764" s="13" t="n">
        <f aca="false">V764-F764</f>
        <v>23.777</v>
      </c>
      <c r="X764" s="2" t="s">
        <v>13521</v>
      </c>
      <c r="Y764" s="2"/>
      <c r="Z764" s="13"/>
      <c r="AA764" s="2"/>
    </row>
    <row r="765" customFormat="false" ht="15" hidden="false" customHeight="false" outlineLevel="0" collapsed="false">
      <c r="A765" s="8" t="s">
        <v>9238</v>
      </c>
      <c r="B765" s="10" t="str">
        <f aca="false">'Layout Mercado Libre'!C765</f>
        <v>Daflon 1000 mg Diosmina Hesperidina 30 Tabletas</v>
      </c>
      <c r="C765" s="10" t="str">
        <f aca="false">IFERROR(LEFT('Layout Mercado Libre'!E765,FIND(" &gt; ",'Layout Mercado Libre'!E765)-1),"")</f>
        <v>Salud y Equipamiento Médico</v>
      </c>
      <c r="D765" s="12" t="n">
        <v>861.47</v>
      </c>
      <c r="E765" s="13" t="n">
        <f aca="false">Parámetros!$B$5</f>
        <v>4</v>
      </c>
      <c r="F765" s="13" t="n">
        <f aca="false">D765+E765</f>
        <v>865.47</v>
      </c>
      <c r="G765" s="3" t="n">
        <f aca="false">IF(C765="",Parámetros!$B$9,IFERROR(VLOOKUP(C765,Parámetros!$A$20:$B$23,2,FALSE()),Parámetros!$B$9))</f>
        <v>0.14</v>
      </c>
      <c r="H765" s="14" t="n">
        <v>0.19</v>
      </c>
      <c r="I765" s="12" t="n">
        <v>75</v>
      </c>
      <c r="J765" s="13" t="n">
        <f aca="false">ROUNDUP((F765+Parámetros!$C$13)/(1-G765),0)</f>
        <v>1036</v>
      </c>
      <c r="K765" s="13" t="n">
        <f aca="false">ROUNDUP((F765+Parámetros!$C$14)/(1-G765),0)</f>
        <v>1042</v>
      </c>
      <c r="L765" s="13" t="n">
        <f aca="false">ROUNDUP((F765+Parámetros!$C$15)/(1-G765),0)</f>
        <v>1050</v>
      </c>
      <c r="M765" s="13" t="n">
        <f aca="false">MAX(ROUNDUP((F765+I765)/(1-G765),0),Parámetros!$B$7)</f>
        <v>1094</v>
      </c>
      <c r="N765" s="12" t="n">
        <v>1529</v>
      </c>
      <c r="O765" s="12" t="n">
        <v>1599</v>
      </c>
      <c r="P765" s="13" t="n">
        <f aca="false">Parámetros!$B$6</f>
        <v>1</v>
      </c>
      <c r="Q765" s="13" t="n">
        <f aca="false">IF(AND(ISNUMBER(O765),O765-P765&gt;=Parámetros!$B$7),M765,IF(J765&lt;Parámetros!$B$13,J765,IF(K765&lt;Parámetros!$B$14,K765,IF(L765&lt;Parámetros!$B$15,L765,M765))))</f>
        <v>1094</v>
      </c>
      <c r="R765" s="13" t="n">
        <f aca="false">IF(AND(ISNUMBER(O765),O765-P765&gt;=Q765),O765-P765,Q765)</f>
        <v>1598</v>
      </c>
      <c r="S765" s="3" t="n">
        <f aca="false">IF(ISNUMBER(O765),R765/O765-1,"")</f>
        <v>-0.000625390869293363</v>
      </c>
      <c r="T765" s="13" t="n">
        <f aca="false">VLOOKUP(R765,Parámetros!$A$13:$C$16,3,TRUE())</f>
        <v>0</v>
      </c>
      <c r="U765" s="13" t="n">
        <f aca="false">IF(R765&gt;=Parámetros!$B$7,I765,0)</f>
        <v>75</v>
      </c>
      <c r="V765" s="13" t="n">
        <f aca="false">R765*(1-G765)-T765-U765</f>
        <v>1299.28</v>
      </c>
      <c r="W765" s="13" t="n">
        <f aca="false">V765-F765</f>
        <v>433.81</v>
      </c>
      <c r="X765" s="2" t="s">
        <v>13501</v>
      </c>
      <c r="Y765" s="2"/>
      <c r="Z765" s="13"/>
      <c r="AA765" s="2"/>
    </row>
    <row r="766" customFormat="false" ht="15" hidden="false" customHeight="false" outlineLevel="0" collapsed="false">
      <c r="A766" s="8" t="s">
        <v>9251</v>
      </c>
      <c r="B766" s="10" t="str">
        <f aca="false">'Layout Mercado Libre'!C766</f>
        <v>Naxifelar Cefalexina Suspensión 250 mg/5 ml 100 ml</v>
      </c>
      <c r="C766" s="10" t="str">
        <f aca="false">IFERROR(LEFT('Layout Mercado Libre'!E766,FIND(" &gt; ",'Layout Mercado Libre'!E766)-1),"")</f>
        <v>Salud y Equipamiento Médico</v>
      </c>
      <c r="D766" s="12" t="n">
        <v>182</v>
      </c>
      <c r="E766" s="13" t="n">
        <f aca="false">Parámetros!$B$5</f>
        <v>4</v>
      </c>
      <c r="F766" s="13" t="n">
        <f aca="false">D766+E766</f>
        <v>186</v>
      </c>
      <c r="G766" s="3" t="n">
        <f aca="false">IF(C766="",Parámetros!$B$9,IFERROR(VLOOKUP(C766,Parámetros!$A$20:$B$23,2,FALSE()),Parámetros!$B$9))</f>
        <v>0.14</v>
      </c>
      <c r="H766" s="14" t="n">
        <v>0.17</v>
      </c>
      <c r="I766" s="12" t="n">
        <v>75</v>
      </c>
      <c r="J766" s="13" t="n">
        <f aca="false">ROUNDUP((F766+Parámetros!$C$13)/(1-G766),0)</f>
        <v>246</v>
      </c>
      <c r="K766" s="13" t="n">
        <f aca="false">ROUNDUP((F766+Parámetros!$C$14)/(1-G766),0)</f>
        <v>252</v>
      </c>
      <c r="L766" s="13" t="n">
        <f aca="false">ROUNDUP((F766+Parámetros!$C$15)/(1-G766),0)</f>
        <v>260</v>
      </c>
      <c r="M766" s="13" t="n">
        <f aca="false">MAX(ROUNDUP((F766+I766)/(1-G766),0),Parámetros!$B$7)</f>
        <v>304</v>
      </c>
      <c r="N766" s="12" t="n">
        <v>684.9</v>
      </c>
      <c r="O766" s="12" t="n">
        <v>637</v>
      </c>
      <c r="P766" s="13" t="n">
        <f aca="false">Parámetros!$B$6</f>
        <v>1</v>
      </c>
      <c r="Q766" s="13" t="n">
        <f aca="false">IF(AND(ISNUMBER(O766),O766-P766&gt;=Parámetros!$B$7),M766,IF(J766&lt;Parámetros!$B$13,J766,IF(K766&lt;Parámetros!$B$14,K766,IF(L766&lt;Parámetros!$B$15,L766,M766))))</f>
        <v>304</v>
      </c>
      <c r="R766" s="13" t="n">
        <f aca="false">IF(AND(ISNUMBER(O766),O766-P766&gt;=Q766),O766-P766,Q766)</f>
        <v>636</v>
      </c>
      <c r="S766" s="3" t="n">
        <f aca="false">IF(ISNUMBER(O766),R766/O766-1,"")</f>
        <v>-0.00156985871271587</v>
      </c>
      <c r="T766" s="13" t="n">
        <f aca="false">VLOOKUP(R766,Parámetros!$A$13:$C$16,3,TRUE())</f>
        <v>0</v>
      </c>
      <c r="U766" s="13" t="n">
        <f aca="false">IF(R766&gt;=Parámetros!$B$7,I766,0)</f>
        <v>75</v>
      </c>
      <c r="V766" s="13" t="n">
        <f aca="false">R766*(1-G766)-T766-U766</f>
        <v>471.96</v>
      </c>
      <c r="W766" s="13" t="n">
        <f aca="false">V766-F766</f>
        <v>285.96</v>
      </c>
      <c r="X766" s="2" t="s">
        <v>13608</v>
      </c>
      <c r="Y766" s="2"/>
      <c r="Z766" s="13"/>
      <c r="AA766" s="2"/>
    </row>
    <row r="767" customFormat="false" ht="15" hidden="false" customHeight="false" outlineLevel="0" collapsed="false">
      <c r="A767" s="8" t="s">
        <v>9259</v>
      </c>
      <c r="B767" s="10" t="str">
        <f aca="false">'Layout Mercado Libre'!C767</f>
        <v>NyQuil Z Difenhidramina 25 mg 30 Cápsulas</v>
      </c>
      <c r="C767" s="10" t="str">
        <f aca="false">IFERROR(LEFT('Layout Mercado Libre'!E767,FIND(" &gt; ",'Layout Mercado Libre'!E767)-1),"")</f>
        <v>Salud y Equipamiento Médico</v>
      </c>
      <c r="D767" s="12" t="n">
        <v>278.76</v>
      </c>
      <c r="E767" s="13" t="n">
        <f aca="false">Parámetros!$B$5</f>
        <v>4</v>
      </c>
      <c r="F767" s="13" t="n">
        <f aca="false">D767+E767</f>
        <v>282.76</v>
      </c>
      <c r="G767" s="3" t="n">
        <f aca="false">IF(C767="",Parámetros!$B$9,IFERROR(VLOOKUP(C767,Parámetros!$A$20:$B$23,2,FALSE()),Parámetros!$B$9))</f>
        <v>0.14</v>
      </c>
      <c r="H767" s="14" t="n">
        <v>0.19</v>
      </c>
      <c r="I767" s="12" t="n">
        <v>75</v>
      </c>
      <c r="J767" s="13" t="n">
        <f aca="false">ROUNDUP((F767+Parámetros!$C$13)/(1-G767),0)</f>
        <v>358</v>
      </c>
      <c r="K767" s="13" t="n">
        <f aca="false">ROUNDUP((F767+Parámetros!$C$14)/(1-G767),0)</f>
        <v>364</v>
      </c>
      <c r="L767" s="13" t="n">
        <f aca="false">ROUNDUP((F767+Parámetros!$C$15)/(1-G767),0)</f>
        <v>372</v>
      </c>
      <c r="M767" s="13" t="n">
        <f aca="false">MAX(ROUNDUP((F767+I767)/(1-G767),0),Parámetros!$B$7)</f>
        <v>416</v>
      </c>
      <c r="N767" s="12" t="n">
        <v>521.9</v>
      </c>
      <c r="O767" s="12" t="n">
        <v>508.86</v>
      </c>
      <c r="P767" s="13" t="n">
        <f aca="false">Parámetros!$B$6</f>
        <v>1</v>
      </c>
      <c r="Q767" s="13" t="n">
        <f aca="false">IF(AND(ISNUMBER(O767),O767-P767&gt;=Parámetros!$B$7),M767,IF(J767&lt;Parámetros!$B$13,J767,IF(K767&lt;Parámetros!$B$14,K767,IF(L767&lt;Parámetros!$B$15,L767,M767))))</f>
        <v>416</v>
      </c>
      <c r="R767" s="13" t="n">
        <f aca="false">IF(AND(ISNUMBER(O767),O767-P767&gt;=Q767),O767-P767,Q767)</f>
        <v>507.86</v>
      </c>
      <c r="S767" s="3" t="n">
        <f aca="false">IF(ISNUMBER(O767),R767/O767-1,"")</f>
        <v>-0.00196517706245336</v>
      </c>
      <c r="T767" s="13" t="n">
        <f aca="false">VLOOKUP(R767,Parámetros!$A$13:$C$16,3,TRUE())</f>
        <v>0</v>
      </c>
      <c r="U767" s="13" t="n">
        <f aca="false">IF(R767&gt;=Parámetros!$B$7,I767,0)</f>
        <v>75</v>
      </c>
      <c r="V767" s="13" t="n">
        <f aca="false">R767*(1-G767)-T767-U767</f>
        <v>361.7596</v>
      </c>
      <c r="W767" s="13" t="n">
        <f aca="false">V767-F767</f>
        <v>78.9996</v>
      </c>
      <c r="X767" s="2" t="s">
        <v>13514</v>
      </c>
      <c r="Y767" s="2"/>
      <c r="Z767" s="13"/>
      <c r="AA767" s="2"/>
    </row>
    <row r="768" customFormat="false" ht="15" hidden="false" customHeight="false" outlineLevel="0" collapsed="false">
      <c r="A768" s="8" t="s">
        <v>9269</v>
      </c>
      <c r="B768" s="10" t="str">
        <f aca="false">'Layout Mercado Libre'!C768</f>
        <v>Dostein Erdosteína Suspensión 175 mg/5 ml 90 ml</v>
      </c>
      <c r="C768" s="10" t="str">
        <f aca="false">IFERROR(LEFT('Layout Mercado Libre'!E768,FIND(" &gt; ",'Layout Mercado Libre'!E768)-1),"")</f>
        <v>Salud y Equipamiento Médico</v>
      </c>
      <c r="D768" s="12" t="n">
        <v>379.42</v>
      </c>
      <c r="E768" s="13" t="n">
        <f aca="false">Parámetros!$B$5</f>
        <v>4</v>
      </c>
      <c r="F768" s="13" t="n">
        <f aca="false">D768+E768</f>
        <v>383.42</v>
      </c>
      <c r="G768" s="3" t="n">
        <f aca="false">IF(C768="",Parámetros!$B$9,IFERROR(VLOOKUP(C768,Parámetros!$A$20:$B$23,2,FALSE()),Parámetros!$B$9))</f>
        <v>0.14</v>
      </c>
      <c r="H768" s="14" t="n">
        <v>0.16</v>
      </c>
      <c r="I768" s="12" t="n">
        <v>75</v>
      </c>
      <c r="J768" s="13" t="n">
        <f aca="false">ROUNDUP((F768+Parámetros!$C$13)/(1-G768),0)</f>
        <v>475</v>
      </c>
      <c r="K768" s="13" t="n">
        <f aca="false">ROUNDUP((F768+Parámetros!$C$14)/(1-G768),0)</f>
        <v>481</v>
      </c>
      <c r="L768" s="13" t="n">
        <f aca="false">ROUNDUP((F768+Parámetros!$C$15)/(1-G768),0)</f>
        <v>489</v>
      </c>
      <c r="M768" s="13" t="n">
        <f aca="false">MAX(ROUNDUP((F768+I768)/(1-G768),0),Parámetros!$B$7)</f>
        <v>534</v>
      </c>
      <c r="N768" s="12" t="n">
        <v>656.94</v>
      </c>
      <c r="O768" s="12" t="n">
        <v>523.71</v>
      </c>
      <c r="P768" s="13" t="n">
        <f aca="false">Parámetros!$B$6</f>
        <v>1</v>
      </c>
      <c r="Q768" s="13" t="n">
        <f aca="false">IF(AND(ISNUMBER(O768),O768-P768&gt;=Parámetros!$B$7),M768,IF(J768&lt;Parámetros!$B$13,J768,IF(K768&lt;Parámetros!$B$14,K768,IF(L768&lt;Parámetros!$B$15,L768,M768))))</f>
        <v>534</v>
      </c>
      <c r="R768" s="13" t="n">
        <f aca="false">IF(AND(ISNUMBER(O768),O768-P768&gt;=Q768),O768-P768,Q768)</f>
        <v>534</v>
      </c>
      <c r="S768" s="3" t="n">
        <f aca="false">IF(ISNUMBER(O768),R768/O768-1,"")</f>
        <v>0.0196482786274845</v>
      </c>
      <c r="T768" s="13" t="n">
        <f aca="false">VLOOKUP(R768,Parámetros!$A$13:$C$16,3,TRUE())</f>
        <v>0</v>
      </c>
      <c r="U768" s="13" t="n">
        <f aca="false">IF(R768&gt;=Parámetros!$B$7,I768,0)</f>
        <v>75</v>
      </c>
      <c r="V768" s="13" t="n">
        <f aca="false">R768*(1-G768)-T768-U768</f>
        <v>384.24</v>
      </c>
      <c r="W768" s="13" t="n">
        <f aca="false">V768-F768</f>
        <v>0.819999999999993</v>
      </c>
      <c r="X768" s="2" t="s">
        <v>13755</v>
      </c>
      <c r="Y768" s="2"/>
      <c r="Z768" s="13"/>
      <c r="AA768" s="2"/>
    </row>
    <row r="769" customFormat="false" ht="15" hidden="false" customHeight="false" outlineLevel="0" collapsed="false">
      <c r="A769" s="8" t="s">
        <v>9279</v>
      </c>
      <c r="B769" s="10" t="str">
        <f aca="false">'Layout Mercado Libre'!C769</f>
        <v>Saridon Paracetamol Cafeína 500 mg/50 mg 100 Comprimidos</v>
      </c>
      <c r="C769" s="10" t="str">
        <f aca="false">IFERROR(LEFT('Layout Mercado Libre'!E769,FIND(" &gt; ",'Layout Mercado Libre'!E769)-1),"")</f>
        <v>Salud y Equipamiento Médico</v>
      </c>
      <c r="D769" s="12" t="n">
        <v>269.21</v>
      </c>
      <c r="E769" s="13" t="n">
        <f aca="false">Parámetros!$B$5</f>
        <v>4</v>
      </c>
      <c r="F769" s="13" t="n">
        <f aca="false">D769+E769</f>
        <v>273.21</v>
      </c>
      <c r="G769" s="3" t="n">
        <f aca="false">IF(C769="",Parámetros!$B$9,IFERROR(VLOOKUP(C769,Parámetros!$A$20:$B$23,2,FALSE()),Parámetros!$B$9))</f>
        <v>0.14</v>
      </c>
      <c r="H769" s="14" t="n">
        <v>0.34</v>
      </c>
      <c r="I769" s="12" t="n">
        <v>75</v>
      </c>
      <c r="J769" s="13" t="n">
        <f aca="false">ROUNDUP((F769+Parámetros!$C$13)/(1-G769),0)</f>
        <v>347</v>
      </c>
      <c r="K769" s="13" t="n">
        <f aca="false">ROUNDUP((F769+Parámetros!$C$14)/(1-G769),0)</f>
        <v>353</v>
      </c>
      <c r="L769" s="13" t="n">
        <f aca="false">ROUNDUP((F769+Parámetros!$C$15)/(1-G769),0)</f>
        <v>361</v>
      </c>
      <c r="M769" s="13" t="n">
        <f aca="false">MAX(ROUNDUP((F769+I769)/(1-G769),0),Parámetros!$B$7)</f>
        <v>405</v>
      </c>
      <c r="N769" s="12" t="n">
        <v>451.09</v>
      </c>
      <c r="O769" s="12" t="n">
        <v>303</v>
      </c>
      <c r="P769" s="13" t="n">
        <f aca="false">Parámetros!$B$6</f>
        <v>1</v>
      </c>
      <c r="Q769" s="13" t="n">
        <f aca="false">IF(AND(ISNUMBER(O769),O769-P769&gt;=Parámetros!$B$7),M769,IF(J769&lt;Parámetros!$B$13,J769,IF(K769&lt;Parámetros!$B$14,K769,IF(L769&lt;Parámetros!$B$15,L769,M769))))</f>
        <v>405</v>
      </c>
      <c r="R769" s="13" t="n">
        <f aca="false">IF(AND(ISNUMBER(O769),O769-P769&gt;=Q769),O769-P769,Q769)</f>
        <v>405</v>
      </c>
      <c r="S769" s="3" t="n">
        <f aca="false">IF(ISNUMBER(O769),R769/O769-1,"")</f>
        <v>0.336633663366337</v>
      </c>
      <c r="T769" s="13" t="n">
        <f aca="false">VLOOKUP(R769,Parámetros!$A$13:$C$16,3,TRUE())</f>
        <v>0</v>
      </c>
      <c r="U769" s="13" t="n">
        <f aca="false">IF(R769&gt;=Parámetros!$B$7,I769,0)</f>
        <v>75</v>
      </c>
      <c r="V769" s="13" t="n">
        <f aca="false">R769*(1-G769)-T769-U769</f>
        <v>273.3</v>
      </c>
      <c r="W769" s="13" t="n">
        <f aca="false">V769-F769</f>
        <v>0.0900000000000318</v>
      </c>
      <c r="X769" s="2" t="s">
        <v>13760</v>
      </c>
      <c r="Y769" s="2"/>
      <c r="Z769" s="13"/>
      <c r="AA769" s="2"/>
    </row>
    <row r="770" customFormat="false" ht="15" hidden="false" customHeight="false" outlineLevel="0" collapsed="false">
      <c r="A770" s="8" t="s">
        <v>9292</v>
      </c>
      <c r="B770" s="10" t="str">
        <f aca="false">'Layout Mercado Libre'!C770</f>
        <v>Cuyulid Alendronato Colecalciferol 70 mg/5600 UI 4 Comp</v>
      </c>
      <c r="C770" s="10" t="str">
        <f aca="false">IFERROR(LEFT('Layout Mercado Libre'!E770,FIND(" &gt; ",'Layout Mercado Libre'!E770)-1),"")</f>
        <v>Salud y Equipamiento Médico</v>
      </c>
      <c r="D770" s="12" t="n">
        <v>715.91</v>
      </c>
      <c r="E770" s="13" t="n">
        <f aca="false">Parámetros!$B$5</f>
        <v>4</v>
      </c>
      <c r="F770" s="13" t="n">
        <f aca="false">D770+E770</f>
        <v>719.91</v>
      </c>
      <c r="G770" s="3" t="n">
        <f aca="false">IF(C770="",Parámetros!$B$9,IFERROR(VLOOKUP(C770,Parámetros!$A$20:$B$23,2,FALSE()),Parámetros!$B$9))</f>
        <v>0.14</v>
      </c>
      <c r="H770" s="14" t="n">
        <v>0.13</v>
      </c>
      <c r="I770" s="12" t="n">
        <v>75</v>
      </c>
      <c r="J770" s="13" t="n">
        <f aca="false">ROUNDUP((F770+Parámetros!$C$13)/(1-G770),0)</f>
        <v>867</v>
      </c>
      <c r="K770" s="13" t="n">
        <f aca="false">ROUNDUP((F770+Parámetros!$C$14)/(1-G770),0)</f>
        <v>872</v>
      </c>
      <c r="L770" s="13" t="n">
        <f aca="false">ROUNDUP((F770+Parámetros!$C$15)/(1-G770),0)</f>
        <v>881</v>
      </c>
      <c r="M770" s="13" t="n">
        <f aca="false">MAX(ROUNDUP((F770+I770)/(1-G770),0),Parámetros!$B$7)</f>
        <v>925</v>
      </c>
      <c r="N770" s="12" t="n">
        <v>1296.58</v>
      </c>
      <c r="O770" s="12" t="n">
        <v>1009.18</v>
      </c>
      <c r="P770" s="13" t="n">
        <f aca="false">Parámetros!$B$6</f>
        <v>1</v>
      </c>
      <c r="Q770" s="13" t="n">
        <f aca="false">IF(AND(ISNUMBER(O770),O770-P770&gt;=Parámetros!$B$7),M770,IF(J770&lt;Parámetros!$B$13,J770,IF(K770&lt;Parámetros!$B$14,K770,IF(L770&lt;Parámetros!$B$15,L770,M770))))</f>
        <v>925</v>
      </c>
      <c r="R770" s="13" t="n">
        <f aca="false">IF(AND(ISNUMBER(O770),O770-P770&gt;=Q770),O770-P770,Q770)</f>
        <v>1008.18</v>
      </c>
      <c r="S770" s="3" t="n">
        <f aca="false">IF(ISNUMBER(O770),R770/O770-1,"")</f>
        <v>-0.000990903505816654</v>
      </c>
      <c r="T770" s="13" t="n">
        <f aca="false">VLOOKUP(R770,Parámetros!$A$13:$C$16,3,TRUE())</f>
        <v>0</v>
      </c>
      <c r="U770" s="13" t="n">
        <f aca="false">IF(R770&gt;=Parámetros!$B$7,I770,0)</f>
        <v>75</v>
      </c>
      <c r="V770" s="13" t="n">
        <f aca="false">R770*(1-G770)-T770-U770</f>
        <v>792.0348</v>
      </c>
      <c r="W770" s="13" t="n">
        <f aca="false">V770-F770</f>
        <v>72.1247999999999</v>
      </c>
      <c r="X770" s="2" t="s">
        <v>13761</v>
      </c>
      <c r="Y770" s="2"/>
      <c r="Z770" s="13"/>
      <c r="AA770" s="2"/>
    </row>
    <row r="771" customFormat="false" ht="15" hidden="false" customHeight="false" outlineLevel="0" collapsed="false">
      <c r="A771" s="8" t="s">
        <v>9304</v>
      </c>
      <c r="B771" s="10" t="str">
        <f aca="false">'Layout Mercado Libre'!C771</f>
        <v>Desodorante Rexona Efficient Antibacterial Pies 153 ml</v>
      </c>
      <c r="C771" s="10" t="str">
        <f aca="false">IFERROR(LEFT('Layout Mercado Libre'!E771,FIND(" &gt; ",'Layout Mercado Libre'!E771)-1),"")</f>
        <v>Belleza y Cuidado Personal</v>
      </c>
      <c r="D771" s="12" t="n">
        <v>54.7111</v>
      </c>
      <c r="E771" s="13" t="n">
        <f aca="false">Parámetros!$B$5</f>
        <v>4</v>
      </c>
      <c r="F771" s="13" t="n">
        <f aca="false">D771+E771</f>
        <v>58.7111</v>
      </c>
      <c r="G771" s="3" t="n">
        <f aca="false">IF(C771="",Parámetros!$B$9,IFERROR(VLOOKUP(C771,Parámetros!$A$20:$B$23,2,FALSE()),Parámetros!$B$9))</f>
        <v>0.14</v>
      </c>
      <c r="H771" s="14" t="n">
        <v>0.23</v>
      </c>
      <c r="I771" s="12" t="n">
        <v>75</v>
      </c>
      <c r="J771" s="13" t="n">
        <f aca="false">ROUNDUP((F771+Parámetros!$C$13)/(1-G771),0)</f>
        <v>98</v>
      </c>
      <c r="K771" s="13" t="n">
        <f aca="false">ROUNDUP((F771+Parámetros!$C$14)/(1-G771),0)</f>
        <v>104</v>
      </c>
      <c r="L771" s="13" t="n">
        <f aca="false">ROUNDUP((F771+Parámetros!$C$15)/(1-G771),0)</f>
        <v>112</v>
      </c>
      <c r="M771" s="13" t="n">
        <f aca="false">MAX(ROUNDUP((F771+I771)/(1-G771),0),Parámetros!$B$7)</f>
        <v>299</v>
      </c>
      <c r="N771" s="12"/>
      <c r="O771" s="12"/>
      <c r="P771" s="13" t="n">
        <f aca="false">Parámetros!$B$6</f>
        <v>1</v>
      </c>
      <c r="Q771" s="13" t="n">
        <f aca="false">IF(AND(ISNUMBER(O771),O771-P771&gt;=Parámetros!$B$7),M771,IF(J771&lt;Parámetros!$B$13,J771,IF(K771&lt;Parámetros!$B$14,K771,IF(L771&lt;Parámetros!$B$15,L771,M771))))</f>
        <v>98</v>
      </c>
      <c r="R771" s="13" t="n">
        <f aca="false">IF(AND(ISNUMBER(O771),O771-P771&gt;=Q771),O771-P771,Q771)</f>
        <v>98</v>
      </c>
      <c r="S771" s="3" t="str">
        <f aca="false">IF(ISNUMBER(O771),R771/O771-1,"")</f>
        <v/>
      </c>
      <c r="T771" s="13" t="n">
        <f aca="false">VLOOKUP(R771,Parámetros!$A$13:$C$16,3,TRUE())</f>
        <v>25</v>
      </c>
      <c r="U771" s="13" t="n">
        <f aca="false">IF(R771&gt;=Parámetros!$B$7,I771,0)</f>
        <v>0</v>
      </c>
      <c r="V771" s="13" t="n">
        <f aca="false">R771*(1-G771)-T771-U771</f>
        <v>59.28</v>
      </c>
      <c r="W771" s="13" t="n">
        <f aca="false">V771-F771</f>
        <v>0.568899999999999</v>
      </c>
      <c r="X771" s="2" t="s">
        <v>13746</v>
      </c>
      <c r="Y771" s="2"/>
      <c r="Z771" s="13"/>
      <c r="AA771" s="2"/>
    </row>
    <row r="772" customFormat="false" ht="15" hidden="false" customHeight="false" outlineLevel="0" collapsed="false">
      <c r="A772" s="8" t="s">
        <v>9314</v>
      </c>
      <c r="B772" s="10" t="str">
        <f aca="false">'Layout Mercado Libre'!C772</f>
        <v>Comenter Mirtazapina 30 mg 30 Tabletas</v>
      </c>
      <c r="C772" s="10" t="str">
        <f aca="false">IFERROR(LEFT('Layout Mercado Libre'!E772,FIND(" &gt; ",'Layout Mercado Libre'!E772)-1),"")</f>
        <v>Salud y Equipamiento Médico</v>
      </c>
      <c r="D772" s="12" t="n">
        <v>1200.2</v>
      </c>
      <c r="E772" s="13" t="n">
        <f aca="false">Parámetros!$B$5</f>
        <v>4</v>
      </c>
      <c r="F772" s="13" t="n">
        <f aca="false">D772+E772</f>
        <v>1204.2</v>
      </c>
      <c r="G772" s="3" t="n">
        <f aca="false">IF(C772="",Parámetros!$B$9,IFERROR(VLOOKUP(C772,Parámetros!$A$20:$B$23,2,FALSE()),Parámetros!$B$9))</f>
        <v>0.14</v>
      </c>
      <c r="H772" s="14" t="n">
        <v>0.19</v>
      </c>
      <c r="I772" s="12" t="n">
        <v>75</v>
      </c>
      <c r="J772" s="13" t="n">
        <f aca="false">ROUNDUP((F772+Parámetros!$C$13)/(1-G772),0)</f>
        <v>1430</v>
      </c>
      <c r="K772" s="13" t="n">
        <f aca="false">ROUNDUP((F772+Parámetros!$C$14)/(1-G772),0)</f>
        <v>1436</v>
      </c>
      <c r="L772" s="13" t="n">
        <f aca="false">ROUNDUP((F772+Parámetros!$C$15)/(1-G772),0)</f>
        <v>1444</v>
      </c>
      <c r="M772" s="13" t="n">
        <f aca="false">MAX(ROUNDUP((F772+I772)/(1-G772),0),Parámetros!$B$7)</f>
        <v>1488</v>
      </c>
      <c r="N772" s="12" t="n">
        <v>2221.2</v>
      </c>
      <c r="O772" s="12" t="n">
        <v>2405.15</v>
      </c>
      <c r="P772" s="13" t="n">
        <f aca="false">Parámetros!$B$6</f>
        <v>1</v>
      </c>
      <c r="Q772" s="13" t="n">
        <f aca="false">IF(AND(ISNUMBER(O772),O772-P772&gt;=Parámetros!$B$7),M772,IF(J772&lt;Parámetros!$B$13,J772,IF(K772&lt;Parámetros!$B$14,K772,IF(L772&lt;Parámetros!$B$15,L772,M772))))</f>
        <v>1488</v>
      </c>
      <c r="R772" s="13" t="n">
        <f aca="false">IF(AND(ISNUMBER(O772),O772-P772&gt;=Q772),O772-P772,Q772)</f>
        <v>2404.15</v>
      </c>
      <c r="S772" s="3" t="n">
        <f aca="false">IF(ISNUMBER(O772),R772/O772-1,"")</f>
        <v>-0.00041577448391994</v>
      </c>
      <c r="T772" s="13" t="n">
        <f aca="false">VLOOKUP(R772,Parámetros!$A$13:$C$16,3,TRUE())</f>
        <v>0</v>
      </c>
      <c r="U772" s="13" t="n">
        <f aca="false">IF(R772&gt;=Parámetros!$B$7,I772,0)</f>
        <v>75</v>
      </c>
      <c r="V772" s="13" t="n">
        <f aca="false">R772*(1-G772)-T772-U772</f>
        <v>1992.569</v>
      </c>
      <c r="W772" s="13" t="n">
        <f aca="false">V772-F772</f>
        <v>788.369</v>
      </c>
      <c r="X772" s="2" t="s">
        <v>13501</v>
      </c>
      <c r="Y772" s="2"/>
      <c r="Z772" s="13"/>
      <c r="AA772" s="2"/>
    </row>
    <row r="773" customFormat="false" ht="15" hidden="false" customHeight="false" outlineLevel="0" collapsed="false">
      <c r="A773" s="8" t="s">
        <v>9323</v>
      </c>
      <c r="B773" s="10" t="str">
        <f aca="false">'Layout Mercado Libre'!C773</f>
        <v>Solución Nasal Sterimar Bebé Agua de Mar Spray 50 ml</v>
      </c>
      <c r="C773" s="10" t="str">
        <f aca="false">IFERROR(LEFT('Layout Mercado Libre'!E773,FIND(" &gt; ",'Layout Mercado Libre'!E773)-1),"")</f>
        <v>Salud y Equipamiento Médico</v>
      </c>
      <c r="D773" s="12" t="n">
        <v>157.41</v>
      </c>
      <c r="E773" s="13" t="n">
        <f aca="false">Parámetros!$B$5</f>
        <v>4</v>
      </c>
      <c r="F773" s="13" t="n">
        <f aca="false">D773+E773</f>
        <v>161.41</v>
      </c>
      <c r="G773" s="3" t="n">
        <f aca="false">IF(C773="",Parámetros!$B$9,IFERROR(VLOOKUP(C773,Parámetros!$A$20:$B$23,2,FALSE()),Parámetros!$B$9))</f>
        <v>0.14</v>
      </c>
      <c r="H773" s="14" t="n">
        <v>0.11</v>
      </c>
      <c r="I773" s="12" t="n">
        <v>75</v>
      </c>
      <c r="J773" s="13" t="n">
        <f aca="false">ROUNDUP((F773+Parámetros!$C$13)/(1-G773),0)</f>
        <v>217</v>
      </c>
      <c r="K773" s="13" t="n">
        <f aca="false">ROUNDUP((F773+Parámetros!$C$14)/(1-G773),0)</f>
        <v>223</v>
      </c>
      <c r="L773" s="13" t="n">
        <f aca="false">ROUNDUP((F773+Parámetros!$C$15)/(1-G773),0)</f>
        <v>231</v>
      </c>
      <c r="M773" s="13" t="n">
        <f aca="false">MAX(ROUNDUP((F773+I773)/(1-G773),0),Parámetros!$B$7)</f>
        <v>299</v>
      </c>
      <c r="N773" s="12" t="n">
        <v>361.43</v>
      </c>
      <c r="O773" s="12" t="n">
        <v>179</v>
      </c>
      <c r="P773" s="13" t="n">
        <f aca="false">Parámetros!$B$6</f>
        <v>1</v>
      </c>
      <c r="Q773" s="13" t="n">
        <f aca="false">IF(AND(ISNUMBER(O773),O773-P773&gt;=Parámetros!$B$7),M773,IF(J773&lt;Parámetros!$B$13,J773,IF(K773&lt;Parámetros!$B$14,K773,IF(L773&lt;Parámetros!$B$15,L773,M773))))</f>
        <v>231</v>
      </c>
      <c r="R773" s="13" t="n">
        <f aca="false">IF(AND(ISNUMBER(O773),O773-P773&gt;=Q773),O773-P773,Q773)</f>
        <v>231</v>
      </c>
      <c r="S773" s="3" t="n">
        <f aca="false">IF(ISNUMBER(O773),R773/O773-1,"")</f>
        <v>0.290502793296089</v>
      </c>
      <c r="T773" s="13" t="n">
        <f aca="false">VLOOKUP(R773,Parámetros!$A$13:$C$16,3,TRUE())</f>
        <v>37</v>
      </c>
      <c r="U773" s="13" t="n">
        <f aca="false">IF(R773&gt;=Parámetros!$B$7,I773,0)</f>
        <v>0</v>
      </c>
      <c r="V773" s="13" t="n">
        <f aca="false">R773*(1-G773)-T773-U773</f>
        <v>161.66</v>
      </c>
      <c r="W773" s="13" t="n">
        <f aca="false">V773-F773</f>
        <v>0.25</v>
      </c>
      <c r="X773" s="2" t="s">
        <v>13638</v>
      </c>
      <c r="Y773" s="2"/>
      <c r="Z773" s="13"/>
      <c r="AA773" s="2"/>
    </row>
    <row r="774" customFormat="false" ht="15" hidden="false" customHeight="false" outlineLevel="0" collapsed="false">
      <c r="A774" s="8" t="s">
        <v>9333</v>
      </c>
      <c r="B774" s="10" t="str">
        <f aca="false">'Layout Mercado Libre'!C774</f>
        <v>Kit Cepillo Dental Clinic Ortodoncia Premium Pack 6 Piezas</v>
      </c>
      <c r="C774" s="10" t="str">
        <f aca="false">IFERROR(LEFT('Layout Mercado Libre'!E774,FIND(" &gt; ",'Layout Mercado Libre'!E774)-1),"")</f>
        <v>Belleza y Cuidado Personal</v>
      </c>
      <c r="D774" s="12" t="n">
        <v>41.48</v>
      </c>
      <c r="E774" s="13" t="n">
        <f aca="false">Parámetros!$B$5</f>
        <v>4</v>
      </c>
      <c r="F774" s="13" t="n">
        <f aca="false">D774+E774</f>
        <v>45.48</v>
      </c>
      <c r="G774" s="3" t="n">
        <f aca="false">IF(C774="",Parámetros!$B$9,IFERROR(VLOOKUP(C774,Parámetros!$A$20:$B$23,2,FALSE()),Parámetros!$B$9))</f>
        <v>0.14</v>
      </c>
      <c r="H774" s="14" t="n">
        <v>0.19</v>
      </c>
      <c r="I774" s="12" t="n">
        <v>75</v>
      </c>
      <c r="J774" s="13" t="n">
        <f aca="false">ROUNDUP((F774+Parámetros!$C$13)/(1-G774),0)</f>
        <v>82</v>
      </c>
      <c r="K774" s="13" t="n">
        <f aca="false">ROUNDUP((F774+Parámetros!$C$14)/(1-G774),0)</f>
        <v>88</v>
      </c>
      <c r="L774" s="13" t="n">
        <f aca="false">ROUNDUP((F774+Parámetros!$C$15)/(1-G774),0)</f>
        <v>96</v>
      </c>
      <c r="M774" s="13" t="n">
        <f aca="false">MAX(ROUNDUP((F774+I774)/(1-G774),0),Parámetros!$B$7)</f>
        <v>299</v>
      </c>
      <c r="N774" s="12" t="n">
        <v>76.24</v>
      </c>
      <c r="O774" s="12" t="n">
        <v>76</v>
      </c>
      <c r="P774" s="13" t="n">
        <f aca="false">Parámetros!$B$6</f>
        <v>1</v>
      </c>
      <c r="Q774" s="13" t="n">
        <f aca="false">IF(AND(ISNUMBER(O774),O774-P774&gt;=Parámetros!$B$7),M774,IF(J774&lt;Parámetros!$B$13,J774,IF(K774&lt;Parámetros!$B$14,K774,IF(L774&lt;Parámetros!$B$15,L774,M774))))</f>
        <v>82</v>
      </c>
      <c r="R774" s="13" t="n">
        <f aca="false">IF(AND(ISNUMBER(O774),O774-P774&gt;=Q774),O774-P774,Q774)</f>
        <v>82</v>
      </c>
      <c r="S774" s="3" t="n">
        <f aca="false">IF(ISNUMBER(O774),R774/O774-1,"")</f>
        <v>0.0789473684210527</v>
      </c>
      <c r="T774" s="13" t="n">
        <f aca="false">VLOOKUP(R774,Parámetros!$A$13:$C$16,3,TRUE())</f>
        <v>25</v>
      </c>
      <c r="U774" s="13" t="n">
        <f aca="false">IF(R774&gt;=Parámetros!$B$7,I774,0)</f>
        <v>0</v>
      </c>
      <c r="V774" s="13" t="n">
        <f aca="false">R774*(1-G774)-T774-U774</f>
        <v>45.52</v>
      </c>
      <c r="W774" s="13" t="n">
        <f aca="false">V774-F774</f>
        <v>0.0399999999999992</v>
      </c>
      <c r="X774" s="2" t="s">
        <v>13655</v>
      </c>
      <c r="Y774" s="2"/>
      <c r="Z774" s="13"/>
      <c r="AA774" s="2"/>
    </row>
    <row r="775" customFormat="false" ht="15" hidden="false" customHeight="false" outlineLevel="0" collapsed="false">
      <c r="A775" s="8" t="s">
        <v>9344</v>
      </c>
      <c r="B775" s="10" t="str">
        <f aca="false">'Layout Mercado Libre'!C775</f>
        <v>Fitoestimulina 600 mg/40 mg 6 Óvulos Vaginales</v>
      </c>
      <c r="C775" s="10" t="str">
        <f aca="false">IFERROR(LEFT('Layout Mercado Libre'!E775,FIND(" &gt; ",'Layout Mercado Libre'!E775)-1),"")</f>
        <v>Salud y Equipamiento Médico</v>
      </c>
      <c r="D775" s="12" t="n">
        <v>320.11</v>
      </c>
      <c r="E775" s="13" t="n">
        <f aca="false">Parámetros!$B$5</f>
        <v>4</v>
      </c>
      <c r="F775" s="13" t="n">
        <f aca="false">D775+E775</f>
        <v>324.11</v>
      </c>
      <c r="G775" s="3" t="n">
        <f aca="false">IF(C775="",Parámetros!$B$9,IFERROR(VLOOKUP(C775,Parámetros!$A$20:$B$23,2,FALSE()),Parámetros!$B$9))</f>
        <v>0.14</v>
      </c>
      <c r="H775" s="14" t="n">
        <v>0.13</v>
      </c>
      <c r="I775" s="12" t="n">
        <v>75</v>
      </c>
      <c r="J775" s="13" t="n">
        <f aca="false">ROUNDUP((F775+Parámetros!$C$13)/(1-G775),0)</f>
        <v>406</v>
      </c>
      <c r="K775" s="13" t="n">
        <f aca="false">ROUNDUP((F775+Parámetros!$C$14)/(1-G775),0)</f>
        <v>412</v>
      </c>
      <c r="L775" s="13" t="n">
        <f aca="false">ROUNDUP((F775+Parámetros!$C$15)/(1-G775),0)</f>
        <v>420</v>
      </c>
      <c r="M775" s="13" t="n">
        <f aca="false">MAX(ROUNDUP((F775+I775)/(1-G775),0),Parámetros!$B$7)</f>
        <v>465</v>
      </c>
      <c r="N775" s="12" t="n">
        <v>675.62</v>
      </c>
      <c r="O775" s="12" t="n">
        <v>602.24</v>
      </c>
      <c r="P775" s="13" t="n">
        <f aca="false">Parámetros!$B$6</f>
        <v>1</v>
      </c>
      <c r="Q775" s="13" t="n">
        <f aca="false">IF(AND(ISNUMBER(O775),O775-P775&gt;=Parámetros!$B$7),M775,IF(J775&lt;Parámetros!$B$13,J775,IF(K775&lt;Parámetros!$B$14,K775,IF(L775&lt;Parámetros!$B$15,L775,M775))))</f>
        <v>465</v>
      </c>
      <c r="R775" s="13" t="n">
        <f aca="false">IF(AND(ISNUMBER(O775),O775-P775&gt;=Q775),O775-P775,Q775)</f>
        <v>601.24</v>
      </c>
      <c r="S775" s="3" t="n">
        <f aca="false">IF(ISNUMBER(O775),R775/O775-1,"")</f>
        <v>-0.00166046758767269</v>
      </c>
      <c r="T775" s="13" t="n">
        <f aca="false">VLOOKUP(R775,Parámetros!$A$13:$C$16,3,TRUE())</f>
        <v>0</v>
      </c>
      <c r="U775" s="13" t="n">
        <f aca="false">IF(R775&gt;=Parámetros!$B$7,I775,0)</f>
        <v>75</v>
      </c>
      <c r="V775" s="13" t="n">
        <f aca="false">R775*(1-G775)-T775-U775</f>
        <v>442.0664</v>
      </c>
      <c r="W775" s="13" t="n">
        <f aca="false">V775-F775</f>
        <v>117.9564</v>
      </c>
      <c r="X775" s="2" t="s">
        <v>13759</v>
      </c>
      <c r="Y775" s="2"/>
      <c r="Z775" s="13"/>
      <c r="AA775" s="2"/>
    </row>
    <row r="776" customFormat="false" ht="15" hidden="false" customHeight="false" outlineLevel="0" collapsed="false">
      <c r="A776" s="8" t="s">
        <v>9354</v>
      </c>
      <c r="B776" s="10" t="str">
        <f aca="false">'Layout Mercado Libre'!C776</f>
        <v>Ting Crema Antimicótico para Pie de Atleta 72 g</v>
      </c>
      <c r="C776" s="10" t="str">
        <f aca="false">IFERROR(LEFT('Layout Mercado Libre'!E776,FIND(" &gt; ",'Layout Mercado Libre'!E776)-1),"")</f>
        <v>Salud y Equipamiento Médico</v>
      </c>
      <c r="D776" s="12" t="n">
        <v>150.13</v>
      </c>
      <c r="E776" s="13" t="n">
        <f aca="false">Parámetros!$B$5</f>
        <v>4</v>
      </c>
      <c r="F776" s="13" t="n">
        <f aca="false">D776+E776</f>
        <v>154.13</v>
      </c>
      <c r="G776" s="3" t="n">
        <f aca="false">IF(C776="",Parámetros!$B$9,IFERROR(VLOOKUP(C776,Parámetros!$A$20:$B$23,2,FALSE()),Parámetros!$B$9))</f>
        <v>0.14</v>
      </c>
      <c r="H776" s="14" t="n">
        <v>0.13</v>
      </c>
      <c r="I776" s="12" t="n">
        <v>75</v>
      </c>
      <c r="J776" s="13" t="n">
        <f aca="false">ROUNDUP((F776+Parámetros!$C$13)/(1-G776),0)</f>
        <v>209</v>
      </c>
      <c r="K776" s="13" t="n">
        <f aca="false">ROUNDUP((F776+Parámetros!$C$14)/(1-G776),0)</f>
        <v>215</v>
      </c>
      <c r="L776" s="13" t="n">
        <f aca="false">ROUNDUP((F776+Parámetros!$C$15)/(1-G776),0)</f>
        <v>223</v>
      </c>
      <c r="M776" s="13" t="n">
        <f aca="false">MAX(ROUNDUP((F776+I776)/(1-G776),0),Parámetros!$B$7)</f>
        <v>299</v>
      </c>
      <c r="N776" s="12" t="n">
        <v>231.52</v>
      </c>
      <c r="O776" s="12" t="n">
        <v>179</v>
      </c>
      <c r="P776" s="13" t="n">
        <f aca="false">Parámetros!$B$6</f>
        <v>1</v>
      </c>
      <c r="Q776" s="13" t="n">
        <f aca="false">IF(AND(ISNUMBER(O776),O776-P776&gt;=Parámetros!$B$7),M776,IF(J776&lt;Parámetros!$B$13,J776,IF(K776&lt;Parámetros!$B$14,K776,IF(L776&lt;Parámetros!$B$15,L776,M776))))</f>
        <v>223</v>
      </c>
      <c r="R776" s="13" t="n">
        <f aca="false">IF(AND(ISNUMBER(O776),O776-P776&gt;=Q776),O776-P776,Q776)</f>
        <v>223</v>
      </c>
      <c r="S776" s="3" t="n">
        <f aca="false">IF(ISNUMBER(O776),R776/O776-1,"")</f>
        <v>0.245810055865922</v>
      </c>
      <c r="T776" s="13" t="n">
        <f aca="false">VLOOKUP(R776,Parámetros!$A$13:$C$16,3,TRUE())</f>
        <v>37</v>
      </c>
      <c r="U776" s="13" t="n">
        <f aca="false">IF(R776&gt;=Parámetros!$B$7,I776,0)</f>
        <v>0</v>
      </c>
      <c r="V776" s="13" t="n">
        <f aca="false">R776*(1-G776)-T776-U776</f>
        <v>154.78</v>
      </c>
      <c r="W776" s="13" t="n">
        <f aca="false">V776-F776</f>
        <v>0.650000000000006</v>
      </c>
      <c r="X776" s="2" t="s">
        <v>13762</v>
      </c>
      <c r="Y776" s="2"/>
      <c r="Z776" s="13"/>
      <c r="AA776" s="2"/>
    </row>
    <row r="777" customFormat="false" ht="15" hidden="false" customHeight="false" outlineLevel="0" collapsed="false">
      <c r="A777" s="8" t="s">
        <v>9365</v>
      </c>
      <c r="B777" s="10" t="str">
        <f aca="false">'Layout Mercado Libre'!C777</f>
        <v>Allegra Suspensión Pediátrica Fexofenadina 6 mg/ml 150 ml</v>
      </c>
      <c r="C777" s="10" t="str">
        <f aca="false">IFERROR(LEFT('Layout Mercado Libre'!E777,FIND(" &gt; ",'Layout Mercado Libre'!E777)-1),"")</f>
        <v>Salud y Equipamiento Médico</v>
      </c>
      <c r="D777" s="12" t="n">
        <v>324.07</v>
      </c>
      <c r="E777" s="13" t="n">
        <f aca="false">Parámetros!$B$5</f>
        <v>4</v>
      </c>
      <c r="F777" s="13" t="n">
        <f aca="false">D777+E777</f>
        <v>328.07</v>
      </c>
      <c r="G777" s="3" t="n">
        <f aca="false">IF(C777="",Parámetros!$B$9,IFERROR(VLOOKUP(C777,Parámetros!$A$20:$B$23,2,FALSE()),Parámetros!$B$9))</f>
        <v>0.14</v>
      </c>
      <c r="H777" s="14" t="n">
        <v>0.23</v>
      </c>
      <c r="I777" s="12" t="n">
        <v>75</v>
      </c>
      <c r="J777" s="13" t="n">
        <f aca="false">ROUNDUP((F777+Parámetros!$C$13)/(1-G777),0)</f>
        <v>411</v>
      </c>
      <c r="K777" s="13" t="n">
        <f aca="false">ROUNDUP((F777+Parámetros!$C$14)/(1-G777),0)</f>
        <v>417</v>
      </c>
      <c r="L777" s="13" t="n">
        <f aca="false">ROUNDUP((F777+Parámetros!$C$15)/(1-G777),0)</f>
        <v>425</v>
      </c>
      <c r="M777" s="13" t="n">
        <f aca="false">MAX(ROUNDUP((F777+I777)/(1-G777),0),Parámetros!$B$7)</f>
        <v>469</v>
      </c>
      <c r="N777" s="12" t="n">
        <v>658.73</v>
      </c>
      <c r="O777" s="12" t="n">
        <v>397</v>
      </c>
      <c r="P777" s="13" t="n">
        <f aca="false">Parámetros!$B$6</f>
        <v>1</v>
      </c>
      <c r="Q777" s="13" t="n">
        <f aca="false">IF(AND(ISNUMBER(O777),O777-P777&gt;=Parámetros!$B$7),M777,IF(J777&lt;Parámetros!$B$13,J777,IF(K777&lt;Parámetros!$B$14,K777,IF(L777&lt;Parámetros!$B$15,L777,M777))))</f>
        <v>469</v>
      </c>
      <c r="R777" s="13" t="n">
        <f aca="false">IF(AND(ISNUMBER(O777),O777-P777&gt;=Q777),O777-P777,Q777)</f>
        <v>469</v>
      </c>
      <c r="S777" s="3" t="n">
        <f aca="false">IF(ISNUMBER(O777),R777/O777-1,"")</f>
        <v>0.181360201511335</v>
      </c>
      <c r="T777" s="13" t="n">
        <f aca="false">VLOOKUP(R777,Parámetros!$A$13:$C$16,3,TRUE())</f>
        <v>0</v>
      </c>
      <c r="U777" s="13" t="n">
        <f aca="false">IF(R777&gt;=Parámetros!$B$7,I777,0)</f>
        <v>75</v>
      </c>
      <c r="V777" s="13" t="n">
        <f aca="false">R777*(1-G777)-T777-U777</f>
        <v>328.34</v>
      </c>
      <c r="W777" s="13" t="n">
        <f aca="false">V777-F777</f>
        <v>0.269999999999982</v>
      </c>
      <c r="X777" s="2" t="s">
        <v>13625</v>
      </c>
      <c r="Y777" s="2"/>
      <c r="Z777" s="13"/>
      <c r="AA777" s="2"/>
    </row>
    <row r="778" customFormat="false" ht="15" hidden="false" customHeight="false" outlineLevel="0" collapsed="false">
      <c r="A778" s="8" t="s">
        <v>9376</v>
      </c>
      <c r="B778" s="10" t="str">
        <f aca="false">'Layout Mercado Libre'!C778</f>
        <v>Baumanómetro Digital de Brazo Omron HEM-7146 30 Memorias</v>
      </c>
      <c r="C778" s="10" t="str">
        <f aca="false">IFERROR(LEFT('Layout Mercado Libre'!E778,FIND(" &gt; ",'Layout Mercado Libre'!E778)-1),"")</f>
        <v>Salud y Equipamiento Médico</v>
      </c>
      <c r="D778" s="12" t="n">
        <v>647.78</v>
      </c>
      <c r="E778" s="13" t="n">
        <f aca="false">Parámetros!$B$5</f>
        <v>4</v>
      </c>
      <c r="F778" s="13" t="n">
        <f aca="false">D778+E778</f>
        <v>651.78</v>
      </c>
      <c r="G778" s="3" t="n">
        <f aca="false">IF(C778="",Parámetros!$B$9,IFERROR(VLOOKUP(C778,Parámetros!$A$20:$B$23,2,FALSE()),Parámetros!$B$9))</f>
        <v>0.14</v>
      </c>
      <c r="H778" s="14" t="n">
        <v>0.5</v>
      </c>
      <c r="I778" s="12" t="n">
        <v>75</v>
      </c>
      <c r="J778" s="13" t="n">
        <f aca="false">ROUNDUP((F778+Parámetros!$C$13)/(1-G778),0)</f>
        <v>787</v>
      </c>
      <c r="K778" s="13" t="n">
        <f aca="false">ROUNDUP((F778+Parámetros!$C$14)/(1-G778),0)</f>
        <v>793</v>
      </c>
      <c r="L778" s="13" t="n">
        <f aca="false">ROUNDUP((F778+Parámetros!$C$15)/(1-G778),0)</f>
        <v>801</v>
      </c>
      <c r="M778" s="13" t="n">
        <f aca="false">MAX(ROUNDUP((F778+I778)/(1-G778),0),Parámetros!$B$7)</f>
        <v>846</v>
      </c>
      <c r="N778" s="12" t="n">
        <v>780</v>
      </c>
      <c r="O778" s="12" t="n">
        <v>780</v>
      </c>
      <c r="P778" s="13" t="n">
        <f aca="false">Parámetros!$B$6</f>
        <v>1</v>
      </c>
      <c r="Q778" s="13" t="n">
        <f aca="false">IF(AND(ISNUMBER(O778),O778-P778&gt;=Parámetros!$B$7),M778,IF(J778&lt;Parámetros!$B$13,J778,IF(K778&lt;Parámetros!$B$14,K778,IF(L778&lt;Parámetros!$B$15,L778,M778))))</f>
        <v>846</v>
      </c>
      <c r="R778" s="13" t="n">
        <f aca="false">IF(AND(ISNUMBER(O778),O778-P778&gt;=Q778),O778-P778,Q778)</f>
        <v>846</v>
      </c>
      <c r="S778" s="3" t="n">
        <f aca="false">IF(ISNUMBER(O778),R778/O778-1,"")</f>
        <v>0.0846153846153845</v>
      </c>
      <c r="T778" s="13" t="n">
        <f aca="false">VLOOKUP(R778,Parámetros!$A$13:$C$16,3,TRUE())</f>
        <v>0</v>
      </c>
      <c r="U778" s="13" t="n">
        <f aca="false">IF(R778&gt;=Parámetros!$B$7,I778,0)</f>
        <v>75</v>
      </c>
      <c r="V778" s="13" t="n">
        <f aca="false">R778*(1-G778)-T778-U778</f>
        <v>652.56</v>
      </c>
      <c r="W778" s="13" t="n">
        <f aca="false">V778-F778</f>
        <v>0.779999999999973</v>
      </c>
      <c r="X778" s="2" t="s">
        <v>13577</v>
      </c>
      <c r="Y778" s="2"/>
      <c r="Z778" s="13"/>
      <c r="AA778" s="2"/>
    </row>
    <row r="779" customFormat="false" ht="15" hidden="false" customHeight="false" outlineLevel="0" collapsed="false">
      <c r="A779" s="8" t="s">
        <v>9390</v>
      </c>
      <c r="B779" s="10" t="str">
        <f aca="false">'Layout Mercado Libre'!C779</f>
        <v>Crema Facial Pond's S Humectante Nutritiva 400 g</v>
      </c>
      <c r="C779" s="10" t="str">
        <f aca="false">IFERROR(LEFT('Layout Mercado Libre'!E779,FIND(" &gt; ",'Layout Mercado Libre'!E779)-1),"")</f>
        <v>Belleza y Cuidado Personal</v>
      </c>
      <c r="D779" s="12" t="n">
        <v>85.75</v>
      </c>
      <c r="E779" s="13" t="n">
        <f aca="false">Parámetros!$B$5</f>
        <v>4</v>
      </c>
      <c r="F779" s="13" t="n">
        <f aca="false">D779+E779</f>
        <v>89.75</v>
      </c>
      <c r="G779" s="3" t="n">
        <f aca="false">IF(C779="",Parámetros!$B$9,IFERROR(VLOOKUP(C779,Parámetros!$A$20:$B$23,2,FALSE()),Parámetros!$B$9))</f>
        <v>0.14</v>
      </c>
      <c r="H779" s="14" t="n">
        <v>0.51</v>
      </c>
      <c r="I779" s="12" t="n">
        <v>90</v>
      </c>
      <c r="J779" s="13" t="n">
        <f aca="false">ROUNDUP((F779+Parámetros!$C$13)/(1-G779),0)</f>
        <v>134</v>
      </c>
      <c r="K779" s="13" t="n">
        <f aca="false">ROUNDUP((F779+Parámetros!$C$14)/(1-G779),0)</f>
        <v>140</v>
      </c>
      <c r="L779" s="13" t="n">
        <f aca="false">ROUNDUP((F779+Parámetros!$C$15)/(1-G779),0)</f>
        <v>148</v>
      </c>
      <c r="M779" s="13" t="n">
        <f aca="false">MAX(ROUNDUP((F779+I779)/(1-G779),0),Parámetros!$B$7)</f>
        <v>299</v>
      </c>
      <c r="N779" s="12" t="n">
        <v>260.95</v>
      </c>
      <c r="O779" s="12" t="n">
        <v>105.63</v>
      </c>
      <c r="P779" s="13" t="n">
        <f aca="false">Parámetros!$B$6</f>
        <v>1</v>
      </c>
      <c r="Q779" s="13" t="n">
        <f aca="false">IF(AND(ISNUMBER(O779),O779-P779&gt;=Parámetros!$B$7),M779,IF(J779&lt;Parámetros!$B$13,J779,IF(K779&lt;Parámetros!$B$14,K779,IF(L779&lt;Parámetros!$B$15,L779,M779))))</f>
        <v>140</v>
      </c>
      <c r="R779" s="13" t="n">
        <f aca="false">IF(AND(ISNUMBER(O779),O779-P779&gt;=Q779),O779-P779,Q779)</f>
        <v>140</v>
      </c>
      <c r="S779" s="3" t="n">
        <f aca="false">IF(ISNUMBER(O779),R779/O779-1,"")</f>
        <v>0.325381047051027</v>
      </c>
      <c r="T779" s="13" t="n">
        <f aca="false">VLOOKUP(R779,Parámetros!$A$13:$C$16,3,TRUE())</f>
        <v>30</v>
      </c>
      <c r="U779" s="13" t="n">
        <f aca="false">IF(R779&gt;=Parámetros!$B$7,I779,0)</f>
        <v>0</v>
      </c>
      <c r="V779" s="13" t="n">
        <f aca="false">R779*(1-G779)-T779-U779</f>
        <v>90.4</v>
      </c>
      <c r="W779" s="13" t="n">
        <f aca="false">V779-F779</f>
        <v>0.649999999999992</v>
      </c>
      <c r="X779" s="2" t="s">
        <v>13505</v>
      </c>
      <c r="Y779" s="2"/>
      <c r="Z779" s="13"/>
      <c r="AA779" s="2"/>
    </row>
    <row r="780" customFormat="false" ht="15" hidden="false" customHeight="false" outlineLevel="0" collapsed="false">
      <c r="A780" s="8" t="s">
        <v>9400</v>
      </c>
      <c r="B780" s="10" t="str">
        <f aca="false">'Layout Mercado Libre'!C780</f>
        <v>Pomada Labial Golba Surtido Exhibidor 60 Tubos 2.5 g</v>
      </c>
      <c r="C780" s="10" t="str">
        <f aca="false">IFERROR(LEFT('Layout Mercado Libre'!E780,FIND(" &gt; ",'Layout Mercado Libre'!E780)-1),"")</f>
        <v>Belleza y Cuidado Personal</v>
      </c>
      <c r="D780" s="12" t="n">
        <v>357.3</v>
      </c>
      <c r="E780" s="13" t="n">
        <f aca="false">Parámetros!$B$5</f>
        <v>4</v>
      </c>
      <c r="F780" s="13" t="n">
        <f aca="false">D780+E780</f>
        <v>361.3</v>
      </c>
      <c r="G780" s="3" t="n">
        <f aca="false">IF(C780="",Parámetros!$B$9,IFERROR(VLOOKUP(C780,Parámetros!$A$20:$B$23,2,FALSE()),Parámetros!$B$9))</f>
        <v>0.14</v>
      </c>
      <c r="H780" s="14" t="n">
        <v>0.22</v>
      </c>
      <c r="I780" s="12" t="n">
        <v>75</v>
      </c>
      <c r="J780" s="13" t="n">
        <f aca="false">ROUNDUP((F780+Parámetros!$C$13)/(1-G780),0)</f>
        <v>450</v>
      </c>
      <c r="K780" s="13" t="n">
        <f aca="false">ROUNDUP((F780+Parámetros!$C$14)/(1-G780),0)</f>
        <v>455</v>
      </c>
      <c r="L780" s="13" t="n">
        <f aca="false">ROUNDUP((F780+Parámetros!$C$15)/(1-G780),0)</f>
        <v>464</v>
      </c>
      <c r="M780" s="13" t="n">
        <f aca="false">MAX(ROUNDUP((F780+I780)/(1-G780),0),Parámetros!$B$7)</f>
        <v>508</v>
      </c>
      <c r="N780" s="12" t="n">
        <v>580.5</v>
      </c>
      <c r="O780" s="12" t="n">
        <v>621</v>
      </c>
      <c r="P780" s="13" t="n">
        <f aca="false">Parámetros!$B$6</f>
        <v>1</v>
      </c>
      <c r="Q780" s="13" t="n">
        <f aca="false">IF(AND(ISNUMBER(O780),O780-P780&gt;=Parámetros!$B$7),M780,IF(J780&lt;Parámetros!$B$13,J780,IF(K780&lt;Parámetros!$B$14,K780,IF(L780&lt;Parámetros!$B$15,L780,M780))))</f>
        <v>508</v>
      </c>
      <c r="R780" s="13" t="n">
        <f aca="false">IF(AND(ISNUMBER(O780),O780-P780&gt;=Q780),O780-P780,Q780)</f>
        <v>620</v>
      </c>
      <c r="S780" s="3" t="n">
        <f aca="false">IF(ISNUMBER(O780),R780/O780-1,"")</f>
        <v>-0.00161030595813205</v>
      </c>
      <c r="T780" s="13" t="n">
        <f aca="false">VLOOKUP(R780,Parámetros!$A$13:$C$16,3,TRUE())</f>
        <v>0</v>
      </c>
      <c r="U780" s="13" t="n">
        <f aca="false">IF(R780&gt;=Parámetros!$B$7,I780,0)</f>
        <v>75</v>
      </c>
      <c r="V780" s="13" t="n">
        <f aca="false">R780*(1-G780)-T780-U780</f>
        <v>458.2</v>
      </c>
      <c r="W780" s="13" t="n">
        <f aca="false">V780-F780</f>
        <v>96.9</v>
      </c>
      <c r="X780" s="2" t="s">
        <v>13763</v>
      </c>
      <c r="Y780" s="2"/>
      <c r="Z780" s="13"/>
      <c r="AA780" s="2"/>
    </row>
    <row r="781" customFormat="false" ht="15" hidden="false" customHeight="false" outlineLevel="0" collapsed="false">
      <c r="A781" s="8" t="s">
        <v>9412</v>
      </c>
      <c r="B781" s="10" t="str">
        <f aca="false">'Layout Mercado Libre'!C781</f>
        <v>Motrin Pediátrico Ibuprofeno 40 mg/ml Fresa-Frambuesa 15 ml</v>
      </c>
      <c r="C781" s="10" t="str">
        <f aca="false">IFERROR(LEFT('Layout Mercado Libre'!E781,FIND(" &gt; ",'Layout Mercado Libre'!E781)-1),"")</f>
        <v>Salud y Equipamiento Médico</v>
      </c>
      <c r="D781" s="12" t="n">
        <v>117.88</v>
      </c>
      <c r="E781" s="13" t="n">
        <f aca="false">Parámetros!$B$5</f>
        <v>4</v>
      </c>
      <c r="F781" s="13" t="n">
        <f aca="false">D781+E781</f>
        <v>121.88</v>
      </c>
      <c r="G781" s="3" t="n">
        <f aca="false">IF(C781="",Parámetros!$B$9,IFERROR(VLOOKUP(C781,Parámetros!$A$20:$B$23,2,FALSE()),Parámetros!$B$9))</f>
        <v>0.14</v>
      </c>
      <c r="H781" s="14" t="n">
        <v>0.07</v>
      </c>
      <c r="I781" s="12" t="n">
        <v>75</v>
      </c>
      <c r="J781" s="13" t="n">
        <f aca="false">ROUNDUP((F781+Parámetros!$C$13)/(1-G781),0)</f>
        <v>171</v>
      </c>
      <c r="K781" s="13" t="n">
        <f aca="false">ROUNDUP((F781+Parámetros!$C$14)/(1-G781),0)</f>
        <v>177</v>
      </c>
      <c r="L781" s="13" t="n">
        <f aca="false">ROUNDUP((F781+Parámetros!$C$15)/(1-G781),0)</f>
        <v>185</v>
      </c>
      <c r="M781" s="13" t="n">
        <f aca="false">MAX(ROUNDUP((F781+I781)/(1-G781),0),Parámetros!$B$7)</f>
        <v>299</v>
      </c>
      <c r="N781" s="12" t="n">
        <v>179.77</v>
      </c>
      <c r="O781" s="12" t="n">
        <v>132.08</v>
      </c>
      <c r="P781" s="13" t="n">
        <f aca="false">Parámetros!$B$6</f>
        <v>1</v>
      </c>
      <c r="Q781" s="13" t="n">
        <f aca="false">IF(AND(ISNUMBER(O781),O781-P781&gt;=Parámetros!$B$7),M781,IF(J781&lt;Parámetros!$B$13,J781,IF(K781&lt;Parámetros!$B$14,K781,IF(L781&lt;Parámetros!$B$15,L781,M781))))</f>
        <v>185</v>
      </c>
      <c r="R781" s="13" t="n">
        <f aca="false">IF(AND(ISNUMBER(O781),O781-P781&gt;=Q781),O781-P781,Q781)</f>
        <v>185</v>
      </c>
      <c r="S781" s="3" t="n">
        <f aca="false">IF(ISNUMBER(O781),R781/O781-1,"")</f>
        <v>0.400666262870987</v>
      </c>
      <c r="T781" s="13" t="n">
        <f aca="false">VLOOKUP(R781,Parámetros!$A$13:$C$16,3,TRUE())</f>
        <v>37</v>
      </c>
      <c r="U781" s="13" t="n">
        <f aca="false">IF(R781&gt;=Parámetros!$B$7,I781,0)</f>
        <v>0</v>
      </c>
      <c r="V781" s="13" t="n">
        <f aca="false">R781*(1-G781)-T781-U781</f>
        <v>122.1</v>
      </c>
      <c r="W781" s="13" t="n">
        <f aca="false">V781-F781</f>
        <v>0.219999999999999</v>
      </c>
      <c r="X781" s="2" t="s">
        <v>13569</v>
      </c>
      <c r="Y781" s="2"/>
      <c r="Z781" s="13"/>
      <c r="AA781" s="2"/>
    </row>
    <row r="782" customFormat="false" ht="15" hidden="false" customHeight="false" outlineLevel="0" collapsed="false">
      <c r="A782" s="8" t="s">
        <v>9423</v>
      </c>
      <c r="B782" s="10" t="str">
        <f aca="false">'Layout Mercado Libre'!C782</f>
        <v>Febrax Naproxeno Paracetamol 100/200 mg 5 Supositorios</v>
      </c>
      <c r="C782" s="10" t="str">
        <f aca="false">IFERROR(LEFT('Layout Mercado Libre'!E782,FIND(" &gt; ",'Layout Mercado Libre'!E782)-1),"")</f>
        <v>Salud y Equipamiento Médico</v>
      </c>
      <c r="D782" s="12" t="n">
        <v>106.49</v>
      </c>
      <c r="E782" s="13" t="n">
        <f aca="false">Parámetros!$B$5</f>
        <v>4</v>
      </c>
      <c r="F782" s="13" t="n">
        <f aca="false">D782+E782</f>
        <v>110.49</v>
      </c>
      <c r="G782" s="3" t="n">
        <f aca="false">IF(C782="",Parámetros!$B$9,IFERROR(VLOOKUP(C782,Parámetros!$A$20:$B$23,2,FALSE()),Parámetros!$B$9))</f>
        <v>0.14</v>
      </c>
      <c r="H782" s="14" t="n">
        <v>0.13</v>
      </c>
      <c r="I782" s="12" t="n">
        <v>75</v>
      </c>
      <c r="J782" s="13" t="n">
        <f aca="false">ROUNDUP((F782+Parámetros!$C$13)/(1-G782),0)</f>
        <v>158</v>
      </c>
      <c r="K782" s="13" t="n">
        <f aca="false">ROUNDUP((F782+Parámetros!$C$14)/(1-G782),0)</f>
        <v>164</v>
      </c>
      <c r="L782" s="13" t="n">
        <f aca="false">ROUNDUP((F782+Parámetros!$C$15)/(1-G782),0)</f>
        <v>172</v>
      </c>
      <c r="M782" s="13" t="n">
        <f aca="false">MAX(ROUNDUP((F782+I782)/(1-G782),0),Parámetros!$B$7)</f>
        <v>299</v>
      </c>
      <c r="N782" s="12" t="n">
        <v>223.8</v>
      </c>
      <c r="O782" s="12" t="n">
        <v>199</v>
      </c>
      <c r="P782" s="13" t="n">
        <f aca="false">Parámetros!$B$6</f>
        <v>1</v>
      </c>
      <c r="Q782" s="13" t="n">
        <f aca="false">IF(AND(ISNUMBER(O782),O782-P782&gt;=Parámetros!$B$7),M782,IF(J782&lt;Parámetros!$B$13,J782,IF(K782&lt;Parámetros!$B$14,K782,IF(L782&lt;Parámetros!$B$15,L782,M782))))</f>
        <v>172</v>
      </c>
      <c r="R782" s="13" t="n">
        <f aca="false">IF(AND(ISNUMBER(O782),O782-P782&gt;=Q782),O782-P782,Q782)</f>
        <v>198</v>
      </c>
      <c r="S782" s="3" t="n">
        <f aca="false">IF(ISNUMBER(O782),R782/O782-1,"")</f>
        <v>-0.00502512562814073</v>
      </c>
      <c r="T782" s="13" t="n">
        <f aca="false">VLOOKUP(R782,Parámetros!$A$13:$C$16,3,TRUE())</f>
        <v>37</v>
      </c>
      <c r="U782" s="13" t="n">
        <f aca="false">IF(R782&gt;=Parámetros!$B$7,I782,0)</f>
        <v>0</v>
      </c>
      <c r="V782" s="13" t="n">
        <f aca="false">R782*(1-G782)-T782-U782</f>
        <v>133.28</v>
      </c>
      <c r="W782" s="13" t="n">
        <f aca="false">V782-F782</f>
        <v>22.79</v>
      </c>
      <c r="X782" s="2" t="s">
        <v>13753</v>
      </c>
      <c r="Y782" s="2"/>
      <c r="Z782" s="13"/>
      <c r="AA782" s="2"/>
    </row>
    <row r="783" customFormat="false" ht="15" hidden="false" customHeight="false" outlineLevel="0" collapsed="false">
      <c r="A783" s="8" t="s">
        <v>9435</v>
      </c>
      <c r="B783" s="10" t="str">
        <f aca="false">'Layout Mercado Libre'!C783</f>
        <v>Amoxiclav BID Suspensión 400 mg/57.14 mg/5 ml 70 ml</v>
      </c>
      <c r="C783" s="10" t="str">
        <f aca="false">IFERROR(LEFT('Layout Mercado Libre'!E783,FIND(" &gt; ",'Layout Mercado Libre'!E783)-1),"")</f>
        <v>Salud y Equipamiento Médico</v>
      </c>
      <c r="D783" s="12" t="n">
        <v>188.42</v>
      </c>
      <c r="E783" s="13" t="n">
        <f aca="false">Parámetros!$B$5</f>
        <v>4</v>
      </c>
      <c r="F783" s="13" t="n">
        <f aca="false">D783+E783</f>
        <v>192.42</v>
      </c>
      <c r="G783" s="3" t="n">
        <f aca="false">IF(C783="",Parámetros!$B$9,IFERROR(VLOOKUP(C783,Parámetros!$A$20:$B$23,2,FALSE()),Parámetros!$B$9))</f>
        <v>0.14</v>
      </c>
      <c r="H783" s="14" t="n">
        <v>0.13</v>
      </c>
      <c r="I783" s="12" t="n">
        <v>75</v>
      </c>
      <c r="J783" s="13" t="n">
        <f aca="false">ROUNDUP((F783+Parámetros!$C$13)/(1-G783),0)</f>
        <v>253</v>
      </c>
      <c r="K783" s="13" t="n">
        <f aca="false">ROUNDUP((F783+Parámetros!$C$14)/(1-G783),0)</f>
        <v>259</v>
      </c>
      <c r="L783" s="13" t="n">
        <f aca="false">ROUNDUP((F783+Parámetros!$C$15)/(1-G783),0)</f>
        <v>267</v>
      </c>
      <c r="M783" s="13" t="n">
        <f aca="false">MAX(ROUNDUP((F783+I783)/(1-G783),0),Parámetros!$B$7)</f>
        <v>311</v>
      </c>
      <c r="N783" s="12" t="n">
        <v>544.79</v>
      </c>
      <c r="O783" s="12" t="n">
        <v>428</v>
      </c>
      <c r="P783" s="13" t="n">
        <f aca="false">Parámetros!$B$6</f>
        <v>1</v>
      </c>
      <c r="Q783" s="13" t="n">
        <f aca="false">IF(AND(ISNUMBER(O783),O783-P783&gt;=Parámetros!$B$7),M783,IF(J783&lt;Parámetros!$B$13,J783,IF(K783&lt;Parámetros!$B$14,K783,IF(L783&lt;Parámetros!$B$15,L783,M783))))</f>
        <v>311</v>
      </c>
      <c r="R783" s="13" t="n">
        <f aca="false">IF(AND(ISNUMBER(O783),O783-P783&gt;=Q783),O783-P783,Q783)</f>
        <v>427</v>
      </c>
      <c r="S783" s="3" t="n">
        <f aca="false">IF(ISNUMBER(O783),R783/O783-1,"")</f>
        <v>-0.00233644859813087</v>
      </c>
      <c r="T783" s="13" t="n">
        <f aca="false">VLOOKUP(R783,Parámetros!$A$13:$C$16,3,TRUE())</f>
        <v>0</v>
      </c>
      <c r="U783" s="13" t="n">
        <f aca="false">IF(R783&gt;=Parámetros!$B$7,I783,0)</f>
        <v>75</v>
      </c>
      <c r="V783" s="13" t="n">
        <f aca="false">R783*(1-G783)-T783-U783</f>
        <v>292.22</v>
      </c>
      <c r="W783" s="13" t="n">
        <f aca="false">V783-F783</f>
        <v>99.8</v>
      </c>
      <c r="X783" s="2" t="s">
        <v>13764</v>
      </c>
      <c r="Y783" s="2"/>
      <c r="Z783" s="13"/>
      <c r="AA783" s="2"/>
    </row>
    <row r="784" customFormat="false" ht="15" hidden="false" customHeight="false" outlineLevel="0" collapsed="false">
      <c r="A784" s="8" t="s">
        <v>9445</v>
      </c>
      <c r="B784" s="10" t="str">
        <f aca="false">'Layout Mercado Libre'!C784</f>
        <v>Vitacilina Ungüento Tópico con Neomicina 28 g</v>
      </c>
      <c r="C784" s="10" t="str">
        <f aca="false">IFERROR(LEFT('Layout Mercado Libre'!E784,FIND(" &gt; ",'Layout Mercado Libre'!E784)-1),"")</f>
        <v>Salud y Equipamiento Médico</v>
      </c>
      <c r="D784" s="12" t="n">
        <v>36.38</v>
      </c>
      <c r="E784" s="13" t="n">
        <f aca="false">Parámetros!$B$5</f>
        <v>4</v>
      </c>
      <c r="F784" s="13" t="n">
        <f aca="false">D784+E784</f>
        <v>40.38</v>
      </c>
      <c r="G784" s="3" t="n">
        <f aca="false">IF(C784="",Parámetros!$B$9,IFERROR(VLOOKUP(C784,Parámetros!$A$20:$B$23,2,FALSE()),Parámetros!$B$9))</f>
        <v>0.14</v>
      </c>
      <c r="H784" s="14" t="n">
        <v>0.08</v>
      </c>
      <c r="I784" s="12" t="n">
        <v>75</v>
      </c>
      <c r="J784" s="13" t="n">
        <f aca="false">ROUNDUP((F784+Parámetros!$C$13)/(1-G784),0)</f>
        <v>77</v>
      </c>
      <c r="K784" s="13" t="n">
        <f aca="false">ROUNDUP((F784+Parámetros!$C$14)/(1-G784),0)</f>
        <v>82</v>
      </c>
      <c r="L784" s="13" t="n">
        <f aca="false">ROUNDUP((F784+Parámetros!$C$15)/(1-G784),0)</f>
        <v>90</v>
      </c>
      <c r="M784" s="13" t="n">
        <f aca="false">MAX(ROUNDUP((F784+I784)/(1-G784),0),Parámetros!$B$7)</f>
        <v>299</v>
      </c>
      <c r="N784" s="12" t="n">
        <v>128.63</v>
      </c>
      <c r="O784" s="12" t="n">
        <v>52</v>
      </c>
      <c r="P784" s="13" t="n">
        <f aca="false">Parámetros!$B$6</f>
        <v>1</v>
      </c>
      <c r="Q784" s="13" t="n">
        <f aca="false">IF(AND(ISNUMBER(O784),O784-P784&gt;=Parámetros!$B$7),M784,IF(J784&lt;Parámetros!$B$13,J784,IF(K784&lt;Parámetros!$B$14,K784,IF(L784&lt;Parámetros!$B$15,L784,M784))))</f>
        <v>77</v>
      </c>
      <c r="R784" s="13" t="n">
        <f aca="false">IF(AND(ISNUMBER(O784),O784-P784&gt;=Q784),O784-P784,Q784)</f>
        <v>77</v>
      </c>
      <c r="S784" s="3" t="n">
        <f aca="false">IF(ISNUMBER(O784),R784/O784-1,"")</f>
        <v>0.480769230769231</v>
      </c>
      <c r="T784" s="13" t="n">
        <f aca="false">VLOOKUP(R784,Parámetros!$A$13:$C$16,3,TRUE())</f>
        <v>25</v>
      </c>
      <c r="U784" s="13" t="n">
        <f aca="false">IF(R784&gt;=Parámetros!$B$7,I784,0)</f>
        <v>0</v>
      </c>
      <c r="V784" s="13" t="n">
        <f aca="false">R784*(1-G784)-T784-U784</f>
        <v>41.22</v>
      </c>
      <c r="W784" s="13" t="n">
        <f aca="false">V784-F784</f>
        <v>0.839999999999996</v>
      </c>
      <c r="X784" s="2" t="s">
        <v>13741</v>
      </c>
      <c r="Y784" s="2"/>
      <c r="Z784" s="13"/>
      <c r="AA784" s="2"/>
    </row>
    <row r="785" customFormat="false" ht="15" hidden="false" customHeight="false" outlineLevel="0" collapsed="false">
      <c r="A785" s="8" t="s">
        <v>9458</v>
      </c>
      <c r="B785" s="10" t="str">
        <f aca="false">'Layout Mercado Libre'!C785</f>
        <v>Cepillo Dental Oral-B Indicator 35 Suave 1 Pieza</v>
      </c>
      <c r="C785" s="10" t="str">
        <f aca="false">IFERROR(LEFT('Layout Mercado Libre'!E785,FIND(" &gt; ",'Layout Mercado Libre'!E785)-1),"")</f>
        <v>Belleza y Cuidado Personal</v>
      </c>
      <c r="D785" s="12" t="n">
        <v>26.74</v>
      </c>
      <c r="E785" s="13" t="n">
        <f aca="false">Parámetros!$B$5</f>
        <v>4</v>
      </c>
      <c r="F785" s="13" t="n">
        <f aca="false">D785+E785</f>
        <v>30.74</v>
      </c>
      <c r="G785" s="3" t="n">
        <f aca="false">IF(C785="",Parámetros!$B$9,IFERROR(VLOOKUP(C785,Parámetros!$A$20:$B$23,2,FALSE()),Parámetros!$B$9))</f>
        <v>0.14</v>
      </c>
      <c r="H785" s="14" t="n">
        <v>0.16</v>
      </c>
      <c r="I785" s="12" t="n">
        <v>75</v>
      </c>
      <c r="J785" s="13" t="n">
        <f aca="false">ROUNDUP((F785+Parámetros!$C$13)/(1-G785),0)</f>
        <v>65</v>
      </c>
      <c r="K785" s="13" t="n">
        <f aca="false">ROUNDUP((F785+Parámetros!$C$14)/(1-G785),0)</f>
        <v>71</v>
      </c>
      <c r="L785" s="13" t="n">
        <f aca="false">ROUNDUP((F785+Parámetros!$C$15)/(1-G785),0)</f>
        <v>79</v>
      </c>
      <c r="M785" s="13" t="n">
        <f aca="false">MAX(ROUNDUP((F785+I785)/(1-G785),0),Parámetros!$B$7)</f>
        <v>299</v>
      </c>
      <c r="N785" s="12" t="n">
        <v>86</v>
      </c>
      <c r="O785" s="12" t="n">
        <v>72</v>
      </c>
      <c r="P785" s="13" t="n">
        <f aca="false">Parámetros!$B$6</f>
        <v>1</v>
      </c>
      <c r="Q785" s="13" t="n">
        <f aca="false">IF(AND(ISNUMBER(O785),O785-P785&gt;=Parámetros!$B$7),M785,IF(J785&lt;Parámetros!$B$13,J785,IF(K785&lt;Parámetros!$B$14,K785,IF(L785&lt;Parámetros!$B$15,L785,M785))))</f>
        <v>65</v>
      </c>
      <c r="R785" s="13" t="n">
        <f aca="false">IF(AND(ISNUMBER(O785),O785-P785&gt;=Q785),O785-P785,Q785)</f>
        <v>71</v>
      </c>
      <c r="S785" s="3" t="n">
        <f aca="false">IF(ISNUMBER(O785),R785/O785-1,"")</f>
        <v>-0.0138888888888888</v>
      </c>
      <c r="T785" s="13" t="n">
        <f aca="false">VLOOKUP(R785,Parámetros!$A$13:$C$16,3,TRUE())</f>
        <v>25</v>
      </c>
      <c r="U785" s="13" t="n">
        <f aca="false">IF(R785&gt;=Parámetros!$B$7,I785,0)</f>
        <v>0</v>
      </c>
      <c r="V785" s="13" t="n">
        <f aca="false">R785*(1-G785)-T785-U785</f>
        <v>36.06</v>
      </c>
      <c r="W785" s="13" t="n">
        <f aca="false">V785-F785</f>
        <v>5.32</v>
      </c>
      <c r="X785" s="2" t="s">
        <v>13551</v>
      </c>
      <c r="Y785" s="2"/>
      <c r="Z785" s="13"/>
      <c r="AA785" s="2"/>
    </row>
    <row r="786" customFormat="false" ht="15" hidden="false" customHeight="false" outlineLevel="0" collapsed="false">
      <c r="A786" s="8" t="s">
        <v>9469</v>
      </c>
      <c r="B786" s="10" t="str">
        <f aca="false">'Layout Mercado Libre'!C786</f>
        <v>Unamol Cisaprida 10 mg 30 Comprimidos</v>
      </c>
      <c r="C786" s="10" t="str">
        <f aca="false">IFERROR(LEFT('Layout Mercado Libre'!E786,FIND(" &gt; ",'Layout Mercado Libre'!E786)-1),"")</f>
        <v>Salud y Equipamiento Médico</v>
      </c>
      <c r="D786" s="12" t="n">
        <v>439.2</v>
      </c>
      <c r="E786" s="13" t="n">
        <f aca="false">Parámetros!$B$5</f>
        <v>4</v>
      </c>
      <c r="F786" s="13" t="n">
        <f aca="false">D786+E786</f>
        <v>443.2</v>
      </c>
      <c r="G786" s="3" t="n">
        <f aca="false">IF(C786="",Parámetros!$B$9,IFERROR(VLOOKUP(C786,Parámetros!$A$20:$B$23,2,FALSE()),Parámetros!$B$9))</f>
        <v>0.14</v>
      </c>
      <c r="H786" s="14" t="n">
        <v>0.19</v>
      </c>
      <c r="I786" s="12" t="n">
        <v>75</v>
      </c>
      <c r="J786" s="13" t="n">
        <f aca="false">ROUNDUP((F786+Parámetros!$C$13)/(1-G786),0)</f>
        <v>545</v>
      </c>
      <c r="K786" s="13" t="n">
        <f aca="false">ROUNDUP((F786+Parámetros!$C$14)/(1-G786),0)</f>
        <v>551</v>
      </c>
      <c r="L786" s="13" t="n">
        <f aca="false">ROUNDUP((F786+Parámetros!$C$15)/(1-G786),0)</f>
        <v>559</v>
      </c>
      <c r="M786" s="13" t="n">
        <f aca="false">MAX(ROUNDUP((F786+I786)/(1-G786),0),Parámetros!$B$7)</f>
        <v>603</v>
      </c>
      <c r="N786" s="12" t="n">
        <v>769.77</v>
      </c>
      <c r="O786" s="12" t="n">
        <v>674.19</v>
      </c>
      <c r="P786" s="13" t="n">
        <f aca="false">Parámetros!$B$6</f>
        <v>1</v>
      </c>
      <c r="Q786" s="13" t="n">
        <f aca="false">IF(AND(ISNUMBER(O786),O786-P786&gt;=Parámetros!$B$7),M786,IF(J786&lt;Parámetros!$B$13,J786,IF(K786&lt;Parámetros!$B$14,K786,IF(L786&lt;Parámetros!$B$15,L786,M786))))</f>
        <v>603</v>
      </c>
      <c r="R786" s="13" t="n">
        <f aca="false">IF(AND(ISNUMBER(O786),O786-P786&gt;=Q786),O786-P786,Q786)</f>
        <v>673.19</v>
      </c>
      <c r="S786" s="3" t="n">
        <f aca="false">IF(ISNUMBER(O786),R786/O786-1,"")</f>
        <v>-0.00148326139515564</v>
      </c>
      <c r="T786" s="13" t="n">
        <f aca="false">VLOOKUP(R786,Parámetros!$A$13:$C$16,3,TRUE())</f>
        <v>0</v>
      </c>
      <c r="U786" s="13" t="n">
        <f aca="false">IF(R786&gt;=Parámetros!$B$7,I786,0)</f>
        <v>75</v>
      </c>
      <c r="V786" s="13" t="n">
        <f aca="false">R786*(1-G786)-T786-U786</f>
        <v>503.9434</v>
      </c>
      <c r="W786" s="13" t="n">
        <f aca="false">V786-F786</f>
        <v>60.7434</v>
      </c>
      <c r="X786" s="2" t="s">
        <v>13627</v>
      </c>
      <c r="Y786" s="2"/>
      <c r="Z786" s="13"/>
      <c r="AA786" s="2"/>
    </row>
    <row r="787" customFormat="false" ht="15" hidden="false" customHeight="false" outlineLevel="0" collapsed="false">
      <c r="A787" s="8" t="s">
        <v>9479</v>
      </c>
      <c r="B787" s="10" t="str">
        <f aca="false">'Layout Mercado Libre'!C787</f>
        <v>Klonaza 80 mg/80 mg/125 mg 20 Cápsulas</v>
      </c>
      <c r="C787" s="10" t="str">
        <f aca="false">IFERROR(LEFT('Layout Mercado Libre'!E787,FIND(" &gt; ",'Layout Mercado Libre'!E787)-1),"")</f>
        <v>Salud y Equipamiento Médico</v>
      </c>
      <c r="D787" s="12" t="n">
        <v>255.15</v>
      </c>
      <c r="E787" s="13" t="n">
        <f aca="false">Parámetros!$B$5</f>
        <v>4</v>
      </c>
      <c r="F787" s="13" t="n">
        <f aca="false">D787+E787</f>
        <v>259.15</v>
      </c>
      <c r="G787" s="3" t="n">
        <f aca="false">IF(C787="",Parámetros!$B$9,IFERROR(VLOOKUP(C787,Parámetros!$A$20:$B$23,2,FALSE()),Parámetros!$B$9))</f>
        <v>0.14</v>
      </c>
      <c r="H787" s="14" t="n">
        <v>0.17</v>
      </c>
      <c r="I787" s="12" t="n">
        <v>75</v>
      </c>
      <c r="J787" s="13" t="n">
        <f aca="false">ROUNDUP((F787+Parámetros!$C$13)/(1-G787),0)</f>
        <v>331</v>
      </c>
      <c r="K787" s="13" t="n">
        <f aca="false">ROUNDUP((F787+Parámetros!$C$14)/(1-G787),0)</f>
        <v>337</v>
      </c>
      <c r="L787" s="13" t="n">
        <f aca="false">ROUNDUP((F787+Parámetros!$C$15)/(1-G787),0)</f>
        <v>345</v>
      </c>
      <c r="M787" s="13" t="n">
        <f aca="false">MAX(ROUNDUP((F787+I787)/(1-G787),0),Parámetros!$B$7)</f>
        <v>389</v>
      </c>
      <c r="N787" s="12" t="n">
        <v>634.22</v>
      </c>
      <c r="O787" s="12" t="n">
        <v>522</v>
      </c>
      <c r="P787" s="13" t="n">
        <f aca="false">Parámetros!$B$6</f>
        <v>1</v>
      </c>
      <c r="Q787" s="13" t="n">
        <f aca="false">IF(AND(ISNUMBER(O787),O787-P787&gt;=Parámetros!$B$7),M787,IF(J787&lt;Parámetros!$B$13,J787,IF(K787&lt;Parámetros!$B$14,K787,IF(L787&lt;Parámetros!$B$15,L787,M787))))</f>
        <v>389</v>
      </c>
      <c r="R787" s="13" t="n">
        <f aca="false">IF(AND(ISNUMBER(O787),O787-P787&gt;=Q787),O787-P787,Q787)</f>
        <v>521</v>
      </c>
      <c r="S787" s="3" t="n">
        <f aca="false">IF(ISNUMBER(O787),R787/O787-1,"")</f>
        <v>-0.00191570881226055</v>
      </c>
      <c r="T787" s="13" t="n">
        <f aca="false">VLOOKUP(R787,Parámetros!$A$13:$C$16,3,TRUE())</f>
        <v>0</v>
      </c>
      <c r="U787" s="13" t="n">
        <f aca="false">IF(R787&gt;=Parámetros!$B$7,I787,0)</f>
        <v>75</v>
      </c>
      <c r="V787" s="13" t="n">
        <f aca="false">R787*(1-G787)-T787-U787</f>
        <v>373.06</v>
      </c>
      <c r="W787" s="13" t="n">
        <f aca="false">V787-F787</f>
        <v>113.91</v>
      </c>
      <c r="X787" s="2" t="s">
        <v>13532</v>
      </c>
      <c r="Y787" s="2"/>
      <c r="Z787" s="13"/>
      <c r="AA787" s="2"/>
    </row>
    <row r="788" customFormat="false" ht="15" hidden="false" customHeight="false" outlineLevel="0" collapsed="false">
      <c r="A788" s="8" t="s">
        <v>9491</v>
      </c>
      <c r="B788" s="10" t="str">
        <f aca="false">'Layout Mercado Libre'!C788</f>
        <v>Centrum Silver +50 Multivitamínico 30 Tabletas</v>
      </c>
      <c r="C788" s="10" t="str">
        <f aca="false">IFERROR(LEFT('Layout Mercado Libre'!E788,FIND(" &gt; ",'Layout Mercado Libre'!E788)-1),"")</f>
        <v>Salud y Equipamiento Médico</v>
      </c>
      <c r="D788" s="12" t="n">
        <v>166.48</v>
      </c>
      <c r="E788" s="13" t="n">
        <f aca="false">Parámetros!$B$5</f>
        <v>4</v>
      </c>
      <c r="F788" s="13" t="n">
        <f aca="false">D788+E788</f>
        <v>170.48</v>
      </c>
      <c r="G788" s="3" t="n">
        <f aca="false">IF(C788="",Parámetros!$B$9,IFERROR(VLOOKUP(C788,Parámetros!$A$20:$B$23,2,FALSE()),Parámetros!$B$9))</f>
        <v>0.14</v>
      </c>
      <c r="H788" s="14" t="n">
        <v>0.19</v>
      </c>
      <c r="I788" s="12" t="n">
        <v>75</v>
      </c>
      <c r="J788" s="13" t="n">
        <f aca="false">ROUNDUP((F788+Parámetros!$C$13)/(1-G788),0)</f>
        <v>228</v>
      </c>
      <c r="K788" s="13" t="n">
        <f aca="false">ROUNDUP((F788+Parámetros!$C$14)/(1-G788),0)</f>
        <v>234</v>
      </c>
      <c r="L788" s="13" t="n">
        <f aca="false">ROUNDUP((F788+Parámetros!$C$15)/(1-G788),0)</f>
        <v>242</v>
      </c>
      <c r="M788" s="13" t="n">
        <f aca="false">MAX(ROUNDUP((F788+I788)/(1-G788),0),Parámetros!$B$7)</f>
        <v>299</v>
      </c>
      <c r="N788" s="12" t="n">
        <v>252.3</v>
      </c>
      <c r="O788" s="12" t="n">
        <v>169</v>
      </c>
      <c r="P788" s="13" t="n">
        <f aca="false">Parámetros!$B$6</f>
        <v>1</v>
      </c>
      <c r="Q788" s="13" t="n">
        <f aca="false">IF(AND(ISNUMBER(O788),O788-P788&gt;=Parámetros!$B$7),M788,IF(J788&lt;Parámetros!$B$13,J788,IF(K788&lt;Parámetros!$B$14,K788,IF(L788&lt;Parámetros!$B$15,L788,M788))))</f>
        <v>242</v>
      </c>
      <c r="R788" s="13" t="n">
        <f aca="false">IF(AND(ISNUMBER(O788),O788-P788&gt;=Q788),O788-P788,Q788)</f>
        <v>242</v>
      </c>
      <c r="S788" s="3" t="n">
        <f aca="false">IF(ISNUMBER(O788),R788/O788-1,"")</f>
        <v>0.431952662721894</v>
      </c>
      <c r="T788" s="13" t="n">
        <f aca="false">VLOOKUP(R788,Parámetros!$A$13:$C$16,3,TRUE())</f>
        <v>37</v>
      </c>
      <c r="U788" s="13" t="n">
        <f aca="false">IF(R788&gt;=Parámetros!$B$7,I788,0)</f>
        <v>0</v>
      </c>
      <c r="V788" s="13" t="n">
        <f aca="false">R788*(1-G788)-T788-U788</f>
        <v>171.12</v>
      </c>
      <c r="W788" s="13" t="n">
        <f aca="false">V788-F788</f>
        <v>0.640000000000015</v>
      </c>
      <c r="X788" s="2" t="s">
        <v>13501</v>
      </c>
      <c r="Y788" s="2"/>
      <c r="Z788" s="13"/>
      <c r="AA788" s="2"/>
    </row>
    <row r="789" customFormat="false" ht="15" hidden="false" customHeight="false" outlineLevel="0" collapsed="false">
      <c r="A789" s="8" t="s">
        <v>9505</v>
      </c>
      <c r="B789" s="10" t="str">
        <f aca="false">'Layout Mercado Libre'!C789</f>
        <v>Cinta Micropore Nexcare Piel 1.25 cm x 5 m</v>
      </c>
      <c r="C789" s="10" t="str">
        <f aca="false">IFERROR(LEFT('Layout Mercado Libre'!E789,FIND(" &gt; ",'Layout Mercado Libre'!E789)-1),"")</f>
        <v>Salud y Equipamiento Médico</v>
      </c>
      <c r="D789" s="12" t="n">
        <v>197.89</v>
      </c>
      <c r="E789" s="13" t="n">
        <f aca="false">Parámetros!$B$5</f>
        <v>4</v>
      </c>
      <c r="F789" s="13" t="n">
        <f aca="false">D789+E789</f>
        <v>201.89</v>
      </c>
      <c r="G789" s="3" t="n">
        <f aca="false">IF(C789="",Parámetros!$B$9,IFERROR(VLOOKUP(C789,Parámetros!$A$20:$B$23,2,FALSE()),Parámetros!$B$9))</f>
        <v>0.14</v>
      </c>
      <c r="H789" s="14" t="n">
        <v>0.08</v>
      </c>
      <c r="I789" s="12" t="n">
        <v>75</v>
      </c>
      <c r="J789" s="13" t="n">
        <f aca="false">ROUNDUP((F789+Parámetros!$C$13)/(1-G789),0)</f>
        <v>264</v>
      </c>
      <c r="K789" s="13" t="n">
        <f aca="false">ROUNDUP((F789+Parámetros!$C$14)/(1-G789),0)</f>
        <v>270</v>
      </c>
      <c r="L789" s="13" t="n">
        <f aca="false">ROUNDUP((F789+Parámetros!$C$15)/(1-G789),0)</f>
        <v>278</v>
      </c>
      <c r="M789" s="13" t="n">
        <f aca="false">MAX(ROUNDUP((F789+I789)/(1-G789),0),Parámetros!$B$7)</f>
        <v>322</v>
      </c>
      <c r="N789" s="12"/>
      <c r="O789" s="12"/>
      <c r="P789" s="13" t="n">
        <f aca="false">Parámetros!$B$6</f>
        <v>1</v>
      </c>
      <c r="Q789" s="13" t="n">
        <f aca="false">IF(AND(ISNUMBER(O789),O789-P789&gt;=Parámetros!$B$7),M789,IF(J789&lt;Parámetros!$B$13,J789,IF(K789&lt;Parámetros!$B$14,K789,IF(L789&lt;Parámetros!$B$15,L789,M789))))</f>
        <v>278</v>
      </c>
      <c r="R789" s="13" t="n">
        <f aca="false">IF(AND(ISNUMBER(O789),O789-P789&gt;=Q789),O789-P789,Q789)</f>
        <v>278</v>
      </c>
      <c r="S789" s="3" t="str">
        <f aca="false">IF(ISNUMBER(O789),R789/O789-1,"")</f>
        <v/>
      </c>
      <c r="T789" s="13" t="n">
        <f aca="false">VLOOKUP(R789,Parámetros!$A$13:$C$16,3,TRUE())</f>
        <v>37</v>
      </c>
      <c r="U789" s="13" t="n">
        <f aca="false">IF(R789&gt;=Parámetros!$B$7,I789,0)</f>
        <v>0</v>
      </c>
      <c r="V789" s="13" t="n">
        <f aca="false">R789*(1-G789)-T789-U789</f>
        <v>202.08</v>
      </c>
      <c r="W789" s="13" t="n">
        <f aca="false">V789-F789</f>
        <v>0.189999999999998</v>
      </c>
      <c r="X789" s="2" t="s">
        <v>13677</v>
      </c>
      <c r="Y789" s="2"/>
      <c r="Z789" s="13"/>
      <c r="AA789" s="2"/>
    </row>
    <row r="790" customFormat="false" ht="15" hidden="false" customHeight="false" outlineLevel="0" collapsed="false">
      <c r="A790" s="8" t="s">
        <v>9512</v>
      </c>
      <c r="B790" s="10" t="str">
        <f aca="false">'Layout Mercado Libre'!C790</f>
        <v>Silka Medic Gel Antimicótico Terbinafina 1% 30 g</v>
      </c>
      <c r="C790" s="10" t="str">
        <f aca="false">IFERROR(LEFT('Layout Mercado Libre'!E790,FIND(" &gt; ",'Layout Mercado Libre'!E790)-1),"")</f>
        <v>Salud y Equipamiento Médico</v>
      </c>
      <c r="D790" s="12" t="n">
        <v>98.81</v>
      </c>
      <c r="E790" s="13" t="n">
        <f aca="false">Parámetros!$B$5</f>
        <v>4</v>
      </c>
      <c r="F790" s="13" t="n">
        <f aca="false">D790+E790</f>
        <v>102.81</v>
      </c>
      <c r="G790" s="3" t="n">
        <f aca="false">IF(C790="",Parámetros!$B$9,IFERROR(VLOOKUP(C790,Parámetros!$A$20:$B$23,2,FALSE()),Parámetros!$B$9))</f>
        <v>0.14</v>
      </c>
      <c r="H790" s="14" t="n">
        <v>0.08</v>
      </c>
      <c r="I790" s="12" t="n">
        <v>75</v>
      </c>
      <c r="J790" s="13" t="n">
        <f aca="false">ROUNDUP((F790+Parámetros!$C$13)/(1-G790),0)</f>
        <v>149</v>
      </c>
      <c r="K790" s="13" t="n">
        <f aca="false">ROUNDUP((F790+Parámetros!$C$14)/(1-G790),0)</f>
        <v>155</v>
      </c>
      <c r="L790" s="13" t="n">
        <f aca="false">ROUNDUP((F790+Parámetros!$C$15)/(1-G790),0)</f>
        <v>163</v>
      </c>
      <c r="M790" s="13" t="n">
        <f aca="false">MAX(ROUNDUP((F790+I790)/(1-G790),0),Parámetros!$B$7)</f>
        <v>299</v>
      </c>
      <c r="N790" s="12" t="n">
        <v>192.01</v>
      </c>
      <c r="O790" s="12" t="n">
        <v>102.13</v>
      </c>
      <c r="P790" s="13" t="n">
        <f aca="false">Parámetros!$B$6</f>
        <v>1</v>
      </c>
      <c r="Q790" s="13" t="n">
        <f aca="false">IF(AND(ISNUMBER(O790),O790-P790&gt;=Parámetros!$B$7),M790,IF(J790&lt;Parámetros!$B$13,J790,IF(K790&lt;Parámetros!$B$14,K790,IF(L790&lt;Parámetros!$B$15,L790,M790))))</f>
        <v>163</v>
      </c>
      <c r="R790" s="13" t="n">
        <f aca="false">IF(AND(ISNUMBER(O790),O790-P790&gt;=Q790),O790-P790,Q790)</f>
        <v>163</v>
      </c>
      <c r="S790" s="3" t="n">
        <f aca="false">IF(ISNUMBER(O790),R790/O790-1,"")</f>
        <v>0.596005091549986</v>
      </c>
      <c r="T790" s="13" t="n">
        <f aca="false">VLOOKUP(R790,Parámetros!$A$13:$C$16,3,TRUE())</f>
        <v>37</v>
      </c>
      <c r="U790" s="13" t="n">
        <f aca="false">IF(R790&gt;=Parámetros!$B$7,I790,0)</f>
        <v>0</v>
      </c>
      <c r="V790" s="13" t="n">
        <f aca="false">R790*(1-G790)-T790-U790</f>
        <v>103.18</v>
      </c>
      <c r="W790" s="13" t="n">
        <f aca="false">V790-F790</f>
        <v>0.370000000000005</v>
      </c>
      <c r="X790" s="2" t="s">
        <v>13582</v>
      </c>
      <c r="Y790" s="2"/>
      <c r="Z790" s="13"/>
      <c r="AA790" s="2"/>
    </row>
    <row r="791" customFormat="false" ht="15" hidden="false" customHeight="false" outlineLevel="0" collapsed="false">
      <c r="A791" s="8" t="s">
        <v>9523</v>
      </c>
      <c r="B791" s="10" t="str">
        <f aca="false">'Layout Mercado Libre'!C791</f>
        <v>Apósito Transparente 3M Tegaderm Film 10 x 12 cm 50 Piezas</v>
      </c>
      <c r="C791" s="10" t="str">
        <f aca="false">IFERROR(LEFT('Layout Mercado Libre'!E791,FIND(" &gt; ",'Layout Mercado Libre'!E791)-1),"")</f>
        <v>Salud y Equipamiento Médico</v>
      </c>
      <c r="D791" s="12" t="n">
        <v>499.61</v>
      </c>
      <c r="E791" s="13" t="n">
        <f aca="false">Parámetros!$B$5</f>
        <v>4</v>
      </c>
      <c r="F791" s="13" t="n">
        <f aca="false">D791+E791</f>
        <v>503.61</v>
      </c>
      <c r="G791" s="3" t="n">
        <f aca="false">IF(C791="",Parámetros!$B$9,IFERROR(VLOOKUP(C791,Parámetros!$A$20:$B$23,2,FALSE()),Parámetros!$B$9))</f>
        <v>0.14</v>
      </c>
      <c r="H791" s="14" t="n">
        <v>0.45</v>
      </c>
      <c r="I791" s="12" t="n">
        <v>75</v>
      </c>
      <c r="J791" s="13" t="n">
        <f aca="false">ROUNDUP((F791+Parámetros!$C$13)/(1-G791),0)</f>
        <v>615</v>
      </c>
      <c r="K791" s="13" t="n">
        <f aca="false">ROUNDUP((F791+Parámetros!$C$14)/(1-G791),0)</f>
        <v>621</v>
      </c>
      <c r="L791" s="13" t="n">
        <f aca="false">ROUNDUP((F791+Parámetros!$C$15)/(1-G791),0)</f>
        <v>629</v>
      </c>
      <c r="M791" s="13" t="n">
        <f aca="false">MAX(ROUNDUP((F791+I791)/(1-G791),0),Parámetros!$B$7)</f>
        <v>673</v>
      </c>
      <c r="N791" s="12" t="n">
        <v>727.18</v>
      </c>
      <c r="O791" s="12" t="n">
        <v>633.9</v>
      </c>
      <c r="P791" s="13" t="n">
        <f aca="false">Parámetros!$B$6</f>
        <v>1</v>
      </c>
      <c r="Q791" s="13" t="n">
        <f aca="false">IF(AND(ISNUMBER(O791),O791-P791&gt;=Parámetros!$B$7),M791,IF(J791&lt;Parámetros!$B$13,J791,IF(K791&lt;Parámetros!$B$14,K791,IF(L791&lt;Parámetros!$B$15,L791,M791))))</f>
        <v>673</v>
      </c>
      <c r="R791" s="13" t="n">
        <f aca="false">IF(AND(ISNUMBER(O791),O791-P791&gt;=Q791),O791-P791,Q791)</f>
        <v>673</v>
      </c>
      <c r="S791" s="3" t="n">
        <f aca="false">IF(ISNUMBER(O791),R791/O791-1,"")</f>
        <v>0.0616816532576117</v>
      </c>
      <c r="T791" s="13" t="n">
        <f aca="false">VLOOKUP(R791,Parámetros!$A$13:$C$16,3,TRUE())</f>
        <v>0</v>
      </c>
      <c r="U791" s="13" t="n">
        <f aca="false">IF(R791&gt;=Parámetros!$B$7,I791,0)</f>
        <v>75</v>
      </c>
      <c r="V791" s="13" t="n">
        <f aca="false">R791*(1-G791)-T791-U791</f>
        <v>503.78</v>
      </c>
      <c r="W791" s="13" t="n">
        <f aca="false">V791-F791</f>
        <v>0.169999999999959</v>
      </c>
      <c r="X791" s="2" t="s">
        <v>13765</v>
      </c>
      <c r="Y791" s="2"/>
      <c r="Z791" s="13"/>
      <c r="AA791" s="2"/>
    </row>
    <row r="792" customFormat="false" ht="15" hidden="false" customHeight="false" outlineLevel="0" collapsed="false">
      <c r="A792" s="8" t="s">
        <v>9536</v>
      </c>
      <c r="B792" s="10" t="str">
        <f aca="false">'Layout Mercado Libre'!C792</f>
        <v>Dexclor Dexametasona Clorfenamina 12 Tabletas</v>
      </c>
      <c r="C792" s="10" t="str">
        <f aca="false">IFERROR(LEFT('Layout Mercado Libre'!E792,FIND(" &gt; ",'Layout Mercado Libre'!E792)-1),"")</f>
        <v>Salud y Equipamiento Médico</v>
      </c>
      <c r="D792" s="12" t="n">
        <v>42.25</v>
      </c>
      <c r="E792" s="13" t="n">
        <f aca="false">Parámetros!$B$5</f>
        <v>4</v>
      </c>
      <c r="F792" s="13" t="n">
        <f aca="false">D792+E792</f>
        <v>46.25</v>
      </c>
      <c r="G792" s="3" t="n">
        <f aca="false">IF(C792="",Parámetros!$B$9,IFERROR(VLOOKUP(C792,Parámetros!$A$20:$B$23,2,FALSE()),Parámetros!$B$9))</f>
        <v>0.14</v>
      </c>
      <c r="H792" s="14" t="n">
        <v>0.15</v>
      </c>
      <c r="I792" s="12" t="n">
        <v>75</v>
      </c>
      <c r="J792" s="13" t="n">
        <f aca="false">ROUNDUP((F792+Parámetros!$C$13)/(1-G792),0)</f>
        <v>83</v>
      </c>
      <c r="K792" s="13" t="n">
        <f aca="false">ROUNDUP((F792+Parámetros!$C$14)/(1-G792),0)</f>
        <v>89</v>
      </c>
      <c r="L792" s="13" t="n">
        <f aca="false">ROUNDUP((F792+Parámetros!$C$15)/(1-G792),0)</f>
        <v>97</v>
      </c>
      <c r="M792" s="13" t="n">
        <f aca="false">MAX(ROUNDUP((F792+I792)/(1-G792),0),Parámetros!$B$7)</f>
        <v>299</v>
      </c>
      <c r="N792" s="12"/>
      <c r="O792" s="12"/>
      <c r="P792" s="13" t="n">
        <f aca="false">Parámetros!$B$6</f>
        <v>1</v>
      </c>
      <c r="Q792" s="13" t="n">
        <f aca="false">IF(AND(ISNUMBER(O792),O792-P792&gt;=Parámetros!$B$7),M792,IF(J792&lt;Parámetros!$B$13,J792,IF(K792&lt;Parámetros!$B$14,K792,IF(L792&lt;Parámetros!$B$15,L792,M792))))</f>
        <v>83</v>
      </c>
      <c r="R792" s="13" t="n">
        <f aca="false">IF(AND(ISNUMBER(O792),O792-P792&gt;=Q792),O792-P792,Q792)</f>
        <v>83</v>
      </c>
      <c r="S792" s="3" t="str">
        <f aca="false">IF(ISNUMBER(O792),R792/O792-1,"")</f>
        <v/>
      </c>
      <c r="T792" s="13" t="n">
        <f aca="false">VLOOKUP(R792,Parámetros!$A$13:$C$16,3,TRUE())</f>
        <v>25</v>
      </c>
      <c r="U792" s="13" t="n">
        <f aca="false">IF(R792&gt;=Parámetros!$B$7,I792,0)</f>
        <v>0</v>
      </c>
      <c r="V792" s="13" t="n">
        <f aca="false">R792*(1-G792)-T792-U792</f>
        <v>46.38</v>
      </c>
      <c r="W792" s="13" t="n">
        <f aca="false">V792-F792</f>
        <v>0.129999999999995</v>
      </c>
      <c r="X792" s="2" t="s">
        <v>13536</v>
      </c>
      <c r="Y792" s="2"/>
      <c r="Z792" s="13"/>
      <c r="AA792" s="2"/>
    </row>
    <row r="793" customFormat="false" ht="15" hidden="false" customHeight="false" outlineLevel="0" collapsed="false">
      <c r="A793" s="8" t="s">
        <v>9544</v>
      </c>
      <c r="B793" s="10" t="str">
        <f aca="false">'Layout Mercado Libre'!C793</f>
        <v>Crema Dental Colgate Total Prevención Activa 150 ml</v>
      </c>
      <c r="C793" s="10" t="str">
        <f aca="false">IFERROR(LEFT('Layout Mercado Libre'!E793,FIND(" &gt; ",'Layout Mercado Libre'!E793)-1),"")</f>
        <v>Belleza y Cuidado Personal</v>
      </c>
      <c r="D793" s="12" t="n">
        <v>71.21</v>
      </c>
      <c r="E793" s="13" t="n">
        <f aca="false">Parámetros!$B$5</f>
        <v>4</v>
      </c>
      <c r="F793" s="13" t="n">
        <f aca="false">D793+E793</f>
        <v>75.21</v>
      </c>
      <c r="G793" s="3" t="n">
        <f aca="false">IF(C793="",Parámetros!$B$9,IFERROR(VLOOKUP(C793,Parámetros!$A$20:$B$23,2,FALSE()),Parámetros!$B$9))</f>
        <v>0.14</v>
      </c>
      <c r="H793" s="14" t="n">
        <v>0.23</v>
      </c>
      <c r="I793" s="12" t="n">
        <v>75</v>
      </c>
      <c r="J793" s="13" t="n">
        <f aca="false">ROUNDUP((F793+Parámetros!$C$13)/(1-G793),0)</f>
        <v>117</v>
      </c>
      <c r="K793" s="13" t="n">
        <f aca="false">ROUNDUP((F793+Parámetros!$C$14)/(1-G793),0)</f>
        <v>123</v>
      </c>
      <c r="L793" s="13" t="n">
        <f aca="false">ROUNDUP((F793+Parámetros!$C$15)/(1-G793),0)</f>
        <v>131</v>
      </c>
      <c r="M793" s="13" t="n">
        <f aca="false">MAX(ROUNDUP((F793+I793)/(1-G793),0),Parámetros!$B$7)</f>
        <v>299</v>
      </c>
      <c r="N793" s="12" t="n">
        <v>179</v>
      </c>
      <c r="O793" s="12" t="n">
        <v>179</v>
      </c>
      <c r="P793" s="13" t="n">
        <f aca="false">Parámetros!$B$6</f>
        <v>1</v>
      </c>
      <c r="Q793" s="13" t="n">
        <f aca="false">IF(AND(ISNUMBER(O793),O793-P793&gt;=Parámetros!$B$7),M793,IF(J793&lt;Parámetros!$B$13,J793,IF(K793&lt;Parámetros!$B$14,K793,IF(L793&lt;Parámetros!$B$15,L793,M793))))</f>
        <v>123</v>
      </c>
      <c r="R793" s="13" t="n">
        <f aca="false">IF(AND(ISNUMBER(O793),O793-P793&gt;=Q793),O793-P793,Q793)</f>
        <v>178</v>
      </c>
      <c r="S793" s="3" t="n">
        <f aca="false">IF(ISNUMBER(O793),R793/O793-1,"")</f>
        <v>-0.005586592178771</v>
      </c>
      <c r="T793" s="13" t="n">
        <f aca="false">VLOOKUP(R793,Parámetros!$A$13:$C$16,3,TRUE())</f>
        <v>37</v>
      </c>
      <c r="U793" s="13" t="n">
        <f aca="false">IF(R793&gt;=Parámetros!$B$7,I793,0)</f>
        <v>0</v>
      </c>
      <c r="V793" s="13" t="n">
        <f aca="false">R793*(1-G793)-T793-U793</f>
        <v>116.08</v>
      </c>
      <c r="W793" s="13" t="n">
        <f aca="false">V793-F793</f>
        <v>40.87</v>
      </c>
      <c r="X793" s="2" t="s">
        <v>13625</v>
      </c>
      <c r="Y793" s="2"/>
      <c r="Z793" s="13"/>
      <c r="AA793" s="2"/>
    </row>
    <row r="794" customFormat="false" ht="15" hidden="false" customHeight="false" outlineLevel="0" collapsed="false">
      <c r="A794" s="8" t="s">
        <v>9554</v>
      </c>
      <c r="B794" s="10" t="str">
        <f aca="false">'Layout Mercado Libre'!C794</f>
        <v>Petrolato Vaseline Puro 85 g</v>
      </c>
      <c r="C794" s="10" t="str">
        <f aca="false">IFERROR(LEFT('Layout Mercado Libre'!E794,FIND(" &gt; ",'Layout Mercado Libre'!E794)-1),"")</f>
        <v>Belleza y Cuidado Personal</v>
      </c>
      <c r="D794" s="12" t="n">
        <v>45.1</v>
      </c>
      <c r="E794" s="13" t="n">
        <f aca="false">Parámetros!$B$5</f>
        <v>4</v>
      </c>
      <c r="F794" s="13" t="n">
        <f aca="false">D794+E794</f>
        <v>49.1</v>
      </c>
      <c r="G794" s="3" t="n">
        <f aca="false">IF(C794="",Parámetros!$B$9,IFERROR(VLOOKUP(C794,Parámetros!$A$20:$B$23,2,FALSE()),Parámetros!$B$9))</f>
        <v>0.14</v>
      </c>
      <c r="H794" s="14" t="n">
        <v>0.15</v>
      </c>
      <c r="I794" s="12" t="n">
        <v>75</v>
      </c>
      <c r="J794" s="13" t="n">
        <f aca="false">ROUNDUP((F794+Parámetros!$C$13)/(1-G794),0)</f>
        <v>87</v>
      </c>
      <c r="K794" s="13" t="n">
        <f aca="false">ROUNDUP((F794+Parámetros!$C$14)/(1-G794),0)</f>
        <v>92</v>
      </c>
      <c r="L794" s="13" t="n">
        <f aca="false">ROUNDUP((F794+Parámetros!$C$15)/(1-G794),0)</f>
        <v>101</v>
      </c>
      <c r="M794" s="13" t="n">
        <f aca="false">MAX(ROUNDUP((F794+I794)/(1-G794),0),Parámetros!$B$7)</f>
        <v>299</v>
      </c>
      <c r="N794" s="12" t="n">
        <v>161.41</v>
      </c>
      <c r="O794" s="12" t="n">
        <v>71.33</v>
      </c>
      <c r="P794" s="13" t="n">
        <f aca="false">Parámetros!$B$6</f>
        <v>1</v>
      </c>
      <c r="Q794" s="13" t="n">
        <f aca="false">IF(AND(ISNUMBER(O794),O794-P794&gt;=Parámetros!$B$7),M794,IF(J794&lt;Parámetros!$B$13,J794,IF(K794&lt;Parámetros!$B$14,K794,IF(L794&lt;Parámetros!$B$15,L794,M794))))</f>
        <v>87</v>
      </c>
      <c r="R794" s="13" t="n">
        <f aca="false">IF(AND(ISNUMBER(O794),O794-P794&gt;=Q794),O794-P794,Q794)</f>
        <v>87</v>
      </c>
      <c r="S794" s="3" t="n">
        <f aca="false">IF(ISNUMBER(O794),R794/O794-1,"")</f>
        <v>0.219683162764615</v>
      </c>
      <c r="T794" s="13" t="n">
        <f aca="false">VLOOKUP(R794,Parámetros!$A$13:$C$16,3,TRUE())</f>
        <v>25</v>
      </c>
      <c r="U794" s="13" t="n">
        <f aca="false">IF(R794&gt;=Parámetros!$B$7,I794,0)</f>
        <v>0</v>
      </c>
      <c r="V794" s="13" t="n">
        <f aca="false">R794*(1-G794)-T794-U794</f>
        <v>49.82</v>
      </c>
      <c r="W794" s="13" t="n">
        <f aca="false">V794-F794</f>
        <v>0.719999999999992</v>
      </c>
      <c r="X794" s="2" t="s">
        <v>13611</v>
      </c>
      <c r="Y794" s="2"/>
      <c r="Z794" s="13"/>
      <c r="AA794" s="2"/>
    </row>
    <row r="795" customFormat="false" ht="15" hidden="false" customHeight="false" outlineLevel="0" collapsed="false">
      <c r="A795" s="8" t="s">
        <v>9563</v>
      </c>
      <c r="B795" s="10" t="str">
        <f aca="false">'Layout Mercado Libre'!C795</f>
        <v>Vitacilina Ungüento Tópico con Neomicina 16 g</v>
      </c>
      <c r="C795" s="10" t="str">
        <f aca="false">IFERROR(LEFT('Layout Mercado Libre'!E795,FIND(" &gt; ",'Layout Mercado Libre'!E795)-1),"")</f>
        <v>Salud y Equipamiento Médico</v>
      </c>
      <c r="D795" s="12" t="n">
        <v>23.73</v>
      </c>
      <c r="E795" s="13" t="n">
        <f aca="false">Parámetros!$B$5</f>
        <v>4</v>
      </c>
      <c r="F795" s="13" t="n">
        <f aca="false">D795+E795</f>
        <v>27.73</v>
      </c>
      <c r="G795" s="3" t="n">
        <f aca="false">IF(C795="",Parámetros!$B$9,IFERROR(VLOOKUP(C795,Parámetros!$A$20:$B$23,2,FALSE()),Parámetros!$B$9))</f>
        <v>0.14</v>
      </c>
      <c r="H795" s="14" t="n">
        <v>0.07</v>
      </c>
      <c r="I795" s="12" t="n">
        <v>75</v>
      </c>
      <c r="J795" s="13" t="n">
        <f aca="false">ROUNDUP((F795+Parámetros!$C$13)/(1-G795),0)</f>
        <v>62</v>
      </c>
      <c r="K795" s="13" t="n">
        <f aca="false">ROUNDUP((F795+Parámetros!$C$14)/(1-G795),0)</f>
        <v>68</v>
      </c>
      <c r="L795" s="13" t="n">
        <f aca="false">ROUNDUP((F795+Parámetros!$C$15)/(1-G795),0)</f>
        <v>76</v>
      </c>
      <c r="M795" s="13" t="n">
        <f aca="false">MAX(ROUNDUP((F795+I795)/(1-G795),0),Parámetros!$B$7)</f>
        <v>299</v>
      </c>
      <c r="N795" s="12"/>
      <c r="O795" s="12"/>
      <c r="P795" s="13" t="n">
        <f aca="false">Parámetros!$B$6</f>
        <v>1</v>
      </c>
      <c r="Q795" s="13" t="n">
        <f aca="false">IF(AND(ISNUMBER(O795),O795-P795&gt;=Parámetros!$B$7),M795,IF(J795&lt;Parámetros!$B$13,J795,IF(K795&lt;Parámetros!$B$14,K795,IF(L795&lt;Parámetros!$B$15,L795,M795))))</f>
        <v>62</v>
      </c>
      <c r="R795" s="13" t="n">
        <f aca="false">IF(AND(ISNUMBER(O795),O795-P795&gt;=Q795),O795-P795,Q795)</f>
        <v>62</v>
      </c>
      <c r="S795" s="3" t="str">
        <f aca="false">IF(ISNUMBER(O795),R795/O795-1,"")</f>
        <v/>
      </c>
      <c r="T795" s="13" t="n">
        <f aca="false">VLOOKUP(R795,Parámetros!$A$13:$C$16,3,TRUE())</f>
        <v>25</v>
      </c>
      <c r="U795" s="13" t="n">
        <f aca="false">IF(R795&gt;=Parámetros!$B$7,I795,0)</f>
        <v>0</v>
      </c>
      <c r="V795" s="13" t="n">
        <f aca="false">R795*(1-G795)-T795-U795</f>
        <v>28.32</v>
      </c>
      <c r="W795" s="13" t="n">
        <f aca="false">V795-F795</f>
        <v>0.59</v>
      </c>
      <c r="X795" s="2" t="s">
        <v>13766</v>
      </c>
      <c r="Y795" s="2"/>
      <c r="Z795" s="13"/>
      <c r="AA795" s="2"/>
    </row>
    <row r="796" customFormat="false" ht="15" hidden="false" customHeight="false" outlineLevel="0" collapsed="false">
      <c r="A796" s="8" t="s">
        <v>9569</v>
      </c>
      <c r="B796" s="10" t="str">
        <f aca="false">'Layout Mercado Libre'!C796</f>
        <v>Gasa Simple Estéril Galia 10 x 10 cm 10 Sobres</v>
      </c>
      <c r="C796" s="10" t="str">
        <f aca="false">IFERROR(LEFT('Layout Mercado Libre'!E796,FIND(" &gt; ",'Layout Mercado Libre'!E796)-1),"")</f>
        <v>Salud y Equipamiento Médico</v>
      </c>
      <c r="D796" s="12" t="n">
        <v>126.59</v>
      </c>
      <c r="E796" s="13" t="n">
        <f aca="false">Parámetros!$B$5</f>
        <v>4</v>
      </c>
      <c r="F796" s="13" t="n">
        <f aca="false">D796+E796</f>
        <v>130.59</v>
      </c>
      <c r="G796" s="3" t="n">
        <f aca="false">IF(C796="",Parámetros!$B$9,IFERROR(VLOOKUP(C796,Parámetros!$A$20:$B$23,2,FALSE()),Parámetros!$B$9))</f>
        <v>0.14</v>
      </c>
      <c r="H796" s="14" t="n">
        <v>0.21</v>
      </c>
      <c r="I796" s="12" t="n">
        <v>75</v>
      </c>
      <c r="J796" s="13" t="n">
        <f aca="false">ROUNDUP((F796+Parámetros!$C$13)/(1-G796),0)</f>
        <v>181</v>
      </c>
      <c r="K796" s="13" t="n">
        <f aca="false">ROUNDUP((F796+Parámetros!$C$14)/(1-G796),0)</f>
        <v>187</v>
      </c>
      <c r="L796" s="13" t="n">
        <f aca="false">ROUNDUP((F796+Parámetros!$C$15)/(1-G796),0)</f>
        <v>195</v>
      </c>
      <c r="M796" s="13" t="n">
        <f aca="false">MAX(ROUNDUP((F796+I796)/(1-G796),0),Parámetros!$B$7)</f>
        <v>299</v>
      </c>
      <c r="N796" s="12" t="n">
        <v>57.23</v>
      </c>
      <c r="O796" s="12" t="n">
        <v>53.46</v>
      </c>
      <c r="P796" s="13" t="n">
        <f aca="false">Parámetros!$B$6</f>
        <v>1</v>
      </c>
      <c r="Q796" s="13" t="n">
        <f aca="false">IF(AND(ISNUMBER(O796),O796-P796&gt;=Parámetros!$B$7),M796,IF(J796&lt;Parámetros!$B$13,J796,IF(K796&lt;Parámetros!$B$14,K796,IF(L796&lt;Parámetros!$B$15,L796,M796))))</f>
        <v>195</v>
      </c>
      <c r="R796" s="13" t="n">
        <f aca="false">IF(AND(ISNUMBER(O796),O796-P796&gt;=Q796),O796-P796,Q796)</f>
        <v>195</v>
      </c>
      <c r="S796" s="3" t="n">
        <f aca="false">IF(ISNUMBER(O796),R796/O796-1,"")</f>
        <v>2.64758698092031</v>
      </c>
      <c r="T796" s="13" t="n">
        <f aca="false">VLOOKUP(R796,Parámetros!$A$13:$C$16,3,TRUE())</f>
        <v>37</v>
      </c>
      <c r="U796" s="13" t="n">
        <f aca="false">IF(R796&gt;=Parámetros!$B$7,I796,0)</f>
        <v>0</v>
      </c>
      <c r="V796" s="13" t="n">
        <f aca="false">R796*(1-G796)-T796-U796</f>
        <v>130.7</v>
      </c>
      <c r="W796" s="13" t="n">
        <f aca="false">V796-F796</f>
        <v>0.109999999999985</v>
      </c>
      <c r="X796" s="2" t="s">
        <v>13587</v>
      </c>
      <c r="Y796" s="2"/>
      <c r="Z796" s="13"/>
      <c r="AA796" s="2"/>
    </row>
    <row r="797" customFormat="false" ht="15" hidden="false" customHeight="false" outlineLevel="0" collapsed="false">
      <c r="A797" s="8" t="s">
        <v>9578</v>
      </c>
      <c r="B797" s="10" t="str">
        <f aca="false">'Layout Mercado Libre'!C797</f>
        <v>Bloqueador Solar Fotosun UV 100 en Barra FPS 50+ 20 g</v>
      </c>
      <c r="C797" s="10" t="str">
        <f aca="false">IFERROR(LEFT('Layout Mercado Libre'!E797,FIND(" &gt; ",'Layout Mercado Libre'!E797)-1),"")</f>
        <v>Belleza y Cuidado Personal</v>
      </c>
      <c r="D797" s="12" t="n">
        <v>132.1</v>
      </c>
      <c r="E797" s="13" t="n">
        <f aca="false">Parámetros!$B$5</f>
        <v>4</v>
      </c>
      <c r="F797" s="13" t="n">
        <f aca="false">D797+E797</f>
        <v>136.1</v>
      </c>
      <c r="G797" s="3" t="n">
        <f aca="false">IF(C797="",Parámetros!$B$9,IFERROR(VLOOKUP(C797,Parámetros!$A$20:$B$23,2,FALSE()),Parámetros!$B$9))</f>
        <v>0.14</v>
      </c>
      <c r="H797" s="14" t="n">
        <v>0.07</v>
      </c>
      <c r="I797" s="12" t="n">
        <v>75</v>
      </c>
      <c r="J797" s="13" t="n">
        <f aca="false">ROUNDUP((F797+Parámetros!$C$13)/(1-G797),0)</f>
        <v>188</v>
      </c>
      <c r="K797" s="13" t="n">
        <f aca="false">ROUNDUP((F797+Parámetros!$C$14)/(1-G797),0)</f>
        <v>194</v>
      </c>
      <c r="L797" s="13" t="n">
        <f aca="false">ROUNDUP((F797+Parámetros!$C$15)/(1-G797),0)</f>
        <v>202</v>
      </c>
      <c r="M797" s="13" t="n">
        <f aca="false">MAX(ROUNDUP((F797+I797)/(1-G797),0),Parámetros!$B$7)</f>
        <v>299</v>
      </c>
      <c r="N797" s="12" t="n">
        <v>259</v>
      </c>
      <c r="O797" s="12" t="n">
        <v>249</v>
      </c>
      <c r="P797" s="13" t="n">
        <f aca="false">Parámetros!$B$6</f>
        <v>1</v>
      </c>
      <c r="Q797" s="13" t="n">
        <f aca="false">IF(AND(ISNUMBER(O797),O797-P797&gt;=Parámetros!$B$7),M797,IF(J797&lt;Parámetros!$B$13,J797,IF(K797&lt;Parámetros!$B$14,K797,IF(L797&lt;Parámetros!$B$15,L797,M797))))</f>
        <v>202</v>
      </c>
      <c r="R797" s="13" t="n">
        <f aca="false">IF(AND(ISNUMBER(O797),O797-P797&gt;=Q797),O797-P797,Q797)</f>
        <v>248</v>
      </c>
      <c r="S797" s="3" t="n">
        <f aca="false">IF(ISNUMBER(O797),R797/O797-1,"")</f>
        <v>-0.00401606425702816</v>
      </c>
      <c r="T797" s="13" t="n">
        <f aca="false">VLOOKUP(R797,Parámetros!$A$13:$C$16,3,TRUE())</f>
        <v>37</v>
      </c>
      <c r="U797" s="13" t="n">
        <f aca="false">IF(R797&gt;=Parámetros!$B$7,I797,0)</f>
        <v>0</v>
      </c>
      <c r="V797" s="13" t="n">
        <f aca="false">R797*(1-G797)-T797-U797</f>
        <v>176.28</v>
      </c>
      <c r="W797" s="13" t="n">
        <f aca="false">V797-F797</f>
        <v>40.18</v>
      </c>
      <c r="X797" s="2" t="s">
        <v>13573</v>
      </c>
      <c r="Y797" s="2"/>
      <c r="Z797" s="13"/>
      <c r="AA797" s="2"/>
    </row>
    <row r="798" customFormat="false" ht="15" hidden="false" customHeight="false" outlineLevel="0" collapsed="false">
      <c r="A798" s="8" t="s">
        <v>9588</v>
      </c>
      <c r="B798" s="10" t="str">
        <f aca="false">'Layout Mercado Libre'!C798</f>
        <v>Crema Facial Pond's Clarant B3 Piel Normal a Grasa 200 g</v>
      </c>
      <c r="C798" s="10" t="str">
        <f aca="false">IFERROR(LEFT('Layout Mercado Libre'!E798,FIND(" &gt; ",'Layout Mercado Libre'!E798)-1),"")</f>
        <v>Belleza y Cuidado Personal</v>
      </c>
      <c r="D798" s="12" t="n">
        <v>95.74</v>
      </c>
      <c r="E798" s="13" t="n">
        <f aca="false">Parámetros!$B$5</f>
        <v>4</v>
      </c>
      <c r="F798" s="13" t="n">
        <f aca="false">D798+E798</f>
        <v>99.74</v>
      </c>
      <c r="G798" s="3" t="n">
        <f aca="false">IF(C798="",Parámetros!$B$9,IFERROR(VLOOKUP(C798,Parámetros!$A$20:$B$23,2,FALSE()),Parámetros!$B$9))</f>
        <v>0.14</v>
      </c>
      <c r="H798" s="14" t="n">
        <v>0.28</v>
      </c>
      <c r="I798" s="12" t="n">
        <v>75</v>
      </c>
      <c r="J798" s="13" t="n">
        <f aca="false">ROUNDUP((F798+Parámetros!$C$13)/(1-G798),0)</f>
        <v>146</v>
      </c>
      <c r="K798" s="13" t="n">
        <f aca="false">ROUNDUP((F798+Parámetros!$C$14)/(1-G798),0)</f>
        <v>151</v>
      </c>
      <c r="L798" s="13" t="n">
        <f aca="false">ROUNDUP((F798+Parámetros!$C$15)/(1-G798),0)</f>
        <v>159</v>
      </c>
      <c r="M798" s="13" t="n">
        <f aca="false">MAX(ROUNDUP((F798+I798)/(1-G798),0),Parámetros!$B$7)</f>
        <v>299</v>
      </c>
      <c r="N798" s="12" t="n">
        <v>320.65</v>
      </c>
      <c r="O798" s="12" t="n">
        <v>218</v>
      </c>
      <c r="P798" s="13" t="n">
        <f aca="false">Parámetros!$B$6</f>
        <v>1</v>
      </c>
      <c r="Q798" s="13" t="n">
        <f aca="false">IF(AND(ISNUMBER(O798),O798-P798&gt;=Parámetros!$B$7),M798,IF(J798&lt;Parámetros!$B$13,J798,IF(K798&lt;Parámetros!$B$14,K798,IF(L798&lt;Parámetros!$B$15,L798,M798))))</f>
        <v>159</v>
      </c>
      <c r="R798" s="13" t="n">
        <f aca="false">IF(AND(ISNUMBER(O798),O798-P798&gt;=Q798),O798-P798,Q798)</f>
        <v>217</v>
      </c>
      <c r="S798" s="3" t="n">
        <f aca="false">IF(ISNUMBER(O798),R798/O798-1,"")</f>
        <v>-0.00458715596330273</v>
      </c>
      <c r="T798" s="13" t="n">
        <f aca="false">VLOOKUP(R798,Parámetros!$A$13:$C$16,3,TRUE())</f>
        <v>37</v>
      </c>
      <c r="U798" s="13" t="n">
        <f aca="false">IF(R798&gt;=Parámetros!$B$7,I798,0)</f>
        <v>0</v>
      </c>
      <c r="V798" s="13" t="n">
        <f aca="false">R798*(1-G798)-T798-U798</f>
        <v>149.62</v>
      </c>
      <c r="W798" s="13" t="n">
        <f aca="false">V798-F798</f>
        <v>49.88</v>
      </c>
      <c r="X798" s="2" t="s">
        <v>13680</v>
      </c>
      <c r="Y798" s="2"/>
      <c r="Z798" s="13"/>
      <c r="AA798" s="2"/>
    </row>
    <row r="799" customFormat="false" ht="15" hidden="false" customHeight="false" outlineLevel="0" collapsed="false">
      <c r="A799" s="8" t="s">
        <v>9598</v>
      </c>
      <c r="B799" s="10" t="str">
        <f aca="false">'Layout Mercado Libre'!C799</f>
        <v>Fijador de Cabello Jaloma Super Punck 250 ml</v>
      </c>
      <c r="C799" s="10" t="str">
        <f aca="false">IFERROR(LEFT('Layout Mercado Libre'!E799,FIND(" &gt; ",'Layout Mercado Libre'!E799)-1),"")</f>
        <v>Belleza y Cuidado Personal</v>
      </c>
      <c r="D799" s="12" t="n">
        <v>21.26</v>
      </c>
      <c r="E799" s="13" t="n">
        <f aca="false">Parámetros!$B$5</f>
        <v>4</v>
      </c>
      <c r="F799" s="13" t="n">
        <f aca="false">D799+E799</f>
        <v>25.26</v>
      </c>
      <c r="G799" s="3" t="n">
        <f aca="false">IF(C799="",Parámetros!$B$9,IFERROR(VLOOKUP(C799,Parámetros!$A$20:$B$23,2,FALSE()),Parámetros!$B$9))</f>
        <v>0.14</v>
      </c>
      <c r="H799" s="14" t="n">
        <v>0.35</v>
      </c>
      <c r="I799" s="12" t="n">
        <v>75</v>
      </c>
      <c r="J799" s="13" t="n">
        <f aca="false">ROUNDUP((F799+Parámetros!$C$13)/(1-G799),0)</f>
        <v>59</v>
      </c>
      <c r="K799" s="13" t="n">
        <f aca="false">ROUNDUP((F799+Parámetros!$C$14)/(1-G799),0)</f>
        <v>65</v>
      </c>
      <c r="L799" s="13" t="n">
        <f aca="false">ROUNDUP((F799+Parámetros!$C$15)/(1-G799),0)</f>
        <v>73</v>
      </c>
      <c r="M799" s="13" t="n">
        <f aca="false">MAX(ROUNDUP((F799+I799)/(1-G799),0),Parámetros!$B$7)</f>
        <v>299</v>
      </c>
      <c r="N799" s="12" t="n">
        <v>137.47</v>
      </c>
      <c r="O799" s="12" t="n">
        <v>98.9</v>
      </c>
      <c r="P799" s="13" t="n">
        <f aca="false">Parámetros!$B$6</f>
        <v>1</v>
      </c>
      <c r="Q799" s="13" t="n">
        <f aca="false">IF(AND(ISNUMBER(O799),O799-P799&gt;=Parámetros!$B$7),M799,IF(J799&lt;Parámetros!$B$13,J799,IF(K799&lt;Parámetros!$B$14,K799,IF(L799&lt;Parámetros!$B$15,L799,M799))))</f>
        <v>59</v>
      </c>
      <c r="R799" s="13" t="n">
        <f aca="false">IF(AND(ISNUMBER(O799),O799-P799&gt;=Q799),O799-P799,Q799)</f>
        <v>97.9</v>
      </c>
      <c r="S799" s="3" t="n">
        <f aca="false">IF(ISNUMBER(O799),R799/O799-1,"")</f>
        <v>-0.0101112234580384</v>
      </c>
      <c r="T799" s="13" t="n">
        <f aca="false">VLOOKUP(R799,Parámetros!$A$13:$C$16,3,TRUE())</f>
        <v>25</v>
      </c>
      <c r="U799" s="13" t="n">
        <f aca="false">IF(R799&gt;=Parámetros!$B$7,I799,0)</f>
        <v>0</v>
      </c>
      <c r="V799" s="13" t="n">
        <f aca="false">R799*(1-G799)-T799-U799</f>
        <v>59.194</v>
      </c>
      <c r="W799" s="13" t="n">
        <f aca="false">V799-F799</f>
        <v>33.934</v>
      </c>
      <c r="X799" s="2" t="s">
        <v>13580</v>
      </c>
      <c r="Y799" s="2"/>
      <c r="Z799" s="13"/>
      <c r="AA799" s="2"/>
    </row>
    <row r="800" customFormat="false" ht="15" hidden="false" customHeight="false" outlineLevel="0" collapsed="false">
      <c r="A800" s="8" t="s">
        <v>9609</v>
      </c>
      <c r="B800" s="10" t="str">
        <f aca="false">'Layout Mercado Libre'!C800</f>
        <v>Flagenase Metronidazol 500 mg 30 Tabletas</v>
      </c>
      <c r="C800" s="10" t="str">
        <f aca="false">IFERROR(LEFT('Layout Mercado Libre'!E800,FIND(" &gt; ",'Layout Mercado Libre'!E800)-1),"")</f>
        <v>Salud y Equipamiento Médico</v>
      </c>
      <c r="D800" s="12" t="n">
        <v>119.25</v>
      </c>
      <c r="E800" s="13" t="n">
        <f aca="false">Parámetros!$B$5</f>
        <v>4</v>
      </c>
      <c r="F800" s="13" t="n">
        <f aca="false">D800+E800</f>
        <v>123.25</v>
      </c>
      <c r="G800" s="3" t="n">
        <f aca="false">IF(C800="",Parámetros!$B$9,IFERROR(VLOOKUP(C800,Parámetros!$A$20:$B$23,2,FALSE()),Parámetros!$B$9))</f>
        <v>0.14</v>
      </c>
      <c r="H800" s="14" t="n">
        <v>0.19</v>
      </c>
      <c r="I800" s="12" t="n">
        <v>75</v>
      </c>
      <c r="J800" s="13" t="n">
        <f aca="false">ROUNDUP((F800+Parámetros!$C$13)/(1-G800),0)</f>
        <v>173</v>
      </c>
      <c r="K800" s="13" t="n">
        <f aca="false">ROUNDUP((F800+Parámetros!$C$14)/(1-G800),0)</f>
        <v>179</v>
      </c>
      <c r="L800" s="13" t="n">
        <f aca="false">ROUNDUP((F800+Parámetros!$C$15)/(1-G800),0)</f>
        <v>187</v>
      </c>
      <c r="M800" s="13" t="n">
        <f aca="false">MAX(ROUNDUP((F800+I800)/(1-G800),0),Parámetros!$B$7)</f>
        <v>299</v>
      </c>
      <c r="N800" s="12" t="n">
        <v>271.9</v>
      </c>
      <c r="O800" s="12" t="n">
        <v>218</v>
      </c>
      <c r="P800" s="13" t="n">
        <f aca="false">Parámetros!$B$6</f>
        <v>1</v>
      </c>
      <c r="Q800" s="13" t="n">
        <f aca="false">IF(AND(ISNUMBER(O800),O800-P800&gt;=Parámetros!$B$7),M800,IF(J800&lt;Parámetros!$B$13,J800,IF(K800&lt;Parámetros!$B$14,K800,IF(L800&lt;Parámetros!$B$15,L800,M800))))</f>
        <v>187</v>
      </c>
      <c r="R800" s="13" t="n">
        <f aca="false">IF(AND(ISNUMBER(O800),O800-P800&gt;=Q800),O800-P800,Q800)</f>
        <v>217</v>
      </c>
      <c r="S800" s="3" t="n">
        <f aca="false">IF(ISNUMBER(O800),R800/O800-1,"")</f>
        <v>-0.00458715596330273</v>
      </c>
      <c r="T800" s="13" t="n">
        <f aca="false">VLOOKUP(R800,Parámetros!$A$13:$C$16,3,TRUE())</f>
        <v>37</v>
      </c>
      <c r="U800" s="13" t="n">
        <f aca="false">IF(R800&gt;=Parámetros!$B$7,I800,0)</f>
        <v>0</v>
      </c>
      <c r="V800" s="13" t="n">
        <f aca="false">R800*(1-G800)-T800-U800</f>
        <v>149.62</v>
      </c>
      <c r="W800" s="13" t="n">
        <f aca="false">V800-F800</f>
        <v>26.37</v>
      </c>
      <c r="X800" s="2" t="s">
        <v>13501</v>
      </c>
      <c r="Y800" s="2"/>
      <c r="Z800" s="13"/>
      <c r="AA800" s="2"/>
    </row>
    <row r="801" customFormat="false" ht="15" hidden="false" customHeight="false" outlineLevel="0" collapsed="false">
      <c r="A801" s="8" t="s">
        <v>9620</v>
      </c>
      <c r="B801" s="10" t="str">
        <f aca="false">'Layout Mercado Libre'!C801</f>
        <v>Biomics Cefixima 100 mg/5 ml Suspensión 50 ml</v>
      </c>
      <c r="C801" s="10" t="str">
        <f aca="false">IFERROR(LEFT('Layout Mercado Libre'!E801,FIND(" &gt; ",'Layout Mercado Libre'!E801)-1),"")</f>
        <v>Salud y Equipamiento Médico</v>
      </c>
      <c r="D801" s="12" t="n">
        <v>688.99</v>
      </c>
      <c r="E801" s="13" t="n">
        <f aca="false">Parámetros!$B$5</f>
        <v>4</v>
      </c>
      <c r="F801" s="13" t="n">
        <f aca="false">D801+E801</f>
        <v>692.99</v>
      </c>
      <c r="G801" s="3" t="n">
        <f aca="false">IF(C801="",Parámetros!$B$9,IFERROR(VLOOKUP(C801,Parámetros!$A$20:$B$23,2,FALSE()),Parámetros!$B$9))</f>
        <v>0.14</v>
      </c>
      <c r="H801" s="14" t="n">
        <v>0.11</v>
      </c>
      <c r="I801" s="12" t="n">
        <v>75</v>
      </c>
      <c r="J801" s="13" t="n">
        <f aca="false">ROUNDUP((F801+Parámetros!$C$13)/(1-G801),0)</f>
        <v>835</v>
      </c>
      <c r="K801" s="13" t="n">
        <f aca="false">ROUNDUP((F801+Parámetros!$C$14)/(1-G801),0)</f>
        <v>841</v>
      </c>
      <c r="L801" s="13" t="n">
        <f aca="false">ROUNDUP((F801+Parámetros!$C$15)/(1-G801),0)</f>
        <v>849</v>
      </c>
      <c r="M801" s="13" t="n">
        <f aca="false">MAX(ROUNDUP((F801+I801)/(1-G801),0),Parámetros!$B$7)</f>
        <v>894</v>
      </c>
      <c r="N801" s="12" t="n">
        <v>859.89</v>
      </c>
      <c r="O801" s="12" t="n">
        <v>680.55</v>
      </c>
      <c r="P801" s="13" t="n">
        <f aca="false">Parámetros!$B$6</f>
        <v>1</v>
      </c>
      <c r="Q801" s="13" t="n">
        <f aca="false">IF(AND(ISNUMBER(O801),O801-P801&gt;=Parámetros!$B$7),M801,IF(J801&lt;Parámetros!$B$13,J801,IF(K801&lt;Parámetros!$B$14,K801,IF(L801&lt;Parámetros!$B$15,L801,M801))))</f>
        <v>894</v>
      </c>
      <c r="R801" s="13" t="n">
        <f aca="false">IF(AND(ISNUMBER(O801),O801-P801&gt;=Q801),O801-P801,Q801)</f>
        <v>894</v>
      </c>
      <c r="S801" s="3" t="n">
        <f aca="false">IF(ISNUMBER(O801),R801/O801-1,"")</f>
        <v>0.313643376680626</v>
      </c>
      <c r="T801" s="13" t="n">
        <f aca="false">VLOOKUP(R801,Parámetros!$A$13:$C$16,3,TRUE())</f>
        <v>0</v>
      </c>
      <c r="U801" s="13" t="n">
        <f aca="false">IF(R801&gt;=Parámetros!$B$7,I801,0)</f>
        <v>75</v>
      </c>
      <c r="V801" s="13" t="n">
        <f aca="false">R801*(1-G801)-T801-U801</f>
        <v>693.84</v>
      </c>
      <c r="W801" s="13" t="n">
        <f aca="false">V801-F801</f>
        <v>0.850000000000023</v>
      </c>
      <c r="X801" s="2" t="s">
        <v>13638</v>
      </c>
      <c r="Y801" s="2"/>
      <c r="Z801" s="13"/>
      <c r="AA801" s="2"/>
    </row>
    <row r="802" customFormat="false" ht="15" hidden="false" customHeight="false" outlineLevel="0" collapsed="false">
      <c r="A802" s="8" t="s">
        <v>9631</v>
      </c>
      <c r="B802" s="10" t="str">
        <f aca="false">'Layout Mercado Libre'!C802</f>
        <v>Fosfocil Fosfomicina 500 mg 24 Cápsulas</v>
      </c>
      <c r="C802" s="10" t="str">
        <f aca="false">IFERROR(LEFT('Layout Mercado Libre'!E802,FIND(" &gt; ",'Layout Mercado Libre'!E802)-1),"")</f>
        <v>Salud y Equipamiento Médico</v>
      </c>
      <c r="D802" s="12" t="n">
        <v>628.3</v>
      </c>
      <c r="E802" s="13" t="n">
        <f aca="false">Parámetros!$B$5</f>
        <v>4</v>
      </c>
      <c r="F802" s="13" t="n">
        <f aca="false">D802+E802</f>
        <v>632.3</v>
      </c>
      <c r="G802" s="3" t="n">
        <f aca="false">IF(C802="",Parámetros!$B$9,IFERROR(VLOOKUP(C802,Parámetros!$A$20:$B$23,2,FALSE()),Parámetros!$B$9))</f>
        <v>0.14</v>
      </c>
      <c r="H802" s="14" t="n">
        <v>0.17</v>
      </c>
      <c r="I802" s="12" t="n">
        <v>75</v>
      </c>
      <c r="J802" s="13" t="n">
        <f aca="false">ROUNDUP((F802+Parámetros!$C$13)/(1-G802),0)</f>
        <v>765</v>
      </c>
      <c r="K802" s="13" t="n">
        <f aca="false">ROUNDUP((F802+Parámetros!$C$14)/(1-G802),0)</f>
        <v>771</v>
      </c>
      <c r="L802" s="13" t="n">
        <f aca="false">ROUNDUP((F802+Parámetros!$C$15)/(1-G802),0)</f>
        <v>779</v>
      </c>
      <c r="M802" s="13" t="n">
        <f aca="false">MAX(ROUNDUP((F802+I802)/(1-G802),0),Parámetros!$B$7)</f>
        <v>823</v>
      </c>
      <c r="N802" s="12"/>
      <c r="O802" s="12"/>
      <c r="P802" s="13" t="n">
        <f aca="false">Parámetros!$B$6</f>
        <v>1</v>
      </c>
      <c r="Q802" s="13" t="n">
        <f aca="false">IF(AND(ISNUMBER(O802),O802-P802&gt;=Parámetros!$B$7),M802,IF(J802&lt;Parámetros!$B$13,J802,IF(K802&lt;Parámetros!$B$14,K802,IF(L802&lt;Parámetros!$B$15,L802,M802))))</f>
        <v>823</v>
      </c>
      <c r="R802" s="13" t="n">
        <f aca="false">IF(AND(ISNUMBER(O802),O802-P802&gt;=Q802),O802-P802,Q802)</f>
        <v>823</v>
      </c>
      <c r="S802" s="3" t="str">
        <f aca="false">IF(ISNUMBER(O802),R802/O802-1,"")</f>
        <v/>
      </c>
      <c r="T802" s="13" t="n">
        <f aca="false">VLOOKUP(R802,Parámetros!$A$13:$C$16,3,TRUE())</f>
        <v>0</v>
      </c>
      <c r="U802" s="13" t="n">
        <f aca="false">IF(R802&gt;=Parámetros!$B$7,I802,0)</f>
        <v>75</v>
      </c>
      <c r="V802" s="13" t="n">
        <f aca="false">R802*(1-G802)-T802-U802</f>
        <v>632.78</v>
      </c>
      <c r="W802" s="13" t="n">
        <f aca="false">V802-F802</f>
        <v>0.480000000000018</v>
      </c>
      <c r="X802" s="2" t="s">
        <v>13547</v>
      </c>
      <c r="Y802" s="2"/>
      <c r="Z802" s="13"/>
      <c r="AA802" s="2"/>
    </row>
    <row r="803" customFormat="false" ht="15" hidden="false" customHeight="false" outlineLevel="0" collapsed="false">
      <c r="A803" s="8" t="s">
        <v>9638</v>
      </c>
      <c r="B803" s="10" t="str">
        <f aca="false">'Layout Mercado Libre'!C803</f>
        <v>Dolac Ketorolaco 10 mg 10 Cápsulas</v>
      </c>
      <c r="C803" s="10" t="str">
        <f aca="false">IFERROR(LEFT('Layout Mercado Libre'!E803,FIND(" &gt; ",'Layout Mercado Libre'!E803)-1),"")</f>
        <v>Salud y Equipamiento Médico</v>
      </c>
      <c r="D803" s="12" t="n">
        <v>96</v>
      </c>
      <c r="E803" s="13" t="n">
        <f aca="false">Parámetros!$B$5</f>
        <v>4</v>
      </c>
      <c r="F803" s="13" t="n">
        <f aca="false">D803+E803</f>
        <v>100</v>
      </c>
      <c r="G803" s="3" t="n">
        <f aca="false">IF(C803="",Parámetros!$B$9,IFERROR(VLOOKUP(C803,Parámetros!$A$20:$B$23,2,FALSE()),Parámetros!$B$9))</f>
        <v>0.14</v>
      </c>
      <c r="H803" s="14" t="n">
        <v>0.14</v>
      </c>
      <c r="I803" s="12" t="n">
        <v>75</v>
      </c>
      <c r="J803" s="13" t="n">
        <f aca="false">ROUNDUP((F803+Parámetros!$C$13)/(1-G803),0)</f>
        <v>146</v>
      </c>
      <c r="K803" s="13" t="n">
        <f aca="false">ROUNDUP((F803+Parámetros!$C$14)/(1-G803),0)</f>
        <v>152</v>
      </c>
      <c r="L803" s="13" t="n">
        <f aca="false">ROUNDUP((F803+Parámetros!$C$15)/(1-G803),0)</f>
        <v>160</v>
      </c>
      <c r="M803" s="13" t="n">
        <f aca="false">MAX(ROUNDUP((F803+I803)/(1-G803),0),Parámetros!$B$7)</f>
        <v>299</v>
      </c>
      <c r="N803" s="12" t="n">
        <v>188.48</v>
      </c>
      <c r="O803" s="12" t="n">
        <v>149</v>
      </c>
      <c r="P803" s="13" t="n">
        <f aca="false">Parámetros!$B$6</f>
        <v>1</v>
      </c>
      <c r="Q803" s="13" t="n">
        <f aca="false">IF(AND(ISNUMBER(O803),O803-P803&gt;=Parámetros!$B$7),M803,IF(J803&lt;Parámetros!$B$13,J803,IF(K803&lt;Parámetros!$B$14,K803,IF(L803&lt;Parámetros!$B$15,L803,M803))))</f>
        <v>160</v>
      </c>
      <c r="R803" s="13" t="n">
        <f aca="false">IF(AND(ISNUMBER(O803),O803-P803&gt;=Q803),O803-P803,Q803)</f>
        <v>160</v>
      </c>
      <c r="S803" s="3" t="n">
        <f aca="false">IF(ISNUMBER(O803),R803/O803-1,"")</f>
        <v>0.0738255033557047</v>
      </c>
      <c r="T803" s="13" t="n">
        <f aca="false">VLOOKUP(R803,Parámetros!$A$13:$C$16,3,TRUE())</f>
        <v>37</v>
      </c>
      <c r="U803" s="13" t="n">
        <f aca="false">IF(R803&gt;=Parámetros!$B$7,I803,0)</f>
        <v>0</v>
      </c>
      <c r="V803" s="13" t="n">
        <f aca="false">R803*(1-G803)-T803-U803</f>
        <v>100.6</v>
      </c>
      <c r="W803" s="13" t="n">
        <f aca="false">V803-F803</f>
        <v>0.599999999999994</v>
      </c>
      <c r="X803" s="2" t="s">
        <v>13702</v>
      </c>
      <c r="Y803" s="2"/>
      <c r="Z803" s="13"/>
      <c r="AA803" s="2"/>
    </row>
    <row r="804" customFormat="false" ht="15" hidden="false" customHeight="false" outlineLevel="0" collapsed="false">
      <c r="A804" s="8" t="s">
        <v>9648</v>
      </c>
      <c r="B804" s="10" t="str">
        <f aca="false">'Layout Mercado Libre'!C804</f>
        <v>Crema Dental Freska-ra 4D Fortident 100 ml</v>
      </c>
      <c r="C804" s="10" t="str">
        <f aca="false">IFERROR(LEFT('Layout Mercado Libre'!E804,FIND(" &gt; ",'Layout Mercado Libre'!E804)-1),"")</f>
        <v>Belleza y Cuidado Personal</v>
      </c>
      <c r="D804" s="12" t="n">
        <v>26.65</v>
      </c>
      <c r="E804" s="13" t="n">
        <f aca="false">Parámetros!$B$5</f>
        <v>4</v>
      </c>
      <c r="F804" s="13" t="n">
        <f aca="false">D804+E804</f>
        <v>30.65</v>
      </c>
      <c r="G804" s="3" t="n">
        <f aca="false">IF(C804="",Parámetros!$B$9,IFERROR(VLOOKUP(C804,Parámetros!$A$20:$B$23,2,FALSE()),Parámetros!$B$9))</f>
        <v>0.14</v>
      </c>
      <c r="H804" s="14" t="n">
        <v>0.17</v>
      </c>
      <c r="I804" s="12" t="n">
        <v>75</v>
      </c>
      <c r="J804" s="13" t="n">
        <f aca="false">ROUNDUP((F804+Parámetros!$C$13)/(1-G804),0)</f>
        <v>65</v>
      </c>
      <c r="K804" s="13" t="n">
        <f aca="false">ROUNDUP((F804+Parámetros!$C$14)/(1-G804),0)</f>
        <v>71</v>
      </c>
      <c r="L804" s="13" t="n">
        <f aca="false">ROUNDUP((F804+Parámetros!$C$15)/(1-G804),0)</f>
        <v>79</v>
      </c>
      <c r="M804" s="13" t="n">
        <f aca="false">MAX(ROUNDUP((F804+I804)/(1-G804),0),Parámetros!$B$7)</f>
        <v>299</v>
      </c>
      <c r="N804" s="12" t="n">
        <v>163.35</v>
      </c>
      <c r="O804" s="12" t="n">
        <v>147.55</v>
      </c>
      <c r="P804" s="13" t="n">
        <f aca="false">Parámetros!$B$6</f>
        <v>1</v>
      </c>
      <c r="Q804" s="13" t="n">
        <f aca="false">IF(AND(ISNUMBER(O804),O804-P804&gt;=Parámetros!$B$7),M804,IF(J804&lt;Parámetros!$B$13,J804,IF(K804&lt;Parámetros!$B$14,K804,IF(L804&lt;Parámetros!$B$15,L804,M804))))</f>
        <v>65</v>
      </c>
      <c r="R804" s="13" t="n">
        <f aca="false">IF(AND(ISNUMBER(O804),O804-P804&gt;=Q804),O804-P804,Q804)</f>
        <v>146.55</v>
      </c>
      <c r="S804" s="3" t="n">
        <f aca="false">IF(ISNUMBER(O804),R804/O804-1,"")</f>
        <v>-0.00677736360555747</v>
      </c>
      <c r="T804" s="13" t="n">
        <f aca="false">VLOOKUP(R804,Parámetros!$A$13:$C$16,3,TRUE())</f>
        <v>30</v>
      </c>
      <c r="U804" s="13" t="n">
        <f aca="false">IF(R804&gt;=Parámetros!$B$7,I804,0)</f>
        <v>0</v>
      </c>
      <c r="V804" s="13" t="n">
        <f aca="false">R804*(1-G804)-T804-U804</f>
        <v>96.033</v>
      </c>
      <c r="W804" s="13" t="n">
        <f aca="false">V804-F804</f>
        <v>65.383</v>
      </c>
      <c r="X804" s="2" t="s">
        <v>13608</v>
      </c>
      <c r="Y804" s="2"/>
      <c r="Z804" s="13"/>
      <c r="AA804" s="2"/>
    </row>
    <row r="805" customFormat="false" ht="15" hidden="false" customHeight="false" outlineLevel="0" collapsed="false">
      <c r="A805" s="8" t="s">
        <v>9658</v>
      </c>
      <c r="B805" s="10" t="str">
        <f aca="false">'Layout Mercado Libre'!C805</f>
        <v>Tiras Reactivas OneTouch Ultra 50 Piezas</v>
      </c>
      <c r="C805" s="10" t="str">
        <f aca="false">IFERROR(LEFT('Layout Mercado Libre'!E805,FIND(" &gt; ",'Layout Mercado Libre'!E805)-1),"")</f>
        <v>Salud y Equipamiento Médico</v>
      </c>
      <c r="D805" s="12" t="n">
        <v>287.36</v>
      </c>
      <c r="E805" s="13" t="n">
        <f aca="false">Parámetros!$B$5</f>
        <v>4</v>
      </c>
      <c r="F805" s="13" t="n">
        <f aca="false">D805+E805</f>
        <v>291.36</v>
      </c>
      <c r="G805" s="3" t="n">
        <f aca="false">IF(C805="",Parámetros!$B$9,IFERROR(VLOOKUP(C805,Parámetros!$A$20:$B$23,2,FALSE()),Parámetros!$B$9))</f>
        <v>0.14</v>
      </c>
      <c r="H805" s="14" t="n">
        <v>0.27</v>
      </c>
      <c r="I805" s="12" t="n">
        <v>75</v>
      </c>
      <c r="J805" s="13" t="n">
        <f aca="false">ROUNDUP((F805+Parámetros!$C$13)/(1-G805),0)</f>
        <v>368</v>
      </c>
      <c r="K805" s="13" t="n">
        <f aca="false">ROUNDUP((F805+Parámetros!$C$14)/(1-G805),0)</f>
        <v>374</v>
      </c>
      <c r="L805" s="13" t="n">
        <f aca="false">ROUNDUP((F805+Parámetros!$C$15)/(1-G805),0)</f>
        <v>382</v>
      </c>
      <c r="M805" s="13" t="n">
        <f aca="false">MAX(ROUNDUP((F805+I805)/(1-G805),0),Parámetros!$B$7)</f>
        <v>426</v>
      </c>
      <c r="N805" s="12" t="n">
        <v>595.4</v>
      </c>
      <c r="O805" s="12" t="n">
        <v>477</v>
      </c>
      <c r="P805" s="13" t="n">
        <f aca="false">Parámetros!$B$6</f>
        <v>1</v>
      </c>
      <c r="Q805" s="13" t="n">
        <f aca="false">IF(AND(ISNUMBER(O805),O805-P805&gt;=Parámetros!$B$7),M805,IF(J805&lt;Parámetros!$B$13,J805,IF(K805&lt;Parámetros!$B$14,K805,IF(L805&lt;Parámetros!$B$15,L805,M805))))</f>
        <v>426</v>
      </c>
      <c r="R805" s="13" t="n">
        <f aca="false">IF(AND(ISNUMBER(O805),O805-P805&gt;=Q805),O805-P805,Q805)</f>
        <v>476</v>
      </c>
      <c r="S805" s="3" t="n">
        <f aca="false">IF(ISNUMBER(O805),R805/O805-1,"")</f>
        <v>-0.00209643605870025</v>
      </c>
      <c r="T805" s="13" t="n">
        <f aca="false">VLOOKUP(R805,Parámetros!$A$13:$C$16,3,TRUE())</f>
        <v>0</v>
      </c>
      <c r="U805" s="13" t="n">
        <f aca="false">IF(R805&gt;=Parámetros!$B$7,I805,0)</f>
        <v>75</v>
      </c>
      <c r="V805" s="13" t="n">
        <f aca="false">R805*(1-G805)-T805-U805</f>
        <v>334.36</v>
      </c>
      <c r="W805" s="13" t="n">
        <f aca="false">V805-F805</f>
        <v>43</v>
      </c>
      <c r="X805" s="2" t="s">
        <v>13506</v>
      </c>
      <c r="Y805" s="2"/>
      <c r="Z805" s="13"/>
      <c r="AA805" s="2"/>
    </row>
    <row r="806" customFormat="false" ht="15" hidden="false" customHeight="false" outlineLevel="0" collapsed="false">
      <c r="A806" s="8" t="s">
        <v>9669</v>
      </c>
      <c r="B806" s="10" t="str">
        <f aca="false">'Layout Mercado Libre'!C806</f>
        <v>Cicloferon Aciclovir 5% Crema Color Piel 2 g</v>
      </c>
      <c r="C806" s="10" t="str">
        <f aca="false">IFERROR(LEFT('Layout Mercado Libre'!E806,FIND(" &gt; ",'Layout Mercado Libre'!E806)-1),"")</f>
        <v>Salud y Equipamiento Médico</v>
      </c>
      <c r="D806" s="12" t="n">
        <v>54.54</v>
      </c>
      <c r="E806" s="13" t="n">
        <f aca="false">Parámetros!$B$5</f>
        <v>4</v>
      </c>
      <c r="F806" s="13" t="n">
        <f aca="false">D806+E806</f>
        <v>58.54</v>
      </c>
      <c r="G806" s="3" t="n">
        <f aca="false">IF(C806="",Parámetros!$B$9,IFERROR(VLOOKUP(C806,Parámetros!$A$20:$B$23,2,FALSE()),Parámetros!$B$9))</f>
        <v>0.14</v>
      </c>
      <c r="H806" s="14" t="n">
        <v>0.05</v>
      </c>
      <c r="I806" s="12" t="n">
        <v>75</v>
      </c>
      <c r="J806" s="13" t="n">
        <f aca="false">ROUNDUP((F806+Parámetros!$C$13)/(1-G806),0)</f>
        <v>98</v>
      </c>
      <c r="K806" s="13" t="n">
        <f aca="false">ROUNDUP((F806+Parámetros!$C$14)/(1-G806),0)</f>
        <v>103</v>
      </c>
      <c r="L806" s="13" t="n">
        <f aca="false">ROUNDUP((F806+Parámetros!$C$15)/(1-G806),0)</f>
        <v>112</v>
      </c>
      <c r="M806" s="13" t="n">
        <f aca="false">MAX(ROUNDUP((F806+I806)/(1-G806),0),Parámetros!$B$7)</f>
        <v>299</v>
      </c>
      <c r="N806" s="12" t="n">
        <v>137.7</v>
      </c>
      <c r="O806" s="12" t="n">
        <v>120</v>
      </c>
      <c r="P806" s="13" t="n">
        <f aca="false">Parámetros!$B$6</f>
        <v>1</v>
      </c>
      <c r="Q806" s="13" t="n">
        <f aca="false">IF(AND(ISNUMBER(O806),O806-P806&gt;=Parámetros!$B$7),M806,IF(J806&lt;Parámetros!$B$13,J806,IF(K806&lt;Parámetros!$B$14,K806,IF(L806&lt;Parámetros!$B$15,L806,M806))))</f>
        <v>98</v>
      </c>
      <c r="R806" s="13" t="n">
        <f aca="false">IF(AND(ISNUMBER(O806),O806-P806&gt;=Q806),O806-P806,Q806)</f>
        <v>119</v>
      </c>
      <c r="S806" s="3" t="n">
        <f aca="false">IF(ISNUMBER(O806),R806/O806-1,"")</f>
        <v>-0.0083333333333333</v>
      </c>
      <c r="T806" s="13" t="n">
        <f aca="false">VLOOKUP(R806,Parámetros!$A$13:$C$16,3,TRUE())</f>
        <v>30</v>
      </c>
      <c r="U806" s="13" t="n">
        <f aca="false">IF(R806&gt;=Parámetros!$B$7,I806,0)</f>
        <v>0</v>
      </c>
      <c r="V806" s="13" t="n">
        <f aca="false">R806*(1-G806)-T806-U806</f>
        <v>72.34</v>
      </c>
      <c r="W806" s="13" t="n">
        <f aca="false">V806-F806</f>
        <v>13.8</v>
      </c>
      <c r="X806" s="2" t="s">
        <v>13767</v>
      </c>
      <c r="Y806" s="2"/>
      <c r="Z806" s="13"/>
      <c r="AA806" s="2"/>
    </row>
    <row r="807" customFormat="false" ht="15" hidden="false" customHeight="false" outlineLevel="0" collapsed="false">
      <c r="A807" s="8" t="s">
        <v>9681</v>
      </c>
      <c r="B807" s="10" t="str">
        <f aca="false">'Layout Mercado Libre'!C807</f>
        <v>NyQuil Z Difenhidramina 25 mg 10 Cápsulas</v>
      </c>
      <c r="C807" s="10" t="str">
        <f aca="false">IFERROR(LEFT('Layout Mercado Libre'!E807,FIND(" &gt; ",'Layout Mercado Libre'!E807)-1),"")</f>
        <v>Salud y Equipamiento Médico</v>
      </c>
      <c r="D807" s="12" t="n">
        <v>103.85</v>
      </c>
      <c r="E807" s="13" t="n">
        <f aca="false">Parámetros!$B$5</f>
        <v>4</v>
      </c>
      <c r="F807" s="13" t="n">
        <f aca="false">D807+E807</f>
        <v>107.85</v>
      </c>
      <c r="G807" s="3" t="n">
        <f aca="false">IF(C807="",Parámetros!$B$9,IFERROR(VLOOKUP(C807,Parámetros!$A$20:$B$23,2,FALSE()),Parámetros!$B$9))</f>
        <v>0.14</v>
      </c>
      <c r="H807" s="14" t="n">
        <v>0.14</v>
      </c>
      <c r="I807" s="12" t="n">
        <v>75</v>
      </c>
      <c r="J807" s="13" t="n">
        <f aca="false">ROUNDUP((F807+Parámetros!$C$13)/(1-G807),0)</f>
        <v>155</v>
      </c>
      <c r="K807" s="13" t="n">
        <f aca="false">ROUNDUP((F807+Parámetros!$C$14)/(1-G807),0)</f>
        <v>161</v>
      </c>
      <c r="L807" s="13" t="n">
        <f aca="false">ROUNDUP((F807+Parámetros!$C$15)/(1-G807),0)</f>
        <v>169</v>
      </c>
      <c r="M807" s="13" t="n">
        <f aca="false">MAX(ROUNDUP((F807+I807)/(1-G807),0),Parámetros!$B$7)</f>
        <v>299</v>
      </c>
      <c r="N807" s="12" t="n">
        <v>205.7</v>
      </c>
      <c r="O807" s="12" t="n">
        <v>182.16</v>
      </c>
      <c r="P807" s="13" t="n">
        <f aca="false">Parámetros!$B$6</f>
        <v>1</v>
      </c>
      <c r="Q807" s="13" t="n">
        <f aca="false">IF(AND(ISNUMBER(O807),O807-P807&gt;=Parámetros!$B$7),M807,IF(J807&lt;Parámetros!$B$13,J807,IF(K807&lt;Parámetros!$B$14,K807,IF(L807&lt;Parámetros!$B$15,L807,M807))))</f>
        <v>169</v>
      </c>
      <c r="R807" s="13" t="n">
        <f aca="false">IF(AND(ISNUMBER(O807),O807-P807&gt;=Q807),O807-P807,Q807)</f>
        <v>181.16</v>
      </c>
      <c r="S807" s="3" t="n">
        <f aca="false">IF(ISNUMBER(O807),R807/O807-1,"")</f>
        <v>-0.00548967940272294</v>
      </c>
      <c r="T807" s="13" t="n">
        <f aca="false">VLOOKUP(R807,Parámetros!$A$13:$C$16,3,TRUE())</f>
        <v>37</v>
      </c>
      <c r="U807" s="13" t="n">
        <f aca="false">IF(R807&gt;=Parámetros!$B$7,I807,0)</f>
        <v>0</v>
      </c>
      <c r="V807" s="13" t="n">
        <f aca="false">R807*(1-G807)-T807-U807</f>
        <v>118.7976</v>
      </c>
      <c r="W807" s="13" t="n">
        <f aca="false">V807-F807</f>
        <v>10.9476</v>
      </c>
      <c r="X807" s="2" t="s">
        <v>13702</v>
      </c>
      <c r="Y807" s="2"/>
      <c r="Z807" s="13"/>
      <c r="AA807" s="2"/>
    </row>
    <row r="808" customFormat="false" ht="15" hidden="false" customHeight="false" outlineLevel="0" collapsed="false">
      <c r="A808" s="8" t="s">
        <v>9689</v>
      </c>
      <c r="B808" s="10" t="str">
        <f aca="false">'Layout Mercado Libre'!C808</f>
        <v>Espuma Modeladora Caprice Rizos Definidos 200 g</v>
      </c>
      <c r="C808" s="10" t="str">
        <f aca="false">IFERROR(LEFT('Layout Mercado Libre'!E808,FIND(" &gt; ",'Layout Mercado Libre'!E808)-1),"")</f>
        <v>Belleza y Cuidado Personal</v>
      </c>
      <c r="D808" s="12" t="n">
        <v>46.93</v>
      </c>
      <c r="E808" s="13" t="n">
        <f aca="false">Parámetros!$B$5</f>
        <v>4</v>
      </c>
      <c r="F808" s="13" t="n">
        <f aca="false">D808+E808</f>
        <v>50.93</v>
      </c>
      <c r="G808" s="3" t="n">
        <f aca="false">IF(C808="",Parámetros!$B$9,IFERROR(VLOOKUP(C808,Parámetros!$A$20:$B$23,2,FALSE()),Parámetros!$B$9))</f>
        <v>0.14</v>
      </c>
      <c r="H808" s="14" t="n">
        <v>0.28</v>
      </c>
      <c r="I808" s="12" t="n">
        <v>75</v>
      </c>
      <c r="J808" s="13" t="n">
        <f aca="false">ROUNDUP((F808+Parámetros!$C$13)/(1-G808),0)</f>
        <v>89</v>
      </c>
      <c r="K808" s="13" t="n">
        <f aca="false">ROUNDUP((F808+Parámetros!$C$14)/(1-G808),0)</f>
        <v>95</v>
      </c>
      <c r="L808" s="13" t="n">
        <f aca="false">ROUNDUP((F808+Parámetros!$C$15)/(1-G808),0)</f>
        <v>103</v>
      </c>
      <c r="M808" s="13" t="n">
        <f aca="false">MAX(ROUNDUP((F808+I808)/(1-G808),0),Parámetros!$B$7)</f>
        <v>299</v>
      </c>
      <c r="N808" s="12" t="n">
        <v>231.89</v>
      </c>
      <c r="O808" s="12" t="n">
        <v>208.23</v>
      </c>
      <c r="P808" s="13" t="n">
        <f aca="false">Parámetros!$B$6</f>
        <v>1</v>
      </c>
      <c r="Q808" s="13" t="n">
        <f aca="false">IF(AND(ISNUMBER(O808),O808-P808&gt;=Parámetros!$B$7),M808,IF(J808&lt;Parámetros!$B$13,J808,IF(K808&lt;Parámetros!$B$14,K808,IF(L808&lt;Parámetros!$B$15,L808,M808))))</f>
        <v>89</v>
      </c>
      <c r="R808" s="13" t="n">
        <f aca="false">IF(AND(ISNUMBER(O808),O808-P808&gt;=Q808),O808-P808,Q808)</f>
        <v>207.23</v>
      </c>
      <c r="S808" s="3" t="n">
        <f aca="false">IF(ISNUMBER(O808),R808/O808-1,"")</f>
        <v>-0.00480238198146277</v>
      </c>
      <c r="T808" s="13" t="n">
        <f aca="false">VLOOKUP(R808,Parámetros!$A$13:$C$16,3,TRUE())</f>
        <v>37</v>
      </c>
      <c r="U808" s="13" t="n">
        <f aca="false">IF(R808&gt;=Parámetros!$B$7,I808,0)</f>
        <v>0</v>
      </c>
      <c r="V808" s="13" t="n">
        <f aca="false">R808*(1-G808)-T808-U808</f>
        <v>141.2178</v>
      </c>
      <c r="W808" s="13" t="n">
        <f aca="false">V808-F808</f>
        <v>90.2878</v>
      </c>
      <c r="X808" s="2" t="s">
        <v>13680</v>
      </c>
      <c r="Y808" s="2"/>
      <c r="Z808" s="13"/>
      <c r="AA808" s="2"/>
    </row>
    <row r="809" customFormat="false" ht="15" hidden="false" customHeight="false" outlineLevel="0" collapsed="false">
      <c r="A809" s="8" t="s">
        <v>9699</v>
      </c>
      <c r="B809" s="10" t="str">
        <f aca="false">'Layout Mercado Libre'!C809</f>
        <v>Tinte Just For Men Castaño Oscuro H-45 60 ml</v>
      </c>
      <c r="C809" s="10" t="str">
        <f aca="false">IFERROR(LEFT('Layout Mercado Libre'!E809,FIND(" &gt; ",'Layout Mercado Libre'!E809)-1),"")</f>
        <v>Belleza y Cuidado Personal</v>
      </c>
      <c r="D809" s="12" t="n">
        <v>147.53</v>
      </c>
      <c r="E809" s="13" t="n">
        <f aca="false">Parámetros!$B$5</f>
        <v>4</v>
      </c>
      <c r="F809" s="13" t="n">
        <f aca="false">D809+E809</f>
        <v>151.53</v>
      </c>
      <c r="G809" s="3" t="n">
        <f aca="false">IF(C809="",Parámetros!$B$9,IFERROR(VLOOKUP(C809,Parámetros!$A$20:$B$23,2,FALSE()),Parámetros!$B$9))</f>
        <v>0.14</v>
      </c>
      <c r="H809" s="14" t="n">
        <v>0.12</v>
      </c>
      <c r="I809" s="12" t="n">
        <v>75</v>
      </c>
      <c r="J809" s="13" t="n">
        <f aca="false">ROUNDUP((F809+Parámetros!$C$13)/(1-G809),0)</f>
        <v>206</v>
      </c>
      <c r="K809" s="13" t="n">
        <f aca="false">ROUNDUP((F809+Parámetros!$C$14)/(1-G809),0)</f>
        <v>212</v>
      </c>
      <c r="L809" s="13" t="n">
        <f aca="false">ROUNDUP((F809+Parámetros!$C$15)/(1-G809),0)</f>
        <v>220</v>
      </c>
      <c r="M809" s="13" t="n">
        <f aca="false">MAX(ROUNDUP((F809+I809)/(1-G809),0),Parámetros!$B$7)</f>
        <v>299</v>
      </c>
      <c r="N809" s="12" t="n">
        <v>399.06</v>
      </c>
      <c r="O809" s="12" t="n">
        <v>342</v>
      </c>
      <c r="P809" s="13" t="n">
        <f aca="false">Parámetros!$B$6</f>
        <v>1</v>
      </c>
      <c r="Q809" s="13" t="n">
        <f aca="false">IF(AND(ISNUMBER(O809),O809-P809&gt;=Parámetros!$B$7),M809,IF(J809&lt;Parámetros!$B$13,J809,IF(K809&lt;Parámetros!$B$14,K809,IF(L809&lt;Parámetros!$B$15,L809,M809))))</f>
        <v>299</v>
      </c>
      <c r="R809" s="13" t="n">
        <f aca="false">IF(AND(ISNUMBER(O809),O809-P809&gt;=Q809),O809-P809,Q809)</f>
        <v>341</v>
      </c>
      <c r="S809" s="3" t="n">
        <f aca="false">IF(ISNUMBER(O809),R809/O809-1,"")</f>
        <v>-0.00292397660818711</v>
      </c>
      <c r="T809" s="13" t="n">
        <f aca="false">VLOOKUP(R809,Parámetros!$A$13:$C$16,3,TRUE())</f>
        <v>0</v>
      </c>
      <c r="U809" s="13" t="n">
        <f aca="false">IF(R809&gt;=Parámetros!$B$7,I809,0)</f>
        <v>75</v>
      </c>
      <c r="V809" s="13" t="n">
        <f aca="false">R809*(1-G809)-T809-U809</f>
        <v>218.26</v>
      </c>
      <c r="W809" s="13" t="n">
        <f aca="false">V809-F809</f>
        <v>66.73</v>
      </c>
      <c r="X809" s="2" t="s">
        <v>13598</v>
      </c>
      <c r="Y809" s="2"/>
      <c r="Z809" s="13"/>
      <c r="AA809" s="2"/>
    </row>
    <row r="810" customFormat="false" ht="15" hidden="false" customHeight="false" outlineLevel="0" collapsed="false">
      <c r="A810" s="8" t="s">
        <v>9710</v>
      </c>
      <c r="B810" s="10" t="str">
        <f aca="false">'Layout Mercado Libre'!C810</f>
        <v>Janumet XR 50 mg/1000 mg 56 Tabletas</v>
      </c>
      <c r="C810" s="10" t="str">
        <f aca="false">IFERROR(LEFT('Layout Mercado Libre'!E810,FIND(" &gt; ",'Layout Mercado Libre'!E810)-1),"")</f>
        <v>Salud y Equipamiento Médico</v>
      </c>
      <c r="D810" s="12" t="n">
        <v>934.46</v>
      </c>
      <c r="E810" s="13" t="n">
        <f aca="false">Parámetros!$B$5</f>
        <v>4</v>
      </c>
      <c r="F810" s="13" t="n">
        <f aca="false">D810+E810</f>
        <v>938.46</v>
      </c>
      <c r="G810" s="3" t="n">
        <f aca="false">IF(C810="",Parámetros!$B$9,IFERROR(VLOOKUP(C810,Parámetros!$A$20:$B$23,2,FALSE()),Parámetros!$B$9))</f>
        <v>0.14</v>
      </c>
      <c r="H810" s="14" t="n">
        <v>0.25</v>
      </c>
      <c r="I810" s="12" t="n">
        <v>75</v>
      </c>
      <c r="J810" s="13" t="n">
        <f aca="false">ROUNDUP((F810+Parámetros!$C$13)/(1-G810),0)</f>
        <v>1121</v>
      </c>
      <c r="K810" s="13" t="n">
        <f aca="false">ROUNDUP((F810+Parámetros!$C$14)/(1-G810),0)</f>
        <v>1127</v>
      </c>
      <c r="L810" s="13" t="n">
        <f aca="false">ROUNDUP((F810+Parámetros!$C$15)/(1-G810),0)</f>
        <v>1135</v>
      </c>
      <c r="M810" s="13" t="n">
        <f aca="false">MAX(ROUNDUP((F810+I810)/(1-G810),0),Parámetros!$B$7)</f>
        <v>1179</v>
      </c>
      <c r="N810" s="12" t="n">
        <v>2122.31</v>
      </c>
      <c r="O810" s="12" t="n">
        <v>1977.65</v>
      </c>
      <c r="P810" s="13" t="n">
        <f aca="false">Parámetros!$B$6</f>
        <v>1</v>
      </c>
      <c r="Q810" s="13" t="n">
        <f aca="false">IF(AND(ISNUMBER(O810),O810-P810&gt;=Parámetros!$B$7),M810,IF(J810&lt;Parámetros!$B$13,J810,IF(K810&lt;Parámetros!$B$14,K810,IF(L810&lt;Parámetros!$B$15,L810,M810))))</f>
        <v>1179</v>
      </c>
      <c r="R810" s="13" t="n">
        <f aca="false">IF(AND(ISNUMBER(O810),O810-P810&gt;=Q810),O810-P810,Q810)</f>
        <v>1976.65</v>
      </c>
      <c r="S810" s="3" t="n">
        <f aca="false">IF(ISNUMBER(O810),R810/O810-1,"")</f>
        <v>-0.000505650645968747</v>
      </c>
      <c r="T810" s="13" t="n">
        <f aca="false">VLOOKUP(R810,Parámetros!$A$13:$C$16,3,TRUE())</f>
        <v>0</v>
      </c>
      <c r="U810" s="13" t="n">
        <f aca="false">IF(R810&gt;=Parámetros!$B$7,I810,0)</f>
        <v>75</v>
      </c>
      <c r="V810" s="13" t="n">
        <f aca="false">R810*(1-G810)-T810-U810</f>
        <v>1624.919</v>
      </c>
      <c r="W810" s="13" t="n">
        <f aca="false">V810-F810</f>
        <v>686.459</v>
      </c>
      <c r="X810" s="2" t="s">
        <v>13713</v>
      </c>
      <c r="Y810" s="2"/>
      <c r="Z810" s="13"/>
      <c r="AA810" s="2"/>
    </row>
    <row r="811" customFormat="false" ht="15" hidden="false" customHeight="false" outlineLevel="0" collapsed="false">
      <c r="A811" s="8" t="s">
        <v>9722</v>
      </c>
      <c r="B811" s="10" t="str">
        <f aca="false">'Layout Mercado Libre'!C811</f>
        <v>Crema Nivea Creme Tarro 500 ml</v>
      </c>
      <c r="C811" s="10" t="str">
        <f aca="false">IFERROR(LEFT('Layout Mercado Libre'!E811,FIND(" &gt; ",'Layout Mercado Libre'!E811)-1),"")</f>
        <v>Belleza y Cuidado Personal</v>
      </c>
      <c r="D811" s="12" t="n">
        <v>119.68</v>
      </c>
      <c r="E811" s="13" t="n">
        <f aca="false">Parámetros!$B$5</f>
        <v>4</v>
      </c>
      <c r="F811" s="13" t="n">
        <f aca="false">D811+E811</f>
        <v>123.68</v>
      </c>
      <c r="G811" s="3" t="n">
        <f aca="false">IF(C811="",Parámetros!$B$9,IFERROR(VLOOKUP(C811,Parámetros!$A$20:$B$23,2,FALSE()),Parámetros!$B$9))</f>
        <v>0.14</v>
      </c>
      <c r="H811" s="14" t="n">
        <v>0.65</v>
      </c>
      <c r="I811" s="12" t="n">
        <v>90</v>
      </c>
      <c r="J811" s="13" t="n">
        <f aca="false">ROUNDUP((F811+Parámetros!$C$13)/(1-G811),0)</f>
        <v>173</v>
      </c>
      <c r="K811" s="13" t="n">
        <f aca="false">ROUNDUP((F811+Parámetros!$C$14)/(1-G811),0)</f>
        <v>179</v>
      </c>
      <c r="L811" s="13" t="n">
        <f aca="false">ROUNDUP((F811+Parámetros!$C$15)/(1-G811),0)</f>
        <v>187</v>
      </c>
      <c r="M811" s="13" t="n">
        <f aca="false">MAX(ROUNDUP((F811+I811)/(1-G811),0),Parámetros!$B$7)</f>
        <v>299</v>
      </c>
      <c r="N811" s="12" t="n">
        <v>309.36</v>
      </c>
      <c r="O811" s="12" t="n">
        <v>122.46</v>
      </c>
      <c r="P811" s="13" t="n">
        <f aca="false">Parámetros!$B$6</f>
        <v>1</v>
      </c>
      <c r="Q811" s="13" t="n">
        <f aca="false">IF(AND(ISNUMBER(O811),O811-P811&gt;=Parámetros!$B$7),M811,IF(J811&lt;Parámetros!$B$13,J811,IF(K811&lt;Parámetros!$B$14,K811,IF(L811&lt;Parámetros!$B$15,L811,M811))))</f>
        <v>187</v>
      </c>
      <c r="R811" s="13" t="n">
        <f aca="false">IF(AND(ISNUMBER(O811),O811-P811&gt;=Q811),O811-P811,Q811)</f>
        <v>187</v>
      </c>
      <c r="S811" s="3" t="n">
        <f aca="false">IF(ISNUMBER(O811),R811/O811-1,"")</f>
        <v>0.527029234035604</v>
      </c>
      <c r="T811" s="13" t="n">
        <f aca="false">VLOOKUP(R811,Parámetros!$A$13:$C$16,3,TRUE())</f>
        <v>37</v>
      </c>
      <c r="U811" s="13" t="n">
        <f aca="false">IF(R811&gt;=Parámetros!$B$7,I811,0)</f>
        <v>0</v>
      </c>
      <c r="V811" s="13" t="n">
        <f aca="false">R811*(1-G811)-T811-U811</f>
        <v>123.82</v>
      </c>
      <c r="W811" s="13" t="n">
        <f aca="false">V811-F811</f>
        <v>0.139999999999986</v>
      </c>
      <c r="X811" s="2" t="s">
        <v>13691</v>
      </c>
      <c r="Y811" s="2"/>
      <c r="Z811" s="13"/>
      <c r="AA811" s="2"/>
    </row>
    <row r="812" customFormat="false" ht="15" hidden="false" customHeight="false" outlineLevel="0" collapsed="false">
      <c r="A812" s="8" t="s">
        <v>9731</v>
      </c>
      <c r="B812" s="10" t="str">
        <f aca="false">'Layout Mercado Libre'!C812</f>
        <v>Pharmaton Complete Kids Jarabe Sabor Frutas 100 ml</v>
      </c>
      <c r="C812" s="10" t="str">
        <f aca="false">IFERROR(LEFT('Layout Mercado Libre'!E812,FIND(" &gt; ",'Layout Mercado Libre'!E812)-1),"")</f>
        <v>Salud y Equipamiento Médico</v>
      </c>
      <c r="D812" s="12" t="n">
        <v>182.75</v>
      </c>
      <c r="E812" s="13" t="n">
        <f aca="false">Parámetros!$B$5</f>
        <v>4</v>
      </c>
      <c r="F812" s="13" t="n">
        <f aca="false">D812+E812</f>
        <v>186.75</v>
      </c>
      <c r="G812" s="3" t="n">
        <f aca="false">IF(C812="",Parámetros!$B$9,IFERROR(VLOOKUP(C812,Parámetros!$A$20:$B$23,2,FALSE()),Parámetros!$B$9))</f>
        <v>0.14</v>
      </c>
      <c r="H812" s="14" t="n">
        <v>0.17</v>
      </c>
      <c r="I812" s="12" t="n">
        <v>75</v>
      </c>
      <c r="J812" s="13" t="n">
        <f aca="false">ROUNDUP((F812+Parámetros!$C$13)/(1-G812),0)</f>
        <v>247</v>
      </c>
      <c r="K812" s="13" t="n">
        <f aca="false">ROUNDUP((F812+Parámetros!$C$14)/(1-G812),0)</f>
        <v>253</v>
      </c>
      <c r="L812" s="13" t="n">
        <f aca="false">ROUNDUP((F812+Parámetros!$C$15)/(1-G812),0)</f>
        <v>261</v>
      </c>
      <c r="M812" s="13" t="n">
        <f aca="false">MAX(ROUNDUP((F812+I812)/(1-G812),0),Parámetros!$B$7)</f>
        <v>305</v>
      </c>
      <c r="N812" s="12" t="n">
        <v>377.64</v>
      </c>
      <c r="O812" s="12" t="n">
        <v>240.49</v>
      </c>
      <c r="P812" s="13" t="n">
        <f aca="false">Parámetros!$B$6</f>
        <v>1</v>
      </c>
      <c r="Q812" s="13" t="n">
        <f aca="false">IF(AND(ISNUMBER(O812),O812-P812&gt;=Parámetros!$B$7),M812,IF(J812&lt;Parámetros!$B$13,J812,IF(K812&lt;Parámetros!$B$14,K812,IF(L812&lt;Parámetros!$B$15,L812,M812))))</f>
        <v>261</v>
      </c>
      <c r="R812" s="13" t="n">
        <f aca="false">IF(AND(ISNUMBER(O812),O812-P812&gt;=Q812),O812-P812,Q812)</f>
        <v>261</v>
      </c>
      <c r="S812" s="3" t="n">
        <f aca="false">IF(ISNUMBER(O812),R812/O812-1,"")</f>
        <v>0.0852842114017214</v>
      </c>
      <c r="T812" s="13" t="n">
        <f aca="false">VLOOKUP(R812,Parámetros!$A$13:$C$16,3,TRUE())</f>
        <v>37</v>
      </c>
      <c r="U812" s="13" t="n">
        <f aca="false">IF(R812&gt;=Parámetros!$B$7,I812,0)</f>
        <v>0</v>
      </c>
      <c r="V812" s="13" t="n">
        <f aca="false">R812*(1-G812)-T812-U812</f>
        <v>187.46</v>
      </c>
      <c r="W812" s="13" t="n">
        <f aca="false">V812-F812</f>
        <v>0.710000000000008</v>
      </c>
      <c r="X812" s="2" t="s">
        <v>13608</v>
      </c>
      <c r="Y812" s="2"/>
      <c r="Z812" s="13"/>
      <c r="AA812" s="2"/>
    </row>
    <row r="813" customFormat="false" ht="15" hidden="false" customHeight="false" outlineLevel="0" collapsed="false">
      <c r="A813" s="8" t="s">
        <v>9742</v>
      </c>
      <c r="B813" s="10" t="str">
        <f aca="false">'Layout Mercado Libre'!C813</f>
        <v>Cera Modeladora Xiomara Wax &amp; Shine Telaraña 60 g</v>
      </c>
      <c r="C813" s="10" t="str">
        <f aca="false">IFERROR(LEFT('Layout Mercado Libre'!E813,FIND(" &gt; ",'Layout Mercado Libre'!E813)-1),"")</f>
        <v>Belleza y Cuidado Personal</v>
      </c>
      <c r="D813" s="12" t="n">
        <v>34.15</v>
      </c>
      <c r="E813" s="13" t="n">
        <f aca="false">Parámetros!$B$5</f>
        <v>4</v>
      </c>
      <c r="F813" s="13" t="n">
        <f aca="false">D813+E813</f>
        <v>38.15</v>
      </c>
      <c r="G813" s="3" t="n">
        <f aca="false">IF(C813="",Parámetros!$B$9,IFERROR(VLOOKUP(C813,Parámetros!$A$20:$B$23,2,FALSE()),Parámetros!$B$9))</f>
        <v>0.14</v>
      </c>
      <c r="H813" s="14" t="n">
        <v>0.12</v>
      </c>
      <c r="I813" s="12" t="n">
        <v>75</v>
      </c>
      <c r="J813" s="13" t="n">
        <f aca="false">ROUNDUP((F813+Parámetros!$C$13)/(1-G813),0)</f>
        <v>74</v>
      </c>
      <c r="K813" s="13" t="n">
        <f aca="false">ROUNDUP((F813+Parámetros!$C$14)/(1-G813),0)</f>
        <v>80</v>
      </c>
      <c r="L813" s="13" t="n">
        <f aca="false">ROUNDUP((F813+Parámetros!$C$15)/(1-G813),0)</f>
        <v>88</v>
      </c>
      <c r="M813" s="13" t="n">
        <f aca="false">MAX(ROUNDUP((F813+I813)/(1-G813),0),Parámetros!$B$7)</f>
        <v>299</v>
      </c>
      <c r="N813" s="12" t="n">
        <v>107.5</v>
      </c>
      <c r="O813" s="12" t="n">
        <v>51</v>
      </c>
      <c r="P813" s="13" t="n">
        <f aca="false">Parámetros!$B$6</f>
        <v>1</v>
      </c>
      <c r="Q813" s="13" t="n">
        <f aca="false">IF(AND(ISNUMBER(O813),O813-P813&gt;=Parámetros!$B$7),M813,IF(J813&lt;Parámetros!$B$13,J813,IF(K813&lt;Parámetros!$B$14,K813,IF(L813&lt;Parámetros!$B$15,L813,M813))))</f>
        <v>74</v>
      </c>
      <c r="R813" s="13" t="n">
        <f aca="false">IF(AND(ISNUMBER(O813),O813-P813&gt;=Q813),O813-P813,Q813)</f>
        <v>74</v>
      </c>
      <c r="S813" s="3" t="n">
        <f aca="false">IF(ISNUMBER(O813),R813/O813-1,"")</f>
        <v>0.450980392156863</v>
      </c>
      <c r="T813" s="13" t="n">
        <f aca="false">VLOOKUP(R813,Parámetros!$A$13:$C$16,3,TRUE())</f>
        <v>25</v>
      </c>
      <c r="U813" s="13" t="n">
        <f aca="false">IF(R813&gt;=Parámetros!$B$7,I813,0)</f>
        <v>0</v>
      </c>
      <c r="V813" s="13" t="n">
        <f aca="false">R813*(1-G813)-T813-U813</f>
        <v>38.64</v>
      </c>
      <c r="W813" s="13" t="n">
        <f aca="false">V813-F813</f>
        <v>0.490000000000002</v>
      </c>
      <c r="X813" s="2" t="s">
        <v>13705</v>
      </c>
      <c r="Y813" s="2"/>
      <c r="Z813" s="13"/>
      <c r="AA813" s="2"/>
    </row>
    <row r="814" customFormat="false" ht="15" hidden="false" customHeight="false" outlineLevel="0" collapsed="false">
      <c r="A814" s="8" t="s">
        <v>9752</v>
      </c>
      <c r="B814" s="10" t="str">
        <f aca="false">'Layout Mercado Libre'!C814</f>
        <v>Pepto-Bismol Tabletas Masticables 12 Piezas</v>
      </c>
      <c r="C814" s="10" t="str">
        <f aca="false">IFERROR(LEFT('Layout Mercado Libre'!E814,FIND(" &gt; ",'Layout Mercado Libre'!E814)-1),"")</f>
        <v>Salud y Equipamiento Médico</v>
      </c>
      <c r="D814" s="12" t="n">
        <v>48.92</v>
      </c>
      <c r="E814" s="13" t="n">
        <f aca="false">Parámetros!$B$5</f>
        <v>4</v>
      </c>
      <c r="F814" s="13" t="n">
        <f aca="false">D814+E814</f>
        <v>52.92</v>
      </c>
      <c r="G814" s="3" t="n">
        <f aca="false">IF(C814="",Parámetros!$B$9,IFERROR(VLOOKUP(C814,Parámetros!$A$20:$B$23,2,FALSE()),Parámetros!$B$9))</f>
        <v>0.14</v>
      </c>
      <c r="H814" s="14" t="n">
        <v>0.15</v>
      </c>
      <c r="I814" s="12" t="n">
        <v>75</v>
      </c>
      <c r="J814" s="13" t="n">
        <f aca="false">ROUNDUP((F814+Parámetros!$C$13)/(1-G814),0)</f>
        <v>91</v>
      </c>
      <c r="K814" s="13" t="n">
        <f aca="false">ROUNDUP((F814+Parámetros!$C$14)/(1-G814),0)</f>
        <v>97</v>
      </c>
      <c r="L814" s="13" t="n">
        <f aca="false">ROUNDUP((F814+Parámetros!$C$15)/(1-G814),0)</f>
        <v>105</v>
      </c>
      <c r="M814" s="13" t="n">
        <f aca="false">MAX(ROUNDUP((F814+I814)/(1-G814),0),Parámetros!$B$7)</f>
        <v>299</v>
      </c>
      <c r="N814" s="12" t="n">
        <v>114.49</v>
      </c>
      <c r="O814" s="12" t="n">
        <v>98.01</v>
      </c>
      <c r="P814" s="13" t="n">
        <f aca="false">Parámetros!$B$6</f>
        <v>1</v>
      </c>
      <c r="Q814" s="13" t="n">
        <f aca="false">IF(AND(ISNUMBER(O814),O814-P814&gt;=Parámetros!$B$7),M814,IF(J814&lt;Parámetros!$B$13,J814,IF(K814&lt;Parámetros!$B$14,K814,IF(L814&lt;Parámetros!$B$15,L814,M814))))</f>
        <v>91</v>
      </c>
      <c r="R814" s="13" t="n">
        <f aca="false">IF(AND(ISNUMBER(O814),O814-P814&gt;=Q814),O814-P814,Q814)</f>
        <v>97.01</v>
      </c>
      <c r="S814" s="3" t="n">
        <f aca="false">IF(ISNUMBER(O814),R814/O814-1,"")</f>
        <v>-0.0102030405060708</v>
      </c>
      <c r="T814" s="13" t="n">
        <f aca="false">VLOOKUP(R814,Parámetros!$A$13:$C$16,3,TRUE())</f>
        <v>25</v>
      </c>
      <c r="U814" s="13" t="n">
        <f aca="false">IF(R814&gt;=Parámetros!$B$7,I814,0)</f>
        <v>0</v>
      </c>
      <c r="V814" s="13" t="n">
        <f aca="false">R814*(1-G814)-T814-U814</f>
        <v>58.4286</v>
      </c>
      <c r="W814" s="13" t="n">
        <f aca="false">V814-F814</f>
        <v>5.5086</v>
      </c>
      <c r="X814" s="2" t="s">
        <v>13536</v>
      </c>
      <c r="Y814" s="2"/>
      <c r="Z814" s="13"/>
      <c r="AA814" s="2"/>
    </row>
    <row r="815" customFormat="false" ht="15" hidden="false" customHeight="false" outlineLevel="0" collapsed="false">
      <c r="A815" s="8" t="s">
        <v>9761</v>
      </c>
      <c r="B815" s="10" t="str">
        <f aca="false">'Layout Mercado Libre'!C815</f>
        <v>Zedesen Ceftibuteno 400 mg 10 Cápsulas</v>
      </c>
      <c r="C815" s="10" t="str">
        <f aca="false">IFERROR(LEFT('Layout Mercado Libre'!E815,FIND(" &gt; ",'Layout Mercado Libre'!E815)-1),"")</f>
        <v>Salud y Equipamiento Médico</v>
      </c>
      <c r="D815" s="12" t="n">
        <v>976</v>
      </c>
      <c r="E815" s="13" t="n">
        <f aca="false">Parámetros!$B$5</f>
        <v>4</v>
      </c>
      <c r="F815" s="13" t="n">
        <f aca="false">D815+E815</f>
        <v>980</v>
      </c>
      <c r="G815" s="3" t="n">
        <f aca="false">IF(C815="",Parámetros!$B$9,IFERROR(VLOOKUP(C815,Parámetros!$A$20:$B$23,2,FALSE()),Parámetros!$B$9))</f>
        <v>0.14</v>
      </c>
      <c r="H815" s="14" t="n">
        <v>0.14</v>
      </c>
      <c r="I815" s="12" t="n">
        <v>75</v>
      </c>
      <c r="J815" s="13" t="n">
        <f aca="false">ROUNDUP((F815+Parámetros!$C$13)/(1-G815),0)</f>
        <v>1169</v>
      </c>
      <c r="K815" s="13" t="n">
        <f aca="false">ROUNDUP((F815+Parámetros!$C$14)/(1-G815),0)</f>
        <v>1175</v>
      </c>
      <c r="L815" s="13" t="n">
        <f aca="false">ROUNDUP((F815+Parámetros!$C$15)/(1-G815),0)</f>
        <v>1183</v>
      </c>
      <c r="M815" s="13" t="n">
        <f aca="false">MAX(ROUNDUP((F815+I815)/(1-G815),0),Parámetros!$B$7)</f>
        <v>1227</v>
      </c>
      <c r="N815" s="12" t="n">
        <v>1231.07</v>
      </c>
      <c r="O815" s="12" t="n">
        <v>1294.2</v>
      </c>
      <c r="P815" s="13" t="n">
        <f aca="false">Parámetros!$B$6</f>
        <v>1</v>
      </c>
      <c r="Q815" s="13" t="n">
        <f aca="false">IF(AND(ISNUMBER(O815),O815-P815&gt;=Parámetros!$B$7),M815,IF(J815&lt;Parámetros!$B$13,J815,IF(K815&lt;Parámetros!$B$14,K815,IF(L815&lt;Parámetros!$B$15,L815,M815))))</f>
        <v>1227</v>
      </c>
      <c r="R815" s="13" t="n">
        <f aca="false">IF(AND(ISNUMBER(O815),O815-P815&gt;=Q815),O815-P815,Q815)</f>
        <v>1293.2</v>
      </c>
      <c r="S815" s="3" t="n">
        <f aca="false">IF(ISNUMBER(O815),R815/O815-1,"")</f>
        <v>-0.000772678102302526</v>
      </c>
      <c r="T815" s="13" t="n">
        <f aca="false">VLOOKUP(R815,Parámetros!$A$13:$C$16,3,TRUE())</f>
        <v>0</v>
      </c>
      <c r="U815" s="13" t="n">
        <f aca="false">IF(R815&gt;=Parámetros!$B$7,I815,0)</f>
        <v>75</v>
      </c>
      <c r="V815" s="13" t="n">
        <f aca="false">R815*(1-G815)-T815-U815</f>
        <v>1037.152</v>
      </c>
      <c r="W815" s="13" t="n">
        <f aca="false">V815-F815</f>
        <v>57.152</v>
      </c>
      <c r="X815" s="2" t="s">
        <v>13702</v>
      </c>
      <c r="Y815" s="2"/>
      <c r="Z815" s="13"/>
      <c r="AA815" s="2"/>
    </row>
    <row r="816" customFormat="false" ht="15" hidden="false" customHeight="false" outlineLevel="0" collapsed="false">
      <c r="A816" s="8" t="s">
        <v>9772</v>
      </c>
      <c r="B816" s="10" t="str">
        <f aca="false">'Layout Mercado Libre'!C816</f>
        <v>Desodorante Axe Ice Chill Aerosol 150 ml</v>
      </c>
      <c r="C816" s="10" t="str">
        <f aca="false">IFERROR(LEFT('Layout Mercado Libre'!E816,FIND(" &gt; ",'Layout Mercado Libre'!E816)-1),"")</f>
        <v>Belleza y Cuidado Personal</v>
      </c>
      <c r="D816" s="12" t="n">
        <v>39.51</v>
      </c>
      <c r="E816" s="13" t="n">
        <f aca="false">Parámetros!$B$5</f>
        <v>4</v>
      </c>
      <c r="F816" s="13" t="n">
        <f aca="false">D816+E816</f>
        <v>43.51</v>
      </c>
      <c r="G816" s="3" t="n">
        <f aca="false">IF(C816="",Parámetros!$B$9,IFERROR(VLOOKUP(C816,Parámetros!$A$20:$B$23,2,FALSE()),Parámetros!$B$9))</f>
        <v>0.14</v>
      </c>
      <c r="H816" s="14" t="n">
        <v>0.23</v>
      </c>
      <c r="I816" s="12" t="n">
        <v>75</v>
      </c>
      <c r="J816" s="13" t="n">
        <f aca="false">ROUNDUP((F816+Parámetros!$C$13)/(1-G816),0)</f>
        <v>80</v>
      </c>
      <c r="K816" s="13" t="n">
        <f aca="false">ROUNDUP((F816+Parámetros!$C$14)/(1-G816),0)</f>
        <v>86</v>
      </c>
      <c r="L816" s="13" t="n">
        <f aca="false">ROUNDUP((F816+Parámetros!$C$15)/(1-G816),0)</f>
        <v>94</v>
      </c>
      <c r="M816" s="13" t="n">
        <f aca="false">MAX(ROUNDUP((F816+I816)/(1-G816),0),Parámetros!$B$7)</f>
        <v>299</v>
      </c>
      <c r="N816" s="12" t="n">
        <v>212.01</v>
      </c>
      <c r="O816" s="12" t="n">
        <v>212.01</v>
      </c>
      <c r="P816" s="13" t="n">
        <f aca="false">Parámetros!$B$6</f>
        <v>1</v>
      </c>
      <c r="Q816" s="13" t="n">
        <f aca="false">IF(AND(ISNUMBER(O816),O816-P816&gt;=Parámetros!$B$7),M816,IF(J816&lt;Parámetros!$B$13,J816,IF(K816&lt;Parámetros!$B$14,K816,IF(L816&lt;Parámetros!$B$15,L816,M816))))</f>
        <v>80</v>
      </c>
      <c r="R816" s="13" t="n">
        <f aca="false">IF(AND(ISNUMBER(O816),O816-P816&gt;=Q816),O816-P816,Q816)</f>
        <v>211.01</v>
      </c>
      <c r="S816" s="3" t="n">
        <f aca="false">IF(ISNUMBER(O816),R816/O816-1,"")</f>
        <v>-0.00471675864346022</v>
      </c>
      <c r="T816" s="13" t="n">
        <f aca="false">VLOOKUP(R816,Parámetros!$A$13:$C$16,3,TRUE())</f>
        <v>37</v>
      </c>
      <c r="U816" s="13" t="n">
        <f aca="false">IF(R816&gt;=Parámetros!$B$7,I816,0)</f>
        <v>0</v>
      </c>
      <c r="V816" s="13" t="n">
        <f aca="false">R816*(1-G816)-T816-U816</f>
        <v>144.4686</v>
      </c>
      <c r="W816" s="13" t="n">
        <f aca="false">V816-F816</f>
        <v>100.9586</v>
      </c>
      <c r="X816" s="2" t="s">
        <v>13625</v>
      </c>
      <c r="Y816" s="2"/>
      <c r="Z816" s="13"/>
      <c r="AA816" s="2"/>
    </row>
    <row r="817" customFormat="false" ht="15" hidden="false" customHeight="false" outlineLevel="0" collapsed="false">
      <c r="A817" s="8" t="s">
        <v>9782</v>
      </c>
      <c r="B817" s="10" t="str">
        <f aca="false">'Layout Mercado Libre'!C817</f>
        <v>Hilo Dental Oral-B Essential Floss Encerado 50 m</v>
      </c>
      <c r="C817" s="10" t="str">
        <f aca="false">IFERROR(LEFT('Layout Mercado Libre'!E817,FIND(" &gt; ",'Layout Mercado Libre'!E817)-1),"")</f>
        <v>Belleza y Cuidado Personal</v>
      </c>
      <c r="D817" s="12" t="n">
        <v>59.76</v>
      </c>
      <c r="E817" s="13" t="n">
        <f aca="false">Parámetros!$B$5</f>
        <v>4</v>
      </c>
      <c r="F817" s="13" t="n">
        <f aca="false">D817+E817</f>
        <v>63.76</v>
      </c>
      <c r="G817" s="3" t="n">
        <f aca="false">IF(C817="",Parámetros!$B$9,IFERROR(VLOOKUP(C817,Parámetros!$A$20:$B$23,2,FALSE()),Parámetros!$B$9))</f>
        <v>0.14</v>
      </c>
      <c r="H817" s="14" t="n">
        <v>0.08</v>
      </c>
      <c r="I817" s="12" t="n">
        <v>75</v>
      </c>
      <c r="J817" s="13" t="n">
        <f aca="false">ROUNDUP((F817+Parámetros!$C$13)/(1-G817),0)</f>
        <v>104</v>
      </c>
      <c r="K817" s="13" t="n">
        <f aca="false">ROUNDUP((F817+Parámetros!$C$14)/(1-G817),0)</f>
        <v>110</v>
      </c>
      <c r="L817" s="13" t="n">
        <f aca="false">ROUNDUP((F817+Parámetros!$C$15)/(1-G817),0)</f>
        <v>118</v>
      </c>
      <c r="M817" s="13" t="n">
        <f aca="false">MAX(ROUNDUP((F817+I817)/(1-G817),0),Parámetros!$B$7)</f>
        <v>299</v>
      </c>
      <c r="N817" s="12" t="n">
        <v>179.48</v>
      </c>
      <c r="O817" s="12" t="n">
        <v>89.81</v>
      </c>
      <c r="P817" s="13" t="n">
        <f aca="false">Parámetros!$B$6</f>
        <v>1</v>
      </c>
      <c r="Q817" s="13" t="n">
        <f aca="false">IF(AND(ISNUMBER(O817),O817-P817&gt;=Parámetros!$B$7),M817,IF(J817&lt;Parámetros!$B$13,J817,IF(K817&lt;Parámetros!$B$14,K817,IF(L817&lt;Parámetros!$B$15,L817,M817))))</f>
        <v>110</v>
      </c>
      <c r="R817" s="13" t="n">
        <f aca="false">IF(AND(ISNUMBER(O817),O817-P817&gt;=Q817),O817-P817,Q817)</f>
        <v>110</v>
      </c>
      <c r="S817" s="3" t="n">
        <f aca="false">IF(ISNUMBER(O817),R817/O817-1,"")</f>
        <v>0.224807927847678</v>
      </c>
      <c r="T817" s="13" t="n">
        <f aca="false">VLOOKUP(R817,Parámetros!$A$13:$C$16,3,TRUE())</f>
        <v>30</v>
      </c>
      <c r="U817" s="13" t="n">
        <f aca="false">IF(R817&gt;=Parámetros!$B$7,I817,0)</f>
        <v>0</v>
      </c>
      <c r="V817" s="13" t="n">
        <f aca="false">R817*(1-G817)-T817-U817</f>
        <v>64.6</v>
      </c>
      <c r="W817" s="13" t="n">
        <f aca="false">V817-F817</f>
        <v>0.839999999999996</v>
      </c>
      <c r="X817" s="2" t="s">
        <v>13677</v>
      </c>
      <c r="Y817" s="2"/>
      <c r="Z817" s="13"/>
      <c r="AA817" s="2"/>
    </row>
    <row r="818" customFormat="false" ht="15" hidden="false" customHeight="false" outlineLevel="0" collapsed="false">
      <c r="A818" s="8" t="s">
        <v>9794</v>
      </c>
      <c r="B818" s="10" t="str">
        <f aca="false">'Layout Mercado Libre'!C818</f>
        <v>Koptin Azitromicina 900 mg Suspensión 22.5 ml</v>
      </c>
      <c r="C818" s="10" t="str">
        <f aca="false">IFERROR(LEFT('Layout Mercado Libre'!E818,FIND(" &gt; ",'Layout Mercado Libre'!E818)-1),"")</f>
        <v>Salud y Equipamiento Médico</v>
      </c>
      <c r="D818" s="12" t="n">
        <v>297.94</v>
      </c>
      <c r="E818" s="13" t="n">
        <f aca="false">Parámetros!$B$5</f>
        <v>4</v>
      </c>
      <c r="F818" s="13" t="n">
        <f aca="false">D818+E818</f>
        <v>301.94</v>
      </c>
      <c r="G818" s="3" t="n">
        <f aca="false">IF(C818="",Parámetros!$B$9,IFERROR(VLOOKUP(C818,Parámetros!$A$20:$B$23,2,FALSE()),Parámetros!$B$9))</f>
        <v>0.14</v>
      </c>
      <c r="H818" s="14" t="n">
        <v>0.08</v>
      </c>
      <c r="I818" s="12" t="n">
        <v>75</v>
      </c>
      <c r="J818" s="13" t="n">
        <f aca="false">ROUNDUP((F818+Parámetros!$C$13)/(1-G818),0)</f>
        <v>381</v>
      </c>
      <c r="K818" s="13" t="n">
        <f aca="false">ROUNDUP((F818+Parámetros!$C$14)/(1-G818),0)</f>
        <v>386</v>
      </c>
      <c r="L818" s="13" t="n">
        <f aca="false">ROUNDUP((F818+Parámetros!$C$15)/(1-G818),0)</f>
        <v>395</v>
      </c>
      <c r="M818" s="13" t="n">
        <f aca="false">MAX(ROUNDUP((F818+I818)/(1-G818),0),Parámetros!$B$7)</f>
        <v>439</v>
      </c>
      <c r="N818" s="12" t="n">
        <v>557.48</v>
      </c>
      <c r="O818" s="12" t="n">
        <v>549</v>
      </c>
      <c r="P818" s="13" t="n">
        <f aca="false">Parámetros!$B$6</f>
        <v>1</v>
      </c>
      <c r="Q818" s="13" t="n">
        <f aca="false">IF(AND(ISNUMBER(O818),O818-P818&gt;=Parámetros!$B$7),M818,IF(J818&lt;Parámetros!$B$13,J818,IF(K818&lt;Parámetros!$B$14,K818,IF(L818&lt;Parámetros!$B$15,L818,M818))))</f>
        <v>439</v>
      </c>
      <c r="R818" s="13" t="n">
        <f aca="false">IF(AND(ISNUMBER(O818),O818-P818&gt;=Q818),O818-P818,Q818)</f>
        <v>548</v>
      </c>
      <c r="S818" s="3" t="n">
        <f aca="false">IF(ISNUMBER(O818),R818/O818-1,"")</f>
        <v>-0.00182149362477235</v>
      </c>
      <c r="T818" s="13" t="n">
        <f aca="false">VLOOKUP(R818,Parámetros!$A$13:$C$16,3,TRUE())</f>
        <v>0</v>
      </c>
      <c r="U818" s="13" t="n">
        <f aca="false">IF(R818&gt;=Parámetros!$B$7,I818,0)</f>
        <v>75</v>
      </c>
      <c r="V818" s="13" t="n">
        <f aca="false">R818*(1-G818)-T818-U818</f>
        <v>396.28</v>
      </c>
      <c r="W818" s="13" t="n">
        <f aca="false">V818-F818</f>
        <v>94.34</v>
      </c>
      <c r="X818" s="2" t="s">
        <v>13768</v>
      </c>
      <c r="Y818" s="2"/>
      <c r="Z818" s="13"/>
      <c r="AA818" s="2"/>
    </row>
    <row r="819" customFormat="false" ht="15" hidden="false" customHeight="false" outlineLevel="0" collapsed="false">
      <c r="A819" s="8" t="s">
        <v>9805</v>
      </c>
      <c r="B819" s="10" t="str">
        <f aca="false">'Layout Mercado Libre'!C819</f>
        <v>Oxímetro de Pulso para Dedo Homecare InhalaCare INH01</v>
      </c>
      <c r="C819" s="10" t="str">
        <f aca="false">IFERROR(LEFT('Layout Mercado Libre'!E819,FIND(" &gt; ",'Layout Mercado Libre'!E819)-1),"")</f>
        <v>Salud y Equipamiento Médico</v>
      </c>
      <c r="D819" s="12" t="n">
        <v>200</v>
      </c>
      <c r="E819" s="13" t="n">
        <f aca="false">Parámetros!$B$5</f>
        <v>4</v>
      </c>
      <c r="F819" s="13" t="n">
        <f aca="false">D819+E819</f>
        <v>204</v>
      </c>
      <c r="G819" s="3" t="n">
        <f aca="false">IF(C819="",Parámetros!$B$9,IFERROR(VLOOKUP(C819,Parámetros!$A$20:$B$23,2,FALSE()),Parámetros!$B$9))</f>
        <v>0.14</v>
      </c>
      <c r="H819" s="14" t="n">
        <v>0.5</v>
      </c>
      <c r="I819" s="12" t="n">
        <v>75</v>
      </c>
      <c r="J819" s="13" t="n">
        <f aca="false">ROUNDUP((F819+Parámetros!$C$13)/(1-G819),0)</f>
        <v>267</v>
      </c>
      <c r="K819" s="13" t="n">
        <f aca="false">ROUNDUP((F819+Parámetros!$C$14)/(1-G819),0)</f>
        <v>273</v>
      </c>
      <c r="L819" s="13" t="n">
        <f aca="false">ROUNDUP((F819+Parámetros!$C$15)/(1-G819),0)</f>
        <v>281</v>
      </c>
      <c r="M819" s="13" t="n">
        <f aca="false">MAX(ROUNDUP((F819+I819)/(1-G819),0),Parámetros!$B$7)</f>
        <v>325</v>
      </c>
      <c r="N819" s="12" t="n">
        <v>324</v>
      </c>
      <c r="O819" s="12" t="n">
        <v>278</v>
      </c>
      <c r="P819" s="13" t="n">
        <f aca="false">Parámetros!$B$6</f>
        <v>1</v>
      </c>
      <c r="Q819" s="13" t="n">
        <f aca="false">IF(AND(ISNUMBER(O819),O819-P819&gt;=Parámetros!$B$7),M819,IF(J819&lt;Parámetros!$B$13,J819,IF(K819&lt;Parámetros!$B$14,K819,IF(L819&lt;Parámetros!$B$15,L819,M819))))</f>
        <v>281</v>
      </c>
      <c r="R819" s="13" t="n">
        <f aca="false">IF(AND(ISNUMBER(O819),O819-P819&gt;=Q819),O819-P819,Q819)</f>
        <v>281</v>
      </c>
      <c r="S819" s="3" t="n">
        <f aca="false">IF(ISNUMBER(O819),R819/O819-1,"")</f>
        <v>0.0107913669064748</v>
      </c>
      <c r="T819" s="13" t="n">
        <f aca="false">VLOOKUP(R819,Parámetros!$A$13:$C$16,3,TRUE())</f>
        <v>37</v>
      </c>
      <c r="U819" s="13" t="n">
        <f aca="false">IF(R819&gt;=Parámetros!$B$7,I819,0)</f>
        <v>0</v>
      </c>
      <c r="V819" s="13" t="n">
        <f aca="false">R819*(1-G819)-T819-U819</f>
        <v>204.66</v>
      </c>
      <c r="W819" s="13" t="n">
        <f aca="false">V819-F819</f>
        <v>0.659999999999997</v>
      </c>
      <c r="X819" s="2" t="s">
        <v>13577</v>
      </c>
      <c r="Y819" s="2"/>
      <c r="Z819" s="13"/>
      <c r="AA819" s="2"/>
    </row>
    <row r="820" customFormat="false" ht="15" hidden="false" customHeight="false" outlineLevel="0" collapsed="false">
      <c r="A820" s="8" t="s">
        <v>9818</v>
      </c>
      <c r="B820" s="10" t="str">
        <f aca="false">'Layout Mercado Libre'!C820</f>
        <v>Pilas Alcalinas Duracell AA Tira con 6 Piezas</v>
      </c>
      <c r="C820" s="10" t="str">
        <f aca="false">IFERROR(LEFT('Layout Mercado Libre'!E820,FIND(" &gt; ",'Layout Mercado Libre'!E820)-1),"")</f>
        <v>Electrónica, Audio y Video</v>
      </c>
      <c r="D820" s="12" t="n">
        <v>97.49</v>
      </c>
      <c r="E820" s="13" t="n">
        <f aca="false">Parámetros!$B$5</f>
        <v>4</v>
      </c>
      <c r="F820" s="13" t="n">
        <f aca="false">D820+E820</f>
        <v>101.49</v>
      </c>
      <c r="G820" s="3" t="n">
        <f aca="false">IF(C820="",Parámetros!$B$9,IFERROR(VLOOKUP(C820,Parámetros!$A$20:$B$23,2,FALSE()),Parámetros!$B$9))</f>
        <v>0.16</v>
      </c>
      <c r="H820" s="14" t="n">
        <v>0.19</v>
      </c>
      <c r="I820" s="12" t="n">
        <v>75</v>
      </c>
      <c r="J820" s="13" t="n">
        <f aca="false">ROUNDUP((F820+Parámetros!$C$13)/(1-G820),0)</f>
        <v>151</v>
      </c>
      <c r="K820" s="13" t="n">
        <f aca="false">ROUNDUP((F820+Parámetros!$C$14)/(1-G820),0)</f>
        <v>157</v>
      </c>
      <c r="L820" s="13" t="n">
        <f aca="false">ROUNDUP((F820+Parámetros!$C$15)/(1-G820),0)</f>
        <v>165</v>
      </c>
      <c r="M820" s="13" t="n">
        <f aca="false">MAX(ROUNDUP((F820+I820)/(1-G820),0),Parámetros!$B$7)</f>
        <v>299</v>
      </c>
      <c r="N820" s="12" t="n">
        <v>207.33</v>
      </c>
      <c r="O820" s="12" t="n">
        <v>252</v>
      </c>
      <c r="P820" s="13" t="n">
        <f aca="false">Parámetros!$B$6</f>
        <v>1</v>
      </c>
      <c r="Q820" s="13" t="n">
        <f aca="false">IF(AND(ISNUMBER(O820),O820-P820&gt;=Parámetros!$B$7),M820,IF(J820&lt;Parámetros!$B$13,J820,IF(K820&lt;Parámetros!$B$14,K820,IF(L820&lt;Parámetros!$B$15,L820,M820))))</f>
        <v>165</v>
      </c>
      <c r="R820" s="13" t="n">
        <f aca="false">IF(AND(ISNUMBER(O820),O820-P820&gt;=Q820),O820-P820,Q820)</f>
        <v>251</v>
      </c>
      <c r="S820" s="3" t="n">
        <f aca="false">IF(ISNUMBER(O820),R820/O820-1,"")</f>
        <v>-0.00396825396825395</v>
      </c>
      <c r="T820" s="13" t="n">
        <f aca="false">VLOOKUP(R820,Parámetros!$A$13:$C$16,3,TRUE())</f>
        <v>37</v>
      </c>
      <c r="U820" s="13" t="n">
        <f aca="false">IF(R820&gt;=Parámetros!$B$7,I820,0)</f>
        <v>0</v>
      </c>
      <c r="V820" s="13" t="n">
        <f aca="false">R820*(1-G820)-T820-U820</f>
        <v>173.84</v>
      </c>
      <c r="W820" s="13" t="n">
        <f aca="false">V820-F820</f>
        <v>72.35</v>
      </c>
      <c r="X820" s="2" t="s">
        <v>13655</v>
      </c>
      <c r="Y820" s="2"/>
      <c r="Z820" s="13"/>
      <c r="AA820" s="2"/>
    </row>
    <row r="821" customFormat="false" ht="15" hidden="false" customHeight="false" outlineLevel="0" collapsed="false">
      <c r="A821" s="8" t="s">
        <v>9826</v>
      </c>
      <c r="B821" s="10" t="str">
        <f aca="false">'Layout Mercado Libre'!C821</f>
        <v>Maviglin Metformina Glibenclamida 500/5 mg 60 Tabletas</v>
      </c>
      <c r="C821" s="10" t="str">
        <f aca="false">IFERROR(LEFT('Layout Mercado Libre'!E821,FIND(" &gt; ",'Layout Mercado Libre'!E821)-1),"")</f>
        <v>Salud y Equipamiento Médico</v>
      </c>
      <c r="D821" s="12" t="n">
        <v>70.35</v>
      </c>
      <c r="E821" s="13" t="n">
        <f aca="false">Parámetros!$B$5</f>
        <v>4</v>
      </c>
      <c r="F821" s="13" t="n">
        <f aca="false">D821+E821</f>
        <v>74.35</v>
      </c>
      <c r="G821" s="3" t="n">
        <f aca="false">IF(C821="",Parámetros!$B$9,IFERROR(VLOOKUP(C821,Parámetros!$A$20:$B$23,2,FALSE()),Parámetros!$B$9))</f>
        <v>0.14</v>
      </c>
      <c r="H821" s="14" t="n">
        <v>0.26</v>
      </c>
      <c r="I821" s="12" t="n">
        <v>75</v>
      </c>
      <c r="J821" s="13" t="n">
        <f aca="false">ROUNDUP((F821+Parámetros!$C$13)/(1-G821),0)</f>
        <v>116</v>
      </c>
      <c r="K821" s="13" t="n">
        <f aca="false">ROUNDUP((F821+Parámetros!$C$14)/(1-G821),0)</f>
        <v>122</v>
      </c>
      <c r="L821" s="13" t="n">
        <f aca="false">ROUNDUP((F821+Parámetros!$C$15)/(1-G821),0)</f>
        <v>130</v>
      </c>
      <c r="M821" s="13" t="n">
        <f aca="false">MAX(ROUNDUP((F821+I821)/(1-G821),0),Parámetros!$B$7)</f>
        <v>299</v>
      </c>
      <c r="N821" s="12" t="n">
        <v>144.15</v>
      </c>
      <c r="O821" s="12" t="n">
        <v>120</v>
      </c>
      <c r="P821" s="13" t="n">
        <f aca="false">Parámetros!$B$6</f>
        <v>1</v>
      </c>
      <c r="Q821" s="13" t="n">
        <f aca="false">IF(AND(ISNUMBER(O821),O821-P821&gt;=Parámetros!$B$7),M821,IF(J821&lt;Parámetros!$B$13,J821,IF(K821&lt;Parámetros!$B$14,K821,IF(L821&lt;Parámetros!$B$15,L821,M821))))</f>
        <v>122</v>
      </c>
      <c r="R821" s="13" t="n">
        <f aca="false">IF(AND(ISNUMBER(O821),O821-P821&gt;=Q821),O821-P821,Q821)</f>
        <v>122</v>
      </c>
      <c r="S821" s="3" t="n">
        <f aca="false">IF(ISNUMBER(O821),R821/O821-1,"")</f>
        <v>0.0166666666666666</v>
      </c>
      <c r="T821" s="13" t="n">
        <f aca="false">VLOOKUP(R821,Parámetros!$A$13:$C$16,3,TRUE())</f>
        <v>30</v>
      </c>
      <c r="U821" s="13" t="n">
        <f aca="false">IF(R821&gt;=Parámetros!$B$7,I821,0)</f>
        <v>0</v>
      </c>
      <c r="V821" s="13" t="n">
        <f aca="false">R821*(1-G821)-T821-U821</f>
        <v>74.92</v>
      </c>
      <c r="W821" s="13" t="n">
        <f aca="false">V821-F821</f>
        <v>0.570000000000007</v>
      </c>
      <c r="X821" s="2" t="s">
        <v>13534</v>
      </c>
      <c r="Y821" s="2"/>
      <c r="Z821" s="13"/>
      <c r="AA821" s="2"/>
    </row>
    <row r="822" customFormat="false" ht="15" hidden="false" customHeight="false" outlineLevel="0" collapsed="false">
      <c r="A822" s="8" t="s">
        <v>9837</v>
      </c>
      <c r="B822" s="10" t="str">
        <f aca="false">'Layout Mercado Libre'!C822</f>
        <v>Tafirol Flex 300 mg/250 mg 30 Tabletas</v>
      </c>
      <c r="C822" s="10" t="str">
        <f aca="false">IFERROR(LEFT('Layout Mercado Libre'!E822,FIND(" &gt; ",'Layout Mercado Libre'!E822)-1),"")</f>
        <v>Salud y Equipamiento Médico</v>
      </c>
      <c r="D822" s="12" t="n">
        <v>620.03</v>
      </c>
      <c r="E822" s="13" t="n">
        <f aca="false">Parámetros!$B$5</f>
        <v>4</v>
      </c>
      <c r="F822" s="13" t="n">
        <f aca="false">D822+E822</f>
        <v>624.03</v>
      </c>
      <c r="G822" s="3" t="n">
        <f aca="false">IF(C822="",Parámetros!$B$9,IFERROR(VLOOKUP(C822,Parámetros!$A$20:$B$23,2,FALSE()),Parámetros!$B$9))</f>
        <v>0.14</v>
      </c>
      <c r="H822" s="14" t="n">
        <v>0.19</v>
      </c>
      <c r="I822" s="12" t="n">
        <v>75</v>
      </c>
      <c r="J822" s="13" t="n">
        <f aca="false">ROUNDUP((F822+Parámetros!$C$13)/(1-G822),0)</f>
        <v>755</v>
      </c>
      <c r="K822" s="13" t="n">
        <f aca="false">ROUNDUP((F822+Parámetros!$C$14)/(1-G822),0)</f>
        <v>761</v>
      </c>
      <c r="L822" s="13" t="n">
        <f aca="false">ROUNDUP((F822+Parámetros!$C$15)/(1-G822),0)</f>
        <v>769</v>
      </c>
      <c r="M822" s="13" t="n">
        <f aca="false">MAX(ROUNDUP((F822+I822)/(1-G822),0),Parámetros!$B$7)</f>
        <v>813</v>
      </c>
      <c r="N822" s="12" t="n">
        <v>1171.08</v>
      </c>
      <c r="O822" s="12" t="n">
        <v>1181.41</v>
      </c>
      <c r="P822" s="13" t="n">
        <f aca="false">Parámetros!$B$6</f>
        <v>1</v>
      </c>
      <c r="Q822" s="13" t="n">
        <f aca="false">IF(AND(ISNUMBER(O822),O822-P822&gt;=Parámetros!$B$7),M822,IF(J822&lt;Parámetros!$B$13,J822,IF(K822&lt;Parámetros!$B$14,K822,IF(L822&lt;Parámetros!$B$15,L822,M822))))</f>
        <v>813</v>
      </c>
      <c r="R822" s="13" t="n">
        <f aca="false">IF(AND(ISNUMBER(O822),O822-P822&gt;=Q822),O822-P822,Q822)</f>
        <v>1180.41</v>
      </c>
      <c r="S822" s="3" t="n">
        <f aca="false">IF(ISNUMBER(O822),R822/O822-1,"")</f>
        <v>-0.000846446195647554</v>
      </c>
      <c r="T822" s="13" t="n">
        <f aca="false">VLOOKUP(R822,Parámetros!$A$13:$C$16,3,TRUE())</f>
        <v>0</v>
      </c>
      <c r="U822" s="13" t="n">
        <f aca="false">IF(R822&gt;=Parámetros!$B$7,I822,0)</f>
        <v>75</v>
      </c>
      <c r="V822" s="13" t="n">
        <f aca="false">R822*(1-G822)-T822-U822</f>
        <v>940.1526</v>
      </c>
      <c r="W822" s="13" t="n">
        <f aca="false">V822-F822</f>
        <v>316.1226</v>
      </c>
      <c r="X822" s="2" t="s">
        <v>13501</v>
      </c>
      <c r="Y822" s="2"/>
      <c r="Z822" s="13"/>
      <c r="AA822" s="2"/>
    </row>
    <row r="823" customFormat="false" ht="15" hidden="false" customHeight="false" outlineLevel="0" collapsed="false">
      <c r="A823" s="8" t="s">
        <v>9848</v>
      </c>
      <c r="B823" s="10" t="str">
        <f aca="false">'Layout Mercado Libre'!C823</f>
        <v>Crema Facial Vitacilina Aclaradora Día y Noche 100 g</v>
      </c>
      <c r="C823" s="10" t="str">
        <f aca="false">IFERROR(LEFT('Layout Mercado Libre'!E823,FIND(" &gt; ",'Layout Mercado Libre'!E823)-1),"")</f>
        <v>Belleza y Cuidado Personal</v>
      </c>
      <c r="D823" s="12" t="n">
        <v>65.5</v>
      </c>
      <c r="E823" s="13" t="n">
        <f aca="false">Parámetros!$B$5</f>
        <v>4</v>
      </c>
      <c r="F823" s="13" t="n">
        <f aca="false">D823+E823</f>
        <v>69.5</v>
      </c>
      <c r="G823" s="3" t="n">
        <f aca="false">IF(C823="",Parámetros!$B$9,IFERROR(VLOOKUP(C823,Parámetros!$A$20:$B$23,2,FALSE()),Parámetros!$B$9))</f>
        <v>0.14</v>
      </c>
      <c r="H823" s="14" t="n">
        <v>0.16</v>
      </c>
      <c r="I823" s="12" t="n">
        <v>75</v>
      </c>
      <c r="J823" s="13" t="n">
        <f aca="false">ROUNDUP((F823+Parámetros!$C$13)/(1-G823),0)</f>
        <v>110</v>
      </c>
      <c r="K823" s="13" t="n">
        <f aca="false">ROUNDUP((F823+Parámetros!$C$14)/(1-G823),0)</f>
        <v>116</v>
      </c>
      <c r="L823" s="13" t="n">
        <f aca="false">ROUNDUP((F823+Parámetros!$C$15)/(1-G823),0)</f>
        <v>124</v>
      </c>
      <c r="M823" s="13" t="n">
        <f aca="false">MAX(ROUNDUP((F823+I823)/(1-G823),0),Parámetros!$B$7)</f>
        <v>299</v>
      </c>
      <c r="N823" s="12" t="n">
        <v>214.91</v>
      </c>
      <c r="O823" s="12" t="n">
        <v>98</v>
      </c>
      <c r="P823" s="13" t="n">
        <f aca="false">Parámetros!$B$6</f>
        <v>1</v>
      </c>
      <c r="Q823" s="13" t="n">
        <f aca="false">IF(AND(ISNUMBER(O823),O823-P823&gt;=Parámetros!$B$7),M823,IF(J823&lt;Parámetros!$B$13,J823,IF(K823&lt;Parámetros!$B$14,K823,IF(L823&lt;Parámetros!$B$15,L823,M823))))</f>
        <v>116</v>
      </c>
      <c r="R823" s="13" t="n">
        <f aca="false">IF(AND(ISNUMBER(O823),O823-P823&gt;=Q823),O823-P823,Q823)</f>
        <v>116</v>
      </c>
      <c r="S823" s="3" t="n">
        <f aca="false">IF(ISNUMBER(O823),R823/O823-1,"")</f>
        <v>0.183673469387755</v>
      </c>
      <c r="T823" s="13" t="n">
        <f aca="false">VLOOKUP(R823,Parámetros!$A$13:$C$16,3,TRUE())</f>
        <v>30</v>
      </c>
      <c r="U823" s="13" t="n">
        <f aca="false">IF(R823&gt;=Parámetros!$B$7,I823,0)</f>
        <v>0</v>
      </c>
      <c r="V823" s="13" t="n">
        <f aca="false">R823*(1-G823)-T823-U823</f>
        <v>69.76</v>
      </c>
      <c r="W823" s="13" t="n">
        <f aca="false">V823-F823</f>
        <v>0.260000000000005</v>
      </c>
      <c r="X823" s="2" t="s">
        <v>13550</v>
      </c>
      <c r="Y823" s="2"/>
      <c r="Z823" s="13"/>
      <c r="AA823" s="2"/>
    </row>
    <row r="824" customFormat="false" ht="15" hidden="false" customHeight="false" outlineLevel="0" collapsed="false">
      <c r="A824" s="8" t="s">
        <v>9860</v>
      </c>
      <c r="B824" s="10" t="str">
        <f aca="false">'Layout Mercado Libre'!C824</f>
        <v>Dolo-Neurobión Retard Diclofenaco y Complejo B 10 Tabletas</v>
      </c>
      <c r="C824" s="10" t="str">
        <f aca="false">IFERROR(LEFT('Layout Mercado Libre'!E824,FIND(" &gt; ",'Layout Mercado Libre'!E824)-1),"")</f>
        <v>Salud y Equipamiento Médico</v>
      </c>
      <c r="D824" s="12" t="n">
        <v>237</v>
      </c>
      <c r="E824" s="13" t="n">
        <f aca="false">Parámetros!$B$5</f>
        <v>4</v>
      </c>
      <c r="F824" s="13" t="n">
        <f aca="false">D824+E824</f>
        <v>241</v>
      </c>
      <c r="G824" s="3" t="n">
        <f aca="false">IF(C824="",Parámetros!$B$9,IFERROR(VLOOKUP(C824,Parámetros!$A$20:$B$23,2,FALSE()),Parámetros!$B$9))</f>
        <v>0.14</v>
      </c>
      <c r="H824" s="14" t="n">
        <v>0.14</v>
      </c>
      <c r="I824" s="12" t="n">
        <v>75</v>
      </c>
      <c r="J824" s="13" t="n">
        <f aca="false">ROUNDUP((F824+Parámetros!$C$13)/(1-G824),0)</f>
        <v>310</v>
      </c>
      <c r="K824" s="13" t="n">
        <f aca="false">ROUNDUP((F824+Parámetros!$C$14)/(1-G824),0)</f>
        <v>316</v>
      </c>
      <c r="L824" s="13" t="n">
        <f aca="false">ROUNDUP((F824+Parámetros!$C$15)/(1-G824),0)</f>
        <v>324</v>
      </c>
      <c r="M824" s="13" t="n">
        <f aca="false">MAX(ROUNDUP((F824+I824)/(1-G824),0),Parámetros!$B$7)</f>
        <v>368</v>
      </c>
      <c r="N824" s="12" t="n">
        <v>339.3</v>
      </c>
      <c r="O824" s="12" t="n">
        <v>339.3</v>
      </c>
      <c r="P824" s="13" t="n">
        <f aca="false">Parámetros!$B$6</f>
        <v>1</v>
      </c>
      <c r="Q824" s="13" t="n">
        <f aca="false">IF(AND(ISNUMBER(O824),O824-P824&gt;=Parámetros!$B$7),M824,IF(J824&lt;Parámetros!$B$13,J824,IF(K824&lt;Parámetros!$B$14,K824,IF(L824&lt;Parámetros!$B$15,L824,M824))))</f>
        <v>368</v>
      </c>
      <c r="R824" s="13" t="n">
        <f aca="false">IF(AND(ISNUMBER(O824),O824-P824&gt;=Q824),O824-P824,Q824)</f>
        <v>368</v>
      </c>
      <c r="S824" s="3" t="n">
        <f aca="false">IF(ISNUMBER(O824),R824/O824-1,"")</f>
        <v>0.0845859121721191</v>
      </c>
      <c r="T824" s="13" t="n">
        <f aca="false">VLOOKUP(R824,Parámetros!$A$13:$C$16,3,TRUE())</f>
        <v>0</v>
      </c>
      <c r="U824" s="13" t="n">
        <f aca="false">IF(R824&gt;=Parámetros!$B$7,I824,0)</f>
        <v>75</v>
      </c>
      <c r="V824" s="13" t="n">
        <f aca="false">R824*(1-G824)-T824-U824</f>
        <v>241.48</v>
      </c>
      <c r="W824" s="13" t="n">
        <f aca="false">V824-F824</f>
        <v>0.480000000000018</v>
      </c>
      <c r="X824" s="2" t="s">
        <v>13533</v>
      </c>
      <c r="Y824" s="2"/>
      <c r="Z824" s="13"/>
      <c r="AA824" s="2"/>
    </row>
    <row r="825" customFormat="false" ht="15" hidden="false" customHeight="false" outlineLevel="0" collapsed="false">
      <c r="A825" s="8" t="s">
        <v>9871</v>
      </c>
      <c r="B825" s="10" t="str">
        <f aca="false">'Layout Mercado Libre'!C825</f>
        <v>Isodine Bucofaríngeo Yodopovidona Solución 120 ml</v>
      </c>
      <c r="C825" s="10" t="str">
        <f aca="false">IFERROR(LEFT('Layout Mercado Libre'!E825,FIND(" &gt; ",'Layout Mercado Libre'!E825)-1),"")</f>
        <v>Salud y Equipamiento Médico</v>
      </c>
      <c r="D825" s="12" t="n">
        <v>164.97</v>
      </c>
      <c r="E825" s="13" t="n">
        <f aca="false">Parámetros!$B$5</f>
        <v>4</v>
      </c>
      <c r="F825" s="13" t="n">
        <f aca="false">D825+E825</f>
        <v>168.97</v>
      </c>
      <c r="G825" s="3" t="n">
        <f aca="false">IF(C825="",Parámetros!$B$9,IFERROR(VLOOKUP(C825,Parámetros!$A$20:$B$23,2,FALSE()),Parámetros!$B$9))</f>
        <v>0.14</v>
      </c>
      <c r="H825" s="14" t="n">
        <v>0.19</v>
      </c>
      <c r="I825" s="12" t="n">
        <v>75</v>
      </c>
      <c r="J825" s="13" t="n">
        <f aca="false">ROUNDUP((F825+Parámetros!$C$13)/(1-G825),0)</f>
        <v>226</v>
      </c>
      <c r="K825" s="13" t="n">
        <f aca="false">ROUNDUP((F825+Parámetros!$C$14)/(1-G825),0)</f>
        <v>232</v>
      </c>
      <c r="L825" s="13" t="n">
        <f aca="false">ROUNDUP((F825+Parámetros!$C$15)/(1-G825),0)</f>
        <v>240</v>
      </c>
      <c r="M825" s="13" t="n">
        <f aca="false">MAX(ROUNDUP((F825+I825)/(1-G825),0),Parámetros!$B$7)</f>
        <v>299</v>
      </c>
      <c r="N825" s="12"/>
      <c r="O825" s="12"/>
      <c r="P825" s="13" t="n">
        <f aca="false">Parámetros!$B$6</f>
        <v>1</v>
      </c>
      <c r="Q825" s="13" t="n">
        <f aca="false">IF(AND(ISNUMBER(O825),O825-P825&gt;=Parámetros!$B$7),M825,IF(J825&lt;Parámetros!$B$13,J825,IF(K825&lt;Parámetros!$B$14,K825,IF(L825&lt;Parámetros!$B$15,L825,M825))))</f>
        <v>240</v>
      </c>
      <c r="R825" s="13" t="n">
        <f aca="false">IF(AND(ISNUMBER(O825),O825-P825&gt;=Q825),O825-P825,Q825)</f>
        <v>240</v>
      </c>
      <c r="S825" s="3" t="str">
        <f aca="false">IF(ISNUMBER(O825),R825/O825-1,"")</f>
        <v/>
      </c>
      <c r="T825" s="13" t="n">
        <f aca="false">VLOOKUP(R825,Parámetros!$A$13:$C$16,3,TRUE())</f>
        <v>37</v>
      </c>
      <c r="U825" s="13" t="n">
        <f aca="false">IF(R825&gt;=Parámetros!$B$7,I825,0)</f>
        <v>0</v>
      </c>
      <c r="V825" s="13" t="n">
        <f aca="false">R825*(1-G825)-T825-U825</f>
        <v>169.4</v>
      </c>
      <c r="W825" s="13" t="n">
        <f aca="false">V825-F825</f>
        <v>0.430000000000007</v>
      </c>
      <c r="X825" s="2" t="s">
        <v>13511</v>
      </c>
      <c r="Y825" s="2"/>
      <c r="Z825" s="13"/>
      <c r="AA825" s="2"/>
    </row>
    <row r="826" customFormat="false" ht="15" hidden="false" customHeight="false" outlineLevel="0" collapsed="false">
      <c r="A826" s="8" t="s">
        <v>9879</v>
      </c>
      <c r="B826" s="10" t="str">
        <f aca="false">'Layout Mercado Libre'!C826</f>
        <v>Set Evenflo Peine y Cepillo para Bebé Zoo Friends 2 Piezas</v>
      </c>
      <c r="C826" s="10" t="str">
        <f aca="false">IFERROR(LEFT('Layout Mercado Libre'!E826,FIND(" &gt; ",'Layout Mercado Libre'!E826)-1),"")</f>
        <v>Bebés</v>
      </c>
      <c r="D826" s="12" t="n">
        <v>41.4</v>
      </c>
      <c r="E826" s="13" t="n">
        <f aca="false">Parámetros!$B$5</f>
        <v>4</v>
      </c>
      <c r="F826" s="13" t="n">
        <f aca="false">D826+E826</f>
        <v>45.4</v>
      </c>
      <c r="G826" s="3" t="n">
        <f aca="false">IF(C826="",Parámetros!$B$9,IFERROR(VLOOKUP(C826,Parámetros!$A$20:$B$23,2,FALSE()),Parámetros!$B$9))</f>
        <v>0.15</v>
      </c>
      <c r="H826" s="14" t="n">
        <v>0.16</v>
      </c>
      <c r="I826" s="12" t="n">
        <v>75</v>
      </c>
      <c r="J826" s="13" t="n">
        <f aca="false">ROUNDUP((F826+Parámetros!$C$13)/(1-G826),0)</f>
        <v>83</v>
      </c>
      <c r="K826" s="13" t="n">
        <f aca="false">ROUNDUP((F826+Parámetros!$C$14)/(1-G826),0)</f>
        <v>89</v>
      </c>
      <c r="L826" s="13" t="n">
        <f aca="false">ROUNDUP((F826+Parámetros!$C$15)/(1-G826),0)</f>
        <v>97</v>
      </c>
      <c r="M826" s="13" t="n">
        <f aca="false">MAX(ROUNDUP((F826+I826)/(1-G826),0),Parámetros!$B$7)</f>
        <v>299</v>
      </c>
      <c r="N826" s="12" t="n">
        <v>123</v>
      </c>
      <c r="O826" s="12" t="n">
        <v>120</v>
      </c>
      <c r="P826" s="13" t="n">
        <f aca="false">Parámetros!$B$6</f>
        <v>1</v>
      </c>
      <c r="Q826" s="13" t="n">
        <f aca="false">IF(AND(ISNUMBER(O826),O826-P826&gt;=Parámetros!$B$7),M826,IF(J826&lt;Parámetros!$B$13,J826,IF(K826&lt;Parámetros!$B$14,K826,IF(L826&lt;Parámetros!$B$15,L826,M826))))</f>
        <v>83</v>
      </c>
      <c r="R826" s="13" t="n">
        <f aca="false">IF(AND(ISNUMBER(O826),O826-P826&gt;=Q826),O826-P826,Q826)</f>
        <v>119</v>
      </c>
      <c r="S826" s="3" t="n">
        <f aca="false">IF(ISNUMBER(O826),R826/O826-1,"")</f>
        <v>-0.0083333333333333</v>
      </c>
      <c r="T826" s="13" t="n">
        <f aca="false">VLOOKUP(R826,Parámetros!$A$13:$C$16,3,TRUE())</f>
        <v>30</v>
      </c>
      <c r="U826" s="13" t="n">
        <f aca="false">IF(R826&gt;=Parámetros!$B$7,I826,0)</f>
        <v>0</v>
      </c>
      <c r="V826" s="13" t="n">
        <f aca="false">R826*(1-G826)-T826-U826</f>
        <v>71.15</v>
      </c>
      <c r="W826" s="13" t="n">
        <f aca="false">V826-F826</f>
        <v>25.75</v>
      </c>
      <c r="X826" s="2" t="s">
        <v>13769</v>
      </c>
      <c r="Y826" s="2"/>
      <c r="Z826" s="13"/>
      <c r="AA826" s="2"/>
    </row>
    <row r="827" customFormat="false" ht="15" hidden="false" customHeight="false" outlineLevel="0" collapsed="false">
      <c r="A827" s="8" t="s">
        <v>9893</v>
      </c>
      <c r="B827" s="10" t="str">
        <f aca="false">'Layout Mercado Libre'!C827</f>
        <v>Enjuague Bucal Listerine Cool Mint Antiséptico 500 ml</v>
      </c>
      <c r="C827" s="10" t="str">
        <f aca="false">IFERROR(LEFT('Layout Mercado Libre'!E827,FIND(" &gt; ",'Layout Mercado Libre'!E827)-1),"")</f>
        <v>Belleza y Cuidado Personal</v>
      </c>
      <c r="D827" s="12" t="n">
        <v>79.41</v>
      </c>
      <c r="E827" s="13" t="n">
        <f aca="false">Parámetros!$B$5</f>
        <v>4</v>
      </c>
      <c r="F827" s="13" t="n">
        <f aca="false">D827+E827</f>
        <v>83.41</v>
      </c>
      <c r="G827" s="3" t="n">
        <f aca="false">IF(C827="",Parámetros!$B$9,IFERROR(VLOOKUP(C827,Parámetros!$A$20:$B$23,2,FALSE()),Parámetros!$B$9))</f>
        <v>0.14</v>
      </c>
      <c r="H827" s="14" t="n">
        <v>0.65</v>
      </c>
      <c r="I827" s="12" t="n">
        <v>90</v>
      </c>
      <c r="J827" s="13" t="n">
        <f aca="false">ROUNDUP((F827+Parámetros!$C$13)/(1-G827),0)</f>
        <v>127</v>
      </c>
      <c r="K827" s="13" t="n">
        <f aca="false">ROUNDUP((F827+Parámetros!$C$14)/(1-G827),0)</f>
        <v>132</v>
      </c>
      <c r="L827" s="13" t="n">
        <f aca="false">ROUNDUP((F827+Parámetros!$C$15)/(1-G827),0)</f>
        <v>141</v>
      </c>
      <c r="M827" s="13" t="n">
        <f aca="false">MAX(ROUNDUP((F827+I827)/(1-G827),0),Parámetros!$B$7)</f>
        <v>299</v>
      </c>
      <c r="N827" s="12" t="n">
        <v>249.73</v>
      </c>
      <c r="O827" s="12" t="n">
        <v>91</v>
      </c>
      <c r="P827" s="13" t="n">
        <f aca="false">Parámetros!$B$6</f>
        <v>1</v>
      </c>
      <c r="Q827" s="13" t="n">
        <f aca="false">IF(AND(ISNUMBER(O827),O827-P827&gt;=Parámetros!$B$7),M827,IF(J827&lt;Parámetros!$B$13,J827,IF(K827&lt;Parámetros!$B$14,K827,IF(L827&lt;Parámetros!$B$15,L827,M827))))</f>
        <v>132</v>
      </c>
      <c r="R827" s="13" t="n">
        <f aca="false">IF(AND(ISNUMBER(O827),O827-P827&gt;=Q827),O827-P827,Q827)</f>
        <v>132</v>
      </c>
      <c r="S827" s="3" t="n">
        <f aca="false">IF(ISNUMBER(O827),R827/O827-1,"")</f>
        <v>0.450549450549451</v>
      </c>
      <c r="T827" s="13" t="n">
        <f aca="false">VLOOKUP(R827,Parámetros!$A$13:$C$16,3,TRUE())</f>
        <v>30</v>
      </c>
      <c r="U827" s="13" t="n">
        <f aca="false">IF(R827&gt;=Parámetros!$B$7,I827,0)</f>
        <v>0</v>
      </c>
      <c r="V827" s="13" t="n">
        <f aca="false">R827*(1-G827)-T827-U827</f>
        <v>83.52</v>
      </c>
      <c r="W827" s="13" t="n">
        <f aca="false">V827-F827</f>
        <v>0.109999999999999</v>
      </c>
      <c r="X827" s="2" t="s">
        <v>13691</v>
      </c>
      <c r="Y827" s="2"/>
      <c r="Z827" s="13"/>
      <c r="AA827" s="2"/>
    </row>
    <row r="828" customFormat="false" ht="15" hidden="false" customHeight="false" outlineLevel="0" collapsed="false">
      <c r="A828" s="8" t="s">
        <v>9908</v>
      </c>
      <c r="B828" s="10" t="str">
        <f aca="false">'Layout Mercado Libre'!C828</f>
        <v>Proxalin Plus Paracetamol Naproxeno 250/300 mg 16 Tabletas</v>
      </c>
      <c r="C828" s="10" t="str">
        <f aca="false">IFERROR(LEFT('Layout Mercado Libre'!E828,FIND(" &gt; ",'Layout Mercado Libre'!E828)-1),"")</f>
        <v>Salud y Equipamiento Médico</v>
      </c>
      <c r="D828" s="12" t="n">
        <v>42.74</v>
      </c>
      <c r="E828" s="13" t="n">
        <f aca="false">Parámetros!$B$5</f>
        <v>4</v>
      </c>
      <c r="F828" s="13" t="n">
        <f aca="false">D828+E828</f>
        <v>46.74</v>
      </c>
      <c r="G828" s="3" t="n">
        <f aca="false">IF(C828="",Parámetros!$B$9,IFERROR(VLOOKUP(C828,Parámetros!$A$20:$B$23,2,FALSE()),Parámetros!$B$9))</f>
        <v>0.14</v>
      </c>
      <c r="H828" s="14" t="n">
        <v>0.16</v>
      </c>
      <c r="I828" s="12" t="n">
        <v>75</v>
      </c>
      <c r="J828" s="13" t="n">
        <f aca="false">ROUNDUP((F828+Parámetros!$C$13)/(1-G828),0)</f>
        <v>84</v>
      </c>
      <c r="K828" s="13" t="n">
        <f aca="false">ROUNDUP((F828+Parámetros!$C$14)/(1-G828),0)</f>
        <v>90</v>
      </c>
      <c r="L828" s="13" t="n">
        <f aca="false">ROUNDUP((F828+Parámetros!$C$15)/(1-G828),0)</f>
        <v>98</v>
      </c>
      <c r="M828" s="13" t="n">
        <f aca="false">MAX(ROUNDUP((F828+I828)/(1-G828),0),Parámetros!$B$7)</f>
        <v>299</v>
      </c>
      <c r="N828" s="12" t="n">
        <v>90.22</v>
      </c>
      <c r="O828" s="12" t="n">
        <v>74</v>
      </c>
      <c r="P828" s="13" t="n">
        <f aca="false">Parámetros!$B$6</f>
        <v>1</v>
      </c>
      <c r="Q828" s="13" t="n">
        <f aca="false">IF(AND(ISNUMBER(O828),O828-P828&gt;=Parámetros!$B$7),M828,IF(J828&lt;Parámetros!$B$13,J828,IF(K828&lt;Parámetros!$B$14,K828,IF(L828&lt;Parámetros!$B$15,L828,M828))))</f>
        <v>84</v>
      </c>
      <c r="R828" s="13" t="n">
        <f aca="false">IF(AND(ISNUMBER(O828),O828-P828&gt;=Q828),O828-P828,Q828)</f>
        <v>84</v>
      </c>
      <c r="S828" s="3" t="n">
        <f aca="false">IF(ISNUMBER(O828),R828/O828-1,"")</f>
        <v>0.135135135135135</v>
      </c>
      <c r="T828" s="13" t="n">
        <f aca="false">VLOOKUP(R828,Parámetros!$A$13:$C$16,3,TRUE())</f>
        <v>25</v>
      </c>
      <c r="U828" s="13" t="n">
        <f aca="false">IF(R828&gt;=Parámetros!$B$7,I828,0)</f>
        <v>0</v>
      </c>
      <c r="V828" s="13" t="n">
        <f aca="false">R828*(1-G828)-T828-U828</f>
        <v>47.24</v>
      </c>
      <c r="W828" s="13" t="n">
        <f aca="false">V828-F828</f>
        <v>0.499999999999993</v>
      </c>
      <c r="X828" s="2" t="s">
        <v>13749</v>
      </c>
      <c r="Y828" s="2"/>
      <c r="Z828" s="13"/>
      <c r="AA828" s="2"/>
    </row>
    <row r="829" customFormat="false" ht="15" hidden="false" customHeight="false" outlineLevel="0" collapsed="false">
      <c r="A829" s="8" t="s">
        <v>9921</v>
      </c>
      <c r="B829" s="10" t="str">
        <f aca="false">'Layout Mercado Libre'!C829</f>
        <v>Dimegan-D Loratadina Fenilefrina Jarabe 60 ml</v>
      </c>
      <c r="C829" s="10" t="str">
        <f aca="false">IFERROR(LEFT('Layout Mercado Libre'!E829,FIND(" &gt; ",'Layout Mercado Libre'!E829)-1),"")</f>
        <v>Salud y Equipamiento Médico</v>
      </c>
      <c r="D829" s="12" t="n">
        <v>335.5</v>
      </c>
      <c r="E829" s="13" t="n">
        <f aca="false">Parámetros!$B$5</f>
        <v>4</v>
      </c>
      <c r="F829" s="13" t="n">
        <f aca="false">D829+E829</f>
        <v>339.5</v>
      </c>
      <c r="G829" s="3" t="n">
        <f aca="false">IF(C829="",Parámetros!$B$9,IFERROR(VLOOKUP(C829,Parámetros!$A$20:$B$23,2,FALSE()),Parámetros!$B$9))</f>
        <v>0.14</v>
      </c>
      <c r="H829" s="14" t="n">
        <v>0.12</v>
      </c>
      <c r="I829" s="12" t="n">
        <v>75</v>
      </c>
      <c r="J829" s="13" t="n">
        <f aca="false">ROUNDUP((F829+Parámetros!$C$13)/(1-G829),0)</f>
        <v>424</v>
      </c>
      <c r="K829" s="13" t="n">
        <f aca="false">ROUNDUP((F829+Parámetros!$C$14)/(1-G829),0)</f>
        <v>430</v>
      </c>
      <c r="L829" s="13" t="n">
        <f aca="false">ROUNDUP((F829+Parámetros!$C$15)/(1-G829),0)</f>
        <v>438</v>
      </c>
      <c r="M829" s="13" t="n">
        <f aca="false">MAX(ROUNDUP((F829+I829)/(1-G829),0),Parámetros!$B$7)</f>
        <v>482</v>
      </c>
      <c r="N829" s="12" t="n">
        <v>621.5</v>
      </c>
      <c r="O829" s="12" t="n">
        <v>540.54</v>
      </c>
      <c r="P829" s="13" t="n">
        <f aca="false">Parámetros!$B$6</f>
        <v>1</v>
      </c>
      <c r="Q829" s="13" t="n">
        <f aca="false">IF(AND(ISNUMBER(O829),O829-P829&gt;=Parámetros!$B$7),M829,IF(J829&lt;Parámetros!$B$13,J829,IF(K829&lt;Parámetros!$B$14,K829,IF(L829&lt;Parámetros!$B$15,L829,M829))))</f>
        <v>482</v>
      </c>
      <c r="R829" s="13" t="n">
        <f aca="false">IF(AND(ISNUMBER(O829),O829-P829&gt;=Q829),O829-P829,Q829)</f>
        <v>539.54</v>
      </c>
      <c r="S829" s="3" t="n">
        <f aca="false">IF(ISNUMBER(O829),R829/O829-1,"")</f>
        <v>-0.00185000185000184</v>
      </c>
      <c r="T829" s="13" t="n">
        <f aca="false">VLOOKUP(R829,Parámetros!$A$13:$C$16,3,TRUE())</f>
        <v>0</v>
      </c>
      <c r="U829" s="13" t="n">
        <f aca="false">IF(R829&gt;=Parámetros!$B$7,I829,0)</f>
        <v>75</v>
      </c>
      <c r="V829" s="13" t="n">
        <f aca="false">R829*(1-G829)-T829-U829</f>
        <v>389.0044</v>
      </c>
      <c r="W829" s="13" t="n">
        <f aca="false">V829-F829</f>
        <v>49.5044</v>
      </c>
      <c r="X829" s="2" t="s">
        <v>13598</v>
      </c>
      <c r="Y829" s="2"/>
      <c r="Z829" s="13"/>
      <c r="AA829" s="2"/>
    </row>
    <row r="830" customFormat="false" ht="15" hidden="false" customHeight="false" outlineLevel="0" collapsed="false">
      <c r="A830" s="8" t="s">
        <v>9933</v>
      </c>
      <c r="B830" s="10" t="str">
        <f aca="false">'Layout Mercado Libre'!C830</f>
        <v>Bonadoxina Meclozina 25 mg Piridoxina 50 mg 25 Tabletas</v>
      </c>
      <c r="C830" s="10" t="str">
        <f aca="false">IFERROR(LEFT('Layout Mercado Libre'!E830,FIND(" &gt; ",'Layout Mercado Libre'!E830)-1),"")</f>
        <v>Salud y Equipamiento Médico</v>
      </c>
      <c r="D830" s="12" t="n">
        <v>205.46</v>
      </c>
      <c r="E830" s="13" t="n">
        <f aca="false">Parámetros!$B$5</f>
        <v>4</v>
      </c>
      <c r="F830" s="13" t="n">
        <f aca="false">D830+E830</f>
        <v>209.46</v>
      </c>
      <c r="G830" s="3" t="n">
        <f aca="false">IF(C830="",Parámetros!$B$9,IFERROR(VLOOKUP(C830,Parámetros!$A$20:$B$23,2,FALSE()),Parámetros!$B$9))</f>
        <v>0.14</v>
      </c>
      <c r="H830" s="14" t="n">
        <v>0.18</v>
      </c>
      <c r="I830" s="12" t="n">
        <v>75</v>
      </c>
      <c r="J830" s="13" t="n">
        <f aca="false">ROUNDUP((F830+Parámetros!$C$13)/(1-G830),0)</f>
        <v>273</v>
      </c>
      <c r="K830" s="13" t="n">
        <f aca="false">ROUNDUP((F830+Parámetros!$C$14)/(1-G830),0)</f>
        <v>279</v>
      </c>
      <c r="L830" s="13" t="n">
        <f aca="false">ROUNDUP((F830+Parámetros!$C$15)/(1-G830),0)</f>
        <v>287</v>
      </c>
      <c r="M830" s="13" t="n">
        <f aca="false">MAX(ROUNDUP((F830+I830)/(1-G830),0),Parámetros!$B$7)</f>
        <v>331</v>
      </c>
      <c r="N830" s="12" t="n">
        <v>444.22</v>
      </c>
      <c r="O830" s="12" t="n">
        <v>299</v>
      </c>
      <c r="P830" s="13" t="n">
        <f aca="false">Parámetros!$B$6</f>
        <v>1</v>
      </c>
      <c r="Q830" s="13" t="n">
        <f aca="false">IF(AND(ISNUMBER(O830),O830-P830&gt;=Parámetros!$B$7),M830,IF(J830&lt;Parámetros!$B$13,J830,IF(K830&lt;Parámetros!$B$14,K830,IF(L830&lt;Parámetros!$B$15,L830,M830))))</f>
        <v>287</v>
      </c>
      <c r="R830" s="13" t="n">
        <f aca="false">IF(AND(ISNUMBER(O830),O830-P830&gt;=Q830),O830-P830,Q830)</f>
        <v>298</v>
      </c>
      <c r="S830" s="3" t="n">
        <f aca="false">IF(ISNUMBER(O830),R830/O830-1,"")</f>
        <v>-0.00334448160535117</v>
      </c>
      <c r="T830" s="13" t="n">
        <f aca="false">VLOOKUP(R830,Parámetros!$A$13:$C$16,3,TRUE())</f>
        <v>37</v>
      </c>
      <c r="U830" s="13" t="n">
        <f aca="false">IF(R830&gt;=Parámetros!$B$7,I830,0)</f>
        <v>0</v>
      </c>
      <c r="V830" s="13" t="n">
        <f aca="false">R830*(1-G830)-T830-U830</f>
        <v>219.28</v>
      </c>
      <c r="W830" s="13" t="n">
        <f aca="false">V830-F830</f>
        <v>9.81999999999997</v>
      </c>
      <c r="X830" s="2" t="s">
        <v>13645</v>
      </c>
      <c r="Y830" s="2"/>
      <c r="Z830" s="13"/>
      <c r="AA830" s="2"/>
    </row>
    <row r="831" customFormat="false" ht="15" hidden="false" customHeight="false" outlineLevel="0" collapsed="false">
      <c r="A831" s="8" t="s">
        <v>9944</v>
      </c>
      <c r="B831" s="10" t="str">
        <f aca="false">'Layout Mercado Libre'!C831</f>
        <v>Desodorante Speed Stick ADN Gel 48 Horas 85 g</v>
      </c>
      <c r="C831" s="10" t="str">
        <f aca="false">IFERROR(LEFT('Layout Mercado Libre'!E831,FIND(" &gt; ",'Layout Mercado Libre'!E831)-1),"")</f>
        <v>Belleza y Cuidado Personal</v>
      </c>
      <c r="D831" s="12" t="n">
        <v>48.25</v>
      </c>
      <c r="E831" s="13" t="n">
        <f aca="false">Parámetros!$B$5</f>
        <v>4</v>
      </c>
      <c r="F831" s="13" t="n">
        <f aca="false">D831+E831</f>
        <v>52.25</v>
      </c>
      <c r="G831" s="3" t="n">
        <f aca="false">IF(C831="",Parámetros!$B$9,IFERROR(VLOOKUP(C831,Parámetros!$A$20:$B$23,2,FALSE()),Parámetros!$B$9))</f>
        <v>0.14</v>
      </c>
      <c r="H831" s="14" t="n">
        <v>0.15</v>
      </c>
      <c r="I831" s="12" t="n">
        <v>75</v>
      </c>
      <c r="J831" s="13" t="n">
        <f aca="false">ROUNDUP((F831+Parámetros!$C$13)/(1-G831),0)</f>
        <v>90</v>
      </c>
      <c r="K831" s="13" t="n">
        <f aca="false">ROUNDUP((F831+Parámetros!$C$14)/(1-G831),0)</f>
        <v>96</v>
      </c>
      <c r="L831" s="13" t="n">
        <f aca="false">ROUNDUP((F831+Parámetros!$C$15)/(1-G831),0)</f>
        <v>104</v>
      </c>
      <c r="M831" s="13" t="n">
        <f aca="false">MAX(ROUNDUP((F831+I831)/(1-G831),0),Parámetros!$B$7)</f>
        <v>299</v>
      </c>
      <c r="N831" s="12" t="n">
        <v>186.13</v>
      </c>
      <c r="O831" s="12" t="n">
        <v>52</v>
      </c>
      <c r="P831" s="13" t="n">
        <f aca="false">Parámetros!$B$6</f>
        <v>1</v>
      </c>
      <c r="Q831" s="13" t="n">
        <f aca="false">IF(AND(ISNUMBER(O831),O831-P831&gt;=Parámetros!$B$7),M831,IF(J831&lt;Parámetros!$B$13,J831,IF(K831&lt;Parámetros!$B$14,K831,IF(L831&lt;Parámetros!$B$15,L831,M831))))</f>
        <v>90</v>
      </c>
      <c r="R831" s="13" t="n">
        <f aca="false">IF(AND(ISNUMBER(O831),O831-P831&gt;=Q831),O831-P831,Q831)</f>
        <v>90</v>
      </c>
      <c r="S831" s="3" t="n">
        <f aca="false">IF(ISNUMBER(O831),R831/O831-1,"")</f>
        <v>0.730769230769231</v>
      </c>
      <c r="T831" s="13" t="n">
        <f aca="false">VLOOKUP(R831,Parámetros!$A$13:$C$16,3,TRUE())</f>
        <v>25</v>
      </c>
      <c r="U831" s="13" t="n">
        <f aca="false">IF(R831&gt;=Parámetros!$B$7,I831,0)</f>
        <v>0</v>
      </c>
      <c r="V831" s="13" t="n">
        <f aca="false">R831*(1-G831)-T831-U831</f>
        <v>52.4</v>
      </c>
      <c r="W831" s="13" t="n">
        <f aca="false">V831-F831</f>
        <v>0.150000000000006</v>
      </c>
      <c r="X831" s="2" t="s">
        <v>13611</v>
      </c>
      <c r="Y831" s="2"/>
      <c r="Z831" s="13"/>
      <c r="AA831" s="2"/>
    </row>
    <row r="832" customFormat="false" ht="15" hidden="false" customHeight="false" outlineLevel="0" collapsed="false">
      <c r="A832" s="8" t="s">
        <v>9954</v>
      </c>
      <c r="B832" s="10" t="str">
        <f aca="false">'Layout Mercado Libre'!C832</f>
        <v>Janumet Sitagliptina Metformina 50/1000 mg 56 Comprimidos</v>
      </c>
      <c r="C832" s="10" t="str">
        <f aca="false">IFERROR(LEFT('Layout Mercado Libre'!E832,FIND(" &gt; ",'Layout Mercado Libre'!E832)-1),"")</f>
        <v>Salud y Equipamiento Médico</v>
      </c>
      <c r="D832" s="12" t="n">
        <v>768.49</v>
      </c>
      <c r="E832" s="13" t="n">
        <f aca="false">Parámetros!$B$5</f>
        <v>4</v>
      </c>
      <c r="F832" s="13" t="n">
        <f aca="false">D832+E832</f>
        <v>772.49</v>
      </c>
      <c r="G832" s="3" t="n">
        <f aca="false">IF(C832="",Parámetros!$B$9,IFERROR(VLOOKUP(C832,Parámetros!$A$20:$B$23,2,FALSE()),Parámetros!$B$9))</f>
        <v>0.14</v>
      </c>
      <c r="H832" s="14" t="n">
        <v>0.25</v>
      </c>
      <c r="I832" s="12" t="n">
        <v>75</v>
      </c>
      <c r="J832" s="13" t="n">
        <f aca="false">ROUNDUP((F832+Parámetros!$C$13)/(1-G832),0)</f>
        <v>928</v>
      </c>
      <c r="K832" s="13" t="n">
        <f aca="false">ROUNDUP((F832+Parámetros!$C$14)/(1-G832),0)</f>
        <v>934</v>
      </c>
      <c r="L832" s="13" t="n">
        <f aca="false">ROUNDUP((F832+Parámetros!$C$15)/(1-G832),0)</f>
        <v>942</v>
      </c>
      <c r="M832" s="13" t="n">
        <f aca="false">MAX(ROUNDUP((F832+I832)/(1-G832),0),Parámetros!$B$7)</f>
        <v>986</v>
      </c>
      <c r="N832" s="12" t="n">
        <v>1948.24</v>
      </c>
      <c r="O832" s="12" t="n">
        <v>1899.37</v>
      </c>
      <c r="P832" s="13" t="n">
        <f aca="false">Parámetros!$B$6</f>
        <v>1</v>
      </c>
      <c r="Q832" s="13" t="n">
        <f aca="false">IF(AND(ISNUMBER(O832),O832-P832&gt;=Parámetros!$B$7),M832,IF(J832&lt;Parámetros!$B$13,J832,IF(K832&lt;Parámetros!$B$14,K832,IF(L832&lt;Parámetros!$B$15,L832,M832))))</f>
        <v>986</v>
      </c>
      <c r="R832" s="13" t="n">
        <f aca="false">IF(AND(ISNUMBER(O832),O832-P832&gt;=Q832),O832-P832,Q832)</f>
        <v>1898.37</v>
      </c>
      <c r="S832" s="3" t="n">
        <f aca="false">IF(ISNUMBER(O832),R832/O832-1,"")</f>
        <v>-0.00052649036259389</v>
      </c>
      <c r="T832" s="13" t="n">
        <f aca="false">VLOOKUP(R832,Parámetros!$A$13:$C$16,3,TRUE())</f>
        <v>0</v>
      </c>
      <c r="U832" s="13" t="n">
        <f aca="false">IF(R832&gt;=Parámetros!$B$7,I832,0)</f>
        <v>75</v>
      </c>
      <c r="V832" s="13" t="n">
        <f aca="false">R832*(1-G832)-T832-U832</f>
        <v>1557.5982</v>
      </c>
      <c r="W832" s="13" t="n">
        <f aca="false">V832-F832</f>
        <v>785.1082</v>
      </c>
      <c r="X832" s="2" t="s">
        <v>13770</v>
      </c>
      <c r="Y832" s="2"/>
      <c r="Z832" s="13"/>
      <c r="AA832" s="2"/>
    </row>
    <row r="833" customFormat="false" ht="15" hidden="false" customHeight="false" outlineLevel="0" collapsed="false">
      <c r="A833" s="8" t="s">
        <v>9969</v>
      </c>
      <c r="B833" s="10" t="str">
        <f aca="false">'Layout Mercado Libre'!C833</f>
        <v>Metamucil Fibra Sin Azúcar Sabor Naranja 10 Sobres 5.8 g</v>
      </c>
      <c r="C833" s="10" t="str">
        <f aca="false">IFERROR(LEFT('Layout Mercado Libre'!E833,FIND(" &gt; ",'Layout Mercado Libre'!E833)-1),"")</f>
        <v>Salud y Equipamiento Médico</v>
      </c>
      <c r="D833" s="12" t="n">
        <v>110.83</v>
      </c>
      <c r="E833" s="13" t="n">
        <f aca="false">Parámetros!$B$5</f>
        <v>4</v>
      </c>
      <c r="F833" s="13" t="n">
        <f aca="false">D833+E833</f>
        <v>114.83</v>
      </c>
      <c r="G833" s="3" t="n">
        <f aca="false">IF(C833="",Parámetros!$B$9,IFERROR(VLOOKUP(C833,Parámetros!$A$20:$B$23,2,FALSE()),Parámetros!$B$9))</f>
        <v>0.14</v>
      </c>
      <c r="H833" s="14" t="n">
        <v>0.12</v>
      </c>
      <c r="I833" s="12" t="n">
        <v>75</v>
      </c>
      <c r="J833" s="13" t="n">
        <f aca="false">ROUNDUP((F833+Parámetros!$C$13)/(1-G833),0)</f>
        <v>163</v>
      </c>
      <c r="K833" s="13" t="n">
        <f aca="false">ROUNDUP((F833+Parámetros!$C$14)/(1-G833),0)</f>
        <v>169</v>
      </c>
      <c r="L833" s="13" t="n">
        <f aca="false">ROUNDUP((F833+Parámetros!$C$15)/(1-G833),0)</f>
        <v>177</v>
      </c>
      <c r="M833" s="13" t="n">
        <f aca="false">MAX(ROUNDUP((F833+I833)/(1-G833),0),Parámetros!$B$7)</f>
        <v>299</v>
      </c>
      <c r="N833" s="12" t="n">
        <v>213.2</v>
      </c>
      <c r="O833" s="12" t="n">
        <v>178</v>
      </c>
      <c r="P833" s="13" t="n">
        <f aca="false">Parámetros!$B$6</f>
        <v>1</v>
      </c>
      <c r="Q833" s="13" t="n">
        <f aca="false">IF(AND(ISNUMBER(O833),O833-P833&gt;=Parámetros!$B$7),M833,IF(J833&lt;Parámetros!$B$13,J833,IF(K833&lt;Parámetros!$B$14,K833,IF(L833&lt;Parámetros!$B$15,L833,M833))))</f>
        <v>177</v>
      </c>
      <c r="R833" s="13" t="n">
        <f aca="false">IF(AND(ISNUMBER(O833),O833-P833&gt;=Q833),O833-P833,Q833)</f>
        <v>177</v>
      </c>
      <c r="S833" s="3" t="n">
        <f aca="false">IF(ISNUMBER(O833),R833/O833-1,"")</f>
        <v>-0.0056179775280899</v>
      </c>
      <c r="T833" s="13" t="n">
        <f aca="false">VLOOKUP(R833,Parámetros!$A$13:$C$16,3,TRUE())</f>
        <v>37</v>
      </c>
      <c r="U833" s="13" t="n">
        <f aca="false">IF(R833&gt;=Parámetros!$B$7,I833,0)</f>
        <v>0</v>
      </c>
      <c r="V833" s="13" t="n">
        <f aca="false">R833*(1-G833)-T833-U833</f>
        <v>115.22</v>
      </c>
      <c r="W833" s="13" t="n">
        <f aca="false">V833-F833</f>
        <v>0.390000000000001</v>
      </c>
      <c r="X833" s="2" t="s">
        <v>13771</v>
      </c>
      <c r="Y833" s="2"/>
      <c r="Z833" s="13"/>
      <c r="AA833" s="2"/>
    </row>
    <row r="834" customFormat="false" ht="15" hidden="false" customHeight="false" outlineLevel="0" collapsed="false">
      <c r="A834" s="8" t="s">
        <v>9981</v>
      </c>
      <c r="B834" s="10" t="str">
        <f aca="false">'Layout Mercado Libre'!C834</f>
        <v>Colonia para Bebé Mennen Baby Magic Hipoalergénica 200 ml</v>
      </c>
      <c r="C834" s="10" t="str">
        <f aca="false">IFERROR(LEFT('Layout Mercado Libre'!E834,FIND(" &gt; ",'Layout Mercado Libre'!E834)-1),"")</f>
        <v>Bebés</v>
      </c>
      <c r="D834" s="12" t="n">
        <v>57.42</v>
      </c>
      <c r="E834" s="13" t="n">
        <f aca="false">Parámetros!$B$5</f>
        <v>4</v>
      </c>
      <c r="F834" s="13" t="n">
        <f aca="false">D834+E834</f>
        <v>61.42</v>
      </c>
      <c r="G834" s="3" t="n">
        <f aca="false">IF(C834="",Parámetros!$B$9,IFERROR(VLOOKUP(C834,Parámetros!$A$20:$B$23,2,FALSE()),Parámetros!$B$9))</f>
        <v>0.15</v>
      </c>
      <c r="H834" s="14" t="n">
        <v>0.29</v>
      </c>
      <c r="I834" s="12" t="n">
        <v>75</v>
      </c>
      <c r="J834" s="13" t="n">
        <f aca="false">ROUNDUP((F834+Parámetros!$C$13)/(1-G834),0)</f>
        <v>102</v>
      </c>
      <c r="K834" s="13" t="n">
        <f aca="false">ROUNDUP((F834+Parámetros!$C$14)/(1-G834),0)</f>
        <v>108</v>
      </c>
      <c r="L834" s="13" t="n">
        <f aca="false">ROUNDUP((F834+Parámetros!$C$15)/(1-G834),0)</f>
        <v>116</v>
      </c>
      <c r="M834" s="13" t="n">
        <f aca="false">MAX(ROUNDUP((F834+I834)/(1-G834),0),Parámetros!$B$7)</f>
        <v>299</v>
      </c>
      <c r="N834" s="12" t="n">
        <v>390</v>
      </c>
      <c r="O834" s="12" t="n">
        <v>390</v>
      </c>
      <c r="P834" s="13" t="n">
        <f aca="false">Parámetros!$B$6</f>
        <v>1</v>
      </c>
      <c r="Q834" s="13" t="n">
        <f aca="false">IF(AND(ISNUMBER(O834),O834-P834&gt;=Parámetros!$B$7),M834,IF(J834&lt;Parámetros!$B$13,J834,IF(K834&lt;Parámetros!$B$14,K834,IF(L834&lt;Parámetros!$B$15,L834,M834))))</f>
        <v>299</v>
      </c>
      <c r="R834" s="13" t="n">
        <f aca="false">IF(AND(ISNUMBER(O834),O834-P834&gt;=Q834),O834-P834,Q834)</f>
        <v>389</v>
      </c>
      <c r="S834" s="3" t="n">
        <f aca="false">IF(ISNUMBER(O834),R834/O834-1,"")</f>
        <v>-0.00256410256410256</v>
      </c>
      <c r="T834" s="13" t="n">
        <f aca="false">VLOOKUP(R834,Parámetros!$A$13:$C$16,3,TRUE())</f>
        <v>0</v>
      </c>
      <c r="U834" s="13" t="n">
        <f aca="false">IF(R834&gt;=Parámetros!$B$7,I834,0)</f>
        <v>75</v>
      </c>
      <c r="V834" s="13" t="n">
        <f aca="false">R834*(1-G834)-T834-U834</f>
        <v>255.65</v>
      </c>
      <c r="W834" s="13" t="n">
        <f aca="false">V834-F834</f>
        <v>194.23</v>
      </c>
      <c r="X834" s="2" t="s">
        <v>13632</v>
      </c>
      <c r="Y834" s="2"/>
      <c r="Z834" s="13"/>
      <c r="AA834" s="2"/>
    </row>
    <row r="835" customFormat="false" ht="15" hidden="false" customHeight="false" outlineLevel="0" collapsed="false">
      <c r="A835" s="8" t="s">
        <v>9992</v>
      </c>
      <c r="B835" s="10" t="str">
        <f aca="false">'Layout Mercado Libre'!C835</f>
        <v>Crema Corporal Lubriderm Protección Solar FPS 15 400 ml</v>
      </c>
      <c r="C835" s="10" t="str">
        <f aca="false">IFERROR(LEFT('Layout Mercado Libre'!E835,FIND(" &gt; ",'Layout Mercado Libre'!E835)-1),"")</f>
        <v>Belleza y Cuidado Personal</v>
      </c>
      <c r="D835" s="12" t="n">
        <v>89.1</v>
      </c>
      <c r="E835" s="13" t="n">
        <f aca="false">Parámetros!$B$5</f>
        <v>4</v>
      </c>
      <c r="F835" s="13" t="n">
        <f aca="false">D835+E835</f>
        <v>93.1</v>
      </c>
      <c r="G835" s="3" t="n">
        <f aca="false">IF(C835="",Parámetros!$B$9,IFERROR(VLOOKUP(C835,Parámetros!$A$20:$B$23,2,FALSE()),Parámetros!$B$9))</f>
        <v>0.14</v>
      </c>
      <c r="H835" s="14" t="n">
        <v>0.53</v>
      </c>
      <c r="I835" s="12" t="n">
        <v>90</v>
      </c>
      <c r="J835" s="13" t="n">
        <f aca="false">ROUNDUP((F835+Parámetros!$C$13)/(1-G835),0)</f>
        <v>138</v>
      </c>
      <c r="K835" s="13" t="n">
        <f aca="false">ROUNDUP((F835+Parámetros!$C$14)/(1-G835),0)</f>
        <v>144</v>
      </c>
      <c r="L835" s="13" t="n">
        <f aca="false">ROUNDUP((F835+Parámetros!$C$15)/(1-G835),0)</f>
        <v>152</v>
      </c>
      <c r="M835" s="13" t="n">
        <f aca="false">MAX(ROUNDUP((F835+I835)/(1-G835),0),Parámetros!$B$7)</f>
        <v>299</v>
      </c>
      <c r="N835" s="12" t="n">
        <v>262.45</v>
      </c>
      <c r="O835" s="12" t="n">
        <v>173.25</v>
      </c>
      <c r="P835" s="13" t="n">
        <f aca="false">Parámetros!$B$6</f>
        <v>1</v>
      </c>
      <c r="Q835" s="13" t="n">
        <f aca="false">IF(AND(ISNUMBER(O835),O835-P835&gt;=Parámetros!$B$7),M835,IF(J835&lt;Parámetros!$B$13,J835,IF(K835&lt;Parámetros!$B$14,K835,IF(L835&lt;Parámetros!$B$15,L835,M835))))</f>
        <v>144</v>
      </c>
      <c r="R835" s="13" t="n">
        <f aca="false">IF(AND(ISNUMBER(O835),O835-P835&gt;=Q835),O835-P835,Q835)</f>
        <v>172.25</v>
      </c>
      <c r="S835" s="3" t="n">
        <f aca="false">IF(ISNUMBER(O835),R835/O835-1,"")</f>
        <v>-0.00577200577200576</v>
      </c>
      <c r="T835" s="13" t="n">
        <f aca="false">VLOOKUP(R835,Parámetros!$A$13:$C$16,3,TRUE())</f>
        <v>37</v>
      </c>
      <c r="U835" s="13" t="n">
        <f aca="false">IF(R835&gt;=Parámetros!$B$7,I835,0)</f>
        <v>0</v>
      </c>
      <c r="V835" s="13" t="n">
        <f aca="false">R835*(1-G835)-T835-U835</f>
        <v>111.135</v>
      </c>
      <c r="W835" s="13" t="n">
        <f aca="false">V835-F835</f>
        <v>18.035</v>
      </c>
      <c r="X835" s="2" t="s">
        <v>13676</v>
      </c>
      <c r="Y835" s="2"/>
      <c r="Z835" s="13"/>
      <c r="AA835" s="2"/>
    </row>
    <row r="836" customFormat="false" ht="15" hidden="false" customHeight="false" outlineLevel="0" collapsed="false">
      <c r="A836" s="8" t="s">
        <v>10002</v>
      </c>
      <c r="B836" s="10" t="str">
        <f aca="false">'Layout Mercado Libre'!C836</f>
        <v>Gaap PF Latanoprost 0.005% Solución Oftálmica 3 ml</v>
      </c>
      <c r="C836" s="10" t="str">
        <f aca="false">IFERROR(LEFT('Layout Mercado Libre'!E836,FIND(" &gt; ",'Layout Mercado Libre'!E836)-1),"")</f>
        <v>Salud y Equipamiento Médico</v>
      </c>
      <c r="D836" s="12" t="n">
        <v>519.43</v>
      </c>
      <c r="E836" s="13" t="n">
        <f aca="false">Parámetros!$B$5</f>
        <v>4</v>
      </c>
      <c r="F836" s="13" t="n">
        <f aca="false">D836+E836</f>
        <v>523.43</v>
      </c>
      <c r="G836" s="3" t="n">
        <f aca="false">IF(C836="",Parámetros!$B$9,IFERROR(VLOOKUP(C836,Parámetros!$A$20:$B$23,2,FALSE()),Parámetros!$B$9))</f>
        <v>0.14</v>
      </c>
      <c r="H836" s="14" t="n">
        <v>0.05</v>
      </c>
      <c r="I836" s="12" t="n">
        <v>75</v>
      </c>
      <c r="J836" s="13" t="n">
        <f aca="false">ROUNDUP((F836+Parámetros!$C$13)/(1-G836),0)</f>
        <v>638</v>
      </c>
      <c r="K836" s="13" t="n">
        <f aca="false">ROUNDUP((F836+Parámetros!$C$14)/(1-G836),0)</f>
        <v>644</v>
      </c>
      <c r="L836" s="13" t="n">
        <f aca="false">ROUNDUP((F836+Parámetros!$C$15)/(1-G836),0)</f>
        <v>652</v>
      </c>
      <c r="M836" s="13" t="n">
        <f aca="false">MAX(ROUNDUP((F836+I836)/(1-G836),0),Parámetros!$B$7)</f>
        <v>696</v>
      </c>
      <c r="N836" s="12" t="n">
        <v>846.81</v>
      </c>
      <c r="O836" s="12" t="n">
        <v>865</v>
      </c>
      <c r="P836" s="13" t="n">
        <f aca="false">Parámetros!$B$6</f>
        <v>1</v>
      </c>
      <c r="Q836" s="13" t="n">
        <f aca="false">IF(AND(ISNUMBER(O836),O836-P836&gt;=Parámetros!$B$7),M836,IF(J836&lt;Parámetros!$B$13,J836,IF(K836&lt;Parámetros!$B$14,K836,IF(L836&lt;Parámetros!$B$15,L836,M836))))</f>
        <v>696</v>
      </c>
      <c r="R836" s="13" t="n">
        <f aca="false">IF(AND(ISNUMBER(O836),O836-P836&gt;=Q836),O836-P836,Q836)</f>
        <v>864</v>
      </c>
      <c r="S836" s="3" t="n">
        <f aca="false">IF(ISNUMBER(O836),R836/O836-1,"")</f>
        <v>-0.0011560693641619</v>
      </c>
      <c r="T836" s="13" t="n">
        <f aca="false">VLOOKUP(R836,Parámetros!$A$13:$C$16,3,TRUE())</f>
        <v>0</v>
      </c>
      <c r="U836" s="13" t="n">
        <f aca="false">IF(R836&gt;=Parámetros!$B$7,I836,0)</f>
        <v>75</v>
      </c>
      <c r="V836" s="13" t="n">
        <f aca="false">R836*(1-G836)-T836-U836</f>
        <v>668.04</v>
      </c>
      <c r="W836" s="13" t="n">
        <f aca="false">V836-F836</f>
        <v>144.61</v>
      </c>
      <c r="X836" s="2" t="s">
        <v>13624</v>
      </c>
      <c r="Y836" s="2"/>
      <c r="Z836" s="13"/>
      <c r="AA836" s="2"/>
    </row>
    <row r="837" customFormat="false" ht="15" hidden="false" customHeight="false" outlineLevel="0" collapsed="false">
      <c r="A837" s="8" t="s">
        <v>10015</v>
      </c>
      <c r="B837" s="10" t="str">
        <f aca="false">'Layout Mercado Libre'!C837</f>
        <v>Cera Xiomara Wax &amp; Shine Moldeadora Mate 60 g</v>
      </c>
      <c r="C837" s="10" t="str">
        <f aca="false">IFERROR(LEFT('Layout Mercado Libre'!E837,FIND(" &gt; ",'Layout Mercado Libre'!E837)-1),"")</f>
        <v>Belleza y Cuidado Personal</v>
      </c>
      <c r="D837" s="12" t="n">
        <v>34.15</v>
      </c>
      <c r="E837" s="13" t="n">
        <f aca="false">Parámetros!$B$5</f>
        <v>4</v>
      </c>
      <c r="F837" s="13" t="n">
        <f aca="false">D837+E837</f>
        <v>38.15</v>
      </c>
      <c r="G837" s="3" t="n">
        <f aca="false">IF(C837="",Parámetros!$B$9,IFERROR(VLOOKUP(C837,Parámetros!$A$20:$B$23,2,FALSE()),Parámetros!$B$9))</f>
        <v>0.14</v>
      </c>
      <c r="H837" s="14" t="n">
        <v>0.12</v>
      </c>
      <c r="I837" s="12" t="n">
        <v>75</v>
      </c>
      <c r="J837" s="13" t="n">
        <f aca="false">ROUNDUP((F837+Parámetros!$C$13)/(1-G837),0)</f>
        <v>74</v>
      </c>
      <c r="K837" s="13" t="n">
        <f aca="false">ROUNDUP((F837+Parámetros!$C$14)/(1-G837),0)</f>
        <v>80</v>
      </c>
      <c r="L837" s="13" t="n">
        <f aca="false">ROUNDUP((F837+Parámetros!$C$15)/(1-G837),0)</f>
        <v>88</v>
      </c>
      <c r="M837" s="13" t="n">
        <f aca="false">MAX(ROUNDUP((F837+I837)/(1-G837),0),Parámetros!$B$7)</f>
        <v>299</v>
      </c>
      <c r="N837" s="12" t="n">
        <v>147.39</v>
      </c>
      <c r="O837" s="12" t="n">
        <v>147.25</v>
      </c>
      <c r="P837" s="13" t="n">
        <f aca="false">Parámetros!$B$6</f>
        <v>1</v>
      </c>
      <c r="Q837" s="13" t="n">
        <f aca="false">IF(AND(ISNUMBER(O837),O837-P837&gt;=Parámetros!$B$7),M837,IF(J837&lt;Parámetros!$B$13,J837,IF(K837&lt;Parámetros!$B$14,K837,IF(L837&lt;Parámetros!$B$15,L837,M837))))</f>
        <v>74</v>
      </c>
      <c r="R837" s="13" t="n">
        <f aca="false">IF(AND(ISNUMBER(O837),O837-P837&gt;=Q837),O837-P837,Q837)</f>
        <v>146.25</v>
      </c>
      <c r="S837" s="3" t="n">
        <f aca="false">IF(ISNUMBER(O837),R837/O837-1,"")</f>
        <v>-0.00679117147707975</v>
      </c>
      <c r="T837" s="13" t="n">
        <f aca="false">VLOOKUP(R837,Parámetros!$A$13:$C$16,3,TRUE())</f>
        <v>30</v>
      </c>
      <c r="U837" s="13" t="n">
        <f aca="false">IF(R837&gt;=Parámetros!$B$7,I837,0)</f>
        <v>0</v>
      </c>
      <c r="V837" s="13" t="n">
        <f aca="false">R837*(1-G837)-T837-U837</f>
        <v>95.775</v>
      </c>
      <c r="W837" s="13" t="n">
        <f aca="false">V837-F837</f>
        <v>57.625</v>
      </c>
      <c r="X837" s="2" t="s">
        <v>13705</v>
      </c>
      <c r="Y837" s="2"/>
      <c r="Z837" s="13"/>
      <c r="AA837" s="2"/>
    </row>
    <row r="838" customFormat="false" ht="15" hidden="false" customHeight="false" outlineLevel="0" collapsed="false">
      <c r="A838" s="8" t="s">
        <v>10023</v>
      </c>
      <c r="B838" s="10" t="str">
        <f aca="false">'Layout Mercado Libre'!C838</f>
        <v>Berocca Calcio y Magnesio 10 Comprimidos Efervescentes</v>
      </c>
      <c r="C838" s="10" t="str">
        <f aca="false">IFERROR(LEFT('Layout Mercado Libre'!E838,FIND(" &gt; ",'Layout Mercado Libre'!E838)-1),"")</f>
        <v>Salud y Equipamiento Médico</v>
      </c>
      <c r="D838" s="12" t="n">
        <v>144.05</v>
      </c>
      <c r="E838" s="13" t="n">
        <f aca="false">Parámetros!$B$5</f>
        <v>4</v>
      </c>
      <c r="F838" s="13" t="n">
        <f aca="false">D838+E838</f>
        <v>148.05</v>
      </c>
      <c r="G838" s="3" t="n">
        <f aca="false">IF(C838="",Parámetros!$B$9,IFERROR(VLOOKUP(C838,Parámetros!$A$20:$B$23,2,FALSE()),Parámetros!$B$9))</f>
        <v>0.14</v>
      </c>
      <c r="H838" s="14" t="n">
        <v>0.14</v>
      </c>
      <c r="I838" s="12" t="n">
        <v>75</v>
      </c>
      <c r="J838" s="13" t="n">
        <f aca="false">ROUNDUP((F838+Parámetros!$C$13)/(1-G838),0)</f>
        <v>202</v>
      </c>
      <c r="K838" s="13" t="n">
        <f aca="false">ROUNDUP((F838+Parámetros!$C$14)/(1-G838),0)</f>
        <v>208</v>
      </c>
      <c r="L838" s="13" t="n">
        <f aca="false">ROUNDUP((F838+Parámetros!$C$15)/(1-G838),0)</f>
        <v>216</v>
      </c>
      <c r="M838" s="13" t="n">
        <f aca="false">MAX(ROUNDUP((F838+I838)/(1-G838),0),Parámetros!$B$7)</f>
        <v>299</v>
      </c>
      <c r="N838" s="12" t="n">
        <v>265.6</v>
      </c>
      <c r="O838" s="12" t="n">
        <v>154.8</v>
      </c>
      <c r="P838" s="13" t="n">
        <f aca="false">Parámetros!$B$6</f>
        <v>1</v>
      </c>
      <c r="Q838" s="13" t="n">
        <f aca="false">IF(AND(ISNUMBER(O838),O838-P838&gt;=Parámetros!$B$7),M838,IF(J838&lt;Parámetros!$B$13,J838,IF(K838&lt;Parámetros!$B$14,K838,IF(L838&lt;Parámetros!$B$15,L838,M838))))</f>
        <v>216</v>
      </c>
      <c r="R838" s="13" t="n">
        <f aca="false">IF(AND(ISNUMBER(O838),O838-P838&gt;=Q838),O838-P838,Q838)</f>
        <v>216</v>
      </c>
      <c r="S838" s="3" t="n">
        <f aca="false">IF(ISNUMBER(O838),R838/O838-1,"")</f>
        <v>0.395348837209302</v>
      </c>
      <c r="T838" s="13" t="n">
        <f aca="false">VLOOKUP(R838,Parámetros!$A$13:$C$16,3,TRUE())</f>
        <v>37</v>
      </c>
      <c r="U838" s="13" t="n">
        <f aca="false">IF(R838&gt;=Parámetros!$B$7,I838,0)</f>
        <v>0</v>
      </c>
      <c r="V838" s="13" t="n">
        <f aca="false">R838*(1-G838)-T838-U838</f>
        <v>148.76</v>
      </c>
      <c r="W838" s="13" t="n">
        <f aca="false">V838-F838</f>
        <v>0.70999999999998</v>
      </c>
      <c r="X838" s="2" t="s">
        <v>13671</v>
      </c>
      <c r="Y838" s="2"/>
      <c r="Z838" s="13"/>
      <c r="AA838" s="2"/>
    </row>
    <row r="839" customFormat="false" ht="15" hidden="false" customHeight="false" outlineLevel="0" collapsed="false">
      <c r="A839" s="8" t="s">
        <v>10037</v>
      </c>
      <c r="B839" s="10" t="str">
        <f aca="false">'Layout Mercado Libre'!C839</f>
        <v>Previta Mom Suplemento Prenatal DHA EPA 30 Cápsulas</v>
      </c>
      <c r="C839" s="10" t="str">
        <f aca="false">IFERROR(LEFT('Layout Mercado Libre'!E839,FIND(" &gt; ",'Layout Mercado Libre'!E839)-1),"")</f>
        <v>Salud y Equipamiento Médico</v>
      </c>
      <c r="D839" s="12" t="n">
        <v>246.37</v>
      </c>
      <c r="E839" s="13" t="n">
        <f aca="false">Parámetros!$B$5</f>
        <v>4</v>
      </c>
      <c r="F839" s="13" t="n">
        <f aca="false">D839+E839</f>
        <v>250.37</v>
      </c>
      <c r="G839" s="3" t="n">
        <f aca="false">IF(C839="",Parámetros!$B$9,IFERROR(VLOOKUP(C839,Parámetros!$A$20:$B$23,2,FALSE()),Parámetros!$B$9))</f>
        <v>0.14</v>
      </c>
      <c r="H839" s="14" t="n">
        <v>0.19</v>
      </c>
      <c r="I839" s="12" t="n">
        <v>75</v>
      </c>
      <c r="J839" s="13" t="n">
        <f aca="false">ROUNDUP((F839+Parámetros!$C$13)/(1-G839),0)</f>
        <v>321</v>
      </c>
      <c r="K839" s="13" t="n">
        <f aca="false">ROUNDUP((F839+Parámetros!$C$14)/(1-G839),0)</f>
        <v>327</v>
      </c>
      <c r="L839" s="13" t="n">
        <f aca="false">ROUNDUP((F839+Parámetros!$C$15)/(1-G839),0)</f>
        <v>335</v>
      </c>
      <c r="M839" s="13" t="n">
        <f aca="false">MAX(ROUNDUP((F839+I839)/(1-G839),0),Parámetros!$B$7)</f>
        <v>379</v>
      </c>
      <c r="N839" s="12" t="n">
        <v>500.08</v>
      </c>
      <c r="O839" s="12" t="n">
        <v>350</v>
      </c>
      <c r="P839" s="13" t="n">
        <f aca="false">Parámetros!$B$6</f>
        <v>1</v>
      </c>
      <c r="Q839" s="13" t="n">
        <f aca="false">IF(AND(ISNUMBER(O839),O839-P839&gt;=Parámetros!$B$7),M839,IF(J839&lt;Parámetros!$B$13,J839,IF(K839&lt;Parámetros!$B$14,K839,IF(L839&lt;Parámetros!$B$15,L839,M839))))</f>
        <v>379</v>
      </c>
      <c r="R839" s="13" t="n">
        <f aca="false">IF(AND(ISNUMBER(O839),O839-P839&gt;=Q839),O839-P839,Q839)</f>
        <v>379</v>
      </c>
      <c r="S839" s="3" t="n">
        <f aca="false">IF(ISNUMBER(O839),R839/O839-1,"")</f>
        <v>0.082857142857143</v>
      </c>
      <c r="T839" s="13" t="n">
        <f aca="false">VLOOKUP(R839,Parámetros!$A$13:$C$16,3,TRUE())</f>
        <v>0</v>
      </c>
      <c r="U839" s="13" t="n">
        <f aca="false">IF(R839&gt;=Parámetros!$B$7,I839,0)</f>
        <v>75</v>
      </c>
      <c r="V839" s="13" t="n">
        <f aca="false">R839*(1-G839)-T839-U839</f>
        <v>250.94</v>
      </c>
      <c r="W839" s="13" t="n">
        <f aca="false">V839-F839</f>
        <v>0.569999999999993</v>
      </c>
      <c r="X839" s="2" t="s">
        <v>13514</v>
      </c>
      <c r="Y839" s="2"/>
      <c r="Z839" s="13"/>
      <c r="AA839" s="2"/>
    </row>
    <row r="840" customFormat="false" ht="15" hidden="false" customHeight="false" outlineLevel="0" collapsed="false">
      <c r="A840" s="8" t="s">
        <v>10051</v>
      </c>
      <c r="B840" s="10" t="str">
        <f aca="false">'Layout Mercado Libre'!C840</f>
        <v>Mascarilla Garnier Fructis Hair Food Coco 350 ml</v>
      </c>
      <c r="C840" s="10" t="str">
        <f aca="false">IFERROR(LEFT('Layout Mercado Libre'!E840,FIND(" &gt; ",'Layout Mercado Libre'!E840)-1),"")</f>
        <v>Belleza y Cuidado Personal</v>
      </c>
      <c r="D840" s="12" t="n">
        <v>47.74</v>
      </c>
      <c r="E840" s="13" t="n">
        <f aca="false">Parámetros!$B$5</f>
        <v>4</v>
      </c>
      <c r="F840" s="13" t="n">
        <f aca="false">D840+E840</f>
        <v>51.74</v>
      </c>
      <c r="G840" s="3" t="n">
        <f aca="false">IF(C840="",Parámetros!$B$9,IFERROR(VLOOKUP(C840,Parámetros!$A$20:$B$23,2,FALSE()),Parámetros!$B$9))</f>
        <v>0.14</v>
      </c>
      <c r="H840" s="14" t="n">
        <v>0.47</v>
      </c>
      <c r="I840" s="12" t="n">
        <v>75</v>
      </c>
      <c r="J840" s="13" t="n">
        <f aca="false">ROUNDUP((F840+Parámetros!$C$13)/(1-G840),0)</f>
        <v>90</v>
      </c>
      <c r="K840" s="13" t="n">
        <f aca="false">ROUNDUP((F840+Parámetros!$C$14)/(1-G840),0)</f>
        <v>96</v>
      </c>
      <c r="L840" s="13" t="n">
        <f aca="false">ROUNDUP((F840+Parámetros!$C$15)/(1-G840),0)</f>
        <v>104</v>
      </c>
      <c r="M840" s="13" t="n">
        <f aca="false">MAX(ROUNDUP((F840+I840)/(1-G840),0),Parámetros!$B$7)</f>
        <v>299</v>
      </c>
      <c r="N840" s="12" t="n">
        <v>191.77</v>
      </c>
      <c r="O840" s="12" t="n">
        <v>132</v>
      </c>
      <c r="P840" s="13" t="n">
        <f aca="false">Parámetros!$B$6</f>
        <v>1</v>
      </c>
      <c r="Q840" s="13" t="n">
        <f aca="false">IF(AND(ISNUMBER(O840),O840-P840&gt;=Parámetros!$B$7),M840,IF(J840&lt;Parámetros!$B$13,J840,IF(K840&lt;Parámetros!$B$14,K840,IF(L840&lt;Parámetros!$B$15,L840,M840))))</f>
        <v>90</v>
      </c>
      <c r="R840" s="13" t="n">
        <f aca="false">IF(AND(ISNUMBER(O840),O840-P840&gt;=Q840),O840-P840,Q840)</f>
        <v>131</v>
      </c>
      <c r="S840" s="3" t="n">
        <f aca="false">IF(ISNUMBER(O840),R840/O840-1,"")</f>
        <v>-0.00757575757575757</v>
      </c>
      <c r="T840" s="13" t="n">
        <f aca="false">VLOOKUP(R840,Parámetros!$A$13:$C$16,3,TRUE())</f>
        <v>30</v>
      </c>
      <c r="U840" s="13" t="n">
        <f aca="false">IF(R840&gt;=Parámetros!$B$7,I840,0)</f>
        <v>0</v>
      </c>
      <c r="V840" s="13" t="n">
        <f aca="false">R840*(1-G840)-T840-U840</f>
        <v>82.66</v>
      </c>
      <c r="W840" s="13" t="n">
        <f aca="false">V840-F840</f>
        <v>30.92</v>
      </c>
      <c r="X840" s="2" t="s">
        <v>13575</v>
      </c>
      <c r="Y840" s="2"/>
      <c r="Z840" s="13"/>
      <c r="AA840" s="2"/>
    </row>
    <row r="841" customFormat="false" ht="15" hidden="false" customHeight="false" outlineLevel="0" collapsed="false">
      <c r="A841" s="8" t="s">
        <v>10066</v>
      </c>
      <c r="B841" s="10" t="str">
        <f aca="false">'Layout Mercado Libre'!C841</f>
        <v>Pomada Xiomara Wax &amp; Shine Black Barba y Cabello 60 g</v>
      </c>
      <c r="C841" s="10" t="str">
        <f aca="false">IFERROR(LEFT('Layout Mercado Libre'!E841,FIND(" &gt; ",'Layout Mercado Libre'!E841)-1),"")</f>
        <v>Belleza y Cuidado Personal</v>
      </c>
      <c r="D841" s="12" t="n">
        <v>34.15</v>
      </c>
      <c r="E841" s="13" t="n">
        <f aca="false">Parámetros!$B$5</f>
        <v>4</v>
      </c>
      <c r="F841" s="13" t="n">
        <f aca="false">D841+E841</f>
        <v>38.15</v>
      </c>
      <c r="G841" s="3" t="n">
        <f aca="false">IF(C841="",Parámetros!$B$9,IFERROR(VLOOKUP(C841,Parámetros!$A$20:$B$23,2,FALSE()),Parámetros!$B$9))</f>
        <v>0.14</v>
      </c>
      <c r="H841" s="14" t="n">
        <v>0.12</v>
      </c>
      <c r="I841" s="12" t="n">
        <v>75</v>
      </c>
      <c r="J841" s="13" t="n">
        <f aca="false">ROUNDUP((F841+Parámetros!$C$13)/(1-G841),0)</f>
        <v>74</v>
      </c>
      <c r="K841" s="13" t="n">
        <f aca="false">ROUNDUP((F841+Parámetros!$C$14)/(1-G841),0)</f>
        <v>80</v>
      </c>
      <c r="L841" s="13" t="n">
        <f aca="false">ROUNDUP((F841+Parámetros!$C$15)/(1-G841),0)</f>
        <v>88</v>
      </c>
      <c r="M841" s="13" t="n">
        <f aca="false">MAX(ROUNDUP((F841+I841)/(1-G841),0),Parámetros!$B$7)</f>
        <v>299</v>
      </c>
      <c r="N841" s="12" t="n">
        <v>117.81</v>
      </c>
      <c r="O841" s="12" t="n">
        <v>50</v>
      </c>
      <c r="P841" s="13" t="n">
        <f aca="false">Parámetros!$B$6</f>
        <v>1</v>
      </c>
      <c r="Q841" s="13" t="n">
        <f aca="false">IF(AND(ISNUMBER(O841),O841-P841&gt;=Parámetros!$B$7),M841,IF(J841&lt;Parámetros!$B$13,J841,IF(K841&lt;Parámetros!$B$14,K841,IF(L841&lt;Parámetros!$B$15,L841,M841))))</f>
        <v>74</v>
      </c>
      <c r="R841" s="13" t="n">
        <f aca="false">IF(AND(ISNUMBER(O841),O841-P841&gt;=Q841),O841-P841,Q841)</f>
        <v>74</v>
      </c>
      <c r="S841" s="3" t="n">
        <f aca="false">IF(ISNUMBER(O841),R841/O841-1,"")</f>
        <v>0.48</v>
      </c>
      <c r="T841" s="13" t="n">
        <f aca="false">VLOOKUP(R841,Parámetros!$A$13:$C$16,3,TRUE())</f>
        <v>25</v>
      </c>
      <c r="U841" s="13" t="n">
        <f aca="false">IF(R841&gt;=Parámetros!$B$7,I841,0)</f>
        <v>0</v>
      </c>
      <c r="V841" s="13" t="n">
        <f aca="false">R841*(1-G841)-T841-U841</f>
        <v>38.64</v>
      </c>
      <c r="W841" s="13" t="n">
        <f aca="false">V841-F841</f>
        <v>0.490000000000002</v>
      </c>
      <c r="X841" s="2" t="s">
        <v>13705</v>
      </c>
      <c r="Y841" s="2"/>
      <c r="Z841" s="13"/>
      <c r="AA841" s="2"/>
    </row>
    <row r="842" customFormat="false" ht="15" hidden="false" customHeight="false" outlineLevel="0" collapsed="false">
      <c r="A842" s="8" t="s">
        <v>10075</v>
      </c>
      <c r="B842" s="10" t="str">
        <f aca="false">'Layout Mercado Libre'!C842</f>
        <v>Braxan Amiodarona 200 mg 20 Tabletas</v>
      </c>
      <c r="C842" s="10" t="str">
        <f aca="false">IFERROR(LEFT('Layout Mercado Libre'!E842,FIND(" &gt; ",'Layout Mercado Libre'!E842)-1),"")</f>
        <v>Salud y Equipamiento Médico</v>
      </c>
      <c r="D842" s="12" t="n">
        <v>399.08</v>
      </c>
      <c r="E842" s="13" t="n">
        <f aca="false">Parámetros!$B$5</f>
        <v>4</v>
      </c>
      <c r="F842" s="13" t="n">
        <f aca="false">D842+E842</f>
        <v>403.08</v>
      </c>
      <c r="G842" s="3" t="n">
        <f aca="false">IF(C842="",Parámetros!$B$9,IFERROR(VLOOKUP(C842,Parámetros!$A$20:$B$23,2,FALSE()),Parámetros!$B$9))</f>
        <v>0.14</v>
      </c>
      <c r="H842" s="14" t="n">
        <v>0.17</v>
      </c>
      <c r="I842" s="12" t="n">
        <v>75</v>
      </c>
      <c r="J842" s="13" t="n">
        <f aca="false">ROUNDUP((F842+Parámetros!$C$13)/(1-G842),0)</f>
        <v>498</v>
      </c>
      <c r="K842" s="13" t="n">
        <f aca="false">ROUNDUP((F842+Parámetros!$C$14)/(1-G842),0)</f>
        <v>504</v>
      </c>
      <c r="L842" s="13" t="n">
        <f aca="false">ROUNDUP((F842+Parámetros!$C$15)/(1-G842),0)</f>
        <v>512</v>
      </c>
      <c r="M842" s="13" t="n">
        <f aca="false">MAX(ROUNDUP((F842+I842)/(1-G842),0),Parámetros!$B$7)</f>
        <v>556</v>
      </c>
      <c r="N842" s="12" t="n">
        <v>701.11</v>
      </c>
      <c r="O842" s="12" t="n">
        <v>515</v>
      </c>
      <c r="P842" s="13" t="n">
        <f aca="false">Parámetros!$B$6</f>
        <v>1</v>
      </c>
      <c r="Q842" s="13" t="n">
        <f aca="false">IF(AND(ISNUMBER(O842),O842-P842&gt;=Parámetros!$B$7),M842,IF(J842&lt;Parámetros!$B$13,J842,IF(K842&lt;Parámetros!$B$14,K842,IF(L842&lt;Parámetros!$B$15,L842,M842))))</f>
        <v>556</v>
      </c>
      <c r="R842" s="13" t="n">
        <f aca="false">IF(AND(ISNUMBER(O842),O842-P842&gt;=Q842),O842-P842,Q842)</f>
        <v>556</v>
      </c>
      <c r="S842" s="3" t="n">
        <f aca="false">IF(ISNUMBER(O842),R842/O842-1,"")</f>
        <v>0.079611650485437</v>
      </c>
      <c r="T842" s="13" t="n">
        <f aca="false">VLOOKUP(R842,Parámetros!$A$13:$C$16,3,TRUE())</f>
        <v>0</v>
      </c>
      <c r="U842" s="13" t="n">
        <f aca="false">IF(R842&gt;=Parámetros!$B$7,I842,0)</f>
        <v>75</v>
      </c>
      <c r="V842" s="13" t="n">
        <f aca="false">R842*(1-G842)-T842-U842</f>
        <v>403.16</v>
      </c>
      <c r="W842" s="13" t="n">
        <f aca="false">V842-F842</f>
        <v>0.0799999999999841</v>
      </c>
      <c r="X842" s="2" t="s">
        <v>13521</v>
      </c>
      <c r="Y842" s="2"/>
      <c r="Z842" s="13"/>
      <c r="AA842" s="2"/>
    </row>
    <row r="843" customFormat="false" ht="15" hidden="false" customHeight="false" outlineLevel="0" collapsed="false">
      <c r="A843" s="8" t="s">
        <v>10086</v>
      </c>
      <c r="B843" s="10" t="str">
        <f aca="false">'Layout Mercado Libre'!C843</f>
        <v>Troferit Dropropizina 30 mg 15 Tabletas</v>
      </c>
      <c r="C843" s="10" t="str">
        <f aca="false">IFERROR(LEFT('Layout Mercado Libre'!E843,FIND(" &gt; ",'Layout Mercado Libre'!E843)-1),"")</f>
        <v>Salud y Equipamiento Médico</v>
      </c>
      <c r="D843" s="12" t="n">
        <v>150.79</v>
      </c>
      <c r="E843" s="13" t="n">
        <f aca="false">Parámetros!$B$5</f>
        <v>4</v>
      </c>
      <c r="F843" s="13" t="n">
        <f aca="false">D843+E843</f>
        <v>154.79</v>
      </c>
      <c r="G843" s="3" t="n">
        <f aca="false">IF(C843="",Parámetros!$B$9,IFERROR(VLOOKUP(C843,Parámetros!$A$20:$B$23,2,FALSE()),Parámetros!$B$9))</f>
        <v>0.14</v>
      </c>
      <c r="H843" s="14" t="n">
        <v>0.15</v>
      </c>
      <c r="I843" s="12" t="n">
        <v>75</v>
      </c>
      <c r="J843" s="13" t="n">
        <f aca="false">ROUNDUP((F843+Parámetros!$C$13)/(1-G843),0)</f>
        <v>210</v>
      </c>
      <c r="K843" s="13" t="n">
        <f aca="false">ROUNDUP((F843+Parámetros!$C$14)/(1-G843),0)</f>
        <v>215</v>
      </c>
      <c r="L843" s="13" t="n">
        <f aca="false">ROUNDUP((F843+Parámetros!$C$15)/(1-G843),0)</f>
        <v>224</v>
      </c>
      <c r="M843" s="13" t="n">
        <f aca="false">MAX(ROUNDUP((F843+I843)/(1-G843),0),Parámetros!$B$7)</f>
        <v>299</v>
      </c>
      <c r="N843" s="12" t="n">
        <v>235.78</v>
      </c>
      <c r="O843" s="12" t="n">
        <v>201.96</v>
      </c>
      <c r="P843" s="13" t="n">
        <f aca="false">Parámetros!$B$6</f>
        <v>1</v>
      </c>
      <c r="Q843" s="13" t="n">
        <f aca="false">IF(AND(ISNUMBER(O843),O843-P843&gt;=Parámetros!$B$7),M843,IF(J843&lt;Parámetros!$B$13,J843,IF(K843&lt;Parámetros!$B$14,K843,IF(L843&lt;Parámetros!$B$15,L843,M843))))</f>
        <v>224</v>
      </c>
      <c r="R843" s="13" t="n">
        <f aca="false">IF(AND(ISNUMBER(O843),O843-P843&gt;=Q843),O843-P843,Q843)</f>
        <v>224</v>
      </c>
      <c r="S843" s="3" t="n">
        <f aca="false">IF(ISNUMBER(O843),R843/O843-1,"")</f>
        <v>0.109130520895227</v>
      </c>
      <c r="T843" s="13" t="n">
        <f aca="false">VLOOKUP(R843,Parámetros!$A$13:$C$16,3,TRUE())</f>
        <v>37</v>
      </c>
      <c r="U843" s="13" t="n">
        <f aca="false">IF(R843&gt;=Parámetros!$B$7,I843,0)</f>
        <v>0</v>
      </c>
      <c r="V843" s="13" t="n">
        <f aca="false">R843*(1-G843)-T843-U843</f>
        <v>155.64</v>
      </c>
      <c r="W843" s="13" t="n">
        <f aca="false">V843-F843</f>
        <v>0.849999999999994</v>
      </c>
      <c r="X843" s="2" t="s">
        <v>13535</v>
      </c>
      <c r="Y843" s="2"/>
      <c r="Z843" s="13"/>
      <c r="AA843" s="2"/>
    </row>
    <row r="844" customFormat="false" ht="15" hidden="false" customHeight="false" outlineLevel="0" collapsed="false">
      <c r="A844" s="8" t="s">
        <v>10095</v>
      </c>
      <c r="B844" s="10" t="str">
        <f aca="false">'Layout Mercado Libre'!C844</f>
        <v>Crema Facial Vitacilina Antiarrugas Día y Noche 100 g</v>
      </c>
      <c r="C844" s="10" t="str">
        <f aca="false">IFERROR(LEFT('Layout Mercado Libre'!E844,FIND(" &gt; ",'Layout Mercado Libre'!E844)-1),"")</f>
        <v>Belleza y Cuidado Personal</v>
      </c>
      <c r="D844" s="12" t="n">
        <v>65.5</v>
      </c>
      <c r="E844" s="13" t="n">
        <f aca="false">Parámetros!$B$5</f>
        <v>4</v>
      </c>
      <c r="F844" s="13" t="n">
        <f aca="false">D844+E844</f>
        <v>69.5</v>
      </c>
      <c r="G844" s="3" t="n">
        <f aca="false">IF(C844="",Parámetros!$B$9,IFERROR(VLOOKUP(C844,Parámetros!$A$20:$B$23,2,FALSE()),Parámetros!$B$9))</f>
        <v>0.14</v>
      </c>
      <c r="H844" s="14" t="n">
        <v>0.16</v>
      </c>
      <c r="I844" s="12" t="n">
        <v>75</v>
      </c>
      <c r="J844" s="13" t="n">
        <f aca="false">ROUNDUP((F844+Parámetros!$C$13)/(1-G844),0)</f>
        <v>110</v>
      </c>
      <c r="K844" s="13" t="n">
        <f aca="false">ROUNDUP((F844+Parámetros!$C$14)/(1-G844),0)</f>
        <v>116</v>
      </c>
      <c r="L844" s="13" t="n">
        <f aca="false">ROUNDUP((F844+Parámetros!$C$15)/(1-G844),0)</f>
        <v>124</v>
      </c>
      <c r="M844" s="13" t="n">
        <f aca="false">MAX(ROUNDUP((F844+I844)/(1-G844),0),Parámetros!$B$7)</f>
        <v>299</v>
      </c>
      <c r="N844" s="12" t="n">
        <v>209.41</v>
      </c>
      <c r="O844" s="12" t="n">
        <v>98</v>
      </c>
      <c r="P844" s="13" t="n">
        <f aca="false">Parámetros!$B$6</f>
        <v>1</v>
      </c>
      <c r="Q844" s="13" t="n">
        <f aca="false">IF(AND(ISNUMBER(O844),O844-P844&gt;=Parámetros!$B$7),M844,IF(J844&lt;Parámetros!$B$13,J844,IF(K844&lt;Parámetros!$B$14,K844,IF(L844&lt;Parámetros!$B$15,L844,M844))))</f>
        <v>116</v>
      </c>
      <c r="R844" s="13" t="n">
        <f aca="false">IF(AND(ISNUMBER(O844),O844-P844&gt;=Q844),O844-P844,Q844)</f>
        <v>116</v>
      </c>
      <c r="S844" s="3" t="n">
        <f aca="false">IF(ISNUMBER(O844),R844/O844-1,"")</f>
        <v>0.183673469387755</v>
      </c>
      <c r="T844" s="13" t="n">
        <f aca="false">VLOOKUP(R844,Parámetros!$A$13:$C$16,3,TRUE())</f>
        <v>30</v>
      </c>
      <c r="U844" s="13" t="n">
        <f aca="false">IF(R844&gt;=Parámetros!$B$7,I844,0)</f>
        <v>0</v>
      </c>
      <c r="V844" s="13" t="n">
        <f aca="false">R844*(1-G844)-T844-U844</f>
        <v>69.76</v>
      </c>
      <c r="W844" s="13" t="n">
        <f aca="false">V844-F844</f>
        <v>0.260000000000005</v>
      </c>
      <c r="X844" s="2" t="s">
        <v>13550</v>
      </c>
      <c r="Y844" s="2"/>
      <c r="Z844" s="13"/>
      <c r="AA844" s="2"/>
    </row>
    <row r="845" customFormat="false" ht="15" hidden="false" customHeight="false" outlineLevel="0" collapsed="false">
      <c r="A845" s="8" t="s">
        <v>10105</v>
      </c>
      <c r="B845" s="10" t="str">
        <f aca="false">'Layout Mercado Libre'!C845</f>
        <v>Crema Nivea Creme Tarro 400 ml con Lata 50 ml</v>
      </c>
      <c r="C845" s="10" t="str">
        <f aca="false">IFERROR(LEFT('Layout Mercado Libre'!E845,FIND(" &gt; ",'Layout Mercado Libre'!E845)-1),"")</f>
        <v>Belleza y Cuidado Personal</v>
      </c>
      <c r="D845" s="12" t="n">
        <v>140.36</v>
      </c>
      <c r="E845" s="13" t="n">
        <f aca="false">Parámetros!$B$5</f>
        <v>4</v>
      </c>
      <c r="F845" s="13" t="n">
        <f aca="false">D845+E845</f>
        <v>144.36</v>
      </c>
      <c r="G845" s="3" t="n">
        <f aca="false">IF(C845="",Parámetros!$B$9,IFERROR(VLOOKUP(C845,Parámetros!$A$20:$B$23,2,FALSE()),Parámetros!$B$9))</f>
        <v>0.14</v>
      </c>
      <c r="H845" s="14" t="n">
        <v>0.59</v>
      </c>
      <c r="I845" s="12" t="n">
        <v>90</v>
      </c>
      <c r="J845" s="13" t="n">
        <f aca="false">ROUNDUP((F845+Parámetros!$C$13)/(1-G845),0)</f>
        <v>197</v>
      </c>
      <c r="K845" s="13" t="n">
        <f aca="false">ROUNDUP((F845+Parámetros!$C$14)/(1-G845),0)</f>
        <v>203</v>
      </c>
      <c r="L845" s="13" t="n">
        <f aca="false">ROUNDUP((F845+Parámetros!$C$15)/(1-G845),0)</f>
        <v>211</v>
      </c>
      <c r="M845" s="13" t="n">
        <f aca="false">MAX(ROUNDUP((F845+I845)/(1-G845),0),Parámetros!$B$7)</f>
        <v>299</v>
      </c>
      <c r="N845" s="12"/>
      <c r="O845" s="12"/>
      <c r="P845" s="13" t="n">
        <f aca="false">Parámetros!$B$6</f>
        <v>1</v>
      </c>
      <c r="Q845" s="13" t="n">
        <f aca="false">IF(AND(ISNUMBER(O845),O845-P845&gt;=Parámetros!$B$7),M845,IF(J845&lt;Parámetros!$B$13,J845,IF(K845&lt;Parámetros!$B$14,K845,IF(L845&lt;Parámetros!$B$15,L845,M845))))</f>
        <v>211</v>
      </c>
      <c r="R845" s="13" t="n">
        <f aca="false">IF(AND(ISNUMBER(O845),O845-P845&gt;=Q845),O845-P845,Q845)</f>
        <v>211</v>
      </c>
      <c r="S845" s="3" t="str">
        <f aca="false">IF(ISNUMBER(O845),R845/O845-1,"")</f>
        <v/>
      </c>
      <c r="T845" s="13" t="n">
        <f aca="false">VLOOKUP(R845,Parámetros!$A$13:$C$16,3,TRUE())</f>
        <v>37</v>
      </c>
      <c r="U845" s="13" t="n">
        <f aca="false">IF(R845&gt;=Parámetros!$B$7,I845,0)</f>
        <v>0</v>
      </c>
      <c r="V845" s="13" t="n">
        <f aca="false">R845*(1-G845)-T845-U845</f>
        <v>144.46</v>
      </c>
      <c r="W845" s="13" t="n">
        <f aca="false">V845-F845</f>
        <v>0.0999999999999943</v>
      </c>
      <c r="X845" s="2" t="s">
        <v>13772</v>
      </c>
      <c r="Y845" s="2"/>
      <c r="Z845" s="13"/>
      <c r="AA845" s="2"/>
    </row>
    <row r="846" customFormat="false" ht="15" hidden="false" customHeight="false" outlineLevel="0" collapsed="false">
      <c r="A846" s="8" t="s">
        <v>10113</v>
      </c>
      <c r="B846" s="10" t="str">
        <f aca="false">'Layout Mercado Libre'!C846</f>
        <v>Ficonax Metformina 1 g 30 Tabletas Recubiertas</v>
      </c>
      <c r="C846" s="10" t="str">
        <f aca="false">IFERROR(LEFT('Layout Mercado Libre'!E846,FIND(" &gt; ",'Layout Mercado Libre'!E846)-1),"")</f>
        <v>Salud y Equipamiento Médico</v>
      </c>
      <c r="D846" s="12" t="n">
        <v>183.72</v>
      </c>
      <c r="E846" s="13" t="n">
        <f aca="false">Parámetros!$B$5</f>
        <v>4</v>
      </c>
      <c r="F846" s="13" t="n">
        <f aca="false">D846+E846</f>
        <v>187.72</v>
      </c>
      <c r="G846" s="3" t="n">
        <f aca="false">IF(C846="",Parámetros!$B$9,IFERROR(VLOOKUP(C846,Parámetros!$A$20:$B$23,2,FALSE()),Parámetros!$B$9))</f>
        <v>0.14</v>
      </c>
      <c r="H846" s="14" t="n">
        <v>0.19</v>
      </c>
      <c r="I846" s="12" t="n">
        <v>75</v>
      </c>
      <c r="J846" s="13" t="n">
        <f aca="false">ROUNDUP((F846+Parámetros!$C$13)/(1-G846),0)</f>
        <v>248</v>
      </c>
      <c r="K846" s="13" t="n">
        <f aca="false">ROUNDUP((F846+Parámetros!$C$14)/(1-G846),0)</f>
        <v>254</v>
      </c>
      <c r="L846" s="13" t="n">
        <f aca="false">ROUNDUP((F846+Parámetros!$C$15)/(1-G846),0)</f>
        <v>262</v>
      </c>
      <c r="M846" s="13" t="n">
        <f aca="false">MAX(ROUNDUP((F846+I846)/(1-G846),0),Parámetros!$B$7)</f>
        <v>306</v>
      </c>
      <c r="N846" s="12" t="n">
        <v>375.69</v>
      </c>
      <c r="O846" s="12" t="n">
        <v>299</v>
      </c>
      <c r="P846" s="13" t="n">
        <f aca="false">Parámetros!$B$6</f>
        <v>1</v>
      </c>
      <c r="Q846" s="13" t="n">
        <f aca="false">IF(AND(ISNUMBER(O846),O846-P846&gt;=Parámetros!$B$7),M846,IF(J846&lt;Parámetros!$B$13,J846,IF(K846&lt;Parámetros!$B$14,K846,IF(L846&lt;Parámetros!$B$15,L846,M846))))</f>
        <v>262</v>
      </c>
      <c r="R846" s="13" t="n">
        <f aca="false">IF(AND(ISNUMBER(O846),O846-P846&gt;=Q846),O846-P846,Q846)</f>
        <v>298</v>
      </c>
      <c r="S846" s="3" t="n">
        <f aca="false">IF(ISNUMBER(O846),R846/O846-1,"")</f>
        <v>-0.00334448160535117</v>
      </c>
      <c r="T846" s="13" t="n">
        <f aca="false">VLOOKUP(R846,Parámetros!$A$13:$C$16,3,TRUE())</f>
        <v>37</v>
      </c>
      <c r="U846" s="13" t="n">
        <f aca="false">IF(R846&gt;=Parámetros!$B$7,I846,0)</f>
        <v>0</v>
      </c>
      <c r="V846" s="13" t="n">
        <f aca="false">R846*(1-G846)-T846-U846</f>
        <v>219.28</v>
      </c>
      <c r="W846" s="13" t="n">
        <f aca="false">V846-F846</f>
        <v>31.56</v>
      </c>
      <c r="X846" s="2" t="s">
        <v>13501</v>
      </c>
      <c r="Y846" s="2"/>
      <c r="Z846" s="13"/>
      <c r="AA846" s="2"/>
    </row>
    <row r="847" customFormat="false" ht="15" hidden="false" customHeight="false" outlineLevel="0" collapsed="false">
      <c r="A847" s="8" t="s">
        <v>10124</v>
      </c>
      <c r="B847" s="10" t="str">
        <f aca="false">'Layout Mercado Libre'!C847</f>
        <v>Dalvear Infantil Jarabe Dropropizina Bromhexina 200 ml</v>
      </c>
      <c r="C847" s="10" t="str">
        <f aca="false">IFERROR(LEFT('Layout Mercado Libre'!E847,FIND(" &gt; ",'Layout Mercado Libre'!E847)-1),"")</f>
        <v>Salud y Equipamiento Médico</v>
      </c>
      <c r="D847" s="12" t="n">
        <v>208</v>
      </c>
      <c r="E847" s="13" t="n">
        <f aca="false">Parámetros!$B$5</f>
        <v>4</v>
      </c>
      <c r="F847" s="13" t="n">
        <f aca="false">D847+E847</f>
        <v>212</v>
      </c>
      <c r="G847" s="3" t="n">
        <f aca="false">IF(C847="",Parámetros!$B$9,IFERROR(VLOOKUP(C847,Parámetros!$A$20:$B$23,2,FALSE()),Parámetros!$B$9))</f>
        <v>0.14</v>
      </c>
      <c r="H847" s="14" t="n">
        <v>0.29</v>
      </c>
      <c r="I847" s="12" t="n">
        <v>75</v>
      </c>
      <c r="J847" s="13" t="n">
        <f aca="false">ROUNDUP((F847+Parámetros!$C$13)/(1-G847),0)</f>
        <v>276</v>
      </c>
      <c r="K847" s="13" t="n">
        <f aca="false">ROUNDUP((F847+Parámetros!$C$14)/(1-G847),0)</f>
        <v>282</v>
      </c>
      <c r="L847" s="13" t="n">
        <f aca="false">ROUNDUP((F847+Parámetros!$C$15)/(1-G847),0)</f>
        <v>290</v>
      </c>
      <c r="M847" s="13" t="n">
        <f aca="false">MAX(ROUNDUP((F847+I847)/(1-G847),0),Parámetros!$B$7)</f>
        <v>334</v>
      </c>
      <c r="N847" s="12" t="n">
        <v>404.48</v>
      </c>
      <c r="O847" s="12" t="n">
        <v>385.11</v>
      </c>
      <c r="P847" s="13" t="n">
        <f aca="false">Parámetros!$B$6</f>
        <v>1</v>
      </c>
      <c r="Q847" s="13" t="n">
        <f aca="false">IF(AND(ISNUMBER(O847),O847-P847&gt;=Parámetros!$B$7),M847,IF(J847&lt;Parámetros!$B$13,J847,IF(K847&lt;Parámetros!$B$14,K847,IF(L847&lt;Parámetros!$B$15,L847,M847))))</f>
        <v>334</v>
      </c>
      <c r="R847" s="13" t="n">
        <f aca="false">IF(AND(ISNUMBER(O847),O847-P847&gt;=Q847),O847-P847,Q847)</f>
        <v>384.11</v>
      </c>
      <c r="S847" s="3" t="n">
        <f aca="false">IF(ISNUMBER(O847),R847/O847-1,"")</f>
        <v>-0.00259666069434705</v>
      </c>
      <c r="T847" s="13" t="n">
        <f aca="false">VLOOKUP(R847,Parámetros!$A$13:$C$16,3,TRUE())</f>
        <v>0</v>
      </c>
      <c r="U847" s="13" t="n">
        <f aca="false">IF(R847&gt;=Parámetros!$B$7,I847,0)</f>
        <v>75</v>
      </c>
      <c r="V847" s="13" t="n">
        <f aca="false">R847*(1-G847)-T847-U847</f>
        <v>255.3346</v>
      </c>
      <c r="W847" s="13" t="n">
        <f aca="false">V847-F847</f>
        <v>43.3346</v>
      </c>
      <c r="X847" s="2" t="s">
        <v>13632</v>
      </c>
      <c r="Y847" s="2"/>
      <c r="Z847" s="13"/>
      <c r="AA847" s="2"/>
    </row>
    <row r="848" customFormat="false" ht="15" hidden="false" customHeight="false" outlineLevel="0" collapsed="false">
      <c r="A848" s="8" t="s">
        <v>10137</v>
      </c>
      <c r="B848" s="10" t="str">
        <f aca="false">'Layout Mercado Libre'!C848</f>
        <v>Prueba de Embarazo Prebios 1 Pieza</v>
      </c>
      <c r="C848" s="10" t="str">
        <f aca="false">IFERROR(LEFT('Layout Mercado Libre'!E848,FIND(" &gt; ",'Layout Mercado Libre'!E848)-1),"")</f>
        <v>Salud y Equipamiento Médico</v>
      </c>
      <c r="D848" s="12" t="n">
        <v>17.06</v>
      </c>
      <c r="E848" s="13" t="n">
        <f aca="false">Parámetros!$B$5</f>
        <v>4</v>
      </c>
      <c r="F848" s="13" t="n">
        <f aca="false">D848+E848</f>
        <v>21.06</v>
      </c>
      <c r="G848" s="3" t="n">
        <f aca="false">IF(C848="",Parámetros!$B$9,IFERROR(VLOOKUP(C848,Parámetros!$A$20:$B$23,2,FALSE()),Parámetros!$B$9))</f>
        <v>0.14</v>
      </c>
      <c r="H848" s="14" t="n">
        <v>0.16</v>
      </c>
      <c r="I848" s="12" t="n">
        <v>75</v>
      </c>
      <c r="J848" s="13" t="n">
        <f aca="false">ROUNDUP((F848+Parámetros!$C$13)/(1-G848),0)</f>
        <v>54</v>
      </c>
      <c r="K848" s="13" t="n">
        <f aca="false">ROUNDUP((F848+Parámetros!$C$14)/(1-G848),0)</f>
        <v>60</v>
      </c>
      <c r="L848" s="13" t="n">
        <f aca="false">ROUNDUP((F848+Parámetros!$C$15)/(1-G848),0)</f>
        <v>68</v>
      </c>
      <c r="M848" s="13" t="n">
        <f aca="false">MAX(ROUNDUP((F848+I848)/(1-G848),0),Parámetros!$B$7)</f>
        <v>299</v>
      </c>
      <c r="N848" s="12"/>
      <c r="O848" s="12"/>
      <c r="P848" s="13" t="n">
        <f aca="false">Parámetros!$B$6</f>
        <v>1</v>
      </c>
      <c r="Q848" s="13" t="n">
        <f aca="false">IF(AND(ISNUMBER(O848),O848-P848&gt;=Parámetros!$B$7),M848,IF(J848&lt;Parámetros!$B$13,J848,IF(K848&lt;Parámetros!$B$14,K848,IF(L848&lt;Parámetros!$B$15,L848,M848))))</f>
        <v>54</v>
      </c>
      <c r="R848" s="13" t="n">
        <f aca="false">IF(AND(ISNUMBER(O848),O848-P848&gt;=Q848),O848-P848,Q848)</f>
        <v>54</v>
      </c>
      <c r="S848" s="3" t="str">
        <f aca="false">IF(ISNUMBER(O848),R848/O848-1,"")</f>
        <v/>
      </c>
      <c r="T848" s="13" t="n">
        <f aca="false">VLOOKUP(R848,Parámetros!$A$13:$C$16,3,TRUE())</f>
        <v>25</v>
      </c>
      <c r="U848" s="13" t="n">
        <f aca="false">IF(R848&gt;=Parámetros!$B$7,I848,0)</f>
        <v>0</v>
      </c>
      <c r="V848" s="13" t="n">
        <f aca="false">R848*(1-G848)-T848-U848</f>
        <v>21.44</v>
      </c>
      <c r="W848" s="13" t="n">
        <f aca="false">V848-F848</f>
        <v>0.379999999999999</v>
      </c>
      <c r="X848" s="2" t="s">
        <v>13551</v>
      </c>
      <c r="Y848" s="2"/>
      <c r="Z848" s="13"/>
      <c r="AA848" s="2"/>
    </row>
    <row r="849" customFormat="false" ht="15" hidden="false" customHeight="false" outlineLevel="0" collapsed="false">
      <c r="A849" s="8" t="s">
        <v>10147</v>
      </c>
      <c r="B849" s="10" t="str">
        <f aca="false">'Layout Mercado Libre'!C849</f>
        <v>Talco para Bebé Mennen Baby Magic Rosa 200 g</v>
      </c>
      <c r="C849" s="10" t="str">
        <f aca="false">IFERROR(LEFT('Layout Mercado Libre'!E849,FIND(" &gt; ",'Layout Mercado Libre'!E849)-1),"")</f>
        <v>Bebés</v>
      </c>
      <c r="D849" s="12" t="n">
        <v>62.81</v>
      </c>
      <c r="E849" s="13" t="n">
        <f aca="false">Parámetros!$B$5</f>
        <v>4</v>
      </c>
      <c r="F849" s="13" t="n">
        <f aca="false">D849+E849</f>
        <v>66.81</v>
      </c>
      <c r="G849" s="3" t="n">
        <f aca="false">IF(C849="",Parámetros!$B$9,IFERROR(VLOOKUP(C849,Parámetros!$A$20:$B$23,2,FALSE()),Parámetros!$B$9))</f>
        <v>0.15</v>
      </c>
      <c r="H849" s="14" t="n">
        <v>0.28</v>
      </c>
      <c r="I849" s="12" t="n">
        <v>75</v>
      </c>
      <c r="J849" s="13" t="n">
        <f aca="false">ROUNDUP((F849+Parámetros!$C$13)/(1-G849),0)</f>
        <v>109</v>
      </c>
      <c r="K849" s="13" t="n">
        <f aca="false">ROUNDUP((F849+Parámetros!$C$14)/(1-G849),0)</f>
        <v>114</v>
      </c>
      <c r="L849" s="13" t="n">
        <f aca="false">ROUNDUP((F849+Parámetros!$C$15)/(1-G849),0)</f>
        <v>123</v>
      </c>
      <c r="M849" s="13" t="n">
        <f aca="false">MAX(ROUNDUP((F849+I849)/(1-G849),0),Parámetros!$B$7)</f>
        <v>299</v>
      </c>
      <c r="N849" s="12" t="n">
        <v>220.05</v>
      </c>
      <c r="O849" s="12" t="n">
        <v>79</v>
      </c>
      <c r="P849" s="13" t="n">
        <f aca="false">Parámetros!$B$6</f>
        <v>1</v>
      </c>
      <c r="Q849" s="13" t="n">
        <f aca="false">IF(AND(ISNUMBER(O849),O849-P849&gt;=Parámetros!$B$7),M849,IF(J849&lt;Parámetros!$B$13,J849,IF(K849&lt;Parámetros!$B$14,K849,IF(L849&lt;Parámetros!$B$15,L849,M849))))</f>
        <v>114</v>
      </c>
      <c r="R849" s="13" t="n">
        <f aca="false">IF(AND(ISNUMBER(O849),O849-P849&gt;=Q849),O849-P849,Q849)</f>
        <v>114</v>
      </c>
      <c r="S849" s="3" t="n">
        <f aca="false">IF(ISNUMBER(O849),R849/O849-1,"")</f>
        <v>0.443037974683544</v>
      </c>
      <c r="T849" s="13" t="n">
        <f aca="false">VLOOKUP(R849,Parámetros!$A$13:$C$16,3,TRUE())</f>
        <v>30</v>
      </c>
      <c r="U849" s="13" t="n">
        <f aca="false">IF(R849&gt;=Parámetros!$B$7,I849,0)</f>
        <v>0</v>
      </c>
      <c r="V849" s="13" t="n">
        <f aca="false">R849*(1-G849)-T849-U849</f>
        <v>66.9</v>
      </c>
      <c r="W849" s="13" t="n">
        <f aca="false">V849-F849</f>
        <v>0.0899999999999892</v>
      </c>
      <c r="X849" s="2" t="s">
        <v>13680</v>
      </c>
      <c r="Y849" s="2"/>
      <c r="Z849" s="13"/>
      <c r="AA849" s="2"/>
    </row>
    <row r="850" customFormat="false" ht="15" hidden="false" customHeight="false" outlineLevel="0" collapsed="false">
      <c r="A850" s="8" t="s">
        <v>10156</v>
      </c>
      <c r="B850" s="10" t="str">
        <f aca="false">'Layout Mercado Libre'!C850</f>
        <v>Desodorante Roll-On Palmolive Neutro Balance 65 ml</v>
      </c>
      <c r="C850" s="10" t="str">
        <f aca="false">IFERROR(LEFT('Layout Mercado Libre'!E850,FIND(" &gt; ",'Layout Mercado Libre'!E850)-1),"")</f>
        <v>Belleza y Cuidado Personal</v>
      </c>
      <c r="D850" s="12" t="n">
        <v>25.42</v>
      </c>
      <c r="E850" s="13" t="n">
        <f aca="false">Parámetros!$B$5</f>
        <v>4</v>
      </c>
      <c r="F850" s="13" t="n">
        <f aca="false">D850+E850</f>
        <v>29.42</v>
      </c>
      <c r="G850" s="3" t="n">
        <f aca="false">IF(C850="",Parámetros!$B$9,IFERROR(VLOOKUP(C850,Parámetros!$A$20:$B$23,2,FALSE()),Parámetros!$B$9))</f>
        <v>0.14</v>
      </c>
      <c r="H850" s="14" t="n">
        <v>0.13</v>
      </c>
      <c r="I850" s="12" t="n">
        <v>75</v>
      </c>
      <c r="J850" s="13" t="n">
        <f aca="false">ROUNDUP((F850+Parámetros!$C$13)/(1-G850),0)</f>
        <v>64</v>
      </c>
      <c r="K850" s="13" t="n">
        <f aca="false">ROUNDUP((F850+Parámetros!$C$14)/(1-G850),0)</f>
        <v>70</v>
      </c>
      <c r="L850" s="13" t="n">
        <f aca="false">ROUNDUP((F850+Parámetros!$C$15)/(1-G850),0)</f>
        <v>78</v>
      </c>
      <c r="M850" s="13" t="n">
        <f aca="false">MAX(ROUNDUP((F850+I850)/(1-G850),0),Parámetros!$B$7)</f>
        <v>299</v>
      </c>
      <c r="N850" s="12" t="n">
        <v>119.63</v>
      </c>
      <c r="O850" s="12" t="n">
        <v>95</v>
      </c>
      <c r="P850" s="13" t="n">
        <f aca="false">Parámetros!$B$6</f>
        <v>1</v>
      </c>
      <c r="Q850" s="13" t="n">
        <f aca="false">IF(AND(ISNUMBER(O850),O850-P850&gt;=Parámetros!$B$7),M850,IF(J850&lt;Parámetros!$B$13,J850,IF(K850&lt;Parámetros!$B$14,K850,IF(L850&lt;Parámetros!$B$15,L850,M850))))</f>
        <v>64</v>
      </c>
      <c r="R850" s="13" t="n">
        <f aca="false">IF(AND(ISNUMBER(O850),O850-P850&gt;=Q850),O850-P850,Q850)</f>
        <v>94</v>
      </c>
      <c r="S850" s="3" t="n">
        <f aca="false">IF(ISNUMBER(O850),R850/O850-1,"")</f>
        <v>-0.0105263157894737</v>
      </c>
      <c r="T850" s="13" t="n">
        <f aca="false">VLOOKUP(R850,Parámetros!$A$13:$C$16,3,TRUE())</f>
        <v>25</v>
      </c>
      <c r="U850" s="13" t="n">
        <f aca="false">IF(R850&gt;=Parámetros!$B$7,I850,0)</f>
        <v>0</v>
      </c>
      <c r="V850" s="13" t="n">
        <f aca="false">R850*(1-G850)-T850-U850</f>
        <v>55.84</v>
      </c>
      <c r="W850" s="13" t="n">
        <f aca="false">V850-F850</f>
        <v>26.42</v>
      </c>
      <c r="X850" s="2" t="s">
        <v>13773</v>
      </c>
      <c r="Y850" s="2"/>
      <c r="Z850" s="13"/>
      <c r="AA850" s="2"/>
    </row>
    <row r="851" customFormat="false" ht="15" hidden="false" customHeight="false" outlineLevel="0" collapsed="false">
      <c r="A851" s="8" t="s">
        <v>10167</v>
      </c>
      <c r="B851" s="10" t="str">
        <f aca="false">'Layout Mercado Libre'!C851</f>
        <v>Dabex Metformina 1000 mg 30 Tabletas</v>
      </c>
      <c r="C851" s="10" t="str">
        <f aca="false">IFERROR(LEFT('Layout Mercado Libre'!E851,FIND(" &gt; ",'Layout Mercado Libre'!E851)-1),"")</f>
        <v>Salud y Equipamiento Médico</v>
      </c>
      <c r="D851" s="12" t="n">
        <v>305</v>
      </c>
      <c r="E851" s="13" t="n">
        <f aca="false">Parámetros!$B$5</f>
        <v>4</v>
      </c>
      <c r="F851" s="13" t="n">
        <f aca="false">D851+E851</f>
        <v>309</v>
      </c>
      <c r="G851" s="3" t="n">
        <f aca="false">IF(C851="",Parámetros!$B$9,IFERROR(VLOOKUP(C851,Parámetros!$A$20:$B$23,2,FALSE()),Parámetros!$B$9))</f>
        <v>0.14</v>
      </c>
      <c r="H851" s="14" t="n">
        <v>0.19</v>
      </c>
      <c r="I851" s="12" t="n">
        <v>75</v>
      </c>
      <c r="J851" s="13" t="n">
        <f aca="false">ROUNDUP((F851+Parámetros!$C$13)/(1-G851),0)</f>
        <v>389</v>
      </c>
      <c r="K851" s="13" t="n">
        <f aca="false">ROUNDUP((F851+Parámetros!$C$14)/(1-G851),0)</f>
        <v>395</v>
      </c>
      <c r="L851" s="13" t="n">
        <f aca="false">ROUNDUP((F851+Parámetros!$C$15)/(1-G851),0)</f>
        <v>403</v>
      </c>
      <c r="M851" s="13" t="n">
        <f aca="false">MAX(ROUNDUP((F851+I851)/(1-G851),0),Parámetros!$B$7)</f>
        <v>447</v>
      </c>
      <c r="N851" s="12" t="n">
        <v>1360.4</v>
      </c>
      <c r="O851" s="12" t="n">
        <v>1360.4</v>
      </c>
      <c r="P851" s="13" t="n">
        <f aca="false">Parámetros!$B$6</f>
        <v>1</v>
      </c>
      <c r="Q851" s="13" t="n">
        <f aca="false">IF(AND(ISNUMBER(O851),O851-P851&gt;=Parámetros!$B$7),M851,IF(J851&lt;Parámetros!$B$13,J851,IF(K851&lt;Parámetros!$B$14,K851,IF(L851&lt;Parámetros!$B$15,L851,M851))))</f>
        <v>447</v>
      </c>
      <c r="R851" s="13" t="n">
        <f aca="false">IF(AND(ISNUMBER(O851),O851-P851&gt;=Q851),O851-P851,Q851)</f>
        <v>1359.4</v>
      </c>
      <c r="S851" s="3" t="n">
        <f aca="false">IF(ISNUMBER(O851),R851/O851-1,"")</f>
        <v>-0.00073507791825933</v>
      </c>
      <c r="T851" s="13" t="n">
        <f aca="false">VLOOKUP(R851,Parámetros!$A$13:$C$16,3,TRUE())</f>
        <v>0</v>
      </c>
      <c r="U851" s="13" t="n">
        <f aca="false">IF(R851&gt;=Parámetros!$B$7,I851,0)</f>
        <v>75</v>
      </c>
      <c r="V851" s="13" t="n">
        <f aca="false">R851*(1-G851)-T851-U851</f>
        <v>1094.084</v>
      </c>
      <c r="W851" s="13" t="n">
        <f aca="false">V851-F851</f>
        <v>785.084</v>
      </c>
      <c r="X851" s="2" t="s">
        <v>13501</v>
      </c>
      <c r="Y851" s="2"/>
      <c r="Z851" s="13"/>
      <c r="AA851" s="2"/>
    </row>
    <row r="852" customFormat="false" ht="15" hidden="false" customHeight="false" outlineLevel="0" collapsed="false">
      <c r="A852" s="8" t="s">
        <v>10178</v>
      </c>
      <c r="B852" s="10" t="str">
        <f aca="false">'Layout Mercado Libre'!C852</f>
        <v>Talco para Bebé Mennen Baby Magic Hipoalergénico 400 g</v>
      </c>
      <c r="C852" s="10" t="str">
        <f aca="false">IFERROR(LEFT('Layout Mercado Libre'!E852,FIND(" &gt; ",'Layout Mercado Libre'!E852)-1),"")</f>
        <v>Bebés</v>
      </c>
      <c r="D852" s="12" t="n">
        <v>94.58</v>
      </c>
      <c r="E852" s="13" t="n">
        <f aca="false">Parámetros!$B$5</f>
        <v>4</v>
      </c>
      <c r="F852" s="13" t="n">
        <f aca="false">D852+E852</f>
        <v>98.58</v>
      </c>
      <c r="G852" s="3" t="n">
        <f aca="false">IF(C852="",Parámetros!$B$9,IFERROR(VLOOKUP(C852,Parámetros!$A$20:$B$23,2,FALSE()),Parámetros!$B$9))</f>
        <v>0.15</v>
      </c>
      <c r="H852" s="14" t="n">
        <v>0.51</v>
      </c>
      <c r="I852" s="12" t="n">
        <v>90</v>
      </c>
      <c r="J852" s="13" t="n">
        <f aca="false">ROUNDUP((F852+Parámetros!$C$13)/(1-G852),0)</f>
        <v>146</v>
      </c>
      <c r="K852" s="13" t="n">
        <f aca="false">ROUNDUP((F852+Parámetros!$C$14)/(1-G852),0)</f>
        <v>152</v>
      </c>
      <c r="L852" s="13" t="n">
        <f aca="false">ROUNDUP((F852+Parámetros!$C$15)/(1-G852),0)</f>
        <v>160</v>
      </c>
      <c r="M852" s="13" t="n">
        <f aca="false">MAX(ROUNDUP((F852+I852)/(1-G852),0),Parámetros!$B$7)</f>
        <v>299</v>
      </c>
      <c r="N852" s="12" t="n">
        <v>277.3</v>
      </c>
      <c r="O852" s="12" t="n">
        <v>160</v>
      </c>
      <c r="P852" s="13" t="n">
        <f aca="false">Parámetros!$B$6</f>
        <v>1</v>
      </c>
      <c r="Q852" s="13" t="n">
        <f aca="false">IF(AND(ISNUMBER(O852),O852-P852&gt;=Parámetros!$B$7),M852,IF(J852&lt;Parámetros!$B$13,J852,IF(K852&lt;Parámetros!$B$14,K852,IF(L852&lt;Parámetros!$B$15,L852,M852))))</f>
        <v>160</v>
      </c>
      <c r="R852" s="13" t="n">
        <f aca="false">IF(AND(ISNUMBER(O852),O852-P852&gt;=Q852),O852-P852,Q852)</f>
        <v>160</v>
      </c>
      <c r="S852" s="3" t="n">
        <f aca="false">IF(ISNUMBER(O852),R852/O852-1,"")</f>
        <v>0</v>
      </c>
      <c r="T852" s="13" t="n">
        <f aca="false">VLOOKUP(R852,Parámetros!$A$13:$C$16,3,TRUE())</f>
        <v>37</v>
      </c>
      <c r="U852" s="13" t="n">
        <f aca="false">IF(R852&gt;=Parámetros!$B$7,I852,0)</f>
        <v>0</v>
      </c>
      <c r="V852" s="13" t="n">
        <f aca="false">R852*(1-G852)-T852-U852</f>
        <v>99</v>
      </c>
      <c r="W852" s="13" t="n">
        <f aca="false">V852-F852</f>
        <v>0.420000000000002</v>
      </c>
      <c r="X852" s="2" t="s">
        <v>13505</v>
      </c>
      <c r="Y852" s="2"/>
      <c r="Z852" s="13"/>
      <c r="AA852" s="2"/>
    </row>
    <row r="853" customFormat="false" ht="15" hidden="false" customHeight="false" outlineLevel="0" collapsed="false">
      <c r="A853" s="8" t="s">
        <v>10188</v>
      </c>
      <c r="B853" s="10" t="str">
        <f aca="false">'Layout Mercado Libre'!C853</f>
        <v>Mydocalm-A Tolperisona Paracetamol 50/300 mg 30 Cápsulas</v>
      </c>
      <c r="C853" s="10" t="str">
        <f aca="false">IFERROR(LEFT('Layout Mercado Libre'!E853,FIND(" &gt; ",'Layout Mercado Libre'!E853)-1),"")</f>
        <v>Salud y Equipamiento Médico</v>
      </c>
      <c r="D853" s="12" t="n">
        <v>392.99</v>
      </c>
      <c r="E853" s="13" t="n">
        <f aca="false">Parámetros!$B$5</f>
        <v>4</v>
      </c>
      <c r="F853" s="13" t="n">
        <f aca="false">D853+E853</f>
        <v>396.99</v>
      </c>
      <c r="G853" s="3" t="n">
        <f aca="false">IF(C853="",Parámetros!$B$9,IFERROR(VLOOKUP(C853,Parámetros!$A$20:$B$23,2,FALSE()),Parámetros!$B$9))</f>
        <v>0.14</v>
      </c>
      <c r="H853" s="14" t="n">
        <v>0.19</v>
      </c>
      <c r="I853" s="12" t="n">
        <v>75</v>
      </c>
      <c r="J853" s="13" t="n">
        <f aca="false">ROUNDUP((F853+Parámetros!$C$13)/(1-G853),0)</f>
        <v>491</v>
      </c>
      <c r="K853" s="13" t="n">
        <f aca="false">ROUNDUP((F853+Parámetros!$C$14)/(1-G853),0)</f>
        <v>497</v>
      </c>
      <c r="L853" s="13" t="n">
        <f aca="false">ROUNDUP((F853+Parámetros!$C$15)/(1-G853),0)</f>
        <v>505</v>
      </c>
      <c r="M853" s="13" t="n">
        <f aca="false">MAX(ROUNDUP((F853+I853)/(1-G853),0),Parámetros!$B$7)</f>
        <v>549</v>
      </c>
      <c r="N853" s="12" t="n">
        <v>685.9</v>
      </c>
      <c r="O853" s="12" t="n">
        <v>599</v>
      </c>
      <c r="P853" s="13" t="n">
        <f aca="false">Parámetros!$B$6</f>
        <v>1</v>
      </c>
      <c r="Q853" s="13" t="n">
        <f aca="false">IF(AND(ISNUMBER(O853),O853-P853&gt;=Parámetros!$B$7),M853,IF(J853&lt;Parámetros!$B$13,J853,IF(K853&lt;Parámetros!$B$14,K853,IF(L853&lt;Parámetros!$B$15,L853,M853))))</f>
        <v>549</v>
      </c>
      <c r="R853" s="13" t="n">
        <f aca="false">IF(AND(ISNUMBER(O853),O853-P853&gt;=Q853),O853-P853,Q853)</f>
        <v>598</v>
      </c>
      <c r="S853" s="3" t="n">
        <f aca="false">IF(ISNUMBER(O853),R853/O853-1,"")</f>
        <v>-0.001669449081803</v>
      </c>
      <c r="T853" s="13" t="n">
        <f aca="false">VLOOKUP(R853,Parámetros!$A$13:$C$16,3,TRUE())</f>
        <v>0</v>
      </c>
      <c r="U853" s="13" t="n">
        <f aca="false">IF(R853&gt;=Parámetros!$B$7,I853,0)</f>
        <v>75</v>
      </c>
      <c r="V853" s="13" t="n">
        <f aca="false">R853*(1-G853)-T853-U853</f>
        <v>439.28</v>
      </c>
      <c r="W853" s="13" t="n">
        <f aca="false">V853-F853</f>
        <v>42.29</v>
      </c>
      <c r="X853" s="2" t="s">
        <v>13514</v>
      </c>
      <c r="Y853" s="2"/>
      <c r="Z853" s="13"/>
      <c r="AA853" s="2"/>
    </row>
    <row r="854" customFormat="false" ht="15" hidden="false" customHeight="false" outlineLevel="0" collapsed="false">
      <c r="A854" s="8" t="s">
        <v>10200</v>
      </c>
      <c r="B854" s="10" t="str">
        <f aca="false">'Layout Mercado Libre'!C854</f>
        <v>Desodorante Axe Intense 48h Aerosol 150 ml</v>
      </c>
      <c r="C854" s="10" t="str">
        <f aca="false">IFERROR(LEFT('Layout Mercado Libre'!E854,FIND(" &gt; ",'Layout Mercado Libre'!E854)-1),"")</f>
        <v>Belleza y Cuidado Personal</v>
      </c>
      <c r="D854" s="12" t="n">
        <v>39.51</v>
      </c>
      <c r="E854" s="13" t="n">
        <f aca="false">Parámetros!$B$5</f>
        <v>4</v>
      </c>
      <c r="F854" s="13" t="n">
        <f aca="false">D854+E854</f>
        <v>43.51</v>
      </c>
      <c r="G854" s="3" t="n">
        <f aca="false">IF(C854="",Parámetros!$B$9,IFERROR(VLOOKUP(C854,Parámetros!$A$20:$B$23,2,FALSE()),Parámetros!$B$9))</f>
        <v>0.14</v>
      </c>
      <c r="H854" s="14" t="n">
        <v>0.23</v>
      </c>
      <c r="I854" s="12" t="n">
        <v>75</v>
      </c>
      <c r="J854" s="13" t="n">
        <f aca="false">ROUNDUP((F854+Parámetros!$C$13)/(1-G854),0)</f>
        <v>80</v>
      </c>
      <c r="K854" s="13" t="n">
        <f aca="false">ROUNDUP((F854+Parámetros!$C$14)/(1-G854),0)</f>
        <v>86</v>
      </c>
      <c r="L854" s="13" t="n">
        <f aca="false">ROUNDUP((F854+Parámetros!$C$15)/(1-G854),0)</f>
        <v>94</v>
      </c>
      <c r="M854" s="13" t="n">
        <f aca="false">MAX(ROUNDUP((F854+I854)/(1-G854),0),Parámetros!$B$7)</f>
        <v>299</v>
      </c>
      <c r="N854" s="12" t="n">
        <v>126.92</v>
      </c>
      <c r="O854" s="12" t="n">
        <v>68</v>
      </c>
      <c r="P854" s="13" t="n">
        <f aca="false">Parámetros!$B$6</f>
        <v>1</v>
      </c>
      <c r="Q854" s="13" t="n">
        <f aca="false">IF(AND(ISNUMBER(O854),O854-P854&gt;=Parámetros!$B$7),M854,IF(J854&lt;Parámetros!$B$13,J854,IF(K854&lt;Parámetros!$B$14,K854,IF(L854&lt;Parámetros!$B$15,L854,M854))))</f>
        <v>80</v>
      </c>
      <c r="R854" s="13" t="n">
        <f aca="false">IF(AND(ISNUMBER(O854),O854-P854&gt;=Q854),O854-P854,Q854)</f>
        <v>80</v>
      </c>
      <c r="S854" s="3" t="n">
        <f aca="false">IF(ISNUMBER(O854),R854/O854-1,"")</f>
        <v>0.176470588235294</v>
      </c>
      <c r="T854" s="13" t="n">
        <f aca="false">VLOOKUP(R854,Parámetros!$A$13:$C$16,3,TRUE())</f>
        <v>25</v>
      </c>
      <c r="U854" s="13" t="n">
        <f aca="false">IF(R854&gt;=Parámetros!$B$7,I854,0)</f>
        <v>0</v>
      </c>
      <c r="V854" s="13" t="n">
        <f aca="false">R854*(1-G854)-T854-U854</f>
        <v>43.8</v>
      </c>
      <c r="W854" s="13" t="n">
        <f aca="false">V854-F854</f>
        <v>0.289999999999999</v>
      </c>
      <c r="X854" s="2" t="s">
        <v>13625</v>
      </c>
      <c r="Y854" s="2"/>
      <c r="Z854" s="13"/>
      <c r="AA854" s="2"/>
    </row>
    <row r="855" customFormat="false" ht="15" hidden="false" customHeight="false" outlineLevel="0" collapsed="false">
      <c r="A855" s="8" t="s">
        <v>10210</v>
      </c>
      <c r="B855" s="10" t="str">
        <f aca="false">'Layout Mercado Libre'!C855</f>
        <v>Pepto-Bismol Cereza 262 mg 24 Tabletas Masticables</v>
      </c>
      <c r="C855" s="10" t="str">
        <f aca="false">IFERROR(LEFT('Layout Mercado Libre'!E855,FIND(" &gt; ",'Layout Mercado Libre'!E855)-1),"")</f>
        <v>Salud y Equipamiento Médico</v>
      </c>
      <c r="D855" s="12" t="n">
        <v>84.02</v>
      </c>
      <c r="E855" s="13" t="n">
        <f aca="false">Parámetros!$B$5</f>
        <v>4</v>
      </c>
      <c r="F855" s="13" t="n">
        <f aca="false">D855+E855</f>
        <v>88.02</v>
      </c>
      <c r="G855" s="3" t="n">
        <f aca="false">IF(C855="",Parámetros!$B$9,IFERROR(VLOOKUP(C855,Parámetros!$A$20:$B$23,2,FALSE()),Parámetros!$B$9))</f>
        <v>0.14</v>
      </c>
      <c r="H855" s="14" t="n">
        <v>0.17</v>
      </c>
      <c r="I855" s="12" t="n">
        <v>75</v>
      </c>
      <c r="J855" s="13" t="n">
        <f aca="false">ROUNDUP((F855+Parámetros!$C$13)/(1-G855),0)</f>
        <v>132</v>
      </c>
      <c r="K855" s="13" t="n">
        <f aca="false">ROUNDUP((F855+Parámetros!$C$14)/(1-G855),0)</f>
        <v>138</v>
      </c>
      <c r="L855" s="13" t="n">
        <f aca="false">ROUNDUP((F855+Parámetros!$C$15)/(1-G855),0)</f>
        <v>146</v>
      </c>
      <c r="M855" s="13" t="n">
        <f aca="false">MAX(ROUNDUP((F855+I855)/(1-G855),0),Parámetros!$B$7)</f>
        <v>299</v>
      </c>
      <c r="N855" s="12" t="n">
        <v>178.46</v>
      </c>
      <c r="O855" s="12" t="n">
        <v>160</v>
      </c>
      <c r="P855" s="13" t="n">
        <f aca="false">Parámetros!$B$6</f>
        <v>1</v>
      </c>
      <c r="Q855" s="13" t="n">
        <f aca="false">IF(AND(ISNUMBER(O855),O855-P855&gt;=Parámetros!$B$7),M855,IF(J855&lt;Parámetros!$B$13,J855,IF(K855&lt;Parámetros!$B$14,K855,IF(L855&lt;Parámetros!$B$15,L855,M855))))</f>
        <v>138</v>
      </c>
      <c r="R855" s="13" t="n">
        <f aca="false">IF(AND(ISNUMBER(O855),O855-P855&gt;=Q855),O855-P855,Q855)</f>
        <v>159</v>
      </c>
      <c r="S855" s="3" t="n">
        <f aca="false">IF(ISNUMBER(O855),R855/O855-1,"")</f>
        <v>-0.00624999999999998</v>
      </c>
      <c r="T855" s="13" t="n">
        <f aca="false">VLOOKUP(R855,Parámetros!$A$13:$C$16,3,TRUE())</f>
        <v>37</v>
      </c>
      <c r="U855" s="13" t="n">
        <f aca="false">IF(R855&gt;=Parámetros!$B$7,I855,0)</f>
        <v>0</v>
      </c>
      <c r="V855" s="13" t="n">
        <f aca="false">R855*(1-G855)-T855-U855</f>
        <v>99.74</v>
      </c>
      <c r="W855" s="13" t="n">
        <f aca="false">V855-F855</f>
        <v>11.72</v>
      </c>
      <c r="X855" s="2" t="s">
        <v>13593</v>
      </c>
      <c r="Y855" s="2"/>
      <c r="Z855" s="13"/>
      <c r="AA855" s="2"/>
    </row>
    <row r="856" customFormat="false" ht="15" hidden="false" customHeight="false" outlineLevel="0" collapsed="false">
      <c r="A856" s="8" t="s">
        <v>10222</v>
      </c>
      <c r="B856" s="10" t="str">
        <f aca="false">'Layout Mercado Libre'!C856</f>
        <v>Shampoo Grisi Ricitos de Oro Manzanilla 250 ml</v>
      </c>
      <c r="C856" s="10" t="str">
        <f aca="false">IFERROR(LEFT('Layout Mercado Libre'!E856,FIND(" &gt; ",'Layout Mercado Libre'!E856)-1),"")</f>
        <v>Bebés</v>
      </c>
      <c r="D856" s="12" t="n">
        <v>58.36</v>
      </c>
      <c r="E856" s="13" t="n">
        <f aca="false">Parámetros!$B$5</f>
        <v>4</v>
      </c>
      <c r="F856" s="13" t="n">
        <f aca="false">D856+E856</f>
        <v>62.36</v>
      </c>
      <c r="G856" s="3" t="n">
        <f aca="false">IF(C856="",Parámetros!$B$9,IFERROR(VLOOKUP(C856,Parámetros!$A$20:$B$23,2,FALSE()),Parámetros!$B$9))</f>
        <v>0.15</v>
      </c>
      <c r="H856" s="14" t="n">
        <v>0.35</v>
      </c>
      <c r="I856" s="12" t="n">
        <v>75</v>
      </c>
      <c r="J856" s="13" t="n">
        <f aca="false">ROUNDUP((F856+Parámetros!$C$13)/(1-G856),0)</f>
        <v>103</v>
      </c>
      <c r="K856" s="13" t="n">
        <f aca="false">ROUNDUP((F856+Parámetros!$C$14)/(1-G856),0)</f>
        <v>109</v>
      </c>
      <c r="L856" s="13" t="n">
        <f aca="false">ROUNDUP((F856+Parámetros!$C$15)/(1-G856),0)</f>
        <v>117</v>
      </c>
      <c r="M856" s="13" t="n">
        <f aca="false">MAX(ROUNDUP((F856+I856)/(1-G856),0),Parámetros!$B$7)</f>
        <v>299</v>
      </c>
      <c r="N856" s="12" t="n">
        <v>181.16</v>
      </c>
      <c r="O856" s="12" t="n">
        <v>64</v>
      </c>
      <c r="P856" s="13" t="n">
        <f aca="false">Parámetros!$B$6</f>
        <v>1</v>
      </c>
      <c r="Q856" s="13" t="n">
        <f aca="false">IF(AND(ISNUMBER(O856),O856-P856&gt;=Parámetros!$B$7),M856,IF(J856&lt;Parámetros!$B$13,J856,IF(K856&lt;Parámetros!$B$14,K856,IF(L856&lt;Parámetros!$B$15,L856,M856))))</f>
        <v>109</v>
      </c>
      <c r="R856" s="13" t="n">
        <f aca="false">IF(AND(ISNUMBER(O856),O856-P856&gt;=Q856),O856-P856,Q856)</f>
        <v>109</v>
      </c>
      <c r="S856" s="3" t="n">
        <f aca="false">IF(ISNUMBER(O856),R856/O856-1,"")</f>
        <v>0.703125</v>
      </c>
      <c r="T856" s="13" t="n">
        <f aca="false">VLOOKUP(R856,Parámetros!$A$13:$C$16,3,TRUE())</f>
        <v>30</v>
      </c>
      <c r="U856" s="13" t="n">
        <f aca="false">IF(R856&gt;=Parámetros!$B$7,I856,0)</f>
        <v>0</v>
      </c>
      <c r="V856" s="13" t="n">
        <f aca="false">R856*(1-G856)-T856-U856</f>
        <v>62.65</v>
      </c>
      <c r="W856" s="13" t="n">
        <f aca="false">V856-F856</f>
        <v>0.289999999999992</v>
      </c>
      <c r="X856" s="2" t="s">
        <v>13580</v>
      </c>
      <c r="Y856" s="2"/>
      <c r="Z856" s="13"/>
      <c r="AA856" s="2"/>
    </row>
    <row r="857" customFormat="false" ht="15" hidden="false" customHeight="false" outlineLevel="0" collapsed="false">
      <c r="A857" s="8" t="s">
        <v>10233</v>
      </c>
      <c r="B857" s="10" t="str">
        <f aca="false">'Layout Mercado Libre'!C857</f>
        <v>Crema Corporal Nivea Milk Nutritiva Piel Extra Seca 100 ml</v>
      </c>
      <c r="C857" s="10" t="str">
        <f aca="false">IFERROR(LEFT('Layout Mercado Libre'!E857,FIND(" &gt; ",'Layout Mercado Libre'!E857)-1),"")</f>
        <v>Belleza y Cuidado Personal</v>
      </c>
      <c r="D857" s="12" t="n">
        <v>23.24</v>
      </c>
      <c r="E857" s="13" t="n">
        <f aca="false">Parámetros!$B$5</f>
        <v>4</v>
      </c>
      <c r="F857" s="13" t="n">
        <f aca="false">D857+E857</f>
        <v>27.24</v>
      </c>
      <c r="G857" s="3" t="n">
        <f aca="false">IF(C857="",Parámetros!$B$9,IFERROR(VLOOKUP(C857,Parámetros!$A$20:$B$23,2,FALSE()),Parámetros!$B$9))</f>
        <v>0.14</v>
      </c>
      <c r="H857" s="14" t="n">
        <v>0.17</v>
      </c>
      <c r="I857" s="12" t="n">
        <v>75</v>
      </c>
      <c r="J857" s="13" t="n">
        <f aca="false">ROUNDUP((F857+Parámetros!$C$13)/(1-G857),0)</f>
        <v>61</v>
      </c>
      <c r="K857" s="13" t="n">
        <f aca="false">ROUNDUP((F857+Parámetros!$C$14)/(1-G857),0)</f>
        <v>67</v>
      </c>
      <c r="L857" s="13" t="n">
        <f aca="false">ROUNDUP((F857+Parámetros!$C$15)/(1-G857),0)</f>
        <v>75</v>
      </c>
      <c r="M857" s="13" t="n">
        <f aca="false">MAX(ROUNDUP((F857+I857)/(1-G857),0),Parámetros!$B$7)</f>
        <v>299</v>
      </c>
      <c r="N857" s="12" t="n">
        <v>106.88</v>
      </c>
      <c r="O857" s="12" t="n">
        <v>68.31</v>
      </c>
      <c r="P857" s="13" t="n">
        <f aca="false">Parámetros!$B$6</f>
        <v>1</v>
      </c>
      <c r="Q857" s="13" t="n">
        <f aca="false">IF(AND(ISNUMBER(O857),O857-P857&gt;=Parámetros!$B$7),M857,IF(J857&lt;Parámetros!$B$13,J857,IF(K857&lt;Parámetros!$B$14,K857,IF(L857&lt;Parámetros!$B$15,L857,M857))))</f>
        <v>61</v>
      </c>
      <c r="R857" s="13" t="n">
        <f aca="false">IF(AND(ISNUMBER(O857),O857-P857&gt;=Q857),O857-P857,Q857)</f>
        <v>67.31</v>
      </c>
      <c r="S857" s="3" t="n">
        <f aca="false">IF(ISNUMBER(O857),R857/O857-1,"")</f>
        <v>-0.0146391450739277</v>
      </c>
      <c r="T857" s="13" t="n">
        <f aca="false">VLOOKUP(R857,Parámetros!$A$13:$C$16,3,TRUE())</f>
        <v>25</v>
      </c>
      <c r="U857" s="13" t="n">
        <f aca="false">IF(R857&gt;=Parámetros!$B$7,I857,0)</f>
        <v>0</v>
      </c>
      <c r="V857" s="13" t="n">
        <f aca="false">R857*(1-G857)-T857-U857</f>
        <v>32.8866</v>
      </c>
      <c r="W857" s="13" t="n">
        <f aca="false">V857-F857</f>
        <v>5.6466</v>
      </c>
      <c r="X857" s="2" t="s">
        <v>13608</v>
      </c>
      <c r="Y857" s="2"/>
      <c r="Z857" s="13"/>
      <c r="AA857" s="2"/>
    </row>
    <row r="858" customFormat="false" ht="15" hidden="false" customHeight="false" outlineLevel="0" collapsed="false">
      <c r="A858" s="8" t="s">
        <v>10243</v>
      </c>
      <c r="B858" s="10" t="str">
        <f aca="false">'Layout Mercado Libre'!C858</f>
        <v>Pylopac Lansoprazol Claritromicina Amoxicilina 7 Carteras</v>
      </c>
      <c r="C858" s="10" t="str">
        <f aca="false">IFERROR(LEFT('Layout Mercado Libre'!E858,FIND(" &gt; ",'Layout Mercado Libre'!E858)-1),"")</f>
        <v>Salud y Equipamiento Médico</v>
      </c>
      <c r="D858" s="12" t="n">
        <v>1284.06</v>
      </c>
      <c r="E858" s="13" t="n">
        <f aca="false">Parámetros!$B$5</f>
        <v>4</v>
      </c>
      <c r="F858" s="13" t="n">
        <f aca="false">D858+E858</f>
        <v>1288.06</v>
      </c>
      <c r="G858" s="3" t="n">
        <f aca="false">IF(C858="",Parámetros!$B$9,IFERROR(VLOOKUP(C858,Parámetros!$A$20:$B$23,2,FALSE()),Parámetros!$B$9))</f>
        <v>0.14</v>
      </c>
      <c r="H858" s="14" t="n">
        <v>0.33</v>
      </c>
      <c r="I858" s="12" t="n">
        <v>75</v>
      </c>
      <c r="J858" s="13" t="n">
        <f aca="false">ROUNDUP((F858+Parámetros!$C$13)/(1-G858),0)</f>
        <v>1527</v>
      </c>
      <c r="K858" s="13" t="n">
        <f aca="false">ROUNDUP((F858+Parámetros!$C$14)/(1-G858),0)</f>
        <v>1533</v>
      </c>
      <c r="L858" s="13" t="n">
        <f aca="false">ROUNDUP((F858+Parámetros!$C$15)/(1-G858),0)</f>
        <v>1541</v>
      </c>
      <c r="M858" s="13" t="n">
        <f aca="false">MAX(ROUNDUP((F858+I858)/(1-G858),0),Parámetros!$B$7)</f>
        <v>1585</v>
      </c>
      <c r="N858" s="12"/>
      <c r="O858" s="12"/>
      <c r="P858" s="13" t="n">
        <f aca="false">Parámetros!$B$6</f>
        <v>1</v>
      </c>
      <c r="Q858" s="13" t="n">
        <f aca="false">IF(AND(ISNUMBER(O858),O858-P858&gt;=Parámetros!$B$7),M858,IF(J858&lt;Parámetros!$B$13,J858,IF(K858&lt;Parámetros!$B$14,K858,IF(L858&lt;Parámetros!$B$15,L858,M858))))</f>
        <v>1585</v>
      </c>
      <c r="R858" s="13" t="n">
        <f aca="false">IF(AND(ISNUMBER(O858),O858-P858&gt;=Q858),O858-P858,Q858)</f>
        <v>1585</v>
      </c>
      <c r="S858" s="3" t="str">
        <f aca="false">IF(ISNUMBER(O858),R858/O858-1,"")</f>
        <v/>
      </c>
      <c r="T858" s="13" t="n">
        <f aca="false">VLOOKUP(R858,Parámetros!$A$13:$C$16,3,TRUE())</f>
        <v>0</v>
      </c>
      <c r="U858" s="13" t="n">
        <f aca="false">IF(R858&gt;=Parámetros!$B$7,I858,0)</f>
        <v>75</v>
      </c>
      <c r="V858" s="13" t="n">
        <f aca="false">R858*(1-G858)-T858-U858</f>
        <v>1288.1</v>
      </c>
      <c r="W858" s="13" t="n">
        <f aca="false">V858-F858</f>
        <v>0.0399999999999636</v>
      </c>
      <c r="X858" s="2" t="s">
        <v>13774</v>
      </c>
      <c r="Y858" s="2"/>
      <c r="Z858" s="13"/>
      <c r="AA858" s="2"/>
    </row>
    <row r="859" customFormat="false" ht="15" hidden="false" customHeight="false" outlineLevel="0" collapsed="false">
      <c r="A859" s="8" t="s">
        <v>10258</v>
      </c>
      <c r="B859" s="10" t="str">
        <f aca="false">'Layout Mercado Libre'!C859</f>
        <v>Tiras Reactivas FreeStyle Optium Glucosa 50 Piezas</v>
      </c>
      <c r="C859" s="10" t="str">
        <f aca="false">IFERROR(LEFT('Layout Mercado Libre'!E859,FIND(" &gt; ",'Layout Mercado Libre'!E859)-1),"")</f>
        <v>Salud y Equipamiento Médico</v>
      </c>
      <c r="D859" s="12" t="n">
        <v>271.28</v>
      </c>
      <c r="E859" s="13" t="n">
        <f aca="false">Parámetros!$B$5</f>
        <v>4</v>
      </c>
      <c r="F859" s="13" t="n">
        <f aca="false">D859+E859</f>
        <v>275.28</v>
      </c>
      <c r="G859" s="3" t="n">
        <f aca="false">IF(C859="",Parámetros!$B$9,IFERROR(VLOOKUP(C859,Parámetros!$A$20:$B$23,2,FALSE()),Parámetros!$B$9))</f>
        <v>0.14</v>
      </c>
      <c r="H859" s="14" t="n">
        <v>0.27</v>
      </c>
      <c r="I859" s="12" t="n">
        <v>75</v>
      </c>
      <c r="J859" s="13" t="n">
        <f aca="false">ROUNDUP((F859+Parámetros!$C$13)/(1-G859),0)</f>
        <v>350</v>
      </c>
      <c r="K859" s="13" t="n">
        <f aca="false">ROUNDUP((F859+Parámetros!$C$14)/(1-G859),0)</f>
        <v>355</v>
      </c>
      <c r="L859" s="13" t="n">
        <f aca="false">ROUNDUP((F859+Parámetros!$C$15)/(1-G859),0)</f>
        <v>364</v>
      </c>
      <c r="M859" s="13" t="n">
        <f aca="false">MAX(ROUNDUP((F859+I859)/(1-G859),0),Parámetros!$B$7)</f>
        <v>408</v>
      </c>
      <c r="N859" s="12"/>
      <c r="O859" s="12"/>
      <c r="P859" s="13" t="n">
        <f aca="false">Parámetros!$B$6</f>
        <v>1</v>
      </c>
      <c r="Q859" s="13" t="n">
        <f aca="false">IF(AND(ISNUMBER(O859),O859-P859&gt;=Parámetros!$B$7),M859,IF(J859&lt;Parámetros!$B$13,J859,IF(K859&lt;Parámetros!$B$14,K859,IF(L859&lt;Parámetros!$B$15,L859,M859))))</f>
        <v>408</v>
      </c>
      <c r="R859" s="13" t="n">
        <f aca="false">IF(AND(ISNUMBER(O859),O859-P859&gt;=Q859),O859-P859,Q859)</f>
        <v>408</v>
      </c>
      <c r="S859" s="3" t="str">
        <f aca="false">IF(ISNUMBER(O859),R859/O859-1,"")</f>
        <v/>
      </c>
      <c r="T859" s="13" t="n">
        <f aca="false">VLOOKUP(R859,Parámetros!$A$13:$C$16,3,TRUE())</f>
        <v>0</v>
      </c>
      <c r="U859" s="13" t="n">
        <f aca="false">IF(R859&gt;=Parámetros!$B$7,I859,0)</f>
        <v>75</v>
      </c>
      <c r="V859" s="13" t="n">
        <f aca="false">R859*(1-G859)-T859-U859</f>
        <v>275.88</v>
      </c>
      <c r="W859" s="13" t="n">
        <f aca="false">V859-F859</f>
        <v>0.600000000000023</v>
      </c>
      <c r="X859" s="2" t="s">
        <v>13506</v>
      </c>
      <c r="Y859" s="2"/>
      <c r="Z859" s="13"/>
      <c r="AA859" s="2"/>
    </row>
    <row r="860" customFormat="false" ht="15" hidden="false" customHeight="false" outlineLevel="0" collapsed="false">
      <c r="A860" s="8" t="s">
        <v>10269</v>
      </c>
      <c r="B860" s="10" t="str">
        <f aca="false">'Layout Mercado Libre'!C860</f>
        <v>Lomecan V Clotrimazol 200 mg 3 Óvulos Vaginales</v>
      </c>
      <c r="C860" s="10" t="str">
        <f aca="false">IFERROR(LEFT('Layout Mercado Libre'!E860,FIND(" &gt; ",'Layout Mercado Libre'!E860)-1),"")</f>
        <v>Salud y Equipamiento Médico</v>
      </c>
      <c r="D860" s="12" t="n">
        <v>106.59</v>
      </c>
      <c r="E860" s="13" t="n">
        <f aca="false">Parámetros!$B$5</f>
        <v>4</v>
      </c>
      <c r="F860" s="13" t="n">
        <f aca="false">D860+E860</f>
        <v>110.59</v>
      </c>
      <c r="G860" s="3" t="n">
        <f aca="false">IF(C860="",Parámetros!$B$9,IFERROR(VLOOKUP(C860,Parámetros!$A$20:$B$23,2,FALSE()),Parámetros!$B$9))</f>
        <v>0.14</v>
      </c>
      <c r="H860" s="14" t="n">
        <v>0.13</v>
      </c>
      <c r="I860" s="12" t="n">
        <v>75</v>
      </c>
      <c r="J860" s="13" t="n">
        <f aca="false">ROUNDUP((F860+Parámetros!$C$13)/(1-G860),0)</f>
        <v>158</v>
      </c>
      <c r="K860" s="13" t="n">
        <f aca="false">ROUNDUP((F860+Parámetros!$C$14)/(1-G860),0)</f>
        <v>164</v>
      </c>
      <c r="L860" s="13" t="n">
        <f aca="false">ROUNDUP((F860+Parámetros!$C$15)/(1-G860),0)</f>
        <v>172</v>
      </c>
      <c r="M860" s="13" t="n">
        <f aca="false">MAX(ROUNDUP((F860+I860)/(1-G860),0),Parámetros!$B$7)</f>
        <v>299</v>
      </c>
      <c r="N860" s="12" t="n">
        <v>176.35</v>
      </c>
      <c r="O860" s="12" t="n">
        <v>117.96</v>
      </c>
      <c r="P860" s="13" t="n">
        <f aca="false">Parámetros!$B$6</f>
        <v>1</v>
      </c>
      <c r="Q860" s="13" t="n">
        <f aca="false">IF(AND(ISNUMBER(O860),O860-P860&gt;=Parámetros!$B$7),M860,IF(J860&lt;Parámetros!$B$13,J860,IF(K860&lt;Parámetros!$B$14,K860,IF(L860&lt;Parámetros!$B$15,L860,M860))))</f>
        <v>172</v>
      </c>
      <c r="R860" s="13" t="n">
        <f aca="false">IF(AND(ISNUMBER(O860),O860-P860&gt;=Q860),O860-P860,Q860)</f>
        <v>172</v>
      </c>
      <c r="S860" s="3" t="n">
        <f aca="false">IF(ISNUMBER(O860),R860/O860-1,"")</f>
        <v>0.458121397083757</v>
      </c>
      <c r="T860" s="13" t="n">
        <f aca="false">VLOOKUP(R860,Parámetros!$A$13:$C$16,3,TRUE())</f>
        <v>37</v>
      </c>
      <c r="U860" s="13" t="n">
        <f aca="false">IF(R860&gt;=Parámetros!$B$7,I860,0)</f>
        <v>0</v>
      </c>
      <c r="V860" s="13" t="n">
        <f aca="false">R860*(1-G860)-T860-U860</f>
        <v>110.92</v>
      </c>
      <c r="W860" s="13" t="n">
        <f aca="false">V860-F860</f>
        <v>0.329999999999984</v>
      </c>
      <c r="X860" s="2" t="s">
        <v>13659</v>
      </c>
      <c r="Y860" s="2"/>
      <c r="Z860" s="13"/>
      <c r="AA860" s="2"/>
    </row>
    <row r="861" customFormat="false" ht="15" hidden="false" customHeight="false" outlineLevel="0" collapsed="false">
      <c r="A861" s="8" t="s">
        <v>10280</v>
      </c>
      <c r="B861" s="10" t="str">
        <f aca="false">'Layout Mercado Libre'!C861</f>
        <v>Dramamine Infantil Jarabe 250 mg/100 ml 120 ml</v>
      </c>
      <c r="C861" s="10" t="str">
        <f aca="false">IFERROR(LEFT('Layout Mercado Libre'!E861,FIND(" &gt; ",'Layout Mercado Libre'!E861)-1),"")</f>
        <v>Salud y Equipamiento Médico</v>
      </c>
      <c r="D861" s="12" t="n">
        <v>171.79</v>
      </c>
      <c r="E861" s="13" t="n">
        <f aca="false">Parámetros!$B$5</f>
        <v>4</v>
      </c>
      <c r="F861" s="13" t="n">
        <f aca="false">D861+E861</f>
        <v>175.79</v>
      </c>
      <c r="G861" s="3" t="n">
        <f aca="false">IF(C861="",Parámetros!$B$9,IFERROR(VLOOKUP(C861,Parámetros!$A$20:$B$23,2,FALSE()),Parámetros!$B$9))</f>
        <v>0.14</v>
      </c>
      <c r="H861" s="14" t="n">
        <v>0.19</v>
      </c>
      <c r="I861" s="12" t="n">
        <v>75</v>
      </c>
      <c r="J861" s="13" t="n">
        <f aca="false">ROUNDUP((F861+Parámetros!$C$13)/(1-G861),0)</f>
        <v>234</v>
      </c>
      <c r="K861" s="13" t="n">
        <f aca="false">ROUNDUP((F861+Parámetros!$C$14)/(1-G861),0)</f>
        <v>240</v>
      </c>
      <c r="L861" s="13" t="n">
        <f aca="false">ROUNDUP((F861+Parámetros!$C$15)/(1-G861),0)</f>
        <v>248</v>
      </c>
      <c r="M861" s="13" t="n">
        <f aca="false">MAX(ROUNDUP((F861+I861)/(1-G861),0),Parámetros!$B$7)</f>
        <v>299</v>
      </c>
      <c r="N861" s="12" t="n">
        <v>351.38</v>
      </c>
      <c r="O861" s="12" t="n">
        <v>241.05</v>
      </c>
      <c r="P861" s="13" t="n">
        <f aca="false">Parámetros!$B$6</f>
        <v>1</v>
      </c>
      <c r="Q861" s="13" t="n">
        <f aca="false">IF(AND(ISNUMBER(O861),O861-P861&gt;=Parámetros!$B$7),M861,IF(J861&lt;Parámetros!$B$13,J861,IF(K861&lt;Parámetros!$B$14,K861,IF(L861&lt;Parámetros!$B$15,L861,M861))))</f>
        <v>248</v>
      </c>
      <c r="R861" s="13" t="n">
        <f aca="false">IF(AND(ISNUMBER(O861),O861-P861&gt;=Q861),O861-P861,Q861)</f>
        <v>248</v>
      </c>
      <c r="S861" s="3" t="n">
        <f aca="false">IF(ISNUMBER(O861),R861/O861-1,"")</f>
        <v>0.0288321924911843</v>
      </c>
      <c r="T861" s="13" t="n">
        <f aca="false">VLOOKUP(R861,Parámetros!$A$13:$C$16,3,TRUE())</f>
        <v>37</v>
      </c>
      <c r="U861" s="13" t="n">
        <f aca="false">IF(R861&gt;=Parámetros!$B$7,I861,0)</f>
        <v>0</v>
      </c>
      <c r="V861" s="13" t="n">
        <f aca="false">R861*(1-G861)-T861-U861</f>
        <v>176.28</v>
      </c>
      <c r="W861" s="13" t="n">
        <f aca="false">V861-F861</f>
        <v>0.490000000000009</v>
      </c>
      <c r="X861" s="2" t="s">
        <v>13511</v>
      </c>
      <c r="Y861" s="2"/>
      <c r="Z861" s="13"/>
      <c r="AA861" s="2"/>
    </row>
    <row r="862" customFormat="false" ht="15" hidden="false" customHeight="false" outlineLevel="0" collapsed="false">
      <c r="A862" s="8" t="s">
        <v>10292</v>
      </c>
      <c r="B862" s="10" t="str">
        <f aca="false">'Layout Mercado Libre'!C862</f>
        <v>Ultra Bengué Gel Rojo Naproxeno Lidocaína 35 g</v>
      </c>
      <c r="C862" s="10" t="str">
        <f aca="false">IFERROR(LEFT('Layout Mercado Libre'!E862,FIND(" &gt; ",'Layout Mercado Libre'!E862)-1),"")</f>
        <v>Salud y Equipamiento Médico</v>
      </c>
      <c r="D862" s="12" t="n">
        <v>95.65</v>
      </c>
      <c r="E862" s="13" t="n">
        <f aca="false">Parámetros!$B$5</f>
        <v>4</v>
      </c>
      <c r="F862" s="13" t="n">
        <f aca="false">D862+E862</f>
        <v>99.65</v>
      </c>
      <c r="G862" s="3" t="n">
        <f aca="false">IF(C862="",Parámetros!$B$9,IFERROR(VLOOKUP(C862,Parámetros!$A$20:$B$23,2,FALSE()),Parámetros!$B$9))</f>
        <v>0.14</v>
      </c>
      <c r="H862" s="14" t="n">
        <v>0.09</v>
      </c>
      <c r="I862" s="12" t="n">
        <v>75</v>
      </c>
      <c r="J862" s="13" t="n">
        <f aca="false">ROUNDUP((F862+Parámetros!$C$13)/(1-G862),0)</f>
        <v>145</v>
      </c>
      <c r="K862" s="13" t="n">
        <f aca="false">ROUNDUP((F862+Parámetros!$C$14)/(1-G862),0)</f>
        <v>151</v>
      </c>
      <c r="L862" s="13" t="n">
        <f aca="false">ROUNDUP((F862+Parámetros!$C$15)/(1-G862),0)</f>
        <v>159</v>
      </c>
      <c r="M862" s="13" t="n">
        <f aca="false">MAX(ROUNDUP((F862+I862)/(1-G862),0),Parámetros!$B$7)</f>
        <v>299</v>
      </c>
      <c r="N862" s="12" t="n">
        <v>237.18</v>
      </c>
      <c r="O862" s="12" t="n">
        <v>199</v>
      </c>
      <c r="P862" s="13" t="n">
        <f aca="false">Parámetros!$B$6</f>
        <v>1</v>
      </c>
      <c r="Q862" s="13" t="n">
        <f aca="false">IF(AND(ISNUMBER(O862),O862-P862&gt;=Parámetros!$B$7),M862,IF(J862&lt;Parámetros!$B$13,J862,IF(K862&lt;Parámetros!$B$14,K862,IF(L862&lt;Parámetros!$B$15,L862,M862))))</f>
        <v>159</v>
      </c>
      <c r="R862" s="13" t="n">
        <f aca="false">IF(AND(ISNUMBER(O862),O862-P862&gt;=Q862),O862-P862,Q862)</f>
        <v>198</v>
      </c>
      <c r="S862" s="3" t="n">
        <f aca="false">IF(ISNUMBER(O862),R862/O862-1,"")</f>
        <v>-0.00502512562814073</v>
      </c>
      <c r="T862" s="13" t="n">
        <f aca="false">VLOOKUP(R862,Parámetros!$A$13:$C$16,3,TRUE())</f>
        <v>37</v>
      </c>
      <c r="U862" s="13" t="n">
        <f aca="false">IF(R862&gt;=Parámetros!$B$7,I862,0)</f>
        <v>0</v>
      </c>
      <c r="V862" s="13" t="n">
        <f aca="false">R862*(1-G862)-T862-U862</f>
        <v>133.28</v>
      </c>
      <c r="W862" s="13" t="n">
        <f aca="false">V862-F862</f>
        <v>33.63</v>
      </c>
      <c r="X862" s="2" t="s">
        <v>13775</v>
      </c>
      <c r="Y862" s="2"/>
      <c r="Z862" s="13"/>
      <c r="AA862" s="2"/>
    </row>
    <row r="863" customFormat="false" ht="15" hidden="false" customHeight="false" outlineLevel="0" collapsed="false">
      <c r="A863" s="8" t="s">
        <v>10305</v>
      </c>
      <c r="B863" s="10" t="str">
        <f aca="false">'Layout Mercado Libre'!C863</f>
        <v>Flanax Gel Naproxeno Sódico 5.5% Tubo 40 g</v>
      </c>
      <c r="C863" s="10" t="str">
        <f aca="false">IFERROR(LEFT('Layout Mercado Libre'!E863,FIND(" &gt; ",'Layout Mercado Libre'!E863)-1),"")</f>
        <v>Salud y Equipamiento Médico</v>
      </c>
      <c r="D863" s="12" t="n">
        <v>116.99</v>
      </c>
      <c r="E863" s="13" t="n">
        <f aca="false">Parámetros!$B$5</f>
        <v>4</v>
      </c>
      <c r="F863" s="13" t="n">
        <f aca="false">D863+E863</f>
        <v>120.99</v>
      </c>
      <c r="G863" s="3" t="n">
        <f aca="false">IF(C863="",Parámetros!$B$9,IFERROR(VLOOKUP(C863,Parámetros!$A$20:$B$23,2,FALSE()),Parámetros!$B$9))</f>
        <v>0.14</v>
      </c>
      <c r="H863" s="14" t="n">
        <v>0.1</v>
      </c>
      <c r="I863" s="12" t="n">
        <v>75</v>
      </c>
      <c r="J863" s="13" t="n">
        <f aca="false">ROUNDUP((F863+Parámetros!$C$13)/(1-G863),0)</f>
        <v>170</v>
      </c>
      <c r="K863" s="13" t="n">
        <f aca="false">ROUNDUP((F863+Parámetros!$C$14)/(1-G863),0)</f>
        <v>176</v>
      </c>
      <c r="L863" s="13" t="n">
        <f aca="false">ROUNDUP((F863+Parámetros!$C$15)/(1-G863),0)</f>
        <v>184</v>
      </c>
      <c r="M863" s="13" t="n">
        <f aca="false">MAX(ROUNDUP((F863+I863)/(1-G863),0),Parámetros!$B$7)</f>
        <v>299</v>
      </c>
      <c r="N863" s="12" t="n">
        <v>209.48</v>
      </c>
      <c r="O863" s="12" t="n">
        <v>116.62</v>
      </c>
      <c r="P863" s="13" t="n">
        <f aca="false">Parámetros!$B$6</f>
        <v>1</v>
      </c>
      <c r="Q863" s="13" t="n">
        <f aca="false">IF(AND(ISNUMBER(O863),O863-P863&gt;=Parámetros!$B$7),M863,IF(J863&lt;Parámetros!$B$13,J863,IF(K863&lt;Parámetros!$B$14,K863,IF(L863&lt;Parámetros!$B$15,L863,M863))))</f>
        <v>184</v>
      </c>
      <c r="R863" s="13" t="n">
        <f aca="false">IF(AND(ISNUMBER(O863),O863-P863&gt;=Q863),O863-P863,Q863)</f>
        <v>184</v>
      </c>
      <c r="S863" s="3" t="n">
        <f aca="false">IF(ISNUMBER(O863),R863/O863-1,"")</f>
        <v>0.577773966729549</v>
      </c>
      <c r="T863" s="13" t="n">
        <f aca="false">VLOOKUP(R863,Parámetros!$A$13:$C$16,3,TRUE())</f>
        <v>37</v>
      </c>
      <c r="U863" s="13" t="n">
        <f aca="false">IF(R863&gt;=Parámetros!$B$7,I863,0)</f>
        <v>0</v>
      </c>
      <c r="V863" s="13" t="n">
        <f aca="false">R863*(1-G863)-T863-U863</f>
        <v>121.24</v>
      </c>
      <c r="W863" s="13" t="n">
        <f aca="false">V863-F863</f>
        <v>0.250000000000014</v>
      </c>
      <c r="X863" s="2" t="s">
        <v>13601</v>
      </c>
      <c r="Y863" s="2"/>
      <c r="Z863" s="13"/>
      <c r="AA863" s="2"/>
    </row>
    <row r="864" customFormat="false" ht="15" hidden="false" customHeight="false" outlineLevel="0" collapsed="false">
      <c r="A864" s="8" t="s">
        <v>10315</v>
      </c>
      <c r="B864" s="10" t="str">
        <f aca="false">'Layout Mercado Libre'!C864</f>
        <v>Obrydex Tobramicina Dexametasona Solución Oftálmica 5 ml</v>
      </c>
      <c r="C864" s="10" t="str">
        <f aca="false">IFERROR(LEFT('Layout Mercado Libre'!E864,FIND(" &gt; ",'Layout Mercado Libre'!E864)-1),"")</f>
        <v>Salud y Equipamiento Médico</v>
      </c>
      <c r="D864" s="12" t="n">
        <v>338.3</v>
      </c>
      <c r="E864" s="13" t="n">
        <f aca="false">Parámetros!$B$5</f>
        <v>4</v>
      </c>
      <c r="F864" s="13" t="n">
        <f aca="false">D864+E864</f>
        <v>342.3</v>
      </c>
      <c r="G864" s="3" t="n">
        <f aca="false">IF(C864="",Parámetros!$B$9,IFERROR(VLOOKUP(C864,Parámetros!$A$20:$B$23,2,FALSE()),Parámetros!$B$9))</f>
        <v>0.14</v>
      </c>
      <c r="H864" s="14" t="n">
        <v>0.06</v>
      </c>
      <c r="I864" s="12" t="n">
        <v>75</v>
      </c>
      <c r="J864" s="13" t="n">
        <f aca="false">ROUNDUP((F864+Parámetros!$C$13)/(1-G864),0)</f>
        <v>428</v>
      </c>
      <c r="K864" s="13" t="n">
        <f aca="false">ROUNDUP((F864+Parámetros!$C$14)/(1-G864),0)</f>
        <v>433</v>
      </c>
      <c r="L864" s="13" t="n">
        <f aca="false">ROUNDUP((F864+Parámetros!$C$15)/(1-G864),0)</f>
        <v>442</v>
      </c>
      <c r="M864" s="13" t="n">
        <f aca="false">MAX(ROUNDUP((F864+I864)/(1-G864),0),Parámetros!$B$7)</f>
        <v>486</v>
      </c>
      <c r="N864" s="12" t="n">
        <v>661.5</v>
      </c>
      <c r="O864" s="12" t="n">
        <v>567</v>
      </c>
      <c r="P864" s="13" t="n">
        <f aca="false">Parámetros!$B$6</f>
        <v>1</v>
      </c>
      <c r="Q864" s="13" t="n">
        <f aca="false">IF(AND(ISNUMBER(O864),O864-P864&gt;=Parámetros!$B$7),M864,IF(J864&lt;Parámetros!$B$13,J864,IF(K864&lt;Parámetros!$B$14,K864,IF(L864&lt;Parámetros!$B$15,L864,M864))))</f>
        <v>486</v>
      </c>
      <c r="R864" s="13" t="n">
        <f aca="false">IF(AND(ISNUMBER(O864),O864-P864&gt;=Q864),O864-P864,Q864)</f>
        <v>566</v>
      </c>
      <c r="S864" s="3" t="n">
        <f aca="false">IF(ISNUMBER(O864),R864/O864-1,"")</f>
        <v>-0.00176366843033515</v>
      </c>
      <c r="T864" s="13" t="n">
        <f aca="false">VLOOKUP(R864,Parámetros!$A$13:$C$16,3,TRUE())</f>
        <v>0</v>
      </c>
      <c r="U864" s="13" t="n">
        <f aca="false">IF(R864&gt;=Parámetros!$B$7,I864,0)</f>
        <v>75</v>
      </c>
      <c r="V864" s="13" t="n">
        <f aca="false">R864*(1-G864)-T864-U864</f>
        <v>411.76</v>
      </c>
      <c r="W864" s="13" t="n">
        <f aca="false">V864-F864</f>
        <v>69.46</v>
      </c>
      <c r="X864" s="2" t="s">
        <v>13542</v>
      </c>
      <c r="Y864" s="2"/>
      <c r="Z864" s="13"/>
      <c r="AA864" s="2"/>
    </row>
    <row r="865" customFormat="false" ht="15" hidden="false" customHeight="false" outlineLevel="0" collapsed="false">
      <c r="A865" s="8" t="s">
        <v>10324</v>
      </c>
      <c r="B865" s="10" t="str">
        <f aca="false">'Layout Mercado Libre'!C865</f>
        <v>Jeringa BD Plastipak 3 ml 22G x 32 mm Caja 100 Piezas</v>
      </c>
      <c r="C865" s="10" t="str">
        <f aca="false">IFERROR(LEFT('Layout Mercado Libre'!E865,FIND(" &gt; ",'Layout Mercado Libre'!E865)-1),"")</f>
        <v>Salud y Equipamiento Médico</v>
      </c>
      <c r="D865" s="12" t="n">
        <v>223.18</v>
      </c>
      <c r="E865" s="13" t="n">
        <f aca="false">Parámetros!$B$5</f>
        <v>4</v>
      </c>
      <c r="F865" s="13" t="n">
        <f aca="false">D865+E865</f>
        <v>227.18</v>
      </c>
      <c r="G865" s="3" t="n">
        <f aca="false">IF(C865="",Parámetros!$B$9,IFERROR(VLOOKUP(C865,Parámetros!$A$20:$B$23,2,FALSE()),Parámetros!$B$9))</f>
        <v>0.14</v>
      </c>
      <c r="H865" s="14" t="n">
        <v>1.28</v>
      </c>
      <c r="I865" s="12" t="n">
        <v>105</v>
      </c>
      <c r="J865" s="13" t="n">
        <f aca="false">ROUNDUP((F865+Parámetros!$C$13)/(1-G865),0)</f>
        <v>294</v>
      </c>
      <c r="K865" s="13" t="n">
        <f aca="false">ROUNDUP((F865+Parámetros!$C$14)/(1-G865),0)</f>
        <v>300</v>
      </c>
      <c r="L865" s="13" t="n">
        <f aca="false">ROUNDUP((F865+Parámetros!$C$15)/(1-G865),0)</f>
        <v>308</v>
      </c>
      <c r="M865" s="13" t="n">
        <f aca="false">MAX(ROUNDUP((F865+I865)/(1-G865),0),Parámetros!$B$7)</f>
        <v>387</v>
      </c>
      <c r="N865" s="12"/>
      <c r="O865" s="12"/>
      <c r="P865" s="13" t="n">
        <f aca="false">Parámetros!$B$6</f>
        <v>1</v>
      </c>
      <c r="Q865" s="13" t="n">
        <f aca="false">IF(AND(ISNUMBER(O865),O865-P865&gt;=Parámetros!$B$7),M865,IF(J865&lt;Parámetros!$B$13,J865,IF(K865&lt;Parámetros!$B$14,K865,IF(L865&lt;Parámetros!$B$15,L865,M865))))</f>
        <v>387</v>
      </c>
      <c r="R865" s="13" t="n">
        <f aca="false">IF(AND(ISNUMBER(O865),O865-P865&gt;=Q865),O865-P865,Q865)</f>
        <v>387</v>
      </c>
      <c r="S865" s="3" t="str">
        <f aca="false">IF(ISNUMBER(O865),R865/O865-1,"")</f>
        <v/>
      </c>
      <c r="T865" s="13" t="n">
        <f aca="false">VLOOKUP(R865,Parámetros!$A$13:$C$16,3,TRUE())</f>
        <v>0</v>
      </c>
      <c r="U865" s="13" t="n">
        <f aca="false">IF(R865&gt;=Parámetros!$B$7,I865,0)</f>
        <v>105</v>
      </c>
      <c r="V865" s="13" t="n">
        <f aca="false">R865*(1-G865)-T865-U865</f>
        <v>227.82</v>
      </c>
      <c r="W865" s="13" t="n">
        <f aca="false">V865-F865</f>
        <v>0.639999999999986</v>
      </c>
      <c r="X865" s="2" t="s">
        <v>13682</v>
      </c>
      <c r="Y865" s="2"/>
      <c r="Z865" s="13"/>
      <c r="AA865" s="2"/>
    </row>
    <row r="866" customFormat="false" ht="15" hidden="false" customHeight="false" outlineLevel="0" collapsed="false">
      <c r="A866" s="8" t="s">
        <v>10332</v>
      </c>
      <c r="B866" s="10" t="str">
        <f aca="false">'Layout Mercado Libre'!C866</f>
        <v>Tums Antiácido Surtido 750 mg 3 Rollos de 8 Tabletas</v>
      </c>
      <c r="C866" s="10" t="str">
        <f aca="false">IFERROR(LEFT('Layout Mercado Libre'!E866,FIND(" &gt; ",'Layout Mercado Libre'!E866)-1),"")</f>
        <v>Salud y Equipamiento Médico</v>
      </c>
      <c r="D866" s="12" t="n">
        <v>39.44</v>
      </c>
      <c r="E866" s="13" t="n">
        <f aca="false">Parámetros!$B$5</f>
        <v>4</v>
      </c>
      <c r="F866" s="13" t="n">
        <f aca="false">D866+E866</f>
        <v>43.44</v>
      </c>
      <c r="G866" s="3" t="n">
        <f aca="false">IF(C866="",Parámetros!$B$9,IFERROR(VLOOKUP(C866,Parámetros!$A$20:$B$23,2,FALSE()),Parámetros!$B$9))</f>
        <v>0.14</v>
      </c>
      <c r="H866" s="14" t="n">
        <v>0.17</v>
      </c>
      <c r="I866" s="12" t="n">
        <v>75</v>
      </c>
      <c r="J866" s="13" t="n">
        <f aca="false">ROUNDUP((F866+Parámetros!$C$13)/(1-G866),0)</f>
        <v>80</v>
      </c>
      <c r="K866" s="13" t="n">
        <f aca="false">ROUNDUP((F866+Parámetros!$C$14)/(1-G866),0)</f>
        <v>86</v>
      </c>
      <c r="L866" s="13" t="n">
        <f aca="false">ROUNDUP((F866+Parámetros!$C$15)/(1-G866),0)</f>
        <v>94</v>
      </c>
      <c r="M866" s="13" t="n">
        <f aca="false">MAX(ROUNDUP((F866+I866)/(1-G866),0),Parámetros!$B$7)</f>
        <v>299</v>
      </c>
      <c r="N866" s="12" t="n">
        <v>74.99</v>
      </c>
      <c r="O866" s="12" t="n">
        <v>36.67</v>
      </c>
      <c r="P866" s="13" t="n">
        <f aca="false">Parámetros!$B$6</f>
        <v>1</v>
      </c>
      <c r="Q866" s="13" t="n">
        <f aca="false">IF(AND(ISNUMBER(O866),O866-P866&gt;=Parámetros!$B$7),M866,IF(J866&lt;Parámetros!$B$13,J866,IF(K866&lt;Parámetros!$B$14,K866,IF(L866&lt;Parámetros!$B$15,L866,M866))))</f>
        <v>80</v>
      </c>
      <c r="R866" s="13" t="n">
        <f aca="false">IF(AND(ISNUMBER(O866),O866-P866&gt;=Q866),O866-P866,Q866)</f>
        <v>80</v>
      </c>
      <c r="S866" s="3" t="n">
        <f aca="false">IF(ISNUMBER(O866),R866/O866-1,"")</f>
        <v>1.18161985274066</v>
      </c>
      <c r="T866" s="13" t="n">
        <f aca="false">VLOOKUP(R866,Parámetros!$A$13:$C$16,3,TRUE())</f>
        <v>25</v>
      </c>
      <c r="U866" s="13" t="n">
        <f aca="false">IF(R866&gt;=Parámetros!$B$7,I866,0)</f>
        <v>0</v>
      </c>
      <c r="V866" s="13" t="n">
        <f aca="false">R866*(1-G866)-T866-U866</f>
        <v>43.8</v>
      </c>
      <c r="W866" s="13" t="n">
        <f aca="false">V866-F866</f>
        <v>0.359999999999999</v>
      </c>
      <c r="X866" s="2" t="s">
        <v>13593</v>
      </c>
      <c r="Y866" s="2"/>
      <c r="Z866" s="13"/>
      <c r="AA866" s="2"/>
    </row>
    <row r="867" customFormat="false" ht="15" hidden="false" customHeight="false" outlineLevel="0" collapsed="false">
      <c r="A867" s="8" t="s">
        <v>10341</v>
      </c>
      <c r="B867" s="10" t="str">
        <f aca="false">'Layout Mercado Libre'!C867</f>
        <v>Xarelto Rivaroxabán 15 mg 28 Comprimidos</v>
      </c>
      <c r="C867" s="10" t="str">
        <f aca="false">IFERROR(LEFT('Layout Mercado Libre'!E867,FIND(" &gt; ",'Layout Mercado Libre'!E867)-1),"")</f>
        <v>Salud y Equipamiento Médico</v>
      </c>
      <c r="D867" s="12" t="n">
        <v>750</v>
      </c>
      <c r="E867" s="13" t="n">
        <f aca="false">Parámetros!$B$5</f>
        <v>4</v>
      </c>
      <c r="F867" s="13" t="n">
        <f aca="false">D867+E867</f>
        <v>754</v>
      </c>
      <c r="G867" s="3" t="n">
        <f aca="false">IF(C867="",Parámetros!$B$9,IFERROR(VLOOKUP(C867,Parámetros!$A$20:$B$23,2,FALSE()),Parámetros!$B$9))</f>
        <v>0.14</v>
      </c>
      <c r="H867" s="14" t="n">
        <v>0.18</v>
      </c>
      <c r="I867" s="12" t="n">
        <v>75</v>
      </c>
      <c r="J867" s="13" t="n">
        <f aca="false">ROUNDUP((F867+Parámetros!$C$13)/(1-G867),0)</f>
        <v>906</v>
      </c>
      <c r="K867" s="13" t="n">
        <f aca="false">ROUNDUP((F867+Parámetros!$C$14)/(1-G867),0)</f>
        <v>912</v>
      </c>
      <c r="L867" s="13" t="n">
        <f aca="false">ROUNDUP((F867+Parámetros!$C$15)/(1-G867),0)</f>
        <v>920</v>
      </c>
      <c r="M867" s="13" t="n">
        <f aca="false">MAX(ROUNDUP((F867+I867)/(1-G867),0),Parámetros!$B$7)</f>
        <v>964</v>
      </c>
      <c r="N867" s="12" t="n">
        <v>2881.25</v>
      </c>
      <c r="O867" s="12" t="n">
        <v>876.9</v>
      </c>
      <c r="P867" s="13" t="n">
        <f aca="false">Parámetros!$B$6</f>
        <v>1</v>
      </c>
      <c r="Q867" s="13" t="n">
        <f aca="false">IF(AND(ISNUMBER(O867),O867-P867&gt;=Parámetros!$B$7),M867,IF(J867&lt;Parámetros!$B$13,J867,IF(K867&lt;Parámetros!$B$14,K867,IF(L867&lt;Parámetros!$B$15,L867,M867))))</f>
        <v>964</v>
      </c>
      <c r="R867" s="13" t="n">
        <f aca="false">IF(AND(ISNUMBER(O867),O867-P867&gt;=Q867),O867-P867,Q867)</f>
        <v>964</v>
      </c>
      <c r="S867" s="3" t="n">
        <f aca="false">IF(ISNUMBER(O867),R867/O867-1,"")</f>
        <v>0.0993271752765423</v>
      </c>
      <c r="T867" s="13" t="n">
        <f aca="false">VLOOKUP(R867,Parámetros!$A$13:$C$16,3,TRUE())</f>
        <v>0</v>
      </c>
      <c r="U867" s="13" t="n">
        <f aca="false">IF(R867&gt;=Parámetros!$B$7,I867,0)</f>
        <v>75</v>
      </c>
      <c r="V867" s="13" t="n">
        <f aca="false">R867*(1-G867)-T867-U867</f>
        <v>754.04</v>
      </c>
      <c r="W867" s="13" t="n">
        <f aca="false">V867-F867</f>
        <v>0.0399999999999636</v>
      </c>
      <c r="X867" s="2" t="s">
        <v>13648</v>
      </c>
      <c r="Y867" s="2"/>
      <c r="Z867" s="13"/>
      <c r="AA867" s="2"/>
    </row>
    <row r="868" customFormat="false" ht="15" hidden="false" customHeight="false" outlineLevel="0" collapsed="false">
      <c r="A868" s="8" t="s">
        <v>10350</v>
      </c>
      <c r="B868" s="10" t="str">
        <f aca="false">'Layout Mercado Libre'!C868</f>
        <v>Crema Facial Pond's Rejuveness Antiarrugas 100 g</v>
      </c>
      <c r="C868" s="10" t="str">
        <f aca="false">IFERROR(LEFT('Layout Mercado Libre'!E868,FIND(" &gt; ",'Layout Mercado Libre'!E868)-1),"")</f>
        <v>Belleza y Cuidado Personal</v>
      </c>
      <c r="D868" s="12" t="n">
        <v>62.33</v>
      </c>
      <c r="E868" s="13" t="n">
        <f aca="false">Parámetros!$B$5</f>
        <v>4</v>
      </c>
      <c r="F868" s="13" t="n">
        <f aca="false">D868+E868</f>
        <v>66.33</v>
      </c>
      <c r="G868" s="3" t="n">
        <f aca="false">IF(C868="",Parámetros!$B$9,IFERROR(VLOOKUP(C868,Parámetros!$A$20:$B$23,2,FALSE()),Parámetros!$B$9))</f>
        <v>0.14</v>
      </c>
      <c r="H868" s="14" t="n">
        <v>0.16</v>
      </c>
      <c r="I868" s="12" t="n">
        <v>75</v>
      </c>
      <c r="J868" s="13" t="n">
        <f aca="false">ROUNDUP((F868+Parámetros!$C$13)/(1-G868),0)</f>
        <v>107</v>
      </c>
      <c r="K868" s="13" t="n">
        <f aca="false">ROUNDUP((F868+Parámetros!$C$14)/(1-G868),0)</f>
        <v>113</v>
      </c>
      <c r="L868" s="13" t="n">
        <f aca="false">ROUNDUP((F868+Parámetros!$C$15)/(1-G868),0)</f>
        <v>121</v>
      </c>
      <c r="M868" s="13" t="n">
        <f aca="false">MAX(ROUNDUP((F868+I868)/(1-G868),0),Parámetros!$B$7)</f>
        <v>299</v>
      </c>
      <c r="N868" s="12" t="n">
        <v>239.88</v>
      </c>
      <c r="O868" s="12" t="n">
        <v>77.5</v>
      </c>
      <c r="P868" s="13" t="n">
        <f aca="false">Parámetros!$B$6</f>
        <v>1</v>
      </c>
      <c r="Q868" s="13" t="n">
        <f aca="false">IF(AND(ISNUMBER(O868),O868-P868&gt;=Parámetros!$B$7),M868,IF(J868&lt;Parámetros!$B$13,J868,IF(K868&lt;Parámetros!$B$14,K868,IF(L868&lt;Parámetros!$B$15,L868,M868))))</f>
        <v>113</v>
      </c>
      <c r="R868" s="13" t="n">
        <f aca="false">IF(AND(ISNUMBER(O868),O868-P868&gt;=Q868),O868-P868,Q868)</f>
        <v>113</v>
      </c>
      <c r="S868" s="3" t="n">
        <f aca="false">IF(ISNUMBER(O868),R868/O868-1,"")</f>
        <v>0.458064516129032</v>
      </c>
      <c r="T868" s="13" t="n">
        <f aca="false">VLOOKUP(R868,Parámetros!$A$13:$C$16,3,TRUE())</f>
        <v>30</v>
      </c>
      <c r="U868" s="13" t="n">
        <f aca="false">IF(R868&gt;=Parámetros!$B$7,I868,0)</f>
        <v>0</v>
      </c>
      <c r="V868" s="13" t="n">
        <f aca="false">R868*(1-G868)-T868-U868</f>
        <v>67.18</v>
      </c>
      <c r="W868" s="13" t="n">
        <f aca="false">V868-F868</f>
        <v>0.849999999999994</v>
      </c>
      <c r="X868" s="2" t="s">
        <v>13550</v>
      </c>
      <c r="Y868" s="2"/>
      <c r="Z868" s="13"/>
      <c r="AA868" s="2"/>
    </row>
    <row r="869" customFormat="false" ht="15" hidden="false" customHeight="false" outlineLevel="0" collapsed="false">
      <c r="A869" s="8" t="s">
        <v>10360</v>
      </c>
      <c r="B869" s="10" t="str">
        <f aca="false">'Layout Mercado Libre'!C869</f>
        <v>Systane Hidratación SP Gotas Oftálmicas Lubricantes 10 ml</v>
      </c>
      <c r="C869" s="10" t="str">
        <f aca="false">IFERROR(LEFT('Layout Mercado Libre'!E869,FIND(" &gt; ",'Layout Mercado Libre'!E869)-1),"")</f>
        <v>Salud y Equipamiento Médico</v>
      </c>
      <c r="D869" s="12" t="n">
        <v>434.78</v>
      </c>
      <c r="E869" s="13" t="n">
        <f aca="false">Parámetros!$B$5</f>
        <v>4</v>
      </c>
      <c r="F869" s="13" t="n">
        <f aca="false">D869+E869</f>
        <v>438.78</v>
      </c>
      <c r="G869" s="3" t="n">
        <f aca="false">IF(C869="",Parámetros!$B$9,IFERROR(VLOOKUP(C869,Parámetros!$A$20:$B$23,2,FALSE()),Parámetros!$B$9))</f>
        <v>0.14</v>
      </c>
      <c r="H869" s="14" t="n">
        <v>0.06</v>
      </c>
      <c r="I869" s="12" t="n">
        <v>75</v>
      </c>
      <c r="J869" s="13" t="n">
        <f aca="false">ROUNDUP((F869+Parámetros!$C$13)/(1-G869),0)</f>
        <v>540</v>
      </c>
      <c r="K869" s="13" t="n">
        <f aca="false">ROUNDUP((F869+Parámetros!$C$14)/(1-G869),0)</f>
        <v>546</v>
      </c>
      <c r="L869" s="13" t="n">
        <f aca="false">ROUNDUP((F869+Parámetros!$C$15)/(1-G869),0)</f>
        <v>554</v>
      </c>
      <c r="M869" s="13" t="n">
        <f aca="false">MAX(ROUNDUP((F869+I869)/(1-G869),0),Parámetros!$B$7)</f>
        <v>598</v>
      </c>
      <c r="N869" s="12" t="n">
        <v>719.37</v>
      </c>
      <c r="O869" s="12" t="n">
        <v>581.24</v>
      </c>
      <c r="P869" s="13" t="n">
        <f aca="false">Parámetros!$B$6</f>
        <v>1</v>
      </c>
      <c r="Q869" s="13" t="n">
        <f aca="false">IF(AND(ISNUMBER(O869),O869-P869&gt;=Parámetros!$B$7),M869,IF(J869&lt;Parámetros!$B$13,J869,IF(K869&lt;Parámetros!$B$14,K869,IF(L869&lt;Parámetros!$B$15,L869,M869))))</f>
        <v>598</v>
      </c>
      <c r="R869" s="13" t="n">
        <f aca="false">IF(AND(ISNUMBER(O869),O869-P869&gt;=Q869),O869-P869,Q869)</f>
        <v>598</v>
      </c>
      <c r="S869" s="3" t="n">
        <f aca="false">IF(ISNUMBER(O869),R869/O869-1,"")</f>
        <v>0.0288349046865322</v>
      </c>
      <c r="T869" s="13" t="n">
        <f aca="false">VLOOKUP(R869,Parámetros!$A$13:$C$16,3,TRUE())</f>
        <v>0</v>
      </c>
      <c r="U869" s="13" t="n">
        <f aca="false">IF(R869&gt;=Parámetros!$B$7,I869,0)</f>
        <v>75</v>
      </c>
      <c r="V869" s="13" t="n">
        <f aca="false">R869*(1-G869)-T869-U869</f>
        <v>439.28</v>
      </c>
      <c r="W869" s="13" t="n">
        <f aca="false">V869-F869</f>
        <v>0.5</v>
      </c>
      <c r="X869" s="2" t="s">
        <v>13525</v>
      </c>
      <c r="Y869" s="2"/>
      <c r="Z869" s="13"/>
      <c r="AA869" s="2"/>
    </row>
    <row r="870" customFormat="false" ht="15" hidden="false" customHeight="false" outlineLevel="0" collapsed="false">
      <c r="A870" s="8" t="s">
        <v>10372</v>
      </c>
      <c r="B870" s="10" t="str">
        <f aca="false">'Layout Mercado Libre'!C870</f>
        <v>Prueba de Embarazo Postinor Ultrasensible 1 Pieza</v>
      </c>
      <c r="C870" s="10" t="str">
        <f aca="false">IFERROR(LEFT('Layout Mercado Libre'!E870,FIND(" &gt; ",'Layout Mercado Libre'!E870)-1),"")</f>
        <v>Salud y Equipamiento Médico</v>
      </c>
      <c r="D870" s="12" t="n">
        <v>37.78</v>
      </c>
      <c r="E870" s="13" t="n">
        <f aca="false">Parámetros!$B$5</f>
        <v>4</v>
      </c>
      <c r="F870" s="13" t="n">
        <f aca="false">D870+E870</f>
        <v>41.78</v>
      </c>
      <c r="G870" s="3" t="n">
        <f aca="false">IF(C870="",Parámetros!$B$9,IFERROR(VLOOKUP(C870,Parámetros!$A$20:$B$23,2,FALSE()),Parámetros!$B$9))</f>
        <v>0.14</v>
      </c>
      <c r="H870" s="14" t="n">
        <v>0.16</v>
      </c>
      <c r="I870" s="12" t="n">
        <v>75</v>
      </c>
      <c r="J870" s="13" t="n">
        <f aca="false">ROUNDUP((F870+Parámetros!$C$13)/(1-G870),0)</f>
        <v>78</v>
      </c>
      <c r="K870" s="13" t="n">
        <f aca="false">ROUNDUP((F870+Parámetros!$C$14)/(1-G870),0)</f>
        <v>84</v>
      </c>
      <c r="L870" s="13" t="n">
        <f aca="false">ROUNDUP((F870+Parámetros!$C$15)/(1-G870),0)</f>
        <v>92</v>
      </c>
      <c r="M870" s="13" t="n">
        <f aca="false">MAX(ROUNDUP((F870+I870)/(1-G870),0),Parámetros!$B$7)</f>
        <v>299</v>
      </c>
      <c r="N870" s="12" t="n">
        <v>194</v>
      </c>
      <c r="O870" s="12" t="n">
        <v>122.76</v>
      </c>
      <c r="P870" s="13" t="n">
        <f aca="false">Parámetros!$B$6</f>
        <v>1</v>
      </c>
      <c r="Q870" s="13" t="n">
        <f aca="false">IF(AND(ISNUMBER(O870),O870-P870&gt;=Parámetros!$B$7),M870,IF(J870&lt;Parámetros!$B$13,J870,IF(K870&lt;Parámetros!$B$14,K870,IF(L870&lt;Parámetros!$B$15,L870,M870))))</f>
        <v>78</v>
      </c>
      <c r="R870" s="13" t="n">
        <f aca="false">IF(AND(ISNUMBER(O870),O870-P870&gt;=Q870),O870-P870,Q870)</f>
        <v>121.76</v>
      </c>
      <c r="S870" s="3" t="n">
        <f aca="false">IF(ISNUMBER(O870),R870/O870-1,"")</f>
        <v>-0.00814597588791133</v>
      </c>
      <c r="T870" s="13" t="n">
        <f aca="false">VLOOKUP(R870,Parámetros!$A$13:$C$16,3,TRUE())</f>
        <v>30</v>
      </c>
      <c r="U870" s="13" t="n">
        <f aca="false">IF(R870&gt;=Parámetros!$B$7,I870,0)</f>
        <v>0</v>
      </c>
      <c r="V870" s="13" t="n">
        <f aca="false">R870*(1-G870)-T870-U870</f>
        <v>74.7136</v>
      </c>
      <c r="W870" s="13" t="n">
        <f aca="false">V870-F870</f>
        <v>32.9336</v>
      </c>
      <c r="X870" s="2" t="s">
        <v>13551</v>
      </c>
      <c r="Y870" s="2"/>
      <c r="Z870" s="13"/>
      <c r="AA870" s="2"/>
    </row>
    <row r="871" customFormat="false" ht="15" hidden="false" customHeight="false" outlineLevel="0" collapsed="false">
      <c r="A871" s="8" t="s">
        <v>10384</v>
      </c>
      <c r="B871" s="10" t="str">
        <f aca="false">'Layout Mercado Libre'!C871</f>
        <v>Sophixin Ofteno Ciprofloxacino 0.3% Solución Oftálmica 5 ml</v>
      </c>
      <c r="C871" s="10" t="str">
        <f aca="false">IFERROR(LEFT('Layout Mercado Libre'!E871,FIND(" &gt; ",'Layout Mercado Libre'!E871)-1),"")</f>
        <v>Salud y Equipamiento Médico</v>
      </c>
      <c r="D871" s="12" t="n">
        <v>467.37</v>
      </c>
      <c r="E871" s="13" t="n">
        <f aca="false">Parámetros!$B$5</f>
        <v>4</v>
      </c>
      <c r="F871" s="13" t="n">
        <f aca="false">D871+E871</f>
        <v>471.37</v>
      </c>
      <c r="G871" s="3" t="n">
        <f aca="false">IF(C871="",Parámetros!$B$9,IFERROR(VLOOKUP(C871,Parámetros!$A$20:$B$23,2,FALSE()),Parámetros!$B$9))</f>
        <v>0.14</v>
      </c>
      <c r="H871" s="14" t="n">
        <v>0.06</v>
      </c>
      <c r="I871" s="12" t="n">
        <v>75</v>
      </c>
      <c r="J871" s="13" t="n">
        <f aca="false">ROUNDUP((F871+Parámetros!$C$13)/(1-G871),0)</f>
        <v>578</v>
      </c>
      <c r="K871" s="13" t="n">
        <f aca="false">ROUNDUP((F871+Parámetros!$C$14)/(1-G871),0)</f>
        <v>583</v>
      </c>
      <c r="L871" s="13" t="n">
        <f aca="false">ROUNDUP((F871+Parámetros!$C$15)/(1-G871),0)</f>
        <v>592</v>
      </c>
      <c r="M871" s="13" t="n">
        <f aca="false">MAX(ROUNDUP((F871+I871)/(1-G871),0),Parámetros!$B$7)</f>
        <v>636</v>
      </c>
      <c r="N871" s="12" t="n">
        <v>737.18</v>
      </c>
      <c r="O871" s="12" t="n">
        <v>719.74</v>
      </c>
      <c r="P871" s="13" t="n">
        <f aca="false">Parámetros!$B$6</f>
        <v>1</v>
      </c>
      <c r="Q871" s="13" t="n">
        <f aca="false">IF(AND(ISNUMBER(O871),O871-P871&gt;=Parámetros!$B$7),M871,IF(J871&lt;Parámetros!$B$13,J871,IF(K871&lt;Parámetros!$B$14,K871,IF(L871&lt;Parámetros!$B$15,L871,M871))))</f>
        <v>636</v>
      </c>
      <c r="R871" s="13" t="n">
        <f aca="false">IF(AND(ISNUMBER(O871),O871-P871&gt;=Q871),O871-P871,Q871)</f>
        <v>718.74</v>
      </c>
      <c r="S871" s="3" t="n">
        <f aca="false">IF(ISNUMBER(O871),R871/O871-1,"")</f>
        <v>-0.00138939061327703</v>
      </c>
      <c r="T871" s="13" t="n">
        <f aca="false">VLOOKUP(R871,Parámetros!$A$13:$C$16,3,TRUE())</f>
        <v>0</v>
      </c>
      <c r="U871" s="13" t="n">
        <f aca="false">IF(R871&gt;=Parámetros!$B$7,I871,0)</f>
        <v>75</v>
      </c>
      <c r="V871" s="13" t="n">
        <f aca="false">R871*(1-G871)-T871-U871</f>
        <v>543.1164</v>
      </c>
      <c r="W871" s="13" t="n">
        <f aca="false">V871-F871</f>
        <v>71.7464</v>
      </c>
      <c r="X871" s="2" t="s">
        <v>13542</v>
      </c>
      <c r="Y871" s="2"/>
      <c r="Z871" s="13"/>
      <c r="AA871" s="2"/>
    </row>
    <row r="872" customFormat="false" ht="15" hidden="false" customHeight="false" outlineLevel="0" collapsed="false">
      <c r="A872" s="8" t="s">
        <v>10394</v>
      </c>
      <c r="B872" s="10" t="str">
        <f aca="false">'Layout Mercado Libre'!C872</f>
        <v>Cinta Transparente Nexcare Transpore 2.5 cm x 9.1 m</v>
      </c>
      <c r="C872" s="10" t="str">
        <f aca="false">IFERROR(LEFT('Layout Mercado Libre'!E872,FIND(" &gt; ",'Layout Mercado Libre'!E872)-1),"")</f>
        <v>Salud y Equipamiento Médico</v>
      </c>
      <c r="D872" s="12" t="n">
        <v>301.08</v>
      </c>
      <c r="E872" s="13" t="n">
        <f aca="false">Parámetros!$B$5</f>
        <v>4</v>
      </c>
      <c r="F872" s="13" t="n">
        <f aca="false">D872+E872</f>
        <v>305.08</v>
      </c>
      <c r="G872" s="3" t="n">
        <f aca="false">IF(C872="",Parámetros!$B$9,IFERROR(VLOOKUP(C872,Parámetros!$A$20:$B$23,2,FALSE()),Parámetros!$B$9))</f>
        <v>0.14</v>
      </c>
      <c r="H872" s="14" t="n">
        <v>0.08</v>
      </c>
      <c r="I872" s="12" t="n">
        <v>75</v>
      </c>
      <c r="J872" s="13" t="n">
        <f aca="false">ROUNDUP((F872+Parámetros!$C$13)/(1-G872),0)</f>
        <v>384</v>
      </c>
      <c r="K872" s="13" t="n">
        <f aca="false">ROUNDUP((F872+Parámetros!$C$14)/(1-G872),0)</f>
        <v>390</v>
      </c>
      <c r="L872" s="13" t="n">
        <f aca="false">ROUNDUP((F872+Parámetros!$C$15)/(1-G872),0)</f>
        <v>398</v>
      </c>
      <c r="M872" s="13" t="n">
        <f aca="false">MAX(ROUNDUP((F872+I872)/(1-G872),0),Parámetros!$B$7)</f>
        <v>442</v>
      </c>
      <c r="N872" s="12"/>
      <c r="O872" s="12"/>
      <c r="P872" s="13" t="n">
        <f aca="false">Parámetros!$B$6</f>
        <v>1</v>
      </c>
      <c r="Q872" s="13" t="n">
        <f aca="false">IF(AND(ISNUMBER(O872),O872-P872&gt;=Parámetros!$B$7),M872,IF(J872&lt;Parámetros!$B$13,J872,IF(K872&lt;Parámetros!$B$14,K872,IF(L872&lt;Parámetros!$B$15,L872,M872))))</f>
        <v>442</v>
      </c>
      <c r="R872" s="13" t="n">
        <f aca="false">IF(AND(ISNUMBER(O872),O872-P872&gt;=Q872),O872-P872,Q872)</f>
        <v>442</v>
      </c>
      <c r="S872" s="3" t="str">
        <f aca="false">IF(ISNUMBER(O872),R872/O872-1,"")</f>
        <v/>
      </c>
      <c r="T872" s="13" t="n">
        <f aca="false">VLOOKUP(R872,Parámetros!$A$13:$C$16,3,TRUE())</f>
        <v>0</v>
      </c>
      <c r="U872" s="13" t="n">
        <f aca="false">IF(R872&gt;=Parámetros!$B$7,I872,0)</f>
        <v>75</v>
      </c>
      <c r="V872" s="13" t="n">
        <f aca="false">R872*(1-G872)-T872-U872</f>
        <v>305.12</v>
      </c>
      <c r="W872" s="13" t="n">
        <f aca="false">V872-F872</f>
        <v>0.0400000000000205</v>
      </c>
      <c r="X872" s="2" t="s">
        <v>13677</v>
      </c>
      <c r="Y872" s="2"/>
      <c r="Z872" s="13"/>
      <c r="AA872" s="2"/>
    </row>
    <row r="873" customFormat="false" ht="15" hidden="false" customHeight="false" outlineLevel="0" collapsed="false">
      <c r="A873" s="8" t="s">
        <v>10401</v>
      </c>
      <c r="B873" s="10" t="str">
        <f aca="false">'Layout Mercado Libre'!C873</f>
        <v>Next-FWD Antiviral 375/50/3 mg 24 Tabletas</v>
      </c>
      <c r="C873" s="10" t="str">
        <f aca="false">IFERROR(LEFT('Layout Mercado Libre'!E873,FIND(" &gt; ",'Layout Mercado Libre'!E873)-1),"")</f>
        <v>Salud y Equipamiento Médico</v>
      </c>
      <c r="D873" s="12" t="n">
        <v>99.71</v>
      </c>
      <c r="E873" s="13" t="n">
        <f aca="false">Parámetros!$B$5</f>
        <v>4</v>
      </c>
      <c r="F873" s="13" t="n">
        <f aca="false">D873+E873</f>
        <v>103.71</v>
      </c>
      <c r="G873" s="3" t="n">
        <f aca="false">IF(C873="",Parámetros!$B$9,IFERROR(VLOOKUP(C873,Parámetros!$A$20:$B$23,2,FALSE()),Parámetros!$B$9))</f>
        <v>0.14</v>
      </c>
      <c r="H873" s="14" t="n">
        <v>0.17</v>
      </c>
      <c r="I873" s="12" t="n">
        <v>75</v>
      </c>
      <c r="J873" s="13" t="n">
        <f aca="false">ROUNDUP((F873+Parámetros!$C$13)/(1-G873),0)</f>
        <v>150</v>
      </c>
      <c r="K873" s="13" t="n">
        <f aca="false">ROUNDUP((F873+Parámetros!$C$14)/(1-G873),0)</f>
        <v>156</v>
      </c>
      <c r="L873" s="13" t="n">
        <f aca="false">ROUNDUP((F873+Parámetros!$C$15)/(1-G873),0)</f>
        <v>164</v>
      </c>
      <c r="M873" s="13" t="n">
        <f aca="false">MAX(ROUNDUP((F873+I873)/(1-G873),0),Parámetros!$B$7)</f>
        <v>299</v>
      </c>
      <c r="N873" s="12" t="n">
        <v>285.2</v>
      </c>
      <c r="O873" s="12" t="n">
        <v>330.1</v>
      </c>
      <c r="P873" s="13" t="n">
        <f aca="false">Parámetros!$B$6</f>
        <v>1</v>
      </c>
      <c r="Q873" s="13" t="n">
        <f aca="false">IF(AND(ISNUMBER(O873),O873-P873&gt;=Parámetros!$B$7),M873,IF(J873&lt;Parámetros!$B$13,J873,IF(K873&lt;Parámetros!$B$14,K873,IF(L873&lt;Parámetros!$B$15,L873,M873))))</f>
        <v>299</v>
      </c>
      <c r="R873" s="13" t="n">
        <f aca="false">IF(AND(ISNUMBER(O873),O873-P873&gt;=Q873),O873-P873,Q873)</f>
        <v>329.1</v>
      </c>
      <c r="S873" s="3" t="n">
        <f aca="false">IF(ISNUMBER(O873),R873/O873-1,"")</f>
        <v>-0.00302938503483796</v>
      </c>
      <c r="T873" s="13" t="n">
        <f aca="false">VLOOKUP(R873,Parámetros!$A$13:$C$16,3,TRUE())</f>
        <v>0</v>
      </c>
      <c r="U873" s="13" t="n">
        <f aca="false">IF(R873&gt;=Parámetros!$B$7,I873,0)</f>
        <v>75</v>
      </c>
      <c r="V873" s="13" t="n">
        <f aca="false">R873*(1-G873)-T873-U873</f>
        <v>208.026</v>
      </c>
      <c r="W873" s="13" t="n">
        <f aca="false">V873-F873</f>
        <v>104.316</v>
      </c>
      <c r="X873" s="2" t="s">
        <v>13593</v>
      </c>
      <c r="Y873" s="2"/>
      <c r="Z873" s="13"/>
      <c r="AA873" s="2"/>
    </row>
    <row r="874" customFormat="false" ht="15" hidden="false" customHeight="false" outlineLevel="0" collapsed="false">
      <c r="A874" s="8" t="s">
        <v>10414</v>
      </c>
      <c r="B874" s="10" t="str">
        <f aca="false">'Layout Mercado Libre'!C874</f>
        <v>Oxímetro de Pulso para Dedo Homecare JPD-500E Pantalla LED</v>
      </c>
      <c r="C874" s="10" t="str">
        <f aca="false">IFERROR(LEFT('Layout Mercado Libre'!E874,FIND(" &gt; ",'Layout Mercado Libre'!E874)-1),"")</f>
        <v>Salud y Equipamiento Médico</v>
      </c>
      <c r="D874" s="12" t="n">
        <v>216.67</v>
      </c>
      <c r="E874" s="13" t="n">
        <f aca="false">Parámetros!$B$5</f>
        <v>4</v>
      </c>
      <c r="F874" s="13" t="n">
        <f aca="false">D874+E874</f>
        <v>220.67</v>
      </c>
      <c r="G874" s="3" t="n">
        <f aca="false">IF(C874="",Parámetros!$B$9,IFERROR(VLOOKUP(C874,Parámetros!$A$20:$B$23,2,FALSE()),Parámetros!$B$9))</f>
        <v>0.14</v>
      </c>
      <c r="H874" s="14" t="n">
        <v>0.5</v>
      </c>
      <c r="I874" s="12" t="n">
        <v>75</v>
      </c>
      <c r="J874" s="13" t="n">
        <f aca="false">ROUNDUP((F874+Parámetros!$C$13)/(1-G874),0)</f>
        <v>286</v>
      </c>
      <c r="K874" s="13" t="n">
        <f aca="false">ROUNDUP((F874+Parámetros!$C$14)/(1-G874),0)</f>
        <v>292</v>
      </c>
      <c r="L874" s="13" t="n">
        <f aca="false">ROUNDUP((F874+Parámetros!$C$15)/(1-G874),0)</f>
        <v>300</v>
      </c>
      <c r="M874" s="13" t="n">
        <f aca="false">MAX(ROUNDUP((F874+I874)/(1-G874),0),Parámetros!$B$7)</f>
        <v>344</v>
      </c>
      <c r="N874" s="12"/>
      <c r="O874" s="12"/>
      <c r="P874" s="13" t="n">
        <f aca="false">Parámetros!$B$6</f>
        <v>1</v>
      </c>
      <c r="Q874" s="13" t="n">
        <f aca="false">IF(AND(ISNUMBER(O874),O874-P874&gt;=Parámetros!$B$7),M874,IF(J874&lt;Parámetros!$B$13,J874,IF(K874&lt;Parámetros!$B$14,K874,IF(L874&lt;Parámetros!$B$15,L874,M874))))</f>
        <v>344</v>
      </c>
      <c r="R874" s="13" t="n">
        <f aca="false">IF(AND(ISNUMBER(O874),O874-P874&gt;=Q874),O874-P874,Q874)</f>
        <v>344</v>
      </c>
      <c r="S874" s="3" t="str">
        <f aca="false">IF(ISNUMBER(O874),R874/O874-1,"")</f>
        <v/>
      </c>
      <c r="T874" s="13" t="n">
        <f aca="false">VLOOKUP(R874,Parámetros!$A$13:$C$16,3,TRUE())</f>
        <v>0</v>
      </c>
      <c r="U874" s="13" t="n">
        <f aca="false">IF(R874&gt;=Parámetros!$B$7,I874,0)</f>
        <v>75</v>
      </c>
      <c r="V874" s="13" t="n">
        <f aca="false">R874*(1-G874)-T874-U874</f>
        <v>220.84</v>
      </c>
      <c r="W874" s="13" t="n">
        <f aca="false">V874-F874</f>
        <v>0.169999999999988</v>
      </c>
      <c r="X874" s="2" t="s">
        <v>13577</v>
      </c>
      <c r="Y874" s="2"/>
      <c r="Z874" s="13"/>
      <c r="AA874" s="2"/>
    </row>
    <row r="875" customFormat="false" ht="15" hidden="false" customHeight="false" outlineLevel="0" collapsed="false">
      <c r="A875" s="8" t="s">
        <v>10426</v>
      </c>
      <c r="B875" s="10" t="str">
        <f aca="false">'Layout Mercado Libre'!C875</f>
        <v>Italdermol Gasas con Crema 150 mg/g 3 Piezas</v>
      </c>
      <c r="C875" s="10" t="str">
        <f aca="false">IFERROR(LEFT('Layout Mercado Libre'!E875,FIND(" &gt; ",'Layout Mercado Libre'!E875)-1),"")</f>
        <v>Salud y Equipamiento Médico</v>
      </c>
      <c r="D875" s="12" t="n">
        <v>272.45</v>
      </c>
      <c r="E875" s="13" t="n">
        <f aca="false">Parámetros!$B$5</f>
        <v>4</v>
      </c>
      <c r="F875" s="13" t="n">
        <f aca="false">D875+E875</f>
        <v>276.45</v>
      </c>
      <c r="G875" s="3" t="n">
        <f aca="false">IF(C875="",Parámetros!$B$9,IFERROR(VLOOKUP(C875,Parámetros!$A$20:$B$23,2,FALSE()),Parámetros!$B$9))</f>
        <v>0.14</v>
      </c>
      <c r="H875" s="14" t="n">
        <v>0.06</v>
      </c>
      <c r="I875" s="12" t="n">
        <v>75</v>
      </c>
      <c r="J875" s="13" t="n">
        <f aca="false">ROUNDUP((F875+Parámetros!$C$13)/(1-G875),0)</f>
        <v>351</v>
      </c>
      <c r="K875" s="13" t="n">
        <f aca="false">ROUNDUP((F875+Parámetros!$C$14)/(1-G875),0)</f>
        <v>357</v>
      </c>
      <c r="L875" s="13" t="n">
        <f aca="false">ROUNDUP((F875+Parámetros!$C$15)/(1-G875),0)</f>
        <v>365</v>
      </c>
      <c r="M875" s="13" t="n">
        <f aca="false">MAX(ROUNDUP((F875+I875)/(1-G875),0),Parámetros!$B$7)</f>
        <v>409</v>
      </c>
      <c r="N875" s="12" t="n">
        <v>553.11</v>
      </c>
      <c r="O875" s="12" t="n">
        <v>428</v>
      </c>
      <c r="P875" s="13" t="n">
        <f aca="false">Parámetros!$B$6</f>
        <v>1</v>
      </c>
      <c r="Q875" s="13" t="n">
        <f aca="false">IF(AND(ISNUMBER(O875),O875-P875&gt;=Parámetros!$B$7),M875,IF(J875&lt;Parámetros!$B$13,J875,IF(K875&lt;Parámetros!$B$14,K875,IF(L875&lt;Parámetros!$B$15,L875,M875))))</f>
        <v>409</v>
      </c>
      <c r="R875" s="13" t="n">
        <f aca="false">IF(AND(ISNUMBER(O875),O875-P875&gt;=Q875),O875-P875,Q875)</f>
        <v>427</v>
      </c>
      <c r="S875" s="3" t="n">
        <f aca="false">IF(ISNUMBER(O875),R875/O875-1,"")</f>
        <v>-0.00233644859813087</v>
      </c>
      <c r="T875" s="13" t="n">
        <f aca="false">VLOOKUP(R875,Parámetros!$A$13:$C$16,3,TRUE())</f>
        <v>0</v>
      </c>
      <c r="U875" s="13" t="n">
        <f aca="false">IF(R875&gt;=Parámetros!$B$7,I875,0)</f>
        <v>75</v>
      </c>
      <c r="V875" s="13" t="n">
        <f aca="false">R875*(1-G875)-T875-U875</f>
        <v>292.22</v>
      </c>
      <c r="W875" s="13" t="n">
        <f aca="false">V875-F875</f>
        <v>15.77</v>
      </c>
      <c r="X875" s="2" t="s">
        <v>13776</v>
      </c>
      <c r="Y875" s="2"/>
      <c r="Z875" s="13"/>
      <c r="AA875" s="2"/>
    </row>
    <row r="876" customFormat="false" ht="15" hidden="false" customHeight="false" outlineLevel="0" collapsed="false">
      <c r="A876" s="8" t="s">
        <v>10436</v>
      </c>
      <c r="B876" s="10" t="str">
        <f aca="false">'Layout Mercado Libre'!C876</f>
        <v>Alin Oftálmico Dexametasona Neomicina Gotas 5 ml</v>
      </c>
      <c r="C876" s="10" t="str">
        <f aca="false">IFERROR(LEFT('Layout Mercado Libre'!E876,FIND(" &gt; ",'Layout Mercado Libre'!E876)-1),"")</f>
        <v>Salud y Equipamiento Médico</v>
      </c>
      <c r="D876" s="12" t="n">
        <v>83.62</v>
      </c>
      <c r="E876" s="13" t="n">
        <f aca="false">Parámetros!$B$5</f>
        <v>4</v>
      </c>
      <c r="F876" s="13" t="n">
        <f aca="false">D876+E876</f>
        <v>87.62</v>
      </c>
      <c r="G876" s="3" t="n">
        <f aca="false">IF(C876="",Parámetros!$B$9,IFERROR(VLOOKUP(C876,Parámetros!$A$20:$B$23,2,FALSE()),Parámetros!$B$9))</f>
        <v>0.14</v>
      </c>
      <c r="H876" s="14" t="n">
        <v>0.06</v>
      </c>
      <c r="I876" s="12" t="n">
        <v>75</v>
      </c>
      <c r="J876" s="13" t="n">
        <f aca="false">ROUNDUP((F876+Parámetros!$C$13)/(1-G876),0)</f>
        <v>131</v>
      </c>
      <c r="K876" s="13" t="n">
        <f aca="false">ROUNDUP((F876+Parámetros!$C$14)/(1-G876),0)</f>
        <v>137</v>
      </c>
      <c r="L876" s="13" t="n">
        <f aca="false">ROUNDUP((F876+Parámetros!$C$15)/(1-G876),0)</f>
        <v>145</v>
      </c>
      <c r="M876" s="13" t="n">
        <f aca="false">MAX(ROUNDUP((F876+I876)/(1-G876),0),Parámetros!$B$7)</f>
        <v>299</v>
      </c>
      <c r="N876" s="12" t="n">
        <v>208.76</v>
      </c>
      <c r="O876" s="12" t="n">
        <v>170</v>
      </c>
      <c r="P876" s="13" t="n">
        <f aca="false">Parámetros!$B$6</f>
        <v>1</v>
      </c>
      <c r="Q876" s="13" t="n">
        <f aca="false">IF(AND(ISNUMBER(O876),O876-P876&gt;=Parámetros!$B$7),M876,IF(J876&lt;Parámetros!$B$13,J876,IF(K876&lt;Parámetros!$B$14,K876,IF(L876&lt;Parámetros!$B$15,L876,M876))))</f>
        <v>137</v>
      </c>
      <c r="R876" s="13" t="n">
        <f aca="false">IF(AND(ISNUMBER(O876),O876-P876&gt;=Q876),O876-P876,Q876)</f>
        <v>169</v>
      </c>
      <c r="S876" s="3" t="n">
        <f aca="false">IF(ISNUMBER(O876),R876/O876-1,"")</f>
        <v>-0.00588235294117645</v>
      </c>
      <c r="T876" s="13" t="n">
        <f aca="false">VLOOKUP(R876,Parámetros!$A$13:$C$16,3,TRUE())</f>
        <v>37</v>
      </c>
      <c r="U876" s="13" t="n">
        <f aca="false">IF(R876&gt;=Parámetros!$B$7,I876,0)</f>
        <v>0</v>
      </c>
      <c r="V876" s="13" t="n">
        <f aca="false">R876*(1-G876)-T876-U876</f>
        <v>108.34</v>
      </c>
      <c r="W876" s="13" t="n">
        <f aca="false">V876-F876</f>
        <v>20.72</v>
      </c>
      <c r="X876" s="2" t="s">
        <v>13542</v>
      </c>
      <c r="Y876" s="2"/>
      <c r="Z876" s="13"/>
      <c r="AA876" s="2"/>
    </row>
    <row r="877" customFormat="false" ht="15" hidden="false" customHeight="false" outlineLevel="0" collapsed="false">
      <c r="A877" s="8" t="s">
        <v>10446</v>
      </c>
      <c r="B877" s="10" t="str">
        <f aca="false">'Layout Mercado Libre'!C877</f>
        <v>Desodorante Lady Speed Stick Powder Fresh Barra 45 g</v>
      </c>
      <c r="C877" s="10" t="str">
        <f aca="false">IFERROR(LEFT('Layout Mercado Libre'!E877,FIND(" &gt; ",'Layout Mercado Libre'!E877)-1),"")</f>
        <v>Belleza y Cuidado Personal</v>
      </c>
      <c r="D877" s="12" t="n">
        <v>43.24</v>
      </c>
      <c r="E877" s="13" t="n">
        <f aca="false">Parámetros!$B$5</f>
        <v>4</v>
      </c>
      <c r="F877" s="13" t="n">
        <f aca="false">D877+E877</f>
        <v>47.24</v>
      </c>
      <c r="G877" s="3" t="n">
        <f aca="false">IF(C877="",Parámetros!$B$9,IFERROR(VLOOKUP(C877,Parámetros!$A$20:$B$23,2,FALSE()),Parámetros!$B$9))</f>
        <v>0.14</v>
      </c>
      <c r="H877" s="14" t="n">
        <v>0.1</v>
      </c>
      <c r="I877" s="12" t="n">
        <v>75</v>
      </c>
      <c r="J877" s="13" t="n">
        <f aca="false">ROUNDUP((F877+Parámetros!$C$13)/(1-G877),0)</f>
        <v>84</v>
      </c>
      <c r="K877" s="13" t="n">
        <f aca="false">ROUNDUP((F877+Parámetros!$C$14)/(1-G877),0)</f>
        <v>90</v>
      </c>
      <c r="L877" s="13" t="n">
        <f aca="false">ROUNDUP((F877+Parámetros!$C$15)/(1-G877),0)</f>
        <v>98</v>
      </c>
      <c r="M877" s="13" t="n">
        <f aca="false">MAX(ROUNDUP((F877+I877)/(1-G877),0),Parámetros!$B$7)</f>
        <v>299</v>
      </c>
      <c r="N877" s="12" t="n">
        <v>253.83</v>
      </c>
      <c r="O877" s="12" t="n">
        <v>208.77</v>
      </c>
      <c r="P877" s="13" t="n">
        <f aca="false">Parámetros!$B$6</f>
        <v>1</v>
      </c>
      <c r="Q877" s="13" t="n">
        <f aca="false">IF(AND(ISNUMBER(O877),O877-P877&gt;=Parámetros!$B$7),M877,IF(J877&lt;Parámetros!$B$13,J877,IF(K877&lt;Parámetros!$B$14,K877,IF(L877&lt;Parámetros!$B$15,L877,M877))))</f>
        <v>84</v>
      </c>
      <c r="R877" s="13" t="n">
        <f aca="false">IF(AND(ISNUMBER(O877),O877-P877&gt;=Q877),O877-P877,Q877)</f>
        <v>207.77</v>
      </c>
      <c r="S877" s="3" t="n">
        <f aca="false">IF(ISNUMBER(O877),R877/O877-1,"")</f>
        <v>-0.00478996024333001</v>
      </c>
      <c r="T877" s="13" t="n">
        <f aca="false">VLOOKUP(R877,Parámetros!$A$13:$C$16,3,TRUE())</f>
        <v>37</v>
      </c>
      <c r="U877" s="13" t="n">
        <f aca="false">IF(R877&gt;=Parámetros!$B$7,I877,0)</f>
        <v>0</v>
      </c>
      <c r="V877" s="13" t="n">
        <f aca="false">R877*(1-G877)-T877-U877</f>
        <v>141.6822</v>
      </c>
      <c r="W877" s="13" t="n">
        <f aca="false">V877-F877</f>
        <v>94.4422</v>
      </c>
      <c r="X877" s="2" t="s">
        <v>13744</v>
      </c>
      <c r="Y877" s="2"/>
      <c r="Z877" s="13"/>
      <c r="AA877" s="2"/>
    </row>
    <row r="878" customFormat="false" ht="15" hidden="false" customHeight="false" outlineLevel="0" collapsed="false">
      <c r="A878" s="8" t="s">
        <v>10455</v>
      </c>
      <c r="B878" s="10" t="str">
        <f aca="false">'Layout Mercado Libre'!C878</f>
        <v>Oleoderm Plus Crema con Protección Solar FPS 15 225 ml</v>
      </c>
      <c r="C878" s="10" t="str">
        <f aca="false">IFERROR(LEFT('Layout Mercado Libre'!E878,FIND(" &gt; ",'Layout Mercado Libre'!E878)-1),"")</f>
        <v>Salud y Equipamiento Médico</v>
      </c>
      <c r="D878" s="12" t="n">
        <v>205.21</v>
      </c>
      <c r="E878" s="13" t="n">
        <f aca="false">Parámetros!$B$5</f>
        <v>4</v>
      </c>
      <c r="F878" s="13" t="n">
        <f aca="false">D878+E878</f>
        <v>209.21</v>
      </c>
      <c r="G878" s="3" t="n">
        <f aca="false">IF(C878="",Parámetros!$B$9,IFERROR(VLOOKUP(C878,Parámetros!$A$20:$B$23,2,FALSE()),Parámetros!$B$9))</f>
        <v>0.14</v>
      </c>
      <c r="H878" s="14" t="n">
        <v>0.32</v>
      </c>
      <c r="I878" s="12" t="n">
        <v>75</v>
      </c>
      <c r="J878" s="13" t="n">
        <f aca="false">ROUNDUP((F878+Parámetros!$C$13)/(1-G878),0)</f>
        <v>273</v>
      </c>
      <c r="K878" s="13" t="n">
        <f aca="false">ROUNDUP((F878+Parámetros!$C$14)/(1-G878),0)</f>
        <v>279</v>
      </c>
      <c r="L878" s="13" t="n">
        <f aca="false">ROUNDUP((F878+Parámetros!$C$15)/(1-G878),0)</f>
        <v>287</v>
      </c>
      <c r="M878" s="13" t="n">
        <f aca="false">MAX(ROUNDUP((F878+I878)/(1-G878),0),Parámetros!$B$7)</f>
        <v>331</v>
      </c>
      <c r="N878" s="12" t="n">
        <v>616</v>
      </c>
      <c r="O878" s="12" t="n">
        <v>616</v>
      </c>
      <c r="P878" s="13" t="n">
        <f aca="false">Parámetros!$B$6</f>
        <v>1</v>
      </c>
      <c r="Q878" s="13" t="n">
        <f aca="false">IF(AND(ISNUMBER(O878),O878-P878&gt;=Parámetros!$B$7),M878,IF(J878&lt;Parámetros!$B$13,J878,IF(K878&lt;Parámetros!$B$14,K878,IF(L878&lt;Parámetros!$B$15,L878,M878))))</f>
        <v>331</v>
      </c>
      <c r="R878" s="13" t="n">
        <f aca="false">IF(AND(ISNUMBER(O878),O878-P878&gt;=Q878),O878-P878,Q878)</f>
        <v>615</v>
      </c>
      <c r="S878" s="3" t="n">
        <f aca="false">IF(ISNUMBER(O878),R878/O878-1,"")</f>
        <v>-0.00162337662337664</v>
      </c>
      <c r="T878" s="13" t="n">
        <f aca="false">VLOOKUP(R878,Parámetros!$A$13:$C$16,3,TRUE())</f>
        <v>0</v>
      </c>
      <c r="U878" s="13" t="n">
        <f aca="false">IF(R878&gt;=Parámetros!$B$7,I878,0)</f>
        <v>75</v>
      </c>
      <c r="V878" s="13" t="n">
        <f aca="false">R878*(1-G878)-T878-U878</f>
        <v>453.9</v>
      </c>
      <c r="W878" s="13" t="n">
        <f aca="false">V878-F878</f>
        <v>244.69</v>
      </c>
      <c r="X878" s="2" t="s">
        <v>13726</v>
      </c>
      <c r="Y878" s="2"/>
      <c r="Z878" s="13"/>
      <c r="AA878" s="2"/>
    </row>
    <row r="879" customFormat="false" ht="15" hidden="false" customHeight="false" outlineLevel="0" collapsed="false">
      <c r="A879" s="8" t="s">
        <v>10467</v>
      </c>
      <c r="B879" s="10" t="str">
        <f aca="false">'Layout Mercado Libre'!C879</f>
        <v>Aspirina Efervescente 500 mg 12 Tabletas</v>
      </c>
      <c r="C879" s="10" t="str">
        <f aca="false">IFERROR(LEFT('Layout Mercado Libre'!E879,FIND(" &gt; ",'Layout Mercado Libre'!E879)-1),"")</f>
        <v>Salud y Equipamiento Médico</v>
      </c>
      <c r="D879" s="12" t="n">
        <v>35.15</v>
      </c>
      <c r="E879" s="13" t="n">
        <f aca="false">Parámetros!$B$5</f>
        <v>4</v>
      </c>
      <c r="F879" s="13" t="n">
        <f aca="false">D879+E879</f>
        <v>39.15</v>
      </c>
      <c r="G879" s="3" t="n">
        <f aca="false">IF(C879="",Parámetros!$B$9,IFERROR(VLOOKUP(C879,Parámetros!$A$20:$B$23,2,FALSE()),Parámetros!$B$9))</f>
        <v>0.14</v>
      </c>
      <c r="H879" s="14" t="n">
        <v>0.15</v>
      </c>
      <c r="I879" s="12" t="n">
        <v>75</v>
      </c>
      <c r="J879" s="13" t="n">
        <f aca="false">ROUNDUP((F879+Parámetros!$C$13)/(1-G879),0)</f>
        <v>75</v>
      </c>
      <c r="K879" s="13" t="n">
        <f aca="false">ROUNDUP((F879+Parámetros!$C$14)/(1-G879),0)</f>
        <v>81</v>
      </c>
      <c r="L879" s="13" t="n">
        <f aca="false">ROUNDUP((F879+Parámetros!$C$15)/(1-G879),0)</f>
        <v>89</v>
      </c>
      <c r="M879" s="13" t="n">
        <f aca="false">MAX(ROUNDUP((F879+I879)/(1-G879),0),Parámetros!$B$7)</f>
        <v>299</v>
      </c>
      <c r="N879" s="12" t="n">
        <v>78.24</v>
      </c>
      <c r="O879" s="12" t="n">
        <v>35.01</v>
      </c>
      <c r="P879" s="13" t="n">
        <f aca="false">Parámetros!$B$6</f>
        <v>1</v>
      </c>
      <c r="Q879" s="13" t="n">
        <f aca="false">IF(AND(ISNUMBER(O879),O879-P879&gt;=Parámetros!$B$7),M879,IF(J879&lt;Parámetros!$B$13,J879,IF(K879&lt;Parámetros!$B$14,K879,IF(L879&lt;Parámetros!$B$15,L879,M879))))</f>
        <v>75</v>
      </c>
      <c r="R879" s="13" t="n">
        <f aca="false">IF(AND(ISNUMBER(O879),O879-P879&gt;=Q879),O879-P879,Q879)</f>
        <v>75</v>
      </c>
      <c r="S879" s="3" t="n">
        <f aca="false">IF(ISNUMBER(O879),R879/O879-1,"")</f>
        <v>1.14224507283633</v>
      </c>
      <c r="T879" s="13" t="n">
        <f aca="false">VLOOKUP(R879,Parámetros!$A$13:$C$16,3,TRUE())</f>
        <v>25</v>
      </c>
      <c r="U879" s="13" t="n">
        <f aca="false">IF(R879&gt;=Parámetros!$B$7,I879,0)</f>
        <v>0</v>
      </c>
      <c r="V879" s="13" t="n">
        <f aca="false">R879*(1-G879)-T879-U879</f>
        <v>39.5</v>
      </c>
      <c r="W879" s="13" t="n">
        <f aca="false">V879-F879</f>
        <v>0.350000000000001</v>
      </c>
      <c r="X879" s="2" t="s">
        <v>13536</v>
      </c>
      <c r="Y879" s="2"/>
      <c r="Z879" s="13"/>
      <c r="AA879" s="2"/>
    </row>
    <row r="880" customFormat="false" ht="15" hidden="false" customHeight="false" outlineLevel="0" collapsed="false">
      <c r="A880" s="8" t="s">
        <v>10475</v>
      </c>
      <c r="B880" s="10" t="str">
        <f aca="false">'Layout Mercado Libre'!C880</f>
        <v>Graneodin F Flurbiprofeno 8.75 mg Miel-Limón 24 Pastillas</v>
      </c>
      <c r="C880" s="10" t="str">
        <f aca="false">IFERROR(LEFT('Layout Mercado Libre'!E880,FIND(" &gt; ",'Layout Mercado Libre'!E880)-1),"")</f>
        <v>Salud y Equipamiento Médico</v>
      </c>
      <c r="D880" s="12" t="n">
        <v>159.62</v>
      </c>
      <c r="E880" s="13" t="n">
        <f aca="false">Parámetros!$B$5</f>
        <v>4</v>
      </c>
      <c r="F880" s="13" t="n">
        <f aca="false">D880+E880</f>
        <v>163.62</v>
      </c>
      <c r="G880" s="3" t="n">
        <f aca="false">IF(C880="",Parámetros!$B$9,IFERROR(VLOOKUP(C880,Parámetros!$A$20:$B$23,2,FALSE()),Parámetros!$B$9))</f>
        <v>0.14</v>
      </c>
      <c r="H880" s="14" t="n">
        <v>0.17</v>
      </c>
      <c r="I880" s="12" t="n">
        <v>75</v>
      </c>
      <c r="J880" s="13" t="n">
        <f aca="false">ROUNDUP((F880+Parámetros!$C$13)/(1-G880),0)</f>
        <v>220</v>
      </c>
      <c r="K880" s="13" t="n">
        <f aca="false">ROUNDUP((F880+Parámetros!$C$14)/(1-G880),0)</f>
        <v>226</v>
      </c>
      <c r="L880" s="13" t="n">
        <f aca="false">ROUNDUP((F880+Parámetros!$C$15)/(1-G880),0)</f>
        <v>234</v>
      </c>
      <c r="M880" s="13" t="n">
        <f aca="false">MAX(ROUNDUP((F880+I880)/(1-G880),0),Parámetros!$B$7)</f>
        <v>299</v>
      </c>
      <c r="N880" s="12" t="n">
        <v>262.02</v>
      </c>
      <c r="O880" s="12" t="n">
        <v>216.89</v>
      </c>
      <c r="P880" s="13" t="n">
        <f aca="false">Parámetros!$B$6</f>
        <v>1</v>
      </c>
      <c r="Q880" s="13" t="n">
        <f aca="false">IF(AND(ISNUMBER(O880),O880-P880&gt;=Parámetros!$B$7),M880,IF(J880&lt;Parámetros!$B$13,J880,IF(K880&lt;Parámetros!$B$14,K880,IF(L880&lt;Parámetros!$B$15,L880,M880))))</f>
        <v>234</v>
      </c>
      <c r="R880" s="13" t="n">
        <f aca="false">IF(AND(ISNUMBER(O880),O880-P880&gt;=Q880),O880-P880,Q880)</f>
        <v>234</v>
      </c>
      <c r="S880" s="3" t="n">
        <f aca="false">IF(ISNUMBER(O880),R880/O880-1,"")</f>
        <v>0.0788879155332196</v>
      </c>
      <c r="T880" s="13" t="n">
        <f aca="false">VLOOKUP(R880,Parámetros!$A$13:$C$16,3,TRUE())</f>
        <v>37</v>
      </c>
      <c r="U880" s="13" t="n">
        <f aca="false">IF(R880&gt;=Parámetros!$B$7,I880,0)</f>
        <v>0</v>
      </c>
      <c r="V880" s="13" t="n">
        <f aca="false">R880*(1-G880)-T880-U880</f>
        <v>164.24</v>
      </c>
      <c r="W880" s="13" t="n">
        <f aca="false">V880-F880</f>
        <v>0.620000000000005</v>
      </c>
      <c r="X880" s="2" t="s">
        <v>13613</v>
      </c>
      <c r="Y880" s="2"/>
      <c r="Z880" s="13"/>
      <c r="AA880" s="2"/>
    </row>
    <row r="881" customFormat="false" ht="15" hidden="false" customHeight="false" outlineLevel="0" collapsed="false">
      <c r="A881" s="8" t="s">
        <v>10486</v>
      </c>
      <c r="B881" s="10" t="str">
        <f aca="false">'Layout Mercado Libre'!C881</f>
        <v>Dolo-Tiaminal Metamizol Vitaminas B1 B6 B12 24 Cápsulas</v>
      </c>
      <c r="C881" s="10" t="str">
        <f aca="false">IFERROR(LEFT('Layout Mercado Libre'!E881,FIND(" &gt; ",'Layout Mercado Libre'!E881)-1),"")</f>
        <v>Salud y Equipamiento Médico</v>
      </c>
      <c r="D881" s="12" t="n">
        <v>274.19</v>
      </c>
      <c r="E881" s="13" t="n">
        <f aca="false">Parámetros!$B$5</f>
        <v>4</v>
      </c>
      <c r="F881" s="13" t="n">
        <f aca="false">D881+E881</f>
        <v>278.19</v>
      </c>
      <c r="G881" s="3" t="n">
        <f aca="false">IF(C881="",Parámetros!$B$9,IFERROR(VLOOKUP(C881,Parámetros!$A$20:$B$23,2,FALSE()),Parámetros!$B$9))</f>
        <v>0.14</v>
      </c>
      <c r="H881" s="14" t="n">
        <v>0.17</v>
      </c>
      <c r="I881" s="12" t="n">
        <v>75</v>
      </c>
      <c r="J881" s="13" t="n">
        <f aca="false">ROUNDUP((F881+Parámetros!$C$13)/(1-G881),0)</f>
        <v>353</v>
      </c>
      <c r="K881" s="13" t="n">
        <f aca="false">ROUNDUP((F881+Parámetros!$C$14)/(1-G881),0)</f>
        <v>359</v>
      </c>
      <c r="L881" s="13" t="n">
        <f aca="false">ROUNDUP((F881+Parámetros!$C$15)/(1-G881),0)</f>
        <v>367</v>
      </c>
      <c r="M881" s="13" t="n">
        <f aca="false">MAX(ROUNDUP((F881+I881)/(1-G881),0),Parámetros!$B$7)</f>
        <v>411</v>
      </c>
      <c r="N881" s="12" t="n">
        <v>756.74</v>
      </c>
      <c r="O881" s="12" t="n">
        <v>678.77</v>
      </c>
      <c r="P881" s="13" t="n">
        <f aca="false">Parámetros!$B$6</f>
        <v>1</v>
      </c>
      <c r="Q881" s="13" t="n">
        <f aca="false">IF(AND(ISNUMBER(O881),O881-P881&gt;=Parámetros!$B$7),M881,IF(J881&lt;Parámetros!$B$13,J881,IF(K881&lt;Parámetros!$B$14,K881,IF(L881&lt;Parámetros!$B$15,L881,M881))))</f>
        <v>411</v>
      </c>
      <c r="R881" s="13" t="n">
        <f aca="false">IF(AND(ISNUMBER(O881),O881-P881&gt;=Q881),O881-P881,Q881)</f>
        <v>677.77</v>
      </c>
      <c r="S881" s="3" t="n">
        <f aca="false">IF(ISNUMBER(O881),R881/O881-1,"")</f>
        <v>-0.00147325309014834</v>
      </c>
      <c r="T881" s="13" t="n">
        <f aca="false">VLOOKUP(R881,Parámetros!$A$13:$C$16,3,TRUE())</f>
        <v>0</v>
      </c>
      <c r="U881" s="13" t="n">
        <f aca="false">IF(R881&gt;=Parámetros!$B$7,I881,0)</f>
        <v>75</v>
      </c>
      <c r="V881" s="13" t="n">
        <f aca="false">R881*(1-G881)-T881-U881</f>
        <v>507.8822</v>
      </c>
      <c r="W881" s="13" t="n">
        <f aca="false">V881-F881</f>
        <v>229.6922</v>
      </c>
      <c r="X881" s="2" t="s">
        <v>13547</v>
      </c>
      <c r="Y881" s="2"/>
      <c r="Z881" s="13"/>
      <c r="AA881" s="2"/>
    </row>
    <row r="882" customFormat="false" ht="15" hidden="false" customHeight="false" outlineLevel="0" collapsed="false">
      <c r="A882" s="8" t="s">
        <v>10497</v>
      </c>
      <c r="B882" s="10" t="str">
        <f aca="false">'Layout Mercado Libre'!C882</f>
        <v>Fórmula Infantil Novamil Rice No Láctea 400 g</v>
      </c>
      <c r="C882" s="10" t="str">
        <f aca="false">IFERROR(LEFT('Layout Mercado Libre'!E882,FIND(" &gt; ",'Layout Mercado Libre'!E882)-1),"")</f>
        <v>Bebés</v>
      </c>
      <c r="D882" s="12" t="n">
        <v>438.43</v>
      </c>
      <c r="E882" s="13" t="n">
        <f aca="false">Parámetros!$B$5</f>
        <v>4</v>
      </c>
      <c r="F882" s="13" t="n">
        <f aca="false">D882+E882</f>
        <v>442.43</v>
      </c>
      <c r="G882" s="3" t="n">
        <f aca="false">IF(C882="",Parámetros!$B$9,IFERROR(VLOOKUP(C882,Parámetros!$A$20:$B$23,2,FALSE()),Parámetros!$B$9))</f>
        <v>0.15</v>
      </c>
      <c r="H882" s="14" t="n">
        <v>0.51</v>
      </c>
      <c r="I882" s="12" t="n">
        <v>90</v>
      </c>
      <c r="J882" s="13" t="n">
        <f aca="false">ROUNDUP((F882+Parámetros!$C$13)/(1-G882),0)</f>
        <v>550</v>
      </c>
      <c r="K882" s="13" t="n">
        <f aca="false">ROUNDUP((F882+Parámetros!$C$14)/(1-G882),0)</f>
        <v>556</v>
      </c>
      <c r="L882" s="13" t="n">
        <f aca="false">ROUNDUP((F882+Parámetros!$C$15)/(1-G882),0)</f>
        <v>565</v>
      </c>
      <c r="M882" s="13" t="n">
        <f aca="false">MAX(ROUNDUP((F882+I882)/(1-G882),0),Parámetros!$B$7)</f>
        <v>627</v>
      </c>
      <c r="N882" s="12" t="n">
        <v>810.19</v>
      </c>
      <c r="O882" s="12" t="n">
        <v>607.48</v>
      </c>
      <c r="P882" s="13" t="n">
        <f aca="false">Parámetros!$B$6</f>
        <v>1</v>
      </c>
      <c r="Q882" s="13" t="n">
        <f aca="false">IF(AND(ISNUMBER(O882),O882-P882&gt;=Parámetros!$B$7),M882,IF(J882&lt;Parámetros!$B$13,J882,IF(K882&lt;Parámetros!$B$14,K882,IF(L882&lt;Parámetros!$B$15,L882,M882))))</f>
        <v>627</v>
      </c>
      <c r="R882" s="13" t="n">
        <f aca="false">IF(AND(ISNUMBER(O882),O882-P882&gt;=Q882),O882-P882,Q882)</f>
        <v>627</v>
      </c>
      <c r="S882" s="3" t="n">
        <f aca="false">IF(ISNUMBER(O882),R882/O882-1,"")</f>
        <v>0.0321327451109501</v>
      </c>
      <c r="T882" s="13" t="n">
        <f aca="false">VLOOKUP(R882,Parámetros!$A$13:$C$16,3,TRUE())</f>
        <v>0</v>
      </c>
      <c r="U882" s="13" t="n">
        <f aca="false">IF(R882&gt;=Parámetros!$B$7,I882,0)</f>
        <v>90</v>
      </c>
      <c r="V882" s="13" t="n">
        <f aca="false">R882*(1-G882)-T882-U882</f>
        <v>442.95</v>
      </c>
      <c r="W882" s="13" t="n">
        <f aca="false">V882-F882</f>
        <v>0.519999999999925</v>
      </c>
      <c r="X882" s="2" t="s">
        <v>13505</v>
      </c>
      <c r="Y882" s="2"/>
      <c r="Z882" s="13"/>
      <c r="AA882" s="2"/>
    </row>
    <row r="883" customFormat="false" ht="15" hidden="false" customHeight="false" outlineLevel="0" collapsed="false">
      <c r="A883" s="8" t="s">
        <v>10508</v>
      </c>
      <c r="B883" s="10" t="str">
        <f aca="false">'Layout Mercado Libre'!C883</f>
        <v>Vick 44 Exp Jarabe Expectorante Sabor Miel 120 ml</v>
      </c>
      <c r="C883" s="10" t="str">
        <f aca="false">IFERROR(LEFT('Layout Mercado Libre'!E883,FIND(" &gt; ",'Layout Mercado Libre'!E883)-1),"")</f>
        <v>Salud y Equipamiento Médico</v>
      </c>
      <c r="D883" s="12" t="n">
        <v>133.97</v>
      </c>
      <c r="E883" s="13" t="n">
        <f aca="false">Parámetros!$B$5</f>
        <v>4</v>
      </c>
      <c r="F883" s="13" t="n">
        <f aca="false">D883+E883</f>
        <v>137.97</v>
      </c>
      <c r="G883" s="3" t="n">
        <f aca="false">IF(C883="",Parámetros!$B$9,IFERROR(VLOOKUP(C883,Parámetros!$A$20:$B$23,2,FALSE()),Parámetros!$B$9))</f>
        <v>0.14</v>
      </c>
      <c r="H883" s="14" t="n">
        <v>0.19</v>
      </c>
      <c r="I883" s="12" t="n">
        <v>75</v>
      </c>
      <c r="J883" s="13" t="n">
        <f aca="false">ROUNDUP((F883+Parámetros!$C$13)/(1-G883),0)</f>
        <v>190</v>
      </c>
      <c r="K883" s="13" t="n">
        <f aca="false">ROUNDUP((F883+Parámetros!$C$14)/(1-G883),0)</f>
        <v>196</v>
      </c>
      <c r="L883" s="13" t="n">
        <f aca="false">ROUNDUP((F883+Parámetros!$C$15)/(1-G883),0)</f>
        <v>204</v>
      </c>
      <c r="M883" s="13" t="n">
        <f aca="false">MAX(ROUNDUP((F883+I883)/(1-G883),0),Parámetros!$B$7)</f>
        <v>299</v>
      </c>
      <c r="N883" s="12" t="n">
        <v>253.27</v>
      </c>
      <c r="O883" s="12" t="n">
        <v>235.03</v>
      </c>
      <c r="P883" s="13" t="n">
        <f aca="false">Parámetros!$B$6</f>
        <v>1</v>
      </c>
      <c r="Q883" s="13" t="n">
        <f aca="false">IF(AND(ISNUMBER(O883),O883-P883&gt;=Parámetros!$B$7),M883,IF(J883&lt;Parámetros!$B$13,J883,IF(K883&lt;Parámetros!$B$14,K883,IF(L883&lt;Parámetros!$B$15,L883,M883))))</f>
        <v>204</v>
      </c>
      <c r="R883" s="13" t="n">
        <f aca="false">IF(AND(ISNUMBER(O883),O883-P883&gt;=Q883),O883-P883,Q883)</f>
        <v>234.03</v>
      </c>
      <c r="S883" s="3" t="n">
        <f aca="false">IF(ISNUMBER(O883),R883/O883-1,"")</f>
        <v>-0.00425477598604429</v>
      </c>
      <c r="T883" s="13" t="n">
        <f aca="false">VLOOKUP(R883,Parámetros!$A$13:$C$16,3,TRUE())</f>
        <v>37</v>
      </c>
      <c r="U883" s="13" t="n">
        <f aca="false">IF(R883&gt;=Parámetros!$B$7,I883,0)</f>
        <v>0</v>
      </c>
      <c r="V883" s="13" t="n">
        <f aca="false">R883*(1-G883)-T883-U883</f>
        <v>164.2658</v>
      </c>
      <c r="W883" s="13" t="n">
        <f aca="false">V883-F883</f>
        <v>26.2958</v>
      </c>
      <c r="X883" s="2" t="s">
        <v>13511</v>
      </c>
      <c r="Y883" s="2"/>
      <c r="Z883" s="13"/>
      <c r="AA883" s="2"/>
    </row>
    <row r="884" customFormat="false" ht="15" hidden="false" customHeight="false" outlineLevel="0" collapsed="false">
      <c r="A884" s="8" t="s">
        <v>10521</v>
      </c>
      <c r="B884" s="10" t="str">
        <f aca="false">'Layout Mercado Libre'!C884</f>
        <v>Loción Limpiadora Pond's Bio-Hydratante Dual 200 ml</v>
      </c>
      <c r="C884" s="10" t="str">
        <f aca="false">IFERROR(LEFT('Layout Mercado Libre'!E884,FIND(" &gt; ",'Layout Mercado Libre'!E884)-1),"")</f>
        <v>Belleza y Cuidado Personal</v>
      </c>
      <c r="D884" s="12" t="n">
        <v>76.55</v>
      </c>
      <c r="E884" s="13" t="n">
        <f aca="false">Parámetros!$B$5</f>
        <v>4</v>
      </c>
      <c r="F884" s="13" t="n">
        <f aca="false">D884+E884</f>
        <v>80.55</v>
      </c>
      <c r="G884" s="3" t="n">
        <f aca="false">IF(C884="",Parámetros!$B$9,IFERROR(VLOOKUP(C884,Parámetros!$A$20:$B$23,2,FALSE()),Parámetros!$B$9))</f>
        <v>0.14</v>
      </c>
      <c r="H884" s="14" t="n">
        <v>0.29</v>
      </c>
      <c r="I884" s="12" t="n">
        <v>75</v>
      </c>
      <c r="J884" s="13" t="n">
        <f aca="false">ROUNDUP((F884+Parámetros!$C$13)/(1-G884),0)</f>
        <v>123</v>
      </c>
      <c r="K884" s="13" t="n">
        <f aca="false">ROUNDUP((F884+Parámetros!$C$14)/(1-G884),0)</f>
        <v>129</v>
      </c>
      <c r="L884" s="13" t="n">
        <f aca="false">ROUNDUP((F884+Parámetros!$C$15)/(1-G884),0)</f>
        <v>137</v>
      </c>
      <c r="M884" s="13" t="n">
        <f aca="false">MAX(ROUNDUP((F884+I884)/(1-G884),0),Parámetros!$B$7)</f>
        <v>299</v>
      </c>
      <c r="N884" s="12" t="n">
        <v>229.2</v>
      </c>
      <c r="O884" s="12" t="n">
        <v>86.93</v>
      </c>
      <c r="P884" s="13" t="n">
        <f aca="false">Parámetros!$B$6</f>
        <v>1</v>
      </c>
      <c r="Q884" s="13" t="n">
        <f aca="false">IF(AND(ISNUMBER(O884),O884-P884&gt;=Parámetros!$B$7),M884,IF(J884&lt;Parámetros!$B$13,J884,IF(K884&lt;Parámetros!$B$14,K884,IF(L884&lt;Parámetros!$B$15,L884,M884))))</f>
        <v>129</v>
      </c>
      <c r="R884" s="13" t="n">
        <f aca="false">IF(AND(ISNUMBER(O884),O884-P884&gt;=Q884),O884-P884,Q884)</f>
        <v>129</v>
      </c>
      <c r="S884" s="3" t="n">
        <f aca="false">IF(ISNUMBER(O884),R884/O884-1,"")</f>
        <v>0.483952605544691</v>
      </c>
      <c r="T884" s="13" t="n">
        <f aca="false">VLOOKUP(R884,Parámetros!$A$13:$C$16,3,TRUE())</f>
        <v>30</v>
      </c>
      <c r="U884" s="13" t="n">
        <f aca="false">IF(R884&gt;=Parámetros!$B$7,I884,0)</f>
        <v>0</v>
      </c>
      <c r="V884" s="13" t="n">
        <f aca="false">R884*(1-G884)-T884-U884</f>
        <v>80.94</v>
      </c>
      <c r="W884" s="13" t="n">
        <f aca="false">V884-F884</f>
        <v>0.390000000000001</v>
      </c>
      <c r="X884" s="2" t="s">
        <v>13632</v>
      </c>
      <c r="Y884" s="2"/>
      <c r="Z884" s="13"/>
      <c r="AA884" s="2"/>
    </row>
    <row r="885" customFormat="false" ht="15" hidden="false" customHeight="false" outlineLevel="0" collapsed="false">
      <c r="A885" s="8" t="s">
        <v>10530</v>
      </c>
      <c r="B885" s="10" t="str">
        <f aca="false">'Layout Mercado Libre'!C885</f>
        <v>Gotinal Adulto Nafazolina 1 mg/ml Spray Nasal 15 ml</v>
      </c>
      <c r="C885" s="10" t="str">
        <f aca="false">IFERROR(LEFT('Layout Mercado Libre'!E885,FIND(" &gt; ",'Layout Mercado Libre'!E885)-1),"")</f>
        <v>Salud y Equipamiento Médico</v>
      </c>
      <c r="D885" s="12" t="n">
        <v>125.9</v>
      </c>
      <c r="E885" s="13" t="n">
        <f aca="false">Parámetros!$B$5</f>
        <v>4</v>
      </c>
      <c r="F885" s="13" t="n">
        <f aca="false">D885+E885</f>
        <v>129.9</v>
      </c>
      <c r="G885" s="3" t="n">
        <f aca="false">IF(C885="",Parámetros!$B$9,IFERROR(VLOOKUP(C885,Parámetros!$A$20:$B$23,2,FALSE()),Parámetros!$B$9))</f>
        <v>0.14</v>
      </c>
      <c r="H885" s="14" t="n">
        <v>0.07</v>
      </c>
      <c r="I885" s="12" t="n">
        <v>75</v>
      </c>
      <c r="J885" s="13" t="n">
        <f aca="false">ROUNDUP((F885+Parámetros!$C$13)/(1-G885),0)</f>
        <v>181</v>
      </c>
      <c r="K885" s="13" t="n">
        <f aca="false">ROUNDUP((F885+Parámetros!$C$14)/(1-G885),0)</f>
        <v>186</v>
      </c>
      <c r="L885" s="13" t="n">
        <f aca="false">ROUNDUP((F885+Parámetros!$C$15)/(1-G885),0)</f>
        <v>195</v>
      </c>
      <c r="M885" s="13" t="n">
        <f aca="false">MAX(ROUNDUP((F885+I885)/(1-G885),0),Parámetros!$B$7)</f>
        <v>299</v>
      </c>
      <c r="N885" s="12" t="n">
        <v>199.62</v>
      </c>
      <c r="O885" s="12" t="n">
        <v>160</v>
      </c>
      <c r="P885" s="13" t="n">
        <f aca="false">Parámetros!$B$6</f>
        <v>1</v>
      </c>
      <c r="Q885" s="13" t="n">
        <f aca="false">IF(AND(ISNUMBER(O885),O885-P885&gt;=Parámetros!$B$7),M885,IF(J885&lt;Parámetros!$B$13,J885,IF(K885&lt;Parámetros!$B$14,K885,IF(L885&lt;Parámetros!$B$15,L885,M885))))</f>
        <v>195</v>
      </c>
      <c r="R885" s="13" t="n">
        <f aca="false">IF(AND(ISNUMBER(O885),O885-P885&gt;=Q885),O885-P885,Q885)</f>
        <v>195</v>
      </c>
      <c r="S885" s="3" t="n">
        <f aca="false">IF(ISNUMBER(O885),R885/O885-1,"")</f>
        <v>0.21875</v>
      </c>
      <c r="T885" s="13" t="n">
        <f aca="false">VLOOKUP(R885,Parámetros!$A$13:$C$16,3,TRUE())</f>
        <v>37</v>
      </c>
      <c r="U885" s="13" t="n">
        <f aca="false">IF(R885&gt;=Parámetros!$B$7,I885,0)</f>
        <v>0</v>
      </c>
      <c r="V885" s="13" t="n">
        <f aca="false">R885*(1-G885)-T885-U885</f>
        <v>130.7</v>
      </c>
      <c r="W885" s="13" t="n">
        <f aca="false">V885-F885</f>
        <v>0.799999999999983</v>
      </c>
      <c r="X885" s="2" t="s">
        <v>13569</v>
      </c>
      <c r="Y885" s="2"/>
      <c r="Z885" s="13"/>
      <c r="AA885" s="2"/>
    </row>
    <row r="886" customFormat="false" ht="15" hidden="false" customHeight="false" outlineLevel="0" collapsed="false">
      <c r="A886" s="8" t="s">
        <v>10541</v>
      </c>
      <c r="B886" s="10" t="str">
        <f aca="false">'Layout Mercado Libre'!C886</f>
        <v>Toallitas Húmedas Depend sin Alcohol Extra Grandes 42 Piezas</v>
      </c>
      <c r="C886" s="10" t="str">
        <f aca="false">IFERROR(LEFT('Layout Mercado Libre'!E886,FIND(" &gt; ",'Layout Mercado Libre'!E886)-1),"")</f>
        <v>Belleza y Cuidado Personal</v>
      </c>
      <c r="D886" s="12" t="n">
        <v>36.67</v>
      </c>
      <c r="E886" s="13" t="n">
        <f aca="false">Parámetros!$B$5</f>
        <v>4</v>
      </c>
      <c r="F886" s="13" t="n">
        <f aca="false">D886+E886</f>
        <v>40.67</v>
      </c>
      <c r="G886" s="3" t="n">
        <f aca="false">IF(C886="",Parámetros!$B$9,IFERROR(VLOOKUP(C886,Parámetros!$A$20:$B$23,2,FALSE()),Parámetros!$B$9))</f>
        <v>0.14</v>
      </c>
      <c r="H886" s="14" t="n">
        <v>0.32</v>
      </c>
      <c r="I886" s="12" t="n">
        <v>75</v>
      </c>
      <c r="J886" s="13" t="n">
        <f aca="false">ROUNDUP((F886+Parámetros!$C$13)/(1-G886),0)</f>
        <v>77</v>
      </c>
      <c r="K886" s="13" t="n">
        <f aca="false">ROUNDUP((F886+Parámetros!$C$14)/(1-G886),0)</f>
        <v>83</v>
      </c>
      <c r="L886" s="13" t="n">
        <f aca="false">ROUNDUP((F886+Parámetros!$C$15)/(1-G886),0)</f>
        <v>91</v>
      </c>
      <c r="M886" s="13" t="n">
        <f aca="false">MAX(ROUNDUP((F886+I886)/(1-G886),0),Parámetros!$B$7)</f>
        <v>299</v>
      </c>
      <c r="N886" s="12" t="n">
        <v>160.09</v>
      </c>
      <c r="O886" s="12" t="n">
        <v>54.22</v>
      </c>
      <c r="P886" s="13" t="n">
        <f aca="false">Parámetros!$B$6</f>
        <v>1</v>
      </c>
      <c r="Q886" s="13" t="n">
        <f aca="false">IF(AND(ISNUMBER(O886),O886-P886&gt;=Parámetros!$B$7),M886,IF(J886&lt;Parámetros!$B$13,J886,IF(K886&lt;Parámetros!$B$14,K886,IF(L886&lt;Parámetros!$B$15,L886,M886))))</f>
        <v>77</v>
      </c>
      <c r="R886" s="13" t="n">
        <f aca="false">IF(AND(ISNUMBER(O886),O886-P886&gt;=Q886),O886-P886,Q886)</f>
        <v>77</v>
      </c>
      <c r="S886" s="3" t="n">
        <f aca="false">IF(ISNUMBER(O886),R886/O886-1,"")</f>
        <v>0.420140169679085</v>
      </c>
      <c r="T886" s="13" t="n">
        <f aca="false">VLOOKUP(R886,Parámetros!$A$13:$C$16,3,TRUE())</f>
        <v>25</v>
      </c>
      <c r="U886" s="13" t="n">
        <f aca="false">IF(R886&gt;=Parámetros!$B$7,I886,0)</f>
        <v>0</v>
      </c>
      <c r="V886" s="13" t="n">
        <f aca="false">R886*(1-G886)-T886-U886</f>
        <v>41.22</v>
      </c>
      <c r="W886" s="13" t="n">
        <f aca="false">V886-F886</f>
        <v>0.549999999999997</v>
      </c>
      <c r="X886" s="2" t="s">
        <v>13777</v>
      </c>
      <c r="Y886" s="2"/>
      <c r="Z886" s="13"/>
      <c r="AA886" s="2"/>
    </row>
    <row r="887" customFormat="false" ht="15" hidden="false" customHeight="false" outlineLevel="0" collapsed="false">
      <c r="A887" s="8" t="s">
        <v>10553</v>
      </c>
      <c r="B887" s="10" t="str">
        <f aca="false">'Layout Mercado Libre'!C887</f>
        <v>Exel Meloxicam 15 mg 10 Cápsulas</v>
      </c>
      <c r="C887" s="10" t="str">
        <f aca="false">IFERROR(LEFT('Layout Mercado Libre'!E887,FIND(" &gt; ",'Layout Mercado Libre'!E887)-1),"")</f>
        <v>Salud y Equipamiento Médico</v>
      </c>
      <c r="D887" s="12" t="n">
        <v>542.9</v>
      </c>
      <c r="E887" s="13" t="n">
        <f aca="false">Parámetros!$B$5</f>
        <v>4</v>
      </c>
      <c r="F887" s="13" t="n">
        <f aca="false">D887+E887</f>
        <v>546.9</v>
      </c>
      <c r="G887" s="3" t="n">
        <f aca="false">IF(C887="",Parámetros!$B$9,IFERROR(VLOOKUP(C887,Parámetros!$A$20:$B$23,2,FALSE()),Parámetros!$B$9))</f>
        <v>0.14</v>
      </c>
      <c r="H887" s="14" t="n">
        <v>0.14</v>
      </c>
      <c r="I887" s="12" t="n">
        <v>75</v>
      </c>
      <c r="J887" s="13" t="n">
        <f aca="false">ROUNDUP((F887+Parámetros!$C$13)/(1-G887),0)</f>
        <v>665</v>
      </c>
      <c r="K887" s="13" t="n">
        <f aca="false">ROUNDUP((F887+Parámetros!$C$14)/(1-G887),0)</f>
        <v>671</v>
      </c>
      <c r="L887" s="13" t="n">
        <f aca="false">ROUNDUP((F887+Parámetros!$C$15)/(1-G887),0)</f>
        <v>679</v>
      </c>
      <c r="M887" s="13" t="n">
        <f aca="false">MAX(ROUNDUP((F887+I887)/(1-G887),0),Parámetros!$B$7)</f>
        <v>724</v>
      </c>
      <c r="N887" s="12" t="n">
        <v>998.81</v>
      </c>
      <c r="O887" s="12" t="n">
        <v>865.26</v>
      </c>
      <c r="P887" s="13" t="n">
        <f aca="false">Parámetros!$B$6</f>
        <v>1</v>
      </c>
      <c r="Q887" s="13" t="n">
        <f aca="false">IF(AND(ISNUMBER(O887),O887-P887&gt;=Parámetros!$B$7),M887,IF(J887&lt;Parámetros!$B$13,J887,IF(K887&lt;Parámetros!$B$14,K887,IF(L887&lt;Parámetros!$B$15,L887,M887))))</f>
        <v>724</v>
      </c>
      <c r="R887" s="13" t="n">
        <f aca="false">IF(AND(ISNUMBER(O887),O887-P887&gt;=Q887),O887-P887,Q887)</f>
        <v>864.26</v>
      </c>
      <c r="S887" s="3" t="n">
        <f aca="false">IF(ISNUMBER(O887),R887/O887-1,"")</f>
        <v>-0.00115572197952063</v>
      </c>
      <c r="T887" s="13" t="n">
        <f aca="false">VLOOKUP(R887,Parámetros!$A$13:$C$16,3,TRUE())</f>
        <v>0</v>
      </c>
      <c r="U887" s="13" t="n">
        <f aca="false">IF(R887&gt;=Parámetros!$B$7,I887,0)</f>
        <v>75</v>
      </c>
      <c r="V887" s="13" t="n">
        <f aca="false">R887*(1-G887)-T887-U887</f>
        <v>668.2636</v>
      </c>
      <c r="W887" s="13" t="n">
        <f aca="false">V887-F887</f>
        <v>121.3636</v>
      </c>
      <c r="X887" s="2" t="s">
        <v>13702</v>
      </c>
      <c r="Y887" s="2"/>
      <c r="Z887" s="13"/>
      <c r="AA887" s="2"/>
    </row>
    <row r="888" customFormat="false" ht="15" hidden="false" customHeight="false" outlineLevel="0" collapsed="false">
      <c r="A888" s="8" t="s">
        <v>10564</v>
      </c>
      <c r="B888" s="10" t="str">
        <f aca="false">'Layout Mercado Libre'!C888</f>
        <v>Gel Antibacterial Protec Lima Limón 1 l</v>
      </c>
      <c r="C888" s="10" t="str">
        <f aca="false">IFERROR(LEFT('Layout Mercado Libre'!E888,FIND(" &gt; ",'Layout Mercado Libre'!E888)-1),"")</f>
        <v>Belleza y Cuidado Personal</v>
      </c>
      <c r="D888" s="12" t="n">
        <v>69.65</v>
      </c>
      <c r="E888" s="13" t="n">
        <f aca="false">Parámetros!$B$5</f>
        <v>4</v>
      </c>
      <c r="F888" s="13" t="n">
        <f aca="false">D888+E888</f>
        <v>73.65</v>
      </c>
      <c r="G888" s="3" t="n">
        <f aca="false">IF(C888="",Parámetros!$B$9,IFERROR(VLOOKUP(C888,Parámetros!$A$20:$B$23,2,FALSE()),Parámetros!$B$9))</f>
        <v>0.14</v>
      </c>
      <c r="H888" s="14" t="n">
        <v>1.26</v>
      </c>
      <c r="I888" s="12" t="n">
        <v>105</v>
      </c>
      <c r="J888" s="13" t="n">
        <f aca="false">ROUNDUP((F888+Parámetros!$C$13)/(1-G888),0)</f>
        <v>115</v>
      </c>
      <c r="K888" s="13" t="n">
        <f aca="false">ROUNDUP((F888+Parámetros!$C$14)/(1-G888),0)</f>
        <v>121</v>
      </c>
      <c r="L888" s="13" t="n">
        <f aca="false">ROUNDUP((F888+Parámetros!$C$15)/(1-G888),0)</f>
        <v>129</v>
      </c>
      <c r="M888" s="13" t="n">
        <f aca="false">MAX(ROUNDUP((F888+I888)/(1-G888),0),Parámetros!$B$7)</f>
        <v>299</v>
      </c>
      <c r="N888" s="12"/>
      <c r="O888" s="12"/>
      <c r="P888" s="13" t="n">
        <f aca="false">Parámetros!$B$6</f>
        <v>1</v>
      </c>
      <c r="Q888" s="13" t="n">
        <f aca="false">IF(AND(ISNUMBER(O888),O888-P888&gt;=Parámetros!$B$7),M888,IF(J888&lt;Parámetros!$B$13,J888,IF(K888&lt;Parámetros!$B$14,K888,IF(L888&lt;Parámetros!$B$15,L888,M888))))</f>
        <v>121</v>
      </c>
      <c r="R888" s="13" t="n">
        <f aca="false">IF(AND(ISNUMBER(O888),O888-P888&gt;=Q888),O888-P888,Q888)</f>
        <v>121</v>
      </c>
      <c r="S888" s="3" t="str">
        <f aca="false">IF(ISNUMBER(O888),R888/O888-1,"")</f>
        <v/>
      </c>
      <c r="T888" s="13" t="n">
        <f aca="false">VLOOKUP(R888,Parámetros!$A$13:$C$16,3,TRUE())</f>
        <v>30</v>
      </c>
      <c r="U888" s="13" t="n">
        <f aca="false">IF(R888&gt;=Parámetros!$B$7,I888,0)</f>
        <v>0</v>
      </c>
      <c r="V888" s="13" t="n">
        <f aca="false">R888*(1-G888)-T888-U888</f>
        <v>74.06</v>
      </c>
      <c r="W888" s="13" t="n">
        <f aca="false">V888-F888</f>
        <v>0.409999999999997</v>
      </c>
      <c r="X888" s="2" t="s">
        <v>13778</v>
      </c>
      <c r="Y888" s="2"/>
      <c r="Z888" s="13"/>
      <c r="AA888" s="2"/>
    </row>
    <row r="889" customFormat="false" ht="15" hidden="false" customHeight="false" outlineLevel="0" collapsed="false">
      <c r="A889" s="8" t="s">
        <v>10577</v>
      </c>
      <c r="B889" s="10" t="str">
        <f aca="false">'Layout Mercado Libre'!C889</f>
        <v>Dalvear Infantil Jarabe Fresa 150 mg/80 mg 120 ml</v>
      </c>
      <c r="C889" s="10" t="str">
        <f aca="false">IFERROR(LEFT('Layout Mercado Libre'!E889,FIND(" &gt; ",'Layout Mercado Libre'!E889)-1),"")</f>
        <v>Salud y Equipamiento Médico</v>
      </c>
      <c r="D889" s="12" t="n">
        <v>142.11</v>
      </c>
      <c r="E889" s="13" t="n">
        <f aca="false">Parámetros!$B$5</f>
        <v>4</v>
      </c>
      <c r="F889" s="13" t="n">
        <f aca="false">D889+E889</f>
        <v>146.11</v>
      </c>
      <c r="G889" s="3" t="n">
        <f aca="false">IF(C889="",Parámetros!$B$9,IFERROR(VLOOKUP(C889,Parámetros!$A$20:$B$23,2,FALSE()),Parámetros!$B$9))</f>
        <v>0.14</v>
      </c>
      <c r="H889" s="14" t="n">
        <v>0.19</v>
      </c>
      <c r="I889" s="12" t="n">
        <v>75</v>
      </c>
      <c r="J889" s="13" t="n">
        <f aca="false">ROUNDUP((F889+Parámetros!$C$13)/(1-G889),0)</f>
        <v>199</v>
      </c>
      <c r="K889" s="13" t="n">
        <f aca="false">ROUNDUP((F889+Parámetros!$C$14)/(1-G889),0)</f>
        <v>205</v>
      </c>
      <c r="L889" s="13" t="n">
        <f aca="false">ROUNDUP((F889+Parámetros!$C$15)/(1-G889),0)</f>
        <v>213</v>
      </c>
      <c r="M889" s="13" t="n">
        <f aca="false">MAX(ROUNDUP((F889+I889)/(1-G889),0),Parámetros!$B$7)</f>
        <v>299</v>
      </c>
      <c r="N889" s="12" t="n">
        <v>291.3</v>
      </c>
      <c r="O889" s="12" t="n">
        <v>236</v>
      </c>
      <c r="P889" s="13" t="n">
        <f aca="false">Parámetros!$B$6</f>
        <v>1</v>
      </c>
      <c r="Q889" s="13" t="n">
        <f aca="false">IF(AND(ISNUMBER(O889),O889-P889&gt;=Parámetros!$B$7),M889,IF(J889&lt;Parámetros!$B$13,J889,IF(K889&lt;Parámetros!$B$14,K889,IF(L889&lt;Parámetros!$B$15,L889,M889))))</f>
        <v>213</v>
      </c>
      <c r="R889" s="13" t="n">
        <f aca="false">IF(AND(ISNUMBER(O889),O889-P889&gt;=Q889),O889-P889,Q889)</f>
        <v>235</v>
      </c>
      <c r="S889" s="3" t="n">
        <f aca="false">IF(ISNUMBER(O889),R889/O889-1,"")</f>
        <v>-0.00423728813559321</v>
      </c>
      <c r="T889" s="13" t="n">
        <f aca="false">VLOOKUP(R889,Parámetros!$A$13:$C$16,3,TRUE())</f>
        <v>37</v>
      </c>
      <c r="U889" s="13" t="n">
        <f aca="false">IF(R889&gt;=Parámetros!$B$7,I889,0)</f>
        <v>0</v>
      </c>
      <c r="V889" s="13" t="n">
        <f aca="false">R889*(1-G889)-T889-U889</f>
        <v>165.1</v>
      </c>
      <c r="W889" s="13" t="n">
        <f aca="false">V889-F889</f>
        <v>18.99</v>
      </c>
      <c r="X889" s="2" t="s">
        <v>13511</v>
      </c>
      <c r="Y889" s="2"/>
      <c r="Z889" s="13"/>
      <c r="AA889" s="2"/>
    </row>
    <row r="890" customFormat="false" ht="15" hidden="false" customHeight="false" outlineLevel="0" collapsed="false">
      <c r="A890" s="8" t="s">
        <v>10588</v>
      </c>
      <c r="B890" s="10" t="str">
        <f aca="false">'Layout Mercado Libre'!C890</f>
        <v>Tampones Saba V-Compact Súper con Aplicador 10 Piezas</v>
      </c>
      <c r="C890" s="10" t="str">
        <f aca="false">IFERROR(LEFT('Layout Mercado Libre'!E890,FIND(" &gt; ",'Layout Mercado Libre'!E890)-1),"")</f>
        <v>Belleza y Cuidado Personal</v>
      </c>
      <c r="D890" s="12" t="n">
        <v>38.98</v>
      </c>
      <c r="E890" s="13" t="n">
        <f aca="false">Parámetros!$B$5</f>
        <v>4</v>
      </c>
      <c r="F890" s="13" t="n">
        <f aca="false">D890+E890</f>
        <v>42.98</v>
      </c>
      <c r="G890" s="3" t="n">
        <f aca="false">IF(C890="",Parámetros!$B$9,IFERROR(VLOOKUP(C890,Parámetros!$A$20:$B$23,2,FALSE()),Parámetros!$B$9))</f>
        <v>0.14</v>
      </c>
      <c r="H890" s="14" t="n">
        <v>0.21</v>
      </c>
      <c r="I890" s="12" t="n">
        <v>75</v>
      </c>
      <c r="J890" s="13" t="n">
        <f aca="false">ROUNDUP((F890+Parámetros!$C$13)/(1-G890),0)</f>
        <v>80</v>
      </c>
      <c r="K890" s="13" t="n">
        <f aca="false">ROUNDUP((F890+Parámetros!$C$14)/(1-G890),0)</f>
        <v>85</v>
      </c>
      <c r="L890" s="13" t="n">
        <f aca="false">ROUNDUP((F890+Parámetros!$C$15)/(1-G890),0)</f>
        <v>93</v>
      </c>
      <c r="M890" s="13" t="n">
        <f aca="false">MAX(ROUNDUP((F890+I890)/(1-G890),0),Parámetros!$B$7)</f>
        <v>299</v>
      </c>
      <c r="N890" s="12"/>
      <c r="O890" s="12"/>
      <c r="P890" s="13" t="n">
        <f aca="false">Parámetros!$B$6</f>
        <v>1</v>
      </c>
      <c r="Q890" s="13" t="n">
        <f aca="false">IF(AND(ISNUMBER(O890),O890-P890&gt;=Parámetros!$B$7),M890,IF(J890&lt;Parámetros!$B$13,J890,IF(K890&lt;Parámetros!$B$14,K890,IF(L890&lt;Parámetros!$B$15,L890,M890))))</f>
        <v>80</v>
      </c>
      <c r="R890" s="13" t="n">
        <f aca="false">IF(AND(ISNUMBER(O890),O890-P890&gt;=Q890),O890-P890,Q890)</f>
        <v>80</v>
      </c>
      <c r="S890" s="3" t="str">
        <f aca="false">IF(ISNUMBER(O890),R890/O890-1,"")</f>
        <v/>
      </c>
      <c r="T890" s="13" t="n">
        <f aca="false">VLOOKUP(R890,Parámetros!$A$13:$C$16,3,TRUE())</f>
        <v>25</v>
      </c>
      <c r="U890" s="13" t="n">
        <f aca="false">IF(R890&gt;=Parámetros!$B$7,I890,0)</f>
        <v>0</v>
      </c>
      <c r="V890" s="13" t="n">
        <f aca="false">R890*(1-G890)-T890-U890</f>
        <v>43.8</v>
      </c>
      <c r="W890" s="13" t="n">
        <f aca="false">V890-F890</f>
        <v>0.82</v>
      </c>
      <c r="X890" s="2" t="s">
        <v>13587</v>
      </c>
      <c r="Y890" s="2"/>
      <c r="Z890" s="13"/>
      <c r="AA890" s="2"/>
    </row>
    <row r="891" customFormat="false" ht="15" hidden="false" customHeight="false" outlineLevel="0" collapsed="false">
      <c r="A891" s="8" t="s">
        <v>10599</v>
      </c>
      <c r="B891" s="10" t="str">
        <f aca="false">'Layout Mercado Libre'!C891</f>
        <v>Pomada para Rozaduras Capent 45 g</v>
      </c>
      <c r="C891" s="10" t="str">
        <f aca="false">IFERROR(LEFT('Layout Mercado Libre'!E891,FIND(" &gt; ",'Layout Mercado Libre'!E891)-1),"")</f>
        <v>Bebés</v>
      </c>
      <c r="D891" s="12" t="n">
        <v>69.38</v>
      </c>
      <c r="E891" s="13" t="n">
        <f aca="false">Parámetros!$B$5</f>
        <v>4</v>
      </c>
      <c r="F891" s="13" t="n">
        <f aca="false">D891+E891</f>
        <v>73.38</v>
      </c>
      <c r="G891" s="3" t="n">
        <f aca="false">IF(C891="",Parámetros!$B$9,IFERROR(VLOOKUP(C891,Parámetros!$A$20:$B$23,2,FALSE()),Parámetros!$B$9))</f>
        <v>0.15</v>
      </c>
      <c r="H891" s="14" t="n">
        <v>0.1</v>
      </c>
      <c r="I891" s="12" t="n">
        <v>75</v>
      </c>
      <c r="J891" s="13" t="n">
        <f aca="false">ROUNDUP((F891+Parámetros!$C$13)/(1-G891),0)</f>
        <v>116</v>
      </c>
      <c r="K891" s="13" t="n">
        <f aca="false">ROUNDUP((F891+Parámetros!$C$14)/(1-G891),0)</f>
        <v>122</v>
      </c>
      <c r="L891" s="13" t="n">
        <f aca="false">ROUNDUP((F891+Parámetros!$C$15)/(1-G891),0)</f>
        <v>130</v>
      </c>
      <c r="M891" s="13" t="n">
        <f aca="false">MAX(ROUNDUP((F891+I891)/(1-G891),0),Parámetros!$B$7)</f>
        <v>299</v>
      </c>
      <c r="N891" s="12" t="n">
        <v>225.82</v>
      </c>
      <c r="O891" s="12" t="n">
        <v>69</v>
      </c>
      <c r="P891" s="13" t="n">
        <f aca="false">Parámetros!$B$6</f>
        <v>1</v>
      </c>
      <c r="Q891" s="13" t="n">
        <f aca="false">IF(AND(ISNUMBER(O891),O891-P891&gt;=Parámetros!$B$7),M891,IF(J891&lt;Parámetros!$B$13,J891,IF(K891&lt;Parámetros!$B$14,K891,IF(L891&lt;Parámetros!$B$15,L891,M891))))</f>
        <v>122</v>
      </c>
      <c r="R891" s="13" t="n">
        <f aca="false">IF(AND(ISNUMBER(O891),O891-P891&gt;=Q891),O891-P891,Q891)</f>
        <v>122</v>
      </c>
      <c r="S891" s="3" t="n">
        <f aca="false">IF(ISNUMBER(O891),R891/O891-1,"")</f>
        <v>0.768115942028986</v>
      </c>
      <c r="T891" s="13" t="n">
        <f aca="false">VLOOKUP(R891,Parámetros!$A$13:$C$16,3,TRUE())</f>
        <v>30</v>
      </c>
      <c r="U891" s="13" t="n">
        <f aca="false">IF(R891&gt;=Parámetros!$B$7,I891,0)</f>
        <v>0</v>
      </c>
      <c r="V891" s="13" t="n">
        <f aca="false">R891*(1-G891)-T891-U891</f>
        <v>73.7</v>
      </c>
      <c r="W891" s="13" t="n">
        <f aca="false">V891-F891</f>
        <v>0.320000000000007</v>
      </c>
      <c r="X891" s="2" t="s">
        <v>13744</v>
      </c>
      <c r="Y891" s="2"/>
      <c r="Z891" s="13"/>
      <c r="AA891" s="2"/>
    </row>
    <row r="892" customFormat="false" ht="15" hidden="false" customHeight="false" outlineLevel="0" collapsed="false">
      <c r="A892" s="8" t="s">
        <v>10612</v>
      </c>
      <c r="B892" s="10" t="str">
        <f aca="false">'Layout Mercado Libre'!C892</f>
        <v>Presone-1 Amlodipino 5 mg 30 Tabletas</v>
      </c>
      <c r="C892" s="10" t="str">
        <f aca="false">IFERROR(LEFT('Layout Mercado Libre'!E892,FIND(" &gt; ",'Layout Mercado Libre'!E892)-1),"")</f>
        <v>Salud y Equipamiento Médico</v>
      </c>
      <c r="D892" s="12" t="n">
        <v>375.84</v>
      </c>
      <c r="E892" s="13" t="n">
        <f aca="false">Parámetros!$B$5</f>
        <v>4</v>
      </c>
      <c r="F892" s="13" t="n">
        <f aca="false">D892+E892</f>
        <v>379.84</v>
      </c>
      <c r="G892" s="3" t="n">
        <f aca="false">IF(C892="",Parámetros!$B$9,IFERROR(VLOOKUP(C892,Parámetros!$A$20:$B$23,2,FALSE()),Parámetros!$B$9))</f>
        <v>0.14</v>
      </c>
      <c r="H892" s="14" t="n">
        <v>0.19</v>
      </c>
      <c r="I892" s="12" t="n">
        <v>75</v>
      </c>
      <c r="J892" s="13" t="n">
        <f aca="false">ROUNDUP((F892+Parámetros!$C$13)/(1-G892),0)</f>
        <v>471</v>
      </c>
      <c r="K892" s="13" t="n">
        <f aca="false">ROUNDUP((F892+Parámetros!$C$14)/(1-G892),0)</f>
        <v>477</v>
      </c>
      <c r="L892" s="13" t="n">
        <f aca="false">ROUNDUP((F892+Parámetros!$C$15)/(1-G892),0)</f>
        <v>485</v>
      </c>
      <c r="M892" s="13" t="n">
        <f aca="false">MAX(ROUNDUP((F892+I892)/(1-G892),0),Parámetros!$B$7)</f>
        <v>529</v>
      </c>
      <c r="N892" s="12" t="n">
        <v>673.51</v>
      </c>
      <c r="O892" s="12" t="n">
        <v>608</v>
      </c>
      <c r="P892" s="13" t="n">
        <f aca="false">Parámetros!$B$6</f>
        <v>1</v>
      </c>
      <c r="Q892" s="13" t="n">
        <f aca="false">IF(AND(ISNUMBER(O892),O892-P892&gt;=Parámetros!$B$7),M892,IF(J892&lt;Parámetros!$B$13,J892,IF(K892&lt;Parámetros!$B$14,K892,IF(L892&lt;Parámetros!$B$15,L892,M892))))</f>
        <v>529</v>
      </c>
      <c r="R892" s="13" t="n">
        <f aca="false">IF(AND(ISNUMBER(O892),O892-P892&gt;=Q892),O892-P892,Q892)</f>
        <v>607</v>
      </c>
      <c r="S892" s="3" t="n">
        <f aca="false">IF(ISNUMBER(O892),R892/O892-1,"")</f>
        <v>-0.00164473684210531</v>
      </c>
      <c r="T892" s="13" t="n">
        <f aca="false">VLOOKUP(R892,Parámetros!$A$13:$C$16,3,TRUE())</f>
        <v>0</v>
      </c>
      <c r="U892" s="13" t="n">
        <f aca="false">IF(R892&gt;=Parámetros!$B$7,I892,0)</f>
        <v>75</v>
      </c>
      <c r="V892" s="13" t="n">
        <f aca="false">R892*(1-G892)-T892-U892</f>
        <v>447.02</v>
      </c>
      <c r="W892" s="13" t="n">
        <f aca="false">V892-F892</f>
        <v>67.18</v>
      </c>
      <c r="X892" s="2" t="s">
        <v>13501</v>
      </c>
      <c r="Y892" s="2"/>
      <c r="Z892" s="13"/>
      <c r="AA892" s="2"/>
    </row>
    <row r="893" customFormat="false" ht="15" hidden="false" customHeight="false" outlineLevel="0" collapsed="false">
      <c r="A893" s="8" t="s">
        <v>10623</v>
      </c>
      <c r="B893" s="10" t="str">
        <f aca="false">'Layout Mercado Libre'!C893</f>
        <v>Debromu Bromuro de Otilonio 40 mg 30 Tabletas</v>
      </c>
      <c r="C893" s="10" t="str">
        <f aca="false">IFERROR(LEFT('Layout Mercado Libre'!E893,FIND(" &gt; ",'Layout Mercado Libre'!E893)-1),"")</f>
        <v>Salud y Equipamiento Médico</v>
      </c>
      <c r="D893" s="12" t="n">
        <v>380</v>
      </c>
      <c r="E893" s="13" t="n">
        <f aca="false">Parámetros!$B$5</f>
        <v>4</v>
      </c>
      <c r="F893" s="13" t="n">
        <f aca="false">D893+E893</f>
        <v>384</v>
      </c>
      <c r="G893" s="3" t="n">
        <f aca="false">IF(C893="",Parámetros!$B$9,IFERROR(VLOOKUP(C893,Parámetros!$A$20:$B$23,2,FALSE()),Parámetros!$B$9))</f>
        <v>0.14</v>
      </c>
      <c r="H893" s="14" t="n">
        <v>0.19</v>
      </c>
      <c r="I893" s="12" t="n">
        <v>75</v>
      </c>
      <c r="J893" s="13" t="n">
        <f aca="false">ROUNDUP((F893+Parámetros!$C$13)/(1-G893),0)</f>
        <v>476</v>
      </c>
      <c r="K893" s="13" t="n">
        <f aca="false">ROUNDUP((F893+Parámetros!$C$14)/(1-G893),0)</f>
        <v>482</v>
      </c>
      <c r="L893" s="13" t="n">
        <f aca="false">ROUNDUP((F893+Parámetros!$C$15)/(1-G893),0)</f>
        <v>490</v>
      </c>
      <c r="M893" s="13" t="n">
        <f aca="false">MAX(ROUNDUP((F893+I893)/(1-G893),0),Parámetros!$B$7)</f>
        <v>534</v>
      </c>
      <c r="N893" s="12" t="n">
        <v>878.59</v>
      </c>
      <c r="O893" s="12" t="n">
        <v>669</v>
      </c>
      <c r="P893" s="13" t="n">
        <f aca="false">Parámetros!$B$6</f>
        <v>1</v>
      </c>
      <c r="Q893" s="13" t="n">
        <f aca="false">IF(AND(ISNUMBER(O893),O893-P893&gt;=Parámetros!$B$7),M893,IF(J893&lt;Parámetros!$B$13,J893,IF(K893&lt;Parámetros!$B$14,K893,IF(L893&lt;Parámetros!$B$15,L893,M893))))</f>
        <v>534</v>
      </c>
      <c r="R893" s="13" t="n">
        <f aca="false">IF(AND(ISNUMBER(O893),O893-P893&gt;=Q893),O893-P893,Q893)</f>
        <v>668</v>
      </c>
      <c r="S893" s="3" t="n">
        <f aca="false">IF(ISNUMBER(O893),R893/O893-1,"")</f>
        <v>-0.00149476831091178</v>
      </c>
      <c r="T893" s="13" t="n">
        <f aca="false">VLOOKUP(R893,Parámetros!$A$13:$C$16,3,TRUE())</f>
        <v>0</v>
      </c>
      <c r="U893" s="13" t="n">
        <f aca="false">IF(R893&gt;=Parámetros!$B$7,I893,0)</f>
        <v>75</v>
      </c>
      <c r="V893" s="13" t="n">
        <f aca="false">R893*(1-G893)-T893-U893</f>
        <v>499.48</v>
      </c>
      <c r="W893" s="13" t="n">
        <f aca="false">V893-F893</f>
        <v>115.48</v>
      </c>
      <c r="X893" s="2" t="s">
        <v>13501</v>
      </c>
      <c r="Y893" s="2"/>
      <c r="Z893" s="13"/>
      <c r="AA893" s="2"/>
    </row>
    <row r="894" customFormat="false" ht="15" hidden="false" customHeight="false" outlineLevel="0" collapsed="false">
      <c r="A894" s="8" t="s">
        <v>10634</v>
      </c>
      <c r="B894" s="10" t="str">
        <f aca="false">'Layout Mercado Libre'!C894</f>
        <v>Desodorante en Aerosol Stefano Alpha Hombre 113 g</v>
      </c>
      <c r="C894" s="10" t="str">
        <f aca="false">IFERROR(LEFT('Layout Mercado Libre'!E894,FIND(" &gt; ",'Layout Mercado Libre'!E894)-1),"")</f>
        <v>Belleza y Cuidado Personal</v>
      </c>
      <c r="D894" s="12" t="n">
        <v>52.74</v>
      </c>
      <c r="E894" s="13" t="n">
        <f aca="false">Parámetros!$B$5</f>
        <v>4</v>
      </c>
      <c r="F894" s="13" t="n">
        <f aca="false">D894+E894</f>
        <v>56.74</v>
      </c>
      <c r="G894" s="3" t="n">
        <f aca="false">IF(C894="",Parámetros!$B$9,IFERROR(VLOOKUP(C894,Parámetros!$A$20:$B$23,2,FALSE()),Parámetros!$B$9))</f>
        <v>0.14</v>
      </c>
      <c r="H894" s="14" t="n">
        <v>0.18</v>
      </c>
      <c r="I894" s="12" t="n">
        <v>75</v>
      </c>
      <c r="J894" s="13" t="n">
        <f aca="false">ROUNDUP((F894+Parámetros!$C$13)/(1-G894),0)</f>
        <v>96</v>
      </c>
      <c r="K894" s="13" t="n">
        <f aca="false">ROUNDUP((F894+Parámetros!$C$14)/(1-G894),0)</f>
        <v>101</v>
      </c>
      <c r="L894" s="13" t="n">
        <f aca="false">ROUNDUP((F894+Parámetros!$C$15)/(1-G894),0)</f>
        <v>109</v>
      </c>
      <c r="M894" s="13" t="n">
        <f aca="false">MAX(ROUNDUP((F894+I894)/(1-G894),0),Parámetros!$B$7)</f>
        <v>299</v>
      </c>
      <c r="N894" s="12"/>
      <c r="O894" s="12"/>
      <c r="P894" s="13" t="n">
        <f aca="false">Parámetros!$B$6</f>
        <v>1</v>
      </c>
      <c r="Q894" s="13" t="n">
        <f aca="false">IF(AND(ISNUMBER(O894),O894-P894&gt;=Parámetros!$B$7),M894,IF(J894&lt;Parámetros!$B$13,J894,IF(K894&lt;Parámetros!$B$14,K894,IF(L894&lt;Parámetros!$B$15,L894,M894))))</f>
        <v>96</v>
      </c>
      <c r="R894" s="13" t="n">
        <f aca="false">IF(AND(ISNUMBER(O894),O894-P894&gt;=Q894),O894-P894,Q894)</f>
        <v>96</v>
      </c>
      <c r="S894" s="3" t="str">
        <f aca="false">IF(ISNUMBER(O894),R894/O894-1,"")</f>
        <v/>
      </c>
      <c r="T894" s="13" t="n">
        <f aca="false">VLOOKUP(R894,Parámetros!$A$13:$C$16,3,TRUE())</f>
        <v>25</v>
      </c>
      <c r="U894" s="13" t="n">
        <f aca="false">IF(R894&gt;=Parámetros!$B$7,I894,0)</f>
        <v>0</v>
      </c>
      <c r="V894" s="13" t="n">
        <f aca="false">R894*(1-G894)-T894-U894</f>
        <v>57.56</v>
      </c>
      <c r="W894" s="13" t="n">
        <f aca="false">V894-F894</f>
        <v>0.82</v>
      </c>
      <c r="X894" s="2" t="s">
        <v>13779</v>
      </c>
      <c r="Y894" s="2"/>
      <c r="Z894" s="13"/>
      <c r="AA894" s="2"/>
    </row>
    <row r="895" customFormat="false" ht="15" hidden="false" customHeight="false" outlineLevel="0" collapsed="false">
      <c r="A895" s="8" t="s">
        <v>10645</v>
      </c>
      <c r="B895" s="10" t="str">
        <f aca="false">'Layout Mercado Libre'!C895</f>
        <v>Pañales Kleen Bebé Absorsec Jumbo Etapa 5 14 Piezas</v>
      </c>
      <c r="C895" s="10" t="str">
        <f aca="false">IFERROR(LEFT('Layout Mercado Libre'!E895,FIND(" &gt; ",'Layout Mercado Libre'!E895)-1),"")</f>
        <v>Bebés</v>
      </c>
      <c r="D895" s="12" t="n">
        <v>54</v>
      </c>
      <c r="E895" s="13" t="n">
        <f aca="false">Parámetros!$B$5</f>
        <v>4</v>
      </c>
      <c r="F895" s="13" t="n">
        <f aca="false">D895+E895</f>
        <v>58</v>
      </c>
      <c r="G895" s="3" t="n">
        <f aca="false">IF(C895="",Parámetros!$B$9,IFERROR(VLOOKUP(C895,Parámetros!$A$20:$B$23,2,FALSE()),Parámetros!$B$9))</f>
        <v>0.15</v>
      </c>
      <c r="H895" s="14" t="n">
        <v>1.12</v>
      </c>
      <c r="I895" s="12" t="n">
        <v>105</v>
      </c>
      <c r="J895" s="13" t="n">
        <f aca="false">ROUNDUP((F895+Parámetros!$C$13)/(1-G895),0)</f>
        <v>98</v>
      </c>
      <c r="K895" s="13" t="n">
        <f aca="false">ROUNDUP((F895+Parámetros!$C$14)/(1-G895),0)</f>
        <v>104</v>
      </c>
      <c r="L895" s="13" t="n">
        <f aca="false">ROUNDUP((F895+Parámetros!$C$15)/(1-G895),0)</f>
        <v>112</v>
      </c>
      <c r="M895" s="13" t="n">
        <f aca="false">MAX(ROUNDUP((F895+I895)/(1-G895),0),Parámetros!$B$7)</f>
        <v>299</v>
      </c>
      <c r="N895" s="12" t="n">
        <v>174.22</v>
      </c>
      <c r="O895" s="12" t="n">
        <v>144</v>
      </c>
      <c r="P895" s="13" t="n">
        <f aca="false">Parámetros!$B$6</f>
        <v>1</v>
      </c>
      <c r="Q895" s="13" t="n">
        <f aca="false">IF(AND(ISNUMBER(O895),O895-P895&gt;=Parámetros!$B$7),M895,IF(J895&lt;Parámetros!$B$13,J895,IF(K895&lt;Parámetros!$B$14,K895,IF(L895&lt;Parámetros!$B$15,L895,M895))))</f>
        <v>98</v>
      </c>
      <c r="R895" s="13" t="n">
        <f aca="false">IF(AND(ISNUMBER(O895),O895-P895&gt;=Q895),O895-P895,Q895)</f>
        <v>143</v>
      </c>
      <c r="S895" s="3" t="n">
        <f aca="false">IF(ISNUMBER(O895),R895/O895-1,"")</f>
        <v>-0.00694444444444442</v>
      </c>
      <c r="T895" s="13" t="n">
        <f aca="false">VLOOKUP(R895,Parámetros!$A$13:$C$16,3,TRUE())</f>
        <v>30</v>
      </c>
      <c r="U895" s="13" t="n">
        <f aca="false">IF(R895&gt;=Parámetros!$B$7,I895,0)</f>
        <v>0</v>
      </c>
      <c r="V895" s="13" t="n">
        <f aca="false">R895*(1-G895)-T895-U895</f>
        <v>91.55</v>
      </c>
      <c r="W895" s="13" t="n">
        <f aca="false">V895-F895</f>
        <v>33.55</v>
      </c>
      <c r="X895" s="2" t="s">
        <v>13597</v>
      </c>
      <c r="Y895" s="2"/>
      <c r="Z895" s="13"/>
      <c r="AA895" s="2"/>
    </row>
    <row r="896" customFormat="false" ht="15" hidden="false" customHeight="false" outlineLevel="0" collapsed="false">
      <c r="A896" s="8" t="s">
        <v>10654</v>
      </c>
      <c r="B896" s="10" t="str">
        <f aca="false">'Layout Mercado Libre'!C896</f>
        <v>Espuma Modeladora Herbal Essences Extra Control 200 g</v>
      </c>
      <c r="C896" s="10" t="str">
        <f aca="false">IFERROR(LEFT('Layout Mercado Libre'!E896,FIND(" &gt; ",'Layout Mercado Libre'!E896)-1),"")</f>
        <v>Belleza y Cuidado Personal</v>
      </c>
      <c r="D896" s="12" t="n">
        <v>57.76</v>
      </c>
      <c r="E896" s="13" t="n">
        <f aca="false">Parámetros!$B$5</f>
        <v>4</v>
      </c>
      <c r="F896" s="13" t="n">
        <f aca="false">D896+E896</f>
        <v>61.76</v>
      </c>
      <c r="G896" s="3" t="n">
        <f aca="false">IF(C896="",Parámetros!$B$9,IFERROR(VLOOKUP(C896,Parámetros!$A$20:$B$23,2,FALSE()),Parámetros!$B$9))</f>
        <v>0.14</v>
      </c>
      <c r="H896" s="14" t="n">
        <v>0.28</v>
      </c>
      <c r="I896" s="12" t="n">
        <v>75</v>
      </c>
      <c r="J896" s="13" t="n">
        <f aca="false">ROUNDUP((F896+Parámetros!$C$13)/(1-G896),0)</f>
        <v>101</v>
      </c>
      <c r="K896" s="13" t="n">
        <f aca="false">ROUNDUP((F896+Parámetros!$C$14)/(1-G896),0)</f>
        <v>107</v>
      </c>
      <c r="L896" s="13" t="n">
        <f aca="false">ROUNDUP((F896+Parámetros!$C$15)/(1-G896),0)</f>
        <v>115</v>
      </c>
      <c r="M896" s="13" t="n">
        <f aca="false">MAX(ROUNDUP((F896+I896)/(1-G896),0),Parámetros!$B$7)</f>
        <v>299</v>
      </c>
      <c r="N896" s="12" t="n">
        <v>167.51</v>
      </c>
      <c r="O896" s="12" t="n">
        <v>69.41</v>
      </c>
      <c r="P896" s="13" t="n">
        <f aca="false">Parámetros!$B$6</f>
        <v>1</v>
      </c>
      <c r="Q896" s="13" t="n">
        <f aca="false">IF(AND(ISNUMBER(O896),O896-P896&gt;=Parámetros!$B$7),M896,IF(J896&lt;Parámetros!$B$13,J896,IF(K896&lt;Parámetros!$B$14,K896,IF(L896&lt;Parámetros!$B$15,L896,M896))))</f>
        <v>107</v>
      </c>
      <c r="R896" s="13" t="n">
        <f aca="false">IF(AND(ISNUMBER(O896),O896-P896&gt;=Q896),O896-P896,Q896)</f>
        <v>107</v>
      </c>
      <c r="S896" s="3" t="n">
        <f aca="false">IF(ISNUMBER(O896),R896/O896-1,"")</f>
        <v>0.541564616049561</v>
      </c>
      <c r="T896" s="13" t="n">
        <f aca="false">VLOOKUP(R896,Parámetros!$A$13:$C$16,3,TRUE())</f>
        <v>30</v>
      </c>
      <c r="U896" s="13" t="n">
        <f aca="false">IF(R896&gt;=Parámetros!$B$7,I896,0)</f>
        <v>0</v>
      </c>
      <c r="V896" s="13" t="n">
        <f aca="false">R896*(1-G896)-T896-U896</f>
        <v>62.02</v>
      </c>
      <c r="W896" s="13" t="n">
        <f aca="false">V896-F896</f>
        <v>0.259999999999998</v>
      </c>
      <c r="X896" s="2" t="s">
        <v>13680</v>
      </c>
      <c r="Y896" s="2"/>
      <c r="Z896" s="13"/>
      <c r="AA896" s="2"/>
    </row>
    <row r="897" customFormat="false" ht="15" hidden="false" customHeight="false" outlineLevel="0" collapsed="false">
      <c r="A897" s="8" t="s">
        <v>10664</v>
      </c>
      <c r="B897" s="10" t="str">
        <f aca="false">'Layout Mercado Libre'!C897</f>
        <v>Shampoo Caprice Control Caspa Limpieza Refrescante 200 ml</v>
      </c>
      <c r="C897" s="10" t="str">
        <f aca="false">IFERROR(LEFT('Layout Mercado Libre'!E897,FIND(" &gt; ",'Layout Mercado Libre'!E897)-1),"")</f>
        <v>Belleza y Cuidado Personal</v>
      </c>
      <c r="D897" s="12" t="n">
        <v>13.35</v>
      </c>
      <c r="E897" s="13" t="n">
        <f aca="false">Parámetros!$B$5</f>
        <v>4</v>
      </c>
      <c r="F897" s="13" t="n">
        <f aca="false">D897+E897</f>
        <v>17.35</v>
      </c>
      <c r="G897" s="3" t="n">
        <f aca="false">IF(C897="",Parámetros!$B$9,IFERROR(VLOOKUP(C897,Parámetros!$A$20:$B$23,2,FALSE()),Parámetros!$B$9))</f>
        <v>0.14</v>
      </c>
      <c r="H897" s="14" t="n">
        <v>0.29</v>
      </c>
      <c r="I897" s="12" t="n">
        <v>75</v>
      </c>
      <c r="J897" s="13" t="n">
        <f aca="false">ROUNDUP((F897+Parámetros!$C$13)/(1-G897),0)</f>
        <v>50</v>
      </c>
      <c r="K897" s="13" t="n">
        <f aca="false">ROUNDUP((F897+Parámetros!$C$14)/(1-G897),0)</f>
        <v>56</v>
      </c>
      <c r="L897" s="13" t="n">
        <f aca="false">ROUNDUP((F897+Parámetros!$C$15)/(1-G897),0)</f>
        <v>64</v>
      </c>
      <c r="M897" s="13" t="n">
        <f aca="false">MAX(ROUNDUP((F897+I897)/(1-G897),0),Parámetros!$B$7)</f>
        <v>299</v>
      </c>
      <c r="N897" s="12"/>
      <c r="O897" s="12"/>
      <c r="P897" s="13" t="n">
        <f aca="false">Parámetros!$B$6</f>
        <v>1</v>
      </c>
      <c r="Q897" s="13" t="n">
        <f aca="false">IF(AND(ISNUMBER(O897),O897-P897&gt;=Parámetros!$B$7),M897,IF(J897&lt;Parámetros!$B$13,J897,IF(K897&lt;Parámetros!$B$14,K897,IF(L897&lt;Parámetros!$B$15,L897,M897))))</f>
        <v>50</v>
      </c>
      <c r="R897" s="13" t="n">
        <f aca="false">IF(AND(ISNUMBER(O897),O897-P897&gt;=Q897),O897-P897,Q897)</f>
        <v>50</v>
      </c>
      <c r="S897" s="3" t="str">
        <f aca="false">IF(ISNUMBER(O897),R897/O897-1,"")</f>
        <v/>
      </c>
      <c r="T897" s="13" t="n">
        <f aca="false">VLOOKUP(R897,Parámetros!$A$13:$C$16,3,TRUE())</f>
        <v>25</v>
      </c>
      <c r="U897" s="13" t="n">
        <f aca="false">IF(R897&gt;=Parámetros!$B$7,I897,0)</f>
        <v>0</v>
      </c>
      <c r="V897" s="13" t="n">
        <f aca="false">R897*(1-G897)-T897-U897</f>
        <v>18</v>
      </c>
      <c r="W897" s="13" t="n">
        <f aca="false">V897-F897</f>
        <v>0.649999999999999</v>
      </c>
      <c r="X897" s="2" t="s">
        <v>13632</v>
      </c>
      <c r="Y897" s="2"/>
      <c r="Z897" s="13"/>
      <c r="AA897" s="2"/>
    </row>
    <row r="898" customFormat="false" ht="15" hidden="false" customHeight="false" outlineLevel="0" collapsed="false">
      <c r="A898" s="8" t="s">
        <v>10675</v>
      </c>
      <c r="B898" s="10" t="str">
        <f aca="false">'Layout Mercado Libre'!C898</f>
        <v>Desodorante Old Spice Mar Profundo en Aerosol 150 ml</v>
      </c>
      <c r="C898" s="10" t="str">
        <f aca="false">IFERROR(LEFT('Layout Mercado Libre'!E898,FIND(" &gt; ",'Layout Mercado Libre'!E898)-1),"")</f>
        <v>Belleza y Cuidado Personal</v>
      </c>
      <c r="D898" s="12" t="n">
        <v>53.22</v>
      </c>
      <c r="E898" s="13" t="n">
        <f aca="false">Parámetros!$B$5</f>
        <v>4</v>
      </c>
      <c r="F898" s="13" t="n">
        <f aca="false">D898+E898</f>
        <v>57.22</v>
      </c>
      <c r="G898" s="3" t="n">
        <f aca="false">IF(C898="",Parámetros!$B$9,IFERROR(VLOOKUP(C898,Parámetros!$A$20:$B$23,2,FALSE()),Parámetros!$B$9))</f>
        <v>0.14</v>
      </c>
      <c r="H898" s="14" t="n">
        <v>0.23</v>
      </c>
      <c r="I898" s="12" t="n">
        <v>75</v>
      </c>
      <c r="J898" s="13" t="n">
        <f aca="false">ROUNDUP((F898+Parámetros!$C$13)/(1-G898),0)</f>
        <v>96</v>
      </c>
      <c r="K898" s="13" t="n">
        <f aca="false">ROUNDUP((F898+Parámetros!$C$14)/(1-G898),0)</f>
        <v>102</v>
      </c>
      <c r="L898" s="13" t="n">
        <f aca="false">ROUNDUP((F898+Parámetros!$C$15)/(1-G898),0)</f>
        <v>110</v>
      </c>
      <c r="M898" s="13" t="n">
        <f aca="false">MAX(ROUNDUP((F898+I898)/(1-G898),0),Parámetros!$B$7)</f>
        <v>299</v>
      </c>
      <c r="N898" s="12" t="n">
        <v>252.19</v>
      </c>
      <c r="O898" s="12" t="n">
        <v>205.64</v>
      </c>
      <c r="P898" s="13" t="n">
        <f aca="false">Parámetros!$B$6</f>
        <v>1</v>
      </c>
      <c r="Q898" s="13" t="n">
        <f aca="false">IF(AND(ISNUMBER(O898),O898-P898&gt;=Parámetros!$B$7),M898,IF(J898&lt;Parámetros!$B$13,J898,IF(K898&lt;Parámetros!$B$14,K898,IF(L898&lt;Parámetros!$B$15,L898,M898))))</f>
        <v>96</v>
      </c>
      <c r="R898" s="13" t="n">
        <f aca="false">IF(AND(ISNUMBER(O898),O898-P898&gt;=Q898),O898-P898,Q898)</f>
        <v>204.64</v>
      </c>
      <c r="S898" s="3" t="n">
        <f aca="false">IF(ISNUMBER(O898),R898/O898-1,"")</f>
        <v>-0.00486286714646955</v>
      </c>
      <c r="T898" s="13" t="n">
        <f aca="false">VLOOKUP(R898,Parámetros!$A$13:$C$16,3,TRUE())</f>
        <v>37</v>
      </c>
      <c r="U898" s="13" t="n">
        <f aca="false">IF(R898&gt;=Parámetros!$B$7,I898,0)</f>
        <v>0</v>
      </c>
      <c r="V898" s="13" t="n">
        <f aca="false">R898*(1-G898)-T898-U898</f>
        <v>138.9904</v>
      </c>
      <c r="W898" s="13" t="n">
        <f aca="false">V898-F898</f>
        <v>81.7704</v>
      </c>
      <c r="X898" s="2" t="s">
        <v>13625</v>
      </c>
      <c r="Y898" s="2"/>
      <c r="Z898" s="13"/>
      <c r="AA898" s="2"/>
    </row>
    <row r="899" customFormat="false" ht="15" hidden="false" customHeight="false" outlineLevel="0" collapsed="false">
      <c r="A899" s="8" t="s">
        <v>10686</v>
      </c>
      <c r="B899" s="10" t="str">
        <f aca="false">'Layout Mercado Libre'!C899</f>
        <v>Aprovasc 300 mg/5 mg Irbesartán Amlodipino 28 Tabletas</v>
      </c>
      <c r="C899" s="10" t="str">
        <f aca="false">IFERROR(LEFT('Layout Mercado Libre'!E899,FIND(" &gt; ",'Layout Mercado Libre'!E899)-1),"")</f>
        <v>Salud y Equipamiento Médico</v>
      </c>
      <c r="D899" s="12" t="n">
        <v>620</v>
      </c>
      <c r="E899" s="13" t="n">
        <f aca="false">Parámetros!$B$5</f>
        <v>4</v>
      </c>
      <c r="F899" s="13" t="n">
        <f aca="false">D899+E899</f>
        <v>624</v>
      </c>
      <c r="G899" s="3" t="n">
        <f aca="false">IF(C899="",Parámetros!$B$9,IFERROR(VLOOKUP(C899,Parámetros!$A$20:$B$23,2,FALSE()),Parámetros!$B$9))</f>
        <v>0.14</v>
      </c>
      <c r="H899" s="14" t="n">
        <v>0.18</v>
      </c>
      <c r="I899" s="12" t="n">
        <v>75</v>
      </c>
      <c r="J899" s="13" t="n">
        <f aca="false">ROUNDUP((F899+Parámetros!$C$13)/(1-G899),0)</f>
        <v>755</v>
      </c>
      <c r="K899" s="13" t="n">
        <f aca="false">ROUNDUP((F899+Parámetros!$C$14)/(1-G899),0)</f>
        <v>761</v>
      </c>
      <c r="L899" s="13" t="n">
        <f aca="false">ROUNDUP((F899+Parámetros!$C$15)/(1-G899),0)</f>
        <v>769</v>
      </c>
      <c r="M899" s="13" t="n">
        <f aca="false">MAX(ROUNDUP((F899+I899)/(1-G899),0),Parámetros!$B$7)</f>
        <v>813</v>
      </c>
      <c r="N899" s="12" t="n">
        <v>2078.5</v>
      </c>
      <c r="O899" s="12" t="n">
        <v>1499</v>
      </c>
      <c r="P899" s="13" t="n">
        <f aca="false">Parámetros!$B$6</f>
        <v>1</v>
      </c>
      <c r="Q899" s="13" t="n">
        <f aca="false">IF(AND(ISNUMBER(O899),O899-P899&gt;=Parámetros!$B$7),M899,IF(J899&lt;Parámetros!$B$13,J899,IF(K899&lt;Parámetros!$B$14,K899,IF(L899&lt;Parámetros!$B$15,L899,M899))))</f>
        <v>813</v>
      </c>
      <c r="R899" s="13" t="n">
        <f aca="false">IF(AND(ISNUMBER(O899),O899-P899&gt;=Q899),O899-P899,Q899)</f>
        <v>1498</v>
      </c>
      <c r="S899" s="3" t="n">
        <f aca="false">IF(ISNUMBER(O899),R899/O899-1,"")</f>
        <v>-0.000667111407605114</v>
      </c>
      <c r="T899" s="13" t="n">
        <f aca="false">VLOOKUP(R899,Parámetros!$A$13:$C$16,3,TRUE())</f>
        <v>0</v>
      </c>
      <c r="U899" s="13" t="n">
        <f aca="false">IF(R899&gt;=Parámetros!$B$7,I899,0)</f>
        <v>75</v>
      </c>
      <c r="V899" s="13" t="n">
        <f aca="false">R899*(1-G899)-T899-U899</f>
        <v>1213.28</v>
      </c>
      <c r="W899" s="13" t="n">
        <f aca="false">V899-F899</f>
        <v>589.28</v>
      </c>
      <c r="X899" s="2" t="s">
        <v>13499</v>
      </c>
      <c r="Y899" s="2"/>
      <c r="Z899" s="13"/>
      <c r="AA899" s="2"/>
    </row>
    <row r="900" customFormat="false" ht="15" hidden="false" customHeight="false" outlineLevel="0" collapsed="false">
      <c r="A900" s="8" t="s">
        <v>10697</v>
      </c>
      <c r="B900" s="10" t="str">
        <f aca="false">'Layout Mercado Libre'!C900</f>
        <v>Zivata-Duo Dutasterida Tamsulosina 0.5/0.4 mg 30 Cápsulas</v>
      </c>
      <c r="C900" s="10" t="str">
        <f aca="false">IFERROR(LEFT('Layout Mercado Libre'!E900,FIND(" &gt; ",'Layout Mercado Libre'!E900)-1),"")</f>
        <v>Salud y Equipamiento Médico</v>
      </c>
      <c r="D900" s="12" t="n">
        <v>474.1</v>
      </c>
      <c r="E900" s="13" t="n">
        <f aca="false">Parámetros!$B$5</f>
        <v>4</v>
      </c>
      <c r="F900" s="13" t="n">
        <f aca="false">D900+E900</f>
        <v>478.1</v>
      </c>
      <c r="G900" s="3" t="n">
        <f aca="false">IF(C900="",Parámetros!$B$9,IFERROR(VLOOKUP(C900,Parámetros!$A$20:$B$23,2,FALSE()),Parámetros!$B$9))</f>
        <v>0.14</v>
      </c>
      <c r="H900" s="14" t="n">
        <v>0.19</v>
      </c>
      <c r="I900" s="12" t="n">
        <v>75</v>
      </c>
      <c r="J900" s="13" t="n">
        <f aca="false">ROUNDUP((F900+Parámetros!$C$13)/(1-G900),0)</f>
        <v>585</v>
      </c>
      <c r="K900" s="13" t="n">
        <f aca="false">ROUNDUP((F900+Parámetros!$C$14)/(1-G900),0)</f>
        <v>591</v>
      </c>
      <c r="L900" s="13" t="n">
        <f aca="false">ROUNDUP((F900+Parámetros!$C$15)/(1-G900),0)</f>
        <v>599</v>
      </c>
      <c r="M900" s="13" t="n">
        <f aca="false">MAX(ROUNDUP((F900+I900)/(1-G900),0),Parámetros!$B$7)</f>
        <v>644</v>
      </c>
      <c r="N900" s="12" t="n">
        <v>747.92</v>
      </c>
      <c r="O900" s="12" t="n">
        <v>815</v>
      </c>
      <c r="P900" s="13" t="n">
        <f aca="false">Parámetros!$B$6</f>
        <v>1</v>
      </c>
      <c r="Q900" s="13" t="n">
        <f aca="false">IF(AND(ISNUMBER(O900),O900-P900&gt;=Parámetros!$B$7),M900,IF(J900&lt;Parámetros!$B$13,J900,IF(K900&lt;Parámetros!$B$14,K900,IF(L900&lt;Parámetros!$B$15,L900,M900))))</f>
        <v>644</v>
      </c>
      <c r="R900" s="13" t="n">
        <f aca="false">IF(AND(ISNUMBER(O900),O900-P900&gt;=Q900),O900-P900,Q900)</f>
        <v>814</v>
      </c>
      <c r="S900" s="3" t="n">
        <f aca="false">IF(ISNUMBER(O900),R900/O900-1,"")</f>
        <v>-0.00122699386503067</v>
      </c>
      <c r="T900" s="13" t="n">
        <f aca="false">VLOOKUP(R900,Parámetros!$A$13:$C$16,3,TRUE())</f>
        <v>0</v>
      </c>
      <c r="U900" s="13" t="n">
        <f aca="false">IF(R900&gt;=Parámetros!$B$7,I900,0)</f>
        <v>75</v>
      </c>
      <c r="V900" s="13" t="n">
        <f aca="false">R900*(1-G900)-T900-U900</f>
        <v>625.04</v>
      </c>
      <c r="W900" s="13" t="n">
        <f aca="false">V900-F900</f>
        <v>146.94</v>
      </c>
      <c r="X900" s="2" t="s">
        <v>13514</v>
      </c>
      <c r="Y900" s="2"/>
      <c r="Z900" s="13"/>
      <c r="AA900" s="2"/>
    </row>
    <row r="901" customFormat="false" ht="15" hidden="false" customHeight="false" outlineLevel="0" collapsed="false">
      <c r="A901" s="8" t="s">
        <v>10710</v>
      </c>
      <c r="B901" s="10" t="str">
        <f aca="false">'Layout Mercado Libre'!C901</f>
        <v>Condones Sico Invisible Ultra Sense 3 Piezas</v>
      </c>
      <c r="C901" s="10" t="str">
        <f aca="false">IFERROR(LEFT('Layout Mercado Libre'!E901,FIND(" &gt; ",'Layout Mercado Libre'!E901)-1),"")</f>
        <v>Salud y Equipamiento Médico</v>
      </c>
      <c r="D901" s="12" t="n">
        <v>68.2</v>
      </c>
      <c r="E901" s="13" t="n">
        <f aca="false">Parámetros!$B$5</f>
        <v>4</v>
      </c>
      <c r="F901" s="13" t="n">
        <f aca="false">D901+E901</f>
        <v>72.2</v>
      </c>
      <c r="G901" s="3" t="n">
        <f aca="false">IF(C901="",Parámetros!$B$9,IFERROR(VLOOKUP(C901,Parámetros!$A$20:$B$23,2,FALSE()),Parámetros!$B$9))</f>
        <v>0.14</v>
      </c>
      <c r="H901" s="14" t="n">
        <v>0.14</v>
      </c>
      <c r="I901" s="12" t="n">
        <v>75</v>
      </c>
      <c r="J901" s="13" t="n">
        <f aca="false">ROUNDUP((F901+Parámetros!$C$13)/(1-G901),0)</f>
        <v>114</v>
      </c>
      <c r="K901" s="13" t="n">
        <f aca="false">ROUNDUP((F901+Parámetros!$C$14)/(1-G901),0)</f>
        <v>119</v>
      </c>
      <c r="L901" s="13" t="n">
        <f aca="false">ROUNDUP((F901+Parámetros!$C$15)/(1-G901),0)</f>
        <v>127</v>
      </c>
      <c r="M901" s="13" t="n">
        <f aca="false">MAX(ROUNDUP((F901+I901)/(1-G901),0),Parámetros!$B$7)</f>
        <v>299</v>
      </c>
      <c r="N901" s="12" t="n">
        <v>171.48</v>
      </c>
      <c r="O901" s="12" t="n">
        <v>137.61</v>
      </c>
      <c r="P901" s="13" t="n">
        <f aca="false">Parámetros!$B$6</f>
        <v>1</v>
      </c>
      <c r="Q901" s="13" t="n">
        <f aca="false">IF(AND(ISNUMBER(O901),O901-P901&gt;=Parámetros!$B$7),M901,IF(J901&lt;Parámetros!$B$13,J901,IF(K901&lt;Parámetros!$B$14,K901,IF(L901&lt;Parámetros!$B$15,L901,M901))))</f>
        <v>119</v>
      </c>
      <c r="R901" s="13" t="n">
        <f aca="false">IF(AND(ISNUMBER(O901),O901-P901&gt;=Q901),O901-P901,Q901)</f>
        <v>136.61</v>
      </c>
      <c r="S901" s="3" t="n">
        <f aca="false">IF(ISNUMBER(O901),R901/O901-1,"")</f>
        <v>-0.00726691374173394</v>
      </c>
      <c r="T901" s="13" t="n">
        <f aca="false">VLOOKUP(R901,Parámetros!$A$13:$C$16,3,TRUE())</f>
        <v>30</v>
      </c>
      <c r="U901" s="13" t="n">
        <f aca="false">IF(R901&gt;=Parámetros!$B$7,I901,0)</f>
        <v>0</v>
      </c>
      <c r="V901" s="13" t="n">
        <f aca="false">R901*(1-G901)-T901-U901</f>
        <v>87.4846</v>
      </c>
      <c r="W901" s="13" t="n">
        <f aca="false">V901-F901</f>
        <v>15.2846</v>
      </c>
      <c r="X901" s="2" t="s">
        <v>13780</v>
      </c>
      <c r="Y901" s="2"/>
      <c r="Z901" s="13"/>
      <c r="AA901" s="2"/>
    </row>
    <row r="902" customFormat="false" ht="15" hidden="false" customHeight="false" outlineLevel="0" collapsed="false">
      <c r="A902" s="8" t="s">
        <v>10719</v>
      </c>
      <c r="B902" s="10" t="str">
        <f aca="false">'Layout Mercado Libre'!C902</f>
        <v>Crema Facial Pond's Rejuveness Antiarrugas 400 g</v>
      </c>
      <c r="C902" s="10" t="str">
        <f aca="false">IFERROR(LEFT('Layout Mercado Libre'!E902,FIND(" &gt; ",'Layout Mercado Libre'!E902)-1),"")</f>
        <v>Belleza y Cuidado Personal</v>
      </c>
      <c r="D902" s="12" t="n">
        <v>127.28</v>
      </c>
      <c r="E902" s="13" t="n">
        <f aca="false">Parámetros!$B$5</f>
        <v>4</v>
      </c>
      <c r="F902" s="13" t="n">
        <f aca="false">D902+E902</f>
        <v>131.28</v>
      </c>
      <c r="G902" s="3" t="n">
        <f aca="false">IF(C902="",Parámetros!$B$9,IFERROR(VLOOKUP(C902,Parámetros!$A$20:$B$23,2,FALSE()),Parámetros!$B$9))</f>
        <v>0.14</v>
      </c>
      <c r="H902" s="14" t="n">
        <v>0.51</v>
      </c>
      <c r="I902" s="12" t="n">
        <v>90</v>
      </c>
      <c r="J902" s="13" t="n">
        <f aca="false">ROUNDUP((F902+Parámetros!$C$13)/(1-G902),0)</f>
        <v>182</v>
      </c>
      <c r="K902" s="13" t="n">
        <f aca="false">ROUNDUP((F902+Parámetros!$C$14)/(1-G902),0)</f>
        <v>188</v>
      </c>
      <c r="L902" s="13" t="n">
        <f aca="false">ROUNDUP((F902+Parámetros!$C$15)/(1-G902),0)</f>
        <v>196</v>
      </c>
      <c r="M902" s="13" t="n">
        <f aca="false">MAX(ROUNDUP((F902+I902)/(1-G902),0),Parámetros!$B$7)</f>
        <v>299</v>
      </c>
      <c r="N902" s="12" t="n">
        <v>352.39</v>
      </c>
      <c r="O902" s="12" t="n">
        <v>144.52</v>
      </c>
      <c r="P902" s="13" t="n">
        <f aca="false">Parámetros!$B$6</f>
        <v>1</v>
      </c>
      <c r="Q902" s="13" t="n">
        <f aca="false">IF(AND(ISNUMBER(O902),O902-P902&gt;=Parámetros!$B$7),M902,IF(J902&lt;Parámetros!$B$13,J902,IF(K902&lt;Parámetros!$B$14,K902,IF(L902&lt;Parámetros!$B$15,L902,M902))))</f>
        <v>196</v>
      </c>
      <c r="R902" s="13" t="n">
        <f aca="false">IF(AND(ISNUMBER(O902),O902-P902&gt;=Q902),O902-P902,Q902)</f>
        <v>196</v>
      </c>
      <c r="S902" s="3" t="n">
        <f aca="false">IF(ISNUMBER(O902),R902/O902-1,"")</f>
        <v>0.356213672848049</v>
      </c>
      <c r="T902" s="13" t="n">
        <f aca="false">VLOOKUP(R902,Parámetros!$A$13:$C$16,3,TRUE())</f>
        <v>37</v>
      </c>
      <c r="U902" s="13" t="n">
        <f aca="false">IF(R902&gt;=Parámetros!$B$7,I902,0)</f>
        <v>0</v>
      </c>
      <c r="V902" s="13" t="n">
        <f aca="false">R902*(1-G902)-T902-U902</f>
        <v>131.56</v>
      </c>
      <c r="W902" s="13" t="n">
        <f aca="false">V902-F902</f>
        <v>0.280000000000001</v>
      </c>
      <c r="X902" s="2" t="s">
        <v>13505</v>
      </c>
      <c r="Y902" s="2"/>
      <c r="Z902" s="13"/>
      <c r="AA902" s="2"/>
    </row>
    <row r="903" customFormat="false" ht="15" hidden="false" customHeight="false" outlineLevel="0" collapsed="false">
      <c r="A903" s="8" t="s">
        <v>10729</v>
      </c>
      <c r="B903" s="10" t="str">
        <f aca="false">'Layout Mercado Libre'!C903</f>
        <v>Dexabión DC Solución Inyectable Jeringa Prellenada 3 ml</v>
      </c>
      <c r="C903" s="10" t="str">
        <f aca="false">IFERROR(LEFT('Layout Mercado Libre'!E903,FIND(" &gt; ",'Layout Mercado Libre'!E903)-1),"")</f>
        <v>Salud y Equipamiento Médico</v>
      </c>
      <c r="D903" s="12" t="n">
        <v>184</v>
      </c>
      <c r="E903" s="13" t="n">
        <f aca="false">Parámetros!$B$5</f>
        <v>4</v>
      </c>
      <c r="F903" s="13" t="n">
        <f aca="false">D903+E903</f>
        <v>188</v>
      </c>
      <c r="G903" s="3" t="n">
        <f aca="false">IF(C903="",Parámetros!$B$9,IFERROR(VLOOKUP(C903,Parámetros!$A$20:$B$23,2,FALSE()),Parámetros!$B$9))</f>
        <v>0.14</v>
      </c>
      <c r="H903" s="14" t="n">
        <v>0.09</v>
      </c>
      <c r="I903" s="12" t="n">
        <v>75</v>
      </c>
      <c r="J903" s="13" t="n">
        <f aca="false">ROUNDUP((F903+Parámetros!$C$13)/(1-G903),0)</f>
        <v>248</v>
      </c>
      <c r="K903" s="13" t="n">
        <f aca="false">ROUNDUP((F903+Parámetros!$C$14)/(1-G903),0)</f>
        <v>254</v>
      </c>
      <c r="L903" s="13" t="n">
        <f aca="false">ROUNDUP((F903+Parámetros!$C$15)/(1-G903),0)</f>
        <v>262</v>
      </c>
      <c r="M903" s="13" t="n">
        <f aca="false">MAX(ROUNDUP((F903+I903)/(1-G903),0),Parámetros!$B$7)</f>
        <v>306</v>
      </c>
      <c r="N903" s="12" t="n">
        <v>367.27</v>
      </c>
      <c r="O903" s="12" t="n">
        <v>365.31</v>
      </c>
      <c r="P903" s="13" t="n">
        <f aca="false">Parámetros!$B$6</f>
        <v>1</v>
      </c>
      <c r="Q903" s="13" t="n">
        <f aca="false">IF(AND(ISNUMBER(O903),O903-P903&gt;=Parámetros!$B$7),M903,IF(J903&lt;Parámetros!$B$13,J903,IF(K903&lt;Parámetros!$B$14,K903,IF(L903&lt;Parámetros!$B$15,L903,M903))))</f>
        <v>306</v>
      </c>
      <c r="R903" s="13" t="n">
        <f aca="false">IF(AND(ISNUMBER(O903),O903-P903&gt;=Q903),O903-P903,Q903)</f>
        <v>364.31</v>
      </c>
      <c r="S903" s="3" t="n">
        <f aca="false">IF(ISNUMBER(O903),R903/O903-1,"")</f>
        <v>-0.00273740111138487</v>
      </c>
      <c r="T903" s="13" t="n">
        <f aca="false">VLOOKUP(R903,Parámetros!$A$13:$C$16,3,TRUE())</f>
        <v>0</v>
      </c>
      <c r="U903" s="13" t="n">
        <f aca="false">IF(R903&gt;=Parámetros!$B$7,I903,0)</f>
        <v>75</v>
      </c>
      <c r="V903" s="13" t="n">
        <f aca="false">R903*(1-G903)-T903-U903</f>
        <v>238.3066</v>
      </c>
      <c r="W903" s="13" t="n">
        <f aca="false">V903-F903</f>
        <v>50.3066</v>
      </c>
      <c r="X903" s="2" t="s">
        <v>13539</v>
      </c>
      <c r="Y903" s="2"/>
      <c r="Z903" s="13"/>
      <c r="AA903" s="2"/>
    </row>
    <row r="904" customFormat="false" ht="15" hidden="false" customHeight="false" outlineLevel="0" collapsed="false">
      <c r="A904" s="8" t="s">
        <v>10741</v>
      </c>
      <c r="B904" s="10" t="str">
        <f aca="false">'Layout Mercado Libre'!C904</f>
        <v>Primoteston Depot Testosterona 250 mg/ml 1 Ampolleta</v>
      </c>
      <c r="C904" s="10" t="str">
        <f aca="false">IFERROR(LEFT('Layout Mercado Libre'!E904,FIND(" &gt; ",'Layout Mercado Libre'!E904)-1),"")</f>
        <v>Salud y Equipamiento Médico</v>
      </c>
      <c r="D904" s="12" t="n">
        <v>335.52</v>
      </c>
      <c r="E904" s="13" t="n">
        <f aca="false">Parámetros!$B$5</f>
        <v>4</v>
      </c>
      <c r="F904" s="13" t="n">
        <f aca="false">D904+E904</f>
        <v>339.52</v>
      </c>
      <c r="G904" s="3" t="n">
        <f aca="false">IF(C904="",Parámetros!$B$9,IFERROR(VLOOKUP(C904,Parámetros!$A$20:$B$23,2,FALSE()),Parámetros!$B$9))</f>
        <v>0.14</v>
      </c>
      <c r="H904" s="14" t="n">
        <v>0.05</v>
      </c>
      <c r="I904" s="12" t="n">
        <v>75</v>
      </c>
      <c r="J904" s="13" t="n">
        <f aca="false">ROUNDUP((F904+Parámetros!$C$13)/(1-G904),0)</f>
        <v>424</v>
      </c>
      <c r="K904" s="13" t="n">
        <f aca="false">ROUNDUP((F904+Parámetros!$C$14)/(1-G904),0)</f>
        <v>430</v>
      </c>
      <c r="L904" s="13" t="n">
        <f aca="false">ROUNDUP((F904+Parámetros!$C$15)/(1-G904),0)</f>
        <v>438</v>
      </c>
      <c r="M904" s="13" t="n">
        <f aca="false">MAX(ROUNDUP((F904+I904)/(1-G904),0),Parámetros!$B$7)</f>
        <v>482</v>
      </c>
      <c r="N904" s="12" t="n">
        <v>935.84</v>
      </c>
      <c r="O904" s="12" t="n">
        <v>970</v>
      </c>
      <c r="P904" s="13" t="n">
        <f aca="false">Parámetros!$B$6</f>
        <v>1</v>
      </c>
      <c r="Q904" s="13" t="n">
        <f aca="false">IF(AND(ISNUMBER(O904),O904-P904&gt;=Parámetros!$B$7),M904,IF(J904&lt;Parámetros!$B$13,J904,IF(K904&lt;Parámetros!$B$14,K904,IF(L904&lt;Parámetros!$B$15,L904,M904))))</f>
        <v>482</v>
      </c>
      <c r="R904" s="13" t="n">
        <f aca="false">IF(AND(ISNUMBER(O904),O904-P904&gt;=Q904),O904-P904,Q904)</f>
        <v>969</v>
      </c>
      <c r="S904" s="3" t="n">
        <f aca="false">IF(ISNUMBER(O904),R904/O904-1,"")</f>
        <v>-0.00103092783505154</v>
      </c>
      <c r="T904" s="13" t="n">
        <f aca="false">VLOOKUP(R904,Parámetros!$A$13:$C$16,3,TRUE())</f>
        <v>0</v>
      </c>
      <c r="U904" s="13" t="n">
        <f aca="false">IF(R904&gt;=Parámetros!$B$7,I904,0)</f>
        <v>75</v>
      </c>
      <c r="V904" s="13" t="n">
        <f aca="false">R904*(1-G904)-T904-U904</f>
        <v>758.34</v>
      </c>
      <c r="W904" s="13" t="n">
        <f aca="false">V904-F904</f>
        <v>418.82</v>
      </c>
      <c r="X904" s="2" t="s">
        <v>13599</v>
      </c>
      <c r="Y904" s="2"/>
      <c r="Z904" s="13"/>
      <c r="AA904" s="2"/>
    </row>
    <row r="905" customFormat="false" ht="15" hidden="false" customHeight="false" outlineLevel="0" collapsed="false">
      <c r="A905" s="8" t="s">
        <v>10753</v>
      </c>
      <c r="B905" s="10" t="str">
        <f aca="false">'Layout Mercado Libre'!C905</f>
        <v>Hilo Dental Colgate Total Encerado 2 Piezas de 25 m</v>
      </c>
      <c r="C905" s="10" t="str">
        <f aca="false">IFERROR(LEFT('Layout Mercado Libre'!E905,FIND(" &gt; ",'Layout Mercado Libre'!E905)-1),"")</f>
        <v>Belleza y Cuidado Personal</v>
      </c>
      <c r="D905" s="12" t="n">
        <v>73.55</v>
      </c>
      <c r="E905" s="13" t="n">
        <f aca="false">Parámetros!$B$5</f>
        <v>4</v>
      </c>
      <c r="F905" s="13" t="n">
        <f aca="false">D905+E905</f>
        <v>77.55</v>
      </c>
      <c r="G905" s="3" t="n">
        <f aca="false">IF(C905="",Parámetros!$B$9,IFERROR(VLOOKUP(C905,Parámetros!$A$20:$B$23,2,FALSE()),Parámetros!$B$9))</f>
        <v>0.14</v>
      </c>
      <c r="H905" s="14" t="n">
        <v>0.08</v>
      </c>
      <c r="I905" s="12" t="n">
        <v>75</v>
      </c>
      <c r="J905" s="13" t="n">
        <f aca="false">ROUNDUP((F905+Parámetros!$C$13)/(1-G905),0)</f>
        <v>120</v>
      </c>
      <c r="K905" s="13" t="n">
        <f aca="false">ROUNDUP((F905+Parámetros!$C$14)/(1-G905),0)</f>
        <v>126</v>
      </c>
      <c r="L905" s="13" t="n">
        <f aca="false">ROUNDUP((F905+Parámetros!$C$15)/(1-G905),0)</f>
        <v>134</v>
      </c>
      <c r="M905" s="13" t="n">
        <f aca="false">MAX(ROUNDUP((F905+I905)/(1-G905),0),Parámetros!$B$7)</f>
        <v>299</v>
      </c>
      <c r="N905" s="12" t="n">
        <v>194</v>
      </c>
      <c r="O905" s="12" t="n">
        <v>190</v>
      </c>
      <c r="P905" s="13" t="n">
        <f aca="false">Parámetros!$B$6</f>
        <v>1</v>
      </c>
      <c r="Q905" s="13" t="n">
        <f aca="false">IF(AND(ISNUMBER(O905),O905-P905&gt;=Parámetros!$B$7),M905,IF(J905&lt;Parámetros!$B$13,J905,IF(K905&lt;Parámetros!$B$14,K905,IF(L905&lt;Parámetros!$B$15,L905,M905))))</f>
        <v>126</v>
      </c>
      <c r="R905" s="13" t="n">
        <f aca="false">IF(AND(ISNUMBER(O905),O905-P905&gt;=Q905),O905-P905,Q905)</f>
        <v>189</v>
      </c>
      <c r="S905" s="3" t="n">
        <f aca="false">IF(ISNUMBER(O905),R905/O905-1,"")</f>
        <v>-0.00526315789473686</v>
      </c>
      <c r="T905" s="13" t="n">
        <f aca="false">VLOOKUP(R905,Parámetros!$A$13:$C$16,3,TRUE())</f>
        <v>37</v>
      </c>
      <c r="U905" s="13" t="n">
        <f aca="false">IF(R905&gt;=Parámetros!$B$7,I905,0)</f>
        <v>0</v>
      </c>
      <c r="V905" s="13" t="n">
        <f aca="false">R905*(1-G905)-T905-U905</f>
        <v>125.54</v>
      </c>
      <c r="W905" s="13" t="n">
        <f aca="false">V905-F905</f>
        <v>47.99</v>
      </c>
      <c r="X905" s="2" t="s">
        <v>13677</v>
      </c>
      <c r="Y905" s="2"/>
      <c r="Z905" s="13"/>
      <c r="AA905" s="2"/>
    </row>
    <row r="906" customFormat="false" ht="15" hidden="false" customHeight="false" outlineLevel="0" collapsed="false">
      <c r="A906" s="8" t="s">
        <v>10762</v>
      </c>
      <c r="B906" s="10" t="str">
        <f aca="false">'Layout Mercado Libre'!C906</f>
        <v>Adel Claritromicina 250 mg/5 ml Suspensión 60 ml</v>
      </c>
      <c r="C906" s="10" t="str">
        <f aca="false">IFERROR(LEFT('Layout Mercado Libre'!E906,FIND(" &gt; ",'Layout Mercado Libre'!E906)-1),"")</f>
        <v>Salud y Equipamiento Médico</v>
      </c>
      <c r="D906" s="12" t="n">
        <v>610</v>
      </c>
      <c r="E906" s="13" t="n">
        <f aca="false">Parámetros!$B$5</f>
        <v>4</v>
      </c>
      <c r="F906" s="13" t="n">
        <f aca="false">D906+E906</f>
        <v>614</v>
      </c>
      <c r="G906" s="3" t="n">
        <f aca="false">IF(C906="",Parámetros!$B$9,IFERROR(VLOOKUP(C906,Parámetros!$A$20:$B$23,2,FALSE()),Parámetros!$B$9))</f>
        <v>0.14</v>
      </c>
      <c r="H906" s="14" t="n">
        <v>0.12</v>
      </c>
      <c r="I906" s="12" t="n">
        <v>75</v>
      </c>
      <c r="J906" s="13" t="n">
        <f aca="false">ROUNDUP((F906+Parámetros!$C$13)/(1-G906),0)</f>
        <v>744</v>
      </c>
      <c r="K906" s="13" t="n">
        <f aca="false">ROUNDUP((F906+Parámetros!$C$14)/(1-G906),0)</f>
        <v>749</v>
      </c>
      <c r="L906" s="13" t="n">
        <f aca="false">ROUNDUP((F906+Parámetros!$C$15)/(1-G906),0)</f>
        <v>757</v>
      </c>
      <c r="M906" s="13" t="n">
        <f aca="false">MAX(ROUNDUP((F906+I906)/(1-G906),0),Parámetros!$B$7)</f>
        <v>802</v>
      </c>
      <c r="N906" s="12" t="n">
        <v>1226.99</v>
      </c>
      <c r="O906" s="12" t="n">
        <v>928</v>
      </c>
      <c r="P906" s="13" t="n">
        <f aca="false">Parámetros!$B$6</f>
        <v>1</v>
      </c>
      <c r="Q906" s="13" t="n">
        <f aca="false">IF(AND(ISNUMBER(O906),O906-P906&gt;=Parámetros!$B$7),M906,IF(J906&lt;Parámetros!$B$13,J906,IF(K906&lt;Parámetros!$B$14,K906,IF(L906&lt;Parámetros!$B$15,L906,M906))))</f>
        <v>802</v>
      </c>
      <c r="R906" s="13" t="n">
        <f aca="false">IF(AND(ISNUMBER(O906),O906-P906&gt;=Q906),O906-P906,Q906)</f>
        <v>927</v>
      </c>
      <c r="S906" s="3" t="n">
        <f aca="false">IF(ISNUMBER(O906),R906/O906-1,"")</f>
        <v>-0.00107758620689657</v>
      </c>
      <c r="T906" s="13" t="n">
        <f aca="false">VLOOKUP(R906,Parámetros!$A$13:$C$16,3,TRUE())</f>
        <v>0</v>
      </c>
      <c r="U906" s="13" t="n">
        <f aca="false">IF(R906&gt;=Parámetros!$B$7,I906,0)</f>
        <v>75</v>
      </c>
      <c r="V906" s="13" t="n">
        <f aca="false">R906*(1-G906)-T906-U906</f>
        <v>722.22</v>
      </c>
      <c r="W906" s="13" t="n">
        <f aca="false">V906-F906</f>
        <v>108.22</v>
      </c>
      <c r="X906" s="2" t="s">
        <v>13598</v>
      </c>
      <c r="Y906" s="2"/>
      <c r="Z906" s="13"/>
      <c r="AA906" s="2"/>
    </row>
    <row r="907" customFormat="false" ht="15" hidden="false" customHeight="false" outlineLevel="0" collapsed="false">
      <c r="A907" s="8" t="s">
        <v>10772</v>
      </c>
      <c r="B907" s="10" t="str">
        <f aca="false">'Layout Mercado Libre'!C907</f>
        <v>Desenfriol D 2 mg/5 mg/500 mg 12 Tabletas</v>
      </c>
      <c r="C907" s="10" t="str">
        <f aca="false">IFERROR(LEFT('Layout Mercado Libre'!E907,FIND(" &gt; ",'Layout Mercado Libre'!E907)-1),"")</f>
        <v>Salud y Equipamiento Médico</v>
      </c>
      <c r="D907" s="12" t="n">
        <v>30.15</v>
      </c>
      <c r="E907" s="13" t="n">
        <f aca="false">Parámetros!$B$5</f>
        <v>4</v>
      </c>
      <c r="F907" s="13" t="n">
        <f aca="false">D907+E907</f>
        <v>34.15</v>
      </c>
      <c r="G907" s="3" t="n">
        <f aca="false">IF(C907="",Parámetros!$B$9,IFERROR(VLOOKUP(C907,Parámetros!$A$20:$B$23,2,FALSE()),Parámetros!$B$9))</f>
        <v>0.14</v>
      </c>
      <c r="H907" s="14" t="n">
        <v>0.15</v>
      </c>
      <c r="I907" s="12" t="n">
        <v>75</v>
      </c>
      <c r="J907" s="13" t="n">
        <f aca="false">ROUNDUP((F907+Parámetros!$C$13)/(1-G907),0)</f>
        <v>69</v>
      </c>
      <c r="K907" s="13" t="n">
        <f aca="false">ROUNDUP((F907+Parámetros!$C$14)/(1-G907),0)</f>
        <v>75</v>
      </c>
      <c r="L907" s="13" t="n">
        <f aca="false">ROUNDUP((F907+Parámetros!$C$15)/(1-G907),0)</f>
        <v>83</v>
      </c>
      <c r="M907" s="13" t="n">
        <f aca="false">MAX(ROUNDUP((F907+I907)/(1-G907),0),Parámetros!$B$7)</f>
        <v>299</v>
      </c>
      <c r="N907" s="12" t="n">
        <v>79.7</v>
      </c>
      <c r="O907" s="12" t="n">
        <v>65.55</v>
      </c>
      <c r="P907" s="13" t="n">
        <f aca="false">Parámetros!$B$6</f>
        <v>1</v>
      </c>
      <c r="Q907" s="13" t="n">
        <f aca="false">IF(AND(ISNUMBER(O907),O907-P907&gt;=Parámetros!$B$7),M907,IF(J907&lt;Parámetros!$B$13,J907,IF(K907&lt;Parámetros!$B$14,K907,IF(L907&lt;Parámetros!$B$15,L907,M907))))</f>
        <v>69</v>
      </c>
      <c r="R907" s="13" t="n">
        <f aca="false">IF(AND(ISNUMBER(O907),O907-P907&gt;=Q907),O907-P907,Q907)</f>
        <v>69</v>
      </c>
      <c r="S907" s="3" t="n">
        <f aca="false">IF(ISNUMBER(O907),R907/O907-1,"")</f>
        <v>0.0526315789473684</v>
      </c>
      <c r="T907" s="13" t="n">
        <f aca="false">VLOOKUP(R907,Parámetros!$A$13:$C$16,3,TRUE())</f>
        <v>25</v>
      </c>
      <c r="U907" s="13" t="n">
        <f aca="false">IF(R907&gt;=Parámetros!$B$7,I907,0)</f>
        <v>0</v>
      </c>
      <c r="V907" s="13" t="n">
        <f aca="false">R907*(1-G907)-T907-U907</f>
        <v>34.34</v>
      </c>
      <c r="W907" s="13" t="n">
        <f aca="false">V907-F907</f>
        <v>0.189999999999998</v>
      </c>
      <c r="X907" s="2" t="s">
        <v>13536</v>
      </c>
      <c r="Y907" s="2"/>
      <c r="Z907" s="13"/>
      <c r="AA907" s="2"/>
    </row>
    <row r="908" customFormat="false" ht="15" hidden="false" customHeight="false" outlineLevel="0" collapsed="false">
      <c r="A908" s="8" t="s">
        <v>10782</v>
      </c>
      <c r="B908" s="10" t="str">
        <f aca="false">'Layout Mercado Libre'!C908</f>
        <v>Systane Complete Gotas Oftálmicas Lubricantes 10 ml</v>
      </c>
      <c r="C908" s="10" t="str">
        <f aca="false">IFERROR(LEFT('Layout Mercado Libre'!E908,FIND(" &gt; ",'Layout Mercado Libre'!E908)-1),"")</f>
        <v>Salud y Equipamiento Médico</v>
      </c>
      <c r="D908" s="12" t="n">
        <v>453.67</v>
      </c>
      <c r="E908" s="13" t="n">
        <f aca="false">Parámetros!$B$5</f>
        <v>4</v>
      </c>
      <c r="F908" s="13" t="n">
        <f aca="false">D908+E908</f>
        <v>457.67</v>
      </c>
      <c r="G908" s="3" t="n">
        <f aca="false">IF(C908="",Parámetros!$B$9,IFERROR(VLOOKUP(C908,Parámetros!$A$20:$B$23,2,FALSE()),Parámetros!$B$9))</f>
        <v>0.14</v>
      </c>
      <c r="H908" s="14" t="n">
        <v>0.06</v>
      </c>
      <c r="I908" s="12" t="n">
        <v>75</v>
      </c>
      <c r="J908" s="13" t="n">
        <f aca="false">ROUNDUP((F908+Parámetros!$C$13)/(1-G908),0)</f>
        <v>562</v>
      </c>
      <c r="K908" s="13" t="n">
        <f aca="false">ROUNDUP((F908+Parámetros!$C$14)/(1-G908),0)</f>
        <v>568</v>
      </c>
      <c r="L908" s="13" t="n">
        <f aca="false">ROUNDUP((F908+Parámetros!$C$15)/(1-G908),0)</f>
        <v>576</v>
      </c>
      <c r="M908" s="13" t="n">
        <f aca="false">MAX(ROUNDUP((F908+I908)/(1-G908),0),Parámetros!$B$7)</f>
        <v>620</v>
      </c>
      <c r="N908" s="12" t="n">
        <v>801.76</v>
      </c>
      <c r="O908" s="12" t="n">
        <v>562</v>
      </c>
      <c r="P908" s="13" t="n">
        <f aca="false">Parámetros!$B$6</f>
        <v>1</v>
      </c>
      <c r="Q908" s="13" t="n">
        <f aca="false">IF(AND(ISNUMBER(O908),O908-P908&gt;=Parámetros!$B$7),M908,IF(J908&lt;Parámetros!$B$13,J908,IF(K908&lt;Parámetros!$B$14,K908,IF(L908&lt;Parámetros!$B$15,L908,M908))))</f>
        <v>620</v>
      </c>
      <c r="R908" s="13" t="n">
        <f aca="false">IF(AND(ISNUMBER(O908),O908-P908&gt;=Q908),O908-P908,Q908)</f>
        <v>620</v>
      </c>
      <c r="S908" s="3" t="n">
        <f aca="false">IF(ISNUMBER(O908),R908/O908-1,"")</f>
        <v>0.103202846975089</v>
      </c>
      <c r="T908" s="13" t="n">
        <f aca="false">VLOOKUP(R908,Parámetros!$A$13:$C$16,3,TRUE())</f>
        <v>0</v>
      </c>
      <c r="U908" s="13" t="n">
        <f aca="false">IF(R908&gt;=Parámetros!$B$7,I908,0)</f>
        <v>75</v>
      </c>
      <c r="V908" s="13" t="n">
        <f aca="false">R908*(1-G908)-T908-U908</f>
        <v>458.2</v>
      </c>
      <c r="W908" s="13" t="n">
        <f aca="false">V908-F908</f>
        <v>0.53000000000003</v>
      </c>
      <c r="X908" s="2" t="s">
        <v>13525</v>
      </c>
      <c r="Y908" s="2"/>
      <c r="Z908" s="13"/>
      <c r="AA908" s="2"/>
    </row>
    <row r="909" customFormat="false" ht="15" hidden="false" customHeight="false" outlineLevel="0" collapsed="false">
      <c r="A909" s="8" t="s">
        <v>10794</v>
      </c>
      <c r="B909" s="10" t="str">
        <f aca="false">'Layout Mercado Libre'!C909</f>
        <v>Desodorante Brut Classic en Aerosol para Hombre 150 ml</v>
      </c>
      <c r="C909" s="10" t="str">
        <f aca="false">IFERROR(LEFT('Layout Mercado Libre'!E909,FIND(" &gt; ",'Layout Mercado Libre'!E909)-1),"")</f>
        <v>Belleza y Cuidado Personal</v>
      </c>
      <c r="D909" s="12" t="n">
        <v>45.28</v>
      </c>
      <c r="E909" s="13" t="n">
        <f aca="false">Parámetros!$B$5</f>
        <v>4</v>
      </c>
      <c r="F909" s="13" t="n">
        <f aca="false">D909+E909</f>
        <v>49.28</v>
      </c>
      <c r="G909" s="3" t="n">
        <f aca="false">IF(C909="",Parámetros!$B$9,IFERROR(VLOOKUP(C909,Parámetros!$A$20:$B$23,2,FALSE()),Parámetros!$B$9))</f>
        <v>0.14</v>
      </c>
      <c r="H909" s="14" t="n">
        <v>0.23</v>
      </c>
      <c r="I909" s="12" t="n">
        <v>75</v>
      </c>
      <c r="J909" s="13" t="n">
        <f aca="false">ROUNDUP((F909+Parámetros!$C$13)/(1-G909),0)</f>
        <v>87</v>
      </c>
      <c r="K909" s="13" t="n">
        <f aca="false">ROUNDUP((F909+Parámetros!$C$14)/(1-G909),0)</f>
        <v>93</v>
      </c>
      <c r="L909" s="13" t="n">
        <f aca="false">ROUNDUP((F909+Parámetros!$C$15)/(1-G909),0)</f>
        <v>101</v>
      </c>
      <c r="M909" s="13" t="n">
        <f aca="false">MAX(ROUNDUP((F909+I909)/(1-G909),0),Parámetros!$B$7)</f>
        <v>299</v>
      </c>
      <c r="N909" s="12" t="n">
        <v>188</v>
      </c>
      <c r="O909" s="12" t="n">
        <v>188</v>
      </c>
      <c r="P909" s="13" t="n">
        <f aca="false">Parámetros!$B$6</f>
        <v>1</v>
      </c>
      <c r="Q909" s="13" t="n">
        <f aca="false">IF(AND(ISNUMBER(O909),O909-P909&gt;=Parámetros!$B$7),M909,IF(J909&lt;Parámetros!$B$13,J909,IF(K909&lt;Parámetros!$B$14,K909,IF(L909&lt;Parámetros!$B$15,L909,M909))))</f>
        <v>87</v>
      </c>
      <c r="R909" s="13" t="n">
        <f aca="false">IF(AND(ISNUMBER(O909),O909-P909&gt;=Q909),O909-P909,Q909)</f>
        <v>187</v>
      </c>
      <c r="S909" s="3" t="n">
        <f aca="false">IF(ISNUMBER(O909),R909/O909-1,"")</f>
        <v>-0.00531914893617025</v>
      </c>
      <c r="T909" s="13" t="n">
        <f aca="false">VLOOKUP(R909,Parámetros!$A$13:$C$16,3,TRUE())</f>
        <v>37</v>
      </c>
      <c r="U909" s="13" t="n">
        <f aca="false">IF(R909&gt;=Parámetros!$B$7,I909,0)</f>
        <v>0</v>
      </c>
      <c r="V909" s="13" t="n">
        <f aca="false">R909*(1-G909)-T909-U909</f>
        <v>123.82</v>
      </c>
      <c r="W909" s="13" t="n">
        <f aca="false">V909-F909</f>
        <v>74.54</v>
      </c>
      <c r="X909" s="2" t="s">
        <v>13625</v>
      </c>
      <c r="Y909" s="2"/>
      <c r="Z909" s="13"/>
      <c r="AA909" s="2"/>
    </row>
    <row r="910" customFormat="false" ht="15" hidden="false" customHeight="false" outlineLevel="0" collapsed="false">
      <c r="A910" s="8" t="s">
        <v>10802</v>
      </c>
      <c r="B910" s="10" t="str">
        <f aca="false">'Layout Mercado Libre'!C910</f>
        <v>Crema Corporal Lubriderm Piel Normal 400 ml</v>
      </c>
      <c r="C910" s="10" t="str">
        <f aca="false">IFERROR(LEFT('Layout Mercado Libre'!E910,FIND(" &gt; ",'Layout Mercado Libre'!E910)-1),"")</f>
        <v>Belleza y Cuidado Personal</v>
      </c>
      <c r="D910" s="12" t="n">
        <v>83.41</v>
      </c>
      <c r="E910" s="13" t="n">
        <f aca="false">Parámetros!$B$5</f>
        <v>4</v>
      </c>
      <c r="F910" s="13" t="n">
        <f aca="false">D910+E910</f>
        <v>87.41</v>
      </c>
      <c r="G910" s="3" t="n">
        <f aca="false">IF(C910="",Parámetros!$B$9,IFERROR(VLOOKUP(C910,Parámetros!$A$20:$B$23,2,FALSE()),Parámetros!$B$9))</f>
        <v>0.14</v>
      </c>
      <c r="H910" s="14" t="n">
        <v>0.53</v>
      </c>
      <c r="I910" s="12" t="n">
        <v>90</v>
      </c>
      <c r="J910" s="13" t="n">
        <f aca="false">ROUNDUP((F910+Parámetros!$C$13)/(1-G910),0)</f>
        <v>131</v>
      </c>
      <c r="K910" s="13" t="n">
        <f aca="false">ROUNDUP((F910+Parámetros!$C$14)/(1-G910),0)</f>
        <v>137</v>
      </c>
      <c r="L910" s="13" t="n">
        <f aca="false">ROUNDUP((F910+Parámetros!$C$15)/(1-G910),0)</f>
        <v>145</v>
      </c>
      <c r="M910" s="13" t="n">
        <f aca="false">MAX(ROUNDUP((F910+I910)/(1-G910),0),Parámetros!$B$7)</f>
        <v>299</v>
      </c>
      <c r="N910" s="12" t="n">
        <v>246.44</v>
      </c>
      <c r="O910" s="12" t="n">
        <v>90</v>
      </c>
      <c r="P910" s="13" t="n">
        <f aca="false">Parámetros!$B$6</f>
        <v>1</v>
      </c>
      <c r="Q910" s="13" t="n">
        <f aca="false">IF(AND(ISNUMBER(O910),O910-P910&gt;=Parámetros!$B$7),M910,IF(J910&lt;Parámetros!$B$13,J910,IF(K910&lt;Parámetros!$B$14,K910,IF(L910&lt;Parámetros!$B$15,L910,M910))))</f>
        <v>137</v>
      </c>
      <c r="R910" s="13" t="n">
        <f aca="false">IF(AND(ISNUMBER(O910),O910-P910&gt;=Q910),O910-P910,Q910)</f>
        <v>137</v>
      </c>
      <c r="S910" s="3" t="n">
        <f aca="false">IF(ISNUMBER(O910),R910/O910-1,"")</f>
        <v>0.522222222222222</v>
      </c>
      <c r="T910" s="13" t="n">
        <f aca="false">VLOOKUP(R910,Parámetros!$A$13:$C$16,3,TRUE())</f>
        <v>30</v>
      </c>
      <c r="U910" s="13" t="n">
        <f aca="false">IF(R910&gt;=Parámetros!$B$7,I910,0)</f>
        <v>0</v>
      </c>
      <c r="V910" s="13" t="n">
        <f aca="false">R910*(1-G910)-T910-U910</f>
        <v>87.82</v>
      </c>
      <c r="W910" s="13" t="n">
        <f aca="false">V910-F910</f>
        <v>0.409999999999997</v>
      </c>
      <c r="X910" s="2" t="s">
        <v>13676</v>
      </c>
      <c r="Y910" s="2"/>
      <c r="Z910" s="13"/>
      <c r="AA910" s="2"/>
    </row>
    <row r="911" customFormat="false" ht="15" hidden="false" customHeight="false" outlineLevel="0" collapsed="false">
      <c r="A911" s="8" t="s">
        <v>10810</v>
      </c>
      <c r="B911" s="10" t="str">
        <f aca="false">'Layout Mercado Libre'!C911</f>
        <v>Voltaren Emulgel Diclofenaco 1.16% Gel 50 g</v>
      </c>
      <c r="C911" s="10" t="str">
        <f aca="false">IFERROR(LEFT('Layout Mercado Libre'!E911,FIND(" &gt; ",'Layout Mercado Libre'!E911)-1),"")</f>
        <v>Salud y Equipamiento Médico</v>
      </c>
      <c r="D911" s="12" t="n">
        <v>112.73</v>
      </c>
      <c r="E911" s="13" t="n">
        <f aca="false">Parámetros!$B$5</f>
        <v>4</v>
      </c>
      <c r="F911" s="13" t="n">
        <f aca="false">D911+E911</f>
        <v>116.73</v>
      </c>
      <c r="G911" s="3" t="n">
        <f aca="false">IF(C911="",Parámetros!$B$9,IFERROR(VLOOKUP(C911,Parámetros!$A$20:$B$23,2,FALSE()),Parámetros!$B$9))</f>
        <v>0.14</v>
      </c>
      <c r="H911" s="14" t="n">
        <v>0.11</v>
      </c>
      <c r="I911" s="12" t="n">
        <v>75</v>
      </c>
      <c r="J911" s="13" t="n">
        <f aca="false">ROUNDUP((F911+Parámetros!$C$13)/(1-G911),0)</f>
        <v>165</v>
      </c>
      <c r="K911" s="13" t="n">
        <f aca="false">ROUNDUP((F911+Parámetros!$C$14)/(1-G911),0)</f>
        <v>171</v>
      </c>
      <c r="L911" s="13" t="n">
        <f aca="false">ROUNDUP((F911+Parámetros!$C$15)/(1-G911),0)</f>
        <v>179</v>
      </c>
      <c r="M911" s="13" t="n">
        <f aca="false">MAX(ROUNDUP((F911+I911)/(1-G911),0),Parámetros!$B$7)</f>
        <v>299</v>
      </c>
      <c r="N911" s="12" t="n">
        <v>185.26</v>
      </c>
      <c r="O911" s="12" t="n">
        <v>167.04</v>
      </c>
      <c r="P911" s="13" t="n">
        <f aca="false">Parámetros!$B$6</f>
        <v>1</v>
      </c>
      <c r="Q911" s="13" t="n">
        <f aca="false">IF(AND(ISNUMBER(O911),O911-P911&gt;=Parámetros!$B$7),M911,IF(J911&lt;Parámetros!$B$13,J911,IF(K911&lt;Parámetros!$B$14,K911,IF(L911&lt;Parámetros!$B$15,L911,M911))))</f>
        <v>179</v>
      </c>
      <c r="R911" s="13" t="n">
        <f aca="false">IF(AND(ISNUMBER(O911),O911-P911&gt;=Q911),O911-P911,Q911)</f>
        <v>179</v>
      </c>
      <c r="S911" s="3" t="n">
        <f aca="false">IF(ISNUMBER(O911),R911/O911-1,"")</f>
        <v>0.0715996168582376</v>
      </c>
      <c r="T911" s="13" t="n">
        <f aca="false">VLOOKUP(R911,Parámetros!$A$13:$C$16,3,TRUE())</f>
        <v>37</v>
      </c>
      <c r="U911" s="13" t="n">
        <f aca="false">IF(R911&gt;=Parámetros!$B$7,I911,0)</f>
        <v>0</v>
      </c>
      <c r="V911" s="13" t="n">
        <f aca="false">R911*(1-G911)-T911-U911</f>
        <v>116.94</v>
      </c>
      <c r="W911" s="13" t="n">
        <f aca="false">V911-F911</f>
        <v>0.209999999999994</v>
      </c>
      <c r="X911" s="2" t="s">
        <v>13516</v>
      </c>
      <c r="Y911" s="2"/>
      <c r="Z911" s="13"/>
      <c r="AA911" s="2"/>
    </row>
    <row r="912" customFormat="false" ht="15" hidden="false" customHeight="false" outlineLevel="0" collapsed="false">
      <c r="A912" s="8" t="s">
        <v>10822</v>
      </c>
      <c r="B912" s="10" t="str">
        <f aca="false">'Layout Mercado Libre'!C912</f>
        <v>Gel Antibacterial Dibar Alcohol Etílico 75% 500 ml</v>
      </c>
      <c r="C912" s="10" t="str">
        <f aca="false">IFERROR(LEFT('Layout Mercado Libre'!E912,FIND(" &gt; ",'Layout Mercado Libre'!E912)-1),"")</f>
        <v>Salud y Equipamiento Médico</v>
      </c>
      <c r="D912" s="12" t="n">
        <v>30.38</v>
      </c>
      <c r="E912" s="13" t="n">
        <f aca="false">Parámetros!$B$5</f>
        <v>4</v>
      </c>
      <c r="F912" s="13" t="n">
        <f aca="false">D912+E912</f>
        <v>34.38</v>
      </c>
      <c r="G912" s="3" t="n">
        <f aca="false">IF(C912="",Parámetros!$B$9,IFERROR(VLOOKUP(C912,Parámetros!$A$20:$B$23,2,FALSE()),Parámetros!$B$9))</f>
        <v>0.14</v>
      </c>
      <c r="H912" s="14" t="n">
        <v>0.65</v>
      </c>
      <c r="I912" s="12" t="n">
        <v>90</v>
      </c>
      <c r="J912" s="13" t="n">
        <f aca="false">ROUNDUP((F912+Parámetros!$C$13)/(1-G912),0)</f>
        <v>70</v>
      </c>
      <c r="K912" s="13" t="n">
        <f aca="false">ROUNDUP((F912+Parámetros!$C$14)/(1-G912),0)</f>
        <v>75</v>
      </c>
      <c r="L912" s="13" t="n">
        <f aca="false">ROUNDUP((F912+Parámetros!$C$15)/(1-G912),0)</f>
        <v>83</v>
      </c>
      <c r="M912" s="13" t="n">
        <f aca="false">MAX(ROUNDUP((F912+I912)/(1-G912),0),Parámetros!$B$7)</f>
        <v>299</v>
      </c>
      <c r="N912" s="12"/>
      <c r="O912" s="12"/>
      <c r="P912" s="13" t="n">
        <f aca="false">Parámetros!$B$6</f>
        <v>1</v>
      </c>
      <c r="Q912" s="13" t="n">
        <f aca="false">IF(AND(ISNUMBER(O912),O912-P912&gt;=Parámetros!$B$7),M912,IF(J912&lt;Parámetros!$B$13,J912,IF(K912&lt;Parámetros!$B$14,K912,IF(L912&lt;Parámetros!$B$15,L912,M912))))</f>
        <v>70</v>
      </c>
      <c r="R912" s="13" t="n">
        <f aca="false">IF(AND(ISNUMBER(O912),O912-P912&gt;=Q912),O912-P912,Q912)</f>
        <v>70</v>
      </c>
      <c r="S912" s="3" t="str">
        <f aca="false">IF(ISNUMBER(O912),R912/O912-1,"")</f>
        <v/>
      </c>
      <c r="T912" s="13" t="n">
        <f aca="false">VLOOKUP(R912,Parámetros!$A$13:$C$16,3,TRUE())</f>
        <v>25</v>
      </c>
      <c r="U912" s="13" t="n">
        <f aca="false">IF(R912&gt;=Parámetros!$B$7,I912,0)</f>
        <v>0</v>
      </c>
      <c r="V912" s="13" t="n">
        <f aca="false">R912*(1-G912)-T912-U912</f>
        <v>35.2</v>
      </c>
      <c r="W912" s="13" t="n">
        <f aca="false">V912-F912</f>
        <v>0.82</v>
      </c>
      <c r="X912" s="2" t="s">
        <v>13691</v>
      </c>
      <c r="Y912" s="2"/>
      <c r="Z912" s="13"/>
      <c r="AA912" s="2"/>
    </row>
    <row r="913" customFormat="false" ht="15" hidden="false" customHeight="false" outlineLevel="0" collapsed="false">
      <c r="A913" s="8" t="s">
        <v>10830</v>
      </c>
      <c r="B913" s="10" t="str">
        <f aca="false">'Layout Mercado Libre'!C913</f>
        <v>Baumanómetro Digital de Muñeca Omron RS1 HEM-6160-E</v>
      </c>
      <c r="C913" s="10" t="str">
        <f aca="false">IFERROR(LEFT('Layout Mercado Libre'!E913,FIND(" &gt; ",'Layout Mercado Libre'!E913)-1),"")</f>
        <v>Salud y Equipamiento Médico</v>
      </c>
      <c r="D913" s="12" t="n">
        <v>428.79</v>
      </c>
      <c r="E913" s="13" t="n">
        <f aca="false">Parámetros!$B$5</f>
        <v>4</v>
      </c>
      <c r="F913" s="13" t="n">
        <f aca="false">D913+E913</f>
        <v>432.79</v>
      </c>
      <c r="G913" s="3" t="n">
        <f aca="false">IF(C913="",Parámetros!$B$9,IFERROR(VLOOKUP(C913,Parámetros!$A$20:$B$23,2,FALSE()),Parámetros!$B$9))</f>
        <v>0.14</v>
      </c>
      <c r="H913" s="14" t="n">
        <v>0.5</v>
      </c>
      <c r="I913" s="12" t="n">
        <v>75</v>
      </c>
      <c r="J913" s="13" t="n">
        <f aca="false">ROUNDUP((F913+Parámetros!$C$13)/(1-G913),0)</f>
        <v>533</v>
      </c>
      <c r="K913" s="13" t="n">
        <f aca="false">ROUNDUP((F913+Parámetros!$C$14)/(1-G913),0)</f>
        <v>539</v>
      </c>
      <c r="L913" s="13" t="n">
        <f aca="false">ROUNDUP((F913+Parámetros!$C$15)/(1-G913),0)</f>
        <v>547</v>
      </c>
      <c r="M913" s="13" t="n">
        <f aca="false">MAX(ROUNDUP((F913+I913)/(1-G913),0),Parámetros!$B$7)</f>
        <v>591</v>
      </c>
      <c r="N913" s="12" t="n">
        <v>734.35</v>
      </c>
      <c r="O913" s="12" t="n">
        <v>544.88</v>
      </c>
      <c r="P913" s="13" t="n">
        <f aca="false">Parámetros!$B$6</f>
        <v>1</v>
      </c>
      <c r="Q913" s="13" t="n">
        <f aca="false">IF(AND(ISNUMBER(O913),O913-P913&gt;=Parámetros!$B$7),M913,IF(J913&lt;Parámetros!$B$13,J913,IF(K913&lt;Parámetros!$B$14,K913,IF(L913&lt;Parámetros!$B$15,L913,M913))))</f>
        <v>591</v>
      </c>
      <c r="R913" s="13" t="n">
        <f aca="false">IF(AND(ISNUMBER(O913),O913-P913&gt;=Q913),O913-P913,Q913)</f>
        <v>591</v>
      </c>
      <c r="S913" s="3" t="n">
        <f aca="false">IF(ISNUMBER(O913),R913/O913-1,"")</f>
        <v>0.084642490089561</v>
      </c>
      <c r="T913" s="13" t="n">
        <f aca="false">VLOOKUP(R913,Parámetros!$A$13:$C$16,3,TRUE())</f>
        <v>0</v>
      </c>
      <c r="U913" s="13" t="n">
        <f aca="false">IF(R913&gt;=Parámetros!$B$7,I913,0)</f>
        <v>75</v>
      </c>
      <c r="V913" s="13" t="n">
        <f aca="false">R913*(1-G913)-T913-U913</f>
        <v>433.26</v>
      </c>
      <c r="W913" s="13" t="n">
        <f aca="false">V913-F913</f>
        <v>0.46999999999997</v>
      </c>
      <c r="X913" s="2" t="s">
        <v>13577</v>
      </c>
      <c r="Y913" s="2"/>
      <c r="Z913" s="13"/>
      <c r="AA913" s="2"/>
    </row>
    <row r="914" customFormat="false" ht="15" hidden="false" customHeight="false" outlineLevel="0" collapsed="false">
      <c r="A914" s="8" t="s">
        <v>10842</v>
      </c>
      <c r="B914" s="10" t="str">
        <f aca="false">'Layout Mercado Libre'!C914</f>
        <v>Plenafem Suplemento Alimenticio 30 Cápsulas Liomont</v>
      </c>
      <c r="C914" s="10" t="str">
        <f aca="false">IFERROR(LEFT('Layout Mercado Libre'!E914,FIND(" &gt; ",'Layout Mercado Libre'!E914)-1),"")</f>
        <v>Salud y Equipamiento Médico</v>
      </c>
      <c r="D914" s="12" t="n">
        <v>207.15</v>
      </c>
      <c r="E914" s="13" t="n">
        <f aca="false">Parámetros!$B$5</f>
        <v>4</v>
      </c>
      <c r="F914" s="13" t="n">
        <f aca="false">D914+E914</f>
        <v>211.15</v>
      </c>
      <c r="G914" s="3" t="n">
        <f aca="false">IF(C914="",Parámetros!$B$9,IFERROR(VLOOKUP(C914,Parámetros!$A$20:$B$23,2,FALSE()),Parámetros!$B$9))</f>
        <v>0.14</v>
      </c>
      <c r="H914" s="14" t="n">
        <v>0.19</v>
      </c>
      <c r="I914" s="12" t="n">
        <v>75</v>
      </c>
      <c r="J914" s="13" t="n">
        <f aca="false">ROUNDUP((F914+Parámetros!$C$13)/(1-G914),0)</f>
        <v>275</v>
      </c>
      <c r="K914" s="13" t="n">
        <f aca="false">ROUNDUP((F914+Parámetros!$C$14)/(1-G914),0)</f>
        <v>281</v>
      </c>
      <c r="L914" s="13" t="n">
        <f aca="false">ROUNDUP((F914+Parámetros!$C$15)/(1-G914),0)</f>
        <v>289</v>
      </c>
      <c r="M914" s="13" t="n">
        <f aca="false">MAX(ROUNDUP((F914+I914)/(1-G914),0),Parámetros!$B$7)</f>
        <v>333</v>
      </c>
      <c r="N914" s="12" t="n">
        <v>492.5</v>
      </c>
      <c r="O914" s="12" t="n">
        <v>474.21</v>
      </c>
      <c r="P914" s="13" t="n">
        <f aca="false">Parámetros!$B$6</f>
        <v>1</v>
      </c>
      <c r="Q914" s="13" t="n">
        <f aca="false">IF(AND(ISNUMBER(O914),O914-P914&gt;=Parámetros!$B$7),M914,IF(J914&lt;Parámetros!$B$13,J914,IF(K914&lt;Parámetros!$B$14,K914,IF(L914&lt;Parámetros!$B$15,L914,M914))))</f>
        <v>333</v>
      </c>
      <c r="R914" s="13" t="n">
        <f aca="false">IF(AND(ISNUMBER(O914),O914-P914&gt;=Q914),O914-P914,Q914)</f>
        <v>473.21</v>
      </c>
      <c r="S914" s="3" t="n">
        <f aca="false">IF(ISNUMBER(O914),R914/O914-1,"")</f>
        <v>-0.00210877037599377</v>
      </c>
      <c r="T914" s="13" t="n">
        <f aca="false">VLOOKUP(R914,Parámetros!$A$13:$C$16,3,TRUE())</f>
        <v>0</v>
      </c>
      <c r="U914" s="13" t="n">
        <f aca="false">IF(R914&gt;=Parámetros!$B$7,I914,0)</f>
        <v>75</v>
      </c>
      <c r="V914" s="13" t="n">
        <f aca="false">R914*(1-G914)-T914-U914</f>
        <v>331.9606</v>
      </c>
      <c r="W914" s="13" t="n">
        <f aca="false">V914-F914</f>
        <v>120.8106</v>
      </c>
      <c r="X914" s="2" t="s">
        <v>13514</v>
      </c>
      <c r="Y914" s="2"/>
      <c r="Z914" s="13"/>
      <c r="AA914" s="2"/>
    </row>
    <row r="915" customFormat="false" ht="15" hidden="false" customHeight="false" outlineLevel="0" collapsed="false">
      <c r="A915" s="8" t="s">
        <v>10853</v>
      </c>
      <c r="B915" s="10" t="str">
        <f aca="false">'Layout Mercado Libre'!C915</f>
        <v>Biberón Evenflo Disney Orejas 3 en 1 Cuello Ancho 9 oz</v>
      </c>
      <c r="C915" s="10" t="str">
        <f aca="false">IFERROR(LEFT('Layout Mercado Libre'!E915,FIND(" &gt; ",'Layout Mercado Libre'!E915)-1),"")</f>
        <v>Bebés</v>
      </c>
      <c r="D915" s="12" t="n">
        <v>82.24</v>
      </c>
      <c r="E915" s="13" t="n">
        <f aca="false">Parámetros!$B$5</f>
        <v>4</v>
      </c>
      <c r="F915" s="13" t="n">
        <f aca="false">D915+E915</f>
        <v>86.24</v>
      </c>
      <c r="G915" s="3" t="n">
        <f aca="false">IF(C915="",Parámetros!$B$9,IFERROR(VLOOKUP(C915,Parámetros!$A$20:$B$23,2,FALSE()),Parámetros!$B$9))</f>
        <v>0.15</v>
      </c>
      <c r="H915" s="14" t="n">
        <v>0.5</v>
      </c>
      <c r="I915" s="12" t="n">
        <v>75</v>
      </c>
      <c r="J915" s="13" t="n">
        <f aca="false">ROUNDUP((F915+Parámetros!$C$13)/(1-G915),0)</f>
        <v>131</v>
      </c>
      <c r="K915" s="13" t="n">
        <f aca="false">ROUNDUP((F915+Parámetros!$C$14)/(1-G915),0)</f>
        <v>137</v>
      </c>
      <c r="L915" s="13" t="n">
        <f aca="false">ROUNDUP((F915+Parámetros!$C$15)/(1-G915),0)</f>
        <v>145</v>
      </c>
      <c r="M915" s="13" t="n">
        <f aca="false">MAX(ROUNDUP((F915+I915)/(1-G915),0),Parámetros!$B$7)</f>
        <v>299</v>
      </c>
      <c r="N915" s="12" t="n">
        <v>179.5</v>
      </c>
      <c r="O915" s="12" t="n">
        <v>197</v>
      </c>
      <c r="P915" s="13" t="n">
        <f aca="false">Parámetros!$B$6</f>
        <v>1</v>
      </c>
      <c r="Q915" s="13" t="n">
        <f aca="false">IF(AND(ISNUMBER(O915),O915-P915&gt;=Parámetros!$B$7),M915,IF(J915&lt;Parámetros!$B$13,J915,IF(K915&lt;Parámetros!$B$14,K915,IF(L915&lt;Parámetros!$B$15,L915,M915))))</f>
        <v>137</v>
      </c>
      <c r="R915" s="13" t="n">
        <f aca="false">IF(AND(ISNUMBER(O915),O915-P915&gt;=Q915),O915-P915,Q915)</f>
        <v>196</v>
      </c>
      <c r="S915" s="3" t="n">
        <f aca="false">IF(ISNUMBER(O915),R915/O915-1,"")</f>
        <v>-0.00507614213197971</v>
      </c>
      <c r="T915" s="13" t="n">
        <f aca="false">VLOOKUP(R915,Parámetros!$A$13:$C$16,3,TRUE())</f>
        <v>37</v>
      </c>
      <c r="U915" s="13" t="n">
        <f aca="false">IF(R915&gt;=Parámetros!$B$7,I915,0)</f>
        <v>0</v>
      </c>
      <c r="V915" s="13" t="n">
        <f aca="false">R915*(1-G915)-T915-U915</f>
        <v>129.6</v>
      </c>
      <c r="W915" s="13" t="n">
        <f aca="false">V915-F915</f>
        <v>43.36</v>
      </c>
      <c r="X915" s="2" t="s">
        <v>13577</v>
      </c>
      <c r="Y915" s="2"/>
      <c r="Z915" s="13"/>
      <c r="AA915" s="2"/>
    </row>
    <row r="916" customFormat="false" ht="15" hidden="false" customHeight="false" outlineLevel="0" collapsed="false">
      <c r="A916" s="8" t="s">
        <v>10866</v>
      </c>
      <c r="B916" s="10" t="str">
        <f aca="false">'Layout Mercado Libre'!C916</f>
        <v>Vannair 160/4.5 mcg Aerosol Inhalación 120 Dosis</v>
      </c>
      <c r="C916" s="10" t="str">
        <f aca="false">IFERROR(LEFT('Layout Mercado Libre'!E916,FIND(" &gt; ",'Layout Mercado Libre'!E916)-1),"")</f>
        <v>Salud y Equipamiento Médico</v>
      </c>
      <c r="D916" s="12" t="n">
        <v>939.13</v>
      </c>
      <c r="E916" s="13" t="n">
        <f aca="false">Parámetros!$B$5</f>
        <v>4</v>
      </c>
      <c r="F916" s="13" t="n">
        <f aca="false">D916+E916</f>
        <v>943.13</v>
      </c>
      <c r="G916" s="3" t="n">
        <f aca="false">IF(C916="",Parámetros!$B$9,IFERROR(VLOOKUP(C916,Parámetros!$A$20:$B$23,2,FALSE()),Parámetros!$B$9))</f>
        <v>0.14</v>
      </c>
      <c r="H916" s="14" t="n">
        <v>0.39</v>
      </c>
      <c r="I916" s="12" t="n">
        <v>75</v>
      </c>
      <c r="J916" s="13" t="n">
        <f aca="false">ROUNDUP((F916+Parámetros!$C$13)/(1-G916),0)</f>
        <v>1126</v>
      </c>
      <c r="K916" s="13" t="n">
        <f aca="false">ROUNDUP((F916+Parámetros!$C$14)/(1-G916),0)</f>
        <v>1132</v>
      </c>
      <c r="L916" s="13" t="n">
        <f aca="false">ROUNDUP((F916+Parámetros!$C$15)/(1-G916),0)</f>
        <v>1140</v>
      </c>
      <c r="M916" s="13" t="n">
        <f aca="false">MAX(ROUNDUP((F916+I916)/(1-G916),0),Parámetros!$B$7)</f>
        <v>1184</v>
      </c>
      <c r="N916" s="12" t="n">
        <v>1445.93</v>
      </c>
      <c r="O916" s="12" t="n">
        <v>1395</v>
      </c>
      <c r="P916" s="13" t="n">
        <f aca="false">Parámetros!$B$6</f>
        <v>1</v>
      </c>
      <c r="Q916" s="13" t="n">
        <f aca="false">IF(AND(ISNUMBER(O916),O916-P916&gt;=Parámetros!$B$7),M916,IF(J916&lt;Parámetros!$B$13,J916,IF(K916&lt;Parámetros!$B$14,K916,IF(L916&lt;Parámetros!$B$15,L916,M916))))</f>
        <v>1184</v>
      </c>
      <c r="R916" s="13" t="n">
        <f aca="false">IF(AND(ISNUMBER(O916),O916-P916&gt;=Q916),O916-P916,Q916)</f>
        <v>1394</v>
      </c>
      <c r="S916" s="3" t="n">
        <f aca="false">IF(ISNUMBER(O916),R916/O916-1,"")</f>
        <v>-0.000716845878136252</v>
      </c>
      <c r="T916" s="13" t="n">
        <f aca="false">VLOOKUP(R916,Parámetros!$A$13:$C$16,3,TRUE())</f>
        <v>0</v>
      </c>
      <c r="U916" s="13" t="n">
        <f aca="false">IF(R916&gt;=Parámetros!$B$7,I916,0)</f>
        <v>75</v>
      </c>
      <c r="V916" s="13" t="n">
        <f aca="false">R916*(1-G916)-T916-U916</f>
        <v>1123.84</v>
      </c>
      <c r="W916" s="13" t="n">
        <f aca="false">V916-F916</f>
        <v>180.71</v>
      </c>
      <c r="X916" s="2" t="s">
        <v>13615</v>
      </c>
      <c r="Y916" s="2"/>
      <c r="Z916" s="13"/>
      <c r="AA916" s="2"/>
    </row>
    <row r="917" customFormat="false" ht="15" hidden="false" customHeight="false" outlineLevel="0" collapsed="false">
      <c r="A917" s="8" t="s">
        <v>10881</v>
      </c>
      <c r="B917" s="10" t="str">
        <f aca="false">'Layout Mercado Libre'!C917</f>
        <v>Pasta Lassar Andrómaco Óxido de Zinc 25% Tubo 110 g</v>
      </c>
      <c r="C917" s="10" t="str">
        <f aca="false">IFERROR(LEFT('Layout Mercado Libre'!E917,FIND(" &gt; ",'Layout Mercado Libre'!E917)-1),"")</f>
        <v>Salud y Equipamiento Médico</v>
      </c>
      <c r="D917" s="12" t="n">
        <v>86.5</v>
      </c>
      <c r="E917" s="13" t="n">
        <f aca="false">Parámetros!$B$5</f>
        <v>4</v>
      </c>
      <c r="F917" s="13" t="n">
        <f aca="false">D917+E917</f>
        <v>90.5</v>
      </c>
      <c r="G917" s="3" t="n">
        <f aca="false">IF(C917="",Parámetros!$B$9,IFERROR(VLOOKUP(C917,Parámetros!$A$20:$B$23,2,FALSE()),Parámetros!$B$9))</f>
        <v>0.14</v>
      </c>
      <c r="H917" s="14" t="n">
        <v>0.18</v>
      </c>
      <c r="I917" s="12" t="n">
        <v>75</v>
      </c>
      <c r="J917" s="13" t="n">
        <f aca="false">ROUNDUP((F917+Parámetros!$C$13)/(1-G917),0)</f>
        <v>135</v>
      </c>
      <c r="K917" s="13" t="n">
        <f aca="false">ROUNDUP((F917+Parámetros!$C$14)/(1-G917),0)</f>
        <v>141</v>
      </c>
      <c r="L917" s="13" t="n">
        <f aca="false">ROUNDUP((F917+Parámetros!$C$15)/(1-G917),0)</f>
        <v>149</v>
      </c>
      <c r="M917" s="13" t="n">
        <f aca="false">MAX(ROUNDUP((F917+I917)/(1-G917),0),Parámetros!$B$7)</f>
        <v>299</v>
      </c>
      <c r="N917" s="12"/>
      <c r="O917" s="12"/>
      <c r="P917" s="13" t="n">
        <f aca="false">Parámetros!$B$6</f>
        <v>1</v>
      </c>
      <c r="Q917" s="13" t="n">
        <f aca="false">IF(AND(ISNUMBER(O917),O917-P917&gt;=Parámetros!$B$7),M917,IF(J917&lt;Parámetros!$B$13,J917,IF(K917&lt;Parámetros!$B$14,K917,IF(L917&lt;Parámetros!$B$15,L917,M917))))</f>
        <v>141</v>
      </c>
      <c r="R917" s="13" t="n">
        <f aca="false">IF(AND(ISNUMBER(O917),O917-P917&gt;=Q917),O917-P917,Q917)</f>
        <v>141</v>
      </c>
      <c r="S917" s="3" t="str">
        <f aca="false">IF(ISNUMBER(O917),R917/O917-1,"")</f>
        <v/>
      </c>
      <c r="T917" s="13" t="n">
        <f aca="false">VLOOKUP(R917,Parámetros!$A$13:$C$16,3,TRUE())</f>
        <v>30</v>
      </c>
      <c r="U917" s="13" t="n">
        <f aca="false">IF(R917&gt;=Parámetros!$B$7,I917,0)</f>
        <v>0</v>
      </c>
      <c r="V917" s="13" t="n">
        <f aca="false">R917*(1-G917)-T917-U917</f>
        <v>91.26</v>
      </c>
      <c r="W917" s="13" t="n">
        <f aca="false">V917-F917</f>
        <v>0.760000000000005</v>
      </c>
      <c r="X917" s="2" t="s">
        <v>13781</v>
      </c>
      <c r="Y917" s="2"/>
      <c r="Z917" s="13"/>
      <c r="AA917" s="2"/>
    </row>
    <row r="918" customFormat="false" ht="15" hidden="false" customHeight="false" outlineLevel="0" collapsed="false">
      <c r="A918" s="8" t="s">
        <v>10890</v>
      </c>
      <c r="B918" s="10" t="str">
        <f aca="false">'Layout Mercado Libre'!C918</f>
        <v>Nulytely Polvo Sabor Cereza 4 Sobres 110.1 g</v>
      </c>
      <c r="C918" s="10" t="str">
        <f aca="false">IFERROR(LEFT('Layout Mercado Libre'!E918,FIND(" &gt; ",'Layout Mercado Libre'!E918)-1),"")</f>
        <v>Salud y Equipamiento Médico</v>
      </c>
      <c r="D918" s="12" t="n">
        <v>372.34</v>
      </c>
      <c r="E918" s="13" t="n">
        <f aca="false">Parámetros!$B$5</f>
        <v>4</v>
      </c>
      <c r="F918" s="13" t="n">
        <f aca="false">D918+E918</f>
        <v>376.34</v>
      </c>
      <c r="G918" s="3" t="n">
        <f aca="false">IF(C918="",Parámetros!$B$9,IFERROR(VLOOKUP(C918,Parámetros!$A$20:$B$23,2,FALSE()),Parámetros!$B$9))</f>
        <v>0.14</v>
      </c>
      <c r="H918" s="14" t="n">
        <v>0.16</v>
      </c>
      <c r="I918" s="12" t="n">
        <v>75</v>
      </c>
      <c r="J918" s="13" t="n">
        <f aca="false">ROUNDUP((F918+Parámetros!$C$13)/(1-G918),0)</f>
        <v>467</v>
      </c>
      <c r="K918" s="13" t="n">
        <f aca="false">ROUNDUP((F918+Parámetros!$C$14)/(1-G918),0)</f>
        <v>473</v>
      </c>
      <c r="L918" s="13" t="n">
        <f aca="false">ROUNDUP((F918+Parámetros!$C$15)/(1-G918),0)</f>
        <v>481</v>
      </c>
      <c r="M918" s="13" t="n">
        <f aca="false">MAX(ROUNDUP((F918+I918)/(1-G918),0),Parámetros!$B$7)</f>
        <v>525</v>
      </c>
      <c r="N918" s="12"/>
      <c r="O918" s="12"/>
      <c r="P918" s="13" t="n">
        <f aca="false">Parámetros!$B$6</f>
        <v>1</v>
      </c>
      <c r="Q918" s="13" t="n">
        <f aca="false">IF(AND(ISNUMBER(O918),O918-P918&gt;=Parámetros!$B$7),M918,IF(J918&lt;Parámetros!$B$13,J918,IF(K918&lt;Parámetros!$B$14,K918,IF(L918&lt;Parámetros!$B$15,L918,M918))))</f>
        <v>525</v>
      </c>
      <c r="R918" s="13" t="n">
        <f aca="false">IF(AND(ISNUMBER(O918),O918-P918&gt;=Q918),O918-P918,Q918)</f>
        <v>525</v>
      </c>
      <c r="S918" s="3" t="str">
        <f aca="false">IF(ISNUMBER(O918),R918/O918-1,"")</f>
        <v/>
      </c>
      <c r="T918" s="13" t="n">
        <f aca="false">VLOOKUP(R918,Parámetros!$A$13:$C$16,3,TRUE())</f>
        <v>0</v>
      </c>
      <c r="U918" s="13" t="n">
        <f aca="false">IF(R918&gt;=Parámetros!$B$7,I918,0)</f>
        <v>75</v>
      </c>
      <c r="V918" s="13" t="n">
        <f aca="false">R918*(1-G918)-T918-U918</f>
        <v>376.5</v>
      </c>
      <c r="W918" s="13" t="n">
        <f aca="false">V918-F918</f>
        <v>0.160000000000025</v>
      </c>
      <c r="X918" s="2" t="s">
        <v>13782</v>
      </c>
      <c r="Y918" s="2"/>
      <c r="Z918" s="13"/>
      <c r="AA918" s="2"/>
    </row>
    <row r="919" customFormat="false" ht="15" hidden="false" customHeight="false" outlineLevel="0" collapsed="false">
      <c r="A919" s="8" t="s">
        <v>10904</v>
      </c>
      <c r="B919" s="10" t="str">
        <f aca="false">'Layout Mercado Libre'!C919</f>
        <v>Diflosensi Dapagliflozina 10 mg 28 Tabletas</v>
      </c>
      <c r="C919" s="10" t="str">
        <f aca="false">IFERROR(LEFT('Layout Mercado Libre'!E919,FIND(" &gt; ",'Layout Mercado Libre'!E919)-1),"")</f>
        <v>Salud y Equipamiento Médico</v>
      </c>
      <c r="D919" s="12" t="n">
        <v>298.91</v>
      </c>
      <c r="E919" s="13" t="n">
        <f aca="false">Parámetros!$B$5</f>
        <v>4</v>
      </c>
      <c r="F919" s="13" t="n">
        <f aca="false">D919+E919</f>
        <v>302.91</v>
      </c>
      <c r="G919" s="3" t="n">
        <f aca="false">IF(C919="",Parámetros!$B$9,IFERROR(VLOOKUP(C919,Parámetros!$A$20:$B$23,2,FALSE()),Parámetros!$B$9))</f>
        <v>0.14</v>
      </c>
      <c r="H919" s="14" t="n">
        <v>0.18</v>
      </c>
      <c r="I919" s="12" t="n">
        <v>75</v>
      </c>
      <c r="J919" s="13" t="n">
        <f aca="false">ROUNDUP((F919+Parámetros!$C$13)/(1-G919),0)</f>
        <v>382</v>
      </c>
      <c r="K919" s="13" t="n">
        <f aca="false">ROUNDUP((F919+Parámetros!$C$14)/(1-G919),0)</f>
        <v>388</v>
      </c>
      <c r="L919" s="13" t="n">
        <f aca="false">ROUNDUP((F919+Parámetros!$C$15)/(1-G919),0)</f>
        <v>396</v>
      </c>
      <c r="M919" s="13" t="n">
        <f aca="false">MAX(ROUNDUP((F919+I919)/(1-G919),0),Parámetros!$B$7)</f>
        <v>440</v>
      </c>
      <c r="N919" s="12" t="n">
        <v>462.17</v>
      </c>
      <c r="O919" s="12" t="n">
        <v>450</v>
      </c>
      <c r="P919" s="13" t="n">
        <f aca="false">Parámetros!$B$6</f>
        <v>1</v>
      </c>
      <c r="Q919" s="13" t="n">
        <f aca="false">IF(AND(ISNUMBER(O919),O919-P919&gt;=Parámetros!$B$7),M919,IF(J919&lt;Parámetros!$B$13,J919,IF(K919&lt;Parámetros!$B$14,K919,IF(L919&lt;Parámetros!$B$15,L919,M919))))</f>
        <v>440</v>
      </c>
      <c r="R919" s="13" t="n">
        <f aca="false">IF(AND(ISNUMBER(O919),O919-P919&gt;=Q919),O919-P919,Q919)</f>
        <v>449</v>
      </c>
      <c r="S919" s="3" t="n">
        <f aca="false">IF(ISNUMBER(O919),R919/O919-1,"")</f>
        <v>-0.00222222222222224</v>
      </c>
      <c r="T919" s="13" t="n">
        <f aca="false">VLOOKUP(R919,Parámetros!$A$13:$C$16,3,TRUE())</f>
        <v>0</v>
      </c>
      <c r="U919" s="13" t="n">
        <f aca="false">IF(R919&gt;=Parámetros!$B$7,I919,0)</f>
        <v>75</v>
      </c>
      <c r="V919" s="13" t="n">
        <f aca="false">R919*(1-G919)-T919-U919</f>
        <v>311.14</v>
      </c>
      <c r="W919" s="13" t="n">
        <f aca="false">V919-F919</f>
        <v>8.22999999999996</v>
      </c>
      <c r="X919" s="2" t="s">
        <v>13499</v>
      </c>
      <c r="Y919" s="2"/>
      <c r="Z919" s="13"/>
      <c r="AA919" s="2"/>
    </row>
    <row r="920" customFormat="false" ht="15" hidden="false" customHeight="false" outlineLevel="0" collapsed="false">
      <c r="A920" s="8" t="s">
        <v>10914</v>
      </c>
      <c r="B920" s="10" t="str">
        <f aca="false">'Layout Mercado Libre'!C920</f>
        <v>Jeringa para Insulina BD Ultra-Fine 0.5 ml 6 mm 30 Piezas</v>
      </c>
      <c r="C920" s="10" t="str">
        <f aca="false">IFERROR(LEFT('Layout Mercado Libre'!E920,FIND(" &gt; ",'Layout Mercado Libre'!E920)-1),"")</f>
        <v>Salud y Equipamiento Médico</v>
      </c>
      <c r="D920" s="12" t="n">
        <v>120.63</v>
      </c>
      <c r="E920" s="13" t="n">
        <f aca="false">Parámetros!$B$5</f>
        <v>4</v>
      </c>
      <c r="F920" s="13" t="n">
        <f aca="false">D920+E920</f>
        <v>124.63</v>
      </c>
      <c r="G920" s="3" t="n">
        <f aca="false">IF(C920="",Parámetros!$B$9,IFERROR(VLOOKUP(C920,Parámetros!$A$20:$B$23,2,FALSE()),Parámetros!$B$9))</f>
        <v>0.14</v>
      </c>
      <c r="H920" s="14" t="n">
        <v>0.43</v>
      </c>
      <c r="I920" s="12" t="n">
        <v>75</v>
      </c>
      <c r="J920" s="13" t="n">
        <f aca="false">ROUNDUP((F920+Parámetros!$C$13)/(1-G920),0)</f>
        <v>174</v>
      </c>
      <c r="K920" s="13" t="n">
        <f aca="false">ROUNDUP((F920+Parámetros!$C$14)/(1-G920),0)</f>
        <v>180</v>
      </c>
      <c r="L920" s="13" t="n">
        <f aca="false">ROUNDUP((F920+Parámetros!$C$15)/(1-G920),0)</f>
        <v>188</v>
      </c>
      <c r="M920" s="13" t="n">
        <f aca="false">MAX(ROUNDUP((F920+I920)/(1-G920),0),Parámetros!$B$7)</f>
        <v>299</v>
      </c>
      <c r="N920" s="12"/>
      <c r="O920" s="12"/>
      <c r="P920" s="13" t="n">
        <f aca="false">Parámetros!$B$6</f>
        <v>1</v>
      </c>
      <c r="Q920" s="13" t="n">
        <f aca="false">IF(AND(ISNUMBER(O920),O920-P920&gt;=Parámetros!$B$7),M920,IF(J920&lt;Parámetros!$B$13,J920,IF(K920&lt;Parámetros!$B$14,K920,IF(L920&lt;Parámetros!$B$15,L920,M920))))</f>
        <v>188</v>
      </c>
      <c r="R920" s="13" t="n">
        <f aca="false">IF(AND(ISNUMBER(O920),O920-P920&gt;=Q920),O920-P920,Q920)</f>
        <v>188</v>
      </c>
      <c r="S920" s="3" t="str">
        <f aca="false">IF(ISNUMBER(O920),R920/O920-1,"")</f>
        <v/>
      </c>
      <c r="T920" s="13" t="n">
        <f aca="false">VLOOKUP(R920,Parámetros!$A$13:$C$16,3,TRUE())</f>
        <v>37</v>
      </c>
      <c r="U920" s="13" t="n">
        <f aca="false">IF(R920&gt;=Parámetros!$B$7,I920,0)</f>
        <v>0</v>
      </c>
      <c r="V920" s="13" t="n">
        <f aca="false">R920*(1-G920)-T920-U920</f>
        <v>124.68</v>
      </c>
      <c r="W920" s="13" t="n">
        <f aca="false">V920-F920</f>
        <v>0.0500000000000114</v>
      </c>
      <c r="X920" s="2" t="s">
        <v>13699</v>
      </c>
      <c r="Y920" s="2"/>
      <c r="Z920" s="13"/>
      <c r="AA920" s="2"/>
    </row>
    <row r="921" customFormat="false" ht="15" hidden="false" customHeight="false" outlineLevel="0" collapsed="false">
      <c r="A921" s="8" t="s">
        <v>10925</v>
      </c>
      <c r="B921" s="10" t="str">
        <f aca="false">'Layout Mercado Libre'!C921</f>
        <v>Supradol Ketorolaco 10 mg 10 Tabletas</v>
      </c>
      <c r="C921" s="10" t="str">
        <f aca="false">IFERROR(LEFT('Layout Mercado Libre'!E921,FIND(" &gt; ",'Layout Mercado Libre'!E921)-1),"")</f>
        <v>Salud y Equipamiento Médico</v>
      </c>
      <c r="D921" s="12" t="n">
        <v>90.72</v>
      </c>
      <c r="E921" s="13" t="n">
        <f aca="false">Parámetros!$B$5</f>
        <v>4</v>
      </c>
      <c r="F921" s="13" t="n">
        <f aca="false">D921+E921</f>
        <v>94.72</v>
      </c>
      <c r="G921" s="3" t="n">
        <f aca="false">IF(C921="",Parámetros!$B$9,IFERROR(VLOOKUP(C921,Parámetros!$A$20:$B$23,2,FALSE()),Parámetros!$B$9))</f>
        <v>0.14</v>
      </c>
      <c r="H921" s="14" t="n">
        <v>0.14</v>
      </c>
      <c r="I921" s="12" t="n">
        <v>75</v>
      </c>
      <c r="J921" s="13" t="n">
        <f aca="false">ROUNDUP((F921+Parámetros!$C$13)/(1-G921),0)</f>
        <v>140</v>
      </c>
      <c r="K921" s="13" t="n">
        <f aca="false">ROUNDUP((F921+Parámetros!$C$14)/(1-G921),0)</f>
        <v>146</v>
      </c>
      <c r="L921" s="13" t="n">
        <f aca="false">ROUNDUP((F921+Parámetros!$C$15)/(1-G921),0)</f>
        <v>154</v>
      </c>
      <c r="M921" s="13" t="n">
        <f aca="false">MAX(ROUNDUP((F921+I921)/(1-G921),0),Parámetros!$B$7)</f>
        <v>299</v>
      </c>
      <c r="N921" s="12"/>
      <c r="O921" s="12"/>
      <c r="P921" s="13" t="n">
        <f aca="false">Parámetros!$B$6</f>
        <v>1</v>
      </c>
      <c r="Q921" s="13" t="n">
        <f aca="false">IF(AND(ISNUMBER(O921),O921-P921&gt;=Parámetros!$B$7),M921,IF(J921&lt;Parámetros!$B$13,J921,IF(K921&lt;Parámetros!$B$14,K921,IF(L921&lt;Parámetros!$B$15,L921,M921))))</f>
        <v>146</v>
      </c>
      <c r="R921" s="13" t="n">
        <f aca="false">IF(AND(ISNUMBER(O921),O921-P921&gt;=Q921),O921-P921,Q921)</f>
        <v>146</v>
      </c>
      <c r="S921" s="3" t="str">
        <f aca="false">IF(ISNUMBER(O921),R921/O921-1,"")</f>
        <v/>
      </c>
      <c r="T921" s="13" t="n">
        <f aca="false">VLOOKUP(R921,Parámetros!$A$13:$C$16,3,TRUE())</f>
        <v>30</v>
      </c>
      <c r="U921" s="13" t="n">
        <f aca="false">IF(R921&gt;=Parámetros!$B$7,I921,0)</f>
        <v>0</v>
      </c>
      <c r="V921" s="13" t="n">
        <f aca="false">R921*(1-G921)-T921-U921</f>
        <v>95.56</v>
      </c>
      <c r="W921" s="13" t="n">
        <f aca="false">V921-F921</f>
        <v>0.840000000000003</v>
      </c>
      <c r="X921" s="2" t="s">
        <v>13533</v>
      </c>
      <c r="Y921" s="2"/>
      <c r="Z921" s="13"/>
      <c r="AA921" s="2"/>
    </row>
    <row r="922" customFormat="false" ht="15" hidden="false" customHeight="false" outlineLevel="0" collapsed="false">
      <c r="A922" s="8" t="s">
        <v>10934</v>
      </c>
      <c r="B922" s="10" t="str">
        <f aca="false">'Layout Mercado Libre'!C922</f>
        <v>Anaferon Adulto 20 Tabletas Materia Medica</v>
      </c>
      <c r="C922" s="10" t="str">
        <f aca="false">IFERROR(LEFT('Layout Mercado Libre'!E922,FIND(" &gt; ",'Layout Mercado Libre'!E922)-1),"")</f>
        <v>Salud y Equipamiento Médico</v>
      </c>
      <c r="D922" s="12" t="n">
        <v>271.74</v>
      </c>
      <c r="E922" s="13" t="n">
        <f aca="false">Parámetros!$B$5</f>
        <v>4</v>
      </c>
      <c r="F922" s="13" t="n">
        <f aca="false">D922+E922</f>
        <v>275.74</v>
      </c>
      <c r="G922" s="3" t="n">
        <f aca="false">IF(C922="",Parámetros!$B$9,IFERROR(VLOOKUP(C922,Parámetros!$A$20:$B$23,2,FALSE()),Parámetros!$B$9))</f>
        <v>0.14</v>
      </c>
      <c r="H922" s="14" t="n">
        <v>0.17</v>
      </c>
      <c r="I922" s="12" t="n">
        <v>75</v>
      </c>
      <c r="J922" s="13" t="n">
        <f aca="false">ROUNDUP((F922+Parámetros!$C$13)/(1-G922),0)</f>
        <v>350</v>
      </c>
      <c r="K922" s="13" t="n">
        <f aca="false">ROUNDUP((F922+Parámetros!$C$14)/(1-G922),0)</f>
        <v>356</v>
      </c>
      <c r="L922" s="13" t="n">
        <f aca="false">ROUNDUP((F922+Parámetros!$C$15)/(1-G922),0)</f>
        <v>364</v>
      </c>
      <c r="M922" s="13" t="n">
        <f aca="false">MAX(ROUNDUP((F922+I922)/(1-G922),0),Parámetros!$B$7)</f>
        <v>408</v>
      </c>
      <c r="N922" s="12" t="n">
        <v>471.85</v>
      </c>
      <c r="O922" s="12" t="n">
        <v>445</v>
      </c>
      <c r="P922" s="13" t="n">
        <f aca="false">Parámetros!$B$6</f>
        <v>1</v>
      </c>
      <c r="Q922" s="13" t="n">
        <f aca="false">IF(AND(ISNUMBER(O922),O922-P922&gt;=Parámetros!$B$7),M922,IF(J922&lt;Parámetros!$B$13,J922,IF(K922&lt;Parámetros!$B$14,K922,IF(L922&lt;Parámetros!$B$15,L922,M922))))</f>
        <v>408</v>
      </c>
      <c r="R922" s="13" t="n">
        <f aca="false">IF(AND(ISNUMBER(O922),O922-P922&gt;=Q922),O922-P922,Q922)</f>
        <v>444</v>
      </c>
      <c r="S922" s="3" t="n">
        <f aca="false">IF(ISNUMBER(O922),R922/O922-1,"")</f>
        <v>-0.00224719101123594</v>
      </c>
      <c r="T922" s="13" t="n">
        <f aca="false">VLOOKUP(R922,Parámetros!$A$13:$C$16,3,TRUE())</f>
        <v>0</v>
      </c>
      <c r="U922" s="13" t="n">
        <f aca="false">IF(R922&gt;=Parámetros!$B$7,I922,0)</f>
        <v>75</v>
      </c>
      <c r="V922" s="13" t="n">
        <f aca="false">R922*(1-G922)-T922-U922</f>
        <v>306.84</v>
      </c>
      <c r="W922" s="13" t="n">
        <f aca="false">V922-F922</f>
        <v>31.1</v>
      </c>
      <c r="X922" s="2" t="s">
        <v>13521</v>
      </c>
      <c r="Y922" s="2"/>
      <c r="Z922" s="13"/>
      <c r="AA922" s="2"/>
    </row>
    <row r="923" customFormat="false" ht="15" hidden="false" customHeight="false" outlineLevel="0" collapsed="false">
      <c r="A923" s="8" t="s">
        <v>10946</v>
      </c>
      <c r="B923" s="10" t="str">
        <f aca="false">'Layout Mercado Libre'!C923</f>
        <v>Patanol Olopatadina 0.2% Solución Oftálmica 2.5 ml</v>
      </c>
      <c r="C923" s="10" t="str">
        <f aca="false">IFERROR(LEFT('Layout Mercado Libre'!E923,FIND(" &gt; ",'Layout Mercado Libre'!E923)-1),"")</f>
        <v>Salud y Equipamiento Médico</v>
      </c>
      <c r="D923" s="12" t="n">
        <v>895</v>
      </c>
      <c r="E923" s="13" t="n">
        <f aca="false">Parámetros!$B$5</f>
        <v>4</v>
      </c>
      <c r="F923" s="13" t="n">
        <f aca="false">D923+E923</f>
        <v>899</v>
      </c>
      <c r="G923" s="3" t="n">
        <f aca="false">IF(C923="",Parámetros!$B$9,IFERROR(VLOOKUP(C923,Parámetros!$A$20:$B$23,2,FALSE()),Parámetros!$B$9))</f>
        <v>0.14</v>
      </c>
      <c r="H923" s="14" t="n">
        <v>0.05</v>
      </c>
      <c r="I923" s="12" t="n">
        <v>75</v>
      </c>
      <c r="J923" s="13" t="n">
        <f aca="false">ROUNDUP((F923+Parámetros!$C$13)/(1-G923),0)</f>
        <v>1075</v>
      </c>
      <c r="K923" s="13" t="n">
        <f aca="false">ROUNDUP((F923+Parámetros!$C$14)/(1-G923),0)</f>
        <v>1081</v>
      </c>
      <c r="L923" s="13" t="n">
        <f aca="false">ROUNDUP((F923+Parámetros!$C$15)/(1-G923),0)</f>
        <v>1089</v>
      </c>
      <c r="M923" s="13" t="n">
        <f aca="false">MAX(ROUNDUP((F923+I923)/(1-G923),0),Parámetros!$B$7)</f>
        <v>1133</v>
      </c>
      <c r="N923" s="12" t="n">
        <v>1573.62</v>
      </c>
      <c r="O923" s="12" t="n">
        <v>1345</v>
      </c>
      <c r="P923" s="13" t="n">
        <f aca="false">Parámetros!$B$6</f>
        <v>1</v>
      </c>
      <c r="Q923" s="13" t="n">
        <f aca="false">IF(AND(ISNUMBER(O923),O923-P923&gt;=Parámetros!$B$7),M923,IF(J923&lt;Parámetros!$B$13,J923,IF(K923&lt;Parámetros!$B$14,K923,IF(L923&lt;Parámetros!$B$15,L923,M923))))</f>
        <v>1133</v>
      </c>
      <c r="R923" s="13" t="n">
        <f aca="false">IF(AND(ISNUMBER(O923),O923-P923&gt;=Q923),O923-P923,Q923)</f>
        <v>1344</v>
      </c>
      <c r="S923" s="3" t="n">
        <f aca="false">IF(ISNUMBER(O923),R923/O923-1,"")</f>
        <v>-0.000743494423791846</v>
      </c>
      <c r="T923" s="13" t="n">
        <f aca="false">VLOOKUP(R923,Parámetros!$A$13:$C$16,3,TRUE())</f>
        <v>0</v>
      </c>
      <c r="U923" s="13" t="n">
        <f aca="false">IF(R923&gt;=Parámetros!$B$7,I923,0)</f>
        <v>75</v>
      </c>
      <c r="V923" s="13" t="n">
        <f aca="false">R923*(1-G923)-T923-U923</f>
        <v>1080.84</v>
      </c>
      <c r="W923" s="13" t="n">
        <f aca="false">V923-F923</f>
        <v>181.84</v>
      </c>
      <c r="X923" s="2" t="s">
        <v>13605</v>
      </c>
      <c r="Y923" s="2"/>
      <c r="Z923" s="13"/>
      <c r="AA923" s="2"/>
    </row>
    <row r="924" customFormat="false" ht="15" hidden="false" customHeight="false" outlineLevel="0" collapsed="false">
      <c r="A924" s="8" t="s">
        <v>10960</v>
      </c>
      <c r="B924" s="10" t="str">
        <f aca="false">'Layout Mercado Libre'!C924</f>
        <v>Aldactone 100 mg Espironolactona 30 Tabletas</v>
      </c>
      <c r="C924" s="10" t="str">
        <f aca="false">IFERROR(LEFT('Layout Mercado Libre'!E924,FIND(" &gt; ",'Layout Mercado Libre'!E924)-1),"")</f>
        <v>Salud y Equipamiento Médico</v>
      </c>
      <c r="D924" s="12" t="n">
        <v>800.72</v>
      </c>
      <c r="E924" s="13" t="n">
        <f aca="false">Parámetros!$B$5</f>
        <v>4</v>
      </c>
      <c r="F924" s="13" t="n">
        <f aca="false">D924+E924</f>
        <v>804.72</v>
      </c>
      <c r="G924" s="3" t="n">
        <f aca="false">IF(C924="",Parámetros!$B$9,IFERROR(VLOOKUP(C924,Parámetros!$A$20:$B$23,2,FALSE()),Parámetros!$B$9))</f>
        <v>0.14</v>
      </c>
      <c r="H924" s="14" t="n">
        <v>0.19</v>
      </c>
      <c r="I924" s="12" t="n">
        <v>75</v>
      </c>
      <c r="J924" s="13" t="n">
        <f aca="false">ROUNDUP((F924+Parámetros!$C$13)/(1-G924),0)</f>
        <v>965</v>
      </c>
      <c r="K924" s="13" t="n">
        <f aca="false">ROUNDUP((F924+Parámetros!$C$14)/(1-G924),0)</f>
        <v>971</v>
      </c>
      <c r="L924" s="13" t="n">
        <f aca="false">ROUNDUP((F924+Parámetros!$C$15)/(1-G924),0)</f>
        <v>979</v>
      </c>
      <c r="M924" s="13" t="n">
        <f aca="false">MAX(ROUNDUP((F924+I924)/(1-G924),0),Parámetros!$B$7)</f>
        <v>1023</v>
      </c>
      <c r="N924" s="12" t="n">
        <v>1555.28</v>
      </c>
      <c r="O924" s="12" t="n">
        <v>1189</v>
      </c>
      <c r="P924" s="13" t="n">
        <f aca="false">Parámetros!$B$6</f>
        <v>1</v>
      </c>
      <c r="Q924" s="13" t="n">
        <f aca="false">IF(AND(ISNUMBER(O924),O924-P924&gt;=Parámetros!$B$7),M924,IF(J924&lt;Parámetros!$B$13,J924,IF(K924&lt;Parámetros!$B$14,K924,IF(L924&lt;Parámetros!$B$15,L924,M924))))</f>
        <v>1023</v>
      </c>
      <c r="R924" s="13" t="n">
        <f aca="false">IF(AND(ISNUMBER(O924),O924-P924&gt;=Q924),O924-P924,Q924)</f>
        <v>1188</v>
      </c>
      <c r="S924" s="3" t="n">
        <f aca="false">IF(ISNUMBER(O924),R924/O924-1,"")</f>
        <v>-0.000841042893187538</v>
      </c>
      <c r="T924" s="13" t="n">
        <f aca="false">VLOOKUP(R924,Parámetros!$A$13:$C$16,3,TRUE())</f>
        <v>0</v>
      </c>
      <c r="U924" s="13" t="n">
        <f aca="false">IF(R924&gt;=Parámetros!$B$7,I924,0)</f>
        <v>75</v>
      </c>
      <c r="V924" s="13" t="n">
        <f aca="false">R924*(1-G924)-T924-U924</f>
        <v>946.68</v>
      </c>
      <c r="W924" s="13" t="n">
        <f aca="false">V924-F924</f>
        <v>141.96</v>
      </c>
      <c r="X924" s="2" t="s">
        <v>13501</v>
      </c>
      <c r="Y924" s="2"/>
      <c r="Z924" s="13"/>
      <c r="AA924" s="2"/>
    </row>
    <row r="925" customFormat="false" ht="15" hidden="false" customHeight="false" outlineLevel="0" collapsed="false">
      <c r="A925" s="8" t="s">
        <v>10974</v>
      </c>
      <c r="B925" s="10" t="str">
        <f aca="false">'Layout Mercado Libre'!C925</f>
        <v>Quimara-1 Imiquimod 5% Crema Tubo 5 g</v>
      </c>
      <c r="C925" s="10" t="str">
        <f aca="false">IFERROR(LEFT('Layout Mercado Libre'!E925,FIND(" &gt; ",'Layout Mercado Libre'!E925)-1),"")</f>
        <v>Salud y Equipamiento Médico</v>
      </c>
      <c r="D925" s="12" t="n">
        <v>1070.82</v>
      </c>
      <c r="E925" s="13" t="n">
        <f aca="false">Parámetros!$B$5</f>
        <v>4</v>
      </c>
      <c r="F925" s="13" t="n">
        <f aca="false">D925+E925</f>
        <v>1074.82</v>
      </c>
      <c r="G925" s="3" t="n">
        <f aca="false">IF(C925="",Parámetros!$B$9,IFERROR(VLOOKUP(C925,Parámetros!$A$20:$B$23,2,FALSE()),Parámetros!$B$9))</f>
        <v>0.14</v>
      </c>
      <c r="H925" s="14" t="n">
        <v>0.06</v>
      </c>
      <c r="I925" s="12" t="n">
        <v>75</v>
      </c>
      <c r="J925" s="13" t="n">
        <f aca="false">ROUNDUP((F925+Parámetros!$C$13)/(1-G925),0)</f>
        <v>1279</v>
      </c>
      <c r="K925" s="13" t="n">
        <f aca="false">ROUNDUP((F925+Parámetros!$C$14)/(1-G925),0)</f>
        <v>1285</v>
      </c>
      <c r="L925" s="13" t="n">
        <f aca="false">ROUNDUP((F925+Parámetros!$C$15)/(1-G925),0)</f>
        <v>1293</v>
      </c>
      <c r="M925" s="13" t="n">
        <f aca="false">MAX(ROUNDUP((F925+I925)/(1-G925),0),Parámetros!$B$7)</f>
        <v>1337</v>
      </c>
      <c r="N925" s="12" t="n">
        <v>1914.47</v>
      </c>
      <c r="O925" s="12" t="n">
        <v>1700</v>
      </c>
      <c r="P925" s="13" t="n">
        <f aca="false">Parámetros!$B$6</f>
        <v>1</v>
      </c>
      <c r="Q925" s="13" t="n">
        <f aca="false">IF(AND(ISNUMBER(O925),O925-P925&gt;=Parámetros!$B$7),M925,IF(J925&lt;Parámetros!$B$13,J925,IF(K925&lt;Parámetros!$B$14,K925,IF(L925&lt;Parámetros!$B$15,L925,M925))))</f>
        <v>1337</v>
      </c>
      <c r="R925" s="13" t="n">
        <f aca="false">IF(AND(ISNUMBER(O925),O925-P925&gt;=Q925),O925-P925,Q925)</f>
        <v>1699</v>
      </c>
      <c r="S925" s="3" t="n">
        <f aca="false">IF(ISNUMBER(O925),R925/O925-1,"")</f>
        <v>-0.000588235294117667</v>
      </c>
      <c r="T925" s="13" t="n">
        <f aca="false">VLOOKUP(R925,Parámetros!$A$13:$C$16,3,TRUE())</f>
        <v>0</v>
      </c>
      <c r="U925" s="13" t="n">
        <f aca="false">IF(R925&gt;=Parámetros!$B$7,I925,0)</f>
        <v>75</v>
      </c>
      <c r="V925" s="13" t="n">
        <f aca="false">R925*(1-G925)-T925-U925</f>
        <v>1386.14</v>
      </c>
      <c r="W925" s="13" t="n">
        <f aca="false">V925-F925</f>
        <v>311.32</v>
      </c>
      <c r="X925" s="2" t="s">
        <v>13783</v>
      </c>
      <c r="Y925" s="2"/>
      <c r="Z925" s="13"/>
      <c r="AA925" s="2"/>
    </row>
    <row r="926" customFormat="false" ht="15" hidden="false" customHeight="false" outlineLevel="0" collapsed="false">
      <c r="A926" s="8" t="s">
        <v>10983</v>
      </c>
      <c r="B926" s="10" t="str">
        <f aca="false">'Layout Mercado Libre'!C926</f>
        <v>Vino de Cuasia Genciana y Colombo Higia 400 ml</v>
      </c>
      <c r="C926" s="10" t="str">
        <f aca="false">IFERROR(LEFT('Layout Mercado Libre'!E926,FIND(" &gt; ",'Layout Mercado Libre'!E926)-1),"")</f>
        <v>Salud y Equipamiento Médico</v>
      </c>
      <c r="D926" s="12" t="n">
        <v>110.64</v>
      </c>
      <c r="E926" s="13" t="n">
        <f aca="false">Parámetros!$B$5</f>
        <v>4</v>
      </c>
      <c r="F926" s="13" t="n">
        <f aca="false">D926+E926</f>
        <v>114.64</v>
      </c>
      <c r="G926" s="3" t="n">
        <f aca="false">IF(C926="",Parámetros!$B$9,IFERROR(VLOOKUP(C926,Parámetros!$A$20:$B$23,2,FALSE()),Parámetros!$B$9))</f>
        <v>0.14</v>
      </c>
      <c r="H926" s="14" t="n">
        <v>0.53</v>
      </c>
      <c r="I926" s="12" t="n">
        <v>90</v>
      </c>
      <c r="J926" s="13" t="n">
        <f aca="false">ROUNDUP((F926+Parámetros!$C$13)/(1-G926),0)</f>
        <v>163</v>
      </c>
      <c r="K926" s="13" t="n">
        <f aca="false">ROUNDUP((F926+Parámetros!$C$14)/(1-G926),0)</f>
        <v>169</v>
      </c>
      <c r="L926" s="13" t="n">
        <f aca="false">ROUNDUP((F926+Parámetros!$C$15)/(1-G926),0)</f>
        <v>177</v>
      </c>
      <c r="M926" s="13" t="n">
        <f aca="false">MAX(ROUNDUP((F926+I926)/(1-G926),0),Parámetros!$B$7)</f>
        <v>299</v>
      </c>
      <c r="N926" s="12" t="n">
        <v>249.22</v>
      </c>
      <c r="O926" s="12" t="n">
        <v>200.05</v>
      </c>
      <c r="P926" s="13" t="n">
        <f aca="false">Parámetros!$B$6</f>
        <v>1</v>
      </c>
      <c r="Q926" s="13" t="n">
        <f aca="false">IF(AND(ISNUMBER(O926),O926-P926&gt;=Parámetros!$B$7),M926,IF(J926&lt;Parámetros!$B$13,J926,IF(K926&lt;Parámetros!$B$14,K926,IF(L926&lt;Parámetros!$B$15,L926,M926))))</f>
        <v>177</v>
      </c>
      <c r="R926" s="13" t="n">
        <f aca="false">IF(AND(ISNUMBER(O926),O926-P926&gt;=Q926),O926-P926,Q926)</f>
        <v>199.05</v>
      </c>
      <c r="S926" s="3" t="n">
        <f aca="false">IF(ISNUMBER(O926),R926/O926-1,"")</f>
        <v>-0.00499875031242192</v>
      </c>
      <c r="T926" s="13" t="n">
        <f aca="false">VLOOKUP(R926,Parámetros!$A$13:$C$16,3,TRUE())</f>
        <v>37</v>
      </c>
      <c r="U926" s="13" t="n">
        <f aca="false">IF(R926&gt;=Parámetros!$B$7,I926,0)</f>
        <v>0</v>
      </c>
      <c r="V926" s="13" t="n">
        <f aca="false">R926*(1-G926)-T926-U926</f>
        <v>134.183</v>
      </c>
      <c r="W926" s="13" t="n">
        <f aca="false">V926-F926</f>
        <v>19.543</v>
      </c>
      <c r="X926" s="2" t="s">
        <v>13676</v>
      </c>
      <c r="Y926" s="2"/>
      <c r="Z926" s="13"/>
      <c r="AA926" s="2"/>
    </row>
    <row r="927" customFormat="false" ht="15" hidden="false" customHeight="false" outlineLevel="0" collapsed="false">
      <c r="A927" s="8" t="s">
        <v>10993</v>
      </c>
      <c r="B927" s="10" t="str">
        <f aca="false">'Layout Mercado Libre'!C927</f>
        <v>Estericide Solución Antiséptica Spray 120 ml</v>
      </c>
      <c r="C927" s="10" t="str">
        <f aca="false">IFERROR(LEFT('Layout Mercado Libre'!E927,FIND(" &gt; ",'Layout Mercado Libre'!E927)-1),"")</f>
        <v>Salud y Equipamiento Médico</v>
      </c>
      <c r="D927" s="12" t="n">
        <v>111.11</v>
      </c>
      <c r="E927" s="13" t="n">
        <f aca="false">Parámetros!$B$5</f>
        <v>4</v>
      </c>
      <c r="F927" s="13" t="n">
        <f aca="false">D927+E927</f>
        <v>115.11</v>
      </c>
      <c r="G927" s="3" t="n">
        <f aca="false">IF(C927="",Parámetros!$B$9,IFERROR(VLOOKUP(C927,Parámetros!$A$20:$B$23,2,FALSE()),Parámetros!$B$9))</f>
        <v>0.14</v>
      </c>
      <c r="H927" s="14" t="n">
        <v>0.19</v>
      </c>
      <c r="I927" s="12" t="n">
        <v>75</v>
      </c>
      <c r="J927" s="13" t="n">
        <f aca="false">ROUNDUP((F927+Parámetros!$C$13)/(1-G927),0)</f>
        <v>163</v>
      </c>
      <c r="K927" s="13" t="n">
        <f aca="false">ROUNDUP((F927+Parámetros!$C$14)/(1-G927),0)</f>
        <v>169</v>
      </c>
      <c r="L927" s="13" t="n">
        <f aca="false">ROUNDUP((F927+Parámetros!$C$15)/(1-G927),0)</f>
        <v>177</v>
      </c>
      <c r="M927" s="13" t="n">
        <f aca="false">MAX(ROUNDUP((F927+I927)/(1-G927),0),Parámetros!$B$7)</f>
        <v>299</v>
      </c>
      <c r="N927" s="12"/>
      <c r="O927" s="12"/>
      <c r="P927" s="13" t="n">
        <f aca="false">Parámetros!$B$6</f>
        <v>1</v>
      </c>
      <c r="Q927" s="13" t="n">
        <f aca="false">IF(AND(ISNUMBER(O927),O927-P927&gt;=Parámetros!$B$7),M927,IF(J927&lt;Parámetros!$B$13,J927,IF(K927&lt;Parámetros!$B$14,K927,IF(L927&lt;Parámetros!$B$15,L927,M927))))</f>
        <v>177</v>
      </c>
      <c r="R927" s="13" t="n">
        <f aca="false">IF(AND(ISNUMBER(O927),O927-P927&gt;=Q927),O927-P927,Q927)</f>
        <v>177</v>
      </c>
      <c r="S927" s="3" t="str">
        <f aca="false">IF(ISNUMBER(O927),R927/O927-1,"")</f>
        <v/>
      </c>
      <c r="T927" s="13" t="n">
        <f aca="false">VLOOKUP(R927,Parámetros!$A$13:$C$16,3,TRUE())</f>
        <v>37</v>
      </c>
      <c r="U927" s="13" t="n">
        <f aca="false">IF(R927&gt;=Parámetros!$B$7,I927,0)</f>
        <v>0</v>
      </c>
      <c r="V927" s="13" t="n">
        <f aca="false">R927*(1-G927)-T927-U927</f>
        <v>115.22</v>
      </c>
      <c r="W927" s="13" t="n">
        <f aca="false">V927-F927</f>
        <v>0.109999999999999</v>
      </c>
      <c r="X927" s="2" t="s">
        <v>13511</v>
      </c>
      <c r="Y927" s="2"/>
      <c r="Z927" s="13"/>
      <c r="AA927" s="2"/>
    </row>
    <row r="928" customFormat="false" ht="15" hidden="false" customHeight="false" outlineLevel="0" collapsed="false">
      <c r="A928" s="8" t="s">
        <v>11004</v>
      </c>
      <c r="B928" s="10" t="str">
        <f aca="false">'Layout Mercado Libre'!C928</f>
        <v>Silica Seda Pure 3 en 1 Uva Tratamiento Capilar 120 ml</v>
      </c>
      <c r="C928" s="10" t="str">
        <f aca="false">IFERROR(LEFT('Layout Mercado Libre'!E928,FIND(" &gt; ",'Layout Mercado Libre'!E928)-1),"")</f>
        <v>Belleza y Cuidado Personal</v>
      </c>
      <c r="D928" s="12" t="n">
        <v>50.47</v>
      </c>
      <c r="E928" s="13" t="n">
        <f aca="false">Parámetros!$B$5</f>
        <v>4</v>
      </c>
      <c r="F928" s="13" t="n">
        <f aca="false">D928+E928</f>
        <v>54.47</v>
      </c>
      <c r="G928" s="3" t="n">
        <f aca="false">IF(C928="",Parámetros!$B$9,IFERROR(VLOOKUP(C928,Parámetros!$A$20:$B$23,2,FALSE()),Parámetros!$B$9))</f>
        <v>0.14</v>
      </c>
      <c r="H928" s="14" t="n">
        <v>0.19</v>
      </c>
      <c r="I928" s="12" t="n">
        <v>75</v>
      </c>
      <c r="J928" s="13" t="n">
        <f aca="false">ROUNDUP((F928+Parámetros!$C$13)/(1-G928),0)</f>
        <v>93</v>
      </c>
      <c r="K928" s="13" t="n">
        <f aca="false">ROUNDUP((F928+Parámetros!$C$14)/(1-G928),0)</f>
        <v>99</v>
      </c>
      <c r="L928" s="13" t="n">
        <f aca="false">ROUNDUP((F928+Parámetros!$C$15)/(1-G928),0)</f>
        <v>107</v>
      </c>
      <c r="M928" s="13" t="n">
        <f aca="false">MAX(ROUNDUP((F928+I928)/(1-G928),0),Parámetros!$B$7)</f>
        <v>299</v>
      </c>
      <c r="N928" s="12" t="n">
        <v>145.04</v>
      </c>
      <c r="O928" s="12" t="n">
        <v>175.83</v>
      </c>
      <c r="P928" s="13" t="n">
        <f aca="false">Parámetros!$B$6</f>
        <v>1</v>
      </c>
      <c r="Q928" s="13" t="n">
        <f aca="false">IF(AND(ISNUMBER(O928),O928-P928&gt;=Parámetros!$B$7),M928,IF(J928&lt;Parámetros!$B$13,J928,IF(K928&lt;Parámetros!$B$14,K928,IF(L928&lt;Parámetros!$B$15,L928,M928))))</f>
        <v>93</v>
      </c>
      <c r="R928" s="13" t="n">
        <f aca="false">IF(AND(ISNUMBER(O928),O928-P928&gt;=Q928),O928-P928,Q928)</f>
        <v>174.83</v>
      </c>
      <c r="S928" s="3" t="n">
        <f aca="false">IF(ISNUMBER(O928),R928/O928-1,"")</f>
        <v>-0.005687311607803</v>
      </c>
      <c r="T928" s="13" t="n">
        <f aca="false">VLOOKUP(R928,Parámetros!$A$13:$C$16,3,TRUE())</f>
        <v>37</v>
      </c>
      <c r="U928" s="13" t="n">
        <f aca="false">IF(R928&gt;=Parámetros!$B$7,I928,0)</f>
        <v>0</v>
      </c>
      <c r="V928" s="13" t="n">
        <f aca="false">R928*(1-G928)-T928-U928</f>
        <v>113.3538</v>
      </c>
      <c r="W928" s="13" t="n">
        <f aca="false">V928-F928</f>
        <v>58.8838</v>
      </c>
      <c r="X928" s="2" t="s">
        <v>13511</v>
      </c>
      <c r="Y928" s="2"/>
      <c r="Z928" s="13"/>
      <c r="AA928" s="2"/>
    </row>
    <row r="929" customFormat="false" ht="15" hidden="false" customHeight="false" outlineLevel="0" collapsed="false">
      <c r="A929" s="8" t="s">
        <v>11016</v>
      </c>
      <c r="B929" s="10" t="str">
        <f aca="false">'Layout Mercado Libre'!C929</f>
        <v>Cinta Micropore Nexcare Blanca 2.5 cm 12 Piezas</v>
      </c>
      <c r="C929" s="10" t="str">
        <f aca="false">IFERROR(LEFT('Layout Mercado Libre'!E929,FIND(" &gt; ",'Layout Mercado Libre'!E929)-1),"")</f>
        <v>Salud y Equipamiento Médico</v>
      </c>
      <c r="D929" s="12" t="n">
        <v>197.89</v>
      </c>
      <c r="E929" s="13" t="n">
        <f aca="false">Parámetros!$B$5</f>
        <v>4</v>
      </c>
      <c r="F929" s="13" t="n">
        <f aca="false">D929+E929</f>
        <v>201.89</v>
      </c>
      <c r="G929" s="3" t="n">
        <f aca="false">IF(C929="",Parámetros!$B$9,IFERROR(VLOOKUP(C929,Parámetros!$A$20:$B$23,2,FALSE()),Parámetros!$B$9))</f>
        <v>0.14</v>
      </c>
      <c r="H929" s="14" t="n">
        <v>0.22</v>
      </c>
      <c r="I929" s="12" t="n">
        <v>75</v>
      </c>
      <c r="J929" s="13" t="n">
        <f aca="false">ROUNDUP((F929+Parámetros!$C$13)/(1-G929),0)</f>
        <v>264</v>
      </c>
      <c r="K929" s="13" t="n">
        <f aca="false">ROUNDUP((F929+Parámetros!$C$14)/(1-G929),0)</f>
        <v>270</v>
      </c>
      <c r="L929" s="13" t="n">
        <f aca="false">ROUNDUP((F929+Parámetros!$C$15)/(1-G929),0)</f>
        <v>278</v>
      </c>
      <c r="M929" s="13" t="n">
        <f aca="false">MAX(ROUNDUP((F929+I929)/(1-G929),0),Parámetros!$B$7)</f>
        <v>322</v>
      </c>
      <c r="N929" s="12"/>
      <c r="O929" s="12"/>
      <c r="P929" s="13" t="n">
        <f aca="false">Parámetros!$B$6</f>
        <v>1</v>
      </c>
      <c r="Q929" s="13" t="n">
        <f aca="false">IF(AND(ISNUMBER(O929),O929-P929&gt;=Parámetros!$B$7),M929,IF(J929&lt;Parámetros!$B$13,J929,IF(K929&lt;Parámetros!$B$14,K929,IF(L929&lt;Parámetros!$B$15,L929,M929))))</f>
        <v>278</v>
      </c>
      <c r="R929" s="13" t="n">
        <f aca="false">IF(AND(ISNUMBER(O929),O929-P929&gt;=Q929),O929-P929,Q929)</f>
        <v>278</v>
      </c>
      <c r="S929" s="3" t="str">
        <f aca="false">IF(ISNUMBER(O929),R929/O929-1,"")</f>
        <v/>
      </c>
      <c r="T929" s="13" t="n">
        <f aca="false">VLOOKUP(R929,Parámetros!$A$13:$C$16,3,TRUE())</f>
        <v>37</v>
      </c>
      <c r="U929" s="13" t="n">
        <f aca="false">IF(R929&gt;=Parámetros!$B$7,I929,0)</f>
        <v>0</v>
      </c>
      <c r="V929" s="13" t="n">
        <f aca="false">R929*(1-G929)-T929-U929</f>
        <v>202.08</v>
      </c>
      <c r="W929" s="13" t="n">
        <f aca="false">V929-F929</f>
        <v>0.189999999999998</v>
      </c>
      <c r="X929" s="2" t="s">
        <v>13724</v>
      </c>
      <c r="Y929" s="2"/>
      <c r="Z929" s="13"/>
      <c r="AA929" s="2"/>
    </row>
    <row r="930" customFormat="false" ht="15" hidden="false" customHeight="false" outlineLevel="0" collapsed="false">
      <c r="A930" s="8" t="s">
        <v>11025</v>
      </c>
      <c r="B930" s="10" t="str">
        <f aca="false">'Layout Mercado Libre'!C930</f>
        <v>Prikul Pregabalina 75 mg 28 Cápsulas</v>
      </c>
      <c r="C930" s="10" t="str">
        <f aca="false">IFERROR(LEFT('Layout Mercado Libre'!E930,FIND(" &gt; ",'Layout Mercado Libre'!E930)-1),"")</f>
        <v>Salud y Equipamiento Médico</v>
      </c>
      <c r="D930" s="12" t="n">
        <v>679.36</v>
      </c>
      <c r="E930" s="13" t="n">
        <f aca="false">Parámetros!$B$5</f>
        <v>4</v>
      </c>
      <c r="F930" s="13" t="n">
        <f aca="false">D930+E930</f>
        <v>683.36</v>
      </c>
      <c r="G930" s="3" t="n">
        <f aca="false">IF(C930="",Parámetros!$B$9,IFERROR(VLOOKUP(C930,Parámetros!$A$20:$B$23,2,FALSE()),Parámetros!$B$9))</f>
        <v>0.14</v>
      </c>
      <c r="H930" s="14" t="n">
        <v>0.18</v>
      </c>
      <c r="I930" s="12" t="n">
        <v>75</v>
      </c>
      <c r="J930" s="13" t="n">
        <f aca="false">ROUNDUP((F930+Parámetros!$C$13)/(1-G930),0)</f>
        <v>824</v>
      </c>
      <c r="K930" s="13" t="n">
        <f aca="false">ROUNDUP((F930+Parámetros!$C$14)/(1-G930),0)</f>
        <v>830</v>
      </c>
      <c r="L930" s="13" t="n">
        <f aca="false">ROUNDUP((F930+Parámetros!$C$15)/(1-G930),0)</f>
        <v>838</v>
      </c>
      <c r="M930" s="13" t="n">
        <f aca="false">MAX(ROUNDUP((F930+I930)/(1-G930),0),Parámetros!$B$7)</f>
        <v>882</v>
      </c>
      <c r="N930" s="12" t="n">
        <v>1323.9</v>
      </c>
      <c r="O930" s="12" t="n">
        <v>1238.06</v>
      </c>
      <c r="P930" s="13" t="n">
        <f aca="false">Parámetros!$B$6</f>
        <v>1</v>
      </c>
      <c r="Q930" s="13" t="n">
        <f aca="false">IF(AND(ISNUMBER(O930),O930-P930&gt;=Parámetros!$B$7),M930,IF(J930&lt;Parámetros!$B$13,J930,IF(K930&lt;Parámetros!$B$14,K930,IF(L930&lt;Parámetros!$B$15,L930,M930))))</f>
        <v>882</v>
      </c>
      <c r="R930" s="13" t="n">
        <f aca="false">IF(AND(ISNUMBER(O930),O930-P930&gt;=Q930),O930-P930,Q930)</f>
        <v>1237.06</v>
      </c>
      <c r="S930" s="3" t="n">
        <f aca="false">IF(ISNUMBER(O930),R930/O930-1,"")</f>
        <v>-0.000807715296512246</v>
      </c>
      <c r="T930" s="13" t="n">
        <f aca="false">VLOOKUP(R930,Parámetros!$A$13:$C$16,3,TRUE())</f>
        <v>0</v>
      </c>
      <c r="U930" s="13" t="n">
        <f aca="false">IF(R930&gt;=Parámetros!$B$7,I930,0)</f>
        <v>75</v>
      </c>
      <c r="V930" s="13" t="n">
        <f aca="false">R930*(1-G930)-T930-U930</f>
        <v>988.8716</v>
      </c>
      <c r="W930" s="13" t="n">
        <f aca="false">V930-F930</f>
        <v>305.5116</v>
      </c>
      <c r="X930" s="2" t="s">
        <v>13636</v>
      </c>
      <c r="Y930" s="2"/>
      <c r="Z930" s="13"/>
      <c r="AA930" s="2"/>
    </row>
    <row r="931" customFormat="false" ht="15" hidden="false" customHeight="false" outlineLevel="0" collapsed="false">
      <c r="A931" s="8" t="s">
        <v>11036</v>
      </c>
      <c r="B931" s="10" t="str">
        <f aca="false">'Layout Mercado Libre'!C931</f>
        <v>Calzón Entrenador Huggies Pull-Ups Niña Talla XL 30 Piezas</v>
      </c>
      <c r="C931" s="10" t="str">
        <f aca="false">IFERROR(LEFT('Layout Mercado Libre'!E931,FIND(" &gt; ",'Layout Mercado Libre'!E931)-1),"")</f>
        <v>Bebés</v>
      </c>
      <c r="D931" s="12" t="n">
        <v>156.65</v>
      </c>
      <c r="E931" s="13" t="n">
        <f aca="false">Parámetros!$B$5</f>
        <v>4</v>
      </c>
      <c r="F931" s="13" t="n">
        <f aca="false">D931+E931</f>
        <v>160.65</v>
      </c>
      <c r="G931" s="3" t="n">
        <f aca="false">IF(C931="",Parámetros!$B$9,IFERROR(VLOOKUP(C931,Parámetros!$A$20:$B$23,2,FALSE()),Parámetros!$B$9))</f>
        <v>0.15</v>
      </c>
      <c r="H931" s="14" t="n">
        <v>0.33</v>
      </c>
      <c r="I931" s="12" t="n">
        <v>75</v>
      </c>
      <c r="J931" s="13" t="n">
        <f aca="false">ROUNDUP((F931+Parámetros!$C$13)/(1-G931),0)</f>
        <v>219</v>
      </c>
      <c r="K931" s="13" t="n">
        <f aca="false">ROUNDUP((F931+Parámetros!$C$14)/(1-G931),0)</f>
        <v>225</v>
      </c>
      <c r="L931" s="13" t="n">
        <f aca="false">ROUNDUP((F931+Parámetros!$C$15)/(1-G931),0)</f>
        <v>233</v>
      </c>
      <c r="M931" s="13" t="n">
        <f aca="false">MAX(ROUNDUP((F931+I931)/(1-G931),0),Parámetros!$B$7)</f>
        <v>299</v>
      </c>
      <c r="N931" s="12" t="n">
        <v>575</v>
      </c>
      <c r="O931" s="12" t="n">
        <v>350</v>
      </c>
      <c r="P931" s="13" t="n">
        <f aca="false">Parámetros!$B$6</f>
        <v>1</v>
      </c>
      <c r="Q931" s="13" t="n">
        <f aca="false">IF(AND(ISNUMBER(O931),O931-P931&gt;=Parámetros!$B$7),M931,IF(J931&lt;Parámetros!$B$13,J931,IF(K931&lt;Parámetros!$B$14,K931,IF(L931&lt;Parámetros!$B$15,L931,M931))))</f>
        <v>299</v>
      </c>
      <c r="R931" s="13" t="n">
        <f aca="false">IF(AND(ISNUMBER(O931),O931-P931&gt;=Q931),O931-P931,Q931)</f>
        <v>349</v>
      </c>
      <c r="S931" s="3" t="n">
        <f aca="false">IF(ISNUMBER(O931),R931/O931-1,"")</f>
        <v>-0.00285714285714289</v>
      </c>
      <c r="T931" s="13" t="n">
        <f aca="false">VLOOKUP(R931,Parámetros!$A$13:$C$16,3,TRUE())</f>
        <v>0</v>
      </c>
      <c r="U931" s="13" t="n">
        <f aca="false">IF(R931&gt;=Parámetros!$B$7,I931,0)</f>
        <v>75</v>
      </c>
      <c r="V931" s="13" t="n">
        <f aca="false">R931*(1-G931)-T931-U931</f>
        <v>221.65</v>
      </c>
      <c r="W931" s="13" t="n">
        <f aca="false">V931-F931</f>
        <v>61</v>
      </c>
      <c r="X931" s="2" t="s">
        <v>13733</v>
      </c>
      <c r="Y931" s="2"/>
      <c r="Z931" s="13"/>
      <c r="AA931" s="2"/>
    </row>
    <row r="932" customFormat="false" ht="15" hidden="false" customHeight="false" outlineLevel="0" collapsed="false">
      <c r="A932" s="8" t="s">
        <v>11047</v>
      </c>
      <c r="B932" s="10" t="str">
        <f aca="false">'Layout Mercado Libre'!C932</f>
        <v>Desodorante en Barra Stefano Spazio para Hombre 60 g</v>
      </c>
      <c r="C932" s="10" t="str">
        <f aca="false">IFERROR(LEFT('Layout Mercado Libre'!E932,FIND(" &gt; ",'Layout Mercado Libre'!E932)-1),"")</f>
        <v>Belleza y Cuidado Personal</v>
      </c>
      <c r="D932" s="12" t="n">
        <v>43.24</v>
      </c>
      <c r="E932" s="13" t="n">
        <f aca="false">Parámetros!$B$5</f>
        <v>4</v>
      </c>
      <c r="F932" s="13" t="n">
        <f aca="false">D932+E932</f>
        <v>47.24</v>
      </c>
      <c r="G932" s="3" t="n">
        <f aca="false">IF(C932="",Parámetros!$B$9,IFERROR(VLOOKUP(C932,Parámetros!$A$20:$B$23,2,FALSE()),Parámetros!$B$9))</f>
        <v>0.14</v>
      </c>
      <c r="H932" s="14" t="n">
        <v>0.12</v>
      </c>
      <c r="I932" s="12" t="n">
        <v>75</v>
      </c>
      <c r="J932" s="13" t="n">
        <f aca="false">ROUNDUP((F932+Parámetros!$C$13)/(1-G932),0)</f>
        <v>84</v>
      </c>
      <c r="K932" s="13" t="n">
        <f aca="false">ROUNDUP((F932+Parámetros!$C$14)/(1-G932),0)</f>
        <v>90</v>
      </c>
      <c r="L932" s="13" t="n">
        <f aca="false">ROUNDUP((F932+Parámetros!$C$15)/(1-G932),0)</f>
        <v>98</v>
      </c>
      <c r="M932" s="13" t="n">
        <f aca="false">MAX(ROUNDUP((F932+I932)/(1-G932),0),Parámetros!$B$7)</f>
        <v>299</v>
      </c>
      <c r="N932" s="12" t="n">
        <v>141.47</v>
      </c>
      <c r="O932" s="12" t="n">
        <v>68.9</v>
      </c>
      <c r="P932" s="13" t="n">
        <f aca="false">Parámetros!$B$6</f>
        <v>1</v>
      </c>
      <c r="Q932" s="13" t="n">
        <f aca="false">IF(AND(ISNUMBER(O932),O932-P932&gt;=Parámetros!$B$7),M932,IF(J932&lt;Parámetros!$B$13,J932,IF(K932&lt;Parámetros!$B$14,K932,IF(L932&lt;Parámetros!$B$15,L932,M932))))</f>
        <v>84</v>
      </c>
      <c r="R932" s="13" t="n">
        <f aca="false">IF(AND(ISNUMBER(O932),O932-P932&gt;=Q932),O932-P932,Q932)</f>
        <v>84</v>
      </c>
      <c r="S932" s="3" t="n">
        <f aca="false">IF(ISNUMBER(O932),R932/O932-1,"")</f>
        <v>0.219158200290276</v>
      </c>
      <c r="T932" s="13" t="n">
        <f aca="false">VLOOKUP(R932,Parámetros!$A$13:$C$16,3,TRUE())</f>
        <v>25</v>
      </c>
      <c r="U932" s="13" t="n">
        <f aca="false">IF(R932&gt;=Parámetros!$B$7,I932,0)</f>
        <v>0</v>
      </c>
      <c r="V932" s="13" t="n">
        <f aca="false">R932*(1-G932)-T932-U932</f>
        <v>47.24</v>
      </c>
      <c r="W932" s="13" t="n">
        <f aca="false">V932-F932</f>
        <v>0</v>
      </c>
      <c r="X932" s="2" t="s">
        <v>13705</v>
      </c>
      <c r="Y932" s="2"/>
      <c r="Z932" s="13"/>
      <c r="AA932" s="2"/>
    </row>
    <row r="933" customFormat="false" ht="15" hidden="false" customHeight="false" outlineLevel="0" collapsed="false">
      <c r="A933" s="8" t="s">
        <v>11057</v>
      </c>
      <c r="B933" s="10" t="str">
        <f aca="false">'Layout Mercado Libre'!C933</f>
        <v>TENA Pants Nocturno Chico/Mediano 10 Calzones Adultos</v>
      </c>
      <c r="C933" s="10" t="str">
        <f aca="false">IFERROR(LEFT('Layout Mercado Libre'!E933,FIND(" &gt; ",'Layout Mercado Libre'!E933)-1),"")</f>
        <v>Salud y Equipamiento Médico</v>
      </c>
      <c r="D933" s="12" t="n">
        <v>146.0101</v>
      </c>
      <c r="E933" s="13" t="n">
        <f aca="false">Parámetros!$B$5</f>
        <v>4</v>
      </c>
      <c r="F933" s="13" t="n">
        <f aca="false">D933+E933</f>
        <v>150.0101</v>
      </c>
      <c r="G933" s="3" t="n">
        <f aca="false">IF(C933="",Parámetros!$B$9,IFERROR(VLOOKUP(C933,Parámetros!$A$20:$B$23,2,FALSE()),Parámetros!$B$9))</f>
        <v>0.14</v>
      </c>
      <c r="H933" s="14" t="n">
        <v>0.21</v>
      </c>
      <c r="I933" s="12" t="n">
        <v>75</v>
      </c>
      <c r="J933" s="13" t="n">
        <f aca="false">ROUNDUP((F933+Parámetros!$C$13)/(1-G933),0)</f>
        <v>204</v>
      </c>
      <c r="K933" s="13" t="n">
        <f aca="false">ROUNDUP((F933+Parámetros!$C$14)/(1-G933),0)</f>
        <v>210</v>
      </c>
      <c r="L933" s="13" t="n">
        <f aca="false">ROUNDUP((F933+Parámetros!$C$15)/(1-G933),0)</f>
        <v>218</v>
      </c>
      <c r="M933" s="13" t="n">
        <f aca="false">MAX(ROUNDUP((F933+I933)/(1-G933),0),Parámetros!$B$7)</f>
        <v>299</v>
      </c>
      <c r="N933" s="12" t="n">
        <v>269.9</v>
      </c>
      <c r="O933" s="12" t="n">
        <v>183</v>
      </c>
      <c r="P933" s="13" t="n">
        <f aca="false">Parámetros!$B$6</f>
        <v>1</v>
      </c>
      <c r="Q933" s="13" t="n">
        <f aca="false">IF(AND(ISNUMBER(O933),O933-P933&gt;=Parámetros!$B$7),M933,IF(J933&lt;Parámetros!$B$13,J933,IF(K933&lt;Parámetros!$B$14,K933,IF(L933&lt;Parámetros!$B$15,L933,M933))))</f>
        <v>218</v>
      </c>
      <c r="R933" s="13" t="n">
        <f aca="false">IF(AND(ISNUMBER(O933),O933-P933&gt;=Q933),O933-P933,Q933)</f>
        <v>218</v>
      </c>
      <c r="S933" s="3" t="n">
        <f aca="false">IF(ISNUMBER(O933),R933/O933-1,"")</f>
        <v>0.191256830601093</v>
      </c>
      <c r="T933" s="13" t="n">
        <f aca="false">VLOOKUP(R933,Parámetros!$A$13:$C$16,3,TRUE())</f>
        <v>37</v>
      </c>
      <c r="U933" s="13" t="n">
        <f aca="false">IF(R933&gt;=Parámetros!$B$7,I933,0)</f>
        <v>0</v>
      </c>
      <c r="V933" s="13" t="n">
        <f aca="false">R933*(1-G933)-T933-U933</f>
        <v>150.48</v>
      </c>
      <c r="W933" s="13" t="n">
        <f aca="false">V933-F933</f>
        <v>0.469899999999996</v>
      </c>
      <c r="X933" s="2" t="s">
        <v>13587</v>
      </c>
      <c r="Y933" s="2"/>
      <c r="Z933" s="13"/>
      <c r="AA933" s="2"/>
    </row>
    <row r="934" customFormat="false" ht="15" hidden="false" customHeight="false" outlineLevel="0" collapsed="false">
      <c r="A934" s="8" t="s">
        <v>11069</v>
      </c>
      <c r="B934" s="10" t="str">
        <f aca="false">'Layout Mercado Libre'!C934</f>
        <v>Fórmula Infantil Enfamil Premium Etapa 2 800 g 6 a 12 Meses</v>
      </c>
      <c r="C934" s="10" t="str">
        <f aca="false">IFERROR(LEFT('Layout Mercado Libre'!E934,FIND(" &gt; ",'Layout Mercado Libre'!E934)-1),"")</f>
        <v>Bebés</v>
      </c>
      <c r="D934" s="12" t="n">
        <v>415</v>
      </c>
      <c r="E934" s="13" t="n">
        <f aca="false">Parámetros!$B$5</f>
        <v>4</v>
      </c>
      <c r="F934" s="13" t="n">
        <f aca="false">D934+E934</f>
        <v>419</v>
      </c>
      <c r="G934" s="3" t="n">
        <f aca="false">IF(C934="",Parámetros!$B$9,IFERROR(VLOOKUP(C934,Parámetros!$A$20:$B$23,2,FALSE()),Parámetros!$B$9))</f>
        <v>0.15</v>
      </c>
      <c r="H934" s="14" t="n">
        <v>0.97</v>
      </c>
      <c r="I934" s="12" t="n">
        <v>90</v>
      </c>
      <c r="J934" s="13" t="n">
        <f aca="false">ROUNDUP((F934+Parámetros!$C$13)/(1-G934),0)</f>
        <v>523</v>
      </c>
      <c r="K934" s="13" t="n">
        <f aca="false">ROUNDUP((F934+Parámetros!$C$14)/(1-G934),0)</f>
        <v>529</v>
      </c>
      <c r="L934" s="13" t="n">
        <f aca="false">ROUNDUP((F934+Parámetros!$C$15)/(1-G934),0)</f>
        <v>537</v>
      </c>
      <c r="M934" s="13" t="n">
        <f aca="false">MAX(ROUNDUP((F934+I934)/(1-G934),0),Parámetros!$B$7)</f>
        <v>599</v>
      </c>
      <c r="N934" s="12" t="n">
        <v>551.28</v>
      </c>
      <c r="O934" s="12" t="n">
        <v>562.02</v>
      </c>
      <c r="P934" s="13" t="n">
        <f aca="false">Parámetros!$B$6</f>
        <v>1</v>
      </c>
      <c r="Q934" s="13" t="n">
        <f aca="false">IF(AND(ISNUMBER(O934),O934-P934&gt;=Parámetros!$B$7),M934,IF(J934&lt;Parámetros!$B$13,J934,IF(K934&lt;Parámetros!$B$14,K934,IF(L934&lt;Parámetros!$B$15,L934,M934))))</f>
        <v>599</v>
      </c>
      <c r="R934" s="13" t="n">
        <f aca="false">IF(AND(ISNUMBER(O934),O934-P934&gt;=Q934),O934-P934,Q934)</f>
        <v>599</v>
      </c>
      <c r="S934" s="3" t="n">
        <f aca="false">IF(ISNUMBER(O934),R934/O934-1,"")</f>
        <v>0.0657983701647629</v>
      </c>
      <c r="T934" s="13" t="n">
        <f aca="false">VLOOKUP(R934,Parámetros!$A$13:$C$16,3,TRUE())</f>
        <v>0</v>
      </c>
      <c r="U934" s="13" t="n">
        <f aca="false">IF(R934&gt;=Parámetros!$B$7,I934,0)</f>
        <v>90</v>
      </c>
      <c r="V934" s="13" t="n">
        <f aca="false">R934*(1-G934)-T934-U934</f>
        <v>419.15</v>
      </c>
      <c r="W934" s="13" t="n">
        <f aca="false">V934-F934</f>
        <v>0.149999999999977</v>
      </c>
      <c r="X934" s="2" t="s">
        <v>13498</v>
      </c>
      <c r="Y934" s="2"/>
      <c r="Z934" s="13"/>
      <c r="AA934" s="2"/>
    </row>
    <row r="935" customFormat="false" ht="15" hidden="false" customHeight="false" outlineLevel="0" collapsed="false">
      <c r="A935" s="8" t="s">
        <v>11079</v>
      </c>
      <c r="B935" s="10" t="str">
        <f aca="false">'Layout Mercado Libre'!C935</f>
        <v>Crema Facial Pond's Clarant B3 Piel Normal a Seca 50 g</v>
      </c>
      <c r="C935" s="10" t="str">
        <f aca="false">IFERROR(LEFT('Layout Mercado Libre'!E935,FIND(" &gt; ",'Layout Mercado Libre'!E935)-1),"")</f>
        <v>Belleza y Cuidado Personal</v>
      </c>
      <c r="D935" s="12" t="n">
        <v>37.02</v>
      </c>
      <c r="E935" s="13" t="n">
        <f aca="false">Parámetros!$B$5</f>
        <v>4</v>
      </c>
      <c r="F935" s="13" t="n">
        <f aca="false">D935+E935</f>
        <v>41.02</v>
      </c>
      <c r="G935" s="3" t="n">
        <f aca="false">IF(C935="",Parámetros!$B$9,IFERROR(VLOOKUP(C935,Parámetros!$A$20:$B$23,2,FALSE()),Parámetros!$B$9))</f>
        <v>0.14</v>
      </c>
      <c r="H935" s="14" t="n">
        <v>0.11</v>
      </c>
      <c r="I935" s="12" t="n">
        <v>75</v>
      </c>
      <c r="J935" s="13" t="n">
        <f aca="false">ROUNDUP((F935+Parámetros!$C$13)/(1-G935),0)</f>
        <v>77</v>
      </c>
      <c r="K935" s="13" t="n">
        <f aca="false">ROUNDUP((F935+Parámetros!$C$14)/(1-G935),0)</f>
        <v>83</v>
      </c>
      <c r="L935" s="13" t="n">
        <f aca="false">ROUNDUP((F935+Parámetros!$C$15)/(1-G935),0)</f>
        <v>91</v>
      </c>
      <c r="M935" s="13" t="n">
        <f aca="false">MAX(ROUNDUP((F935+I935)/(1-G935),0),Parámetros!$B$7)</f>
        <v>299</v>
      </c>
      <c r="N935" s="12" t="n">
        <v>119</v>
      </c>
      <c r="O935" s="12" t="n">
        <v>103</v>
      </c>
      <c r="P935" s="13" t="n">
        <f aca="false">Parámetros!$B$6</f>
        <v>1</v>
      </c>
      <c r="Q935" s="13" t="n">
        <f aca="false">IF(AND(ISNUMBER(O935),O935-P935&gt;=Parámetros!$B$7),M935,IF(J935&lt;Parámetros!$B$13,J935,IF(K935&lt;Parámetros!$B$14,K935,IF(L935&lt;Parámetros!$B$15,L935,M935))))</f>
        <v>77</v>
      </c>
      <c r="R935" s="13" t="n">
        <f aca="false">IF(AND(ISNUMBER(O935),O935-P935&gt;=Q935),O935-P935,Q935)</f>
        <v>102</v>
      </c>
      <c r="S935" s="3" t="n">
        <f aca="false">IF(ISNUMBER(O935),R935/O935-1,"")</f>
        <v>-0.00970873786407767</v>
      </c>
      <c r="T935" s="13" t="n">
        <f aca="false">VLOOKUP(R935,Parámetros!$A$13:$C$16,3,TRUE())</f>
        <v>30</v>
      </c>
      <c r="U935" s="13" t="n">
        <f aca="false">IF(R935&gt;=Parámetros!$B$7,I935,0)</f>
        <v>0</v>
      </c>
      <c r="V935" s="13" t="n">
        <f aca="false">R935*(1-G935)-T935-U935</f>
        <v>57.72</v>
      </c>
      <c r="W935" s="13" t="n">
        <f aca="false">V935-F935</f>
        <v>16.7</v>
      </c>
      <c r="X935" s="2" t="s">
        <v>13516</v>
      </c>
      <c r="Y935" s="2"/>
      <c r="Z935" s="13"/>
      <c r="AA935" s="2"/>
    </row>
    <row r="936" customFormat="false" ht="15" hidden="false" customHeight="false" outlineLevel="0" collapsed="false">
      <c r="A936" s="8" t="s">
        <v>11088</v>
      </c>
      <c r="B936" s="10" t="str">
        <f aca="false">'Layout Mercado Libre'!C936</f>
        <v>Tampones Kotex Unika Regular Sin Aplicador 12 Piezas</v>
      </c>
      <c r="C936" s="10" t="str">
        <f aca="false">IFERROR(LEFT('Layout Mercado Libre'!E936,FIND(" &gt; ",'Layout Mercado Libre'!E936)-1),"")</f>
        <v>Belleza y Cuidado Personal</v>
      </c>
      <c r="D936" s="12" t="n">
        <v>29.75</v>
      </c>
      <c r="E936" s="13" t="n">
        <f aca="false">Parámetros!$B$5</f>
        <v>4</v>
      </c>
      <c r="F936" s="13" t="n">
        <f aca="false">D936+E936</f>
        <v>33.75</v>
      </c>
      <c r="G936" s="3" t="n">
        <f aca="false">IF(C936="",Parámetros!$B$9,IFERROR(VLOOKUP(C936,Parámetros!$A$20:$B$23,2,FALSE()),Parámetros!$B$9))</f>
        <v>0.14</v>
      </c>
      <c r="H936" s="14" t="n">
        <v>0.22</v>
      </c>
      <c r="I936" s="12" t="n">
        <v>75</v>
      </c>
      <c r="J936" s="13" t="n">
        <f aca="false">ROUNDUP((F936+Parámetros!$C$13)/(1-G936),0)</f>
        <v>69</v>
      </c>
      <c r="K936" s="13" t="n">
        <f aca="false">ROUNDUP((F936+Parámetros!$C$14)/(1-G936),0)</f>
        <v>75</v>
      </c>
      <c r="L936" s="13" t="n">
        <f aca="false">ROUNDUP((F936+Parámetros!$C$15)/(1-G936),0)</f>
        <v>83</v>
      </c>
      <c r="M936" s="13" t="n">
        <f aca="false">MAX(ROUNDUP((F936+I936)/(1-G936),0),Parámetros!$B$7)</f>
        <v>299</v>
      </c>
      <c r="N936" s="12" t="n">
        <v>173.41</v>
      </c>
      <c r="O936" s="12" t="n">
        <v>75</v>
      </c>
      <c r="P936" s="13" t="n">
        <f aca="false">Parámetros!$B$6</f>
        <v>1</v>
      </c>
      <c r="Q936" s="13" t="n">
        <f aca="false">IF(AND(ISNUMBER(O936),O936-P936&gt;=Parámetros!$B$7),M936,IF(J936&lt;Parámetros!$B$13,J936,IF(K936&lt;Parámetros!$B$14,K936,IF(L936&lt;Parámetros!$B$15,L936,M936))))</f>
        <v>69</v>
      </c>
      <c r="R936" s="13" t="n">
        <f aca="false">IF(AND(ISNUMBER(O936),O936-P936&gt;=Q936),O936-P936,Q936)</f>
        <v>74</v>
      </c>
      <c r="S936" s="3" t="n">
        <f aca="false">IF(ISNUMBER(O936),R936/O936-1,"")</f>
        <v>-0.0133333333333333</v>
      </c>
      <c r="T936" s="13" t="n">
        <f aca="false">VLOOKUP(R936,Parámetros!$A$13:$C$16,3,TRUE())</f>
        <v>25</v>
      </c>
      <c r="U936" s="13" t="n">
        <f aca="false">IF(R936&gt;=Parámetros!$B$7,I936,0)</f>
        <v>0</v>
      </c>
      <c r="V936" s="13" t="n">
        <f aca="false">R936*(1-G936)-T936-U936</f>
        <v>38.64</v>
      </c>
      <c r="W936" s="13" t="n">
        <f aca="false">V936-F936</f>
        <v>4.89</v>
      </c>
      <c r="X936" s="2" t="s">
        <v>13724</v>
      </c>
      <c r="Y936" s="2"/>
      <c r="Z936" s="13"/>
      <c r="AA936" s="2"/>
    </row>
    <row r="937" customFormat="false" ht="15" hidden="false" customHeight="false" outlineLevel="0" collapsed="false">
      <c r="A937" s="8" t="s">
        <v>11098</v>
      </c>
      <c r="B937" s="10" t="str">
        <f aca="false">'Layout Mercado Libre'!C937</f>
        <v>Solución Cloruro de Sodio 0.9% Pisa 100 ml</v>
      </c>
      <c r="C937" s="10" t="str">
        <f aca="false">IFERROR(LEFT('Layout Mercado Libre'!E937,FIND(" &gt; ",'Layout Mercado Libre'!E937)-1),"")</f>
        <v>Salud y Equipamiento Médico</v>
      </c>
      <c r="D937" s="12" t="n">
        <v>22.9</v>
      </c>
      <c r="E937" s="13" t="n">
        <f aca="false">Parámetros!$B$5</f>
        <v>4</v>
      </c>
      <c r="F937" s="13" t="n">
        <f aca="false">D937+E937</f>
        <v>26.9</v>
      </c>
      <c r="G937" s="3" t="n">
        <f aca="false">IF(C937="",Parámetros!$B$9,IFERROR(VLOOKUP(C937,Parámetros!$A$20:$B$23,2,FALSE()),Parámetros!$B$9))</f>
        <v>0.14</v>
      </c>
      <c r="H937" s="14" t="n">
        <v>0.17</v>
      </c>
      <c r="I937" s="12" t="n">
        <v>75</v>
      </c>
      <c r="J937" s="13" t="n">
        <f aca="false">ROUNDUP((F937+Parámetros!$C$13)/(1-G937),0)</f>
        <v>61</v>
      </c>
      <c r="K937" s="13" t="n">
        <f aca="false">ROUNDUP((F937+Parámetros!$C$14)/(1-G937),0)</f>
        <v>67</v>
      </c>
      <c r="L937" s="13" t="n">
        <f aca="false">ROUNDUP((F937+Parámetros!$C$15)/(1-G937),0)</f>
        <v>75</v>
      </c>
      <c r="M937" s="13" t="n">
        <f aca="false">MAX(ROUNDUP((F937+I937)/(1-G937),0),Parámetros!$B$7)</f>
        <v>299</v>
      </c>
      <c r="N937" s="12" t="n">
        <v>96.15</v>
      </c>
      <c r="O937" s="12" t="n">
        <v>60</v>
      </c>
      <c r="P937" s="13" t="n">
        <f aca="false">Parámetros!$B$6</f>
        <v>1</v>
      </c>
      <c r="Q937" s="13" t="n">
        <f aca="false">IF(AND(ISNUMBER(O937),O937-P937&gt;=Parámetros!$B$7),M937,IF(J937&lt;Parámetros!$B$13,J937,IF(K937&lt;Parámetros!$B$14,K937,IF(L937&lt;Parámetros!$B$15,L937,M937))))</f>
        <v>61</v>
      </c>
      <c r="R937" s="13" t="n">
        <f aca="false">IF(AND(ISNUMBER(O937),O937-P937&gt;=Q937),O937-P937,Q937)</f>
        <v>61</v>
      </c>
      <c r="S937" s="3" t="n">
        <f aca="false">IF(ISNUMBER(O937),R937/O937-1,"")</f>
        <v>0.0166666666666666</v>
      </c>
      <c r="T937" s="13" t="n">
        <f aca="false">VLOOKUP(R937,Parámetros!$A$13:$C$16,3,TRUE())</f>
        <v>25</v>
      </c>
      <c r="U937" s="13" t="n">
        <f aca="false">IF(R937&gt;=Parámetros!$B$7,I937,0)</f>
        <v>0</v>
      </c>
      <c r="V937" s="13" t="n">
        <f aca="false">R937*(1-G937)-T937-U937</f>
        <v>27.46</v>
      </c>
      <c r="W937" s="13" t="n">
        <f aca="false">V937-F937</f>
        <v>0.560000000000002</v>
      </c>
      <c r="X937" s="2" t="s">
        <v>13608</v>
      </c>
      <c r="Y937" s="2"/>
      <c r="Z937" s="13"/>
      <c r="AA937" s="2"/>
    </row>
    <row r="938" customFormat="false" ht="15" hidden="false" customHeight="false" outlineLevel="0" collapsed="false">
      <c r="A938" s="8" t="s">
        <v>11109</v>
      </c>
      <c r="B938" s="10" t="str">
        <f aca="false">'Layout Mercado Libre'!C938</f>
        <v>Combigan D Brimonidina Timolol 0.2%/0.5% Solución 5 ml</v>
      </c>
      <c r="C938" s="10" t="str">
        <f aca="false">IFERROR(LEFT('Layout Mercado Libre'!E938,FIND(" &gt; ",'Layout Mercado Libre'!E938)-1),"")</f>
        <v>Salud y Equipamiento Médico</v>
      </c>
      <c r="D938" s="12" t="n">
        <v>842.55</v>
      </c>
      <c r="E938" s="13" t="n">
        <f aca="false">Parámetros!$B$5</f>
        <v>4</v>
      </c>
      <c r="F938" s="13" t="n">
        <f aca="false">D938+E938</f>
        <v>846.55</v>
      </c>
      <c r="G938" s="3" t="n">
        <f aca="false">IF(C938="",Parámetros!$B$9,IFERROR(VLOOKUP(C938,Parámetros!$A$20:$B$23,2,FALSE()),Parámetros!$B$9))</f>
        <v>0.14</v>
      </c>
      <c r="H938" s="14" t="n">
        <v>0.06</v>
      </c>
      <c r="I938" s="12" t="n">
        <v>75</v>
      </c>
      <c r="J938" s="13" t="n">
        <f aca="false">ROUNDUP((F938+Parámetros!$C$13)/(1-G938),0)</f>
        <v>1014</v>
      </c>
      <c r="K938" s="13" t="n">
        <f aca="false">ROUNDUP((F938+Parámetros!$C$14)/(1-G938),0)</f>
        <v>1020</v>
      </c>
      <c r="L938" s="13" t="n">
        <f aca="false">ROUNDUP((F938+Parámetros!$C$15)/(1-G938),0)</f>
        <v>1028</v>
      </c>
      <c r="M938" s="13" t="n">
        <f aca="false">MAX(ROUNDUP((F938+I938)/(1-G938),0),Parámetros!$B$7)</f>
        <v>1072</v>
      </c>
      <c r="N938" s="12" t="n">
        <v>1626.87</v>
      </c>
      <c r="O938" s="12" t="n">
        <v>1499</v>
      </c>
      <c r="P938" s="13" t="n">
        <f aca="false">Parámetros!$B$6</f>
        <v>1</v>
      </c>
      <c r="Q938" s="13" t="n">
        <f aca="false">IF(AND(ISNUMBER(O938),O938-P938&gt;=Parámetros!$B$7),M938,IF(J938&lt;Parámetros!$B$13,J938,IF(K938&lt;Parámetros!$B$14,K938,IF(L938&lt;Parámetros!$B$15,L938,M938))))</f>
        <v>1072</v>
      </c>
      <c r="R938" s="13" t="n">
        <f aca="false">IF(AND(ISNUMBER(O938),O938-P938&gt;=Q938),O938-P938,Q938)</f>
        <v>1498</v>
      </c>
      <c r="S938" s="3" t="n">
        <f aca="false">IF(ISNUMBER(O938),R938/O938-1,"")</f>
        <v>-0.000667111407605114</v>
      </c>
      <c r="T938" s="13" t="n">
        <f aca="false">VLOOKUP(R938,Parámetros!$A$13:$C$16,3,TRUE())</f>
        <v>0</v>
      </c>
      <c r="U938" s="13" t="n">
        <f aca="false">IF(R938&gt;=Parámetros!$B$7,I938,0)</f>
        <v>75</v>
      </c>
      <c r="V938" s="13" t="n">
        <f aca="false">R938*(1-G938)-T938-U938</f>
        <v>1213.28</v>
      </c>
      <c r="W938" s="13" t="n">
        <f aca="false">V938-F938</f>
        <v>366.73</v>
      </c>
      <c r="X938" s="2" t="s">
        <v>13542</v>
      </c>
      <c r="Y938" s="2"/>
      <c r="Z938" s="13"/>
      <c r="AA938" s="2"/>
    </row>
    <row r="939" customFormat="false" ht="15" hidden="false" customHeight="false" outlineLevel="0" collapsed="false">
      <c r="A939" s="8" t="s">
        <v>11120</v>
      </c>
      <c r="B939" s="10" t="str">
        <f aca="false">'Layout Mercado Libre'!C939</f>
        <v>Controlip 160 mg 30 Cápsulas Fenofibrato</v>
      </c>
      <c r="C939" s="10" t="str">
        <f aca="false">IFERROR(LEFT('Layout Mercado Libre'!E939,FIND(" &gt; ",'Layout Mercado Libre'!E939)-1),"")</f>
        <v>Salud y Equipamiento Médico</v>
      </c>
      <c r="D939" s="12" t="n">
        <v>621.5</v>
      </c>
      <c r="E939" s="13" t="n">
        <f aca="false">Parámetros!$B$5</f>
        <v>4</v>
      </c>
      <c r="F939" s="13" t="n">
        <f aca="false">D939+E939</f>
        <v>625.5</v>
      </c>
      <c r="G939" s="3" t="n">
        <f aca="false">IF(C939="",Parámetros!$B$9,IFERROR(VLOOKUP(C939,Parámetros!$A$20:$B$23,2,FALSE()),Parámetros!$B$9))</f>
        <v>0.14</v>
      </c>
      <c r="H939" s="14" t="n">
        <v>0.19</v>
      </c>
      <c r="I939" s="12" t="n">
        <v>75</v>
      </c>
      <c r="J939" s="13" t="n">
        <f aca="false">ROUNDUP((F939+Parámetros!$C$13)/(1-G939),0)</f>
        <v>757</v>
      </c>
      <c r="K939" s="13" t="n">
        <f aca="false">ROUNDUP((F939+Parámetros!$C$14)/(1-G939),0)</f>
        <v>763</v>
      </c>
      <c r="L939" s="13" t="n">
        <f aca="false">ROUNDUP((F939+Parámetros!$C$15)/(1-G939),0)</f>
        <v>771</v>
      </c>
      <c r="M939" s="13" t="n">
        <f aca="false">MAX(ROUNDUP((F939+I939)/(1-G939),0),Parámetros!$B$7)</f>
        <v>815</v>
      </c>
      <c r="N939" s="12" t="n">
        <v>1568.59</v>
      </c>
      <c r="O939" s="12" t="n">
        <v>1844.22</v>
      </c>
      <c r="P939" s="13" t="n">
        <f aca="false">Parámetros!$B$6</f>
        <v>1</v>
      </c>
      <c r="Q939" s="13" t="n">
        <f aca="false">IF(AND(ISNUMBER(O939),O939-P939&gt;=Parámetros!$B$7),M939,IF(J939&lt;Parámetros!$B$13,J939,IF(K939&lt;Parámetros!$B$14,K939,IF(L939&lt;Parámetros!$B$15,L939,M939))))</f>
        <v>815</v>
      </c>
      <c r="R939" s="13" t="n">
        <f aca="false">IF(AND(ISNUMBER(O939),O939-P939&gt;=Q939),O939-P939,Q939)</f>
        <v>1843.22</v>
      </c>
      <c r="S939" s="3" t="n">
        <f aca="false">IF(ISNUMBER(O939),R939/O939-1,"")</f>
        <v>-0.000542234657470386</v>
      </c>
      <c r="T939" s="13" t="n">
        <f aca="false">VLOOKUP(R939,Parámetros!$A$13:$C$16,3,TRUE())</f>
        <v>0</v>
      </c>
      <c r="U939" s="13" t="n">
        <f aca="false">IF(R939&gt;=Parámetros!$B$7,I939,0)</f>
        <v>75</v>
      </c>
      <c r="V939" s="13" t="n">
        <f aca="false">R939*(1-G939)-T939-U939</f>
        <v>1510.1692</v>
      </c>
      <c r="W939" s="13" t="n">
        <f aca="false">V939-F939</f>
        <v>884.6692</v>
      </c>
      <c r="X939" s="2" t="s">
        <v>13514</v>
      </c>
      <c r="Y939" s="2"/>
      <c r="Z939" s="13"/>
      <c r="AA939" s="2"/>
    </row>
    <row r="940" customFormat="false" ht="15" hidden="false" customHeight="false" outlineLevel="0" collapsed="false">
      <c r="A940" s="8" t="s">
        <v>11133</v>
      </c>
      <c r="B940" s="10" t="str">
        <f aca="false">'Layout Mercado Libre'!C940</f>
        <v>Loción Limpiadora Pond's Clarant B3 Desmaquillante 200 ml</v>
      </c>
      <c r="C940" s="10" t="str">
        <f aca="false">IFERROR(LEFT('Layout Mercado Libre'!E940,FIND(" &gt; ",'Layout Mercado Libre'!E940)-1),"")</f>
        <v>Belleza y Cuidado Personal</v>
      </c>
      <c r="D940" s="12" t="n">
        <v>76.5455</v>
      </c>
      <c r="E940" s="13" t="n">
        <f aca="false">Parámetros!$B$5</f>
        <v>4</v>
      </c>
      <c r="F940" s="13" t="n">
        <f aca="false">D940+E940</f>
        <v>80.5455</v>
      </c>
      <c r="G940" s="3" t="n">
        <f aca="false">IF(C940="",Parámetros!$B$9,IFERROR(VLOOKUP(C940,Parámetros!$A$20:$B$23,2,FALSE()),Parámetros!$B$9))</f>
        <v>0.14</v>
      </c>
      <c r="H940" s="14" t="n">
        <v>0.29</v>
      </c>
      <c r="I940" s="12" t="n">
        <v>75</v>
      </c>
      <c r="J940" s="13" t="n">
        <f aca="false">ROUNDUP((F940+Parámetros!$C$13)/(1-G940),0)</f>
        <v>123</v>
      </c>
      <c r="K940" s="13" t="n">
        <f aca="false">ROUNDUP((F940+Parámetros!$C$14)/(1-G940),0)</f>
        <v>129</v>
      </c>
      <c r="L940" s="13" t="n">
        <f aca="false">ROUNDUP((F940+Parámetros!$C$15)/(1-G940),0)</f>
        <v>137</v>
      </c>
      <c r="M940" s="13" t="n">
        <f aca="false">MAX(ROUNDUP((F940+I940)/(1-G940),0),Parámetros!$B$7)</f>
        <v>299</v>
      </c>
      <c r="N940" s="12" t="n">
        <v>269.37</v>
      </c>
      <c r="O940" s="12" t="n">
        <v>86.93</v>
      </c>
      <c r="P940" s="13" t="n">
        <f aca="false">Parámetros!$B$6</f>
        <v>1</v>
      </c>
      <c r="Q940" s="13" t="n">
        <f aca="false">IF(AND(ISNUMBER(O940),O940-P940&gt;=Parámetros!$B$7),M940,IF(J940&lt;Parámetros!$B$13,J940,IF(K940&lt;Parámetros!$B$14,K940,IF(L940&lt;Parámetros!$B$15,L940,M940))))</f>
        <v>129</v>
      </c>
      <c r="R940" s="13" t="n">
        <f aca="false">IF(AND(ISNUMBER(O940),O940-P940&gt;=Q940),O940-P940,Q940)</f>
        <v>129</v>
      </c>
      <c r="S940" s="3" t="n">
        <f aca="false">IF(ISNUMBER(O940),R940/O940-1,"")</f>
        <v>0.483952605544691</v>
      </c>
      <c r="T940" s="13" t="n">
        <f aca="false">VLOOKUP(R940,Parámetros!$A$13:$C$16,3,TRUE())</f>
        <v>30</v>
      </c>
      <c r="U940" s="13" t="n">
        <f aca="false">IF(R940&gt;=Parámetros!$B$7,I940,0)</f>
        <v>0</v>
      </c>
      <c r="V940" s="13" t="n">
        <f aca="false">R940*(1-G940)-T940-U940</f>
        <v>80.94</v>
      </c>
      <c r="W940" s="13" t="n">
        <f aca="false">V940-F940</f>
        <v>0.394499999999994</v>
      </c>
      <c r="X940" s="2" t="s">
        <v>13632</v>
      </c>
      <c r="Y940" s="2"/>
      <c r="Z940" s="13"/>
      <c r="AA940" s="2"/>
    </row>
    <row r="941" customFormat="false" ht="15" hidden="false" customHeight="false" outlineLevel="0" collapsed="false">
      <c r="A941" s="8" t="s">
        <v>11142</v>
      </c>
      <c r="B941" s="10" t="str">
        <f aca="false">'Layout Mercado Libre'!C941</f>
        <v>Tylenol Paracetamol 500 mg 10 Tabletas</v>
      </c>
      <c r="C941" s="10" t="str">
        <f aca="false">IFERROR(LEFT('Layout Mercado Libre'!E941,FIND(" &gt; ",'Layout Mercado Libre'!E941)-1),"")</f>
        <v>Salud y Equipamiento Médico</v>
      </c>
      <c r="D941" s="12" t="n">
        <v>48.38</v>
      </c>
      <c r="E941" s="13" t="n">
        <f aca="false">Parámetros!$B$5</f>
        <v>4</v>
      </c>
      <c r="F941" s="13" t="n">
        <f aca="false">D941+E941</f>
        <v>52.38</v>
      </c>
      <c r="G941" s="3" t="n">
        <f aca="false">IF(C941="",Parámetros!$B$9,IFERROR(VLOOKUP(C941,Parámetros!$A$20:$B$23,2,FALSE()),Parámetros!$B$9))</f>
        <v>0.14</v>
      </c>
      <c r="H941" s="14" t="n">
        <v>0.14</v>
      </c>
      <c r="I941" s="12" t="n">
        <v>75</v>
      </c>
      <c r="J941" s="13" t="n">
        <f aca="false">ROUNDUP((F941+Parámetros!$C$13)/(1-G941),0)</f>
        <v>90</v>
      </c>
      <c r="K941" s="13" t="n">
        <f aca="false">ROUNDUP((F941+Parámetros!$C$14)/(1-G941),0)</f>
        <v>96</v>
      </c>
      <c r="L941" s="13" t="n">
        <f aca="false">ROUNDUP((F941+Parámetros!$C$15)/(1-G941),0)</f>
        <v>104</v>
      </c>
      <c r="M941" s="13" t="n">
        <f aca="false">MAX(ROUNDUP((F941+I941)/(1-G941),0),Parámetros!$B$7)</f>
        <v>299</v>
      </c>
      <c r="N941" s="12"/>
      <c r="O941" s="12"/>
      <c r="P941" s="13" t="n">
        <f aca="false">Parámetros!$B$6</f>
        <v>1</v>
      </c>
      <c r="Q941" s="13" t="n">
        <f aca="false">IF(AND(ISNUMBER(O941),O941-P941&gt;=Parámetros!$B$7),M941,IF(J941&lt;Parámetros!$B$13,J941,IF(K941&lt;Parámetros!$B$14,K941,IF(L941&lt;Parámetros!$B$15,L941,M941))))</f>
        <v>90</v>
      </c>
      <c r="R941" s="13" t="n">
        <f aca="false">IF(AND(ISNUMBER(O941),O941-P941&gt;=Q941),O941-P941,Q941)</f>
        <v>90</v>
      </c>
      <c r="S941" s="3" t="str">
        <f aca="false">IF(ISNUMBER(O941),R941/O941-1,"")</f>
        <v/>
      </c>
      <c r="T941" s="13" t="n">
        <f aca="false">VLOOKUP(R941,Parámetros!$A$13:$C$16,3,TRUE())</f>
        <v>25</v>
      </c>
      <c r="U941" s="13" t="n">
        <f aca="false">IF(R941&gt;=Parámetros!$B$7,I941,0)</f>
        <v>0</v>
      </c>
      <c r="V941" s="13" t="n">
        <f aca="false">R941*(1-G941)-T941-U941</f>
        <v>52.4</v>
      </c>
      <c r="W941" s="13" t="n">
        <f aca="false">V941-F941</f>
        <v>0.0200000000000031</v>
      </c>
      <c r="X941" s="2" t="s">
        <v>13533</v>
      </c>
      <c r="Y941" s="2"/>
      <c r="Z941" s="13"/>
      <c r="AA941" s="2"/>
    </row>
    <row r="942" customFormat="false" ht="15" hidden="false" customHeight="false" outlineLevel="0" collapsed="false">
      <c r="A942" s="8" t="s">
        <v>11152</v>
      </c>
      <c r="B942" s="10" t="str">
        <f aca="false">'Layout Mercado Libre'!C942</f>
        <v>Silka Medic Gel Antimicótico Terbinafina 1% 15 g</v>
      </c>
      <c r="C942" s="10" t="str">
        <f aca="false">IFERROR(LEFT('Layout Mercado Libre'!E942,FIND(" &gt; ",'Layout Mercado Libre'!E942)-1),"")</f>
        <v>Salud y Equipamiento Médico</v>
      </c>
      <c r="D942" s="12" t="n">
        <v>72.29</v>
      </c>
      <c r="E942" s="13" t="n">
        <f aca="false">Parámetros!$B$5</f>
        <v>4</v>
      </c>
      <c r="F942" s="13" t="n">
        <f aca="false">D942+E942</f>
        <v>76.29</v>
      </c>
      <c r="G942" s="3" t="n">
        <f aca="false">IF(C942="",Parámetros!$B$9,IFERROR(VLOOKUP(C942,Parámetros!$A$20:$B$23,2,FALSE()),Parámetros!$B$9))</f>
        <v>0.14</v>
      </c>
      <c r="H942" s="14" t="n">
        <v>0.07</v>
      </c>
      <c r="I942" s="12" t="n">
        <v>75</v>
      </c>
      <c r="J942" s="13" t="n">
        <f aca="false">ROUNDUP((F942+Parámetros!$C$13)/(1-G942),0)</f>
        <v>118</v>
      </c>
      <c r="K942" s="13" t="n">
        <f aca="false">ROUNDUP((F942+Parámetros!$C$14)/(1-G942),0)</f>
        <v>124</v>
      </c>
      <c r="L942" s="13" t="n">
        <f aca="false">ROUNDUP((F942+Parámetros!$C$15)/(1-G942),0)</f>
        <v>132</v>
      </c>
      <c r="M942" s="13" t="n">
        <f aca="false">MAX(ROUNDUP((F942+I942)/(1-G942),0),Parámetros!$B$7)</f>
        <v>299</v>
      </c>
      <c r="N942" s="12" t="n">
        <v>180.04</v>
      </c>
      <c r="O942" s="12" t="n">
        <v>232.81</v>
      </c>
      <c r="P942" s="13" t="n">
        <f aca="false">Parámetros!$B$6</f>
        <v>1</v>
      </c>
      <c r="Q942" s="13" t="n">
        <f aca="false">IF(AND(ISNUMBER(O942),O942-P942&gt;=Parámetros!$B$7),M942,IF(J942&lt;Parámetros!$B$13,J942,IF(K942&lt;Parámetros!$B$14,K942,IF(L942&lt;Parámetros!$B$15,L942,M942))))</f>
        <v>124</v>
      </c>
      <c r="R942" s="13" t="n">
        <f aca="false">IF(AND(ISNUMBER(O942),O942-P942&gt;=Q942),O942-P942,Q942)</f>
        <v>231.81</v>
      </c>
      <c r="S942" s="3" t="n">
        <f aca="false">IF(ISNUMBER(O942),R942/O942-1,"")</f>
        <v>-0.00429534813796662</v>
      </c>
      <c r="T942" s="13" t="n">
        <f aca="false">VLOOKUP(R942,Parámetros!$A$13:$C$16,3,TRUE())</f>
        <v>37</v>
      </c>
      <c r="U942" s="13" t="n">
        <f aca="false">IF(R942&gt;=Parámetros!$B$7,I942,0)</f>
        <v>0</v>
      </c>
      <c r="V942" s="13" t="n">
        <f aca="false">R942*(1-G942)-T942-U942</f>
        <v>162.3566</v>
      </c>
      <c r="W942" s="13" t="n">
        <f aca="false">V942-F942</f>
        <v>86.0666</v>
      </c>
      <c r="X942" s="2" t="s">
        <v>13654</v>
      </c>
      <c r="Y942" s="2"/>
      <c r="Z942" s="13"/>
      <c r="AA942" s="2"/>
    </row>
    <row r="943" customFormat="false" ht="15" hidden="false" customHeight="false" outlineLevel="0" collapsed="false">
      <c r="A943" s="8" t="s">
        <v>11165</v>
      </c>
      <c r="B943" s="10" t="str">
        <f aca="false">'Layout Mercado Libre'!C943</f>
        <v>Brulin Dexametasona 8 mg/2 ml Inyectable 3 Ampolletas</v>
      </c>
      <c r="C943" s="10" t="str">
        <f aca="false">IFERROR(LEFT('Layout Mercado Libre'!E943,FIND(" &gt; ",'Layout Mercado Libre'!E943)-1),"")</f>
        <v>Salud y Equipamiento Médico</v>
      </c>
      <c r="D943" s="12" t="n">
        <v>23.4</v>
      </c>
      <c r="E943" s="13" t="n">
        <f aca="false">Parámetros!$B$5</f>
        <v>4</v>
      </c>
      <c r="F943" s="13" t="n">
        <f aca="false">D943+E943</f>
        <v>27.4</v>
      </c>
      <c r="G943" s="3" t="n">
        <f aca="false">IF(C943="",Parámetros!$B$9,IFERROR(VLOOKUP(C943,Parámetros!$A$20:$B$23,2,FALSE()),Parámetros!$B$9))</f>
        <v>0.14</v>
      </c>
      <c r="H943" s="14" t="n">
        <v>0.06</v>
      </c>
      <c r="I943" s="12" t="n">
        <v>75</v>
      </c>
      <c r="J943" s="13" t="n">
        <f aca="false">ROUNDUP((F943+Parámetros!$C$13)/(1-G943),0)</f>
        <v>61</v>
      </c>
      <c r="K943" s="13" t="n">
        <f aca="false">ROUNDUP((F943+Parámetros!$C$14)/(1-G943),0)</f>
        <v>67</v>
      </c>
      <c r="L943" s="13" t="n">
        <f aca="false">ROUNDUP((F943+Parámetros!$C$15)/(1-G943),0)</f>
        <v>75</v>
      </c>
      <c r="M943" s="13" t="n">
        <f aca="false">MAX(ROUNDUP((F943+I943)/(1-G943),0),Parámetros!$B$7)</f>
        <v>299</v>
      </c>
      <c r="N943" s="12" t="n">
        <v>132.48</v>
      </c>
      <c r="O943" s="12" t="n">
        <v>110</v>
      </c>
      <c r="P943" s="13" t="n">
        <f aca="false">Parámetros!$B$6</f>
        <v>1</v>
      </c>
      <c r="Q943" s="13" t="n">
        <f aca="false">IF(AND(ISNUMBER(O943),O943-P943&gt;=Parámetros!$B$7),M943,IF(J943&lt;Parámetros!$B$13,J943,IF(K943&lt;Parámetros!$B$14,K943,IF(L943&lt;Parámetros!$B$15,L943,M943))))</f>
        <v>61</v>
      </c>
      <c r="R943" s="13" t="n">
        <f aca="false">IF(AND(ISNUMBER(O943),O943-P943&gt;=Q943),O943-P943,Q943)</f>
        <v>109</v>
      </c>
      <c r="S943" s="3" t="n">
        <f aca="false">IF(ISNUMBER(O943),R943/O943-1,"")</f>
        <v>-0.00909090909090904</v>
      </c>
      <c r="T943" s="13" t="n">
        <f aca="false">VLOOKUP(R943,Parámetros!$A$13:$C$16,3,TRUE())</f>
        <v>30</v>
      </c>
      <c r="U943" s="13" t="n">
        <f aca="false">IF(R943&gt;=Parámetros!$B$7,I943,0)</f>
        <v>0</v>
      </c>
      <c r="V943" s="13" t="n">
        <f aca="false">R943*(1-G943)-T943-U943</f>
        <v>63.74</v>
      </c>
      <c r="W943" s="13" t="n">
        <f aca="false">V943-F943</f>
        <v>36.34</v>
      </c>
      <c r="X943" s="2" t="s">
        <v>13784</v>
      </c>
      <c r="Y943" s="2"/>
      <c r="Z943" s="13"/>
      <c r="AA943" s="2"/>
    </row>
    <row r="944" customFormat="false" ht="15" hidden="false" customHeight="false" outlineLevel="0" collapsed="false">
      <c r="A944" s="8" t="s">
        <v>11178</v>
      </c>
      <c r="B944" s="10" t="str">
        <f aca="false">'Layout Mercado Libre'!C944</f>
        <v>Metamucil Fibra en Polvo Sabor Natural 504 g 72 Dosis</v>
      </c>
      <c r="C944" s="10" t="str">
        <f aca="false">IFERROR(LEFT('Layout Mercado Libre'!E944,FIND(" &gt; ",'Layout Mercado Libre'!E944)-1),"")</f>
        <v>Salud y Equipamiento Médico</v>
      </c>
      <c r="D944" s="12" t="n">
        <v>540.51</v>
      </c>
      <c r="E944" s="13" t="n">
        <f aca="false">Parámetros!$B$5</f>
        <v>4</v>
      </c>
      <c r="F944" s="13" t="n">
        <f aca="false">D944+E944</f>
        <v>544.51</v>
      </c>
      <c r="G944" s="3" t="n">
        <f aca="false">IF(C944="",Parámetros!$B$9,IFERROR(VLOOKUP(C944,Parámetros!$A$20:$B$23,2,FALSE()),Parámetros!$B$9))</f>
        <v>0.14</v>
      </c>
      <c r="H944" s="14" t="n">
        <v>0.63</v>
      </c>
      <c r="I944" s="12" t="n">
        <v>90</v>
      </c>
      <c r="J944" s="13" t="n">
        <f aca="false">ROUNDUP((F944+Parámetros!$C$13)/(1-G944),0)</f>
        <v>663</v>
      </c>
      <c r="K944" s="13" t="n">
        <f aca="false">ROUNDUP((F944+Parámetros!$C$14)/(1-G944),0)</f>
        <v>669</v>
      </c>
      <c r="L944" s="13" t="n">
        <f aca="false">ROUNDUP((F944+Parámetros!$C$15)/(1-G944),0)</f>
        <v>677</v>
      </c>
      <c r="M944" s="13" t="n">
        <f aca="false">MAX(ROUNDUP((F944+I944)/(1-G944),0),Parámetros!$B$7)</f>
        <v>738</v>
      </c>
      <c r="N944" s="12" t="n">
        <v>1005.38</v>
      </c>
      <c r="O944" s="12" t="n">
        <v>862.29</v>
      </c>
      <c r="P944" s="13" t="n">
        <f aca="false">Parámetros!$B$6</f>
        <v>1</v>
      </c>
      <c r="Q944" s="13" t="n">
        <f aca="false">IF(AND(ISNUMBER(O944),O944-P944&gt;=Parámetros!$B$7),M944,IF(J944&lt;Parámetros!$B$13,J944,IF(K944&lt;Parámetros!$B$14,K944,IF(L944&lt;Parámetros!$B$15,L944,M944))))</f>
        <v>738</v>
      </c>
      <c r="R944" s="13" t="n">
        <f aca="false">IF(AND(ISNUMBER(O944),O944-P944&gt;=Q944),O944-P944,Q944)</f>
        <v>861.29</v>
      </c>
      <c r="S944" s="3" t="n">
        <f aca="false">IF(ISNUMBER(O944),R944/O944-1,"")</f>
        <v>-0.00115970265223997</v>
      </c>
      <c r="T944" s="13" t="n">
        <f aca="false">VLOOKUP(R944,Parámetros!$A$13:$C$16,3,TRUE())</f>
        <v>0</v>
      </c>
      <c r="U944" s="13" t="n">
        <f aca="false">IF(R944&gt;=Parámetros!$B$7,I944,0)</f>
        <v>90</v>
      </c>
      <c r="V944" s="13" t="n">
        <f aca="false">R944*(1-G944)-T944-U944</f>
        <v>650.7094</v>
      </c>
      <c r="W944" s="13" t="n">
        <f aca="false">V944-F944</f>
        <v>106.1994</v>
      </c>
      <c r="X944" s="2" t="s">
        <v>13785</v>
      </c>
      <c r="Y944" s="2"/>
      <c r="Z944" s="13"/>
      <c r="AA944" s="2"/>
    </row>
    <row r="945" customFormat="false" ht="15" hidden="false" customHeight="false" outlineLevel="0" collapsed="false">
      <c r="A945" s="8" t="s">
        <v>11188</v>
      </c>
      <c r="B945" s="10" t="str">
        <f aca="false">'Layout Mercado Libre'!C945</f>
        <v>Ectaprim F Antibiótico 160/800 mg 14 Tabletas</v>
      </c>
      <c r="C945" s="10" t="str">
        <f aca="false">IFERROR(LEFT('Layout Mercado Libre'!E945,FIND(" &gt; ",'Layout Mercado Libre'!E945)-1),"")</f>
        <v>Salud y Equipamiento Médico</v>
      </c>
      <c r="D945" s="12" t="n">
        <v>201.43</v>
      </c>
      <c r="E945" s="13" t="n">
        <f aca="false">Parámetros!$B$5</f>
        <v>4</v>
      </c>
      <c r="F945" s="13" t="n">
        <f aca="false">D945+E945</f>
        <v>205.43</v>
      </c>
      <c r="G945" s="3" t="n">
        <f aca="false">IF(C945="",Parámetros!$B$9,IFERROR(VLOOKUP(C945,Parámetros!$A$20:$B$23,2,FALSE()),Parámetros!$B$9))</f>
        <v>0.14</v>
      </c>
      <c r="H945" s="14" t="n">
        <v>0.15</v>
      </c>
      <c r="I945" s="12" t="n">
        <v>75</v>
      </c>
      <c r="J945" s="13" t="n">
        <f aca="false">ROUNDUP((F945+Parámetros!$C$13)/(1-G945),0)</f>
        <v>268</v>
      </c>
      <c r="K945" s="13" t="n">
        <f aca="false">ROUNDUP((F945+Parámetros!$C$14)/(1-G945),0)</f>
        <v>274</v>
      </c>
      <c r="L945" s="13" t="n">
        <f aca="false">ROUNDUP((F945+Parámetros!$C$15)/(1-G945),0)</f>
        <v>282</v>
      </c>
      <c r="M945" s="13" t="n">
        <f aca="false">MAX(ROUNDUP((F945+I945)/(1-G945),0),Parámetros!$B$7)</f>
        <v>327</v>
      </c>
      <c r="N945" s="12" t="n">
        <v>452.3</v>
      </c>
      <c r="O945" s="12" t="n">
        <v>362</v>
      </c>
      <c r="P945" s="13" t="n">
        <f aca="false">Parámetros!$B$6</f>
        <v>1</v>
      </c>
      <c r="Q945" s="13" t="n">
        <f aca="false">IF(AND(ISNUMBER(O945),O945-P945&gt;=Parámetros!$B$7),M945,IF(J945&lt;Parámetros!$B$13,J945,IF(K945&lt;Parámetros!$B$14,K945,IF(L945&lt;Parámetros!$B$15,L945,M945))))</f>
        <v>327</v>
      </c>
      <c r="R945" s="13" t="n">
        <f aca="false">IF(AND(ISNUMBER(O945),O945-P945&gt;=Q945),O945-P945,Q945)</f>
        <v>361</v>
      </c>
      <c r="S945" s="3" t="n">
        <f aca="false">IF(ISNUMBER(O945),R945/O945-1,"")</f>
        <v>-0.00276243093922657</v>
      </c>
      <c r="T945" s="13" t="n">
        <f aca="false">VLOOKUP(R945,Parámetros!$A$13:$C$16,3,TRUE())</f>
        <v>0</v>
      </c>
      <c r="U945" s="13" t="n">
        <f aca="false">IF(R945&gt;=Parámetros!$B$7,I945,0)</f>
        <v>75</v>
      </c>
      <c r="V945" s="13" t="n">
        <f aca="false">R945*(1-G945)-T945-U945</f>
        <v>235.46</v>
      </c>
      <c r="W945" s="13" t="n">
        <f aca="false">V945-F945</f>
        <v>30.03</v>
      </c>
      <c r="X945" s="2" t="s">
        <v>13554</v>
      </c>
      <c r="Y945" s="2"/>
      <c r="Z945" s="13"/>
      <c r="AA945" s="2"/>
    </row>
    <row r="946" customFormat="false" ht="15" hidden="false" customHeight="false" outlineLevel="0" collapsed="false">
      <c r="A946" s="8" t="s">
        <v>11201</v>
      </c>
      <c r="B946" s="10" t="str">
        <f aca="false">'Layout Mercado Libre'!C946</f>
        <v>Soldrin Oftálmico Dexametasona Neomicina Gotas 10 ml</v>
      </c>
      <c r="C946" s="10" t="str">
        <f aca="false">IFERROR(LEFT('Layout Mercado Libre'!E946,FIND(" &gt; ",'Layout Mercado Libre'!E946)-1),"")</f>
        <v>Salud y Equipamiento Médico</v>
      </c>
      <c r="D946" s="12" t="n">
        <v>50</v>
      </c>
      <c r="E946" s="13" t="n">
        <f aca="false">Parámetros!$B$5</f>
        <v>4</v>
      </c>
      <c r="F946" s="13" t="n">
        <f aca="false">D946+E946</f>
        <v>54</v>
      </c>
      <c r="G946" s="3" t="n">
        <f aca="false">IF(C946="",Parámetros!$B$9,IFERROR(VLOOKUP(C946,Parámetros!$A$20:$B$23,2,FALSE()),Parámetros!$B$9))</f>
        <v>0.14</v>
      </c>
      <c r="H946" s="14" t="n">
        <v>0.06</v>
      </c>
      <c r="I946" s="12" t="n">
        <v>75</v>
      </c>
      <c r="J946" s="13" t="n">
        <f aca="false">ROUNDUP((F946+Parámetros!$C$13)/(1-G946),0)</f>
        <v>92</v>
      </c>
      <c r="K946" s="13" t="n">
        <f aca="false">ROUNDUP((F946+Parámetros!$C$14)/(1-G946),0)</f>
        <v>98</v>
      </c>
      <c r="L946" s="13" t="n">
        <f aca="false">ROUNDUP((F946+Parámetros!$C$15)/(1-G946),0)</f>
        <v>106</v>
      </c>
      <c r="M946" s="13" t="n">
        <f aca="false">MAX(ROUNDUP((F946+I946)/(1-G946),0),Parámetros!$B$7)</f>
        <v>299</v>
      </c>
      <c r="N946" s="12"/>
      <c r="O946" s="12"/>
      <c r="P946" s="13" t="n">
        <f aca="false">Parámetros!$B$6</f>
        <v>1</v>
      </c>
      <c r="Q946" s="13" t="n">
        <f aca="false">IF(AND(ISNUMBER(O946),O946-P946&gt;=Parámetros!$B$7),M946,IF(J946&lt;Parámetros!$B$13,J946,IF(K946&lt;Parámetros!$B$14,K946,IF(L946&lt;Parámetros!$B$15,L946,M946))))</f>
        <v>92</v>
      </c>
      <c r="R946" s="13" t="n">
        <f aca="false">IF(AND(ISNUMBER(O946),O946-P946&gt;=Q946),O946-P946,Q946)</f>
        <v>92</v>
      </c>
      <c r="S946" s="3" t="str">
        <f aca="false">IF(ISNUMBER(O946),R946/O946-1,"")</f>
        <v/>
      </c>
      <c r="T946" s="13" t="n">
        <f aca="false">VLOOKUP(R946,Parámetros!$A$13:$C$16,3,TRUE())</f>
        <v>25</v>
      </c>
      <c r="U946" s="13" t="n">
        <f aca="false">IF(R946&gt;=Parámetros!$B$7,I946,0)</f>
        <v>0</v>
      </c>
      <c r="V946" s="13" t="n">
        <f aca="false">R946*(1-G946)-T946-U946</f>
        <v>54.12</v>
      </c>
      <c r="W946" s="13" t="n">
        <f aca="false">V946-F946</f>
        <v>0.120000000000005</v>
      </c>
      <c r="X946" s="2" t="s">
        <v>13525</v>
      </c>
      <c r="Y946" s="2"/>
      <c r="Z946" s="13"/>
      <c r="AA946" s="2"/>
    </row>
    <row r="947" customFormat="false" ht="15" hidden="false" customHeight="false" outlineLevel="0" collapsed="false">
      <c r="A947" s="8" t="s">
        <v>11211</v>
      </c>
      <c r="B947" s="10" t="str">
        <f aca="false">'Layout Mercado Libre'!C947</f>
        <v>Aceite para Bebé Johnson's Baby Original 200 ml</v>
      </c>
      <c r="C947" s="10" t="str">
        <f aca="false">IFERROR(LEFT('Layout Mercado Libre'!E947,FIND(" &gt; ",'Layout Mercado Libre'!E947)-1),"")</f>
        <v>Bebés</v>
      </c>
      <c r="D947" s="12" t="n">
        <v>57.4</v>
      </c>
      <c r="E947" s="13" t="n">
        <f aca="false">Parámetros!$B$5</f>
        <v>4</v>
      </c>
      <c r="F947" s="13" t="n">
        <f aca="false">D947+E947</f>
        <v>61.4</v>
      </c>
      <c r="G947" s="3" t="n">
        <f aca="false">IF(C947="",Parámetros!$B$9,IFERROR(VLOOKUP(C947,Parámetros!$A$20:$B$23,2,FALSE()),Parámetros!$B$9))</f>
        <v>0.15</v>
      </c>
      <c r="H947" s="14" t="n">
        <v>0.29</v>
      </c>
      <c r="I947" s="12" t="n">
        <v>75</v>
      </c>
      <c r="J947" s="13" t="n">
        <f aca="false">ROUNDUP((F947+Parámetros!$C$13)/(1-G947),0)</f>
        <v>102</v>
      </c>
      <c r="K947" s="13" t="n">
        <f aca="false">ROUNDUP((F947+Parámetros!$C$14)/(1-G947),0)</f>
        <v>108</v>
      </c>
      <c r="L947" s="13" t="n">
        <f aca="false">ROUNDUP((F947+Parámetros!$C$15)/(1-G947),0)</f>
        <v>116</v>
      </c>
      <c r="M947" s="13" t="n">
        <f aca="false">MAX(ROUNDUP((F947+I947)/(1-G947),0),Parámetros!$B$7)</f>
        <v>299</v>
      </c>
      <c r="N947" s="12" t="n">
        <v>221.14</v>
      </c>
      <c r="O947" s="12" t="n">
        <v>127.71</v>
      </c>
      <c r="P947" s="13" t="n">
        <f aca="false">Parámetros!$B$6</f>
        <v>1</v>
      </c>
      <c r="Q947" s="13" t="n">
        <f aca="false">IF(AND(ISNUMBER(O947),O947-P947&gt;=Parámetros!$B$7),M947,IF(J947&lt;Parámetros!$B$13,J947,IF(K947&lt;Parámetros!$B$14,K947,IF(L947&lt;Parámetros!$B$15,L947,M947))))</f>
        <v>108</v>
      </c>
      <c r="R947" s="13" t="n">
        <f aca="false">IF(AND(ISNUMBER(O947),O947-P947&gt;=Q947),O947-P947,Q947)</f>
        <v>126.71</v>
      </c>
      <c r="S947" s="3" t="n">
        <f aca="false">IF(ISNUMBER(O947),R947/O947-1,"")</f>
        <v>-0.00783024038837987</v>
      </c>
      <c r="T947" s="13" t="n">
        <f aca="false">VLOOKUP(R947,Parámetros!$A$13:$C$16,3,TRUE())</f>
        <v>30</v>
      </c>
      <c r="U947" s="13" t="n">
        <f aca="false">IF(R947&gt;=Parámetros!$B$7,I947,0)</f>
        <v>0</v>
      </c>
      <c r="V947" s="13" t="n">
        <f aca="false">R947*(1-G947)-T947-U947</f>
        <v>77.7035</v>
      </c>
      <c r="W947" s="13" t="n">
        <f aca="false">V947-F947</f>
        <v>16.3035</v>
      </c>
      <c r="X947" s="2" t="s">
        <v>13632</v>
      </c>
      <c r="Y947" s="2"/>
      <c r="Z947" s="13"/>
      <c r="AA947" s="2"/>
    </row>
    <row r="948" customFormat="false" ht="15" hidden="false" customHeight="false" outlineLevel="0" collapsed="false">
      <c r="A948" s="8" t="s">
        <v>11220</v>
      </c>
      <c r="B948" s="10" t="str">
        <f aca="false">'Layout Mercado Libre'!C948</f>
        <v>Desodorante Lady Speed Stick Pro 5 en 1 Barra 45 g</v>
      </c>
      <c r="C948" s="10" t="str">
        <f aca="false">IFERROR(LEFT('Layout Mercado Libre'!E948,FIND(" &gt; ",'Layout Mercado Libre'!E948)-1),"")</f>
        <v>Belleza y Cuidado Personal</v>
      </c>
      <c r="D948" s="12" t="n">
        <v>43.24</v>
      </c>
      <c r="E948" s="13" t="n">
        <f aca="false">Parámetros!$B$5</f>
        <v>4</v>
      </c>
      <c r="F948" s="13" t="n">
        <f aca="false">D948+E948</f>
        <v>47.24</v>
      </c>
      <c r="G948" s="3" t="n">
        <f aca="false">IF(C948="",Parámetros!$B$9,IFERROR(VLOOKUP(C948,Parámetros!$A$20:$B$23,2,FALSE()),Parámetros!$B$9))</f>
        <v>0.14</v>
      </c>
      <c r="H948" s="14" t="n">
        <v>0.1</v>
      </c>
      <c r="I948" s="12" t="n">
        <v>75</v>
      </c>
      <c r="J948" s="13" t="n">
        <f aca="false">ROUNDUP((F948+Parámetros!$C$13)/(1-G948),0)</f>
        <v>84</v>
      </c>
      <c r="K948" s="13" t="n">
        <f aca="false">ROUNDUP((F948+Parámetros!$C$14)/(1-G948),0)</f>
        <v>90</v>
      </c>
      <c r="L948" s="13" t="n">
        <f aca="false">ROUNDUP((F948+Parámetros!$C$15)/(1-G948),0)</f>
        <v>98</v>
      </c>
      <c r="M948" s="13" t="n">
        <f aca="false">MAX(ROUNDUP((F948+I948)/(1-G948),0),Parámetros!$B$7)</f>
        <v>299</v>
      </c>
      <c r="N948" s="12" t="n">
        <v>120.11</v>
      </c>
      <c r="O948" s="12" t="n">
        <v>55</v>
      </c>
      <c r="P948" s="13" t="n">
        <f aca="false">Parámetros!$B$6</f>
        <v>1</v>
      </c>
      <c r="Q948" s="13" t="n">
        <f aca="false">IF(AND(ISNUMBER(O948),O948-P948&gt;=Parámetros!$B$7),M948,IF(J948&lt;Parámetros!$B$13,J948,IF(K948&lt;Parámetros!$B$14,K948,IF(L948&lt;Parámetros!$B$15,L948,M948))))</f>
        <v>84</v>
      </c>
      <c r="R948" s="13" t="n">
        <f aca="false">IF(AND(ISNUMBER(O948),O948-P948&gt;=Q948),O948-P948,Q948)</f>
        <v>84</v>
      </c>
      <c r="S948" s="3" t="n">
        <f aca="false">IF(ISNUMBER(O948),R948/O948-1,"")</f>
        <v>0.527272727272727</v>
      </c>
      <c r="T948" s="13" t="n">
        <f aca="false">VLOOKUP(R948,Parámetros!$A$13:$C$16,3,TRUE())</f>
        <v>25</v>
      </c>
      <c r="U948" s="13" t="n">
        <f aca="false">IF(R948&gt;=Parámetros!$B$7,I948,0)</f>
        <v>0</v>
      </c>
      <c r="V948" s="13" t="n">
        <f aca="false">R948*(1-G948)-T948-U948</f>
        <v>47.24</v>
      </c>
      <c r="W948" s="13" t="n">
        <f aca="false">V948-F948</f>
        <v>0</v>
      </c>
      <c r="X948" s="2" t="s">
        <v>13744</v>
      </c>
      <c r="Y948" s="2"/>
      <c r="Z948" s="13"/>
      <c r="AA948" s="2"/>
    </row>
    <row r="949" customFormat="false" ht="15" hidden="false" customHeight="false" outlineLevel="0" collapsed="false">
      <c r="A949" s="8" t="s">
        <v>11232</v>
      </c>
      <c r="B949" s="10" t="str">
        <f aca="false">'Layout Mercado Libre'!C949</f>
        <v>Toallitas Húmedas Huggies Black Label 56 Piezas</v>
      </c>
      <c r="C949" s="10" t="str">
        <f aca="false">IFERROR(LEFT('Layout Mercado Libre'!E949,FIND(" &gt; ",'Layout Mercado Libre'!E949)-1),"")</f>
        <v>Bebés</v>
      </c>
      <c r="D949" s="12" t="n">
        <v>40.58</v>
      </c>
      <c r="E949" s="13" t="n">
        <f aca="false">Parámetros!$B$5</f>
        <v>4</v>
      </c>
      <c r="F949" s="13" t="n">
        <f aca="false">D949+E949</f>
        <v>44.58</v>
      </c>
      <c r="G949" s="3" t="n">
        <f aca="false">IF(C949="",Parámetros!$B$9,IFERROR(VLOOKUP(C949,Parámetros!$A$20:$B$23,2,FALSE()),Parámetros!$B$9))</f>
        <v>0.15</v>
      </c>
      <c r="H949" s="14" t="n">
        <v>0.41</v>
      </c>
      <c r="I949" s="12" t="n">
        <v>75</v>
      </c>
      <c r="J949" s="13" t="n">
        <f aca="false">ROUNDUP((F949+Parámetros!$C$13)/(1-G949),0)</f>
        <v>82</v>
      </c>
      <c r="K949" s="13" t="n">
        <f aca="false">ROUNDUP((F949+Parámetros!$C$14)/(1-G949),0)</f>
        <v>88</v>
      </c>
      <c r="L949" s="13" t="n">
        <f aca="false">ROUNDUP((F949+Parámetros!$C$15)/(1-G949),0)</f>
        <v>96</v>
      </c>
      <c r="M949" s="13" t="n">
        <f aca="false">MAX(ROUNDUP((F949+I949)/(1-G949),0),Parámetros!$B$7)</f>
        <v>299</v>
      </c>
      <c r="N949" s="12" t="n">
        <v>83.5</v>
      </c>
      <c r="O949" s="12" t="n">
        <v>88</v>
      </c>
      <c r="P949" s="13" t="n">
        <f aca="false">Parámetros!$B$6</f>
        <v>1</v>
      </c>
      <c r="Q949" s="13" t="n">
        <f aca="false">IF(AND(ISNUMBER(O949),O949-P949&gt;=Parámetros!$B$7),M949,IF(J949&lt;Parámetros!$B$13,J949,IF(K949&lt;Parámetros!$B$14,K949,IF(L949&lt;Parámetros!$B$15,L949,M949))))</f>
        <v>82</v>
      </c>
      <c r="R949" s="13" t="n">
        <f aca="false">IF(AND(ISNUMBER(O949),O949-P949&gt;=Q949),O949-P949,Q949)</f>
        <v>87</v>
      </c>
      <c r="S949" s="3" t="n">
        <f aca="false">IF(ISNUMBER(O949),R949/O949-1,"")</f>
        <v>-0.0113636363636364</v>
      </c>
      <c r="T949" s="13" t="n">
        <f aca="false">VLOOKUP(R949,Parámetros!$A$13:$C$16,3,TRUE())</f>
        <v>25</v>
      </c>
      <c r="U949" s="13" t="n">
        <f aca="false">IF(R949&gt;=Parámetros!$B$7,I949,0)</f>
        <v>0</v>
      </c>
      <c r="V949" s="13" t="n">
        <f aca="false">R949*(1-G949)-T949-U949</f>
        <v>48.95</v>
      </c>
      <c r="W949" s="13" t="n">
        <f aca="false">V949-F949</f>
        <v>4.37</v>
      </c>
      <c r="X949" s="2" t="s">
        <v>13786</v>
      </c>
      <c r="Y949" s="2"/>
      <c r="Z949" s="13"/>
      <c r="AA949" s="2"/>
    </row>
    <row r="950" customFormat="false" ht="15" hidden="false" customHeight="false" outlineLevel="0" collapsed="false">
      <c r="A950" s="8" t="s">
        <v>11242</v>
      </c>
      <c r="B950" s="10" t="str">
        <f aca="false">'Layout Mercado Libre'!C950</f>
        <v>Neurocer Ácido Glutámico Vitaminas 30 Grageas</v>
      </c>
      <c r="C950" s="10" t="str">
        <f aca="false">IFERROR(LEFT('Layout Mercado Libre'!E950,FIND(" &gt; ",'Layout Mercado Libre'!E950)-1),"")</f>
        <v>Salud y Equipamiento Médico</v>
      </c>
      <c r="D950" s="12" t="n">
        <v>81.25</v>
      </c>
      <c r="E950" s="13" t="n">
        <f aca="false">Parámetros!$B$5</f>
        <v>4</v>
      </c>
      <c r="F950" s="13" t="n">
        <f aca="false">D950+E950</f>
        <v>85.25</v>
      </c>
      <c r="G950" s="3" t="n">
        <f aca="false">IF(C950="",Parámetros!$B$9,IFERROR(VLOOKUP(C950,Parámetros!$A$20:$B$23,2,FALSE()),Parámetros!$B$9))</f>
        <v>0.14</v>
      </c>
      <c r="H950" s="14" t="n">
        <v>0.19</v>
      </c>
      <c r="I950" s="12" t="n">
        <v>75</v>
      </c>
      <c r="J950" s="13" t="n">
        <f aca="false">ROUNDUP((F950+Parámetros!$C$13)/(1-G950),0)</f>
        <v>129</v>
      </c>
      <c r="K950" s="13" t="n">
        <f aca="false">ROUNDUP((F950+Parámetros!$C$14)/(1-G950),0)</f>
        <v>135</v>
      </c>
      <c r="L950" s="13" t="n">
        <f aca="false">ROUNDUP((F950+Parámetros!$C$15)/(1-G950),0)</f>
        <v>143</v>
      </c>
      <c r="M950" s="13" t="n">
        <f aca="false">MAX(ROUNDUP((F950+I950)/(1-G950),0),Parámetros!$B$7)</f>
        <v>299</v>
      </c>
      <c r="N950" s="12"/>
      <c r="O950" s="12"/>
      <c r="P950" s="13" t="n">
        <f aca="false">Parámetros!$B$6</f>
        <v>1</v>
      </c>
      <c r="Q950" s="13" t="n">
        <f aca="false">IF(AND(ISNUMBER(O950),O950-P950&gt;=Parámetros!$B$7),M950,IF(J950&lt;Parámetros!$B$13,J950,IF(K950&lt;Parámetros!$B$14,K950,IF(L950&lt;Parámetros!$B$15,L950,M950))))</f>
        <v>135</v>
      </c>
      <c r="R950" s="13" t="n">
        <f aca="false">IF(AND(ISNUMBER(O950),O950-P950&gt;=Q950),O950-P950,Q950)</f>
        <v>135</v>
      </c>
      <c r="S950" s="3" t="str">
        <f aca="false">IF(ISNUMBER(O950),R950/O950-1,"")</f>
        <v/>
      </c>
      <c r="T950" s="13" t="n">
        <f aca="false">VLOOKUP(R950,Parámetros!$A$13:$C$16,3,TRUE())</f>
        <v>30</v>
      </c>
      <c r="U950" s="13" t="n">
        <f aca="false">IF(R950&gt;=Parámetros!$B$7,I950,0)</f>
        <v>0</v>
      </c>
      <c r="V950" s="13" t="n">
        <f aca="false">R950*(1-G950)-T950-U950</f>
        <v>86.1</v>
      </c>
      <c r="W950" s="13" t="n">
        <f aca="false">V950-F950</f>
        <v>0.849999999999994</v>
      </c>
      <c r="X950" s="2" t="s">
        <v>13628</v>
      </c>
      <c r="Y950" s="2"/>
      <c r="Z950" s="13"/>
      <c r="AA950" s="2"/>
    </row>
    <row r="951" customFormat="false" ht="15" hidden="false" customHeight="false" outlineLevel="0" collapsed="false">
      <c r="A951" s="8" t="s">
        <v>11252</v>
      </c>
      <c r="B951" s="10" t="str">
        <f aca="false">'Layout Mercado Libre'!C951</f>
        <v>Italdermol G Crema Triticum Vulgare Gentamicina 30 g</v>
      </c>
      <c r="C951" s="10" t="str">
        <f aca="false">IFERROR(LEFT('Layout Mercado Libre'!E951,FIND(" &gt; ",'Layout Mercado Libre'!E951)-1),"")</f>
        <v>Salud y Equipamiento Médico</v>
      </c>
      <c r="D951" s="12" t="n">
        <v>605.72</v>
      </c>
      <c r="E951" s="13" t="n">
        <f aca="false">Parámetros!$B$5</f>
        <v>4</v>
      </c>
      <c r="F951" s="13" t="n">
        <f aca="false">D951+E951</f>
        <v>609.72</v>
      </c>
      <c r="G951" s="3" t="n">
        <f aca="false">IF(C951="",Parámetros!$B$9,IFERROR(VLOOKUP(C951,Parámetros!$A$20:$B$23,2,FALSE()),Parámetros!$B$9))</f>
        <v>0.14</v>
      </c>
      <c r="H951" s="14" t="n">
        <v>0.08</v>
      </c>
      <c r="I951" s="12" t="n">
        <v>75</v>
      </c>
      <c r="J951" s="13" t="n">
        <f aca="false">ROUNDUP((F951+Parámetros!$C$13)/(1-G951),0)</f>
        <v>739</v>
      </c>
      <c r="K951" s="13" t="n">
        <f aca="false">ROUNDUP((F951+Parámetros!$C$14)/(1-G951),0)</f>
        <v>744</v>
      </c>
      <c r="L951" s="13" t="n">
        <f aca="false">ROUNDUP((F951+Parámetros!$C$15)/(1-G951),0)</f>
        <v>752</v>
      </c>
      <c r="M951" s="13" t="n">
        <f aca="false">MAX(ROUNDUP((F951+I951)/(1-G951),0),Parámetros!$B$7)</f>
        <v>797</v>
      </c>
      <c r="N951" s="12" t="n">
        <v>1046.09</v>
      </c>
      <c r="O951" s="12" t="n">
        <v>849</v>
      </c>
      <c r="P951" s="13" t="n">
        <f aca="false">Parámetros!$B$6</f>
        <v>1</v>
      </c>
      <c r="Q951" s="13" t="n">
        <f aca="false">IF(AND(ISNUMBER(O951),O951-P951&gt;=Parámetros!$B$7),M951,IF(J951&lt;Parámetros!$B$13,J951,IF(K951&lt;Parámetros!$B$14,K951,IF(L951&lt;Parámetros!$B$15,L951,M951))))</f>
        <v>797</v>
      </c>
      <c r="R951" s="13" t="n">
        <f aca="false">IF(AND(ISNUMBER(O951),O951-P951&gt;=Q951),O951-P951,Q951)</f>
        <v>848</v>
      </c>
      <c r="S951" s="3" t="n">
        <f aca="false">IF(ISNUMBER(O951),R951/O951-1,"")</f>
        <v>-0.00117785630153122</v>
      </c>
      <c r="T951" s="13" t="n">
        <f aca="false">VLOOKUP(R951,Parámetros!$A$13:$C$16,3,TRUE())</f>
        <v>0</v>
      </c>
      <c r="U951" s="13" t="n">
        <f aca="false">IF(R951&gt;=Parámetros!$B$7,I951,0)</f>
        <v>75</v>
      </c>
      <c r="V951" s="13" t="n">
        <f aca="false">R951*(1-G951)-T951-U951</f>
        <v>654.28</v>
      </c>
      <c r="W951" s="13" t="n">
        <f aca="false">V951-F951</f>
        <v>44.5599999999999</v>
      </c>
      <c r="X951" s="2" t="s">
        <v>13582</v>
      </c>
      <c r="Y951" s="2"/>
      <c r="Z951" s="13"/>
      <c r="AA951" s="2"/>
    </row>
    <row r="952" customFormat="false" ht="15" hidden="false" customHeight="false" outlineLevel="0" collapsed="false">
      <c r="A952" s="8" t="s">
        <v>11265</v>
      </c>
      <c r="B952" s="10" t="str">
        <f aca="false">'Layout Mercado Libre'!C952</f>
        <v>Cepillo Dental Colgate Triple Acción con Crema Dental 75 ml</v>
      </c>
      <c r="C952" s="10" t="str">
        <f aca="false">IFERROR(LEFT('Layout Mercado Libre'!E952,FIND(" &gt; ",'Layout Mercado Libre'!E952)-1),"")</f>
        <v>Belleza y Cuidado Personal</v>
      </c>
      <c r="D952" s="12" t="n">
        <v>20.6</v>
      </c>
      <c r="E952" s="13" t="n">
        <f aca="false">Parámetros!$B$5</f>
        <v>4</v>
      </c>
      <c r="F952" s="13" t="n">
        <f aca="false">D952+E952</f>
        <v>24.6</v>
      </c>
      <c r="G952" s="3" t="n">
        <f aca="false">IF(C952="",Parámetros!$B$9,IFERROR(VLOOKUP(C952,Parámetros!$A$20:$B$23,2,FALSE()),Parámetros!$B$9))</f>
        <v>0.14</v>
      </c>
      <c r="H952" s="14" t="n">
        <v>0.14</v>
      </c>
      <c r="I952" s="12" t="n">
        <v>75</v>
      </c>
      <c r="J952" s="13" t="n">
        <f aca="false">ROUNDUP((F952+Parámetros!$C$13)/(1-G952),0)</f>
        <v>58</v>
      </c>
      <c r="K952" s="13" t="n">
        <f aca="false">ROUNDUP((F952+Parámetros!$C$14)/(1-G952),0)</f>
        <v>64</v>
      </c>
      <c r="L952" s="13" t="n">
        <f aca="false">ROUNDUP((F952+Parámetros!$C$15)/(1-G952),0)</f>
        <v>72</v>
      </c>
      <c r="M952" s="13" t="n">
        <f aca="false">MAX(ROUNDUP((F952+I952)/(1-G952),0),Parámetros!$B$7)</f>
        <v>299</v>
      </c>
      <c r="N952" s="12" t="n">
        <v>141.26</v>
      </c>
      <c r="O952" s="12" t="n">
        <v>143.78</v>
      </c>
      <c r="P952" s="13" t="n">
        <f aca="false">Parámetros!$B$6</f>
        <v>1</v>
      </c>
      <c r="Q952" s="13" t="n">
        <f aca="false">IF(AND(ISNUMBER(O952),O952-P952&gt;=Parámetros!$B$7),M952,IF(J952&lt;Parámetros!$B$13,J952,IF(K952&lt;Parámetros!$B$14,K952,IF(L952&lt;Parámetros!$B$15,L952,M952))))</f>
        <v>58</v>
      </c>
      <c r="R952" s="13" t="n">
        <f aca="false">IF(AND(ISNUMBER(O952),O952-P952&gt;=Q952),O952-P952,Q952)</f>
        <v>142.78</v>
      </c>
      <c r="S952" s="3" t="n">
        <f aca="false">IF(ISNUMBER(O952),R952/O952-1,"")</f>
        <v>-0.00695507024620945</v>
      </c>
      <c r="T952" s="13" t="n">
        <f aca="false">VLOOKUP(R952,Parámetros!$A$13:$C$16,3,TRUE())</f>
        <v>30</v>
      </c>
      <c r="U952" s="13" t="n">
        <f aca="false">IF(R952&gt;=Parámetros!$B$7,I952,0)</f>
        <v>0</v>
      </c>
      <c r="V952" s="13" t="n">
        <f aca="false">R952*(1-G952)-T952-U952</f>
        <v>92.7908</v>
      </c>
      <c r="W952" s="13" t="n">
        <f aca="false">V952-F952</f>
        <v>68.1908</v>
      </c>
      <c r="X952" s="2" t="s">
        <v>13696</v>
      </c>
      <c r="Y952" s="2"/>
      <c r="Z952" s="13"/>
      <c r="AA952" s="2"/>
    </row>
    <row r="953" customFormat="false" ht="15" hidden="false" customHeight="false" outlineLevel="0" collapsed="false">
      <c r="A953" s="8" t="s">
        <v>11276</v>
      </c>
      <c r="B953" s="10" t="str">
        <f aca="false">'Layout Mercado Libre'!C953</f>
        <v>Parche Poroso Perrigo Salicilato de Metilo 12.5 x 18.5 cm</v>
      </c>
      <c r="C953" s="10" t="str">
        <f aca="false">IFERROR(LEFT('Layout Mercado Libre'!E953,FIND(" &gt; ",'Layout Mercado Libre'!E953)-1),"")</f>
        <v>Salud y Equipamiento Médico</v>
      </c>
      <c r="D953" s="12" t="n">
        <v>39.55</v>
      </c>
      <c r="E953" s="13" t="n">
        <f aca="false">Parámetros!$B$5</f>
        <v>4</v>
      </c>
      <c r="F953" s="13" t="n">
        <f aca="false">D953+E953</f>
        <v>43.55</v>
      </c>
      <c r="G953" s="3" t="n">
        <f aca="false">IF(C953="",Parámetros!$B$9,IFERROR(VLOOKUP(C953,Parámetros!$A$20:$B$23,2,FALSE()),Parámetros!$B$9))</f>
        <v>0.14</v>
      </c>
      <c r="H953" s="14" t="n">
        <v>0.16</v>
      </c>
      <c r="I953" s="12" t="n">
        <v>75</v>
      </c>
      <c r="J953" s="13" t="n">
        <f aca="false">ROUNDUP((F953+Parámetros!$C$13)/(1-G953),0)</f>
        <v>80</v>
      </c>
      <c r="K953" s="13" t="n">
        <f aca="false">ROUNDUP((F953+Parámetros!$C$14)/(1-G953),0)</f>
        <v>86</v>
      </c>
      <c r="L953" s="13" t="n">
        <f aca="false">ROUNDUP((F953+Parámetros!$C$15)/(1-G953),0)</f>
        <v>94</v>
      </c>
      <c r="M953" s="13" t="n">
        <f aca="false">MAX(ROUNDUP((F953+I953)/(1-G953),0),Parámetros!$B$7)</f>
        <v>299</v>
      </c>
      <c r="N953" s="12" t="n">
        <v>120</v>
      </c>
      <c r="O953" s="12" t="n">
        <v>120</v>
      </c>
      <c r="P953" s="13" t="n">
        <f aca="false">Parámetros!$B$6</f>
        <v>1</v>
      </c>
      <c r="Q953" s="13" t="n">
        <f aca="false">IF(AND(ISNUMBER(O953),O953-P953&gt;=Parámetros!$B$7),M953,IF(J953&lt;Parámetros!$B$13,J953,IF(K953&lt;Parámetros!$B$14,K953,IF(L953&lt;Parámetros!$B$15,L953,M953))))</f>
        <v>80</v>
      </c>
      <c r="R953" s="13" t="n">
        <f aca="false">IF(AND(ISNUMBER(O953),O953-P953&gt;=Q953),O953-P953,Q953)</f>
        <v>119</v>
      </c>
      <c r="S953" s="3" t="n">
        <f aca="false">IF(ISNUMBER(O953),R953/O953-1,"")</f>
        <v>-0.0083333333333333</v>
      </c>
      <c r="T953" s="13" t="n">
        <f aca="false">VLOOKUP(R953,Parámetros!$A$13:$C$16,3,TRUE())</f>
        <v>30</v>
      </c>
      <c r="U953" s="13" t="n">
        <f aca="false">IF(R953&gt;=Parámetros!$B$7,I953,0)</f>
        <v>0</v>
      </c>
      <c r="V953" s="13" t="n">
        <f aca="false">R953*(1-G953)-T953-U953</f>
        <v>72.34</v>
      </c>
      <c r="W953" s="13" t="n">
        <f aca="false">V953-F953</f>
        <v>28.79</v>
      </c>
      <c r="X953" s="2" t="s">
        <v>13551</v>
      </c>
      <c r="Y953" s="2"/>
      <c r="Z953" s="13"/>
      <c r="AA953" s="2"/>
    </row>
    <row r="954" customFormat="false" ht="15" hidden="false" customHeight="false" outlineLevel="0" collapsed="false">
      <c r="A954" s="8" t="s">
        <v>11290</v>
      </c>
      <c r="B954" s="10" t="str">
        <f aca="false">'Layout Mercado Libre'!C954</f>
        <v>Ulcoderma Ungüento Colagenasa Cloranfenicol 30 g</v>
      </c>
      <c r="C954" s="10" t="str">
        <f aca="false">IFERROR(LEFT('Layout Mercado Libre'!E954,FIND(" &gt; ",'Layout Mercado Libre'!E954)-1),"")</f>
        <v>Salud y Equipamiento Médico</v>
      </c>
      <c r="D954" s="12" t="n">
        <v>515.55</v>
      </c>
      <c r="E954" s="13" t="n">
        <f aca="false">Parámetros!$B$5</f>
        <v>4</v>
      </c>
      <c r="F954" s="13" t="n">
        <f aca="false">D954+E954</f>
        <v>519.55</v>
      </c>
      <c r="G954" s="3" t="n">
        <f aca="false">IF(C954="",Parámetros!$B$9,IFERROR(VLOOKUP(C954,Parámetros!$A$20:$B$23,2,FALSE()),Parámetros!$B$9))</f>
        <v>0.14</v>
      </c>
      <c r="H954" s="14" t="n">
        <v>0.08</v>
      </c>
      <c r="I954" s="12" t="n">
        <v>75</v>
      </c>
      <c r="J954" s="13" t="n">
        <f aca="false">ROUNDUP((F954+Parámetros!$C$13)/(1-G954),0)</f>
        <v>634</v>
      </c>
      <c r="K954" s="13" t="n">
        <f aca="false">ROUNDUP((F954+Parámetros!$C$14)/(1-G954),0)</f>
        <v>640</v>
      </c>
      <c r="L954" s="13" t="n">
        <f aca="false">ROUNDUP((F954+Parámetros!$C$15)/(1-G954),0)</f>
        <v>648</v>
      </c>
      <c r="M954" s="13" t="n">
        <f aca="false">MAX(ROUNDUP((F954+I954)/(1-G954),0),Parámetros!$B$7)</f>
        <v>692</v>
      </c>
      <c r="N954" s="12" t="n">
        <v>841.84</v>
      </c>
      <c r="O954" s="12" t="n">
        <v>799</v>
      </c>
      <c r="P954" s="13" t="n">
        <f aca="false">Parámetros!$B$6</f>
        <v>1</v>
      </c>
      <c r="Q954" s="13" t="n">
        <f aca="false">IF(AND(ISNUMBER(O954),O954-P954&gt;=Parámetros!$B$7),M954,IF(J954&lt;Parámetros!$B$13,J954,IF(K954&lt;Parámetros!$B$14,K954,IF(L954&lt;Parámetros!$B$15,L954,M954))))</f>
        <v>692</v>
      </c>
      <c r="R954" s="13" t="n">
        <f aca="false">IF(AND(ISNUMBER(O954),O954-P954&gt;=Q954),O954-P954,Q954)</f>
        <v>798</v>
      </c>
      <c r="S954" s="3" t="n">
        <f aca="false">IF(ISNUMBER(O954),R954/O954-1,"")</f>
        <v>-0.00125156445556951</v>
      </c>
      <c r="T954" s="13" t="n">
        <f aca="false">VLOOKUP(R954,Parámetros!$A$13:$C$16,3,TRUE())</f>
        <v>0</v>
      </c>
      <c r="U954" s="13" t="n">
        <f aca="false">IF(R954&gt;=Parámetros!$B$7,I954,0)</f>
        <v>75</v>
      </c>
      <c r="V954" s="13" t="n">
        <f aca="false">R954*(1-G954)-T954-U954</f>
        <v>611.28</v>
      </c>
      <c r="W954" s="13" t="n">
        <f aca="false">V954-F954</f>
        <v>91.73</v>
      </c>
      <c r="X954" s="2" t="s">
        <v>13582</v>
      </c>
      <c r="Y954" s="2"/>
      <c r="Z954" s="13"/>
      <c r="AA954" s="2"/>
    </row>
    <row r="955" customFormat="false" ht="15" hidden="false" customHeight="false" outlineLevel="0" collapsed="false">
      <c r="A955" s="8" t="s">
        <v>11302</v>
      </c>
      <c r="B955" s="10" t="str">
        <f aca="false">'Layout Mercado Libre'!C955</f>
        <v>Inofolic HP Myo-inositol Alfa-lactoalbúmina 60 Cápsulas</v>
      </c>
      <c r="C955" s="10" t="str">
        <f aca="false">IFERROR(LEFT('Layout Mercado Libre'!E955,FIND(" &gt; ",'Layout Mercado Libre'!E955)-1),"")</f>
        <v>Salud y Equipamiento Médico</v>
      </c>
      <c r="D955" s="12" t="n">
        <v>724.9</v>
      </c>
      <c r="E955" s="13" t="n">
        <f aca="false">Parámetros!$B$5</f>
        <v>4</v>
      </c>
      <c r="F955" s="13" t="n">
        <f aca="false">D955+E955</f>
        <v>728.9</v>
      </c>
      <c r="G955" s="3" t="n">
        <f aca="false">IF(C955="",Parámetros!$B$9,IFERROR(VLOOKUP(C955,Parámetros!$A$20:$B$23,2,FALSE()),Parámetros!$B$9))</f>
        <v>0.14</v>
      </c>
      <c r="H955" s="14" t="n">
        <v>0.26</v>
      </c>
      <c r="I955" s="12" t="n">
        <v>75</v>
      </c>
      <c r="J955" s="13" t="n">
        <f aca="false">ROUNDUP((F955+Parámetros!$C$13)/(1-G955),0)</f>
        <v>877</v>
      </c>
      <c r="K955" s="13" t="n">
        <f aca="false">ROUNDUP((F955+Parámetros!$C$14)/(1-G955),0)</f>
        <v>883</v>
      </c>
      <c r="L955" s="13" t="n">
        <f aca="false">ROUNDUP((F955+Parámetros!$C$15)/(1-G955),0)</f>
        <v>891</v>
      </c>
      <c r="M955" s="13" t="n">
        <f aca="false">MAX(ROUNDUP((F955+I955)/(1-G955),0),Parámetros!$B$7)</f>
        <v>935</v>
      </c>
      <c r="N955" s="12" t="n">
        <v>1309.63</v>
      </c>
      <c r="O955" s="12" t="n">
        <v>1172.31</v>
      </c>
      <c r="P955" s="13" t="n">
        <f aca="false">Parámetros!$B$6</f>
        <v>1</v>
      </c>
      <c r="Q955" s="13" t="n">
        <f aca="false">IF(AND(ISNUMBER(O955),O955-P955&gt;=Parámetros!$B$7),M955,IF(J955&lt;Parámetros!$B$13,J955,IF(K955&lt;Parámetros!$B$14,K955,IF(L955&lt;Parámetros!$B$15,L955,M955))))</f>
        <v>935</v>
      </c>
      <c r="R955" s="13" t="n">
        <f aca="false">IF(AND(ISNUMBER(O955),O955-P955&gt;=Q955),O955-P955,Q955)</f>
        <v>1171.31</v>
      </c>
      <c r="S955" s="3" t="n">
        <f aca="false">IF(ISNUMBER(O955),R955/O955-1,"")</f>
        <v>-0.000853016693536657</v>
      </c>
      <c r="T955" s="13" t="n">
        <f aca="false">VLOOKUP(R955,Parámetros!$A$13:$C$16,3,TRUE())</f>
        <v>0</v>
      </c>
      <c r="U955" s="13" t="n">
        <f aca="false">IF(R955&gt;=Parámetros!$B$7,I955,0)</f>
        <v>75</v>
      </c>
      <c r="V955" s="13" t="n">
        <f aca="false">R955*(1-G955)-T955-U955</f>
        <v>932.3266</v>
      </c>
      <c r="W955" s="13" t="n">
        <f aca="false">V955-F955</f>
        <v>203.4266</v>
      </c>
      <c r="X955" s="2" t="s">
        <v>13684</v>
      </c>
      <c r="Y955" s="2"/>
      <c r="Z955" s="13"/>
      <c r="AA955" s="2"/>
    </row>
    <row r="956" customFormat="false" ht="15" hidden="false" customHeight="false" outlineLevel="0" collapsed="false">
      <c r="A956" s="8" t="s">
        <v>11315</v>
      </c>
      <c r="B956" s="10" t="str">
        <f aca="false">'Layout Mercado Libre'!C956</f>
        <v>Desinfectante Antibacterial Glesol Fresh 7 en 1 443 ml</v>
      </c>
      <c r="C956" s="10" t="str">
        <f aca="false">IFERROR(LEFT('Layout Mercado Libre'!E956,FIND(" &gt; ",'Layout Mercado Libre'!E956)-1),"")</f>
        <v>Hogar, Muebles y Jardín</v>
      </c>
      <c r="D956" s="12" t="n">
        <v>58.78</v>
      </c>
      <c r="E956" s="13" t="n">
        <f aca="false">Parámetros!$B$5</f>
        <v>4</v>
      </c>
      <c r="F956" s="13" t="n">
        <f aca="false">D956+E956</f>
        <v>62.78</v>
      </c>
      <c r="G956" s="3" t="n">
        <f aca="false">IF(C956="",Parámetros!$B$9,IFERROR(VLOOKUP(C956,Parámetros!$A$20:$B$23,2,FALSE()),Parámetros!$B$9))</f>
        <v>0.16</v>
      </c>
      <c r="H956" s="14" t="n">
        <v>0.58</v>
      </c>
      <c r="I956" s="12" t="n">
        <v>90</v>
      </c>
      <c r="J956" s="13" t="n">
        <f aca="false">ROUNDUP((F956+Parámetros!$C$13)/(1-G956),0)</f>
        <v>105</v>
      </c>
      <c r="K956" s="13" t="n">
        <f aca="false">ROUNDUP((F956+Parámetros!$C$14)/(1-G956),0)</f>
        <v>111</v>
      </c>
      <c r="L956" s="13" t="n">
        <f aca="false">ROUNDUP((F956+Parámetros!$C$15)/(1-G956),0)</f>
        <v>119</v>
      </c>
      <c r="M956" s="13" t="n">
        <f aca="false">MAX(ROUNDUP((F956+I956)/(1-G956),0),Parámetros!$B$7)</f>
        <v>299</v>
      </c>
      <c r="N956" s="12"/>
      <c r="O956" s="12"/>
      <c r="P956" s="13" t="n">
        <f aca="false">Parámetros!$B$6</f>
        <v>1</v>
      </c>
      <c r="Q956" s="13" t="n">
        <f aca="false">IF(AND(ISNUMBER(O956),O956-P956&gt;=Parámetros!$B$7),M956,IF(J956&lt;Parámetros!$B$13,J956,IF(K956&lt;Parámetros!$B$14,K956,IF(L956&lt;Parámetros!$B$15,L956,M956))))</f>
        <v>111</v>
      </c>
      <c r="R956" s="13" t="n">
        <f aca="false">IF(AND(ISNUMBER(O956),O956-P956&gt;=Q956),O956-P956,Q956)</f>
        <v>111</v>
      </c>
      <c r="S956" s="3" t="str">
        <f aca="false">IF(ISNUMBER(O956),R956/O956-1,"")</f>
        <v/>
      </c>
      <c r="T956" s="13" t="n">
        <f aca="false">VLOOKUP(R956,Parámetros!$A$13:$C$16,3,TRUE())</f>
        <v>30</v>
      </c>
      <c r="U956" s="13" t="n">
        <f aca="false">IF(R956&gt;=Parámetros!$B$7,I956,0)</f>
        <v>0</v>
      </c>
      <c r="V956" s="13" t="n">
        <f aca="false">R956*(1-G956)-T956-U956</f>
        <v>63.24</v>
      </c>
      <c r="W956" s="13" t="n">
        <f aca="false">V956-F956</f>
        <v>0.459999999999994</v>
      </c>
      <c r="X956" s="2" t="s">
        <v>13787</v>
      </c>
      <c r="Y956" s="2"/>
      <c r="Z956" s="13"/>
      <c r="AA956" s="2"/>
    </row>
    <row r="957" customFormat="false" ht="15" hidden="false" customHeight="false" outlineLevel="0" collapsed="false">
      <c r="A957" s="8" t="s">
        <v>11329</v>
      </c>
      <c r="B957" s="10" t="str">
        <f aca="false">'Layout Mercado Libre'!C957</f>
        <v>Pisacaína 2% Lidocaína Solución Inyectable 50 ml</v>
      </c>
      <c r="C957" s="10" t="str">
        <f aca="false">IFERROR(LEFT('Layout Mercado Libre'!E957,FIND(" &gt; ",'Layout Mercado Libre'!E957)-1),"")</f>
        <v>Salud y Equipamiento Médico</v>
      </c>
      <c r="D957" s="12" t="n">
        <v>68.15</v>
      </c>
      <c r="E957" s="13" t="n">
        <f aca="false">Parámetros!$B$5</f>
        <v>4</v>
      </c>
      <c r="F957" s="13" t="n">
        <f aca="false">D957+E957</f>
        <v>72.15</v>
      </c>
      <c r="G957" s="3" t="n">
        <f aca="false">IF(C957="",Parámetros!$B$9,IFERROR(VLOOKUP(C957,Parámetros!$A$20:$B$23,2,FALSE()),Parámetros!$B$9))</f>
        <v>0.14</v>
      </c>
      <c r="H957" s="14" t="n">
        <v>0.11</v>
      </c>
      <c r="I957" s="12" t="n">
        <v>75</v>
      </c>
      <c r="J957" s="13" t="n">
        <f aca="false">ROUNDUP((F957+Parámetros!$C$13)/(1-G957),0)</f>
        <v>113</v>
      </c>
      <c r="K957" s="13" t="n">
        <f aca="false">ROUNDUP((F957+Parámetros!$C$14)/(1-G957),0)</f>
        <v>119</v>
      </c>
      <c r="L957" s="13" t="n">
        <f aca="false">ROUNDUP((F957+Parámetros!$C$15)/(1-G957),0)</f>
        <v>127</v>
      </c>
      <c r="M957" s="13" t="n">
        <f aca="false">MAX(ROUNDUP((F957+I957)/(1-G957),0),Parámetros!$B$7)</f>
        <v>299</v>
      </c>
      <c r="N957" s="12" t="n">
        <v>161.11</v>
      </c>
      <c r="O957" s="12" t="n">
        <v>115</v>
      </c>
      <c r="P957" s="13" t="n">
        <f aca="false">Parámetros!$B$6</f>
        <v>1</v>
      </c>
      <c r="Q957" s="13" t="n">
        <f aca="false">IF(AND(ISNUMBER(O957),O957-P957&gt;=Parámetros!$B$7),M957,IF(J957&lt;Parámetros!$B$13,J957,IF(K957&lt;Parámetros!$B$14,K957,IF(L957&lt;Parámetros!$B$15,L957,M957))))</f>
        <v>119</v>
      </c>
      <c r="R957" s="13" t="n">
        <f aca="false">IF(AND(ISNUMBER(O957),O957-P957&gt;=Q957),O957-P957,Q957)</f>
        <v>119</v>
      </c>
      <c r="S957" s="3" t="n">
        <f aca="false">IF(ISNUMBER(O957),R957/O957-1,"")</f>
        <v>0.0347826086956522</v>
      </c>
      <c r="T957" s="13" t="n">
        <f aca="false">VLOOKUP(R957,Parámetros!$A$13:$C$16,3,TRUE())</f>
        <v>30</v>
      </c>
      <c r="U957" s="13" t="n">
        <f aca="false">IF(R957&gt;=Parámetros!$B$7,I957,0)</f>
        <v>0</v>
      </c>
      <c r="V957" s="13" t="n">
        <f aca="false">R957*(1-G957)-T957-U957</f>
        <v>72.34</v>
      </c>
      <c r="W957" s="13" t="n">
        <f aca="false">V957-F957</f>
        <v>0.189999999999998</v>
      </c>
      <c r="X957" s="2" t="s">
        <v>13638</v>
      </c>
      <c r="Y957" s="2"/>
      <c r="Z957" s="13"/>
      <c r="AA957" s="2"/>
    </row>
    <row r="958" customFormat="false" ht="15" hidden="false" customHeight="false" outlineLevel="0" collapsed="false">
      <c r="A958" s="8" t="s">
        <v>11343</v>
      </c>
      <c r="B958" s="10" t="str">
        <f aca="false">'Layout Mercado Libre'!C958</f>
        <v>Venoferrum Sacarato Férrico 100 mg/5 ml 1 Ampolleta</v>
      </c>
      <c r="C958" s="10" t="str">
        <f aca="false">IFERROR(LEFT('Layout Mercado Libre'!E958,FIND(" &gt; ",'Layout Mercado Libre'!E958)-1),"")</f>
        <v>Salud y Equipamiento Médico</v>
      </c>
      <c r="D958" s="12" t="n">
        <v>411.86</v>
      </c>
      <c r="E958" s="13" t="n">
        <f aca="false">Parámetros!$B$5</f>
        <v>4</v>
      </c>
      <c r="F958" s="13" t="n">
        <f aca="false">D958+E958</f>
        <v>415.86</v>
      </c>
      <c r="G958" s="3" t="n">
        <f aca="false">IF(C958="",Parámetros!$B$9,IFERROR(VLOOKUP(C958,Parámetros!$A$20:$B$23,2,FALSE()),Parámetros!$B$9))</f>
        <v>0.14</v>
      </c>
      <c r="H958" s="14" t="n">
        <v>0.06</v>
      </c>
      <c r="I958" s="12" t="n">
        <v>75</v>
      </c>
      <c r="J958" s="13" t="n">
        <f aca="false">ROUNDUP((F958+Parámetros!$C$13)/(1-G958),0)</f>
        <v>513</v>
      </c>
      <c r="K958" s="13" t="n">
        <f aca="false">ROUNDUP((F958+Parámetros!$C$14)/(1-G958),0)</f>
        <v>519</v>
      </c>
      <c r="L958" s="13" t="n">
        <f aca="false">ROUNDUP((F958+Parámetros!$C$15)/(1-G958),0)</f>
        <v>527</v>
      </c>
      <c r="M958" s="13" t="n">
        <f aca="false">MAX(ROUNDUP((F958+I958)/(1-G958),0),Parámetros!$B$7)</f>
        <v>571</v>
      </c>
      <c r="N958" s="12" t="n">
        <v>660.82</v>
      </c>
      <c r="O958" s="12" t="n">
        <v>594.99</v>
      </c>
      <c r="P958" s="13" t="n">
        <f aca="false">Parámetros!$B$6</f>
        <v>1</v>
      </c>
      <c r="Q958" s="13" t="n">
        <f aca="false">IF(AND(ISNUMBER(O958),O958-P958&gt;=Parámetros!$B$7),M958,IF(J958&lt;Parámetros!$B$13,J958,IF(K958&lt;Parámetros!$B$14,K958,IF(L958&lt;Parámetros!$B$15,L958,M958))))</f>
        <v>571</v>
      </c>
      <c r="R958" s="13" t="n">
        <f aca="false">IF(AND(ISNUMBER(O958),O958-P958&gt;=Q958),O958-P958,Q958)</f>
        <v>593.99</v>
      </c>
      <c r="S958" s="3" t="n">
        <f aca="false">IF(ISNUMBER(O958),R958/O958-1,"")</f>
        <v>-0.00168070051597502</v>
      </c>
      <c r="T958" s="13" t="n">
        <f aca="false">VLOOKUP(R958,Parámetros!$A$13:$C$16,3,TRUE())</f>
        <v>0</v>
      </c>
      <c r="U958" s="13" t="n">
        <f aca="false">IF(R958&gt;=Parámetros!$B$7,I958,0)</f>
        <v>75</v>
      </c>
      <c r="V958" s="13" t="n">
        <f aca="false">R958*(1-G958)-T958-U958</f>
        <v>435.8314</v>
      </c>
      <c r="W958" s="13" t="n">
        <f aca="false">V958-F958</f>
        <v>19.9714</v>
      </c>
      <c r="X958" s="2" t="s">
        <v>13542</v>
      </c>
      <c r="Y958" s="2"/>
      <c r="Z958" s="13"/>
      <c r="AA958" s="2"/>
    </row>
    <row r="959" customFormat="false" ht="15" hidden="false" customHeight="false" outlineLevel="0" collapsed="false">
      <c r="A959" s="8" t="s">
        <v>11356</v>
      </c>
      <c r="B959" s="10" t="str">
        <f aca="false">'Layout Mercado Libre'!C959</f>
        <v>Trazidex Ungena Tobramicina Dexametasona Ungüento 3.5 g</v>
      </c>
      <c r="C959" s="10" t="str">
        <f aca="false">IFERROR(LEFT('Layout Mercado Libre'!E959,FIND(" &gt; ",'Layout Mercado Libre'!E959)-1),"")</f>
        <v>Salud y Equipamiento Médico</v>
      </c>
      <c r="D959" s="12" t="n">
        <v>393.62</v>
      </c>
      <c r="E959" s="13" t="n">
        <f aca="false">Parámetros!$B$5</f>
        <v>4</v>
      </c>
      <c r="F959" s="13" t="n">
        <f aca="false">D959+E959</f>
        <v>397.62</v>
      </c>
      <c r="G959" s="3" t="n">
        <f aca="false">IF(C959="",Parámetros!$B$9,IFERROR(VLOOKUP(C959,Parámetros!$A$20:$B$23,2,FALSE()),Parámetros!$B$9))</f>
        <v>0.14</v>
      </c>
      <c r="H959" s="14" t="n">
        <v>0.05</v>
      </c>
      <c r="I959" s="12" t="n">
        <v>75</v>
      </c>
      <c r="J959" s="13" t="n">
        <f aca="false">ROUNDUP((F959+Parámetros!$C$13)/(1-G959),0)</f>
        <v>492</v>
      </c>
      <c r="K959" s="13" t="n">
        <f aca="false">ROUNDUP((F959+Parámetros!$C$14)/(1-G959),0)</f>
        <v>498</v>
      </c>
      <c r="L959" s="13" t="n">
        <f aca="false">ROUNDUP((F959+Parámetros!$C$15)/(1-G959),0)</f>
        <v>506</v>
      </c>
      <c r="M959" s="13" t="n">
        <f aca="false">MAX(ROUNDUP((F959+I959)/(1-G959),0),Parámetros!$B$7)</f>
        <v>550</v>
      </c>
      <c r="N959" s="12"/>
      <c r="O959" s="12"/>
      <c r="P959" s="13" t="n">
        <f aca="false">Parámetros!$B$6</f>
        <v>1</v>
      </c>
      <c r="Q959" s="13" t="n">
        <f aca="false">IF(AND(ISNUMBER(O959),O959-P959&gt;=Parámetros!$B$7),M959,IF(J959&lt;Parámetros!$B$13,J959,IF(K959&lt;Parámetros!$B$14,K959,IF(L959&lt;Parámetros!$B$15,L959,M959))))</f>
        <v>550</v>
      </c>
      <c r="R959" s="13" t="n">
        <f aca="false">IF(AND(ISNUMBER(O959),O959-P959&gt;=Q959),O959-P959,Q959)</f>
        <v>550</v>
      </c>
      <c r="S959" s="3" t="str">
        <f aca="false">IF(ISNUMBER(O959),R959/O959-1,"")</f>
        <v/>
      </c>
      <c r="T959" s="13" t="n">
        <f aca="false">VLOOKUP(R959,Parámetros!$A$13:$C$16,3,TRUE())</f>
        <v>0</v>
      </c>
      <c r="U959" s="13" t="n">
        <f aca="false">IF(R959&gt;=Parámetros!$B$7,I959,0)</f>
        <v>75</v>
      </c>
      <c r="V959" s="13" t="n">
        <f aca="false">R959*(1-G959)-T959-U959</f>
        <v>398</v>
      </c>
      <c r="W959" s="13" t="n">
        <f aca="false">V959-F959</f>
        <v>0.379999999999995</v>
      </c>
      <c r="X959" s="2" t="s">
        <v>13727</v>
      </c>
      <c r="Y959" s="2"/>
      <c r="Z959" s="13"/>
      <c r="AA959" s="2"/>
    </row>
    <row r="960" customFormat="false" ht="15" hidden="false" customHeight="false" outlineLevel="0" collapsed="false">
      <c r="A960" s="8" t="s">
        <v>11368</v>
      </c>
      <c r="B960" s="10" t="str">
        <f aca="false">'Layout Mercado Libre'!C960</f>
        <v>Desodorante Axe Kilo en Aerosol 150 ml</v>
      </c>
      <c r="C960" s="10" t="str">
        <f aca="false">IFERROR(LEFT('Layout Mercado Libre'!E960,FIND(" &gt; ",'Layout Mercado Libre'!E960)-1),"")</f>
        <v>Belleza y Cuidado Personal</v>
      </c>
      <c r="D960" s="12" t="n">
        <v>39.51</v>
      </c>
      <c r="E960" s="13" t="n">
        <f aca="false">Parámetros!$B$5</f>
        <v>4</v>
      </c>
      <c r="F960" s="13" t="n">
        <f aca="false">D960+E960</f>
        <v>43.51</v>
      </c>
      <c r="G960" s="3" t="n">
        <f aca="false">IF(C960="",Parámetros!$B$9,IFERROR(VLOOKUP(C960,Parámetros!$A$20:$B$23,2,FALSE()),Parámetros!$B$9))</f>
        <v>0.14</v>
      </c>
      <c r="H960" s="14" t="n">
        <v>0.23</v>
      </c>
      <c r="I960" s="12" t="n">
        <v>75</v>
      </c>
      <c r="J960" s="13" t="n">
        <f aca="false">ROUNDUP((F960+Parámetros!$C$13)/(1-G960),0)</f>
        <v>80</v>
      </c>
      <c r="K960" s="13" t="n">
        <f aca="false">ROUNDUP((F960+Parámetros!$C$14)/(1-G960),0)</f>
        <v>86</v>
      </c>
      <c r="L960" s="13" t="n">
        <f aca="false">ROUNDUP((F960+Parámetros!$C$15)/(1-G960),0)</f>
        <v>94</v>
      </c>
      <c r="M960" s="13" t="n">
        <f aca="false">MAX(ROUNDUP((F960+I960)/(1-G960),0),Parámetros!$B$7)</f>
        <v>299</v>
      </c>
      <c r="N960" s="12" t="n">
        <v>212.01</v>
      </c>
      <c r="O960" s="12" t="n">
        <v>212.01</v>
      </c>
      <c r="P960" s="13" t="n">
        <f aca="false">Parámetros!$B$6</f>
        <v>1</v>
      </c>
      <c r="Q960" s="13" t="n">
        <f aca="false">IF(AND(ISNUMBER(O960),O960-P960&gt;=Parámetros!$B$7),M960,IF(J960&lt;Parámetros!$B$13,J960,IF(K960&lt;Parámetros!$B$14,K960,IF(L960&lt;Parámetros!$B$15,L960,M960))))</f>
        <v>80</v>
      </c>
      <c r="R960" s="13" t="n">
        <f aca="false">IF(AND(ISNUMBER(O960),O960-P960&gt;=Q960),O960-P960,Q960)</f>
        <v>211.01</v>
      </c>
      <c r="S960" s="3" t="n">
        <f aca="false">IF(ISNUMBER(O960),R960/O960-1,"")</f>
        <v>-0.00471675864346022</v>
      </c>
      <c r="T960" s="13" t="n">
        <f aca="false">VLOOKUP(R960,Parámetros!$A$13:$C$16,3,TRUE())</f>
        <v>37</v>
      </c>
      <c r="U960" s="13" t="n">
        <f aca="false">IF(R960&gt;=Parámetros!$B$7,I960,0)</f>
        <v>0</v>
      </c>
      <c r="V960" s="13" t="n">
        <f aca="false">R960*(1-G960)-T960-U960</f>
        <v>144.4686</v>
      </c>
      <c r="W960" s="13" t="n">
        <f aca="false">V960-F960</f>
        <v>100.9586</v>
      </c>
      <c r="X960" s="2" t="s">
        <v>13625</v>
      </c>
      <c r="Y960" s="2"/>
      <c r="Z960" s="13"/>
      <c r="AA960" s="2"/>
    </row>
    <row r="961" customFormat="false" ht="15" hidden="false" customHeight="false" outlineLevel="0" collapsed="false">
      <c r="A961" s="8" t="s">
        <v>11378</v>
      </c>
      <c r="B961" s="10" t="str">
        <f aca="false">'Layout Mercado Libre'!C961</f>
        <v>Crema Facial Pond's Clarant B3 Antimanchas FPS 15 200 g</v>
      </c>
      <c r="C961" s="10" t="str">
        <f aca="false">IFERROR(LEFT('Layout Mercado Libre'!E961,FIND(" &gt; ",'Layout Mercado Libre'!E961)-1),"")</f>
        <v>Belleza y Cuidado Personal</v>
      </c>
      <c r="D961" s="12" t="n">
        <v>93.61</v>
      </c>
      <c r="E961" s="13" t="n">
        <f aca="false">Parámetros!$B$5</f>
        <v>4</v>
      </c>
      <c r="F961" s="13" t="n">
        <f aca="false">D961+E961</f>
        <v>97.61</v>
      </c>
      <c r="G961" s="3" t="n">
        <f aca="false">IF(C961="",Parámetros!$B$9,IFERROR(VLOOKUP(C961,Parámetros!$A$20:$B$23,2,FALSE()),Parámetros!$B$9))</f>
        <v>0.14</v>
      </c>
      <c r="H961" s="14" t="n">
        <v>0.28</v>
      </c>
      <c r="I961" s="12" t="n">
        <v>75</v>
      </c>
      <c r="J961" s="13" t="n">
        <f aca="false">ROUNDUP((F961+Parámetros!$C$13)/(1-G961),0)</f>
        <v>143</v>
      </c>
      <c r="K961" s="13" t="n">
        <f aca="false">ROUNDUP((F961+Parámetros!$C$14)/(1-G961),0)</f>
        <v>149</v>
      </c>
      <c r="L961" s="13" t="n">
        <f aca="false">ROUNDUP((F961+Parámetros!$C$15)/(1-G961),0)</f>
        <v>157</v>
      </c>
      <c r="M961" s="13" t="n">
        <f aca="false">MAX(ROUNDUP((F961+I961)/(1-G961),0),Parámetros!$B$7)</f>
        <v>299</v>
      </c>
      <c r="N961" s="12" t="n">
        <v>305.9</v>
      </c>
      <c r="O961" s="12" t="n">
        <v>108.4</v>
      </c>
      <c r="P961" s="13" t="n">
        <f aca="false">Parámetros!$B$6</f>
        <v>1</v>
      </c>
      <c r="Q961" s="13" t="n">
        <f aca="false">IF(AND(ISNUMBER(O961),O961-P961&gt;=Parámetros!$B$7),M961,IF(J961&lt;Parámetros!$B$13,J961,IF(K961&lt;Parámetros!$B$14,K961,IF(L961&lt;Parámetros!$B$15,L961,M961))))</f>
        <v>157</v>
      </c>
      <c r="R961" s="13" t="n">
        <f aca="false">IF(AND(ISNUMBER(O961),O961-P961&gt;=Q961),O961-P961,Q961)</f>
        <v>157</v>
      </c>
      <c r="S961" s="3" t="n">
        <f aca="false">IF(ISNUMBER(O961),R961/O961-1,"")</f>
        <v>0.448339483394834</v>
      </c>
      <c r="T961" s="13" t="n">
        <f aca="false">VLOOKUP(R961,Parámetros!$A$13:$C$16,3,TRUE())</f>
        <v>37</v>
      </c>
      <c r="U961" s="13" t="n">
        <f aca="false">IF(R961&gt;=Parámetros!$B$7,I961,0)</f>
        <v>0</v>
      </c>
      <c r="V961" s="13" t="n">
        <f aca="false">R961*(1-G961)-T961-U961</f>
        <v>98.02</v>
      </c>
      <c r="W961" s="13" t="n">
        <f aca="false">V961-F961</f>
        <v>0.410000000000011</v>
      </c>
      <c r="X961" s="2" t="s">
        <v>13680</v>
      </c>
      <c r="Y961" s="2"/>
      <c r="Z961" s="13"/>
      <c r="AA961" s="2"/>
    </row>
    <row r="962" customFormat="false" ht="15" hidden="false" customHeight="false" outlineLevel="0" collapsed="false">
      <c r="A962" s="8" t="s">
        <v>11387</v>
      </c>
      <c r="B962" s="10" t="str">
        <f aca="false">'Layout Mercado Libre'!C962</f>
        <v>Mascarilla Capilar Garnier Fructis Hair Food Aguacate 350 ml</v>
      </c>
      <c r="C962" s="10" t="str">
        <f aca="false">IFERROR(LEFT('Layout Mercado Libre'!E962,FIND(" &gt; ",'Layout Mercado Libre'!E962)-1),"")</f>
        <v>Belleza y Cuidado Personal</v>
      </c>
      <c r="D962" s="12" t="n">
        <v>47.74</v>
      </c>
      <c r="E962" s="13" t="n">
        <f aca="false">Parámetros!$B$5</f>
        <v>4</v>
      </c>
      <c r="F962" s="13" t="n">
        <f aca="false">D962+E962</f>
        <v>51.74</v>
      </c>
      <c r="G962" s="3" t="n">
        <f aca="false">IF(C962="",Parámetros!$B$9,IFERROR(VLOOKUP(C962,Parámetros!$A$20:$B$23,2,FALSE()),Parámetros!$B$9))</f>
        <v>0.14</v>
      </c>
      <c r="H962" s="14" t="n">
        <v>0.47</v>
      </c>
      <c r="I962" s="12" t="n">
        <v>75</v>
      </c>
      <c r="J962" s="13" t="n">
        <f aca="false">ROUNDUP((F962+Parámetros!$C$13)/(1-G962),0)</f>
        <v>90</v>
      </c>
      <c r="K962" s="13" t="n">
        <f aca="false">ROUNDUP((F962+Parámetros!$C$14)/(1-G962),0)</f>
        <v>96</v>
      </c>
      <c r="L962" s="13" t="n">
        <f aca="false">ROUNDUP((F962+Parámetros!$C$15)/(1-G962),0)</f>
        <v>104</v>
      </c>
      <c r="M962" s="13" t="n">
        <f aca="false">MAX(ROUNDUP((F962+I962)/(1-G962),0),Parámetros!$B$7)</f>
        <v>299</v>
      </c>
      <c r="N962" s="12" t="n">
        <v>225.24</v>
      </c>
      <c r="O962" s="12" t="n">
        <v>130</v>
      </c>
      <c r="P962" s="13" t="n">
        <f aca="false">Parámetros!$B$6</f>
        <v>1</v>
      </c>
      <c r="Q962" s="13" t="n">
        <f aca="false">IF(AND(ISNUMBER(O962),O962-P962&gt;=Parámetros!$B$7),M962,IF(J962&lt;Parámetros!$B$13,J962,IF(K962&lt;Parámetros!$B$14,K962,IF(L962&lt;Parámetros!$B$15,L962,M962))))</f>
        <v>90</v>
      </c>
      <c r="R962" s="13" t="n">
        <f aca="false">IF(AND(ISNUMBER(O962),O962-P962&gt;=Q962),O962-P962,Q962)</f>
        <v>129</v>
      </c>
      <c r="S962" s="3" t="n">
        <f aca="false">IF(ISNUMBER(O962),R962/O962-1,"")</f>
        <v>-0.00769230769230767</v>
      </c>
      <c r="T962" s="13" t="n">
        <f aca="false">VLOOKUP(R962,Parámetros!$A$13:$C$16,3,TRUE())</f>
        <v>30</v>
      </c>
      <c r="U962" s="13" t="n">
        <f aca="false">IF(R962&gt;=Parámetros!$B$7,I962,0)</f>
        <v>0</v>
      </c>
      <c r="V962" s="13" t="n">
        <f aca="false">R962*(1-G962)-T962-U962</f>
        <v>80.94</v>
      </c>
      <c r="W962" s="13" t="n">
        <f aca="false">V962-F962</f>
        <v>29.2</v>
      </c>
      <c r="X962" s="2" t="s">
        <v>13575</v>
      </c>
      <c r="Y962" s="2"/>
      <c r="Z962" s="13"/>
      <c r="AA962" s="2"/>
    </row>
    <row r="963" customFormat="false" ht="15" hidden="false" customHeight="false" outlineLevel="0" collapsed="false">
      <c r="A963" s="8" t="s">
        <v>11400</v>
      </c>
      <c r="B963" s="10" t="str">
        <f aca="false">'Layout Mercado Libre'!C963</f>
        <v>Desodorante Stefano Cosmo Men en Spray 113 g</v>
      </c>
      <c r="C963" s="10" t="str">
        <f aca="false">IFERROR(LEFT('Layout Mercado Libre'!E963,FIND(" &gt; ",'Layout Mercado Libre'!E963)-1),"")</f>
        <v>Belleza y Cuidado Personal</v>
      </c>
      <c r="D963" s="12" t="n">
        <v>52.74</v>
      </c>
      <c r="E963" s="13" t="n">
        <f aca="false">Parámetros!$B$5</f>
        <v>4</v>
      </c>
      <c r="F963" s="13" t="n">
        <f aca="false">D963+E963</f>
        <v>56.74</v>
      </c>
      <c r="G963" s="3" t="n">
        <f aca="false">IF(C963="",Parámetros!$B$9,IFERROR(VLOOKUP(C963,Parámetros!$A$20:$B$23,2,FALSE()),Parámetros!$B$9))</f>
        <v>0.14</v>
      </c>
      <c r="H963" s="14" t="n">
        <v>0.18</v>
      </c>
      <c r="I963" s="12" t="n">
        <v>75</v>
      </c>
      <c r="J963" s="13" t="n">
        <f aca="false">ROUNDUP((F963+Parámetros!$C$13)/(1-G963),0)</f>
        <v>96</v>
      </c>
      <c r="K963" s="13" t="n">
        <f aca="false">ROUNDUP((F963+Parámetros!$C$14)/(1-G963),0)</f>
        <v>101</v>
      </c>
      <c r="L963" s="13" t="n">
        <f aca="false">ROUNDUP((F963+Parámetros!$C$15)/(1-G963),0)</f>
        <v>109</v>
      </c>
      <c r="M963" s="13" t="n">
        <f aca="false">MAX(ROUNDUP((F963+I963)/(1-G963),0),Parámetros!$B$7)</f>
        <v>299</v>
      </c>
      <c r="N963" s="12"/>
      <c r="O963" s="12"/>
      <c r="P963" s="13" t="n">
        <f aca="false">Parámetros!$B$6</f>
        <v>1</v>
      </c>
      <c r="Q963" s="13" t="n">
        <f aca="false">IF(AND(ISNUMBER(O963),O963-P963&gt;=Parámetros!$B$7),M963,IF(J963&lt;Parámetros!$B$13,J963,IF(K963&lt;Parámetros!$B$14,K963,IF(L963&lt;Parámetros!$B$15,L963,M963))))</f>
        <v>96</v>
      </c>
      <c r="R963" s="13" t="n">
        <f aca="false">IF(AND(ISNUMBER(O963),O963-P963&gt;=Q963),O963-P963,Q963)</f>
        <v>96</v>
      </c>
      <c r="S963" s="3" t="str">
        <f aca="false">IF(ISNUMBER(O963),R963/O963-1,"")</f>
        <v/>
      </c>
      <c r="T963" s="13" t="n">
        <f aca="false">VLOOKUP(R963,Parámetros!$A$13:$C$16,3,TRUE())</f>
        <v>25</v>
      </c>
      <c r="U963" s="13" t="n">
        <f aca="false">IF(R963&gt;=Parámetros!$B$7,I963,0)</f>
        <v>0</v>
      </c>
      <c r="V963" s="13" t="n">
        <f aca="false">R963*(1-G963)-T963-U963</f>
        <v>57.56</v>
      </c>
      <c r="W963" s="13" t="n">
        <f aca="false">V963-F963</f>
        <v>0.82</v>
      </c>
      <c r="X963" s="2" t="s">
        <v>13779</v>
      </c>
      <c r="Y963" s="2"/>
      <c r="Z963" s="13"/>
      <c r="AA963" s="2"/>
    </row>
    <row r="964" customFormat="false" ht="15" hidden="false" customHeight="false" outlineLevel="0" collapsed="false">
      <c r="A964" s="8" t="s">
        <v>11410</v>
      </c>
      <c r="B964" s="10" t="str">
        <f aca="false">'Layout Mercado Libre'!C964</f>
        <v>Taza Entrenadora Evenflo Fun Play Boquilla Suave 10 oz</v>
      </c>
      <c r="C964" s="10" t="str">
        <f aca="false">IFERROR(LEFT('Layout Mercado Libre'!E964,FIND(" &gt; ",'Layout Mercado Libre'!E964)-1),"")</f>
        <v>Bebés</v>
      </c>
      <c r="D964" s="12" t="n">
        <v>38.74</v>
      </c>
      <c r="E964" s="13" t="n">
        <f aca="false">Parámetros!$B$5</f>
        <v>4</v>
      </c>
      <c r="F964" s="13" t="n">
        <f aca="false">D964+E964</f>
        <v>42.74</v>
      </c>
      <c r="G964" s="3" t="n">
        <f aca="false">IF(C964="",Parámetros!$B$9,IFERROR(VLOOKUP(C964,Parámetros!$A$20:$B$23,2,FALSE()),Parámetros!$B$9))</f>
        <v>0.15</v>
      </c>
      <c r="H964" s="14" t="n">
        <v>0.41</v>
      </c>
      <c r="I964" s="12" t="n">
        <v>75</v>
      </c>
      <c r="J964" s="13" t="n">
        <f aca="false">ROUNDUP((F964+Parámetros!$C$13)/(1-G964),0)</f>
        <v>80</v>
      </c>
      <c r="K964" s="13" t="n">
        <f aca="false">ROUNDUP((F964+Parámetros!$C$14)/(1-G964),0)</f>
        <v>86</v>
      </c>
      <c r="L964" s="13" t="n">
        <f aca="false">ROUNDUP((F964+Parámetros!$C$15)/(1-G964),0)</f>
        <v>94</v>
      </c>
      <c r="M964" s="13" t="n">
        <f aca="false">MAX(ROUNDUP((F964+I964)/(1-G964),0),Parámetros!$B$7)</f>
        <v>299</v>
      </c>
      <c r="N964" s="12"/>
      <c r="O964" s="12"/>
      <c r="P964" s="13" t="n">
        <f aca="false">Parámetros!$B$6</f>
        <v>1</v>
      </c>
      <c r="Q964" s="13" t="n">
        <f aca="false">IF(AND(ISNUMBER(O964),O964-P964&gt;=Parámetros!$B$7),M964,IF(J964&lt;Parámetros!$B$13,J964,IF(K964&lt;Parámetros!$B$14,K964,IF(L964&lt;Parámetros!$B$15,L964,M964))))</f>
        <v>80</v>
      </c>
      <c r="R964" s="13" t="n">
        <f aca="false">IF(AND(ISNUMBER(O964),O964-P964&gt;=Q964),O964-P964,Q964)</f>
        <v>80</v>
      </c>
      <c r="S964" s="3" t="str">
        <f aca="false">IF(ISNUMBER(O964),R964/O964-1,"")</f>
        <v/>
      </c>
      <c r="T964" s="13" t="n">
        <f aca="false">VLOOKUP(R964,Parámetros!$A$13:$C$16,3,TRUE())</f>
        <v>25</v>
      </c>
      <c r="U964" s="13" t="n">
        <f aca="false">IF(R964&gt;=Parámetros!$B$7,I964,0)</f>
        <v>0</v>
      </c>
      <c r="V964" s="13" t="n">
        <f aca="false">R964*(1-G964)-T964-U964</f>
        <v>43</v>
      </c>
      <c r="W964" s="13" t="n">
        <f aca="false">V964-F964</f>
        <v>0.259999999999998</v>
      </c>
      <c r="X964" s="2" t="s">
        <v>13681</v>
      </c>
      <c r="Y964" s="2"/>
      <c r="Z964" s="13"/>
      <c r="AA964" s="2"/>
    </row>
    <row r="965" customFormat="false" ht="15" hidden="false" customHeight="false" outlineLevel="0" collapsed="false">
      <c r="A965" s="8" t="s">
        <v>11424</v>
      </c>
      <c r="B965" s="10" t="str">
        <f aca="false">'Layout Mercado Libre'!C965</f>
        <v>Crema Dental Colgate Máxima Protección Anticaries 75 ml</v>
      </c>
      <c r="C965" s="10" t="str">
        <f aca="false">IFERROR(LEFT('Layout Mercado Libre'!E965,FIND(" &gt; ",'Layout Mercado Libre'!E965)-1),"")</f>
        <v>Belleza y Cuidado Personal</v>
      </c>
      <c r="D965" s="12" t="n">
        <v>18.35</v>
      </c>
      <c r="E965" s="13" t="n">
        <f aca="false">Parámetros!$B$5</f>
        <v>4</v>
      </c>
      <c r="F965" s="13" t="n">
        <f aca="false">D965+E965</f>
        <v>22.35</v>
      </c>
      <c r="G965" s="3" t="n">
        <f aca="false">IF(C965="",Parámetros!$B$9,IFERROR(VLOOKUP(C965,Parámetros!$A$20:$B$23,2,FALSE()),Parámetros!$B$9))</f>
        <v>0.14</v>
      </c>
      <c r="H965" s="14" t="n">
        <v>0.14</v>
      </c>
      <c r="I965" s="12" t="n">
        <v>75</v>
      </c>
      <c r="J965" s="13" t="n">
        <f aca="false">ROUNDUP((F965+Parámetros!$C$13)/(1-G965),0)</f>
        <v>56</v>
      </c>
      <c r="K965" s="13" t="n">
        <f aca="false">ROUNDUP((F965+Parámetros!$C$14)/(1-G965),0)</f>
        <v>61</v>
      </c>
      <c r="L965" s="13" t="n">
        <f aca="false">ROUNDUP((F965+Parámetros!$C$15)/(1-G965),0)</f>
        <v>70</v>
      </c>
      <c r="M965" s="13" t="n">
        <f aca="false">MAX(ROUNDUP((F965+I965)/(1-G965),0),Parámetros!$B$7)</f>
        <v>299</v>
      </c>
      <c r="N965" s="12"/>
      <c r="O965" s="12"/>
      <c r="P965" s="13" t="n">
        <f aca="false">Parámetros!$B$6</f>
        <v>1</v>
      </c>
      <c r="Q965" s="13" t="n">
        <f aca="false">IF(AND(ISNUMBER(O965),O965-P965&gt;=Parámetros!$B$7),M965,IF(J965&lt;Parámetros!$B$13,J965,IF(K965&lt;Parámetros!$B$14,K965,IF(L965&lt;Parámetros!$B$15,L965,M965))))</f>
        <v>56</v>
      </c>
      <c r="R965" s="13" t="n">
        <f aca="false">IF(AND(ISNUMBER(O965),O965-P965&gt;=Q965),O965-P965,Q965)</f>
        <v>56</v>
      </c>
      <c r="S965" s="3" t="str">
        <f aca="false">IF(ISNUMBER(O965),R965/O965-1,"")</f>
        <v/>
      </c>
      <c r="T965" s="13" t="n">
        <f aca="false">VLOOKUP(R965,Parámetros!$A$13:$C$16,3,TRUE())</f>
        <v>25</v>
      </c>
      <c r="U965" s="13" t="n">
        <f aca="false">IF(R965&gt;=Parámetros!$B$7,I965,0)</f>
        <v>0</v>
      </c>
      <c r="V965" s="13" t="n">
        <f aca="false">R965*(1-G965)-T965-U965</f>
        <v>23.16</v>
      </c>
      <c r="W965" s="13" t="n">
        <f aca="false">V965-F965</f>
        <v>0.809999999999995</v>
      </c>
      <c r="X965" s="2" t="s">
        <v>13696</v>
      </c>
      <c r="Y965" s="2"/>
      <c r="Z965" s="13"/>
      <c r="AA965" s="2"/>
    </row>
    <row r="966" customFormat="false" ht="15" hidden="false" customHeight="false" outlineLevel="0" collapsed="false">
      <c r="A966" s="8" t="s">
        <v>11432</v>
      </c>
      <c r="B966" s="10" t="str">
        <f aca="false">'Layout Mercado Libre'!C966</f>
        <v>Pañales KleenBebé Movilastic Etapa 6 XJ Unisex 40 Piezas</v>
      </c>
      <c r="C966" s="10" t="str">
        <f aca="false">IFERROR(LEFT('Layout Mercado Libre'!E966,FIND(" &gt; ",'Layout Mercado Libre'!E966)-1),"")</f>
        <v>Bebés</v>
      </c>
      <c r="D966" s="12" t="n">
        <v>194.83</v>
      </c>
      <c r="E966" s="13" t="n">
        <f aca="false">Parámetros!$B$5</f>
        <v>4</v>
      </c>
      <c r="F966" s="13" t="n">
        <f aca="false">D966+E966</f>
        <v>198.83</v>
      </c>
      <c r="G966" s="3" t="n">
        <f aca="false">IF(C966="",Parámetros!$B$9,IFERROR(VLOOKUP(C966,Parámetros!$A$20:$B$23,2,FALSE()),Parámetros!$B$9))</f>
        <v>0.15</v>
      </c>
      <c r="H966" s="14" t="n">
        <v>3.2</v>
      </c>
      <c r="I966" s="12" t="n">
        <v>125</v>
      </c>
      <c r="J966" s="13" t="n">
        <f aca="false">ROUNDUP((F966+Parámetros!$C$13)/(1-G966),0)</f>
        <v>264</v>
      </c>
      <c r="K966" s="13" t="n">
        <f aca="false">ROUNDUP((F966+Parámetros!$C$14)/(1-G966),0)</f>
        <v>270</v>
      </c>
      <c r="L966" s="13" t="n">
        <f aca="false">ROUNDUP((F966+Parámetros!$C$15)/(1-G966),0)</f>
        <v>278</v>
      </c>
      <c r="M966" s="13" t="n">
        <f aca="false">MAX(ROUNDUP((F966+I966)/(1-G966),0),Parámetros!$B$7)</f>
        <v>381</v>
      </c>
      <c r="N966" s="12" t="n">
        <v>478.5</v>
      </c>
      <c r="O966" s="12" t="n">
        <v>468</v>
      </c>
      <c r="P966" s="13" t="n">
        <f aca="false">Parámetros!$B$6</f>
        <v>1</v>
      </c>
      <c r="Q966" s="13" t="n">
        <f aca="false">IF(AND(ISNUMBER(O966),O966-P966&gt;=Parámetros!$B$7),M966,IF(J966&lt;Parámetros!$B$13,J966,IF(K966&lt;Parámetros!$B$14,K966,IF(L966&lt;Parámetros!$B$15,L966,M966))))</f>
        <v>381</v>
      </c>
      <c r="R966" s="13" t="n">
        <f aca="false">IF(AND(ISNUMBER(O966),O966-P966&gt;=Q966),O966-P966,Q966)</f>
        <v>467</v>
      </c>
      <c r="S966" s="3" t="n">
        <f aca="false">IF(ISNUMBER(O966),R966/O966-1,"")</f>
        <v>-0.00213675213675213</v>
      </c>
      <c r="T966" s="13" t="n">
        <f aca="false">VLOOKUP(R966,Parámetros!$A$13:$C$16,3,TRUE())</f>
        <v>0</v>
      </c>
      <c r="U966" s="13" t="n">
        <f aca="false">IF(R966&gt;=Parámetros!$B$7,I966,0)</f>
        <v>125</v>
      </c>
      <c r="V966" s="13" t="n">
        <f aca="false">R966*(1-G966)-T966-U966</f>
        <v>271.95</v>
      </c>
      <c r="W966" s="13" t="n">
        <f aca="false">V966-F966</f>
        <v>73.12</v>
      </c>
      <c r="X966" s="2" t="s">
        <v>13510</v>
      </c>
      <c r="Y966" s="2"/>
      <c r="Z966" s="13"/>
      <c r="AA966" s="2"/>
    </row>
    <row r="967" customFormat="false" ht="15" hidden="false" customHeight="false" outlineLevel="0" collapsed="false">
      <c r="A967" s="8" t="s">
        <v>11443</v>
      </c>
      <c r="B967" s="10" t="str">
        <f aca="false">'Layout Mercado Libre'!C967</f>
        <v>Diasporal 300 mg Citrato de Magnesio 20 Sobres</v>
      </c>
      <c r="C967" s="10" t="str">
        <f aca="false">IFERROR(LEFT('Layout Mercado Libre'!E967,FIND(" &gt; ",'Layout Mercado Libre'!E967)-1),"")</f>
        <v>Salud y Equipamiento Médico</v>
      </c>
      <c r="D967" s="12" t="n">
        <v>168.15</v>
      </c>
      <c r="E967" s="13" t="n">
        <f aca="false">Parámetros!$B$5</f>
        <v>4</v>
      </c>
      <c r="F967" s="13" t="n">
        <f aca="false">D967+E967</f>
        <v>172.15</v>
      </c>
      <c r="G967" s="3" t="n">
        <f aca="false">IF(C967="",Parámetros!$B$9,IFERROR(VLOOKUP(C967,Parámetros!$A$20:$B$23,2,FALSE()),Parámetros!$B$9))</f>
        <v>0.14</v>
      </c>
      <c r="H967" s="14" t="n">
        <v>0.3</v>
      </c>
      <c r="I967" s="12" t="n">
        <v>75</v>
      </c>
      <c r="J967" s="13" t="n">
        <f aca="false">ROUNDUP((F967+Parámetros!$C$13)/(1-G967),0)</f>
        <v>230</v>
      </c>
      <c r="K967" s="13" t="n">
        <f aca="false">ROUNDUP((F967+Parámetros!$C$14)/(1-G967),0)</f>
        <v>236</v>
      </c>
      <c r="L967" s="13" t="n">
        <f aca="false">ROUNDUP((F967+Parámetros!$C$15)/(1-G967),0)</f>
        <v>244</v>
      </c>
      <c r="M967" s="13" t="n">
        <f aca="false">MAX(ROUNDUP((F967+I967)/(1-G967),0),Parámetros!$B$7)</f>
        <v>299</v>
      </c>
      <c r="N967" s="12" t="n">
        <v>397.99</v>
      </c>
      <c r="O967" s="12" t="n">
        <v>300.72</v>
      </c>
      <c r="P967" s="13" t="n">
        <f aca="false">Parámetros!$B$6</f>
        <v>1</v>
      </c>
      <c r="Q967" s="13" t="n">
        <f aca="false">IF(AND(ISNUMBER(O967),O967-P967&gt;=Parámetros!$B$7),M967,IF(J967&lt;Parámetros!$B$13,J967,IF(K967&lt;Parámetros!$B$14,K967,IF(L967&lt;Parámetros!$B$15,L967,M967))))</f>
        <v>299</v>
      </c>
      <c r="R967" s="13" t="n">
        <f aca="false">IF(AND(ISNUMBER(O967),O967-P967&gt;=Q967),O967-P967,Q967)</f>
        <v>299.72</v>
      </c>
      <c r="S967" s="3" t="n">
        <f aca="false">IF(ISNUMBER(O967),R967/O967-1,"")</f>
        <v>-0.00332535248736365</v>
      </c>
      <c r="T967" s="13" t="n">
        <f aca="false">VLOOKUP(R967,Parámetros!$A$13:$C$16,3,TRUE())</f>
        <v>0</v>
      </c>
      <c r="U967" s="13" t="n">
        <f aca="false">IF(R967&gt;=Parámetros!$B$7,I967,0)</f>
        <v>75</v>
      </c>
      <c r="V967" s="13" t="n">
        <f aca="false">R967*(1-G967)-T967-U967</f>
        <v>182.7592</v>
      </c>
      <c r="W967" s="13" t="n">
        <f aca="false">V967-F967</f>
        <v>10.6092</v>
      </c>
      <c r="X967" s="2" t="s">
        <v>13555</v>
      </c>
      <c r="Y967" s="2"/>
      <c r="Z967" s="13"/>
      <c r="AA967" s="2"/>
    </row>
    <row r="968" customFormat="false" ht="15" hidden="false" customHeight="false" outlineLevel="0" collapsed="false">
      <c r="A968" s="8" t="s">
        <v>11458</v>
      </c>
      <c r="B968" s="10" t="str">
        <f aca="false">'Layout Mercado Libre'!C968</f>
        <v>Macrozit 500 mg Azitromicina 3 Tabletas</v>
      </c>
      <c r="C968" s="10" t="str">
        <f aca="false">IFERROR(LEFT('Layout Mercado Libre'!E968,FIND(" &gt; ",'Layout Mercado Libre'!E968)-1),"")</f>
        <v>Salud y Equipamiento Médico</v>
      </c>
      <c r="D968" s="12" t="n">
        <v>257.58</v>
      </c>
      <c r="E968" s="13" t="n">
        <f aca="false">Parámetros!$B$5</f>
        <v>4</v>
      </c>
      <c r="F968" s="13" t="n">
        <f aca="false">D968+E968</f>
        <v>261.58</v>
      </c>
      <c r="G968" s="3" t="n">
        <f aca="false">IF(C968="",Parámetros!$B$9,IFERROR(VLOOKUP(C968,Parámetros!$A$20:$B$23,2,FALSE()),Parámetros!$B$9))</f>
        <v>0.14</v>
      </c>
      <c r="H968" s="14" t="n">
        <v>0.13</v>
      </c>
      <c r="I968" s="12" t="n">
        <v>75</v>
      </c>
      <c r="J968" s="13" t="n">
        <f aca="false">ROUNDUP((F968+Parámetros!$C$13)/(1-G968),0)</f>
        <v>334</v>
      </c>
      <c r="K968" s="13" t="n">
        <f aca="false">ROUNDUP((F968+Parámetros!$C$14)/(1-G968),0)</f>
        <v>340</v>
      </c>
      <c r="L968" s="13" t="n">
        <f aca="false">ROUNDUP((F968+Parámetros!$C$15)/(1-G968),0)</f>
        <v>348</v>
      </c>
      <c r="M968" s="13" t="n">
        <f aca="false">MAX(ROUNDUP((F968+I968)/(1-G968),0),Parámetros!$B$7)</f>
        <v>392</v>
      </c>
      <c r="N968" s="12" t="n">
        <v>545.55</v>
      </c>
      <c r="O968" s="12" t="n">
        <v>424</v>
      </c>
      <c r="P968" s="13" t="n">
        <f aca="false">Parámetros!$B$6</f>
        <v>1</v>
      </c>
      <c r="Q968" s="13" t="n">
        <f aca="false">IF(AND(ISNUMBER(O968),O968-P968&gt;=Parámetros!$B$7),M968,IF(J968&lt;Parámetros!$B$13,J968,IF(K968&lt;Parámetros!$B$14,K968,IF(L968&lt;Parámetros!$B$15,L968,M968))))</f>
        <v>392</v>
      </c>
      <c r="R968" s="13" t="n">
        <f aca="false">IF(AND(ISNUMBER(O968),O968-P968&gt;=Q968),O968-P968,Q968)</f>
        <v>423</v>
      </c>
      <c r="S968" s="3" t="n">
        <f aca="false">IF(ISNUMBER(O968),R968/O968-1,"")</f>
        <v>-0.00235849056603776</v>
      </c>
      <c r="T968" s="13" t="n">
        <f aca="false">VLOOKUP(R968,Parámetros!$A$13:$C$16,3,TRUE())</f>
        <v>0</v>
      </c>
      <c r="U968" s="13" t="n">
        <f aca="false">IF(R968&gt;=Parámetros!$B$7,I968,0)</f>
        <v>75</v>
      </c>
      <c r="V968" s="13" t="n">
        <f aca="false">R968*(1-G968)-T968-U968</f>
        <v>288.78</v>
      </c>
      <c r="W968" s="13" t="n">
        <f aca="false">V968-F968</f>
        <v>27.2</v>
      </c>
      <c r="X968" s="2" t="s">
        <v>13661</v>
      </c>
      <c r="Y968" s="2"/>
      <c r="Z968" s="13"/>
      <c r="AA968" s="2"/>
    </row>
    <row r="969" customFormat="false" ht="15" hidden="false" customHeight="false" outlineLevel="0" collapsed="false">
      <c r="A969" s="8" t="s">
        <v>11466</v>
      </c>
      <c r="B969" s="10" t="str">
        <f aca="false">'Layout Mercado Libre'!C969</f>
        <v>Lipovitasi+ Carnitina Metionina Tiamina 30 Tabletas</v>
      </c>
      <c r="C969" s="10" t="str">
        <f aca="false">IFERROR(LEFT('Layout Mercado Libre'!E969,FIND(" &gt; ",'Layout Mercado Libre'!E969)-1),"")</f>
        <v>Salud y Equipamiento Médico</v>
      </c>
      <c r="D969" s="12" t="n">
        <v>210</v>
      </c>
      <c r="E969" s="13" t="n">
        <f aca="false">Parámetros!$B$5</f>
        <v>4</v>
      </c>
      <c r="F969" s="13" t="n">
        <f aca="false">D969+E969</f>
        <v>214</v>
      </c>
      <c r="G969" s="3" t="n">
        <f aca="false">IF(C969="",Parámetros!$B$9,IFERROR(VLOOKUP(C969,Parámetros!$A$20:$B$23,2,FALSE()),Parámetros!$B$9))</f>
        <v>0.14</v>
      </c>
      <c r="H969" s="14" t="n">
        <v>0.19</v>
      </c>
      <c r="I969" s="12" t="n">
        <v>75</v>
      </c>
      <c r="J969" s="13" t="n">
        <f aca="false">ROUNDUP((F969+Parámetros!$C$13)/(1-G969),0)</f>
        <v>278</v>
      </c>
      <c r="K969" s="13" t="n">
        <f aca="false">ROUNDUP((F969+Parámetros!$C$14)/(1-G969),0)</f>
        <v>284</v>
      </c>
      <c r="L969" s="13" t="n">
        <f aca="false">ROUNDUP((F969+Parámetros!$C$15)/(1-G969),0)</f>
        <v>292</v>
      </c>
      <c r="M969" s="13" t="n">
        <f aca="false">MAX(ROUNDUP((F969+I969)/(1-G969),0),Parámetros!$B$7)</f>
        <v>337</v>
      </c>
      <c r="N969" s="12" t="n">
        <v>594.7</v>
      </c>
      <c r="O969" s="12" t="n">
        <v>525</v>
      </c>
      <c r="P969" s="13" t="n">
        <f aca="false">Parámetros!$B$6</f>
        <v>1</v>
      </c>
      <c r="Q969" s="13" t="n">
        <f aca="false">IF(AND(ISNUMBER(O969),O969-P969&gt;=Parámetros!$B$7),M969,IF(J969&lt;Parámetros!$B$13,J969,IF(K969&lt;Parámetros!$B$14,K969,IF(L969&lt;Parámetros!$B$15,L969,M969))))</f>
        <v>337</v>
      </c>
      <c r="R969" s="13" t="n">
        <f aca="false">IF(AND(ISNUMBER(O969),O969-P969&gt;=Q969),O969-P969,Q969)</f>
        <v>524</v>
      </c>
      <c r="S969" s="3" t="n">
        <f aca="false">IF(ISNUMBER(O969),R969/O969-1,"")</f>
        <v>-0.00190476190476185</v>
      </c>
      <c r="T969" s="13" t="n">
        <f aca="false">VLOOKUP(R969,Parámetros!$A$13:$C$16,3,TRUE())</f>
        <v>0</v>
      </c>
      <c r="U969" s="13" t="n">
        <f aca="false">IF(R969&gt;=Parámetros!$B$7,I969,0)</f>
        <v>75</v>
      </c>
      <c r="V969" s="13" t="n">
        <f aca="false">R969*(1-G969)-T969-U969</f>
        <v>375.64</v>
      </c>
      <c r="W969" s="13" t="n">
        <f aca="false">V969-F969</f>
        <v>161.64</v>
      </c>
      <c r="X969" s="2" t="s">
        <v>13501</v>
      </c>
      <c r="Y969" s="2"/>
      <c r="Z969" s="13"/>
      <c r="AA969" s="2"/>
    </row>
    <row r="970" customFormat="false" ht="15" hidden="false" customHeight="false" outlineLevel="0" collapsed="false">
      <c r="A970" s="8" t="s">
        <v>11478</v>
      </c>
      <c r="B970" s="10" t="str">
        <f aca="false">'Layout Mercado Libre'!C970</f>
        <v>Ropa Interior Huggies GoodNites Unisex Talla S/M 11 Pzas</v>
      </c>
      <c r="C970" s="10" t="str">
        <f aca="false">IFERROR(LEFT('Layout Mercado Libre'!E970,FIND(" &gt; ",'Layout Mercado Libre'!E970)-1),"")</f>
        <v>Bebés</v>
      </c>
      <c r="D970" s="12" t="n">
        <v>86.42</v>
      </c>
      <c r="E970" s="13" t="n">
        <f aca="false">Parámetros!$B$5</f>
        <v>4</v>
      </c>
      <c r="F970" s="13" t="n">
        <f aca="false">D970+E970</f>
        <v>90.42</v>
      </c>
      <c r="G970" s="3" t="n">
        <f aca="false">IF(C970="",Parámetros!$B$9,IFERROR(VLOOKUP(C970,Parámetros!$A$20:$B$23,2,FALSE()),Parámetros!$B$9))</f>
        <v>0.15</v>
      </c>
      <c r="H970" s="14" t="n">
        <v>0.22</v>
      </c>
      <c r="I970" s="12" t="n">
        <v>75</v>
      </c>
      <c r="J970" s="13" t="n">
        <f aca="false">ROUNDUP((F970+Parámetros!$C$13)/(1-G970),0)</f>
        <v>136</v>
      </c>
      <c r="K970" s="13" t="n">
        <f aca="false">ROUNDUP((F970+Parámetros!$C$14)/(1-G970),0)</f>
        <v>142</v>
      </c>
      <c r="L970" s="13" t="n">
        <f aca="false">ROUNDUP((F970+Parámetros!$C$15)/(1-G970),0)</f>
        <v>150</v>
      </c>
      <c r="M970" s="13" t="n">
        <f aca="false">MAX(ROUNDUP((F970+I970)/(1-G970),0),Parámetros!$B$7)</f>
        <v>299</v>
      </c>
      <c r="N970" s="12" t="n">
        <v>229.47</v>
      </c>
      <c r="O970" s="12" t="n">
        <v>213</v>
      </c>
      <c r="P970" s="13" t="n">
        <f aca="false">Parámetros!$B$6</f>
        <v>1</v>
      </c>
      <c r="Q970" s="13" t="n">
        <f aca="false">IF(AND(ISNUMBER(O970),O970-P970&gt;=Parámetros!$B$7),M970,IF(J970&lt;Parámetros!$B$13,J970,IF(K970&lt;Parámetros!$B$14,K970,IF(L970&lt;Parámetros!$B$15,L970,M970))))</f>
        <v>142</v>
      </c>
      <c r="R970" s="13" t="n">
        <f aca="false">IF(AND(ISNUMBER(O970),O970-P970&gt;=Q970),O970-P970,Q970)</f>
        <v>212</v>
      </c>
      <c r="S970" s="3" t="n">
        <f aca="false">IF(ISNUMBER(O970),R970/O970-1,"")</f>
        <v>-0.00469483568075113</v>
      </c>
      <c r="T970" s="13" t="n">
        <f aca="false">VLOOKUP(R970,Parámetros!$A$13:$C$16,3,TRUE())</f>
        <v>37</v>
      </c>
      <c r="U970" s="13" t="n">
        <f aca="false">IF(R970&gt;=Parámetros!$B$7,I970,0)</f>
        <v>0</v>
      </c>
      <c r="V970" s="13" t="n">
        <f aca="false">R970*(1-G970)-T970-U970</f>
        <v>143.2</v>
      </c>
      <c r="W970" s="13" t="n">
        <f aca="false">V970-F970</f>
        <v>52.78</v>
      </c>
      <c r="X970" s="2" t="s">
        <v>13708</v>
      </c>
      <c r="Y970" s="2"/>
      <c r="Z970" s="13"/>
      <c r="AA970" s="2"/>
    </row>
    <row r="971" customFormat="false" ht="15" hidden="false" customHeight="false" outlineLevel="0" collapsed="false">
      <c r="A971" s="8" t="s">
        <v>11492</v>
      </c>
      <c r="B971" s="10" t="str">
        <f aca="false">'Layout Mercado Libre'!C971</f>
        <v>Sílica Capilar Sily Silica Shine 3 en 1 Uva 120 ml</v>
      </c>
      <c r="C971" s="10" t="str">
        <f aca="false">IFERROR(LEFT('Layout Mercado Libre'!E971,FIND(" &gt; ",'Layout Mercado Libre'!E971)-1),"")</f>
        <v>Belleza y Cuidado Personal</v>
      </c>
      <c r="D971" s="12" t="n">
        <v>38.6</v>
      </c>
      <c r="E971" s="13" t="n">
        <f aca="false">Parámetros!$B$5</f>
        <v>4</v>
      </c>
      <c r="F971" s="13" t="n">
        <f aca="false">D971+E971</f>
        <v>42.6</v>
      </c>
      <c r="G971" s="3" t="n">
        <f aca="false">IF(C971="",Parámetros!$B$9,IFERROR(VLOOKUP(C971,Parámetros!$A$20:$B$23,2,FALSE()),Parámetros!$B$9))</f>
        <v>0.14</v>
      </c>
      <c r="H971" s="14" t="n">
        <v>0.19</v>
      </c>
      <c r="I971" s="12" t="n">
        <v>75</v>
      </c>
      <c r="J971" s="13" t="n">
        <f aca="false">ROUNDUP((F971+Parámetros!$C$13)/(1-G971),0)</f>
        <v>79</v>
      </c>
      <c r="K971" s="13" t="n">
        <f aca="false">ROUNDUP((F971+Parámetros!$C$14)/(1-G971),0)</f>
        <v>85</v>
      </c>
      <c r="L971" s="13" t="n">
        <f aca="false">ROUNDUP((F971+Parámetros!$C$15)/(1-G971),0)</f>
        <v>93</v>
      </c>
      <c r="M971" s="13" t="n">
        <f aca="false">MAX(ROUNDUP((F971+I971)/(1-G971),0),Parámetros!$B$7)</f>
        <v>299</v>
      </c>
      <c r="N971" s="12"/>
      <c r="O971" s="12"/>
      <c r="P971" s="13" t="n">
        <f aca="false">Parámetros!$B$6</f>
        <v>1</v>
      </c>
      <c r="Q971" s="13" t="n">
        <f aca="false">IF(AND(ISNUMBER(O971),O971-P971&gt;=Parámetros!$B$7),M971,IF(J971&lt;Parámetros!$B$13,J971,IF(K971&lt;Parámetros!$B$14,K971,IF(L971&lt;Parámetros!$B$15,L971,M971))))</f>
        <v>79</v>
      </c>
      <c r="R971" s="13" t="n">
        <f aca="false">IF(AND(ISNUMBER(O971),O971-P971&gt;=Q971),O971-P971,Q971)</f>
        <v>79</v>
      </c>
      <c r="S971" s="3" t="str">
        <f aca="false">IF(ISNUMBER(O971),R971/O971-1,"")</f>
        <v/>
      </c>
      <c r="T971" s="13" t="n">
        <f aca="false">VLOOKUP(R971,Parámetros!$A$13:$C$16,3,TRUE())</f>
        <v>25</v>
      </c>
      <c r="U971" s="13" t="n">
        <f aca="false">IF(R971&gt;=Parámetros!$B$7,I971,0)</f>
        <v>0</v>
      </c>
      <c r="V971" s="13" t="n">
        <f aca="false">R971*(1-G971)-T971-U971</f>
        <v>42.94</v>
      </c>
      <c r="W971" s="13" t="n">
        <f aca="false">V971-F971</f>
        <v>0.339999999999996</v>
      </c>
      <c r="X971" s="2" t="s">
        <v>13511</v>
      </c>
      <c r="Y971" s="2"/>
      <c r="Z971" s="13"/>
      <c r="AA971" s="2"/>
    </row>
    <row r="972" customFormat="false" ht="15" hidden="false" customHeight="false" outlineLevel="0" collapsed="false">
      <c r="A972" s="8" t="s">
        <v>11503</v>
      </c>
      <c r="B972" s="10" t="str">
        <f aca="false">'Layout Mercado Libre'!C972</f>
        <v>Pads Sualgodón Faciales Redondos de Algodón 100 Piezas</v>
      </c>
      <c r="C972" s="10" t="str">
        <f aca="false">IFERROR(LEFT('Layout Mercado Libre'!E972,FIND(" &gt; ",'Layout Mercado Libre'!E972)-1),"")</f>
        <v>Salud y Equipamiento Médico</v>
      </c>
      <c r="D972" s="12" t="n">
        <v>14.76</v>
      </c>
      <c r="E972" s="13" t="n">
        <f aca="false">Parámetros!$B$5</f>
        <v>4</v>
      </c>
      <c r="F972" s="13" t="n">
        <f aca="false">D972+E972</f>
        <v>18.76</v>
      </c>
      <c r="G972" s="3" t="n">
        <f aca="false">IF(C972="",Parámetros!$B$9,IFERROR(VLOOKUP(C972,Parámetros!$A$20:$B$23,2,FALSE()),Parámetros!$B$9))</f>
        <v>0.14</v>
      </c>
      <c r="H972" s="14" t="n">
        <v>0.75</v>
      </c>
      <c r="I972" s="12" t="n">
        <v>90</v>
      </c>
      <c r="J972" s="13" t="n">
        <f aca="false">ROUNDUP((F972+Parámetros!$C$13)/(1-G972),0)</f>
        <v>51</v>
      </c>
      <c r="K972" s="13" t="n">
        <f aca="false">ROUNDUP((F972+Parámetros!$C$14)/(1-G972),0)</f>
        <v>57</v>
      </c>
      <c r="L972" s="13" t="n">
        <f aca="false">ROUNDUP((F972+Parámetros!$C$15)/(1-G972),0)</f>
        <v>65</v>
      </c>
      <c r="M972" s="13" t="n">
        <f aca="false">MAX(ROUNDUP((F972+I972)/(1-G972),0),Parámetros!$B$7)</f>
        <v>299</v>
      </c>
      <c r="N972" s="12" t="n">
        <v>65.34</v>
      </c>
      <c r="O972" s="12" t="n">
        <v>65.34</v>
      </c>
      <c r="P972" s="13" t="n">
        <f aca="false">Parámetros!$B$6</f>
        <v>1</v>
      </c>
      <c r="Q972" s="13" t="n">
        <f aca="false">IF(AND(ISNUMBER(O972),O972-P972&gt;=Parámetros!$B$7),M972,IF(J972&lt;Parámetros!$B$13,J972,IF(K972&lt;Parámetros!$B$14,K972,IF(L972&lt;Parámetros!$B$15,L972,M972))))</f>
        <v>51</v>
      </c>
      <c r="R972" s="13" t="n">
        <f aca="false">IF(AND(ISNUMBER(O972),O972-P972&gt;=Q972),O972-P972,Q972)</f>
        <v>64.34</v>
      </c>
      <c r="S972" s="3" t="n">
        <f aca="false">IF(ISNUMBER(O972),R972/O972-1,"")</f>
        <v>-0.0153045607591062</v>
      </c>
      <c r="T972" s="13" t="n">
        <f aca="false">VLOOKUP(R972,Parámetros!$A$13:$C$16,3,TRUE())</f>
        <v>25</v>
      </c>
      <c r="U972" s="13" t="n">
        <f aca="false">IF(R972&gt;=Parámetros!$B$7,I972,0)</f>
        <v>0</v>
      </c>
      <c r="V972" s="13" t="n">
        <f aca="false">R972*(1-G972)-T972-U972</f>
        <v>30.3324</v>
      </c>
      <c r="W972" s="13" t="n">
        <f aca="false">V972-F972</f>
        <v>11.5724</v>
      </c>
      <c r="X972" s="2" t="s">
        <v>13541</v>
      </c>
      <c r="Y972" s="2"/>
      <c r="Z972" s="13"/>
      <c r="AA972" s="2"/>
    </row>
    <row r="973" customFormat="false" ht="15" hidden="false" customHeight="false" outlineLevel="0" collapsed="false">
      <c r="A973" s="8" t="s">
        <v>11515</v>
      </c>
      <c r="B973" s="10" t="str">
        <f aca="false">'Layout Mercado Libre'!C973</f>
        <v>Panoto-S Jarabe Hedera Helix 0.7 g/100 ml 200 ml</v>
      </c>
      <c r="C973" s="10" t="str">
        <f aca="false">IFERROR(LEFT('Layout Mercado Libre'!E973,FIND(" &gt; ",'Layout Mercado Libre'!E973)-1),"")</f>
        <v>Salud y Equipamiento Médico</v>
      </c>
      <c r="D973" s="12" t="n">
        <v>319.32</v>
      </c>
      <c r="E973" s="13" t="n">
        <f aca="false">Parámetros!$B$5</f>
        <v>4</v>
      </c>
      <c r="F973" s="13" t="n">
        <f aca="false">D973+E973</f>
        <v>323.32</v>
      </c>
      <c r="G973" s="3" t="n">
        <f aca="false">IF(C973="",Parámetros!$B$9,IFERROR(VLOOKUP(C973,Parámetros!$A$20:$B$23,2,FALSE()),Parámetros!$B$9))</f>
        <v>0.14</v>
      </c>
      <c r="H973" s="14" t="n">
        <v>0.29</v>
      </c>
      <c r="I973" s="12" t="n">
        <v>75</v>
      </c>
      <c r="J973" s="13" t="n">
        <f aca="false">ROUNDUP((F973+Parámetros!$C$13)/(1-G973),0)</f>
        <v>406</v>
      </c>
      <c r="K973" s="13" t="n">
        <f aca="false">ROUNDUP((F973+Parámetros!$C$14)/(1-G973),0)</f>
        <v>411</v>
      </c>
      <c r="L973" s="13" t="n">
        <f aca="false">ROUNDUP((F973+Parámetros!$C$15)/(1-G973),0)</f>
        <v>419</v>
      </c>
      <c r="M973" s="13" t="n">
        <f aca="false">MAX(ROUNDUP((F973+I973)/(1-G973),0),Parámetros!$B$7)</f>
        <v>464</v>
      </c>
      <c r="N973" s="12" t="n">
        <v>590.9</v>
      </c>
      <c r="O973" s="12" t="n">
        <v>475</v>
      </c>
      <c r="P973" s="13" t="n">
        <f aca="false">Parámetros!$B$6</f>
        <v>1</v>
      </c>
      <c r="Q973" s="13" t="n">
        <f aca="false">IF(AND(ISNUMBER(O973),O973-P973&gt;=Parámetros!$B$7),M973,IF(J973&lt;Parámetros!$B$13,J973,IF(K973&lt;Parámetros!$B$14,K973,IF(L973&lt;Parámetros!$B$15,L973,M973))))</f>
        <v>464</v>
      </c>
      <c r="R973" s="13" t="n">
        <f aca="false">IF(AND(ISNUMBER(O973),O973-P973&gt;=Q973),O973-P973,Q973)</f>
        <v>474</v>
      </c>
      <c r="S973" s="3" t="n">
        <f aca="false">IF(ISNUMBER(O973),R973/O973-1,"")</f>
        <v>-0.00210526315789472</v>
      </c>
      <c r="T973" s="13" t="n">
        <f aca="false">VLOOKUP(R973,Parámetros!$A$13:$C$16,3,TRUE())</f>
        <v>0</v>
      </c>
      <c r="U973" s="13" t="n">
        <f aca="false">IF(R973&gt;=Parámetros!$B$7,I973,0)</f>
        <v>75</v>
      </c>
      <c r="V973" s="13" t="n">
        <f aca="false">R973*(1-G973)-T973-U973</f>
        <v>332.64</v>
      </c>
      <c r="W973" s="13" t="n">
        <f aca="false">V973-F973</f>
        <v>9.31999999999999</v>
      </c>
      <c r="X973" s="2" t="s">
        <v>13632</v>
      </c>
      <c r="Y973" s="2"/>
      <c r="Z973" s="13"/>
      <c r="AA973" s="2"/>
    </row>
    <row r="974" customFormat="false" ht="15" hidden="false" customHeight="false" outlineLevel="0" collapsed="false">
      <c r="A974" s="8" t="s">
        <v>11527</v>
      </c>
      <c r="B974" s="10" t="str">
        <f aca="false">'Layout Mercado Libre'!C974</f>
        <v>Celestamine NS Solución Pediátrica 60 ml</v>
      </c>
      <c r="C974" s="10" t="str">
        <f aca="false">IFERROR(LEFT('Layout Mercado Libre'!E974,FIND(" &gt; ",'Layout Mercado Libre'!E974)-1),"")</f>
        <v>Salud y Equipamiento Médico</v>
      </c>
      <c r="D974" s="12" t="n">
        <v>412.14</v>
      </c>
      <c r="E974" s="13" t="n">
        <f aca="false">Parámetros!$B$5</f>
        <v>4</v>
      </c>
      <c r="F974" s="13" t="n">
        <f aca="false">D974+E974</f>
        <v>416.14</v>
      </c>
      <c r="G974" s="3" t="n">
        <f aca="false">IF(C974="",Parámetros!$B$9,IFERROR(VLOOKUP(C974,Parámetros!$A$20:$B$23,2,FALSE()),Parámetros!$B$9))</f>
        <v>0.14</v>
      </c>
      <c r="H974" s="14" t="n">
        <v>0.12</v>
      </c>
      <c r="I974" s="12" t="n">
        <v>75</v>
      </c>
      <c r="J974" s="13" t="n">
        <f aca="false">ROUNDUP((F974+Parámetros!$C$13)/(1-G974),0)</f>
        <v>513</v>
      </c>
      <c r="K974" s="13" t="n">
        <f aca="false">ROUNDUP((F974+Parámetros!$C$14)/(1-G974),0)</f>
        <v>519</v>
      </c>
      <c r="L974" s="13" t="n">
        <f aca="false">ROUNDUP((F974+Parámetros!$C$15)/(1-G974),0)</f>
        <v>527</v>
      </c>
      <c r="M974" s="13" t="n">
        <f aca="false">MAX(ROUNDUP((F974+I974)/(1-G974),0),Parámetros!$B$7)</f>
        <v>572</v>
      </c>
      <c r="N974" s="12" t="n">
        <v>632.75</v>
      </c>
      <c r="O974" s="12" t="n">
        <v>375.06</v>
      </c>
      <c r="P974" s="13" t="n">
        <f aca="false">Parámetros!$B$6</f>
        <v>1</v>
      </c>
      <c r="Q974" s="13" t="n">
        <f aca="false">IF(AND(ISNUMBER(O974),O974-P974&gt;=Parámetros!$B$7),M974,IF(J974&lt;Parámetros!$B$13,J974,IF(K974&lt;Parámetros!$B$14,K974,IF(L974&lt;Parámetros!$B$15,L974,M974))))</f>
        <v>572</v>
      </c>
      <c r="R974" s="13" t="n">
        <f aca="false">IF(AND(ISNUMBER(O974),O974-P974&gt;=Q974),O974-P974,Q974)</f>
        <v>572</v>
      </c>
      <c r="S974" s="3" t="n">
        <f aca="false">IF(ISNUMBER(O974),R974/O974-1,"")</f>
        <v>0.525089319042287</v>
      </c>
      <c r="T974" s="13" t="n">
        <f aca="false">VLOOKUP(R974,Parámetros!$A$13:$C$16,3,TRUE())</f>
        <v>0</v>
      </c>
      <c r="U974" s="13" t="n">
        <f aca="false">IF(R974&gt;=Parámetros!$B$7,I974,0)</f>
        <v>75</v>
      </c>
      <c r="V974" s="13" t="n">
        <f aca="false">R974*(1-G974)-T974-U974</f>
        <v>416.92</v>
      </c>
      <c r="W974" s="13" t="n">
        <f aca="false">V974-F974</f>
        <v>0.78000000000003</v>
      </c>
      <c r="X974" s="2" t="s">
        <v>13598</v>
      </c>
      <c r="Y974" s="2"/>
      <c r="Z974" s="13"/>
      <c r="AA974" s="2"/>
    </row>
    <row r="975" customFormat="false" ht="15" hidden="false" customHeight="false" outlineLevel="0" collapsed="false">
      <c r="A975" s="8" t="s">
        <v>11542</v>
      </c>
      <c r="B975" s="10" t="str">
        <f aca="false">'Layout Mercado Libre'!C975</f>
        <v>Nediclon Diclofenaco 100 mg 20 Tabletas Lib. Prolongada</v>
      </c>
      <c r="C975" s="10" t="str">
        <f aca="false">IFERROR(LEFT('Layout Mercado Libre'!E975,FIND(" &gt; ",'Layout Mercado Libre'!E975)-1),"")</f>
        <v>Salud y Equipamiento Médico</v>
      </c>
      <c r="D975" s="12" t="n">
        <v>7.53</v>
      </c>
      <c r="E975" s="13" t="n">
        <f aca="false">Parámetros!$B$5</f>
        <v>4</v>
      </c>
      <c r="F975" s="13" t="n">
        <f aca="false">D975+E975</f>
        <v>11.53</v>
      </c>
      <c r="G975" s="3" t="n">
        <f aca="false">IF(C975="",Parámetros!$B$9,IFERROR(VLOOKUP(C975,Parámetros!$A$20:$B$23,2,FALSE()),Parámetros!$B$9))</f>
        <v>0.14</v>
      </c>
      <c r="H975" s="14" t="n">
        <v>0.17</v>
      </c>
      <c r="I975" s="12" t="n">
        <v>75</v>
      </c>
      <c r="J975" s="13" t="n">
        <f aca="false">ROUNDUP((F975+Parámetros!$C$13)/(1-G975),0)</f>
        <v>43</v>
      </c>
      <c r="K975" s="13" t="n">
        <f aca="false">ROUNDUP((F975+Parámetros!$C$14)/(1-G975),0)</f>
        <v>49</v>
      </c>
      <c r="L975" s="13" t="n">
        <f aca="false">ROUNDUP((F975+Parámetros!$C$15)/(1-G975),0)</f>
        <v>57</v>
      </c>
      <c r="M975" s="13" t="n">
        <f aca="false">MAX(ROUNDUP((F975+I975)/(1-G975),0),Parámetros!$B$7)</f>
        <v>299</v>
      </c>
      <c r="N975" s="12" t="n">
        <v>82.06</v>
      </c>
      <c r="O975" s="12" t="n">
        <v>85</v>
      </c>
      <c r="P975" s="13" t="n">
        <f aca="false">Parámetros!$B$6</f>
        <v>1</v>
      </c>
      <c r="Q975" s="13" t="n">
        <f aca="false">IF(AND(ISNUMBER(O975),O975-P975&gt;=Parámetros!$B$7),M975,IF(J975&lt;Parámetros!$B$13,J975,IF(K975&lt;Parámetros!$B$14,K975,IF(L975&lt;Parámetros!$B$15,L975,M975))))</f>
        <v>43</v>
      </c>
      <c r="R975" s="13" t="n">
        <f aca="false">IF(AND(ISNUMBER(O975),O975-P975&gt;=Q975),O975-P975,Q975)</f>
        <v>84</v>
      </c>
      <c r="S975" s="3" t="n">
        <f aca="false">IF(ISNUMBER(O975),R975/O975-1,"")</f>
        <v>-0.0117647058823529</v>
      </c>
      <c r="T975" s="13" t="n">
        <f aca="false">VLOOKUP(R975,Parámetros!$A$13:$C$16,3,TRUE())</f>
        <v>25</v>
      </c>
      <c r="U975" s="13" t="n">
        <f aca="false">IF(R975&gt;=Parámetros!$B$7,I975,0)</f>
        <v>0</v>
      </c>
      <c r="V975" s="13" t="n">
        <f aca="false">R975*(1-G975)-T975-U975</f>
        <v>47.24</v>
      </c>
      <c r="W975" s="13" t="n">
        <f aca="false">V975-F975</f>
        <v>35.71</v>
      </c>
      <c r="X975" s="2" t="s">
        <v>13521</v>
      </c>
      <c r="Y975" s="2"/>
      <c r="Z975" s="13"/>
      <c r="AA975" s="2"/>
    </row>
    <row r="976" customFormat="false" ht="15" hidden="false" customHeight="false" outlineLevel="0" collapsed="false">
      <c r="A976" s="8" t="s">
        <v>11553</v>
      </c>
      <c r="B976" s="10" t="str">
        <f aca="false">'Layout Mercado Libre'!C976</f>
        <v>TENA Pants Maxi Protect Mujer Talla M 14 Piezas</v>
      </c>
      <c r="C976" s="10" t="str">
        <f aca="false">IFERROR(LEFT('Layout Mercado Libre'!E976,FIND(" &gt; ",'Layout Mercado Libre'!E976)-1),"")</f>
        <v>Salud y Equipamiento Médico</v>
      </c>
      <c r="D976" s="12" t="n">
        <v>144.77</v>
      </c>
      <c r="E976" s="13" t="n">
        <f aca="false">Parámetros!$B$5</f>
        <v>4</v>
      </c>
      <c r="F976" s="13" t="n">
        <f aca="false">D976+E976</f>
        <v>148.77</v>
      </c>
      <c r="G976" s="3" t="n">
        <f aca="false">IF(C976="",Parámetros!$B$9,IFERROR(VLOOKUP(C976,Parámetros!$A$20:$B$23,2,FALSE()),Parámetros!$B$9))</f>
        <v>0.14</v>
      </c>
      <c r="H976" s="14" t="n">
        <v>0.23</v>
      </c>
      <c r="I976" s="12" t="n">
        <v>75</v>
      </c>
      <c r="J976" s="13" t="n">
        <f aca="false">ROUNDUP((F976+Parámetros!$C$13)/(1-G976),0)</f>
        <v>203</v>
      </c>
      <c r="K976" s="13" t="n">
        <f aca="false">ROUNDUP((F976+Parámetros!$C$14)/(1-G976),0)</f>
        <v>208</v>
      </c>
      <c r="L976" s="13" t="n">
        <f aca="false">ROUNDUP((F976+Parámetros!$C$15)/(1-G976),0)</f>
        <v>217</v>
      </c>
      <c r="M976" s="13" t="n">
        <f aca="false">MAX(ROUNDUP((F976+I976)/(1-G976),0),Parámetros!$B$7)</f>
        <v>299</v>
      </c>
      <c r="N976" s="12" t="n">
        <v>393.5</v>
      </c>
      <c r="O976" s="12" t="n">
        <v>358</v>
      </c>
      <c r="P976" s="13" t="n">
        <f aca="false">Parámetros!$B$6</f>
        <v>1</v>
      </c>
      <c r="Q976" s="13" t="n">
        <f aca="false">IF(AND(ISNUMBER(O976),O976-P976&gt;=Parámetros!$B$7),M976,IF(J976&lt;Parámetros!$B$13,J976,IF(K976&lt;Parámetros!$B$14,K976,IF(L976&lt;Parámetros!$B$15,L976,M976))))</f>
        <v>299</v>
      </c>
      <c r="R976" s="13" t="n">
        <f aca="false">IF(AND(ISNUMBER(O976),O976-P976&gt;=Q976),O976-P976,Q976)</f>
        <v>357</v>
      </c>
      <c r="S976" s="3" t="n">
        <f aca="false">IF(ISNUMBER(O976),R976/O976-1,"")</f>
        <v>-0.0027932960893855</v>
      </c>
      <c r="T976" s="13" t="n">
        <f aca="false">VLOOKUP(R976,Parámetros!$A$13:$C$16,3,TRUE())</f>
        <v>0</v>
      </c>
      <c r="U976" s="13" t="n">
        <f aca="false">IF(R976&gt;=Parámetros!$B$7,I976,0)</f>
        <v>75</v>
      </c>
      <c r="V976" s="13" t="n">
        <f aca="false">R976*(1-G976)-T976-U976</f>
        <v>232.02</v>
      </c>
      <c r="W976" s="13" t="n">
        <f aca="false">V976-F976</f>
        <v>83.25</v>
      </c>
      <c r="X976" s="2" t="s">
        <v>13788</v>
      </c>
      <c r="Y976" s="2"/>
      <c r="Z976" s="13"/>
      <c r="AA976" s="2"/>
    </row>
    <row r="977" customFormat="false" ht="15" hidden="false" customHeight="false" outlineLevel="0" collapsed="false">
      <c r="A977" s="8" t="s">
        <v>11564</v>
      </c>
      <c r="B977" s="10" t="str">
        <f aca="false">'Layout Mercado Libre'!C977</f>
        <v>Despamen Testosterona Estradiol 100 mg/5 mg Jeringa 1 ml</v>
      </c>
      <c r="C977" s="10" t="str">
        <f aca="false">IFERROR(LEFT('Layout Mercado Libre'!E977,FIND(" &gt; ",'Layout Mercado Libre'!E977)-1),"")</f>
        <v>Salud y Equipamiento Médico</v>
      </c>
      <c r="D977" s="12" t="n">
        <v>775.85</v>
      </c>
      <c r="E977" s="13" t="n">
        <f aca="false">Parámetros!$B$5</f>
        <v>4</v>
      </c>
      <c r="F977" s="13" t="n">
        <f aca="false">D977+E977</f>
        <v>779.85</v>
      </c>
      <c r="G977" s="3" t="n">
        <f aca="false">IF(C977="",Parámetros!$B$9,IFERROR(VLOOKUP(C977,Parámetros!$A$20:$B$23,2,FALSE()),Parámetros!$B$9))</f>
        <v>0.14</v>
      </c>
      <c r="H977" s="14" t="n">
        <v>0.09</v>
      </c>
      <c r="I977" s="12" t="n">
        <v>75</v>
      </c>
      <c r="J977" s="13" t="n">
        <f aca="false">ROUNDUP((F977+Parámetros!$C$13)/(1-G977),0)</f>
        <v>936</v>
      </c>
      <c r="K977" s="13" t="n">
        <f aca="false">ROUNDUP((F977+Parámetros!$C$14)/(1-G977),0)</f>
        <v>942</v>
      </c>
      <c r="L977" s="13" t="n">
        <f aca="false">ROUNDUP((F977+Parámetros!$C$15)/(1-G977),0)</f>
        <v>950</v>
      </c>
      <c r="M977" s="13" t="n">
        <f aca="false">MAX(ROUNDUP((F977+I977)/(1-G977),0),Parámetros!$B$7)</f>
        <v>995</v>
      </c>
      <c r="N977" s="12" t="n">
        <v>1142.33</v>
      </c>
      <c r="O977" s="12" t="n">
        <v>1094</v>
      </c>
      <c r="P977" s="13" t="n">
        <f aca="false">Parámetros!$B$6</f>
        <v>1</v>
      </c>
      <c r="Q977" s="13" t="n">
        <f aca="false">IF(AND(ISNUMBER(O977),O977-P977&gt;=Parámetros!$B$7),M977,IF(J977&lt;Parámetros!$B$13,J977,IF(K977&lt;Parámetros!$B$14,K977,IF(L977&lt;Parámetros!$B$15,L977,M977))))</f>
        <v>995</v>
      </c>
      <c r="R977" s="13" t="n">
        <f aca="false">IF(AND(ISNUMBER(O977),O977-P977&gt;=Q977),O977-P977,Q977)</f>
        <v>1093</v>
      </c>
      <c r="S977" s="3" t="n">
        <f aca="false">IF(ISNUMBER(O977),R977/O977-1,"")</f>
        <v>-0.000914076782449702</v>
      </c>
      <c r="T977" s="13" t="n">
        <f aca="false">VLOOKUP(R977,Parámetros!$A$13:$C$16,3,TRUE())</f>
        <v>0</v>
      </c>
      <c r="U977" s="13" t="n">
        <f aca="false">IF(R977&gt;=Parámetros!$B$7,I977,0)</f>
        <v>75</v>
      </c>
      <c r="V977" s="13" t="n">
        <f aca="false">R977*(1-G977)-T977-U977</f>
        <v>864.98</v>
      </c>
      <c r="W977" s="13" t="n">
        <f aca="false">V977-F977</f>
        <v>85.13</v>
      </c>
      <c r="X977" s="2" t="s">
        <v>13539</v>
      </c>
      <c r="Y977" s="2"/>
      <c r="Z977" s="13"/>
      <c r="AA977" s="2"/>
    </row>
    <row r="978" customFormat="false" ht="15" hidden="false" customHeight="false" outlineLevel="0" collapsed="false">
      <c r="A978" s="8" t="s">
        <v>11574</v>
      </c>
      <c r="B978" s="10" t="str">
        <f aca="false">'Layout Mercado Libre'!C978</f>
        <v>ACC 200 mg Acetilcisteína 20 Tabletas Efervescentes</v>
      </c>
      <c r="C978" s="10" t="str">
        <f aca="false">IFERROR(LEFT('Layout Mercado Libre'!E978,FIND(" &gt; ",'Layout Mercado Libre'!E978)-1),"")</f>
        <v>Salud y Equipamiento Médico</v>
      </c>
      <c r="D978" s="12" t="n">
        <v>166.47</v>
      </c>
      <c r="E978" s="13" t="n">
        <f aca="false">Parámetros!$B$5</f>
        <v>4</v>
      </c>
      <c r="F978" s="13" t="n">
        <f aca="false">D978+E978</f>
        <v>170.47</v>
      </c>
      <c r="G978" s="3" t="n">
        <f aca="false">IF(C978="",Parámetros!$B$9,IFERROR(VLOOKUP(C978,Parámetros!$A$20:$B$23,2,FALSE()),Parámetros!$B$9))</f>
        <v>0.14</v>
      </c>
      <c r="H978" s="14" t="n">
        <v>0.17</v>
      </c>
      <c r="I978" s="12" t="n">
        <v>75</v>
      </c>
      <c r="J978" s="13" t="n">
        <f aca="false">ROUNDUP((F978+Parámetros!$C$13)/(1-G978),0)</f>
        <v>228</v>
      </c>
      <c r="K978" s="13" t="n">
        <f aca="false">ROUNDUP((F978+Parámetros!$C$14)/(1-G978),0)</f>
        <v>234</v>
      </c>
      <c r="L978" s="13" t="n">
        <f aca="false">ROUNDUP((F978+Parámetros!$C$15)/(1-G978),0)</f>
        <v>242</v>
      </c>
      <c r="M978" s="13" t="n">
        <f aca="false">MAX(ROUNDUP((F978+I978)/(1-G978),0),Parámetros!$B$7)</f>
        <v>299</v>
      </c>
      <c r="N978" s="12" t="n">
        <v>329.33</v>
      </c>
      <c r="O978" s="12" t="n">
        <v>275</v>
      </c>
      <c r="P978" s="13" t="n">
        <f aca="false">Parámetros!$B$6</f>
        <v>1</v>
      </c>
      <c r="Q978" s="13" t="n">
        <f aca="false">IF(AND(ISNUMBER(O978),O978-P978&gt;=Parámetros!$B$7),M978,IF(J978&lt;Parámetros!$B$13,J978,IF(K978&lt;Parámetros!$B$14,K978,IF(L978&lt;Parámetros!$B$15,L978,M978))))</f>
        <v>242</v>
      </c>
      <c r="R978" s="13" t="n">
        <f aca="false">IF(AND(ISNUMBER(O978),O978-P978&gt;=Q978),O978-P978,Q978)</f>
        <v>274</v>
      </c>
      <c r="S978" s="3" t="n">
        <f aca="false">IF(ISNUMBER(O978),R978/O978-1,"")</f>
        <v>-0.00363636363636366</v>
      </c>
      <c r="T978" s="13" t="n">
        <f aca="false">VLOOKUP(R978,Parámetros!$A$13:$C$16,3,TRUE())</f>
        <v>37</v>
      </c>
      <c r="U978" s="13" t="n">
        <f aca="false">IF(R978&gt;=Parámetros!$B$7,I978,0)</f>
        <v>0</v>
      </c>
      <c r="V978" s="13" t="n">
        <f aca="false">R978*(1-G978)-T978-U978</f>
        <v>198.64</v>
      </c>
      <c r="W978" s="13" t="n">
        <f aca="false">V978-F978</f>
        <v>28.17</v>
      </c>
      <c r="X978" s="2" t="s">
        <v>13521</v>
      </c>
      <c r="Y978" s="2"/>
      <c r="Z978" s="13"/>
      <c r="AA978" s="2"/>
    </row>
    <row r="979" customFormat="false" ht="15" hidden="false" customHeight="false" outlineLevel="0" collapsed="false">
      <c r="A979" s="8" t="s">
        <v>11584</v>
      </c>
      <c r="B979" s="10" t="str">
        <f aca="false">'Layout Mercado Libre'!C979</f>
        <v>Eskapar Compuesto Suspensión 120 ml con Vaso Dosificador</v>
      </c>
      <c r="C979" s="10" t="str">
        <f aca="false">IFERROR(LEFT('Layout Mercado Libre'!E979,FIND(" &gt; ",'Layout Mercado Libre'!E979)-1),"")</f>
        <v>Salud y Equipamiento Médico</v>
      </c>
      <c r="D979" s="12" t="n">
        <v>312.52</v>
      </c>
      <c r="E979" s="13" t="n">
        <f aca="false">Parámetros!$B$5</f>
        <v>4</v>
      </c>
      <c r="F979" s="13" t="n">
        <f aca="false">D979+E979</f>
        <v>316.52</v>
      </c>
      <c r="G979" s="3" t="n">
        <f aca="false">IF(C979="",Parámetros!$B$9,IFERROR(VLOOKUP(C979,Parámetros!$A$20:$B$23,2,FALSE()),Parámetros!$B$9))</f>
        <v>0.14</v>
      </c>
      <c r="H979" s="14" t="n">
        <v>0.19</v>
      </c>
      <c r="I979" s="12" t="n">
        <v>75</v>
      </c>
      <c r="J979" s="13" t="n">
        <f aca="false">ROUNDUP((F979+Parámetros!$C$13)/(1-G979),0)</f>
        <v>398</v>
      </c>
      <c r="K979" s="13" t="n">
        <f aca="false">ROUNDUP((F979+Parámetros!$C$14)/(1-G979),0)</f>
        <v>403</v>
      </c>
      <c r="L979" s="13" t="n">
        <f aca="false">ROUNDUP((F979+Parámetros!$C$15)/(1-G979),0)</f>
        <v>412</v>
      </c>
      <c r="M979" s="13" t="n">
        <f aca="false">MAX(ROUNDUP((F979+I979)/(1-G979),0),Parámetros!$B$7)</f>
        <v>456</v>
      </c>
      <c r="N979" s="12" t="n">
        <v>513.43</v>
      </c>
      <c r="O979" s="12" t="n">
        <v>270.33</v>
      </c>
      <c r="P979" s="13" t="n">
        <f aca="false">Parámetros!$B$6</f>
        <v>1</v>
      </c>
      <c r="Q979" s="13" t="n">
        <f aca="false">IF(AND(ISNUMBER(O979),O979-P979&gt;=Parámetros!$B$7),M979,IF(J979&lt;Parámetros!$B$13,J979,IF(K979&lt;Parámetros!$B$14,K979,IF(L979&lt;Parámetros!$B$15,L979,M979))))</f>
        <v>456</v>
      </c>
      <c r="R979" s="13" t="n">
        <f aca="false">IF(AND(ISNUMBER(O979),O979-P979&gt;=Q979),O979-P979,Q979)</f>
        <v>456</v>
      </c>
      <c r="S979" s="3" t="n">
        <f aca="false">IF(ISNUMBER(O979),R979/O979-1,"")</f>
        <v>0.686827211186328</v>
      </c>
      <c r="T979" s="13" t="n">
        <f aca="false">VLOOKUP(R979,Parámetros!$A$13:$C$16,3,TRUE())</f>
        <v>0</v>
      </c>
      <c r="U979" s="13" t="n">
        <f aca="false">IF(R979&gt;=Parámetros!$B$7,I979,0)</f>
        <v>75</v>
      </c>
      <c r="V979" s="13" t="n">
        <f aca="false">R979*(1-G979)-T979-U979</f>
        <v>317.16</v>
      </c>
      <c r="W979" s="13" t="n">
        <f aca="false">V979-F979</f>
        <v>0.639999999999986</v>
      </c>
      <c r="X979" s="2" t="s">
        <v>13511</v>
      </c>
      <c r="Y979" s="2"/>
      <c r="Z979" s="13"/>
      <c r="AA979" s="2"/>
    </row>
    <row r="980" customFormat="false" ht="15" hidden="false" customHeight="false" outlineLevel="0" collapsed="false">
      <c r="A980" s="8" t="s">
        <v>11594</v>
      </c>
      <c r="B980" s="10" t="str">
        <f aca="false">'Layout Mercado Libre'!C980</f>
        <v>Desodorante Speed Stick Fresh Hombre en Barra 60 g</v>
      </c>
      <c r="C980" s="10" t="str">
        <f aca="false">IFERROR(LEFT('Layout Mercado Libre'!E980,FIND(" &gt; ",'Layout Mercado Libre'!E980)-1),"")</f>
        <v>Belleza y Cuidado Personal</v>
      </c>
      <c r="D980" s="12" t="n">
        <v>43.24</v>
      </c>
      <c r="E980" s="13" t="n">
        <f aca="false">Parámetros!$B$5</f>
        <v>4</v>
      </c>
      <c r="F980" s="13" t="n">
        <f aca="false">D980+E980</f>
        <v>47.24</v>
      </c>
      <c r="G980" s="3" t="n">
        <f aca="false">IF(C980="",Parámetros!$B$9,IFERROR(VLOOKUP(C980,Parámetros!$A$20:$B$23,2,FALSE()),Parámetros!$B$9))</f>
        <v>0.14</v>
      </c>
      <c r="H980" s="14" t="n">
        <v>0.12</v>
      </c>
      <c r="I980" s="12" t="n">
        <v>75</v>
      </c>
      <c r="J980" s="13" t="n">
        <f aca="false">ROUNDUP((F980+Parámetros!$C$13)/(1-G980),0)</f>
        <v>84</v>
      </c>
      <c r="K980" s="13" t="n">
        <f aca="false">ROUNDUP((F980+Parámetros!$C$14)/(1-G980),0)</f>
        <v>90</v>
      </c>
      <c r="L980" s="13" t="n">
        <f aca="false">ROUNDUP((F980+Parámetros!$C$15)/(1-G980),0)</f>
        <v>98</v>
      </c>
      <c r="M980" s="13" t="n">
        <f aca="false">MAX(ROUNDUP((F980+I980)/(1-G980),0),Parámetros!$B$7)</f>
        <v>299</v>
      </c>
      <c r="N980" s="12" t="n">
        <v>138.03</v>
      </c>
      <c r="O980" s="12" t="n">
        <v>53.46</v>
      </c>
      <c r="P980" s="13" t="n">
        <f aca="false">Parámetros!$B$6</f>
        <v>1</v>
      </c>
      <c r="Q980" s="13" t="n">
        <f aca="false">IF(AND(ISNUMBER(O980),O980-P980&gt;=Parámetros!$B$7),M980,IF(J980&lt;Parámetros!$B$13,J980,IF(K980&lt;Parámetros!$B$14,K980,IF(L980&lt;Parámetros!$B$15,L980,M980))))</f>
        <v>84</v>
      </c>
      <c r="R980" s="13" t="n">
        <f aca="false">IF(AND(ISNUMBER(O980),O980-P980&gt;=Q980),O980-P980,Q980)</f>
        <v>84</v>
      </c>
      <c r="S980" s="3" t="n">
        <f aca="false">IF(ISNUMBER(O980),R980/O980-1,"")</f>
        <v>0.571268237934905</v>
      </c>
      <c r="T980" s="13" t="n">
        <f aca="false">VLOOKUP(R980,Parámetros!$A$13:$C$16,3,TRUE())</f>
        <v>25</v>
      </c>
      <c r="U980" s="13" t="n">
        <f aca="false">IF(R980&gt;=Parámetros!$B$7,I980,0)</f>
        <v>0</v>
      </c>
      <c r="V980" s="13" t="n">
        <f aca="false">R980*(1-G980)-T980-U980</f>
        <v>47.24</v>
      </c>
      <c r="W980" s="13" t="n">
        <f aca="false">V980-F980</f>
        <v>0</v>
      </c>
      <c r="X980" s="2" t="s">
        <v>13705</v>
      </c>
      <c r="Y980" s="2"/>
      <c r="Z980" s="13"/>
      <c r="AA980" s="2"/>
    </row>
    <row r="981" customFormat="false" ht="15" hidden="false" customHeight="false" outlineLevel="0" collapsed="false">
      <c r="A981" s="8" t="s">
        <v>11603</v>
      </c>
      <c r="B981" s="10" t="str">
        <f aca="false">'Layout Mercado Libre'!C981</f>
        <v>Toallas Saba Buenas Noches Ultra Invisible con Alas 22 Pzas</v>
      </c>
      <c r="C981" s="10" t="str">
        <f aca="false">IFERROR(LEFT('Layout Mercado Libre'!E981,FIND(" &gt; ",'Layout Mercado Libre'!E981)-1),"")</f>
        <v>Belleza y Cuidado Personal</v>
      </c>
      <c r="D981" s="12" t="n">
        <v>69.01</v>
      </c>
      <c r="E981" s="13" t="n">
        <f aca="false">Parámetros!$B$5</f>
        <v>4</v>
      </c>
      <c r="F981" s="13" t="n">
        <f aca="false">D981+E981</f>
        <v>73.01</v>
      </c>
      <c r="G981" s="3" t="n">
        <f aca="false">IF(C981="",Parámetros!$B$9,IFERROR(VLOOKUP(C981,Parámetros!$A$20:$B$23,2,FALSE()),Parámetros!$B$9))</f>
        <v>0.14</v>
      </c>
      <c r="H981" s="14" t="n">
        <v>0.28</v>
      </c>
      <c r="I981" s="12" t="n">
        <v>75</v>
      </c>
      <c r="J981" s="13" t="n">
        <f aca="false">ROUNDUP((F981+Parámetros!$C$13)/(1-G981),0)</f>
        <v>114</v>
      </c>
      <c r="K981" s="13" t="n">
        <f aca="false">ROUNDUP((F981+Parámetros!$C$14)/(1-G981),0)</f>
        <v>120</v>
      </c>
      <c r="L981" s="13" t="n">
        <f aca="false">ROUNDUP((F981+Parámetros!$C$15)/(1-G981),0)</f>
        <v>128</v>
      </c>
      <c r="M981" s="13" t="n">
        <f aca="false">MAX(ROUNDUP((F981+I981)/(1-G981),0),Parámetros!$B$7)</f>
        <v>299</v>
      </c>
      <c r="N981" s="12" t="n">
        <v>118.68</v>
      </c>
      <c r="O981" s="12" t="n">
        <v>45.9</v>
      </c>
      <c r="P981" s="13" t="n">
        <f aca="false">Parámetros!$B$6</f>
        <v>1</v>
      </c>
      <c r="Q981" s="13" t="n">
        <f aca="false">IF(AND(ISNUMBER(O981),O981-P981&gt;=Parámetros!$B$7),M981,IF(J981&lt;Parámetros!$B$13,J981,IF(K981&lt;Parámetros!$B$14,K981,IF(L981&lt;Parámetros!$B$15,L981,M981))))</f>
        <v>120</v>
      </c>
      <c r="R981" s="13" t="n">
        <f aca="false">IF(AND(ISNUMBER(O981),O981-P981&gt;=Q981),O981-P981,Q981)</f>
        <v>120</v>
      </c>
      <c r="S981" s="3" t="n">
        <f aca="false">IF(ISNUMBER(O981),R981/O981-1,"")</f>
        <v>1.61437908496732</v>
      </c>
      <c r="T981" s="13" t="n">
        <f aca="false">VLOOKUP(R981,Parámetros!$A$13:$C$16,3,TRUE())</f>
        <v>30</v>
      </c>
      <c r="U981" s="13" t="n">
        <f aca="false">IF(R981&gt;=Parámetros!$B$7,I981,0)</f>
        <v>0</v>
      </c>
      <c r="V981" s="13" t="n">
        <f aca="false">R981*(1-G981)-T981-U981</f>
        <v>73.2</v>
      </c>
      <c r="W981" s="13" t="n">
        <f aca="false">V981-F981</f>
        <v>0.189999999999998</v>
      </c>
      <c r="X981" s="2" t="s">
        <v>13789</v>
      </c>
      <c r="Y981" s="2"/>
      <c r="Z981" s="13"/>
      <c r="AA981" s="2"/>
    </row>
    <row r="982" customFormat="false" ht="15" hidden="false" customHeight="false" outlineLevel="0" collapsed="false">
      <c r="A982" s="8" t="s">
        <v>11615</v>
      </c>
      <c r="B982" s="10" t="str">
        <f aca="false">'Layout Mercado Libre'!C982</f>
        <v>Calentador de Biberones Ternura Deluxe con Biberón 9 oz</v>
      </c>
      <c r="C982" s="10" t="str">
        <f aca="false">IFERROR(LEFT('Layout Mercado Libre'!E982,FIND(" &gt; ",'Layout Mercado Libre'!E982)-1),"")</f>
        <v>Bebés</v>
      </c>
      <c r="D982" s="12" t="n">
        <v>255.72</v>
      </c>
      <c r="E982" s="13" t="n">
        <f aca="false">Parámetros!$B$5</f>
        <v>4</v>
      </c>
      <c r="F982" s="13" t="n">
        <f aca="false">D982+E982</f>
        <v>259.72</v>
      </c>
      <c r="G982" s="3" t="n">
        <f aca="false">IF(C982="",Parámetros!$B$9,IFERROR(VLOOKUP(C982,Parámetros!$A$20:$B$23,2,FALSE()),Parámetros!$B$9))</f>
        <v>0.15</v>
      </c>
      <c r="H982" s="14" t="n">
        <v>0.5</v>
      </c>
      <c r="I982" s="12" t="n">
        <v>75</v>
      </c>
      <c r="J982" s="13" t="n">
        <f aca="false">ROUNDUP((F982+Parámetros!$C$13)/(1-G982),0)</f>
        <v>335</v>
      </c>
      <c r="K982" s="13" t="n">
        <f aca="false">ROUNDUP((F982+Parámetros!$C$14)/(1-G982),0)</f>
        <v>341</v>
      </c>
      <c r="L982" s="13" t="n">
        <f aca="false">ROUNDUP((F982+Parámetros!$C$15)/(1-G982),0)</f>
        <v>350</v>
      </c>
      <c r="M982" s="13" t="n">
        <f aca="false">MAX(ROUNDUP((F982+I982)/(1-G982),0),Parámetros!$B$7)</f>
        <v>394</v>
      </c>
      <c r="N982" s="12"/>
      <c r="O982" s="12"/>
      <c r="P982" s="13" t="n">
        <f aca="false">Parámetros!$B$6</f>
        <v>1</v>
      </c>
      <c r="Q982" s="13" t="n">
        <f aca="false">IF(AND(ISNUMBER(O982),O982-P982&gt;=Parámetros!$B$7),M982,IF(J982&lt;Parámetros!$B$13,J982,IF(K982&lt;Parámetros!$B$14,K982,IF(L982&lt;Parámetros!$B$15,L982,M982))))</f>
        <v>394</v>
      </c>
      <c r="R982" s="13" t="n">
        <f aca="false">IF(AND(ISNUMBER(O982),O982-P982&gt;=Q982),O982-P982,Q982)</f>
        <v>394</v>
      </c>
      <c r="S982" s="3" t="str">
        <f aca="false">IF(ISNUMBER(O982),R982/O982-1,"")</f>
        <v/>
      </c>
      <c r="T982" s="13" t="n">
        <f aca="false">VLOOKUP(R982,Parámetros!$A$13:$C$16,3,TRUE())</f>
        <v>0</v>
      </c>
      <c r="U982" s="13" t="n">
        <f aca="false">IF(R982&gt;=Parámetros!$B$7,I982,0)</f>
        <v>75</v>
      </c>
      <c r="V982" s="13" t="n">
        <f aca="false">R982*(1-G982)-T982-U982</f>
        <v>259.9</v>
      </c>
      <c r="W982" s="13" t="n">
        <f aca="false">V982-F982</f>
        <v>0.17999999999995</v>
      </c>
      <c r="X982" s="2" t="s">
        <v>13577</v>
      </c>
      <c r="Y982" s="2"/>
      <c r="Z982" s="13"/>
      <c r="AA982" s="2"/>
    </row>
    <row r="983" customFormat="false" ht="15" hidden="false" customHeight="false" outlineLevel="0" collapsed="false">
      <c r="A983" s="8" t="s">
        <v>11629</v>
      </c>
      <c r="B983" s="10" t="str">
        <f aca="false">'Layout Mercado Libre'!C983</f>
        <v>Hemamina Adulto Solución Oral 10 Ampolletas de 10 ml</v>
      </c>
      <c r="C983" s="10" t="str">
        <f aca="false">IFERROR(LEFT('Layout Mercado Libre'!E983,FIND(" &gt; ",'Layout Mercado Libre'!E983)-1),"")</f>
        <v>Salud y Equipamiento Médico</v>
      </c>
      <c r="D983" s="12" t="n">
        <v>285.04</v>
      </c>
      <c r="E983" s="13" t="n">
        <f aca="false">Parámetros!$B$5</f>
        <v>4</v>
      </c>
      <c r="F983" s="13" t="n">
        <f aca="false">D983+E983</f>
        <v>289.04</v>
      </c>
      <c r="G983" s="3" t="n">
        <f aca="false">IF(C983="",Parámetros!$B$9,IFERROR(VLOOKUP(C983,Parámetros!$A$20:$B$23,2,FALSE()),Parámetros!$B$9))</f>
        <v>0.14</v>
      </c>
      <c r="H983" s="14" t="n">
        <v>0.3</v>
      </c>
      <c r="I983" s="12" t="n">
        <v>75</v>
      </c>
      <c r="J983" s="13" t="n">
        <f aca="false">ROUNDUP((F983+Parámetros!$C$13)/(1-G983),0)</f>
        <v>366</v>
      </c>
      <c r="K983" s="13" t="n">
        <f aca="false">ROUNDUP((F983+Parámetros!$C$14)/(1-G983),0)</f>
        <v>371</v>
      </c>
      <c r="L983" s="13" t="n">
        <f aca="false">ROUNDUP((F983+Parámetros!$C$15)/(1-G983),0)</f>
        <v>380</v>
      </c>
      <c r="M983" s="13" t="n">
        <f aca="false">MAX(ROUNDUP((F983+I983)/(1-G983),0),Parámetros!$B$7)</f>
        <v>424</v>
      </c>
      <c r="N983" s="12" t="n">
        <v>532.75</v>
      </c>
      <c r="O983" s="12" t="n">
        <v>399</v>
      </c>
      <c r="P983" s="13" t="n">
        <f aca="false">Parámetros!$B$6</f>
        <v>1</v>
      </c>
      <c r="Q983" s="13" t="n">
        <f aca="false">IF(AND(ISNUMBER(O983),O983-P983&gt;=Parámetros!$B$7),M983,IF(J983&lt;Parámetros!$B$13,J983,IF(K983&lt;Parámetros!$B$14,K983,IF(L983&lt;Parámetros!$B$15,L983,M983))))</f>
        <v>424</v>
      </c>
      <c r="R983" s="13" t="n">
        <f aca="false">IF(AND(ISNUMBER(O983),O983-P983&gt;=Q983),O983-P983,Q983)</f>
        <v>424</v>
      </c>
      <c r="S983" s="3" t="n">
        <f aca="false">IF(ISNUMBER(O983),R983/O983-1,"")</f>
        <v>0.06265664160401</v>
      </c>
      <c r="T983" s="13" t="n">
        <f aca="false">VLOOKUP(R983,Parámetros!$A$13:$C$16,3,TRUE())</f>
        <v>0</v>
      </c>
      <c r="U983" s="13" t="n">
        <f aca="false">IF(R983&gt;=Parámetros!$B$7,I983,0)</f>
        <v>75</v>
      </c>
      <c r="V983" s="13" t="n">
        <f aca="false">R983*(1-G983)-T983-U983</f>
        <v>289.64</v>
      </c>
      <c r="W983" s="13" t="n">
        <f aca="false">V983-F983</f>
        <v>0.599999999999966</v>
      </c>
      <c r="X983" s="2" t="s">
        <v>13538</v>
      </c>
      <c r="Y983" s="2"/>
      <c r="Z983" s="13"/>
      <c r="AA983" s="2"/>
    </row>
    <row r="984" customFormat="false" ht="15" hidden="false" customHeight="false" outlineLevel="0" collapsed="false">
      <c r="A984" s="8" t="s">
        <v>11641</v>
      </c>
      <c r="B984" s="10" t="str">
        <f aca="false">'Layout Mercado Libre'!C984</f>
        <v>Dimegan-D Loratadina Fenilefrina 5 mg/20 mg 10 Cápsulas</v>
      </c>
      <c r="C984" s="10" t="str">
        <f aca="false">IFERROR(LEFT('Layout Mercado Libre'!E984,FIND(" &gt; ",'Layout Mercado Libre'!E984)-1),"")</f>
        <v>Salud y Equipamiento Médico</v>
      </c>
      <c r="D984" s="12" t="n">
        <v>329.4</v>
      </c>
      <c r="E984" s="13" t="n">
        <f aca="false">Parámetros!$B$5</f>
        <v>4</v>
      </c>
      <c r="F984" s="13" t="n">
        <f aca="false">D984+E984</f>
        <v>333.4</v>
      </c>
      <c r="G984" s="3" t="n">
        <f aca="false">IF(C984="",Parámetros!$B$9,IFERROR(VLOOKUP(C984,Parámetros!$A$20:$B$23,2,FALSE()),Parámetros!$B$9))</f>
        <v>0.14</v>
      </c>
      <c r="H984" s="14" t="n">
        <v>0.14</v>
      </c>
      <c r="I984" s="12" t="n">
        <v>75</v>
      </c>
      <c r="J984" s="13" t="n">
        <f aca="false">ROUNDUP((F984+Parámetros!$C$13)/(1-G984),0)</f>
        <v>417</v>
      </c>
      <c r="K984" s="13" t="n">
        <f aca="false">ROUNDUP((F984+Parámetros!$C$14)/(1-G984),0)</f>
        <v>423</v>
      </c>
      <c r="L984" s="13" t="n">
        <f aca="false">ROUNDUP((F984+Parámetros!$C$15)/(1-G984),0)</f>
        <v>431</v>
      </c>
      <c r="M984" s="13" t="n">
        <f aca="false">MAX(ROUNDUP((F984+I984)/(1-G984),0),Parámetros!$B$7)</f>
        <v>475</v>
      </c>
      <c r="N984" s="12" t="n">
        <v>642.17</v>
      </c>
      <c r="O984" s="12" t="n">
        <v>535.59</v>
      </c>
      <c r="P984" s="13" t="n">
        <f aca="false">Parámetros!$B$6</f>
        <v>1</v>
      </c>
      <c r="Q984" s="13" t="n">
        <f aca="false">IF(AND(ISNUMBER(O984),O984-P984&gt;=Parámetros!$B$7),M984,IF(J984&lt;Parámetros!$B$13,J984,IF(K984&lt;Parámetros!$B$14,K984,IF(L984&lt;Parámetros!$B$15,L984,M984))))</f>
        <v>475</v>
      </c>
      <c r="R984" s="13" t="n">
        <f aca="false">IF(AND(ISNUMBER(O984),O984-P984&gt;=Q984),O984-P984,Q984)</f>
        <v>534.59</v>
      </c>
      <c r="S984" s="3" t="n">
        <f aca="false">IF(ISNUMBER(O984),R984/O984-1,"")</f>
        <v>-0.00186709983382816</v>
      </c>
      <c r="T984" s="13" t="n">
        <f aca="false">VLOOKUP(R984,Parámetros!$A$13:$C$16,3,TRUE())</f>
        <v>0</v>
      </c>
      <c r="U984" s="13" t="n">
        <f aca="false">IF(R984&gt;=Parámetros!$B$7,I984,0)</f>
        <v>75</v>
      </c>
      <c r="V984" s="13" t="n">
        <f aca="false">R984*(1-G984)-T984-U984</f>
        <v>384.7474</v>
      </c>
      <c r="W984" s="13" t="n">
        <f aca="false">V984-F984</f>
        <v>51.3474000000001</v>
      </c>
      <c r="X984" s="2" t="s">
        <v>13702</v>
      </c>
      <c r="Y984" s="2"/>
      <c r="Z984" s="13"/>
      <c r="AA984" s="2"/>
    </row>
    <row r="985" customFormat="false" ht="15" hidden="false" customHeight="false" outlineLevel="0" collapsed="false">
      <c r="A985" s="8" t="s">
        <v>11651</v>
      </c>
      <c r="B985" s="10" t="str">
        <f aca="false">'Layout Mercado Libre'!C985</f>
        <v>Cicloferon Crema Aciclovir 5% Tubo 2 g</v>
      </c>
      <c r="C985" s="10" t="str">
        <f aca="false">IFERROR(LEFT('Layout Mercado Libre'!E985,FIND(" &gt; ",'Layout Mercado Libre'!E985)-1),"")</f>
        <v>Salud y Equipamiento Médico</v>
      </c>
      <c r="D985" s="12" t="n">
        <v>49.14</v>
      </c>
      <c r="E985" s="13" t="n">
        <f aca="false">Parámetros!$B$5</f>
        <v>4</v>
      </c>
      <c r="F985" s="13" t="n">
        <f aca="false">D985+E985</f>
        <v>53.14</v>
      </c>
      <c r="G985" s="3" t="n">
        <f aca="false">IF(C985="",Parámetros!$B$9,IFERROR(VLOOKUP(C985,Parámetros!$A$20:$B$23,2,FALSE()),Parámetros!$B$9))</f>
        <v>0.14</v>
      </c>
      <c r="H985" s="14" t="n">
        <v>0.05</v>
      </c>
      <c r="I985" s="12" t="n">
        <v>75</v>
      </c>
      <c r="J985" s="13" t="n">
        <f aca="false">ROUNDUP((F985+Parámetros!$C$13)/(1-G985),0)</f>
        <v>91</v>
      </c>
      <c r="K985" s="13" t="n">
        <f aca="false">ROUNDUP((F985+Parámetros!$C$14)/(1-G985),0)</f>
        <v>97</v>
      </c>
      <c r="L985" s="13" t="n">
        <f aca="false">ROUNDUP((F985+Parámetros!$C$15)/(1-G985),0)</f>
        <v>105</v>
      </c>
      <c r="M985" s="13" t="n">
        <f aca="false">MAX(ROUNDUP((F985+I985)/(1-G985),0),Parámetros!$B$7)</f>
        <v>299</v>
      </c>
      <c r="N985" s="12" t="n">
        <v>128.57</v>
      </c>
      <c r="O985" s="12" t="n">
        <v>82</v>
      </c>
      <c r="P985" s="13" t="n">
        <f aca="false">Parámetros!$B$6</f>
        <v>1</v>
      </c>
      <c r="Q985" s="13" t="n">
        <f aca="false">IF(AND(ISNUMBER(O985),O985-P985&gt;=Parámetros!$B$7),M985,IF(J985&lt;Parámetros!$B$13,J985,IF(K985&lt;Parámetros!$B$14,K985,IF(L985&lt;Parámetros!$B$15,L985,M985))))</f>
        <v>91</v>
      </c>
      <c r="R985" s="13" t="n">
        <f aca="false">IF(AND(ISNUMBER(O985),O985-P985&gt;=Q985),O985-P985,Q985)</f>
        <v>91</v>
      </c>
      <c r="S985" s="3" t="n">
        <f aca="false">IF(ISNUMBER(O985),R985/O985-1,"")</f>
        <v>0.109756097560976</v>
      </c>
      <c r="T985" s="13" t="n">
        <f aca="false">VLOOKUP(R985,Parámetros!$A$13:$C$16,3,TRUE())</f>
        <v>25</v>
      </c>
      <c r="U985" s="13" t="n">
        <f aca="false">IF(R985&gt;=Parámetros!$B$7,I985,0)</f>
        <v>0</v>
      </c>
      <c r="V985" s="13" t="n">
        <f aca="false">R985*(1-G985)-T985-U985</f>
        <v>53.26</v>
      </c>
      <c r="W985" s="13" t="n">
        <f aca="false">V985-F985</f>
        <v>0.120000000000005</v>
      </c>
      <c r="X985" s="2" t="s">
        <v>13767</v>
      </c>
      <c r="Y985" s="2"/>
      <c r="Z985" s="13"/>
      <c r="AA985" s="2"/>
    </row>
    <row r="986" customFormat="false" ht="15" hidden="false" customHeight="false" outlineLevel="0" collapsed="false">
      <c r="A986" s="8" t="s">
        <v>11659</v>
      </c>
      <c r="B986" s="10" t="str">
        <f aca="false">'Layout Mercado Libre'!C986</f>
        <v>Aeroflux Solución Salbutamol Ambroxol 120 ml con Pipeta</v>
      </c>
      <c r="C986" s="10" t="str">
        <f aca="false">IFERROR(LEFT('Layout Mercado Libre'!E986,FIND(" &gt; ",'Layout Mercado Libre'!E986)-1),"")</f>
        <v>Salud y Equipamiento Médico</v>
      </c>
      <c r="D986" s="12" t="n">
        <v>338.68</v>
      </c>
      <c r="E986" s="13" t="n">
        <f aca="false">Parámetros!$B$5</f>
        <v>4</v>
      </c>
      <c r="F986" s="13" t="n">
        <f aca="false">D986+E986</f>
        <v>342.68</v>
      </c>
      <c r="G986" s="3" t="n">
        <f aca="false">IF(C986="",Parámetros!$B$9,IFERROR(VLOOKUP(C986,Parámetros!$A$20:$B$23,2,FALSE()),Parámetros!$B$9))</f>
        <v>0.14</v>
      </c>
      <c r="H986" s="14" t="n">
        <v>0.19</v>
      </c>
      <c r="I986" s="12" t="n">
        <v>75</v>
      </c>
      <c r="J986" s="13" t="n">
        <f aca="false">ROUNDUP((F986+Parámetros!$C$13)/(1-G986),0)</f>
        <v>428</v>
      </c>
      <c r="K986" s="13" t="n">
        <f aca="false">ROUNDUP((F986+Parámetros!$C$14)/(1-G986),0)</f>
        <v>434</v>
      </c>
      <c r="L986" s="13" t="n">
        <f aca="false">ROUNDUP((F986+Parámetros!$C$15)/(1-G986),0)</f>
        <v>442</v>
      </c>
      <c r="M986" s="13" t="n">
        <f aca="false">MAX(ROUNDUP((F986+I986)/(1-G986),0),Parámetros!$B$7)</f>
        <v>486</v>
      </c>
      <c r="N986" s="12" t="n">
        <v>524.14</v>
      </c>
      <c r="O986" s="12" t="n">
        <v>479.16</v>
      </c>
      <c r="P986" s="13" t="n">
        <f aca="false">Parámetros!$B$6</f>
        <v>1</v>
      </c>
      <c r="Q986" s="13" t="n">
        <f aca="false">IF(AND(ISNUMBER(O986),O986-P986&gt;=Parámetros!$B$7),M986,IF(J986&lt;Parámetros!$B$13,J986,IF(K986&lt;Parámetros!$B$14,K986,IF(L986&lt;Parámetros!$B$15,L986,M986))))</f>
        <v>486</v>
      </c>
      <c r="R986" s="13" t="n">
        <f aca="false">IF(AND(ISNUMBER(O986),O986-P986&gt;=Q986),O986-P986,Q986)</f>
        <v>486</v>
      </c>
      <c r="S986" s="3" t="n">
        <f aca="false">IF(ISNUMBER(O986),R986/O986-1,"")</f>
        <v>0.0142749812171299</v>
      </c>
      <c r="T986" s="13" t="n">
        <f aca="false">VLOOKUP(R986,Parámetros!$A$13:$C$16,3,TRUE())</f>
        <v>0</v>
      </c>
      <c r="U986" s="13" t="n">
        <f aca="false">IF(R986&gt;=Parámetros!$B$7,I986,0)</f>
        <v>75</v>
      </c>
      <c r="V986" s="13" t="n">
        <f aca="false">R986*(1-G986)-T986-U986</f>
        <v>342.96</v>
      </c>
      <c r="W986" s="13" t="n">
        <f aca="false">V986-F986</f>
        <v>0.279999999999973</v>
      </c>
      <c r="X986" s="2" t="s">
        <v>13511</v>
      </c>
      <c r="Y986" s="2"/>
      <c r="Z986" s="13"/>
      <c r="AA986" s="2"/>
    </row>
    <row r="987" customFormat="false" ht="15" hidden="false" customHeight="false" outlineLevel="0" collapsed="false">
      <c r="A987" s="8" t="s">
        <v>11670</v>
      </c>
      <c r="B987" s="10" t="str">
        <f aca="false">'Layout Mercado Libre'!C987</f>
        <v>Tempra Forte Paracetamol 650 mg 36 Tabletas</v>
      </c>
      <c r="C987" s="10" t="str">
        <f aca="false">IFERROR(LEFT('Layout Mercado Libre'!E987,FIND(" &gt; ",'Layout Mercado Libre'!E987)-1),"")</f>
        <v>Salud y Equipamiento Médico</v>
      </c>
      <c r="D987" s="12" t="n">
        <v>161.27</v>
      </c>
      <c r="E987" s="13" t="n">
        <f aca="false">Parámetros!$B$5</f>
        <v>4</v>
      </c>
      <c r="F987" s="13" t="n">
        <f aca="false">D987+E987</f>
        <v>165.27</v>
      </c>
      <c r="G987" s="3" t="n">
        <f aca="false">IF(C987="",Parámetros!$B$9,IFERROR(VLOOKUP(C987,Parámetros!$A$20:$B$23,2,FALSE()),Parámetros!$B$9))</f>
        <v>0.14</v>
      </c>
      <c r="H987" s="14" t="n">
        <v>0.2</v>
      </c>
      <c r="I987" s="12" t="n">
        <v>75</v>
      </c>
      <c r="J987" s="13" t="n">
        <f aca="false">ROUNDUP((F987+Parámetros!$C$13)/(1-G987),0)</f>
        <v>222</v>
      </c>
      <c r="K987" s="13" t="n">
        <f aca="false">ROUNDUP((F987+Parámetros!$C$14)/(1-G987),0)</f>
        <v>228</v>
      </c>
      <c r="L987" s="13" t="n">
        <f aca="false">ROUNDUP((F987+Parámetros!$C$15)/(1-G987),0)</f>
        <v>236</v>
      </c>
      <c r="M987" s="13" t="n">
        <f aca="false">MAX(ROUNDUP((F987+I987)/(1-G987),0),Parámetros!$B$7)</f>
        <v>299</v>
      </c>
      <c r="N987" s="12" t="n">
        <v>256.07</v>
      </c>
      <c r="O987" s="12" t="n">
        <v>225.03</v>
      </c>
      <c r="P987" s="13" t="n">
        <f aca="false">Parámetros!$B$6</f>
        <v>1</v>
      </c>
      <c r="Q987" s="13" t="n">
        <f aca="false">IF(AND(ISNUMBER(O987),O987-P987&gt;=Parámetros!$B$7),M987,IF(J987&lt;Parámetros!$B$13,J987,IF(K987&lt;Parámetros!$B$14,K987,IF(L987&lt;Parámetros!$B$15,L987,M987))))</f>
        <v>236</v>
      </c>
      <c r="R987" s="13" t="n">
        <f aca="false">IF(AND(ISNUMBER(O987),O987-P987&gt;=Q987),O987-P987,Q987)</f>
        <v>236</v>
      </c>
      <c r="S987" s="3" t="n">
        <f aca="false">IF(ISNUMBER(O987),R987/O987-1,"")</f>
        <v>0.0487490556814647</v>
      </c>
      <c r="T987" s="13" t="n">
        <f aca="false">VLOOKUP(R987,Parámetros!$A$13:$C$16,3,TRUE())</f>
        <v>37</v>
      </c>
      <c r="U987" s="13" t="n">
        <f aca="false">IF(R987&gt;=Parámetros!$B$7,I987,0)</f>
        <v>0</v>
      </c>
      <c r="V987" s="13" t="n">
        <f aca="false">R987*(1-G987)-T987-U987</f>
        <v>165.96</v>
      </c>
      <c r="W987" s="13" t="n">
        <f aca="false">V987-F987</f>
        <v>0.689999999999998</v>
      </c>
      <c r="X987" s="2" t="s">
        <v>13561</v>
      </c>
      <c r="Y987" s="2"/>
      <c r="Z987" s="13"/>
      <c r="AA987" s="2"/>
    </row>
    <row r="988" customFormat="false" ht="15" hidden="false" customHeight="false" outlineLevel="0" collapsed="false">
      <c r="A988" s="8" t="s">
        <v>11679</v>
      </c>
      <c r="B988" s="10" t="str">
        <f aca="false">'Layout Mercado Libre'!C988</f>
        <v>Antitranspirante Rexona Women Powder Dry Aerosol 150 ml</v>
      </c>
      <c r="C988" s="10" t="str">
        <f aca="false">IFERROR(LEFT('Layout Mercado Libre'!E988,FIND(" &gt; ",'Layout Mercado Libre'!E988)-1),"")</f>
        <v>Belleza y Cuidado Personal</v>
      </c>
      <c r="D988" s="12" t="n">
        <v>47.14</v>
      </c>
      <c r="E988" s="13" t="n">
        <f aca="false">Parámetros!$B$5</f>
        <v>4</v>
      </c>
      <c r="F988" s="13" t="n">
        <f aca="false">D988+E988</f>
        <v>51.14</v>
      </c>
      <c r="G988" s="3" t="n">
        <f aca="false">IF(C988="",Parámetros!$B$9,IFERROR(VLOOKUP(C988,Parámetros!$A$20:$B$23,2,FALSE()),Parámetros!$B$9))</f>
        <v>0.14</v>
      </c>
      <c r="H988" s="14" t="n">
        <v>0.23</v>
      </c>
      <c r="I988" s="12" t="n">
        <v>75</v>
      </c>
      <c r="J988" s="13" t="n">
        <f aca="false">ROUNDUP((F988+Parámetros!$C$13)/(1-G988),0)</f>
        <v>89</v>
      </c>
      <c r="K988" s="13" t="n">
        <f aca="false">ROUNDUP((F988+Parámetros!$C$14)/(1-G988),0)</f>
        <v>95</v>
      </c>
      <c r="L988" s="13" t="n">
        <f aca="false">ROUNDUP((F988+Parámetros!$C$15)/(1-G988),0)</f>
        <v>103</v>
      </c>
      <c r="M988" s="13" t="n">
        <f aca="false">MAX(ROUNDUP((F988+I988)/(1-G988),0),Parámetros!$B$7)</f>
        <v>299</v>
      </c>
      <c r="N988" s="12" t="n">
        <v>214.97</v>
      </c>
      <c r="O988" s="12" t="n">
        <v>214.97</v>
      </c>
      <c r="P988" s="13" t="n">
        <f aca="false">Parámetros!$B$6</f>
        <v>1</v>
      </c>
      <c r="Q988" s="13" t="n">
        <f aca="false">IF(AND(ISNUMBER(O988),O988-P988&gt;=Parámetros!$B$7),M988,IF(J988&lt;Parámetros!$B$13,J988,IF(K988&lt;Parámetros!$B$14,K988,IF(L988&lt;Parámetros!$B$15,L988,M988))))</f>
        <v>89</v>
      </c>
      <c r="R988" s="13" t="n">
        <f aca="false">IF(AND(ISNUMBER(O988),O988-P988&gt;=Q988),O988-P988,Q988)</f>
        <v>213.97</v>
      </c>
      <c r="S988" s="3" t="n">
        <f aca="false">IF(ISNUMBER(O988),R988/O988-1,"")</f>
        <v>-0.0046518118807275</v>
      </c>
      <c r="T988" s="13" t="n">
        <f aca="false">VLOOKUP(R988,Parámetros!$A$13:$C$16,3,TRUE())</f>
        <v>37</v>
      </c>
      <c r="U988" s="13" t="n">
        <f aca="false">IF(R988&gt;=Parámetros!$B$7,I988,0)</f>
        <v>0</v>
      </c>
      <c r="V988" s="13" t="n">
        <f aca="false">R988*(1-G988)-T988-U988</f>
        <v>147.0142</v>
      </c>
      <c r="W988" s="13" t="n">
        <f aca="false">V988-F988</f>
        <v>95.8742</v>
      </c>
      <c r="X988" s="2" t="s">
        <v>13625</v>
      </c>
      <c r="Y988" s="2"/>
      <c r="Z988" s="13"/>
      <c r="AA988" s="2"/>
    </row>
    <row r="989" customFormat="false" ht="15" hidden="false" customHeight="false" outlineLevel="0" collapsed="false">
      <c r="A989" s="8" t="s">
        <v>11689</v>
      </c>
      <c r="B989" s="10" t="str">
        <f aca="false">'Layout Mercado Libre'!C989</f>
        <v>Shampoo Palmolive Optims Extra Intensivo 2 en 1 400 ml</v>
      </c>
      <c r="C989" s="10" t="str">
        <f aca="false">IFERROR(LEFT('Layout Mercado Libre'!E989,FIND(" &gt; ",'Layout Mercado Libre'!E989)-1),"")</f>
        <v>Belleza y Cuidado Personal</v>
      </c>
      <c r="D989" s="12" t="n">
        <v>42.96</v>
      </c>
      <c r="E989" s="13" t="n">
        <f aca="false">Parámetros!$B$5</f>
        <v>4</v>
      </c>
      <c r="F989" s="13" t="n">
        <f aca="false">D989+E989</f>
        <v>46.96</v>
      </c>
      <c r="G989" s="3" t="n">
        <f aca="false">IF(C989="",Parámetros!$B$9,IFERROR(VLOOKUP(C989,Parámetros!$A$20:$B$23,2,FALSE()),Parámetros!$B$9))</f>
        <v>0.14</v>
      </c>
      <c r="H989" s="14" t="n">
        <v>0.53</v>
      </c>
      <c r="I989" s="12" t="n">
        <v>90</v>
      </c>
      <c r="J989" s="13" t="n">
        <f aca="false">ROUNDUP((F989+Parámetros!$C$13)/(1-G989),0)</f>
        <v>84</v>
      </c>
      <c r="K989" s="13" t="n">
        <f aca="false">ROUNDUP((F989+Parámetros!$C$14)/(1-G989),0)</f>
        <v>90</v>
      </c>
      <c r="L989" s="13" t="n">
        <f aca="false">ROUNDUP((F989+Parámetros!$C$15)/(1-G989),0)</f>
        <v>98</v>
      </c>
      <c r="M989" s="13" t="n">
        <f aca="false">MAX(ROUNDUP((F989+I989)/(1-G989),0),Parámetros!$B$7)</f>
        <v>299</v>
      </c>
      <c r="N989" s="12" t="n">
        <v>136.27</v>
      </c>
      <c r="O989" s="12" t="n">
        <v>131</v>
      </c>
      <c r="P989" s="13" t="n">
        <f aca="false">Parámetros!$B$6</f>
        <v>1</v>
      </c>
      <c r="Q989" s="13" t="n">
        <f aca="false">IF(AND(ISNUMBER(O989),O989-P989&gt;=Parámetros!$B$7),M989,IF(J989&lt;Parámetros!$B$13,J989,IF(K989&lt;Parámetros!$B$14,K989,IF(L989&lt;Parámetros!$B$15,L989,M989))))</f>
        <v>84</v>
      </c>
      <c r="R989" s="13" t="n">
        <f aca="false">IF(AND(ISNUMBER(O989),O989-P989&gt;=Q989),O989-P989,Q989)</f>
        <v>130</v>
      </c>
      <c r="S989" s="3" t="n">
        <f aca="false">IF(ISNUMBER(O989),R989/O989-1,"")</f>
        <v>-0.00763358778625956</v>
      </c>
      <c r="T989" s="13" t="n">
        <f aca="false">VLOOKUP(R989,Parámetros!$A$13:$C$16,3,TRUE())</f>
        <v>30</v>
      </c>
      <c r="U989" s="13" t="n">
        <f aca="false">IF(R989&gt;=Parámetros!$B$7,I989,0)</f>
        <v>0</v>
      </c>
      <c r="V989" s="13" t="n">
        <f aca="false">R989*(1-G989)-T989-U989</f>
        <v>81.8</v>
      </c>
      <c r="W989" s="13" t="n">
        <f aca="false">V989-F989</f>
        <v>34.84</v>
      </c>
      <c r="X989" s="2" t="s">
        <v>13676</v>
      </c>
      <c r="Y989" s="2"/>
      <c r="Z989" s="13"/>
      <c r="AA989" s="2"/>
    </row>
    <row r="990" customFormat="false" ht="15" hidden="false" customHeight="false" outlineLevel="0" collapsed="false">
      <c r="A990" s="8" t="s">
        <v>11699</v>
      </c>
      <c r="B990" s="10" t="str">
        <f aca="false">'Layout Mercado Libre'!C990</f>
        <v>Caramelos Bronco Fresh Sabores Surtidos 33 g 12 Piezas</v>
      </c>
      <c r="C990" s="10" t="str">
        <f aca="false">IFERROR(LEFT('Layout Mercado Libre'!E990,FIND(" &gt; ",'Layout Mercado Libre'!E990)-1),"")</f>
        <v>Salud y Equipamiento Médico</v>
      </c>
      <c r="D990" s="12" t="n">
        <v>86.47</v>
      </c>
      <c r="E990" s="13" t="n">
        <f aca="false">Parámetros!$B$5</f>
        <v>4</v>
      </c>
      <c r="F990" s="13" t="n">
        <f aca="false">D990+E990</f>
        <v>90.47</v>
      </c>
      <c r="G990" s="3" t="n">
        <f aca="false">IF(C990="",Parámetros!$B$9,IFERROR(VLOOKUP(C990,Parámetros!$A$20:$B$23,2,FALSE()),Parámetros!$B$9))</f>
        <v>0.14</v>
      </c>
      <c r="H990" s="14" t="n">
        <v>0.51</v>
      </c>
      <c r="I990" s="12" t="n">
        <v>90</v>
      </c>
      <c r="J990" s="13" t="n">
        <f aca="false">ROUNDUP((F990+Parámetros!$C$13)/(1-G990),0)</f>
        <v>135</v>
      </c>
      <c r="K990" s="13" t="n">
        <f aca="false">ROUNDUP((F990+Parámetros!$C$14)/(1-G990),0)</f>
        <v>141</v>
      </c>
      <c r="L990" s="13" t="n">
        <f aca="false">ROUNDUP((F990+Parámetros!$C$15)/(1-G990),0)</f>
        <v>149</v>
      </c>
      <c r="M990" s="13" t="n">
        <f aca="false">MAX(ROUNDUP((F990+I990)/(1-G990),0),Parámetros!$B$7)</f>
        <v>299</v>
      </c>
      <c r="N990" s="12"/>
      <c r="O990" s="12"/>
      <c r="P990" s="13" t="n">
        <f aca="false">Parámetros!$B$6</f>
        <v>1</v>
      </c>
      <c r="Q990" s="13" t="n">
        <f aca="false">IF(AND(ISNUMBER(O990),O990-P990&gt;=Parámetros!$B$7),M990,IF(J990&lt;Parámetros!$B$13,J990,IF(K990&lt;Parámetros!$B$14,K990,IF(L990&lt;Parámetros!$B$15,L990,M990))))</f>
        <v>141</v>
      </c>
      <c r="R990" s="13" t="n">
        <f aca="false">IF(AND(ISNUMBER(O990),O990-P990&gt;=Q990),O990-P990,Q990)</f>
        <v>141</v>
      </c>
      <c r="S990" s="3" t="str">
        <f aca="false">IF(ISNUMBER(O990),R990/O990-1,"")</f>
        <v/>
      </c>
      <c r="T990" s="13" t="n">
        <f aca="false">VLOOKUP(R990,Parámetros!$A$13:$C$16,3,TRUE())</f>
        <v>30</v>
      </c>
      <c r="U990" s="13" t="n">
        <f aca="false">IF(R990&gt;=Parámetros!$B$7,I990,0)</f>
        <v>0</v>
      </c>
      <c r="V990" s="13" t="n">
        <f aca="false">R990*(1-G990)-T990-U990</f>
        <v>91.26</v>
      </c>
      <c r="W990" s="13" t="n">
        <f aca="false">V990-F990</f>
        <v>0.790000000000006</v>
      </c>
      <c r="X990" s="2" t="s">
        <v>13790</v>
      </c>
      <c r="Y990" s="2"/>
      <c r="Z990" s="13"/>
      <c r="AA990" s="2"/>
    </row>
    <row r="991" customFormat="false" ht="15" hidden="false" customHeight="false" outlineLevel="0" collapsed="false">
      <c r="A991" s="8" t="s">
        <v>11710</v>
      </c>
      <c r="B991" s="10" t="str">
        <f aca="false">'Layout Mercado Libre'!C991</f>
        <v>Fórmula Infantil Enfamil Premium Confort Etapa 1 800 g</v>
      </c>
      <c r="C991" s="10" t="str">
        <f aca="false">IFERROR(LEFT('Layout Mercado Libre'!E991,FIND(" &gt; ",'Layout Mercado Libre'!E991)-1),"")</f>
        <v>Bebés</v>
      </c>
      <c r="D991" s="12" t="n">
        <v>536.5</v>
      </c>
      <c r="E991" s="13" t="n">
        <f aca="false">Parámetros!$B$5</f>
        <v>4</v>
      </c>
      <c r="F991" s="13" t="n">
        <f aca="false">D991+E991</f>
        <v>540.5</v>
      </c>
      <c r="G991" s="3" t="n">
        <f aca="false">IF(C991="",Parámetros!$B$9,IFERROR(VLOOKUP(C991,Parámetros!$A$20:$B$23,2,FALSE()),Parámetros!$B$9))</f>
        <v>0.15</v>
      </c>
      <c r="H991" s="14" t="n">
        <v>0.97</v>
      </c>
      <c r="I991" s="12" t="n">
        <v>90</v>
      </c>
      <c r="J991" s="13" t="n">
        <f aca="false">ROUNDUP((F991+Parámetros!$C$13)/(1-G991),0)</f>
        <v>666</v>
      </c>
      <c r="K991" s="13" t="n">
        <f aca="false">ROUNDUP((F991+Parámetros!$C$14)/(1-G991),0)</f>
        <v>672</v>
      </c>
      <c r="L991" s="13" t="n">
        <f aca="false">ROUNDUP((F991+Parámetros!$C$15)/(1-G991),0)</f>
        <v>680</v>
      </c>
      <c r="M991" s="13" t="n">
        <f aca="false">MAX(ROUNDUP((F991+I991)/(1-G991),0),Parámetros!$B$7)</f>
        <v>742</v>
      </c>
      <c r="N991" s="12" t="n">
        <v>1329.78</v>
      </c>
      <c r="O991" s="12" t="n">
        <v>859.79</v>
      </c>
      <c r="P991" s="13" t="n">
        <f aca="false">Parámetros!$B$6</f>
        <v>1</v>
      </c>
      <c r="Q991" s="13" t="n">
        <f aca="false">IF(AND(ISNUMBER(O991),O991-P991&gt;=Parámetros!$B$7),M991,IF(J991&lt;Parámetros!$B$13,J991,IF(K991&lt;Parámetros!$B$14,K991,IF(L991&lt;Parámetros!$B$15,L991,M991))))</f>
        <v>742</v>
      </c>
      <c r="R991" s="13" t="n">
        <f aca="false">IF(AND(ISNUMBER(O991),O991-P991&gt;=Q991),O991-P991,Q991)</f>
        <v>858.79</v>
      </c>
      <c r="S991" s="3" t="n">
        <f aca="false">IF(ISNUMBER(O991),R991/O991-1,"")</f>
        <v>-0.00116307470428823</v>
      </c>
      <c r="T991" s="13" t="n">
        <f aca="false">VLOOKUP(R991,Parámetros!$A$13:$C$16,3,TRUE())</f>
        <v>0</v>
      </c>
      <c r="U991" s="13" t="n">
        <f aca="false">IF(R991&gt;=Parámetros!$B$7,I991,0)</f>
        <v>90</v>
      </c>
      <c r="V991" s="13" t="n">
        <f aca="false">R991*(1-G991)-T991-U991</f>
        <v>639.9715</v>
      </c>
      <c r="W991" s="13" t="n">
        <f aca="false">V991-F991</f>
        <v>99.4715</v>
      </c>
      <c r="X991" s="2" t="s">
        <v>13498</v>
      </c>
      <c r="Y991" s="2"/>
      <c r="Z991" s="13"/>
      <c r="AA991" s="2"/>
    </row>
    <row r="992" customFormat="false" ht="15" hidden="false" customHeight="false" outlineLevel="0" collapsed="false">
      <c r="A992" s="8" t="s">
        <v>11721</v>
      </c>
      <c r="B992" s="10" t="str">
        <f aca="false">'Layout Mercado Libre'!C992</f>
        <v>Evocs III Levofloxacino 750 mg 7 Tabletas</v>
      </c>
      <c r="C992" s="10" t="str">
        <f aca="false">IFERROR(LEFT('Layout Mercado Libre'!E992,FIND(" &gt; ",'Layout Mercado Libre'!E992)-1),"")</f>
        <v>Salud y Equipamiento Médico</v>
      </c>
      <c r="D992" s="12" t="n">
        <v>515.16</v>
      </c>
      <c r="E992" s="13" t="n">
        <f aca="false">Parámetros!$B$5</f>
        <v>4</v>
      </c>
      <c r="F992" s="13" t="n">
        <f aca="false">D992+E992</f>
        <v>519.16</v>
      </c>
      <c r="G992" s="3" t="n">
        <f aca="false">IF(C992="",Parámetros!$B$9,IFERROR(VLOOKUP(C992,Parámetros!$A$20:$B$23,2,FALSE()),Parámetros!$B$9))</f>
        <v>0.14</v>
      </c>
      <c r="H992" s="14" t="n">
        <v>0.14</v>
      </c>
      <c r="I992" s="12" t="n">
        <v>75</v>
      </c>
      <c r="J992" s="13" t="n">
        <f aca="false">ROUNDUP((F992+Parámetros!$C$13)/(1-G992),0)</f>
        <v>633</v>
      </c>
      <c r="K992" s="13" t="n">
        <f aca="false">ROUNDUP((F992+Parámetros!$C$14)/(1-G992),0)</f>
        <v>639</v>
      </c>
      <c r="L992" s="13" t="n">
        <f aca="false">ROUNDUP((F992+Parámetros!$C$15)/(1-G992),0)</f>
        <v>647</v>
      </c>
      <c r="M992" s="13" t="n">
        <f aca="false">MAX(ROUNDUP((F992+I992)/(1-G992),0),Parámetros!$B$7)</f>
        <v>691</v>
      </c>
      <c r="N992" s="12" t="n">
        <v>959.61</v>
      </c>
      <c r="O992" s="12" t="n">
        <v>823</v>
      </c>
      <c r="P992" s="13" t="n">
        <f aca="false">Parámetros!$B$6</f>
        <v>1</v>
      </c>
      <c r="Q992" s="13" t="n">
        <f aca="false">IF(AND(ISNUMBER(O992),O992-P992&gt;=Parámetros!$B$7),M992,IF(J992&lt;Parámetros!$B$13,J992,IF(K992&lt;Parámetros!$B$14,K992,IF(L992&lt;Parámetros!$B$15,L992,M992))))</f>
        <v>691</v>
      </c>
      <c r="R992" s="13" t="n">
        <f aca="false">IF(AND(ISNUMBER(O992),O992-P992&gt;=Q992),O992-P992,Q992)</f>
        <v>822</v>
      </c>
      <c r="S992" s="3" t="n">
        <f aca="false">IF(ISNUMBER(O992),R992/O992-1,"")</f>
        <v>-0.00121506682867556</v>
      </c>
      <c r="T992" s="13" t="n">
        <f aca="false">VLOOKUP(R992,Parámetros!$A$13:$C$16,3,TRUE())</f>
        <v>0</v>
      </c>
      <c r="U992" s="13" t="n">
        <f aca="false">IF(R992&gt;=Parámetros!$B$7,I992,0)</f>
        <v>75</v>
      </c>
      <c r="V992" s="13" t="n">
        <f aca="false">R992*(1-G992)-T992-U992</f>
        <v>631.92</v>
      </c>
      <c r="W992" s="13" t="n">
        <f aca="false">V992-F992</f>
        <v>112.76</v>
      </c>
      <c r="X992" s="2" t="s">
        <v>13657</v>
      </c>
      <c r="Y992" s="2"/>
      <c r="Z992" s="13"/>
      <c r="AA992" s="2"/>
    </row>
    <row r="993" customFormat="false" ht="15" hidden="false" customHeight="false" outlineLevel="0" collapsed="false">
      <c r="A993" s="8" t="s">
        <v>11732</v>
      </c>
      <c r="B993" s="10" t="str">
        <f aca="false">'Layout Mercado Libre'!C993</f>
        <v>Paramix Nitazoxanida 500 mg 6 Tabletas</v>
      </c>
      <c r="C993" s="10" t="str">
        <f aca="false">IFERROR(LEFT('Layout Mercado Libre'!E993,FIND(" &gt; ",'Layout Mercado Libre'!E993)-1),"")</f>
        <v>Salud y Equipamiento Médico</v>
      </c>
      <c r="D993" s="12" t="n">
        <v>351</v>
      </c>
      <c r="E993" s="13" t="n">
        <f aca="false">Parámetros!$B$5</f>
        <v>4</v>
      </c>
      <c r="F993" s="13" t="n">
        <f aca="false">D993+E993</f>
        <v>355</v>
      </c>
      <c r="G993" s="3" t="n">
        <f aca="false">IF(C993="",Parámetros!$B$9,IFERROR(VLOOKUP(C993,Parámetros!$A$20:$B$23,2,FALSE()),Parámetros!$B$9))</f>
        <v>0.14</v>
      </c>
      <c r="H993" s="14" t="n">
        <v>0.13</v>
      </c>
      <c r="I993" s="12" t="n">
        <v>75</v>
      </c>
      <c r="J993" s="13" t="n">
        <f aca="false">ROUNDUP((F993+Parámetros!$C$13)/(1-G993),0)</f>
        <v>442</v>
      </c>
      <c r="K993" s="13" t="n">
        <f aca="false">ROUNDUP((F993+Parámetros!$C$14)/(1-G993),0)</f>
        <v>448</v>
      </c>
      <c r="L993" s="13" t="n">
        <f aca="false">ROUNDUP((F993+Parámetros!$C$15)/(1-G993),0)</f>
        <v>456</v>
      </c>
      <c r="M993" s="13" t="n">
        <f aca="false">MAX(ROUNDUP((F993+I993)/(1-G993),0),Parámetros!$B$7)</f>
        <v>500</v>
      </c>
      <c r="N993" s="12" t="n">
        <v>604.77</v>
      </c>
      <c r="O993" s="12" t="n">
        <v>455</v>
      </c>
      <c r="P993" s="13" t="n">
        <f aca="false">Parámetros!$B$6</f>
        <v>1</v>
      </c>
      <c r="Q993" s="13" t="n">
        <f aca="false">IF(AND(ISNUMBER(O993),O993-P993&gt;=Parámetros!$B$7),M993,IF(J993&lt;Parámetros!$B$13,J993,IF(K993&lt;Parámetros!$B$14,K993,IF(L993&lt;Parámetros!$B$15,L993,M993))))</f>
        <v>500</v>
      </c>
      <c r="R993" s="13" t="n">
        <f aca="false">IF(AND(ISNUMBER(O993),O993-P993&gt;=Q993),O993-P993,Q993)</f>
        <v>500</v>
      </c>
      <c r="S993" s="3" t="n">
        <f aca="false">IF(ISNUMBER(O993),R993/O993-1,"")</f>
        <v>0.098901098901099</v>
      </c>
      <c r="T993" s="13" t="n">
        <f aca="false">VLOOKUP(R993,Parámetros!$A$13:$C$16,3,TRUE())</f>
        <v>0</v>
      </c>
      <c r="U993" s="13" t="n">
        <f aca="false">IF(R993&gt;=Parámetros!$B$7,I993,0)</f>
        <v>75</v>
      </c>
      <c r="V993" s="13" t="n">
        <f aca="false">R993*(1-G993)-T993-U993</f>
        <v>355</v>
      </c>
      <c r="W993" s="13" t="n">
        <f aca="false">V993-F993</f>
        <v>0</v>
      </c>
      <c r="X993" s="2" t="s">
        <v>13635</v>
      </c>
      <c r="Y993" s="2"/>
      <c r="Z993" s="13"/>
      <c r="AA993" s="2"/>
    </row>
    <row r="994" customFormat="false" ht="15" hidden="false" customHeight="false" outlineLevel="0" collapsed="false">
      <c r="A994" s="8" t="s">
        <v>11743</v>
      </c>
      <c r="B994" s="10" t="str">
        <f aca="false">'Layout Mercado Libre'!C994</f>
        <v>Premid Prednisolona Sulfacetamida Suspensión Oftálmica 10 ml</v>
      </c>
      <c r="C994" s="10" t="str">
        <f aca="false">IFERROR(LEFT('Layout Mercado Libre'!E994,FIND(" &gt; ",'Layout Mercado Libre'!E994)-1),"")</f>
        <v>Salud y Equipamiento Médico</v>
      </c>
      <c r="D994" s="12" t="n">
        <v>401.06</v>
      </c>
      <c r="E994" s="13" t="n">
        <f aca="false">Parámetros!$B$5</f>
        <v>4</v>
      </c>
      <c r="F994" s="13" t="n">
        <f aca="false">D994+E994</f>
        <v>405.06</v>
      </c>
      <c r="G994" s="3" t="n">
        <f aca="false">IF(C994="",Parámetros!$B$9,IFERROR(VLOOKUP(C994,Parámetros!$A$20:$B$23,2,FALSE()),Parámetros!$B$9))</f>
        <v>0.14</v>
      </c>
      <c r="H994" s="14" t="n">
        <v>0.06</v>
      </c>
      <c r="I994" s="12" t="n">
        <v>75</v>
      </c>
      <c r="J994" s="13" t="n">
        <f aca="false">ROUNDUP((F994+Parámetros!$C$13)/(1-G994),0)</f>
        <v>501</v>
      </c>
      <c r="K994" s="13" t="n">
        <f aca="false">ROUNDUP((F994+Parámetros!$C$14)/(1-G994),0)</f>
        <v>506</v>
      </c>
      <c r="L994" s="13" t="n">
        <f aca="false">ROUNDUP((F994+Parámetros!$C$15)/(1-G994),0)</f>
        <v>515</v>
      </c>
      <c r="M994" s="13" t="n">
        <f aca="false">MAX(ROUNDUP((F994+I994)/(1-G994),0),Parámetros!$B$7)</f>
        <v>559</v>
      </c>
      <c r="N994" s="12" t="n">
        <v>904.24</v>
      </c>
      <c r="O994" s="12" t="n">
        <v>792</v>
      </c>
      <c r="P994" s="13" t="n">
        <f aca="false">Parámetros!$B$6</f>
        <v>1</v>
      </c>
      <c r="Q994" s="13" t="n">
        <f aca="false">IF(AND(ISNUMBER(O994),O994-P994&gt;=Parámetros!$B$7),M994,IF(J994&lt;Parámetros!$B$13,J994,IF(K994&lt;Parámetros!$B$14,K994,IF(L994&lt;Parámetros!$B$15,L994,M994))))</f>
        <v>559</v>
      </c>
      <c r="R994" s="13" t="n">
        <f aca="false">IF(AND(ISNUMBER(O994),O994-P994&gt;=Q994),O994-P994,Q994)</f>
        <v>791</v>
      </c>
      <c r="S994" s="3" t="n">
        <f aca="false">IF(ISNUMBER(O994),R994/O994-1,"")</f>
        <v>-0.0012626262626263</v>
      </c>
      <c r="T994" s="13" t="n">
        <f aca="false">VLOOKUP(R994,Parámetros!$A$13:$C$16,3,TRUE())</f>
        <v>0</v>
      </c>
      <c r="U994" s="13" t="n">
        <f aca="false">IF(R994&gt;=Parámetros!$B$7,I994,0)</f>
        <v>75</v>
      </c>
      <c r="V994" s="13" t="n">
        <f aca="false">R994*(1-G994)-T994-U994</f>
        <v>605.26</v>
      </c>
      <c r="W994" s="13" t="n">
        <f aca="false">V994-F994</f>
        <v>200.2</v>
      </c>
      <c r="X994" s="2" t="s">
        <v>13525</v>
      </c>
      <c r="Y994" s="2"/>
      <c r="Z994" s="13"/>
      <c r="AA994" s="2"/>
    </row>
    <row r="995" customFormat="false" ht="15" hidden="false" customHeight="false" outlineLevel="0" collapsed="false">
      <c r="A995" s="8" t="s">
        <v>11756</v>
      </c>
      <c r="B995" s="10" t="str">
        <f aca="false">'Layout Mercado Libre'!C995</f>
        <v>Centrum Gender +50 Multivitamínico Hombres 60 Tabletas</v>
      </c>
      <c r="C995" s="10" t="str">
        <f aca="false">IFERROR(LEFT('Layout Mercado Libre'!E995,FIND(" &gt; ",'Layout Mercado Libre'!E995)-1),"")</f>
        <v>Salud y Equipamiento Médico</v>
      </c>
      <c r="D995" s="12" t="n">
        <v>326.47</v>
      </c>
      <c r="E995" s="13" t="n">
        <f aca="false">Parámetros!$B$5</f>
        <v>4</v>
      </c>
      <c r="F995" s="13" t="n">
        <f aca="false">D995+E995</f>
        <v>330.47</v>
      </c>
      <c r="G995" s="3" t="n">
        <f aca="false">IF(C995="",Parámetros!$B$9,IFERROR(VLOOKUP(C995,Parámetros!$A$20:$B$23,2,FALSE()),Parámetros!$B$9))</f>
        <v>0.14</v>
      </c>
      <c r="H995" s="14" t="n">
        <v>0.26</v>
      </c>
      <c r="I995" s="12" t="n">
        <v>75</v>
      </c>
      <c r="J995" s="13" t="n">
        <f aca="false">ROUNDUP((F995+Parámetros!$C$13)/(1-G995),0)</f>
        <v>414</v>
      </c>
      <c r="K995" s="13" t="n">
        <f aca="false">ROUNDUP((F995+Parámetros!$C$14)/(1-G995),0)</f>
        <v>420</v>
      </c>
      <c r="L995" s="13" t="n">
        <f aca="false">ROUNDUP((F995+Parámetros!$C$15)/(1-G995),0)</f>
        <v>428</v>
      </c>
      <c r="M995" s="13" t="n">
        <f aca="false">MAX(ROUNDUP((F995+I995)/(1-G995),0),Parámetros!$B$7)</f>
        <v>472</v>
      </c>
      <c r="N995" s="12" t="n">
        <v>471</v>
      </c>
      <c r="O995" s="12" t="n">
        <v>359</v>
      </c>
      <c r="P995" s="13" t="n">
        <f aca="false">Parámetros!$B$6</f>
        <v>1</v>
      </c>
      <c r="Q995" s="13" t="n">
        <f aca="false">IF(AND(ISNUMBER(O995),O995-P995&gt;=Parámetros!$B$7),M995,IF(J995&lt;Parámetros!$B$13,J995,IF(K995&lt;Parámetros!$B$14,K995,IF(L995&lt;Parámetros!$B$15,L995,M995))))</f>
        <v>472</v>
      </c>
      <c r="R995" s="13" t="n">
        <f aca="false">IF(AND(ISNUMBER(O995),O995-P995&gt;=Q995),O995-P995,Q995)</f>
        <v>472</v>
      </c>
      <c r="S995" s="3" t="n">
        <f aca="false">IF(ISNUMBER(O995),R995/O995-1,"")</f>
        <v>0.314763231197772</v>
      </c>
      <c r="T995" s="13" t="n">
        <f aca="false">VLOOKUP(R995,Parámetros!$A$13:$C$16,3,TRUE())</f>
        <v>0</v>
      </c>
      <c r="U995" s="13" t="n">
        <f aca="false">IF(R995&gt;=Parámetros!$B$7,I995,0)</f>
        <v>75</v>
      </c>
      <c r="V995" s="13" t="n">
        <f aca="false">R995*(1-G995)-T995-U995</f>
        <v>330.92</v>
      </c>
      <c r="W995" s="13" t="n">
        <f aca="false">V995-F995</f>
        <v>0.449999999999989</v>
      </c>
      <c r="X995" s="2" t="s">
        <v>13534</v>
      </c>
      <c r="Y995" s="2"/>
      <c r="Z995" s="13"/>
      <c r="AA995" s="2"/>
    </row>
    <row r="996" customFormat="false" ht="15" hidden="false" customHeight="false" outlineLevel="0" collapsed="false">
      <c r="A996" s="8" t="s">
        <v>11766</v>
      </c>
      <c r="B996" s="10" t="str">
        <f aca="false">'Layout Mercado Libre'!C996</f>
        <v>Sensibit XP Loratadina Ambroxol Solución 120 ml Durazno</v>
      </c>
      <c r="C996" s="10" t="str">
        <f aca="false">IFERROR(LEFT('Layout Mercado Libre'!E996,FIND(" &gt; ",'Layout Mercado Libre'!E996)-1),"")</f>
        <v>Salud y Equipamiento Médico</v>
      </c>
      <c r="D996" s="12" t="n">
        <v>208.44</v>
      </c>
      <c r="E996" s="13" t="n">
        <f aca="false">Parámetros!$B$5</f>
        <v>4</v>
      </c>
      <c r="F996" s="13" t="n">
        <f aca="false">D996+E996</f>
        <v>212.44</v>
      </c>
      <c r="G996" s="3" t="n">
        <f aca="false">IF(C996="",Parámetros!$B$9,IFERROR(VLOOKUP(C996,Parámetros!$A$20:$B$23,2,FALSE()),Parámetros!$B$9))</f>
        <v>0.14</v>
      </c>
      <c r="H996" s="14" t="n">
        <v>0.19</v>
      </c>
      <c r="I996" s="12" t="n">
        <v>75</v>
      </c>
      <c r="J996" s="13" t="n">
        <f aca="false">ROUNDUP((F996+Parámetros!$C$13)/(1-G996),0)</f>
        <v>277</v>
      </c>
      <c r="K996" s="13" t="n">
        <f aca="false">ROUNDUP((F996+Parámetros!$C$14)/(1-G996),0)</f>
        <v>282</v>
      </c>
      <c r="L996" s="13" t="n">
        <f aca="false">ROUNDUP((F996+Parámetros!$C$15)/(1-G996),0)</f>
        <v>291</v>
      </c>
      <c r="M996" s="13" t="n">
        <f aca="false">MAX(ROUNDUP((F996+I996)/(1-G996),0),Parámetros!$B$7)</f>
        <v>335</v>
      </c>
      <c r="N996" s="12" t="n">
        <v>392.86</v>
      </c>
      <c r="O996" s="12" t="n">
        <v>235</v>
      </c>
      <c r="P996" s="13" t="n">
        <f aca="false">Parámetros!$B$6</f>
        <v>1</v>
      </c>
      <c r="Q996" s="13" t="n">
        <f aca="false">IF(AND(ISNUMBER(O996),O996-P996&gt;=Parámetros!$B$7),M996,IF(J996&lt;Parámetros!$B$13,J996,IF(K996&lt;Parámetros!$B$14,K996,IF(L996&lt;Parámetros!$B$15,L996,M996))))</f>
        <v>291</v>
      </c>
      <c r="R996" s="13" t="n">
        <f aca="false">IF(AND(ISNUMBER(O996),O996-P996&gt;=Q996),O996-P996,Q996)</f>
        <v>291</v>
      </c>
      <c r="S996" s="3" t="n">
        <f aca="false">IF(ISNUMBER(O996),R996/O996-1,"")</f>
        <v>0.238297872340425</v>
      </c>
      <c r="T996" s="13" t="n">
        <f aca="false">VLOOKUP(R996,Parámetros!$A$13:$C$16,3,TRUE())</f>
        <v>37</v>
      </c>
      <c r="U996" s="13" t="n">
        <f aca="false">IF(R996&gt;=Parámetros!$B$7,I996,0)</f>
        <v>0</v>
      </c>
      <c r="V996" s="13" t="n">
        <f aca="false">R996*(1-G996)-T996-U996</f>
        <v>213.26</v>
      </c>
      <c r="W996" s="13" t="n">
        <f aca="false">V996-F996</f>
        <v>0.819999999999993</v>
      </c>
      <c r="X996" s="2" t="s">
        <v>13511</v>
      </c>
      <c r="Y996" s="2"/>
      <c r="Z996" s="13"/>
      <c r="AA996" s="2"/>
    </row>
    <row r="997" customFormat="false" ht="15" hidden="false" customHeight="false" outlineLevel="0" collapsed="false">
      <c r="A997" s="8" t="s">
        <v>11781</v>
      </c>
      <c r="B997" s="10" t="str">
        <f aca="false">'Layout Mercado Libre'!C997</f>
        <v>Toallitas Húmedas KleenBebé Suavelastic Durazno 300 Piezas</v>
      </c>
      <c r="C997" s="10" t="str">
        <f aca="false">IFERROR(LEFT('Layout Mercado Libre'!E997,FIND(" &gt; ",'Layout Mercado Libre'!E997)-1),"")</f>
        <v>Bebés</v>
      </c>
      <c r="D997" s="12" t="n">
        <v>77.5</v>
      </c>
      <c r="E997" s="13" t="n">
        <f aca="false">Parámetros!$B$5</f>
        <v>4</v>
      </c>
      <c r="F997" s="13" t="n">
        <f aca="false">D997+E997</f>
        <v>81.5</v>
      </c>
      <c r="G997" s="3" t="n">
        <f aca="false">IF(C997="",Parámetros!$B$9,IFERROR(VLOOKUP(C997,Parámetros!$A$20:$B$23,2,FALSE()),Parámetros!$B$9))</f>
        <v>0.15</v>
      </c>
      <c r="H997" s="14" t="n">
        <v>2</v>
      </c>
      <c r="I997" s="12" t="n">
        <v>105</v>
      </c>
      <c r="J997" s="13" t="n">
        <f aca="false">ROUNDUP((F997+Parámetros!$C$13)/(1-G997),0)</f>
        <v>126</v>
      </c>
      <c r="K997" s="13" t="n">
        <f aca="false">ROUNDUP((F997+Parámetros!$C$14)/(1-G997),0)</f>
        <v>132</v>
      </c>
      <c r="L997" s="13" t="n">
        <f aca="false">ROUNDUP((F997+Parámetros!$C$15)/(1-G997),0)</f>
        <v>140</v>
      </c>
      <c r="M997" s="13" t="n">
        <f aca="false">MAX(ROUNDUP((F997+I997)/(1-G997),0),Parámetros!$B$7)</f>
        <v>299</v>
      </c>
      <c r="N997" s="12"/>
      <c r="O997" s="12"/>
      <c r="P997" s="13" t="n">
        <f aca="false">Parámetros!$B$6</f>
        <v>1</v>
      </c>
      <c r="Q997" s="13" t="n">
        <f aca="false">IF(AND(ISNUMBER(O997),O997-P997&gt;=Parámetros!$B$7),M997,IF(J997&lt;Parámetros!$B$13,J997,IF(K997&lt;Parámetros!$B$14,K997,IF(L997&lt;Parámetros!$B$15,L997,M997))))</f>
        <v>132</v>
      </c>
      <c r="R997" s="13" t="n">
        <f aca="false">IF(AND(ISNUMBER(O997),O997-P997&gt;=Q997),O997-P997,Q997)</f>
        <v>132</v>
      </c>
      <c r="S997" s="3" t="str">
        <f aca="false">IF(ISNUMBER(O997),R997/O997-1,"")</f>
        <v/>
      </c>
      <c r="T997" s="13" t="n">
        <f aca="false">VLOOKUP(R997,Parámetros!$A$13:$C$16,3,TRUE())</f>
        <v>30</v>
      </c>
      <c r="U997" s="13" t="n">
        <f aca="false">IF(R997&gt;=Parámetros!$B$7,I997,0)</f>
        <v>0</v>
      </c>
      <c r="V997" s="13" t="n">
        <f aca="false">R997*(1-G997)-T997-U997</f>
        <v>82.2</v>
      </c>
      <c r="W997" s="13" t="n">
        <f aca="false">V997-F997</f>
        <v>0.700000000000003</v>
      </c>
      <c r="X997" s="2" t="s">
        <v>13791</v>
      </c>
      <c r="Y997" s="2"/>
      <c r="Z997" s="13"/>
      <c r="AA997" s="2"/>
    </row>
    <row r="998" customFormat="false" ht="15" hidden="false" customHeight="false" outlineLevel="0" collapsed="false">
      <c r="A998" s="8" t="s">
        <v>11791</v>
      </c>
      <c r="B998" s="10" t="str">
        <f aca="false">'Layout Mercado Libre'!C998</f>
        <v>Spasmopriv Fenoverina 200 mg 12 Cápsulas</v>
      </c>
      <c r="C998" s="10" t="str">
        <f aca="false">IFERROR(LEFT('Layout Mercado Libre'!E998,FIND(" &gt; ",'Layout Mercado Libre'!E998)-1),"")</f>
        <v>Salud y Equipamiento Médico</v>
      </c>
      <c r="D998" s="12" t="n">
        <v>338.55</v>
      </c>
      <c r="E998" s="13" t="n">
        <f aca="false">Parámetros!$B$5</f>
        <v>4</v>
      </c>
      <c r="F998" s="13" t="n">
        <f aca="false">D998+E998</f>
        <v>342.55</v>
      </c>
      <c r="G998" s="3" t="n">
        <f aca="false">IF(C998="",Parámetros!$B$9,IFERROR(VLOOKUP(C998,Parámetros!$A$20:$B$23,2,FALSE()),Parámetros!$B$9))</f>
        <v>0.14</v>
      </c>
      <c r="H998" s="14" t="n">
        <v>0.15</v>
      </c>
      <c r="I998" s="12" t="n">
        <v>75</v>
      </c>
      <c r="J998" s="13" t="n">
        <f aca="false">ROUNDUP((F998+Parámetros!$C$13)/(1-G998),0)</f>
        <v>428</v>
      </c>
      <c r="K998" s="13" t="n">
        <f aca="false">ROUNDUP((F998+Parámetros!$C$14)/(1-G998),0)</f>
        <v>434</v>
      </c>
      <c r="L998" s="13" t="n">
        <f aca="false">ROUNDUP((F998+Parámetros!$C$15)/(1-G998),0)</f>
        <v>442</v>
      </c>
      <c r="M998" s="13" t="n">
        <f aca="false">MAX(ROUNDUP((F998+I998)/(1-G998),0),Parámetros!$B$7)</f>
        <v>486</v>
      </c>
      <c r="N998" s="12" t="n">
        <v>641.11</v>
      </c>
      <c r="O998" s="12" t="n">
        <v>589</v>
      </c>
      <c r="P998" s="13" t="n">
        <f aca="false">Parámetros!$B$6</f>
        <v>1</v>
      </c>
      <c r="Q998" s="13" t="n">
        <f aca="false">IF(AND(ISNUMBER(O998),O998-P998&gt;=Parámetros!$B$7),M998,IF(J998&lt;Parámetros!$B$13,J998,IF(K998&lt;Parámetros!$B$14,K998,IF(L998&lt;Parámetros!$B$15,L998,M998))))</f>
        <v>486</v>
      </c>
      <c r="R998" s="13" t="n">
        <f aca="false">IF(AND(ISNUMBER(O998),O998-P998&gt;=Q998),O998-P998,Q998)</f>
        <v>588</v>
      </c>
      <c r="S998" s="3" t="n">
        <f aca="false">IF(ISNUMBER(O998),R998/O998-1,"")</f>
        <v>-0.00169779286926997</v>
      </c>
      <c r="T998" s="13" t="n">
        <f aca="false">VLOOKUP(R998,Parámetros!$A$13:$C$16,3,TRUE())</f>
        <v>0</v>
      </c>
      <c r="U998" s="13" t="n">
        <f aca="false">IF(R998&gt;=Parámetros!$B$7,I998,0)</f>
        <v>75</v>
      </c>
      <c r="V998" s="13" t="n">
        <f aca="false">R998*(1-G998)-T998-U998</f>
        <v>430.68</v>
      </c>
      <c r="W998" s="13" t="n">
        <f aca="false">V998-F998</f>
        <v>88.13</v>
      </c>
      <c r="X998" s="2" t="s">
        <v>13545</v>
      </c>
      <c r="Y998" s="2"/>
      <c r="Z998" s="13"/>
      <c r="AA998" s="2"/>
    </row>
    <row r="999" customFormat="false" ht="15" hidden="false" customHeight="false" outlineLevel="0" collapsed="false">
      <c r="A999" s="8" t="s">
        <v>11800</v>
      </c>
      <c r="B999" s="10" t="str">
        <f aca="false">'Layout Mercado Libre'!C999</f>
        <v>Celestamine NS Loratadina Betametasona 20 Tabletas</v>
      </c>
      <c r="C999" s="10" t="str">
        <f aca="false">IFERROR(LEFT('Layout Mercado Libre'!E999,FIND(" &gt; ",'Layout Mercado Libre'!E999)-1),"")</f>
        <v>Salud y Equipamiento Médico</v>
      </c>
      <c r="D999" s="12" t="n">
        <v>458.15</v>
      </c>
      <c r="E999" s="13" t="n">
        <f aca="false">Parámetros!$B$5</f>
        <v>4</v>
      </c>
      <c r="F999" s="13" t="n">
        <f aca="false">D999+E999</f>
        <v>462.15</v>
      </c>
      <c r="G999" s="3" t="n">
        <f aca="false">IF(C999="",Parámetros!$B$9,IFERROR(VLOOKUP(C999,Parámetros!$A$20:$B$23,2,FALSE()),Parámetros!$B$9))</f>
        <v>0.14</v>
      </c>
      <c r="H999" s="14" t="n">
        <v>0.17</v>
      </c>
      <c r="I999" s="12" t="n">
        <v>75</v>
      </c>
      <c r="J999" s="13" t="n">
        <f aca="false">ROUNDUP((F999+Parámetros!$C$13)/(1-G999),0)</f>
        <v>567</v>
      </c>
      <c r="K999" s="13" t="n">
        <f aca="false">ROUNDUP((F999+Parámetros!$C$14)/(1-G999),0)</f>
        <v>573</v>
      </c>
      <c r="L999" s="13" t="n">
        <f aca="false">ROUNDUP((F999+Parámetros!$C$15)/(1-G999),0)</f>
        <v>581</v>
      </c>
      <c r="M999" s="13" t="n">
        <f aca="false">MAX(ROUNDUP((F999+I999)/(1-G999),0),Parámetros!$B$7)</f>
        <v>625</v>
      </c>
      <c r="N999" s="12" t="n">
        <v>706.18</v>
      </c>
      <c r="O999" s="12" t="n">
        <v>529.2</v>
      </c>
      <c r="P999" s="13" t="n">
        <f aca="false">Parámetros!$B$6</f>
        <v>1</v>
      </c>
      <c r="Q999" s="13" t="n">
        <f aca="false">IF(AND(ISNUMBER(O999),O999-P999&gt;=Parámetros!$B$7),M999,IF(J999&lt;Parámetros!$B$13,J999,IF(K999&lt;Parámetros!$B$14,K999,IF(L999&lt;Parámetros!$B$15,L999,M999))))</f>
        <v>625</v>
      </c>
      <c r="R999" s="13" t="n">
        <f aca="false">IF(AND(ISNUMBER(O999),O999-P999&gt;=Q999),O999-P999,Q999)</f>
        <v>625</v>
      </c>
      <c r="S999" s="3" t="n">
        <f aca="false">IF(ISNUMBER(O999),R999/O999-1,"")</f>
        <v>0.181027966742252</v>
      </c>
      <c r="T999" s="13" t="n">
        <f aca="false">VLOOKUP(R999,Parámetros!$A$13:$C$16,3,TRUE())</f>
        <v>0</v>
      </c>
      <c r="U999" s="13" t="n">
        <f aca="false">IF(R999&gt;=Parámetros!$B$7,I999,0)</f>
        <v>75</v>
      </c>
      <c r="V999" s="13" t="n">
        <f aca="false">R999*(1-G999)-T999-U999</f>
        <v>462.5</v>
      </c>
      <c r="W999" s="13" t="n">
        <f aca="false">V999-F999</f>
        <v>0.350000000000023</v>
      </c>
      <c r="X999" s="2" t="s">
        <v>13521</v>
      </c>
      <c r="Y999" s="2"/>
      <c r="Z999" s="13"/>
      <c r="AA999" s="2"/>
    </row>
    <row r="1000" customFormat="false" ht="15" hidden="false" customHeight="false" outlineLevel="0" collapsed="false">
      <c r="A1000" s="8" t="s">
        <v>11811</v>
      </c>
      <c r="B1000" s="10" t="str">
        <f aca="false">'Layout Mercado Libre'!C1000</f>
        <v>Tylenol Paracetamol 500 mg 20 Tabletas</v>
      </c>
      <c r="C1000" s="10" t="str">
        <f aca="false">IFERROR(LEFT('Layout Mercado Libre'!E1000,FIND(" &gt; ",'Layout Mercado Libre'!E1000)-1),"")</f>
        <v>Salud y Equipamiento Médico</v>
      </c>
      <c r="D1000" s="12" t="n">
        <v>90.17</v>
      </c>
      <c r="E1000" s="13" t="n">
        <f aca="false">Parámetros!$B$5</f>
        <v>4</v>
      </c>
      <c r="F1000" s="13" t="n">
        <f aca="false">D1000+E1000</f>
        <v>94.17</v>
      </c>
      <c r="G1000" s="3" t="n">
        <f aca="false">IF(C1000="",Parámetros!$B$9,IFERROR(VLOOKUP(C1000,Parámetros!$A$20:$B$23,2,FALSE()),Parámetros!$B$9))</f>
        <v>0.14</v>
      </c>
      <c r="H1000" s="14" t="n">
        <v>0.17</v>
      </c>
      <c r="I1000" s="12" t="n">
        <v>75</v>
      </c>
      <c r="J1000" s="13" t="n">
        <f aca="false">ROUNDUP((F1000+Parámetros!$C$13)/(1-G1000),0)</f>
        <v>139</v>
      </c>
      <c r="K1000" s="13" t="n">
        <f aca="false">ROUNDUP((F1000+Parámetros!$C$14)/(1-G1000),0)</f>
        <v>145</v>
      </c>
      <c r="L1000" s="13" t="n">
        <f aca="false">ROUNDUP((F1000+Parámetros!$C$15)/(1-G1000),0)</f>
        <v>153</v>
      </c>
      <c r="M1000" s="13" t="n">
        <f aca="false">MAX(ROUNDUP((F1000+I1000)/(1-G1000),0),Parámetros!$B$7)</f>
        <v>299</v>
      </c>
      <c r="N1000" s="12" t="n">
        <v>170.98</v>
      </c>
      <c r="O1000" s="12" t="n">
        <v>173</v>
      </c>
      <c r="P1000" s="13" t="n">
        <f aca="false">Parámetros!$B$6</f>
        <v>1</v>
      </c>
      <c r="Q1000" s="13" t="n">
        <f aca="false">IF(AND(ISNUMBER(O1000),O1000-P1000&gt;=Parámetros!$B$7),M1000,IF(J1000&lt;Parámetros!$B$13,J1000,IF(K1000&lt;Parámetros!$B$14,K1000,IF(L1000&lt;Parámetros!$B$15,L1000,M1000))))</f>
        <v>145</v>
      </c>
      <c r="R1000" s="13" t="n">
        <f aca="false">IF(AND(ISNUMBER(O1000),O1000-P1000&gt;=Q1000),O1000-P1000,Q1000)</f>
        <v>172</v>
      </c>
      <c r="S1000" s="3" t="n">
        <f aca="false">IF(ISNUMBER(O1000),R1000/O1000-1,"")</f>
        <v>-0.0057803468208093</v>
      </c>
      <c r="T1000" s="13" t="n">
        <f aca="false">VLOOKUP(R1000,Parámetros!$A$13:$C$16,3,TRUE())</f>
        <v>37</v>
      </c>
      <c r="U1000" s="13" t="n">
        <f aca="false">IF(R1000&gt;=Parámetros!$B$7,I1000,0)</f>
        <v>0</v>
      </c>
      <c r="V1000" s="13" t="n">
        <f aca="false">R1000*(1-G1000)-T1000-U1000</f>
        <v>110.92</v>
      </c>
      <c r="W1000" s="13" t="n">
        <f aca="false">V1000-F1000</f>
        <v>16.75</v>
      </c>
      <c r="X1000" s="2" t="s">
        <v>13521</v>
      </c>
      <c r="Y1000" s="2"/>
      <c r="Z1000" s="13"/>
      <c r="AA1000" s="2"/>
    </row>
    <row r="1001" customFormat="false" ht="15" hidden="false" customHeight="false" outlineLevel="0" collapsed="false">
      <c r="A1001" s="8" t="s">
        <v>11823</v>
      </c>
      <c r="B1001" s="10" t="str">
        <f aca="false">'Layout Mercado Libre'!C1001</f>
        <v>Toallitas Húmedas Bebé The Honeykeeper Miel 72 Piezas</v>
      </c>
      <c r="C1001" s="10" t="str">
        <f aca="false">IFERROR(LEFT('Layout Mercado Libre'!E1001,FIND(" &gt; ",'Layout Mercado Libre'!E1001)-1),"")</f>
        <v>Bebés</v>
      </c>
      <c r="D1001" s="12" t="n">
        <v>39.47</v>
      </c>
      <c r="E1001" s="13" t="n">
        <f aca="false">Parámetros!$B$5</f>
        <v>4</v>
      </c>
      <c r="F1001" s="13" t="n">
        <f aca="false">D1001+E1001</f>
        <v>43.47</v>
      </c>
      <c r="G1001" s="3" t="n">
        <f aca="false">IF(C1001="",Parámetros!$B$9,IFERROR(VLOOKUP(C1001,Parámetros!$A$20:$B$23,2,FALSE()),Parámetros!$B$9))</f>
        <v>0.15</v>
      </c>
      <c r="H1001" s="14" t="n">
        <v>0.52</v>
      </c>
      <c r="I1001" s="12" t="n">
        <v>90</v>
      </c>
      <c r="J1001" s="13" t="n">
        <f aca="false">ROUNDUP((F1001+Parámetros!$C$13)/(1-G1001),0)</f>
        <v>81</v>
      </c>
      <c r="K1001" s="13" t="n">
        <f aca="false">ROUNDUP((F1001+Parámetros!$C$14)/(1-G1001),0)</f>
        <v>87</v>
      </c>
      <c r="L1001" s="13" t="n">
        <f aca="false">ROUNDUP((F1001+Parámetros!$C$15)/(1-G1001),0)</f>
        <v>95</v>
      </c>
      <c r="M1001" s="13" t="n">
        <f aca="false">MAX(ROUNDUP((F1001+I1001)/(1-G1001),0),Parámetros!$B$7)</f>
        <v>299</v>
      </c>
      <c r="N1001" s="12" t="n">
        <v>113.22</v>
      </c>
      <c r="O1001" s="12" t="n">
        <v>64.9</v>
      </c>
      <c r="P1001" s="13" t="n">
        <f aca="false">Parámetros!$B$6</f>
        <v>1</v>
      </c>
      <c r="Q1001" s="13" t="n">
        <f aca="false">IF(AND(ISNUMBER(O1001),O1001-P1001&gt;=Parámetros!$B$7),M1001,IF(J1001&lt;Parámetros!$B$13,J1001,IF(K1001&lt;Parámetros!$B$14,K1001,IF(L1001&lt;Parámetros!$B$15,L1001,M1001))))</f>
        <v>81</v>
      </c>
      <c r="R1001" s="13" t="n">
        <f aca="false">IF(AND(ISNUMBER(O1001),O1001-P1001&gt;=Q1001),O1001-P1001,Q1001)</f>
        <v>81</v>
      </c>
      <c r="S1001" s="3" t="n">
        <f aca="false">IF(ISNUMBER(O1001),R1001/O1001-1,"")</f>
        <v>0.248073959938367</v>
      </c>
      <c r="T1001" s="13" t="n">
        <f aca="false">VLOOKUP(R1001,Parámetros!$A$13:$C$16,3,TRUE())</f>
        <v>25</v>
      </c>
      <c r="U1001" s="13" t="n">
        <f aca="false">IF(R1001&gt;=Parámetros!$B$7,I1001,0)</f>
        <v>0</v>
      </c>
      <c r="V1001" s="13" t="n">
        <f aca="false">R1001*(1-G1001)-T1001-U1001</f>
        <v>43.85</v>
      </c>
      <c r="W1001" s="13" t="n">
        <f aca="false">V1001-F1001</f>
        <v>0.379999999999995</v>
      </c>
      <c r="X1001" s="2" t="s">
        <v>13792</v>
      </c>
      <c r="Y1001" s="2"/>
      <c r="Z1001" s="13"/>
      <c r="AA1001" s="2"/>
    </row>
    <row r="1002" customFormat="false" ht="15" hidden="false" customHeight="false" outlineLevel="0" collapsed="false">
      <c r="A1002" s="8" t="s">
        <v>11834</v>
      </c>
      <c r="B1002" s="10" t="str">
        <f aca="false">'Layout Mercado Libre'!C1002</f>
        <v>Pastillas Broncolin Bicoestol Eucalipto 16 Piezas</v>
      </c>
      <c r="C1002" s="10" t="str">
        <f aca="false">IFERROR(LEFT('Layout Mercado Libre'!E1002,FIND(" &gt; ",'Layout Mercado Libre'!E1002)-1),"")</f>
        <v>Salud y Equipamiento Médico</v>
      </c>
      <c r="D1002" s="12" t="n">
        <v>26.21</v>
      </c>
      <c r="E1002" s="13" t="n">
        <f aca="false">Parámetros!$B$5</f>
        <v>4</v>
      </c>
      <c r="F1002" s="13" t="n">
        <f aca="false">D1002+E1002</f>
        <v>30.21</v>
      </c>
      <c r="G1002" s="3" t="n">
        <f aca="false">IF(C1002="",Parámetros!$B$9,IFERROR(VLOOKUP(C1002,Parámetros!$A$20:$B$23,2,FALSE()),Parámetros!$B$9))</f>
        <v>0.14</v>
      </c>
      <c r="H1002" s="14" t="n">
        <v>0.16</v>
      </c>
      <c r="I1002" s="12" t="n">
        <v>75</v>
      </c>
      <c r="J1002" s="13" t="n">
        <f aca="false">ROUNDUP((F1002+Parámetros!$C$13)/(1-G1002),0)</f>
        <v>65</v>
      </c>
      <c r="K1002" s="13" t="n">
        <f aca="false">ROUNDUP((F1002+Parámetros!$C$14)/(1-G1002),0)</f>
        <v>71</v>
      </c>
      <c r="L1002" s="13" t="n">
        <f aca="false">ROUNDUP((F1002+Parámetros!$C$15)/(1-G1002),0)</f>
        <v>79</v>
      </c>
      <c r="M1002" s="13" t="n">
        <f aca="false">MAX(ROUNDUP((F1002+I1002)/(1-G1002),0),Parámetros!$B$7)</f>
        <v>299</v>
      </c>
      <c r="N1002" s="12" t="n">
        <v>148.5</v>
      </c>
      <c r="O1002" s="12" t="n">
        <v>98</v>
      </c>
      <c r="P1002" s="13" t="n">
        <f aca="false">Parámetros!$B$6</f>
        <v>1</v>
      </c>
      <c r="Q1002" s="13" t="n">
        <f aca="false">IF(AND(ISNUMBER(O1002),O1002-P1002&gt;=Parámetros!$B$7),M1002,IF(J1002&lt;Parámetros!$B$13,J1002,IF(K1002&lt;Parámetros!$B$14,K1002,IF(L1002&lt;Parámetros!$B$15,L1002,M1002))))</f>
        <v>65</v>
      </c>
      <c r="R1002" s="13" t="n">
        <f aca="false">IF(AND(ISNUMBER(O1002),O1002-P1002&gt;=Q1002),O1002-P1002,Q1002)</f>
        <v>97</v>
      </c>
      <c r="S1002" s="3" t="n">
        <f aca="false">IF(ISNUMBER(O1002),R1002/O1002-1,"")</f>
        <v>-0.0102040816326531</v>
      </c>
      <c r="T1002" s="13" t="n">
        <f aca="false">VLOOKUP(R1002,Parámetros!$A$13:$C$16,3,TRUE())</f>
        <v>25</v>
      </c>
      <c r="U1002" s="13" t="n">
        <f aca="false">IF(R1002&gt;=Parámetros!$B$7,I1002,0)</f>
        <v>0</v>
      </c>
      <c r="V1002" s="13" t="n">
        <f aca="false">R1002*(1-G1002)-T1002-U1002</f>
        <v>58.42</v>
      </c>
      <c r="W1002" s="13" t="n">
        <f aca="false">V1002-F1002</f>
        <v>28.21</v>
      </c>
      <c r="X1002" s="2" t="s">
        <v>13693</v>
      </c>
      <c r="Y1002" s="2"/>
      <c r="Z1002" s="13"/>
      <c r="AA1002" s="2"/>
    </row>
    <row r="1003" customFormat="false" ht="15" hidden="false" customHeight="false" outlineLevel="0" collapsed="false">
      <c r="A1003" s="8" t="s">
        <v>11847</v>
      </c>
      <c r="B1003" s="10" t="str">
        <f aca="false">'Layout Mercado Libre'!C1003</f>
        <v>Vitacilina Bebé Pomada Rozaduras de Pañal 50 g</v>
      </c>
      <c r="C1003" s="10" t="str">
        <f aca="false">IFERROR(LEFT('Layout Mercado Libre'!E1003,FIND(" &gt; ",'Layout Mercado Libre'!E1003)-1),"")</f>
        <v>Bebés</v>
      </c>
      <c r="D1003" s="12" t="n">
        <v>42.03</v>
      </c>
      <c r="E1003" s="13" t="n">
        <f aca="false">Parámetros!$B$5</f>
        <v>4</v>
      </c>
      <c r="F1003" s="13" t="n">
        <f aca="false">D1003+E1003</f>
        <v>46.03</v>
      </c>
      <c r="G1003" s="3" t="n">
        <f aca="false">IF(C1003="",Parámetros!$B$9,IFERROR(VLOOKUP(C1003,Parámetros!$A$20:$B$23,2,FALSE()),Parámetros!$B$9))</f>
        <v>0.15</v>
      </c>
      <c r="H1003" s="14" t="n">
        <v>0.11</v>
      </c>
      <c r="I1003" s="12" t="n">
        <v>75</v>
      </c>
      <c r="J1003" s="13" t="n">
        <f aca="false">ROUNDUP((F1003+Parámetros!$C$13)/(1-G1003),0)</f>
        <v>84</v>
      </c>
      <c r="K1003" s="13" t="n">
        <f aca="false">ROUNDUP((F1003+Parámetros!$C$14)/(1-G1003),0)</f>
        <v>90</v>
      </c>
      <c r="L1003" s="13" t="n">
        <f aca="false">ROUNDUP((F1003+Parámetros!$C$15)/(1-G1003),0)</f>
        <v>98</v>
      </c>
      <c r="M1003" s="13" t="n">
        <f aca="false">MAX(ROUNDUP((F1003+I1003)/(1-G1003),0),Parámetros!$B$7)</f>
        <v>299</v>
      </c>
      <c r="N1003" s="12"/>
      <c r="O1003" s="12"/>
      <c r="P1003" s="13" t="n">
        <f aca="false">Parámetros!$B$6</f>
        <v>1</v>
      </c>
      <c r="Q1003" s="13" t="n">
        <f aca="false">IF(AND(ISNUMBER(O1003),O1003-P1003&gt;=Parámetros!$B$7),M1003,IF(J1003&lt;Parámetros!$B$13,J1003,IF(K1003&lt;Parámetros!$B$14,K1003,IF(L1003&lt;Parámetros!$B$15,L1003,M1003))))</f>
        <v>84</v>
      </c>
      <c r="R1003" s="13" t="n">
        <f aca="false">IF(AND(ISNUMBER(O1003),O1003-P1003&gt;=Q1003),O1003-P1003,Q1003)</f>
        <v>84</v>
      </c>
      <c r="S1003" s="3" t="str">
        <f aca="false">IF(ISNUMBER(O1003),R1003/O1003-1,"")</f>
        <v/>
      </c>
      <c r="T1003" s="13" t="n">
        <f aca="false">VLOOKUP(R1003,Parámetros!$A$13:$C$16,3,TRUE())</f>
        <v>25</v>
      </c>
      <c r="U1003" s="13" t="n">
        <f aca="false">IF(R1003&gt;=Parámetros!$B$7,I1003,0)</f>
        <v>0</v>
      </c>
      <c r="V1003" s="13" t="n">
        <f aca="false">R1003*(1-G1003)-T1003-U1003</f>
        <v>46.4</v>
      </c>
      <c r="W1003" s="13" t="n">
        <f aca="false">V1003-F1003</f>
        <v>0.36999999999999</v>
      </c>
      <c r="X1003" s="2" t="s">
        <v>13516</v>
      </c>
      <c r="Y1003" s="2"/>
      <c r="Z1003" s="13"/>
      <c r="AA1003" s="2"/>
    </row>
    <row r="1004" customFormat="false" ht="15" hidden="false" customHeight="false" outlineLevel="0" collapsed="false">
      <c r="A1004" s="8" t="s">
        <v>11860</v>
      </c>
      <c r="B1004" s="10" t="str">
        <f aca="false">'Layout Mercado Libre'!C1004</f>
        <v>Atacand Plus 16 mg/12.5 mg Candesartán 28 Tabletas</v>
      </c>
      <c r="C1004" s="10" t="str">
        <f aca="false">IFERROR(LEFT('Layout Mercado Libre'!E1004,FIND(" &gt; ",'Layout Mercado Libre'!E1004)-1),"")</f>
        <v>Salud y Equipamiento Médico</v>
      </c>
      <c r="D1004" s="12" t="n">
        <v>682.08</v>
      </c>
      <c r="E1004" s="13" t="n">
        <f aca="false">Parámetros!$B$5</f>
        <v>4</v>
      </c>
      <c r="F1004" s="13" t="n">
        <f aca="false">D1004+E1004</f>
        <v>686.08</v>
      </c>
      <c r="G1004" s="3" t="n">
        <f aca="false">IF(C1004="",Parámetros!$B$9,IFERROR(VLOOKUP(C1004,Parámetros!$A$20:$B$23,2,FALSE()),Parámetros!$B$9))</f>
        <v>0.14</v>
      </c>
      <c r="H1004" s="14" t="n">
        <v>0.18</v>
      </c>
      <c r="I1004" s="12" t="n">
        <v>75</v>
      </c>
      <c r="J1004" s="13" t="n">
        <f aca="false">ROUNDUP((F1004+Parámetros!$C$13)/(1-G1004),0)</f>
        <v>827</v>
      </c>
      <c r="K1004" s="13" t="n">
        <f aca="false">ROUNDUP((F1004+Parámetros!$C$14)/(1-G1004),0)</f>
        <v>833</v>
      </c>
      <c r="L1004" s="13" t="n">
        <f aca="false">ROUNDUP((F1004+Parámetros!$C$15)/(1-G1004),0)</f>
        <v>841</v>
      </c>
      <c r="M1004" s="13" t="n">
        <f aca="false">MAX(ROUNDUP((F1004+I1004)/(1-G1004),0),Parámetros!$B$7)</f>
        <v>885</v>
      </c>
      <c r="N1004" s="12" t="n">
        <v>1641.67</v>
      </c>
      <c r="O1004" s="12" t="n">
        <v>1449.36</v>
      </c>
      <c r="P1004" s="13" t="n">
        <f aca="false">Parámetros!$B$6</f>
        <v>1</v>
      </c>
      <c r="Q1004" s="13" t="n">
        <f aca="false">IF(AND(ISNUMBER(O1004),O1004-P1004&gt;=Parámetros!$B$7),M1004,IF(J1004&lt;Parámetros!$B$13,J1004,IF(K1004&lt;Parámetros!$B$14,K1004,IF(L1004&lt;Parámetros!$B$15,L1004,M1004))))</f>
        <v>885</v>
      </c>
      <c r="R1004" s="13" t="n">
        <f aca="false">IF(AND(ISNUMBER(O1004),O1004-P1004&gt;=Q1004),O1004-P1004,Q1004)</f>
        <v>1448.36</v>
      </c>
      <c r="S1004" s="3" t="n">
        <f aca="false">IF(ISNUMBER(O1004),R1004/O1004-1,"")</f>
        <v>-0.000689959706353105</v>
      </c>
      <c r="T1004" s="13" t="n">
        <f aca="false">VLOOKUP(R1004,Parámetros!$A$13:$C$16,3,TRUE())</f>
        <v>0</v>
      </c>
      <c r="U1004" s="13" t="n">
        <f aca="false">IF(R1004&gt;=Parámetros!$B$7,I1004,0)</f>
        <v>75</v>
      </c>
      <c r="V1004" s="13" t="n">
        <f aca="false">R1004*(1-G1004)-T1004-U1004</f>
        <v>1170.5896</v>
      </c>
      <c r="W1004" s="13" t="n">
        <f aca="false">V1004-F1004</f>
        <v>484.5096</v>
      </c>
      <c r="X1004" s="2" t="s">
        <v>13499</v>
      </c>
      <c r="Y1004" s="2"/>
      <c r="Z1004" s="13"/>
      <c r="AA1004" s="2"/>
    </row>
    <row r="1005" customFormat="false" ht="15" hidden="false" customHeight="false" outlineLevel="0" collapsed="false">
      <c r="A1005" s="8" t="s">
        <v>11873</v>
      </c>
      <c r="B1005" s="10" t="str">
        <f aca="false">'Layout Mercado Libre'!C1005</f>
        <v>Amoxibron Amoxicilina Bromhexina 250 mg Suspensión 75 ml</v>
      </c>
      <c r="C1005" s="10" t="str">
        <f aca="false">IFERROR(LEFT('Layout Mercado Libre'!E1005,FIND(" &gt; ",'Layout Mercado Libre'!E1005)-1),"")</f>
        <v>Salud y Equipamiento Médico</v>
      </c>
      <c r="D1005" s="12" t="n">
        <v>276.38</v>
      </c>
      <c r="E1005" s="13" t="n">
        <f aca="false">Parámetros!$B$5</f>
        <v>4</v>
      </c>
      <c r="F1005" s="13" t="n">
        <f aca="false">D1005+E1005</f>
        <v>280.38</v>
      </c>
      <c r="G1005" s="3" t="n">
        <f aca="false">IF(C1005="",Parámetros!$B$9,IFERROR(VLOOKUP(C1005,Parámetros!$A$20:$B$23,2,FALSE()),Parámetros!$B$9))</f>
        <v>0.14</v>
      </c>
      <c r="H1005" s="14" t="n">
        <v>0.14</v>
      </c>
      <c r="I1005" s="12" t="n">
        <v>75</v>
      </c>
      <c r="J1005" s="13" t="n">
        <f aca="false">ROUNDUP((F1005+Parámetros!$C$13)/(1-G1005),0)</f>
        <v>356</v>
      </c>
      <c r="K1005" s="13" t="n">
        <f aca="false">ROUNDUP((F1005+Parámetros!$C$14)/(1-G1005),0)</f>
        <v>361</v>
      </c>
      <c r="L1005" s="13" t="n">
        <f aca="false">ROUNDUP((F1005+Parámetros!$C$15)/(1-G1005),0)</f>
        <v>370</v>
      </c>
      <c r="M1005" s="13" t="n">
        <f aca="false">MAX(ROUNDUP((F1005+I1005)/(1-G1005),0),Parámetros!$B$7)</f>
        <v>414</v>
      </c>
      <c r="N1005" s="12" t="n">
        <v>488.91</v>
      </c>
      <c r="O1005" s="12" t="n">
        <v>417</v>
      </c>
      <c r="P1005" s="13" t="n">
        <f aca="false">Parámetros!$B$6</f>
        <v>1</v>
      </c>
      <c r="Q1005" s="13" t="n">
        <f aca="false">IF(AND(ISNUMBER(O1005),O1005-P1005&gt;=Parámetros!$B$7),M1005,IF(J1005&lt;Parámetros!$B$13,J1005,IF(K1005&lt;Parámetros!$B$14,K1005,IF(L1005&lt;Parámetros!$B$15,L1005,M1005))))</f>
        <v>414</v>
      </c>
      <c r="R1005" s="13" t="n">
        <f aca="false">IF(AND(ISNUMBER(O1005),O1005-P1005&gt;=Q1005),O1005-P1005,Q1005)</f>
        <v>416</v>
      </c>
      <c r="S1005" s="3" t="n">
        <f aca="false">IF(ISNUMBER(O1005),R1005/O1005-1,"")</f>
        <v>-0.00239808153477217</v>
      </c>
      <c r="T1005" s="13" t="n">
        <f aca="false">VLOOKUP(R1005,Parámetros!$A$13:$C$16,3,TRUE())</f>
        <v>0</v>
      </c>
      <c r="U1005" s="13" t="n">
        <f aca="false">IF(R1005&gt;=Parámetros!$B$7,I1005,0)</f>
        <v>75</v>
      </c>
      <c r="V1005" s="13" t="n">
        <f aca="false">R1005*(1-G1005)-T1005-U1005</f>
        <v>282.76</v>
      </c>
      <c r="W1005" s="13" t="n">
        <f aca="false">V1005-F1005</f>
        <v>2.38</v>
      </c>
      <c r="X1005" s="2" t="s">
        <v>13696</v>
      </c>
      <c r="Y1005" s="2"/>
      <c r="Z1005" s="13"/>
      <c r="AA1005" s="2"/>
    </row>
    <row r="1006" customFormat="false" ht="15" hidden="false" customHeight="false" outlineLevel="0" collapsed="false">
      <c r="A1006" s="8" t="s">
        <v>11888</v>
      </c>
      <c r="B1006" s="10" t="str">
        <f aca="false">'Layout Mercado Libre'!C1006</f>
        <v>Tylenol Pediátrico Paracetamol Suspensión 100 mg/ml 15 ml</v>
      </c>
      <c r="C1006" s="10" t="str">
        <f aca="false">IFERROR(LEFT('Layout Mercado Libre'!E1006,FIND(" &gt; ",'Layout Mercado Libre'!E1006)-1),"")</f>
        <v>Salud y Equipamiento Médico</v>
      </c>
      <c r="D1006" s="12" t="n">
        <v>81.82</v>
      </c>
      <c r="E1006" s="13" t="n">
        <f aca="false">Parámetros!$B$5</f>
        <v>4</v>
      </c>
      <c r="F1006" s="13" t="n">
        <f aca="false">D1006+E1006</f>
        <v>85.82</v>
      </c>
      <c r="G1006" s="3" t="n">
        <f aca="false">IF(C1006="",Parámetros!$B$9,IFERROR(VLOOKUP(C1006,Parámetros!$A$20:$B$23,2,FALSE()),Parámetros!$B$9))</f>
        <v>0.14</v>
      </c>
      <c r="H1006" s="14" t="n">
        <v>0.07</v>
      </c>
      <c r="I1006" s="12" t="n">
        <v>75</v>
      </c>
      <c r="J1006" s="13" t="n">
        <f aca="false">ROUNDUP((F1006+Parámetros!$C$13)/(1-G1006),0)</f>
        <v>129</v>
      </c>
      <c r="K1006" s="13" t="n">
        <f aca="false">ROUNDUP((F1006+Parámetros!$C$14)/(1-G1006),0)</f>
        <v>135</v>
      </c>
      <c r="L1006" s="13" t="n">
        <f aca="false">ROUNDUP((F1006+Parámetros!$C$15)/(1-G1006),0)</f>
        <v>143</v>
      </c>
      <c r="M1006" s="13" t="n">
        <f aca="false">MAX(ROUNDUP((F1006+I1006)/(1-G1006),0),Parámetros!$B$7)</f>
        <v>299</v>
      </c>
      <c r="N1006" s="12" t="n">
        <v>165.06</v>
      </c>
      <c r="O1006" s="12" t="n">
        <v>223.19</v>
      </c>
      <c r="P1006" s="13" t="n">
        <f aca="false">Parámetros!$B$6</f>
        <v>1</v>
      </c>
      <c r="Q1006" s="13" t="n">
        <f aca="false">IF(AND(ISNUMBER(O1006),O1006-P1006&gt;=Parámetros!$B$7),M1006,IF(J1006&lt;Parámetros!$B$13,J1006,IF(K1006&lt;Parámetros!$B$14,K1006,IF(L1006&lt;Parámetros!$B$15,L1006,M1006))))</f>
        <v>135</v>
      </c>
      <c r="R1006" s="13" t="n">
        <f aca="false">IF(AND(ISNUMBER(O1006),O1006-P1006&gt;=Q1006),O1006-P1006,Q1006)</f>
        <v>222.19</v>
      </c>
      <c r="S1006" s="3" t="n">
        <f aca="false">IF(ISNUMBER(O1006),R1006/O1006-1,"")</f>
        <v>-0.00448048747703755</v>
      </c>
      <c r="T1006" s="13" t="n">
        <f aca="false">VLOOKUP(R1006,Parámetros!$A$13:$C$16,3,TRUE())</f>
        <v>37</v>
      </c>
      <c r="U1006" s="13" t="n">
        <f aca="false">IF(R1006&gt;=Parámetros!$B$7,I1006,0)</f>
        <v>0</v>
      </c>
      <c r="V1006" s="13" t="n">
        <f aca="false">R1006*(1-G1006)-T1006-U1006</f>
        <v>154.0834</v>
      </c>
      <c r="W1006" s="13" t="n">
        <f aca="false">V1006-F1006</f>
        <v>68.2634</v>
      </c>
      <c r="X1006" s="2" t="s">
        <v>13569</v>
      </c>
      <c r="Y1006" s="2"/>
      <c r="Z1006" s="13"/>
      <c r="AA1006" s="2"/>
    </row>
    <row r="1007" customFormat="false" ht="15" hidden="false" customHeight="false" outlineLevel="0" collapsed="false">
      <c r="A1007" s="8" t="s">
        <v>11901</v>
      </c>
      <c r="B1007" s="10" t="str">
        <f aca="false">'Layout Mercado Libre'!C1007</f>
        <v>Buscapina Duo Hioscina Paracetamol 10 mg/500 mg 10 Tabletas</v>
      </c>
      <c r="C1007" s="10" t="str">
        <f aca="false">IFERROR(LEFT('Layout Mercado Libre'!E1007,FIND(" &gt; ",'Layout Mercado Libre'!E1007)-1),"")</f>
        <v>Salud y Equipamiento Médico</v>
      </c>
      <c r="D1007" s="12" t="n">
        <v>107.57</v>
      </c>
      <c r="E1007" s="13" t="n">
        <f aca="false">Parámetros!$B$5</f>
        <v>4</v>
      </c>
      <c r="F1007" s="13" t="n">
        <f aca="false">D1007+E1007</f>
        <v>111.57</v>
      </c>
      <c r="G1007" s="3" t="n">
        <f aca="false">IF(C1007="",Parámetros!$B$9,IFERROR(VLOOKUP(C1007,Parámetros!$A$20:$B$23,2,FALSE()),Parámetros!$B$9))</f>
        <v>0.14</v>
      </c>
      <c r="H1007" s="14" t="n">
        <v>0.14</v>
      </c>
      <c r="I1007" s="12" t="n">
        <v>75</v>
      </c>
      <c r="J1007" s="13" t="n">
        <f aca="false">ROUNDUP((F1007+Parámetros!$C$13)/(1-G1007),0)</f>
        <v>159</v>
      </c>
      <c r="K1007" s="13" t="n">
        <f aca="false">ROUNDUP((F1007+Parámetros!$C$14)/(1-G1007),0)</f>
        <v>165</v>
      </c>
      <c r="L1007" s="13" t="n">
        <f aca="false">ROUNDUP((F1007+Parámetros!$C$15)/(1-G1007),0)</f>
        <v>173</v>
      </c>
      <c r="M1007" s="13" t="n">
        <f aca="false">MAX(ROUNDUP((F1007+I1007)/(1-G1007),0),Parámetros!$B$7)</f>
        <v>299</v>
      </c>
      <c r="N1007" s="12"/>
      <c r="O1007" s="12"/>
      <c r="P1007" s="13" t="n">
        <f aca="false">Parámetros!$B$6</f>
        <v>1</v>
      </c>
      <c r="Q1007" s="13" t="n">
        <f aca="false">IF(AND(ISNUMBER(O1007),O1007-P1007&gt;=Parámetros!$B$7),M1007,IF(J1007&lt;Parámetros!$B$13,J1007,IF(K1007&lt;Parámetros!$B$14,K1007,IF(L1007&lt;Parámetros!$B$15,L1007,M1007))))</f>
        <v>173</v>
      </c>
      <c r="R1007" s="13" t="n">
        <f aca="false">IF(AND(ISNUMBER(O1007),O1007-P1007&gt;=Q1007),O1007-P1007,Q1007)</f>
        <v>173</v>
      </c>
      <c r="S1007" s="3" t="str">
        <f aca="false">IF(ISNUMBER(O1007),R1007/O1007-1,"")</f>
        <v/>
      </c>
      <c r="T1007" s="13" t="n">
        <f aca="false">VLOOKUP(R1007,Parámetros!$A$13:$C$16,3,TRUE())</f>
        <v>37</v>
      </c>
      <c r="U1007" s="13" t="n">
        <f aca="false">IF(R1007&gt;=Parámetros!$B$7,I1007,0)</f>
        <v>0</v>
      </c>
      <c r="V1007" s="13" t="n">
        <f aca="false">R1007*(1-G1007)-T1007-U1007</f>
        <v>111.78</v>
      </c>
      <c r="W1007" s="13" t="n">
        <f aca="false">V1007-F1007</f>
        <v>0.210000000000008</v>
      </c>
      <c r="X1007" s="2" t="s">
        <v>13533</v>
      </c>
      <c r="Y1007" s="2"/>
      <c r="Z1007" s="13"/>
      <c r="AA1007" s="2"/>
    </row>
    <row r="1008" customFormat="false" ht="15" hidden="false" customHeight="false" outlineLevel="0" collapsed="false">
      <c r="A1008" s="8" t="s">
        <v>11910</v>
      </c>
      <c r="B1008" s="10" t="str">
        <f aca="false">'Layout Mercado Libre'!C1008</f>
        <v>Crema Corporal Lubriderm Reparación Intensiva 200 ml</v>
      </c>
      <c r="C1008" s="10" t="str">
        <f aca="false">IFERROR(LEFT('Layout Mercado Libre'!E1008,FIND(" &gt; ",'Layout Mercado Libre'!E1008)-1),"")</f>
        <v>Belleza y Cuidado Personal</v>
      </c>
      <c r="D1008" s="12" t="n">
        <v>44.36</v>
      </c>
      <c r="E1008" s="13" t="n">
        <f aca="false">Parámetros!$B$5</f>
        <v>4</v>
      </c>
      <c r="F1008" s="13" t="n">
        <f aca="false">D1008+E1008</f>
        <v>48.36</v>
      </c>
      <c r="G1008" s="3" t="n">
        <f aca="false">IF(C1008="",Parámetros!$B$9,IFERROR(VLOOKUP(C1008,Parámetros!$A$20:$B$23,2,FALSE()),Parámetros!$B$9))</f>
        <v>0.14</v>
      </c>
      <c r="H1008" s="14" t="n">
        <v>0.29</v>
      </c>
      <c r="I1008" s="12" t="n">
        <v>75</v>
      </c>
      <c r="J1008" s="13" t="n">
        <f aca="false">ROUNDUP((F1008+Parámetros!$C$13)/(1-G1008),0)</f>
        <v>86</v>
      </c>
      <c r="K1008" s="13" t="n">
        <f aca="false">ROUNDUP((F1008+Parámetros!$C$14)/(1-G1008),0)</f>
        <v>92</v>
      </c>
      <c r="L1008" s="13" t="n">
        <f aca="false">ROUNDUP((F1008+Parámetros!$C$15)/(1-G1008),0)</f>
        <v>100</v>
      </c>
      <c r="M1008" s="13" t="n">
        <f aca="false">MAX(ROUNDUP((F1008+I1008)/(1-G1008),0),Parámetros!$B$7)</f>
        <v>299</v>
      </c>
      <c r="N1008" s="12" t="n">
        <v>157.21</v>
      </c>
      <c r="O1008" s="12" t="n">
        <v>116</v>
      </c>
      <c r="P1008" s="13" t="n">
        <f aca="false">Parámetros!$B$6</f>
        <v>1</v>
      </c>
      <c r="Q1008" s="13" t="n">
        <f aca="false">IF(AND(ISNUMBER(O1008),O1008-P1008&gt;=Parámetros!$B$7),M1008,IF(J1008&lt;Parámetros!$B$13,J1008,IF(K1008&lt;Parámetros!$B$14,K1008,IF(L1008&lt;Parámetros!$B$15,L1008,M1008))))</f>
        <v>86</v>
      </c>
      <c r="R1008" s="13" t="n">
        <f aca="false">IF(AND(ISNUMBER(O1008),O1008-P1008&gt;=Q1008),O1008-P1008,Q1008)</f>
        <v>115</v>
      </c>
      <c r="S1008" s="3" t="n">
        <f aca="false">IF(ISNUMBER(O1008),R1008/O1008-1,"")</f>
        <v>-0.00862068965517238</v>
      </c>
      <c r="T1008" s="13" t="n">
        <f aca="false">VLOOKUP(R1008,Parámetros!$A$13:$C$16,3,TRUE())</f>
        <v>30</v>
      </c>
      <c r="U1008" s="13" t="n">
        <f aca="false">IF(R1008&gt;=Parámetros!$B$7,I1008,0)</f>
        <v>0</v>
      </c>
      <c r="V1008" s="13" t="n">
        <f aca="false">R1008*(1-G1008)-T1008-U1008</f>
        <v>68.9</v>
      </c>
      <c r="W1008" s="13" t="n">
        <f aca="false">V1008-F1008</f>
        <v>20.54</v>
      </c>
      <c r="X1008" s="2" t="s">
        <v>13632</v>
      </c>
      <c r="Y1008" s="2"/>
      <c r="Z1008" s="13"/>
      <c r="AA1008" s="2"/>
    </row>
    <row r="1009" customFormat="false" ht="15" hidden="false" customHeight="false" outlineLevel="0" collapsed="false">
      <c r="A1009" s="8" t="s">
        <v>11920</v>
      </c>
      <c r="B1009" s="10" t="str">
        <f aca="false">'Layout Mercado Libre'!C1009</f>
        <v>Evocs III Levofloxacino 500 mg 7 Tabletas</v>
      </c>
      <c r="C1009" s="10" t="str">
        <f aca="false">IFERROR(LEFT('Layout Mercado Libre'!E1009,FIND(" &gt; ",'Layout Mercado Libre'!E1009)-1),"")</f>
        <v>Salud y Equipamiento Médico</v>
      </c>
      <c r="D1009" s="12" t="n">
        <v>431.46</v>
      </c>
      <c r="E1009" s="13" t="n">
        <f aca="false">Parámetros!$B$5</f>
        <v>4</v>
      </c>
      <c r="F1009" s="13" t="n">
        <f aca="false">D1009+E1009</f>
        <v>435.46</v>
      </c>
      <c r="G1009" s="3" t="n">
        <f aca="false">IF(C1009="",Parámetros!$B$9,IFERROR(VLOOKUP(C1009,Parámetros!$A$20:$B$23,2,FALSE()),Parámetros!$B$9))</f>
        <v>0.14</v>
      </c>
      <c r="H1009" s="14" t="n">
        <v>0.14</v>
      </c>
      <c r="I1009" s="12" t="n">
        <v>75</v>
      </c>
      <c r="J1009" s="13" t="n">
        <f aca="false">ROUNDUP((F1009+Parámetros!$C$13)/(1-G1009),0)</f>
        <v>536</v>
      </c>
      <c r="K1009" s="13" t="n">
        <f aca="false">ROUNDUP((F1009+Parámetros!$C$14)/(1-G1009),0)</f>
        <v>542</v>
      </c>
      <c r="L1009" s="13" t="n">
        <f aca="false">ROUNDUP((F1009+Parámetros!$C$15)/(1-G1009),0)</f>
        <v>550</v>
      </c>
      <c r="M1009" s="13" t="n">
        <f aca="false">MAX(ROUNDUP((F1009+I1009)/(1-G1009),0),Parámetros!$B$7)</f>
        <v>594</v>
      </c>
      <c r="N1009" s="12" t="n">
        <v>718.5</v>
      </c>
      <c r="O1009" s="12" t="n">
        <v>708</v>
      </c>
      <c r="P1009" s="13" t="n">
        <f aca="false">Parámetros!$B$6</f>
        <v>1</v>
      </c>
      <c r="Q1009" s="13" t="n">
        <f aca="false">IF(AND(ISNUMBER(O1009),O1009-P1009&gt;=Parámetros!$B$7),M1009,IF(J1009&lt;Parámetros!$B$13,J1009,IF(K1009&lt;Parámetros!$B$14,K1009,IF(L1009&lt;Parámetros!$B$15,L1009,M1009))))</f>
        <v>594</v>
      </c>
      <c r="R1009" s="13" t="n">
        <f aca="false">IF(AND(ISNUMBER(O1009),O1009-P1009&gt;=Q1009),O1009-P1009,Q1009)</f>
        <v>707</v>
      </c>
      <c r="S1009" s="3" t="n">
        <f aca="false">IF(ISNUMBER(O1009),R1009/O1009-1,"")</f>
        <v>-0.00141242937853103</v>
      </c>
      <c r="T1009" s="13" t="n">
        <f aca="false">VLOOKUP(R1009,Parámetros!$A$13:$C$16,3,TRUE())</f>
        <v>0</v>
      </c>
      <c r="U1009" s="13" t="n">
        <f aca="false">IF(R1009&gt;=Parámetros!$B$7,I1009,0)</f>
        <v>75</v>
      </c>
      <c r="V1009" s="13" t="n">
        <f aca="false">R1009*(1-G1009)-T1009-U1009</f>
        <v>533.02</v>
      </c>
      <c r="W1009" s="13" t="n">
        <f aca="false">V1009-F1009</f>
        <v>97.56</v>
      </c>
      <c r="X1009" s="2" t="s">
        <v>13657</v>
      </c>
      <c r="Y1009" s="2"/>
      <c r="Z1009" s="13"/>
      <c r="AA1009" s="2"/>
    </row>
    <row r="1010" customFormat="false" ht="15" hidden="false" customHeight="false" outlineLevel="0" collapsed="false">
      <c r="A1010" s="8" t="s">
        <v>11930</v>
      </c>
      <c r="B1010" s="10" t="str">
        <f aca="false">'Layout Mercado Libre'!C1010</f>
        <v>Caudaline Cilostazol 100 mg 30 Tabletas</v>
      </c>
      <c r="C1010" s="10" t="str">
        <f aca="false">IFERROR(LEFT('Layout Mercado Libre'!E1010,FIND(" &gt; ",'Layout Mercado Libre'!E1010)-1),"")</f>
        <v>Salud y Equipamiento Médico</v>
      </c>
      <c r="D1010" s="12" t="n">
        <v>480.56</v>
      </c>
      <c r="E1010" s="13" t="n">
        <f aca="false">Parámetros!$B$5</f>
        <v>4</v>
      </c>
      <c r="F1010" s="13" t="n">
        <f aca="false">D1010+E1010</f>
        <v>484.56</v>
      </c>
      <c r="G1010" s="3" t="n">
        <f aca="false">IF(C1010="",Parámetros!$B$9,IFERROR(VLOOKUP(C1010,Parámetros!$A$20:$B$23,2,FALSE()),Parámetros!$B$9))</f>
        <v>0.14</v>
      </c>
      <c r="H1010" s="14" t="n">
        <v>0.19</v>
      </c>
      <c r="I1010" s="12" t="n">
        <v>75</v>
      </c>
      <c r="J1010" s="13" t="n">
        <f aca="false">ROUNDUP((F1010+Parámetros!$C$13)/(1-G1010),0)</f>
        <v>593</v>
      </c>
      <c r="K1010" s="13" t="n">
        <f aca="false">ROUNDUP((F1010+Parámetros!$C$14)/(1-G1010),0)</f>
        <v>599</v>
      </c>
      <c r="L1010" s="13" t="n">
        <f aca="false">ROUNDUP((F1010+Parámetros!$C$15)/(1-G1010),0)</f>
        <v>607</v>
      </c>
      <c r="M1010" s="13" t="n">
        <f aca="false">MAX(ROUNDUP((F1010+I1010)/(1-G1010),0),Parámetros!$B$7)</f>
        <v>651</v>
      </c>
      <c r="N1010" s="12" t="n">
        <v>1002.84</v>
      </c>
      <c r="O1010" s="12" t="n">
        <v>799</v>
      </c>
      <c r="P1010" s="13" t="n">
        <f aca="false">Parámetros!$B$6</f>
        <v>1</v>
      </c>
      <c r="Q1010" s="13" t="n">
        <f aca="false">IF(AND(ISNUMBER(O1010),O1010-P1010&gt;=Parámetros!$B$7),M1010,IF(J1010&lt;Parámetros!$B$13,J1010,IF(K1010&lt;Parámetros!$B$14,K1010,IF(L1010&lt;Parámetros!$B$15,L1010,M1010))))</f>
        <v>651</v>
      </c>
      <c r="R1010" s="13" t="n">
        <f aca="false">IF(AND(ISNUMBER(O1010),O1010-P1010&gt;=Q1010),O1010-P1010,Q1010)</f>
        <v>798</v>
      </c>
      <c r="S1010" s="3" t="n">
        <f aca="false">IF(ISNUMBER(O1010),R1010/O1010-1,"")</f>
        <v>-0.00125156445556951</v>
      </c>
      <c r="T1010" s="13" t="n">
        <f aca="false">VLOOKUP(R1010,Parámetros!$A$13:$C$16,3,TRUE())</f>
        <v>0</v>
      </c>
      <c r="U1010" s="13" t="n">
        <f aca="false">IF(R1010&gt;=Parámetros!$B$7,I1010,0)</f>
        <v>75</v>
      </c>
      <c r="V1010" s="13" t="n">
        <f aca="false">R1010*(1-G1010)-T1010-U1010</f>
        <v>611.28</v>
      </c>
      <c r="W1010" s="13" t="n">
        <f aca="false">V1010-F1010</f>
        <v>126.72</v>
      </c>
      <c r="X1010" s="2" t="s">
        <v>13501</v>
      </c>
      <c r="Y1010" s="2"/>
      <c r="Z1010" s="13"/>
      <c r="AA1010" s="2"/>
    </row>
    <row r="1011" customFormat="false" ht="15" hidden="false" customHeight="false" outlineLevel="0" collapsed="false">
      <c r="A1011" s="8" t="s">
        <v>11943</v>
      </c>
      <c r="B1011" s="10" t="str">
        <f aca="false">'Layout Mercado Libre'!C1011</f>
        <v>Advil Max Ibuprofeno 400 mg 20 Cápsulas</v>
      </c>
      <c r="C1011" s="10" t="str">
        <f aca="false">IFERROR(LEFT('Layout Mercado Libre'!E1011,FIND(" &gt; ",'Layout Mercado Libre'!E1011)-1),"")</f>
        <v>Salud y Equipamiento Médico</v>
      </c>
      <c r="D1011" s="12" t="n">
        <v>109.84</v>
      </c>
      <c r="E1011" s="13" t="n">
        <f aca="false">Parámetros!$B$5</f>
        <v>4</v>
      </c>
      <c r="F1011" s="13" t="n">
        <f aca="false">D1011+E1011</f>
        <v>113.84</v>
      </c>
      <c r="G1011" s="3" t="n">
        <f aca="false">IF(C1011="",Parámetros!$B$9,IFERROR(VLOOKUP(C1011,Parámetros!$A$20:$B$23,2,FALSE()),Parámetros!$B$9))</f>
        <v>0.14</v>
      </c>
      <c r="H1011" s="14" t="n">
        <v>0.17</v>
      </c>
      <c r="I1011" s="12" t="n">
        <v>75</v>
      </c>
      <c r="J1011" s="13" t="n">
        <f aca="false">ROUNDUP((F1011+Parámetros!$C$13)/(1-G1011),0)</f>
        <v>162</v>
      </c>
      <c r="K1011" s="13" t="n">
        <f aca="false">ROUNDUP((F1011+Parámetros!$C$14)/(1-G1011),0)</f>
        <v>168</v>
      </c>
      <c r="L1011" s="13" t="n">
        <f aca="false">ROUNDUP((F1011+Parámetros!$C$15)/(1-G1011),0)</f>
        <v>176</v>
      </c>
      <c r="M1011" s="13" t="n">
        <f aca="false">MAX(ROUNDUP((F1011+I1011)/(1-G1011),0),Parámetros!$B$7)</f>
        <v>299</v>
      </c>
      <c r="N1011" s="12" t="n">
        <v>250.44</v>
      </c>
      <c r="O1011" s="12" t="n">
        <v>224</v>
      </c>
      <c r="P1011" s="13" t="n">
        <f aca="false">Parámetros!$B$6</f>
        <v>1</v>
      </c>
      <c r="Q1011" s="13" t="n">
        <f aca="false">IF(AND(ISNUMBER(O1011),O1011-P1011&gt;=Parámetros!$B$7),M1011,IF(J1011&lt;Parámetros!$B$13,J1011,IF(K1011&lt;Parámetros!$B$14,K1011,IF(L1011&lt;Parámetros!$B$15,L1011,M1011))))</f>
        <v>176</v>
      </c>
      <c r="R1011" s="13" t="n">
        <f aca="false">IF(AND(ISNUMBER(O1011),O1011-P1011&gt;=Q1011),O1011-P1011,Q1011)</f>
        <v>223</v>
      </c>
      <c r="S1011" s="3" t="n">
        <f aca="false">IF(ISNUMBER(O1011),R1011/O1011-1,"")</f>
        <v>-0.0044642857142857</v>
      </c>
      <c r="T1011" s="13" t="n">
        <f aca="false">VLOOKUP(R1011,Parámetros!$A$13:$C$16,3,TRUE())</f>
        <v>37</v>
      </c>
      <c r="U1011" s="13" t="n">
        <f aca="false">IF(R1011&gt;=Parámetros!$B$7,I1011,0)</f>
        <v>0</v>
      </c>
      <c r="V1011" s="13" t="n">
        <f aca="false">R1011*(1-G1011)-T1011-U1011</f>
        <v>154.78</v>
      </c>
      <c r="W1011" s="13" t="n">
        <f aca="false">V1011-F1011</f>
        <v>40.94</v>
      </c>
      <c r="X1011" s="2" t="s">
        <v>13532</v>
      </c>
      <c r="Y1011" s="2"/>
      <c r="Z1011" s="13"/>
      <c r="AA1011" s="2"/>
    </row>
    <row r="1012" customFormat="false" ht="15" hidden="false" customHeight="false" outlineLevel="0" collapsed="false">
      <c r="A1012" s="8" t="s">
        <v>11955</v>
      </c>
      <c r="B1012" s="10" t="str">
        <f aca="false">'Layout Mercado Libre'!C1012</f>
        <v>Shampoo Bebé Ricitos de Oro Lavanda y Lechuga 2 x 400 ml</v>
      </c>
      <c r="C1012" s="10" t="str">
        <f aca="false">IFERROR(LEFT('Layout Mercado Libre'!E1012,FIND(" &gt; ",'Layout Mercado Libre'!E1012)-1),"")</f>
        <v>Bebés</v>
      </c>
      <c r="D1012" s="12" t="n">
        <v>102.98</v>
      </c>
      <c r="E1012" s="13" t="n">
        <f aca="false">Parámetros!$B$5</f>
        <v>4</v>
      </c>
      <c r="F1012" s="13" t="n">
        <f aca="false">D1012+E1012</f>
        <v>106.98</v>
      </c>
      <c r="G1012" s="3" t="n">
        <f aca="false">IF(C1012="",Parámetros!$B$9,IFERROR(VLOOKUP(C1012,Parámetros!$A$20:$B$23,2,FALSE()),Parámetros!$B$9))</f>
        <v>0.15</v>
      </c>
      <c r="H1012" s="14" t="n">
        <v>1.02</v>
      </c>
      <c r="I1012" s="12" t="n">
        <v>105</v>
      </c>
      <c r="J1012" s="13" t="n">
        <f aca="false">ROUNDUP((F1012+Parámetros!$C$13)/(1-G1012),0)</f>
        <v>156</v>
      </c>
      <c r="K1012" s="13" t="n">
        <f aca="false">ROUNDUP((F1012+Parámetros!$C$14)/(1-G1012),0)</f>
        <v>162</v>
      </c>
      <c r="L1012" s="13" t="n">
        <f aca="false">ROUNDUP((F1012+Parámetros!$C$15)/(1-G1012),0)</f>
        <v>170</v>
      </c>
      <c r="M1012" s="13" t="n">
        <f aca="false">MAX(ROUNDUP((F1012+I1012)/(1-G1012),0),Parámetros!$B$7)</f>
        <v>299</v>
      </c>
      <c r="N1012" s="12" t="n">
        <v>303</v>
      </c>
      <c r="O1012" s="12" t="n">
        <v>303</v>
      </c>
      <c r="P1012" s="13" t="n">
        <f aca="false">Parámetros!$B$6</f>
        <v>1</v>
      </c>
      <c r="Q1012" s="13" t="n">
        <f aca="false">IF(AND(ISNUMBER(O1012),O1012-P1012&gt;=Parámetros!$B$7),M1012,IF(J1012&lt;Parámetros!$B$13,J1012,IF(K1012&lt;Parámetros!$B$14,K1012,IF(L1012&lt;Parámetros!$B$15,L1012,M1012))))</f>
        <v>299</v>
      </c>
      <c r="R1012" s="13" t="n">
        <f aca="false">IF(AND(ISNUMBER(O1012),O1012-P1012&gt;=Q1012),O1012-P1012,Q1012)</f>
        <v>302</v>
      </c>
      <c r="S1012" s="3" t="n">
        <f aca="false">IF(ISNUMBER(O1012),R1012/O1012-1,"")</f>
        <v>-0.00330033003300334</v>
      </c>
      <c r="T1012" s="13" t="n">
        <f aca="false">VLOOKUP(R1012,Parámetros!$A$13:$C$16,3,TRUE())</f>
        <v>0</v>
      </c>
      <c r="U1012" s="13" t="n">
        <f aca="false">IF(R1012&gt;=Parámetros!$B$7,I1012,0)</f>
        <v>105</v>
      </c>
      <c r="V1012" s="13" t="n">
        <f aca="false">R1012*(1-G1012)-T1012-U1012</f>
        <v>151.7</v>
      </c>
      <c r="W1012" s="13" t="n">
        <f aca="false">V1012-F1012</f>
        <v>44.72</v>
      </c>
      <c r="X1012" s="2" t="s">
        <v>13793</v>
      </c>
      <c r="Y1012" s="2"/>
      <c r="Z1012" s="13"/>
      <c r="AA1012" s="2"/>
    </row>
    <row r="1013" customFormat="false" ht="15" hidden="false" customHeight="false" outlineLevel="0" collapsed="false">
      <c r="A1013" s="8" t="s">
        <v>11969</v>
      </c>
      <c r="B1013" s="10" t="str">
        <f aca="false">'Layout Mercado Libre'!C1013</f>
        <v>Tempra Fen Ibuprofeno 200 mg/5 ml Suspensión 100 ml Fresa</v>
      </c>
      <c r="C1013" s="10" t="str">
        <f aca="false">IFERROR(LEFT('Layout Mercado Libre'!E1013,FIND(" &gt; ",'Layout Mercado Libre'!E1013)-1),"")</f>
        <v>Salud y Equipamiento Médico</v>
      </c>
      <c r="D1013" s="12" t="n">
        <v>184.14</v>
      </c>
      <c r="E1013" s="13" t="n">
        <f aca="false">Parámetros!$B$5</f>
        <v>4</v>
      </c>
      <c r="F1013" s="13" t="n">
        <f aca="false">D1013+E1013</f>
        <v>188.14</v>
      </c>
      <c r="G1013" s="3" t="n">
        <f aca="false">IF(C1013="",Parámetros!$B$9,IFERROR(VLOOKUP(C1013,Parámetros!$A$20:$B$23,2,FALSE()),Parámetros!$B$9))</f>
        <v>0.14</v>
      </c>
      <c r="H1013" s="14" t="n">
        <v>0.17</v>
      </c>
      <c r="I1013" s="12" t="n">
        <v>75</v>
      </c>
      <c r="J1013" s="13" t="n">
        <f aca="false">ROUNDUP((F1013+Parámetros!$C$13)/(1-G1013),0)</f>
        <v>248</v>
      </c>
      <c r="K1013" s="13" t="n">
        <f aca="false">ROUNDUP((F1013+Parámetros!$C$14)/(1-G1013),0)</f>
        <v>254</v>
      </c>
      <c r="L1013" s="13" t="n">
        <f aca="false">ROUNDUP((F1013+Parámetros!$C$15)/(1-G1013),0)</f>
        <v>262</v>
      </c>
      <c r="M1013" s="13" t="n">
        <f aca="false">MAX(ROUNDUP((F1013+I1013)/(1-G1013),0),Parámetros!$B$7)</f>
        <v>306</v>
      </c>
      <c r="N1013" s="12" t="n">
        <v>268.23</v>
      </c>
      <c r="O1013" s="12" t="n">
        <v>238.59</v>
      </c>
      <c r="P1013" s="13" t="n">
        <f aca="false">Parámetros!$B$6</f>
        <v>1</v>
      </c>
      <c r="Q1013" s="13" t="n">
        <f aca="false">IF(AND(ISNUMBER(O1013),O1013-P1013&gt;=Parámetros!$B$7),M1013,IF(J1013&lt;Parámetros!$B$13,J1013,IF(K1013&lt;Parámetros!$B$14,K1013,IF(L1013&lt;Parámetros!$B$15,L1013,M1013))))</f>
        <v>262</v>
      </c>
      <c r="R1013" s="13" t="n">
        <f aca="false">IF(AND(ISNUMBER(O1013),O1013-P1013&gt;=Q1013),O1013-P1013,Q1013)</f>
        <v>262</v>
      </c>
      <c r="S1013" s="3" t="n">
        <f aca="false">IF(ISNUMBER(O1013),R1013/O1013-1,"")</f>
        <v>0.0981181105662434</v>
      </c>
      <c r="T1013" s="13" t="n">
        <f aca="false">VLOOKUP(R1013,Parámetros!$A$13:$C$16,3,TRUE())</f>
        <v>37</v>
      </c>
      <c r="U1013" s="13" t="n">
        <f aca="false">IF(R1013&gt;=Parámetros!$B$7,I1013,0)</f>
        <v>0</v>
      </c>
      <c r="V1013" s="13" t="n">
        <f aca="false">R1013*(1-G1013)-T1013-U1013</f>
        <v>188.32</v>
      </c>
      <c r="W1013" s="13" t="n">
        <f aca="false">V1013-F1013</f>
        <v>0.180000000000007</v>
      </c>
      <c r="X1013" s="2" t="s">
        <v>13608</v>
      </c>
      <c r="Y1013" s="2"/>
      <c r="Z1013" s="13"/>
      <c r="AA1013" s="2"/>
    </row>
    <row r="1014" customFormat="false" ht="15" hidden="false" customHeight="false" outlineLevel="0" collapsed="false">
      <c r="A1014" s="8" t="s">
        <v>11984</v>
      </c>
      <c r="B1014" s="10" t="str">
        <f aca="false">'Layout Mercado Libre'!C1014</f>
        <v>Enjuague Bucal Colgate Orthogard Ortodoncia 250 ml</v>
      </c>
      <c r="C1014" s="10" t="str">
        <f aca="false">IFERROR(LEFT('Layout Mercado Libre'!E1014,FIND(" &gt; ",'Layout Mercado Libre'!E1014)-1),"")</f>
        <v>Belleza y Cuidado Personal</v>
      </c>
      <c r="D1014" s="12" t="n">
        <v>160.06</v>
      </c>
      <c r="E1014" s="13" t="n">
        <f aca="false">Parámetros!$B$5</f>
        <v>4</v>
      </c>
      <c r="F1014" s="13" t="n">
        <f aca="false">D1014+E1014</f>
        <v>164.06</v>
      </c>
      <c r="G1014" s="3" t="n">
        <f aca="false">IF(C1014="",Parámetros!$B$9,IFERROR(VLOOKUP(C1014,Parámetros!$A$20:$B$23,2,FALSE()),Parámetros!$B$9))</f>
        <v>0.14</v>
      </c>
      <c r="H1014" s="14" t="n">
        <v>0.35</v>
      </c>
      <c r="I1014" s="12" t="n">
        <v>75</v>
      </c>
      <c r="J1014" s="13" t="n">
        <f aca="false">ROUNDUP((F1014+Parámetros!$C$13)/(1-G1014),0)</f>
        <v>220</v>
      </c>
      <c r="K1014" s="13" t="n">
        <f aca="false">ROUNDUP((F1014+Parámetros!$C$14)/(1-G1014),0)</f>
        <v>226</v>
      </c>
      <c r="L1014" s="13" t="n">
        <f aca="false">ROUNDUP((F1014+Parámetros!$C$15)/(1-G1014),0)</f>
        <v>234</v>
      </c>
      <c r="M1014" s="13" t="n">
        <f aca="false">MAX(ROUNDUP((F1014+I1014)/(1-G1014),0),Parámetros!$B$7)</f>
        <v>299</v>
      </c>
      <c r="N1014" s="12" t="n">
        <v>354.43</v>
      </c>
      <c r="O1014" s="12" t="n">
        <v>266.71</v>
      </c>
      <c r="P1014" s="13" t="n">
        <f aca="false">Parámetros!$B$6</f>
        <v>1</v>
      </c>
      <c r="Q1014" s="13" t="n">
        <f aca="false">IF(AND(ISNUMBER(O1014),O1014-P1014&gt;=Parámetros!$B$7),M1014,IF(J1014&lt;Parámetros!$B$13,J1014,IF(K1014&lt;Parámetros!$B$14,K1014,IF(L1014&lt;Parámetros!$B$15,L1014,M1014))))</f>
        <v>234</v>
      </c>
      <c r="R1014" s="13" t="n">
        <f aca="false">IF(AND(ISNUMBER(O1014),O1014-P1014&gt;=Q1014),O1014-P1014,Q1014)</f>
        <v>265.71</v>
      </c>
      <c r="S1014" s="3" t="n">
        <f aca="false">IF(ISNUMBER(O1014),R1014/O1014-1,"")</f>
        <v>-0.00374939072400737</v>
      </c>
      <c r="T1014" s="13" t="n">
        <f aca="false">VLOOKUP(R1014,Parámetros!$A$13:$C$16,3,TRUE())</f>
        <v>37</v>
      </c>
      <c r="U1014" s="13" t="n">
        <f aca="false">IF(R1014&gt;=Parámetros!$B$7,I1014,0)</f>
        <v>0</v>
      </c>
      <c r="V1014" s="13" t="n">
        <f aca="false">R1014*(1-G1014)-T1014-U1014</f>
        <v>191.5106</v>
      </c>
      <c r="W1014" s="13" t="n">
        <f aca="false">V1014-F1014</f>
        <v>27.4506</v>
      </c>
      <c r="X1014" s="2" t="s">
        <v>13580</v>
      </c>
      <c r="Y1014" s="2"/>
      <c r="Z1014" s="13"/>
      <c r="AA1014" s="2"/>
    </row>
    <row r="1015" customFormat="false" ht="15" hidden="false" customHeight="false" outlineLevel="0" collapsed="false">
      <c r="A1015" s="8" t="s">
        <v>11996</v>
      </c>
      <c r="B1015" s="10" t="str">
        <f aca="false">'Layout Mercado Libre'!C1015</f>
        <v>Hilo Dental GUM Encerado Sabor Menta 129 m</v>
      </c>
      <c r="C1015" s="10" t="str">
        <f aca="false">IFERROR(LEFT('Layout Mercado Libre'!E1015,FIND(" &gt; ",'Layout Mercado Libre'!E1015)-1),"")</f>
        <v>Belleza y Cuidado Personal</v>
      </c>
      <c r="D1015" s="12" t="n">
        <v>48.8</v>
      </c>
      <c r="E1015" s="13" t="n">
        <f aca="false">Parámetros!$B$5</f>
        <v>4</v>
      </c>
      <c r="F1015" s="13" t="n">
        <f aca="false">D1015+E1015</f>
        <v>52.8</v>
      </c>
      <c r="G1015" s="3" t="n">
        <f aca="false">IF(C1015="",Parámetros!$B$9,IFERROR(VLOOKUP(C1015,Parámetros!$A$20:$B$23,2,FALSE()),Parámetros!$B$9))</f>
        <v>0.14</v>
      </c>
      <c r="H1015" s="14" t="n">
        <v>0.08</v>
      </c>
      <c r="I1015" s="12" t="n">
        <v>75</v>
      </c>
      <c r="J1015" s="13" t="n">
        <f aca="false">ROUNDUP((F1015+Parámetros!$C$13)/(1-G1015),0)</f>
        <v>91</v>
      </c>
      <c r="K1015" s="13" t="n">
        <f aca="false">ROUNDUP((F1015+Parámetros!$C$14)/(1-G1015),0)</f>
        <v>97</v>
      </c>
      <c r="L1015" s="13" t="n">
        <f aca="false">ROUNDUP((F1015+Parámetros!$C$15)/(1-G1015),0)</f>
        <v>105</v>
      </c>
      <c r="M1015" s="13" t="n">
        <f aca="false">MAX(ROUNDUP((F1015+I1015)/(1-G1015),0),Parámetros!$B$7)</f>
        <v>299</v>
      </c>
      <c r="N1015" s="12" t="n">
        <v>137.01</v>
      </c>
      <c r="O1015" s="12" t="n">
        <v>64.33</v>
      </c>
      <c r="P1015" s="13" t="n">
        <f aca="false">Parámetros!$B$6</f>
        <v>1</v>
      </c>
      <c r="Q1015" s="13" t="n">
        <f aca="false">IF(AND(ISNUMBER(O1015),O1015-P1015&gt;=Parámetros!$B$7),M1015,IF(J1015&lt;Parámetros!$B$13,J1015,IF(K1015&lt;Parámetros!$B$14,K1015,IF(L1015&lt;Parámetros!$B$15,L1015,M1015))))</f>
        <v>91</v>
      </c>
      <c r="R1015" s="13" t="n">
        <f aca="false">IF(AND(ISNUMBER(O1015),O1015-P1015&gt;=Q1015),O1015-P1015,Q1015)</f>
        <v>91</v>
      </c>
      <c r="S1015" s="3" t="n">
        <f aca="false">IF(ISNUMBER(O1015),R1015/O1015-1,"")</f>
        <v>0.414581066376496</v>
      </c>
      <c r="T1015" s="13" t="n">
        <f aca="false">VLOOKUP(R1015,Parámetros!$A$13:$C$16,3,TRUE())</f>
        <v>25</v>
      </c>
      <c r="U1015" s="13" t="n">
        <f aca="false">IF(R1015&gt;=Parámetros!$B$7,I1015,0)</f>
        <v>0</v>
      </c>
      <c r="V1015" s="13" t="n">
        <f aca="false">R1015*(1-G1015)-T1015-U1015</f>
        <v>53.26</v>
      </c>
      <c r="W1015" s="13" t="n">
        <f aca="false">V1015-F1015</f>
        <v>0.460000000000008</v>
      </c>
      <c r="X1015" s="2" t="s">
        <v>13677</v>
      </c>
      <c r="Y1015" s="2"/>
      <c r="Z1015" s="13"/>
      <c r="AA1015" s="2"/>
    </row>
    <row r="1016" customFormat="false" ht="15" hidden="false" customHeight="false" outlineLevel="0" collapsed="false">
      <c r="A1016" s="8" t="s">
        <v>12007</v>
      </c>
      <c r="B1016" s="10" t="str">
        <f aca="false">'Layout Mercado Libre'!C1016</f>
        <v>Alin Depot Dexametasona 4 mg/ml Inyectable 2 ml</v>
      </c>
      <c r="C1016" s="10" t="str">
        <f aca="false">IFERROR(LEFT('Layout Mercado Libre'!E1016,FIND(" &gt; ",'Layout Mercado Libre'!E1016)-1),"")</f>
        <v>Salud y Equipamiento Médico</v>
      </c>
      <c r="D1016" s="12" t="n">
        <v>204.16</v>
      </c>
      <c r="E1016" s="13" t="n">
        <f aca="false">Parámetros!$B$5</f>
        <v>4</v>
      </c>
      <c r="F1016" s="13" t="n">
        <f aca="false">D1016+E1016</f>
        <v>208.16</v>
      </c>
      <c r="G1016" s="3" t="n">
        <f aca="false">IF(C1016="",Parámetros!$B$9,IFERROR(VLOOKUP(C1016,Parámetros!$A$20:$B$23,2,FALSE()),Parámetros!$B$9))</f>
        <v>0.14</v>
      </c>
      <c r="H1016" s="14" t="n">
        <v>0.05</v>
      </c>
      <c r="I1016" s="12" t="n">
        <v>75</v>
      </c>
      <c r="J1016" s="13" t="n">
        <f aca="false">ROUNDUP((F1016+Parámetros!$C$13)/(1-G1016),0)</f>
        <v>272</v>
      </c>
      <c r="K1016" s="13" t="n">
        <f aca="false">ROUNDUP((F1016+Parámetros!$C$14)/(1-G1016),0)</f>
        <v>277</v>
      </c>
      <c r="L1016" s="13" t="n">
        <f aca="false">ROUNDUP((F1016+Parámetros!$C$15)/(1-G1016),0)</f>
        <v>286</v>
      </c>
      <c r="M1016" s="13" t="n">
        <f aca="false">MAX(ROUNDUP((F1016+I1016)/(1-G1016),0),Parámetros!$B$7)</f>
        <v>330</v>
      </c>
      <c r="N1016" s="12" t="n">
        <v>352.8</v>
      </c>
      <c r="O1016" s="12" t="n">
        <v>290</v>
      </c>
      <c r="P1016" s="13" t="n">
        <f aca="false">Parámetros!$B$6</f>
        <v>1</v>
      </c>
      <c r="Q1016" s="13" t="n">
        <f aca="false">IF(AND(ISNUMBER(O1016),O1016-P1016&gt;=Parámetros!$B$7),M1016,IF(J1016&lt;Parámetros!$B$13,J1016,IF(K1016&lt;Parámetros!$B$14,K1016,IF(L1016&lt;Parámetros!$B$15,L1016,M1016))))</f>
        <v>286</v>
      </c>
      <c r="R1016" s="13" t="n">
        <f aca="false">IF(AND(ISNUMBER(O1016),O1016-P1016&gt;=Q1016),O1016-P1016,Q1016)</f>
        <v>289</v>
      </c>
      <c r="S1016" s="3" t="n">
        <f aca="false">IF(ISNUMBER(O1016),R1016/O1016-1,"")</f>
        <v>-0.00344827586206897</v>
      </c>
      <c r="T1016" s="13" t="n">
        <f aca="false">VLOOKUP(R1016,Parámetros!$A$13:$C$16,3,TRUE())</f>
        <v>37</v>
      </c>
      <c r="U1016" s="13" t="n">
        <f aca="false">IF(R1016&gt;=Parámetros!$B$7,I1016,0)</f>
        <v>0</v>
      </c>
      <c r="V1016" s="13" t="n">
        <f aca="false">R1016*(1-G1016)-T1016-U1016</f>
        <v>211.54</v>
      </c>
      <c r="W1016" s="13" t="n">
        <f aca="false">V1016-F1016</f>
        <v>3.38</v>
      </c>
      <c r="X1016" s="2" t="s">
        <v>13621</v>
      </c>
      <c r="Y1016" s="2"/>
      <c r="Z1016" s="13"/>
      <c r="AA1016" s="2"/>
    </row>
    <row r="1017" customFormat="false" ht="15" hidden="false" customHeight="false" outlineLevel="0" collapsed="false">
      <c r="A1017" s="8" t="s">
        <v>12018</v>
      </c>
      <c r="B1017" s="10" t="str">
        <f aca="false">'Layout Mercado Libre'!C1017</f>
        <v>A.M.K. Amikacina 500 mg/2 ml Solución Inyectable</v>
      </c>
      <c r="C1017" s="10" t="str">
        <f aca="false">IFERROR(LEFT('Layout Mercado Libre'!E1017,FIND(" &gt; ",'Layout Mercado Libre'!E1017)-1),"")</f>
        <v>Salud y Equipamiento Médico</v>
      </c>
      <c r="D1017" s="12" t="n">
        <v>19.9</v>
      </c>
      <c r="E1017" s="13" t="n">
        <f aca="false">Parámetros!$B$5</f>
        <v>4</v>
      </c>
      <c r="F1017" s="13" t="n">
        <f aca="false">D1017+E1017</f>
        <v>23.9</v>
      </c>
      <c r="G1017" s="3" t="n">
        <f aca="false">IF(C1017="",Parámetros!$B$9,IFERROR(VLOOKUP(C1017,Parámetros!$A$20:$B$23,2,FALSE()),Parámetros!$B$9))</f>
        <v>0.14</v>
      </c>
      <c r="H1017" s="14" t="n">
        <v>0.05</v>
      </c>
      <c r="I1017" s="12" t="n">
        <v>75</v>
      </c>
      <c r="J1017" s="13" t="n">
        <f aca="false">ROUNDUP((F1017+Parámetros!$C$13)/(1-G1017),0)</f>
        <v>57</v>
      </c>
      <c r="K1017" s="13" t="n">
        <f aca="false">ROUNDUP((F1017+Parámetros!$C$14)/(1-G1017),0)</f>
        <v>63</v>
      </c>
      <c r="L1017" s="13" t="n">
        <f aca="false">ROUNDUP((F1017+Parámetros!$C$15)/(1-G1017),0)</f>
        <v>71</v>
      </c>
      <c r="M1017" s="13" t="n">
        <f aca="false">MAX(ROUNDUP((F1017+I1017)/(1-G1017),0),Parámetros!$B$7)</f>
        <v>299</v>
      </c>
      <c r="N1017" s="12" t="n">
        <v>387.54</v>
      </c>
      <c r="O1017" s="12" t="n">
        <v>505.09</v>
      </c>
      <c r="P1017" s="13" t="n">
        <f aca="false">Parámetros!$B$6</f>
        <v>1</v>
      </c>
      <c r="Q1017" s="13" t="n">
        <f aca="false">IF(AND(ISNUMBER(O1017),O1017-P1017&gt;=Parámetros!$B$7),M1017,IF(J1017&lt;Parámetros!$B$13,J1017,IF(K1017&lt;Parámetros!$B$14,K1017,IF(L1017&lt;Parámetros!$B$15,L1017,M1017))))</f>
        <v>299</v>
      </c>
      <c r="R1017" s="13" t="n">
        <f aca="false">IF(AND(ISNUMBER(O1017),O1017-P1017&gt;=Q1017),O1017-P1017,Q1017)</f>
        <v>504.09</v>
      </c>
      <c r="S1017" s="3" t="n">
        <f aca="false">IF(ISNUMBER(O1017),R1017/O1017-1,"")</f>
        <v>-0.00197984517610728</v>
      </c>
      <c r="T1017" s="13" t="n">
        <f aca="false">VLOOKUP(R1017,Parámetros!$A$13:$C$16,3,TRUE())</f>
        <v>0</v>
      </c>
      <c r="U1017" s="13" t="n">
        <f aca="false">IF(R1017&gt;=Parámetros!$B$7,I1017,0)</f>
        <v>75</v>
      </c>
      <c r="V1017" s="13" t="n">
        <f aca="false">R1017*(1-G1017)-T1017-U1017</f>
        <v>358.5174</v>
      </c>
      <c r="W1017" s="13" t="n">
        <f aca="false">V1017-F1017</f>
        <v>334.6174</v>
      </c>
      <c r="X1017" s="2" t="s">
        <v>13621</v>
      </c>
      <c r="Y1017" s="2"/>
      <c r="Z1017" s="13"/>
      <c r="AA1017" s="2"/>
    </row>
    <row r="1018" customFormat="false" ht="15" hidden="false" customHeight="false" outlineLevel="0" collapsed="false">
      <c r="A1018" s="8" t="s">
        <v>12030</v>
      </c>
      <c r="B1018" s="10" t="str">
        <f aca="false">'Layout Mercado Libre'!C1018</f>
        <v>Shampoo Palmolive Optims 2 en 1 Extra Intensivo 200 ml</v>
      </c>
      <c r="C1018" s="10" t="str">
        <f aca="false">IFERROR(LEFT('Layout Mercado Libre'!E1018,FIND(" &gt; ",'Layout Mercado Libre'!E1018)-1),"")</f>
        <v>Belleza y Cuidado Personal</v>
      </c>
      <c r="D1018" s="12" t="n">
        <v>24.37</v>
      </c>
      <c r="E1018" s="13" t="n">
        <f aca="false">Parámetros!$B$5</f>
        <v>4</v>
      </c>
      <c r="F1018" s="13" t="n">
        <f aca="false">D1018+E1018</f>
        <v>28.37</v>
      </c>
      <c r="G1018" s="3" t="n">
        <f aca="false">IF(C1018="",Parámetros!$B$9,IFERROR(VLOOKUP(C1018,Parámetros!$A$20:$B$23,2,FALSE()),Parámetros!$B$9))</f>
        <v>0.14</v>
      </c>
      <c r="H1018" s="14" t="n">
        <v>0.29</v>
      </c>
      <c r="I1018" s="12" t="n">
        <v>75</v>
      </c>
      <c r="J1018" s="13" t="n">
        <f aca="false">ROUNDUP((F1018+Parámetros!$C$13)/(1-G1018),0)</f>
        <v>63</v>
      </c>
      <c r="K1018" s="13" t="n">
        <f aca="false">ROUNDUP((F1018+Parámetros!$C$14)/(1-G1018),0)</f>
        <v>68</v>
      </c>
      <c r="L1018" s="13" t="n">
        <f aca="false">ROUNDUP((F1018+Parámetros!$C$15)/(1-G1018),0)</f>
        <v>77</v>
      </c>
      <c r="M1018" s="13" t="n">
        <f aca="false">MAX(ROUNDUP((F1018+I1018)/(1-G1018),0),Parámetros!$B$7)</f>
        <v>299</v>
      </c>
      <c r="N1018" s="12" t="n">
        <v>56.05</v>
      </c>
      <c r="O1018" s="12" t="n">
        <v>85.5</v>
      </c>
      <c r="P1018" s="13" t="n">
        <f aca="false">Parámetros!$B$6</f>
        <v>1</v>
      </c>
      <c r="Q1018" s="13" t="n">
        <f aca="false">IF(AND(ISNUMBER(O1018),O1018-P1018&gt;=Parámetros!$B$7),M1018,IF(J1018&lt;Parámetros!$B$13,J1018,IF(K1018&lt;Parámetros!$B$14,K1018,IF(L1018&lt;Parámetros!$B$15,L1018,M1018))))</f>
        <v>63</v>
      </c>
      <c r="R1018" s="13" t="n">
        <f aca="false">IF(AND(ISNUMBER(O1018),O1018-P1018&gt;=Q1018),O1018-P1018,Q1018)</f>
        <v>84.5</v>
      </c>
      <c r="S1018" s="3" t="n">
        <f aca="false">IF(ISNUMBER(O1018),R1018/O1018-1,"")</f>
        <v>-0.0116959064327485</v>
      </c>
      <c r="T1018" s="13" t="n">
        <f aca="false">VLOOKUP(R1018,Parámetros!$A$13:$C$16,3,TRUE())</f>
        <v>25</v>
      </c>
      <c r="U1018" s="13" t="n">
        <f aca="false">IF(R1018&gt;=Parámetros!$B$7,I1018,0)</f>
        <v>0</v>
      </c>
      <c r="V1018" s="13" t="n">
        <f aca="false">R1018*(1-G1018)-T1018-U1018</f>
        <v>47.67</v>
      </c>
      <c r="W1018" s="13" t="n">
        <f aca="false">V1018-F1018</f>
        <v>19.3</v>
      </c>
      <c r="X1018" s="2" t="s">
        <v>13632</v>
      </c>
      <c r="Y1018" s="2"/>
      <c r="Z1018" s="13"/>
      <c r="AA1018" s="2"/>
    </row>
    <row r="1019" customFormat="false" ht="15" hidden="false" customHeight="false" outlineLevel="0" collapsed="false">
      <c r="A1019" s="8" t="s">
        <v>12039</v>
      </c>
      <c r="B1019" s="10" t="str">
        <f aca="false">'Layout Mercado Libre'!C1019</f>
        <v>Broncolin Bicoestol Sabor Cereza 16 Pastillas</v>
      </c>
      <c r="C1019" s="10" t="str">
        <f aca="false">IFERROR(LEFT('Layout Mercado Libre'!E1019,FIND(" &gt; ",'Layout Mercado Libre'!E1019)-1),"")</f>
        <v>Salud y Equipamiento Médico</v>
      </c>
      <c r="D1019" s="12" t="n">
        <v>26.21</v>
      </c>
      <c r="E1019" s="13" t="n">
        <f aca="false">Parámetros!$B$5</f>
        <v>4</v>
      </c>
      <c r="F1019" s="13" t="n">
        <f aca="false">D1019+E1019</f>
        <v>30.21</v>
      </c>
      <c r="G1019" s="3" t="n">
        <f aca="false">IF(C1019="",Parámetros!$B$9,IFERROR(VLOOKUP(C1019,Parámetros!$A$20:$B$23,2,FALSE()),Parámetros!$B$9))</f>
        <v>0.14</v>
      </c>
      <c r="H1019" s="14" t="n">
        <v>0.16</v>
      </c>
      <c r="I1019" s="12" t="n">
        <v>75</v>
      </c>
      <c r="J1019" s="13" t="n">
        <f aca="false">ROUNDUP((F1019+Parámetros!$C$13)/(1-G1019),0)</f>
        <v>65</v>
      </c>
      <c r="K1019" s="13" t="n">
        <f aca="false">ROUNDUP((F1019+Parámetros!$C$14)/(1-G1019),0)</f>
        <v>71</v>
      </c>
      <c r="L1019" s="13" t="n">
        <f aca="false">ROUNDUP((F1019+Parámetros!$C$15)/(1-G1019),0)</f>
        <v>79</v>
      </c>
      <c r="M1019" s="13" t="n">
        <f aca="false">MAX(ROUNDUP((F1019+I1019)/(1-G1019),0),Parámetros!$B$7)</f>
        <v>299</v>
      </c>
      <c r="N1019" s="12" t="n">
        <v>85.5</v>
      </c>
      <c r="O1019" s="12" t="n">
        <v>73</v>
      </c>
      <c r="P1019" s="13" t="n">
        <f aca="false">Parámetros!$B$6</f>
        <v>1</v>
      </c>
      <c r="Q1019" s="13" t="n">
        <f aca="false">IF(AND(ISNUMBER(O1019),O1019-P1019&gt;=Parámetros!$B$7),M1019,IF(J1019&lt;Parámetros!$B$13,J1019,IF(K1019&lt;Parámetros!$B$14,K1019,IF(L1019&lt;Parámetros!$B$15,L1019,M1019))))</f>
        <v>65</v>
      </c>
      <c r="R1019" s="13" t="n">
        <f aca="false">IF(AND(ISNUMBER(O1019),O1019-P1019&gt;=Q1019),O1019-P1019,Q1019)</f>
        <v>72</v>
      </c>
      <c r="S1019" s="3" t="n">
        <f aca="false">IF(ISNUMBER(O1019),R1019/O1019-1,"")</f>
        <v>-0.0136986301369864</v>
      </c>
      <c r="T1019" s="13" t="n">
        <f aca="false">VLOOKUP(R1019,Parámetros!$A$13:$C$16,3,TRUE())</f>
        <v>25</v>
      </c>
      <c r="U1019" s="13" t="n">
        <f aca="false">IF(R1019&gt;=Parámetros!$B$7,I1019,0)</f>
        <v>0</v>
      </c>
      <c r="V1019" s="13" t="n">
        <f aca="false">R1019*(1-G1019)-T1019-U1019</f>
        <v>36.92</v>
      </c>
      <c r="W1019" s="13" t="n">
        <f aca="false">V1019-F1019</f>
        <v>6.71</v>
      </c>
      <c r="X1019" s="2" t="s">
        <v>13693</v>
      </c>
      <c r="Y1019" s="2"/>
      <c r="Z1019" s="13"/>
      <c r="AA1019" s="2"/>
    </row>
    <row r="1020" customFormat="false" ht="15" hidden="false" customHeight="false" outlineLevel="0" collapsed="false">
      <c r="A1020" s="8" t="s">
        <v>12049</v>
      </c>
      <c r="B1020" s="10" t="str">
        <f aca="false">'Layout Mercado Libre'!C1020</f>
        <v>Broncolin Bicoestol Sabor Limón 16 Pastillas</v>
      </c>
      <c r="C1020" s="10" t="str">
        <f aca="false">IFERROR(LEFT('Layout Mercado Libre'!E1020,FIND(" &gt; ",'Layout Mercado Libre'!E1020)-1),"")</f>
        <v>Salud y Equipamiento Médico</v>
      </c>
      <c r="D1020" s="12" t="n">
        <v>26.21</v>
      </c>
      <c r="E1020" s="13" t="n">
        <f aca="false">Parámetros!$B$5</f>
        <v>4</v>
      </c>
      <c r="F1020" s="13" t="n">
        <f aca="false">D1020+E1020</f>
        <v>30.21</v>
      </c>
      <c r="G1020" s="3" t="n">
        <f aca="false">IF(C1020="",Parámetros!$B$9,IFERROR(VLOOKUP(C1020,Parámetros!$A$20:$B$23,2,FALSE()),Parámetros!$B$9))</f>
        <v>0.14</v>
      </c>
      <c r="H1020" s="14" t="n">
        <v>0.16</v>
      </c>
      <c r="I1020" s="12" t="n">
        <v>75</v>
      </c>
      <c r="J1020" s="13" t="n">
        <f aca="false">ROUNDUP((F1020+Parámetros!$C$13)/(1-G1020),0)</f>
        <v>65</v>
      </c>
      <c r="K1020" s="13" t="n">
        <f aca="false">ROUNDUP((F1020+Parámetros!$C$14)/(1-G1020),0)</f>
        <v>71</v>
      </c>
      <c r="L1020" s="13" t="n">
        <f aca="false">ROUNDUP((F1020+Parámetros!$C$15)/(1-G1020),0)</f>
        <v>79</v>
      </c>
      <c r="M1020" s="13" t="n">
        <f aca="false">MAX(ROUNDUP((F1020+I1020)/(1-G1020),0),Parámetros!$B$7)</f>
        <v>299</v>
      </c>
      <c r="N1020" s="12" t="n">
        <v>71.65</v>
      </c>
      <c r="O1020" s="12" t="n">
        <v>68.31</v>
      </c>
      <c r="P1020" s="13" t="n">
        <f aca="false">Parámetros!$B$6</f>
        <v>1</v>
      </c>
      <c r="Q1020" s="13" t="n">
        <f aca="false">IF(AND(ISNUMBER(O1020),O1020-P1020&gt;=Parámetros!$B$7),M1020,IF(J1020&lt;Parámetros!$B$13,J1020,IF(K1020&lt;Parámetros!$B$14,K1020,IF(L1020&lt;Parámetros!$B$15,L1020,M1020))))</f>
        <v>65</v>
      </c>
      <c r="R1020" s="13" t="n">
        <f aca="false">IF(AND(ISNUMBER(O1020),O1020-P1020&gt;=Q1020),O1020-P1020,Q1020)</f>
        <v>67.31</v>
      </c>
      <c r="S1020" s="3" t="n">
        <f aca="false">IF(ISNUMBER(O1020),R1020/O1020-1,"")</f>
        <v>-0.0146391450739277</v>
      </c>
      <c r="T1020" s="13" t="n">
        <f aca="false">VLOOKUP(R1020,Parámetros!$A$13:$C$16,3,TRUE())</f>
        <v>25</v>
      </c>
      <c r="U1020" s="13" t="n">
        <f aca="false">IF(R1020&gt;=Parámetros!$B$7,I1020,0)</f>
        <v>0</v>
      </c>
      <c r="V1020" s="13" t="n">
        <f aca="false">R1020*(1-G1020)-T1020-U1020</f>
        <v>32.8866</v>
      </c>
      <c r="W1020" s="13" t="n">
        <f aca="false">V1020-F1020</f>
        <v>2.6766</v>
      </c>
      <c r="X1020" s="2" t="s">
        <v>13693</v>
      </c>
      <c r="Y1020" s="2"/>
      <c r="Z1020" s="13"/>
      <c r="AA1020" s="2"/>
    </row>
    <row r="1021" customFormat="false" ht="15" hidden="false" customHeight="false" outlineLevel="0" collapsed="false">
      <c r="A1021" s="8" t="s">
        <v>12056</v>
      </c>
      <c r="B1021" s="10" t="str">
        <f aca="false">'Layout Mercado Libre'!C1021</f>
        <v>Taza Entrenadora Evenflo Animal con Popote 11 oz</v>
      </c>
      <c r="C1021" s="10" t="str">
        <f aca="false">IFERROR(LEFT('Layout Mercado Libre'!E1021,FIND(" &gt; ",'Layout Mercado Libre'!E1021)-1),"")</f>
        <v>Bebés</v>
      </c>
      <c r="D1021" s="12" t="n">
        <v>56.11</v>
      </c>
      <c r="E1021" s="13" t="n">
        <f aca="false">Parámetros!$B$5</f>
        <v>4</v>
      </c>
      <c r="F1021" s="13" t="n">
        <f aca="false">D1021+E1021</f>
        <v>60.11</v>
      </c>
      <c r="G1021" s="3" t="n">
        <f aca="false">IF(C1021="",Parámetros!$B$9,IFERROR(VLOOKUP(C1021,Parámetros!$A$20:$B$23,2,FALSE()),Parámetros!$B$9))</f>
        <v>0.15</v>
      </c>
      <c r="H1021" s="14" t="n">
        <v>0.43</v>
      </c>
      <c r="I1021" s="12" t="n">
        <v>75</v>
      </c>
      <c r="J1021" s="13" t="n">
        <f aca="false">ROUNDUP((F1021+Parámetros!$C$13)/(1-G1021),0)</f>
        <v>101</v>
      </c>
      <c r="K1021" s="13" t="n">
        <f aca="false">ROUNDUP((F1021+Parámetros!$C$14)/(1-G1021),0)</f>
        <v>107</v>
      </c>
      <c r="L1021" s="13" t="n">
        <f aca="false">ROUNDUP((F1021+Parámetros!$C$15)/(1-G1021),0)</f>
        <v>115</v>
      </c>
      <c r="M1021" s="13" t="n">
        <f aca="false">MAX(ROUNDUP((F1021+I1021)/(1-G1021),0),Parámetros!$B$7)</f>
        <v>299</v>
      </c>
      <c r="N1021" s="12" t="n">
        <v>92</v>
      </c>
      <c r="O1021" s="12" t="n">
        <v>92</v>
      </c>
      <c r="P1021" s="13" t="n">
        <f aca="false">Parámetros!$B$6</f>
        <v>1</v>
      </c>
      <c r="Q1021" s="13" t="n">
        <f aca="false">IF(AND(ISNUMBER(O1021),O1021-P1021&gt;=Parámetros!$B$7),M1021,IF(J1021&lt;Parámetros!$B$13,J1021,IF(K1021&lt;Parámetros!$B$14,K1021,IF(L1021&lt;Parámetros!$B$15,L1021,M1021))))</f>
        <v>107</v>
      </c>
      <c r="R1021" s="13" t="n">
        <f aca="false">IF(AND(ISNUMBER(O1021),O1021-P1021&gt;=Q1021),O1021-P1021,Q1021)</f>
        <v>107</v>
      </c>
      <c r="S1021" s="3" t="n">
        <f aca="false">IF(ISNUMBER(O1021),R1021/O1021-1,"")</f>
        <v>0.16304347826087</v>
      </c>
      <c r="T1021" s="13" t="n">
        <f aca="false">VLOOKUP(R1021,Parámetros!$A$13:$C$16,3,TRUE())</f>
        <v>30</v>
      </c>
      <c r="U1021" s="13" t="n">
        <f aca="false">IF(R1021&gt;=Parámetros!$B$7,I1021,0)</f>
        <v>0</v>
      </c>
      <c r="V1021" s="13" t="n">
        <f aca="false">R1021*(1-G1021)-T1021-U1021</f>
        <v>60.95</v>
      </c>
      <c r="W1021" s="13" t="n">
        <f aca="false">V1021-F1021</f>
        <v>0.840000000000003</v>
      </c>
      <c r="X1021" s="2" t="s">
        <v>13794</v>
      </c>
      <c r="Y1021" s="2"/>
      <c r="Z1021" s="13"/>
      <c r="AA1021" s="2"/>
    </row>
    <row r="1022" customFormat="false" ht="15" hidden="false" customHeight="false" outlineLevel="0" collapsed="false">
      <c r="A1022" s="8" t="s">
        <v>12067</v>
      </c>
      <c r="B1022" s="10" t="str">
        <f aca="false">'Layout Mercado Libre'!C1022</f>
        <v>Janumet Sitagliptina/Metformina 50 mg/850 mg 28 Tabletas</v>
      </c>
      <c r="C1022" s="10" t="str">
        <f aca="false">IFERROR(LEFT('Layout Mercado Libre'!E1022,FIND(" &gt; ",'Layout Mercado Libre'!E1022)-1),"")</f>
        <v>Salud y Equipamiento Médico</v>
      </c>
      <c r="D1022" s="12" t="n">
        <v>448.28</v>
      </c>
      <c r="E1022" s="13" t="n">
        <f aca="false">Parámetros!$B$5</f>
        <v>4</v>
      </c>
      <c r="F1022" s="13" t="n">
        <f aca="false">D1022+E1022</f>
        <v>452.28</v>
      </c>
      <c r="G1022" s="3" t="n">
        <f aca="false">IF(C1022="",Parámetros!$B$9,IFERROR(VLOOKUP(C1022,Parámetros!$A$20:$B$23,2,FALSE()),Parámetros!$B$9))</f>
        <v>0.14</v>
      </c>
      <c r="H1022" s="14" t="n">
        <v>0.18</v>
      </c>
      <c r="I1022" s="12" t="n">
        <v>75</v>
      </c>
      <c r="J1022" s="13" t="n">
        <f aca="false">ROUNDUP((F1022+Parámetros!$C$13)/(1-G1022),0)</f>
        <v>555</v>
      </c>
      <c r="K1022" s="13" t="n">
        <f aca="false">ROUNDUP((F1022+Parámetros!$C$14)/(1-G1022),0)</f>
        <v>561</v>
      </c>
      <c r="L1022" s="13" t="n">
        <f aca="false">ROUNDUP((F1022+Parámetros!$C$15)/(1-G1022),0)</f>
        <v>569</v>
      </c>
      <c r="M1022" s="13" t="n">
        <f aca="false">MAX(ROUNDUP((F1022+I1022)/(1-G1022),0),Parámetros!$B$7)</f>
        <v>614</v>
      </c>
      <c r="N1022" s="12" t="n">
        <v>1184.2</v>
      </c>
      <c r="O1022" s="12" t="n">
        <v>1055.04</v>
      </c>
      <c r="P1022" s="13" t="n">
        <f aca="false">Parámetros!$B$6</f>
        <v>1</v>
      </c>
      <c r="Q1022" s="13" t="n">
        <f aca="false">IF(AND(ISNUMBER(O1022),O1022-P1022&gt;=Parámetros!$B$7),M1022,IF(J1022&lt;Parámetros!$B$13,J1022,IF(K1022&lt;Parámetros!$B$14,K1022,IF(L1022&lt;Parámetros!$B$15,L1022,M1022))))</f>
        <v>614</v>
      </c>
      <c r="R1022" s="13" t="n">
        <f aca="false">IF(AND(ISNUMBER(O1022),O1022-P1022&gt;=Q1022),O1022-P1022,Q1022)</f>
        <v>1054.04</v>
      </c>
      <c r="S1022" s="3" t="n">
        <f aca="false">IF(ISNUMBER(O1022),R1022/O1022-1,"")</f>
        <v>-0.000947831361844065</v>
      </c>
      <c r="T1022" s="13" t="n">
        <f aca="false">VLOOKUP(R1022,Parámetros!$A$13:$C$16,3,TRUE())</f>
        <v>0</v>
      </c>
      <c r="U1022" s="13" t="n">
        <f aca="false">IF(R1022&gt;=Parámetros!$B$7,I1022,0)</f>
        <v>75</v>
      </c>
      <c r="V1022" s="13" t="n">
        <f aca="false">R1022*(1-G1022)-T1022-U1022</f>
        <v>831.4744</v>
      </c>
      <c r="W1022" s="13" t="n">
        <f aca="false">V1022-F1022</f>
        <v>379.1944</v>
      </c>
      <c r="X1022" s="2" t="s">
        <v>13499</v>
      </c>
      <c r="Y1022" s="2"/>
      <c r="Z1022" s="13"/>
      <c r="AA1022" s="2"/>
    </row>
    <row r="1023" customFormat="false" ht="15" hidden="false" customHeight="false" outlineLevel="0" collapsed="false">
      <c r="A1023" s="8" t="s">
        <v>12077</v>
      </c>
      <c r="B1023" s="10" t="str">
        <f aca="false">'Layout Mercado Libre'!C1023</f>
        <v>Jarabe Ajolotius Ajolomiel con Propóleo 250 ml</v>
      </c>
      <c r="C1023" s="10" t="str">
        <f aca="false">IFERROR(LEFT('Layout Mercado Libre'!E1023,FIND(" &gt; ",'Layout Mercado Libre'!E1023)-1),"")</f>
        <v>Salud y Equipamiento Médico</v>
      </c>
      <c r="D1023" s="12" t="n">
        <v>47.5</v>
      </c>
      <c r="E1023" s="13" t="n">
        <f aca="false">Parámetros!$B$5</f>
        <v>4</v>
      </c>
      <c r="F1023" s="13" t="n">
        <f aca="false">D1023+E1023</f>
        <v>51.5</v>
      </c>
      <c r="G1023" s="3" t="n">
        <f aca="false">IF(C1023="",Parámetros!$B$9,IFERROR(VLOOKUP(C1023,Parámetros!$A$20:$B$23,2,FALSE()),Parámetros!$B$9))</f>
        <v>0.14</v>
      </c>
      <c r="H1023" s="14" t="n">
        <v>0.35</v>
      </c>
      <c r="I1023" s="12" t="n">
        <v>75</v>
      </c>
      <c r="J1023" s="13" t="n">
        <f aca="false">ROUNDUP((F1023+Parámetros!$C$13)/(1-G1023),0)</f>
        <v>89</v>
      </c>
      <c r="K1023" s="13" t="n">
        <f aca="false">ROUNDUP((F1023+Parámetros!$C$14)/(1-G1023),0)</f>
        <v>95</v>
      </c>
      <c r="L1023" s="13" t="n">
        <f aca="false">ROUNDUP((F1023+Parámetros!$C$15)/(1-G1023),0)</f>
        <v>103</v>
      </c>
      <c r="M1023" s="13" t="n">
        <f aca="false">MAX(ROUNDUP((F1023+I1023)/(1-G1023),0),Parámetros!$B$7)</f>
        <v>299</v>
      </c>
      <c r="N1023" s="12" t="n">
        <v>164.8</v>
      </c>
      <c r="O1023" s="12" t="n">
        <v>140</v>
      </c>
      <c r="P1023" s="13" t="n">
        <f aca="false">Parámetros!$B$6</f>
        <v>1</v>
      </c>
      <c r="Q1023" s="13" t="n">
        <f aca="false">IF(AND(ISNUMBER(O1023),O1023-P1023&gt;=Parámetros!$B$7),M1023,IF(J1023&lt;Parámetros!$B$13,J1023,IF(K1023&lt;Parámetros!$B$14,K1023,IF(L1023&lt;Parámetros!$B$15,L1023,M1023))))</f>
        <v>89</v>
      </c>
      <c r="R1023" s="13" t="n">
        <f aca="false">IF(AND(ISNUMBER(O1023),O1023-P1023&gt;=Q1023),O1023-P1023,Q1023)</f>
        <v>139</v>
      </c>
      <c r="S1023" s="3" t="n">
        <f aca="false">IF(ISNUMBER(O1023),R1023/O1023-1,"")</f>
        <v>-0.00714285714285712</v>
      </c>
      <c r="T1023" s="13" t="n">
        <f aca="false">VLOOKUP(R1023,Parámetros!$A$13:$C$16,3,TRUE())</f>
        <v>30</v>
      </c>
      <c r="U1023" s="13" t="n">
        <f aca="false">IF(R1023&gt;=Parámetros!$B$7,I1023,0)</f>
        <v>0</v>
      </c>
      <c r="V1023" s="13" t="n">
        <f aca="false">R1023*(1-G1023)-T1023-U1023</f>
        <v>89.54</v>
      </c>
      <c r="W1023" s="13" t="n">
        <f aca="false">V1023-F1023</f>
        <v>38.04</v>
      </c>
      <c r="X1023" s="2" t="s">
        <v>13580</v>
      </c>
      <c r="Y1023" s="2"/>
      <c r="Z1023" s="13"/>
      <c r="AA1023" s="2"/>
    </row>
    <row r="1024" customFormat="false" ht="15" hidden="false" customHeight="false" outlineLevel="0" collapsed="false">
      <c r="A1024" s="8" t="s">
        <v>12090</v>
      </c>
      <c r="B1024" s="10" t="str">
        <f aca="false">'Layout Mercado Libre'!C1024</f>
        <v>Charyn Azitromicina 500 mg 3 Tabletas</v>
      </c>
      <c r="C1024" s="10" t="str">
        <f aca="false">IFERROR(LEFT('Layout Mercado Libre'!E1024,FIND(" &gt; ",'Layout Mercado Libre'!E1024)-1),"")</f>
        <v>Salud y Equipamiento Médico</v>
      </c>
      <c r="D1024" s="12" t="n">
        <v>22.99</v>
      </c>
      <c r="E1024" s="13" t="n">
        <f aca="false">Parámetros!$B$5</f>
        <v>4</v>
      </c>
      <c r="F1024" s="13" t="n">
        <f aca="false">D1024+E1024</f>
        <v>26.99</v>
      </c>
      <c r="G1024" s="3" t="n">
        <f aca="false">IF(C1024="",Parámetros!$B$9,IFERROR(VLOOKUP(C1024,Parámetros!$A$20:$B$23,2,FALSE()),Parámetros!$B$9))</f>
        <v>0.14</v>
      </c>
      <c r="H1024" s="14" t="n">
        <v>0.13</v>
      </c>
      <c r="I1024" s="12" t="n">
        <v>75</v>
      </c>
      <c r="J1024" s="13" t="n">
        <f aca="false">ROUNDUP((F1024+Parámetros!$C$13)/(1-G1024),0)</f>
        <v>61</v>
      </c>
      <c r="K1024" s="13" t="n">
        <f aca="false">ROUNDUP((F1024+Parámetros!$C$14)/(1-G1024),0)</f>
        <v>67</v>
      </c>
      <c r="L1024" s="13" t="n">
        <f aca="false">ROUNDUP((F1024+Parámetros!$C$15)/(1-G1024),0)</f>
        <v>75</v>
      </c>
      <c r="M1024" s="13" t="n">
        <f aca="false">MAX(ROUNDUP((F1024+I1024)/(1-G1024),0),Parámetros!$B$7)</f>
        <v>299</v>
      </c>
      <c r="N1024" s="12" t="n">
        <v>87.36</v>
      </c>
      <c r="O1024" s="12" t="n">
        <v>110</v>
      </c>
      <c r="P1024" s="13" t="n">
        <f aca="false">Parámetros!$B$6</f>
        <v>1</v>
      </c>
      <c r="Q1024" s="13" t="n">
        <f aca="false">IF(AND(ISNUMBER(O1024),O1024-P1024&gt;=Parámetros!$B$7),M1024,IF(J1024&lt;Parámetros!$B$13,J1024,IF(K1024&lt;Parámetros!$B$14,K1024,IF(L1024&lt;Parámetros!$B$15,L1024,M1024))))</f>
        <v>61</v>
      </c>
      <c r="R1024" s="13" t="n">
        <f aca="false">IF(AND(ISNUMBER(O1024),O1024-P1024&gt;=Q1024),O1024-P1024,Q1024)</f>
        <v>109</v>
      </c>
      <c r="S1024" s="3" t="n">
        <f aca="false">IF(ISNUMBER(O1024),R1024/O1024-1,"")</f>
        <v>-0.00909090909090904</v>
      </c>
      <c r="T1024" s="13" t="n">
        <f aca="false">VLOOKUP(R1024,Parámetros!$A$13:$C$16,3,TRUE())</f>
        <v>30</v>
      </c>
      <c r="U1024" s="13" t="n">
        <f aca="false">IF(R1024&gt;=Parámetros!$B$7,I1024,0)</f>
        <v>0</v>
      </c>
      <c r="V1024" s="13" t="n">
        <f aca="false">R1024*(1-G1024)-T1024-U1024</f>
        <v>63.74</v>
      </c>
      <c r="W1024" s="13" t="n">
        <f aca="false">V1024-F1024</f>
        <v>36.75</v>
      </c>
      <c r="X1024" s="2" t="s">
        <v>13661</v>
      </c>
      <c r="Y1024" s="2"/>
      <c r="Z1024" s="13"/>
      <c r="AA1024" s="2"/>
    </row>
    <row r="1025" customFormat="false" ht="15" hidden="false" customHeight="false" outlineLevel="0" collapsed="false">
      <c r="A1025" s="8" t="s">
        <v>12100</v>
      </c>
      <c r="B1025" s="10" t="str">
        <f aca="false">'Layout Mercado Libre'!C1025</f>
        <v>Desodorante Axe Young en Aerosol 150 ml</v>
      </c>
      <c r="C1025" s="10" t="str">
        <f aca="false">IFERROR(LEFT('Layout Mercado Libre'!E1025,FIND(" &gt; ",'Layout Mercado Libre'!E1025)-1),"")</f>
        <v>Belleza y Cuidado Personal</v>
      </c>
      <c r="D1025" s="12" t="n">
        <v>39.51</v>
      </c>
      <c r="E1025" s="13" t="n">
        <f aca="false">Parámetros!$B$5</f>
        <v>4</v>
      </c>
      <c r="F1025" s="13" t="n">
        <f aca="false">D1025+E1025</f>
        <v>43.51</v>
      </c>
      <c r="G1025" s="3" t="n">
        <f aca="false">IF(C1025="",Parámetros!$B$9,IFERROR(VLOOKUP(C1025,Parámetros!$A$20:$B$23,2,FALSE()),Parámetros!$B$9))</f>
        <v>0.14</v>
      </c>
      <c r="H1025" s="14" t="n">
        <v>0.23</v>
      </c>
      <c r="I1025" s="12" t="n">
        <v>75</v>
      </c>
      <c r="J1025" s="13" t="n">
        <f aca="false">ROUNDUP((F1025+Parámetros!$C$13)/(1-G1025),0)</f>
        <v>80</v>
      </c>
      <c r="K1025" s="13" t="n">
        <f aca="false">ROUNDUP((F1025+Parámetros!$C$14)/(1-G1025),0)</f>
        <v>86</v>
      </c>
      <c r="L1025" s="13" t="n">
        <f aca="false">ROUNDUP((F1025+Parámetros!$C$15)/(1-G1025),0)</f>
        <v>94</v>
      </c>
      <c r="M1025" s="13" t="n">
        <f aca="false">MAX(ROUNDUP((F1025+I1025)/(1-G1025),0),Parámetros!$B$7)</f>
        <v>299</v>
      </c>
      <c r="N1025" s="12" t="n">
        <v>185.84</v>
      </c>
      <c r="O1025" s="12" t="n">
        <v>185.84</v>
      </c>
      <c r="P1025" s="13" t="n">
        <f aca="false">Parámetros!$B$6</f>
        <v>1</v>
      </c>
      <c r="Q1025" s="13" t="n">
        <f aca="false">IF(AND(ISNUMBER(O1025),O1025-P1025&gt;=Parámetros!$B$7),M1025,IF(J1025&lt;Parámetros!$B$13,J1025,IF(K1025&lt;Parámetros!$B$14,K1025,IF(L1025&lt;Parámetros!$B$15,L1025,M1025))))</f>
        <v>80</v>
      </c>
      <c r="R1025" s="13" t="n">
        <f aca="false">IF(AND(ISNUMBER(O1025),O1025-P1025&gt;=Q1025),O1025-P1025,Q1025)</f>
        <v>184.84</v>
      </c>
      <c r="S1025" s="3" t="n">
        <f aca="false">IF(ISNUMBER(O1025),R1025/O1025-1,"")</f>
        <v>-0.0053809728798967</v>
      </c>
      <c r="T1025" s="13" t="n">
        <f aca="false">VLOOKUP(R1025,Parámetros!$A$13:$C$16,3,TRUE())</f>
        <v>37</v>
      </c>
      <c r="U1025" s="13" t="n">
        <f aca="false">IF(R1025&gt;=Parámetros!$B$7,I1025,0)</f>
        <v>0</v>
      </c>
      <c r="V1025" s="13" t="n">
        <f aca="false">R1025*(1-G1025)-T1025-U1025</f>
        <v>121.9624</v>
      </c>
      <c r="W1025" s="13" t="n">
        <f aca="false">V1025-F1025</f>
        <v>78.4524</v>
      </c>
      <c r="X1025" s="2" t="s">
        <v>13625</v>
      </c>
      <c r="Y1025" s="2"/>
      <c r="Z1025" s="13"/>
      <c r="AA1025" s="2"/>
    </row>
    <row r="1026" customFormat="false" ht="15" hidden="false" customHeight="false" outlineLevel="0" collapsed="false">
      <c r="A1026" s="8" t="s">
        <v>12109</v>
      </c>
      <c r="B1026" s="10" t="str">
        <f aca="false">'Layout Mercado Libre'!C1026</f>
        <v>Shampoo Mennen Lavanda y Avena Hidratación 700 ml</v>
      </c>
      <c r="C1026" s="10" t="str">
        <f aca="false">IFERROR(LEFT('Layout Mercado Libre'!E1026,FIND(" &gt; ",'Layout Mercado Libre'!E1026)-1),"")</f>
        <v>Belleza y Cuidado Personal</v>
      </c>
      <c r="D1026" s="12" t="n">
        <v>62.74</v>
      </c>
      <c r="E1026" s="13" t="n">
        <f aca="false">Parámetros!$B$5</f>
        <v>4</v>
      </c>
      <c r="F1026" s="13" t="n">
        <f aca="false">D1026+E1026</f>
        <v>66.74</v>
      </c>
      <c r="G1026" s="3" t="n">
        <f aca="false">IF(C1026="",Parámetros!$B$9,IFERROR(VLOOKUP(C1026,Parámetros!$A$20:$B$23,2,FALSE()),Parámetros!$B$9))</f>
        <v>0.14</v>
      </c>
      <c r="H1026" s="14" t="n">
        <v>0.9</v>
      </c>
      <c r="I1026" s="12" t="n">
        <v>90</v>
      </c>
      <c r="J1026" s="13" t="n">
        <f aca="false">ROUNDUP((F1026+Parámetros!$C$13)/(1-G1026),0)</f>
        <v>107</v>
      </c>
      <c r="K1026" s="13" t="n">
        <f aca="false">ROUNDUP((F1026+Parámetros!$C$14)/(1-G1026),0)</f>
        <v>113</v>
      </c>
      <c r="L1026" s="13" t="n">
        <f aca="false">ROUNDUP((F1026+Parámetros!$C$15)/(1-G1026),0)</f>
        <v>121</v>
      </c>
      <c r="M1026" s="13" t="n">
        <f aca="false">MAX(ROUNDUP((F1026+I1026)/(1-G1026),0),Parámetros!$B$7)</f>
        <v>299</v>
      </c>
      <c r="N1026" s="12" t="n">
        <v>244.55</v>
      </c>
      <c r="O1026" s="12" t="n">
        <v>60</v>
      </c>
      <c r="P1026" s="13" t="n">
        <f aca="false">Parámetros!$B$6</f>
        <v>1</v>
      </c>
      <c r="Q1026" s="13" t="n">
        <f aca="false">IF(AND(ISNUMBER(O1026),O1026-P1026&gt;=Parámetros!$B$7),M1026,IF(J1026&lt;Parámetros!$B$13,J1026,IF(K1026&lt;Parámetros!$B$14,K1026,IF(L1026&lt;Parámetros!$B$15,L1026,M1026))))</f>
        <v>113</v>
      </c>
      <c r="R1026" s="13" t="n">
        <f aca="false">IF(AND(ISNUMBER(O1026),O1026-P1026&gt;=Q1026),O1026-P1026,Q1026)</f>
        <v>113</v>
      </c>
      <c r="S1026" s="3" t="n">
        <f aca="false">IF(ISNUMBER(O1026),R1026/O1026-1,"")</f>
        <v>0.883333333333333</v>
      </c>
      <c r="T1026" s="13" t="n">
        <f aca="false">VLOOKUP(R1026,Parámetros!$A$13:$C$16,3,TRUE())</f>
        <v>30</v>
      </c>
      <c r="U1026" s="13" t="n">
        <f aca="false">IF(R1026&gt;=Parámetros!$B$7,I1026,0)</f>
        <v>0</v>
      </c>
      <c r="V1026" s="13" t="n">
        <f aca="false">R1026*(1-G1026)-T1026-U1026</f>
        <v>67.18</v>
      </c>
      <c r="W1026" s="13" t="n">
        <f aca="false">V1026-F1026</f>
        <v>0.439999999999984</v>
      </c>
      <c r="X1026" s="2" t="s">
        <v>13679</v>
      </c>
      <c r="Y1026" s="2"/>
      <c r="Z1026" s="13"/>
      <c r="AA1026" s="2"/>
    </row>
    <row r="1027" customFormat="false" ht="15" hidden="false" customHeight="false" outlineLevel="0" collapsed="false">
      <c r="A1027" s="8" t="s">
        <v>12120</v>
      </c>
      <c r="B1027" s="10" t="str">
        <f aca="false">'Layout Mercado Libre'!C1027</f>
        <v>Ki-Cab Tegoprazán 50 mg 10 Tabletas</v>
      </c>
      <c r="C1027" s="10" t="str">
        <f aca="false">IFERROR(LEFT('Layout Mercado Libre'!E1027,FIND(" &gt; ",'Layout Mercado Libre'!E1027)-1),"")</f>
        <v>Salud y Equipamiento Médico</v>
      </c>
      <c r="D1027" s="12" t="n">
        <v>729.64</v>
      </c>
      <c r="E1027" s="13" t="n">
        <f aca="false">Parámetros!$B$5</f>
        <v>4</v>
      </c>
      <c r="F1027" s="13" t="n">
        <f aca="false">D1027+E1027</f>
        <v>733.64</v>
      </c>
      <c r="G1027" s="3" t="n">
        <f aca="false">IF(C1027="",Parámetros!$B$9,IFERROR(VLOOKUP(C1027,Parámetros!$A$20:$B$23,2,FALSE()),Parámetros!$B$9))</f>
        <v>0.14</v>
      </c>
      <c r="H1027" s="14" t="n">
        <v>0.14</v>
      </c>
      <c r="I1027" s="12" t="n">
        <v>75</v>
      </c>
      <c r="J1027" s="13" t="n">
        <f aca="false">ROUNDUP((F1027+Parámetros!$C$13)/(1-G1027),0)</f>
        <v>883</v>
      </c>
      <c r="K1027" s="13" t="n">
        <f aca="false">ROUNDUP((F1027+Parámetros!$C$14)/(1-G1027),0)</f>
        <v>888</v>
      </c>
      <c r="L1027" s="13" t="n">
        <f aca="false">ROUNDUP((F1027+Parámetros!$C$15)/(1-G1027),0)</f>
        <v>897</v>
      </c>
      <c r="M1027" s="13" t="n">
        <f aca="false">MAX(ROUNDUP((F1027+I1027)/(1-G1027),0),Parámetros!$B$7)</f>
        <v>941</v>
      </c>
      <c r="N1027" s="12" t="n">
        <v>1015.07</v>
      </c>
      <c r="O1027" s="12" t="n">
        <v>899.95</v>
      </c>
      <c r="P1027" s="13" t="n">
        <f aca="false">Parámetros!$B$6</f>
        <v>1</v>
      </c>
      <c r="Q1027" s="13" t="n">
        <f aca="false">IF(AND(ISNUMBER(O1027),O1027-P1027&gt;=Parámetros!$B$7),M1027,IF(J1027&lt;Parámetros!$B$13,J1027,IF(K1027&lt;Parámetros!$B$14,K1027,IF(L1027&lt;Parámetros!$B$15,L1027,M1027))))</f>
        <v>941</v>
      </c>
      <c r="R1027" s="13" t="n">
        <f aca="false">IF(AND(ISNUMBER(O1027),O1027-P1027&gt;=Q1027),O1027-P1027,Q1027)</f>
        <v>941</v>
      </c>
      <c r="S1027" s="3" t="n">
        <f aca="false">IF(ISNUMBER(O1027),R1027/O1027-1,"")</f>
        <v>0.0456136452025111</v>
      </c>
      <c r="T1027" s="13" t="n">
        <f aca="false">VLOOKUP(R1027,Parámetros!$A$13:$C$16,3,TRUE())</f>
        <v>0</v>
      </c>
      <c r="U1027" s="13" t="n">
        <f aca="false">IF(R1027&gt;=Parámetros!$B$7,I1027,0)</f>
        <v>75</v>
      </c>
      <c r="V1027" s="13" t="n">
        <f aca="false">R1027*(1-G1027)-T1027-U1027</f>
        <v>734.26</v>
      </c>
      <c r="W1027" s="13" t="n">
        <f aca="false">V1027-F1027</f>
        <v>0.620000000000005</v>
      </c>
      <c r="X1027" s="2" t="s">
        <v>13533</v>
      </c>
      <c r="Y1027" s="2"/>
      <c r="Z1027" s="13"/>
      <c r="AA1027" s="2"/>
    </row>
    <row r="1028" customFormat="false" ht="15" hidden="false" customHeight="false" outlineLevel="0" collapsed="false">
      <c r="A1028" s="8" t="s">
        <v>12130</v>
      </c>
      <c r="B1028" s="10" t="str">
        <f aca="false">'Layout Mercado Libre'!C1028</f>
        <v>Sensibit XP Loratadina Ambroxol 5 mg/30 mg 20 Tabletas</v>
      </c>
      <c r="C1028" s="10" t="str">
        <f aca="false">IFERROR(LEFT('Layout Mercado Libre'!E1028,FIND(" &gt; ",'Layout Mercado Libre'!E1028)-1),"")</f>
        <v>Salud y Equipamiento Médico</v>
      </c>
      <c r="D1028" s="12" t="n">
        <v>214.92</v>
      </c>
      <c r="E1028" s="13" t="n">
        <f aca="false">Parámetros!$B$5</f>
        <v>4</v>
      </c>
      <c r="F1028" s="13" t="n">
        <f aca="false">D1028+E1028</f>
        <v>218.92</v>
      </c>
      <c r="G1028" s="3" t="n">
        <f aca="false">IF(C1028="",Parámetros!$B$9,IFERROR(VLOOKUP(C1028,Parámetros!$A$20:$B$23,2,FALSE()),Parámetros!$B$9))</f>
        <v>0.14</v>
      </c>
      <c r="H1028" s="14" t="n">
        <v>0.17</v>
      </c>
      <c r="I1028" s="12" t="n">
        <v>75</v>
      </c>
      <c r="J1028" s="13" t="n">
        <f aca="false">ROUNDUP((F1028+Parámetros!$C$13)/(1-G1028),0)</f>
        <v>284</v>
      </c>
      <c r="K1028" s="13" t="n">
        <f aca="false">ROUNDUP((F1028+Parámetros!$C$14)/(1-G1028),0)</f>
        <v>290</v>
      </c>
      <c r="L1028" s="13" t="n">
        <f aca="false">ROUNDUP((F1028+Parámetros!$C$15)/(1-G1028),0)</f>
        <v>298</v>
      </c>
      <c r="M1028" s="13" t="n">
        <f aca="false">MAX(ROUNDUP((F1028+I1028)/(1-G1028),0),Parámetros!$B$7)</f>
        <v>342</v>
      </c>
      <c r="N1028" s="12" t="n">
        <v>427.03</v>
      </c>
      <c r="O1028" s="12" t="n">
        <v>330</v>
      </c>
      <c r="P1028" s="13" t="n">
        <f aca="false">Parámetros!$B$6</f>
        <v>1</v>
      </c>
      <c r="Q1028" s="13" t="n">
        <f aca="false">IF(AND(ISNUMBER(O1028),O1028-P1028&gt;=Parámetros!$B$7),M1028,IF(J1028&lt;Parámetros!$B$13,J1028,IF(K1028&lt;Parámetros!$B$14,K1028,IF(L1028&lt;Parámetros!$B$15,L1028,M1028))))</f>
        <v>342</v>
      </c>
      <c r="R1028" s="13" t="n">
        <f aca="false">IF(AND(ISNUMBER(O1028),O1028-P1028&gt;=Q1028),O1028-P1028,Q1028)</f>
        <v>342</v>
      </c>
      <c r="S1028" s="3" t="n">
        <f aca="false">IF(ISNUMBER(O1028),R1028/O1028-1,"")</f>
        <v>0.0363636363636364</v>
      </c>
      <c r="T1028" s="13" t="n">
        <f aca="false">VLOOKUP(R1028,Parámetros!$A$13:$C$16,3,TRUE())</f>
        <v>0</v>
      </c>
      <c r="U1028" s="13" t="n">
        <f aca="false">IF(R1028&gt;=Parámetros!$B$7,I1028,0)</f>
        <v>75</v>
      </c>
      <c r="V1028" s="13" t="n">
        <f aca="false">R1028*(1-G1028)-T1028-U1028</f>
        <v>219.12</v>
      </c>
      <c r="W1028" s="13" t="n">
        <f aca="false">V1028-F1028</f>
        <v>0.200000000000017</v>
      </c>
      <c r="X1028" s="2" t="s">
        <v>13521</v>
      </c>
      <c r="Y1028" s="2"/>
      <c r="Z1028" s="13"/>
      <c r="AA1028" s="2"/>
    </row>
    <row r="1029" customFormat="false" ht="15" hidden="false" customHeight="false" outlineLevel="0" collapsed="false">
      <c r="A1029" s="8" t="s">
        <v>12141</v>
      </c>
      <c r="B1029" s="10" t="str">
        <f aca="false">'Layout Mercado Libre'!C1029</f>
        <v>Flagenase 400 Pediátrico Suspensión 120 ml</v>
      </c>
      <c r="C1029" s="10" t="str">
        <f aca="false">IFERROR(LEFT('Layout Mercado Libre'!E1029,FIND(" &gt; ",'Layout Mercado Libre'!E1029)-1),"")</f>
        <v>Salud y Equipamiento Médico</v>
      </c>
      <c r="D1029" s="12" t="n">
        <v>166.32</v>
      </c>
      <c r="E1029" s="13" t="n">
        <f aca="false">Parámetros!$B$5</f>
        <v>4</v>
      </c>
      <c r="F1029" s="13" t="n">
        <f aca="false">D1029+E1029</f>
        <v>170.32</v>
      </c>
      <c r="G1029" s="3" t="n">
        <f aca="false">IF(C1029="",Parámetros!$B$9,IFERROR(VLOOKUP(C1029,Parámetros!$A$20:$B$23,2,FALSE()),Parámetros!$B$9))</f>
        <v>0.14</v>
      </c>
      <c r="H1029" s="14" t="n">
        <v>0.19</v>
      </c>
      <c r="I1029" s="12" t="n">
        <v>75</v>
      </c>
      <c r="J1029" s="13" t="n">
        <f aca="false">ROUNDUP((F1029+Parámetros!$C$13)/(1-G1029),0)</f>
        <v>228</v>
      </c>
      <c r="K1029" s="13" t="n">
        <f aca="false">ROUNDUP((F1029+Parámetros!$C$14)/(1-G1029),0)</f>
        <v>233</v>
      </c>
      <c r="L1029" s="13" t="n">
        <f aca="false">ROUNDUP((F1029+Parámetros!$C$15)/(1-G1029),0)</f>
        <v>242</v>
      </c>
      <c r="M1029" s="13" t="n">
        <f aca="false">MAX(ROUNDUP((F1029+I1029)/(1-G1029),0),Parámetros!$B$7)</f>
        <v>299</v>
      </c>
      <c r="N1029" s="12" t="n">
        <v>342.08</v>
      </c>
      <c r="O1029" s="12" t="n">
        <v>305</v>
      </c>
      <c r="P1029" s="13" t="n">
        <f aca="false">Parámetros!$B$6</f>
        <v>1</v>
      </c>
      <c r="Q1029" s="13" t="n">
        <f aca="false">IF(AND(ISNUMBER(O1029),O1029-P1029&gt;=Parámetros!$B$7),M1029,IF(J1029&lt;Parámetros!$B$13,J1029,IF(K1029&lt;Parámetros!$B$14,K1029,IF(L1029&lt;Parámetros!$B$15,L1029,M1029))))</f>
        <v>299</v>
      </c>
      <c r="R1029" s="13" t="n">
        <f aca="false">IF(AND(ISNUMBER(O1029),O1029-P1029&gt;=Q1029),O1029-P1029,Q1029)</f>
        <v>304</v>
      </c>
      <c r="S1029" s="3" t="n">
        <f aca="false">IF(ISNUMBER(O1029),R1029/O1029-1,"")</f>
        <v>-0.00327868852459012</v>
      </c>
      <c r="T1029" s="13" t="n">
        <f aca="false">VLOOKUP(R1029,Parámetros!$A$13:$C$16,3,TRUE())</f>
        <v>0</v>
      </c>
      <c r="U1029" s="13" t="n">
        <f aca="false">IF(R1029&gt;=Parámetros!$B$7,I1029,0)</f>
        <v>75</v>
      </c>
      <c r="V1029" s="13" t="n">
        <f aca="false">R1029*(1-G1029)-T1029-U1029</f>
        <v>186.44</v>
      </c>
      <c r="W1029" s="13" t="n">
        <f aca="false">V1029-F1029</f>
        <v>16.12</v>
      </c>
      <c r="X1029" s="2" t="s">
        <v>13511</v>
      </c>
      <c r="Y1029" s="2"/>
      <c r="Z1029" s="13"/>
      <c r="AA1029" s="2"/>
    </row>
    <row r="1030" customFormat="false" ht="15" hidden="false" customHeight="false" outlineLevel="0" collapsed="false">
      <c r="A1030" s="8" t="s">
        <v>12156</v>
      </c>
      <c r="B1030" s="10" t="str">
        <f aca="false">'Layout Mercado Libre'!C1030</f>
        <v>Enjuague Bucal Listerine Cuidado Total 500 ml</v>
      </c>
      <c r="C1030" s="10" t="str">
        <f aca="false">IFERROR(LEFT('Layout Mercado Libre'!E1030,FIND(" &gt; ",'Layout Mercado Libre'!E1030)-1),"")</f>
        <v>Belleza y Cuidado Personal</v>
      </c>
      <c r="D1030" s="12" t="n">
        <v>94.09</v>
      </c>
      <c r="E1030" s="13" t="n">
        <f aca="false">Parámetros!$B$5</f>
        <v>4</v>
      </c>
      <c r="F1030" s="13" t="n">
        <f aca="false">D1030+E1030</f>
        <v>98.09</v>
      </c>
      <c r="G1030" s="3" t="n">
        <f aca="false">IF(C1030="",Parámetros!$B$9,IFERROR(VLOOKUP(C1030,Parámetros!$A$20:$B$23,2,FALSE()),Parámetros!$B$9))</f>
        <v>0.14</v>
      </c>
      <c r="H1030" s="14" t="n">
        <v>0.65</v>
      </c>
      <c r="I1030" s="12" t="n">
        <v>90</v>
      </c>
      <c r="J1030" s="13" t="n">
        <f aca="false">ROUNDUP((F1030+Parámetros!$C$13)/(1-G1030),0)</f>
        <v>144</v>
      </c>
      <c r="K1030" s="13" t="n">
        <f aca="false">ROUNDUP((F1030+Parámetros!$C$14)/(1-G1030),0)</f>
        <v>149</v>
      </c>
      <c r="L1030" s="13" t="n">
        <f aca="false">ROUNDUP((F1030+Parámetros!$C$15)/(1-G1030),0)</f>
        <v>158</v>
      </c>
      <c r="M1030" s="13" t="n">
        <f aca="false">MAX(ROUNDUP((F1030+I1030)/(1-G1030),0),Parámetros!$B$7)</f>
        <v>299</v>
      </c>
      <c r="N1030" s="12" t="n">
        <v>268.29</v>
      </c>
      <c r="O1030" s="12" t="n">
        <v>103</v>
      </c>
      <c r="P1030" s="13" t="n">
        <f aca="false">Parámetros!$B$6</f>
        <v>1</v>
      </c>
      <c r="Q1030" s="13" t="n">
        <f aca="false">IF(AND(ISNUMBER(O1030),O1030-P1030&gt;=Parámetros!$B$7),M1030,IF(J1030&lt;Parámetros!$B$13,J1030,IF(K1030&lt;Parámetros!$B$14,K1030,IF(L1030&lt;Parámetros!$B$15,L1030,M1030))))</f>
        <v>158</v>
      </c>
      <c r="R1030" s="13" t="n">
        <f aca="false">IF(AND(ISNUMBER(O1030),O1030-P1030&gt;=Q1030),O1030-P1030,Q1030)</f>
        <v>158</v>
      </c>
      <c r="S1030" s="3" t="n">
        <f aca="false">IF(ISNUMBER(O1030),R1030/O1030-1,"")</f>
        <v>0.533980582524272</v>
      </c>
      <c r="T1030" s="13" t="n">
        <f aca="false">VLOOKUP(R1030,Parámetros!$A$13:$C$16,3,TRUE())</f>
        <v>37</v>
      </c>
      <c r="U1030" s="13" t="n">
        <f aca="false">IF(R1030&gt;=Parámetros!$B$7,I1030,0)</f>
        <v>0</v>
      </c>
      <c r="V1030" s="13" t="n">
        <f aca="false">R1030*(1-G1030)-T1030-U1030</f>
        <v>98.88</v>
      </c>
      <c r="W1030" s="13" t="n">
        <f aca="false">V1030-F1030</f>
        <v>0.789999999999992</v>
      </c>
      <c r="X1030" s="2" t="s">
        <v>13691</v>
      </c>
      <c r="Y1030" s="2"/>
      <c r="Z1030" s="13"/>
      <c r="AA1030" s="2"/>
    </row>
    <row r="1031" customFormat="false" ht="15" hidden="false" customHeight="false" outlineLevel="0" collapsed="false">
      <c r="A1031" s="8" t="s">
        <v>12164</v>
      </c>
      <c r="B1031" s="10" t="str">
        <f aca="false">'Layout Mercado Libre'!C1031</f>
        <v>Jabón Líquido Corporal Grisi Neutro Hipoalergénico 450 ml</v>
      </c>
      <c r="C1031" s="10" t="str">
        <f aca="false">IFERROR(LEFT('Layout Mercado Libre'!E1031,FIND(" &gt; ",'Layout Mercado Libre'!E1031)-1),"")</f>
        <v>Belleza y Cuidado Personal</v>
      </c>
      <c r="D1031" s="12" t="n">
        <v>46.33</v>
      </c>
      <c r="E1031" s="13" t="n">
        <f aca="false">Parámetros!$B$5</f>
        <v>4</v>
      </c>
      <c r="F1031" s="13" t="n">
        <f aca="false">D1031+E1031</f>
        <v>50.33</v>
      </c>
      <c r="G1031" s="3" t="n">
        <f aca="false">IF(C1031="",Parámetros!$B$9,IFERROR(VLOOKUP(C1031,Parámetros!$A$20:$B$23,2,FALSE()),Parámetros!$B$9))</f>
        <v>0.14</v>
      </c>
      <c r="H1031" s="14" t="n">
        <v>0.59</v>
      </c>
      <c r="I1031" s="12" t="n">
        <v>90</v>
      </c>
      <c r="J1031" s="13" t="n">
        <f aca="false">ROUNDUP((F1031+Parámetros!$C$13)/(1-G1031),0)</f>
        <v>88</v>
      </c>
      <c r="K1031" s="13" t="n">
        <f aca="false">ROUNDUP((F1031+Parámetros!$C$14)/(1-G1031),0)</f>
        <v>94</v>
      </c>
      <c r="L1031" s="13" t="n">
        <f aca="false">ROUNDUP((F1031+Parámetros!$C$15)/(1-G1031),0)</f>
        <v>102</v>
      </c>
      <c r="M1031" s="13" t="n">
        <f aca="false">MAX(ROUNDUP((F1031+I1031)/(1-G1031),0),Parámetros!$B$7)</f>
        <v>299</v>
      </c>
      <c r="N1031" s="12" t="n">
        <v>160.34</v>
      </c>
      <c r="O1031" s="12" t="n">
        <v>48.05</v>
      </c>
      <c r="P1031" s="13" t="n">
        <f aca="false">Parámetros!$B$6</f>
        <v>1</v>
      </c>
      <c r="Q1031" s="13" t="n">
        <f aca="false">IF(AND(ISNUMBER(O1031),O1031-P1031&gt;=Parámetros!$B$7),M1031,IF(J1031&lt;Parámetros!$B$13,J1031,IF(K1031&lt;Parámetros!$B$14,K1031,IF(L1031&lt;Parámetros!$B$15,L1031,M1031))))</f>
        <v>88</v>
      </c>
      <c r="R1031" s="13" t="n">
        <f aca="false">IF(AND(ISNUMBER(O1031),O1031-P1031&gt;=Q1031),O1031-P1031,Q1031)</f>
        <v>88</v>
      </c>
      <c r="S1031" s="3" t="n">
        <f aca="false">IF(ISNUMBER(O1031),R1031/O1031-1,"")</f>
        <v>0.831425598335068</v>
      </c>
      <c r="T1031" s="13" t="n">
        <f aca="false">VLOOKUP(R1031,Parámetros!$A$13:$C$16,3,TRUE())</f>
        <v>25</v>
      </c>
      <c r="U1031" s="13" t="n">
        <f aca="false">IF(R1031&gt;=Parámetros!$B$7,I1031,0)</f>
        <v>0</v>
      </c>
      <c r="V1031" s="13" t="n">
        <f aca="false">R1031*(1-G1031)-T1031-U1031</f>
        <v>50.68</v>
      </c>
      <c r="W1031" s="13" t="n">
        <f aca="false">V1031-F1031</f>
        <v>0.349999999999994</v>
      </c>
      <c r="X1031" s="2" t="s">
        <v>13772</v>
      </c>
      <c r="Y1031" s="2"/>
      <c r="Z1031" s="13"/>
      <c r="AA1031" s="2"/>
    </row>
    <row r="1032" customFormat="false" ht="15" hidden="false" customHeight="false" outlineLevel="0" collapsed="false">
      <c r="A1032" s="8" t="s">
        <v>12177</v>
      </c>
      <c r="B1032" s="10" t="str">
        <f aca="false">'Layout Mercado Libre'!C1032</f>
        <v>Espuma Modeladora Caprice Final Touch 200 g</v>
      </c>
      <c r="C1032" s="10" t="str">
        <f aca="false">IFERROR(LEFT('Layout Mercado Libre'!E1032,FIND(" &gt; ",'Layout Mercado Libre'!E1032)-1),"")</f>
        <v>Belleza y Cuidado Personal</v>
      </c>
      <c r="D1032" s="12" t="n">
        <v>46.93</v>
      </c>
      <c r="E1032" s="13" t="n">
        <f aca="false">Parámetros!$B$5</f>
        <v>4</v>
      </c>
      <c r="F1032" s="13" t="n">
        <f aca="false">D1032+E1032</f>
        <v>50.93</v>
      </c>
      <c r="G1032" s="3" t="n">
        <f aca="false">IF(C1032="",Parámetros!$B$9,IFERROR(VLOOKUP(C1032,Parámetros!$A$20:$B$23,2,FALSE()),Parámetros!$B$9))</f>
        <v>0.14</v>
      </c>
      <c r="H1032" s="14" t="n">
        <v>0.28</v>
      </c>
      <c r="I1032" s="12" t="n">
        <v>75</v>
      </c>
      <c r="J1032" s="13" t="n">
        <f aca="false">ROUNDUP((F1032+Parámetros!$C$13)/(1-G1032),0)</f>
        <v>89</v>
      </c>
      <c r="K1032" s="13" t="n">
        <f aca="false">ROUNDUP((F1032+Parámetros!$C$14)/(1-G1032),0)</f>
        <v>95</v>
      </c>
      <c r="L1032" s="13" t="n">
        <f aca="false">ROUNDUP((F1032+Parámetros!$C$15)/(1-G1032),0)</f>
        <v>103</v>
      </c>
      <c r="M1032" s="13" t="n">
        <f aca="false">MAX(ROUNDUP((F1032+I1032)/(1-G1032),0),Parámetros!$B$7)</f>
        <v>299</v>
      </c>
      <c r="N1032" s="12"/>
      <c r="O1032" s="12"/>
      <c r="P1032" s="13" t="n">
        <f aca="false">Parámetros!$B$6</f>
        <v>1</v>
      </c>
      <c r="Q1032" s="13" t="n">
        <f aca="false">IF(AND(ISNUMBER(O1032),O1032-P1032&gt;=Parámetros!$B$7),M1032,IF(J1032&lt;Parámetros!$B$13,J1032,IF(K1032&lt;Parámetros!$B$14,K1032,IF(L1032&lt;Parámetros!$B$15,L1032,M1032))))</f>
        <v>89</v>
      </c>
      <c r="R1032" s="13" t="n">
        <f aca="false">IF(AND(ISNUMBER(O1032),O1032-P1032&gt;=Q1032),O1032-P1032,Q1032)</f>
        <v>89</v>
      </c>
      <c r="S1032" s="3" t="str">
        <f aca="false">IF(ISNUMBER(O1032),R1032/O1032-1,"")</f>
        <v/>
      </c>
      <c r="T1032" s="13" t="n">
        <f aca="false">VLOOKUP(R1032,Parámetros!$A$13:$C$16,3,TRUE())</f>
        <v>25</v>
      </c>
      <c r="U1032" s="13" t="n">
        <f aca="false">IF(R1032&gt;=Parámetros!$B$7,I1032,0)</f>
        <v>0</v>
      </c>
      <c r="V1032" s="13" t="n">
        <f aca="false">R1032*(1-G1032)-T1032-U1032</f>
        <v>51.54</v>
      </c>
      <c r="W1032" s="13" t="n">
        <f aca="false">V1032-F1032</f>
        <v>0.609999999999992</v>
      </c>
      <c r="X1032" s="2" t="s">
        <v>13680</v>
      </c>
      <c r="Y1032" s="2"/>
      <c r="Z1032" s="13"/>
      <c r="AA1032" s="2"/>
    </row>
    <row r="1033" customFormat="false" ht="15" hidden="false" customHeight="false" outlineLevel="0" collapsed="false">
      <c r="A1033" s="8" t="s">
        <v>12187</v>
      </c>
      <c r="B1033" s="10" t="str">
        <f aca="false">'Layout Mercado Libre'!C1033</f>
        <v>Madecassol C Metronidazol 300 mg/15 mg/6 mg 12 Óvulos</v>
      </c>
      <c r="C1033" s="10" t="str">
        <f aca="false">IFERROR(LEFT('Layout Mercado Libre'!E1033,FIND(" &gt; ",'Layout Mercado Libre'!E1033)-1),"")</f>
        <v>Salud y Equipamiento Médico</v>
      </c>
      <c r="D1033" s="12" t="n">
        <v>525.4</v>
      </c>
      <c r="E1033" s="13" t="n">
        <f aca="false">Parámetros!$B$5</f>
        <v>4</v>
      </c>
      <c r="F1033" s="13" t="n">
        <f aca="false">D1033+E1033</f>
        <v>529.4</v>
      </c>
      <c r="G1033" s="3" t="n">
        <f aca="false">IF(C1033="",Parámetros!$B$9,IFERROR(VLOOKUP(C1033,Parámetros!$A$20:$B$23,2,FALSE()),Parámetros!$B$9))</f>
        <v>0.14</v>
      </c>
      <c r="H1033" s="14" t="n">
        <v>0.15</v>
      </c>
      <c r="I1033" s="12" t="n">
        <v>75</v>
      </c>
      <c r="J1033" s="13" t="n">
        <f aca="false">ROUNDUP((F1033+Parámetros!$C$13)/(1-G1033),0)</f>
        <v>645</v>
      </c>
      <c r="K1033" s="13" t="n">
        <f aca="false">ROUNDUP((F1033+Parámetros!$C$14)/(1-G1033),0)</f>
        <v>651</v>
      </c>
      <c r="L1033" s="13" t="n">
        <f aca="false">ROUNDUP((F1033+Parámetros!$C$15)/(1-G1033),0)</f>
        <v>659</v>
      </c>
      <c r="M1033" s="13" t="n">
        <f aca="false">MAX(ROUNDUP((F1033+I1033)/(1-G1033),0),Parámetros!$B$7)</f>
        <v>703</v>
      </c>
      <c r="N1033" s="12"/>
      <c r="O1033" s="12"/>
      <c r="P1033" s="13" t="n">
        <f aca="false">Parámetros!$B$6</f>
        <v>1</v>
      </c>
      <c r="Q1033" s="13" t="n">
        <f aca="false">IF(AND(ISNUMBER(O1033),O1033-P1033&gt;=Parámetros!$B$7),M1033,IF(J1033&lt;Parámetros!$B$13,J1033,IF(K1033&lt;Parámetros!$B$14,K1033,IF(L1033&lt;Parámetros!$B$15,L1033,M1033))))</f>
        <v>703</v>
      </c>
      <c r="R1033" s="13" t="n">
        <f aca="false">IF(AND(ISNUMBER(O1033),O1033-P1033&gt;=Q1033),O1033-P1033,Q1033)</f>
        <v>703</v>
      </c>
      <c r="S1033" s="3" t="str">
        <f aca="false">IF(ISNUMBER(O1033),R1033/O1033-1,"")</f>
        <v/>
      </c>
      <c r="T1033" s="13" t="n">
        <f aca="false">VLOOKUP(R1033,Parámetros!$A$13:$C$16,3,TRUE())</f>
        <v>0</v>
      </c>
      <c r="U1033" s="13" t="n">
        <f aca="false">IF(R1033&gt;=Parámetros!$B$7,I1033,0)</f>
        <v>75</v>
      </c>
      <c r="V1033" s="13" t="n">
        <f aca="false">R1033*(1-G1033)-T1033-U1033</f>
        <v>529.58</v>
      </c>
      <c r="W1033" s="13" t="n">
        <f aca="false">V1033-F1033</f>
        <v>0.180000000000064</v>
      </c>
      <c r="X1033" s="2" t="s">
        <v>13795</v>
      </c>
      <c r="Y1033" s="2"/>
      <c r="Z1033" s="13"/>
      <c r="AA1033" s="2"/>
    </row>
    <row r="1034" customFormat="false" ht="15" hidden="false" customHeight="false" outlineLevel="0" collapsed="false">
      <c r="A1034" s="8" t="s">
        <v>12197</v>
      </c>
      <c r="B1034" s="10" t="str">
        <f aca="false">'Layout Mercado Libre'!C1034</f>
        <v>Plaquenil Hidroxicloroquina 200 mg 20 Tabletas</v>
      </c>
      <c r="C1034" s="10" t="str">
        <f aca="false">IFERROR(LEFT('Layout Mercado Libre'!E1034,FIND(" &gt; ",'Layout Mercado Libre'!E1034)-1),"")</f>
        <v>Salud y Equipamiento Médico</v>
      </c>
      <c r="D1034" s="12" t="n">
        <v>695.69</v>
      </c>
      <c r="E1034" s="13" t="n">
        <f aca="false">Parámetros!$B$5</f>
        <v>4</v>
      </c>
      <c r="F1034" s="13" t="n">
        <f aca="false">D1034+E1034</f>
        <v>699.69</v>
      </c>
      <c r="G1034" s="3" t="n">
        <f aca="false">IF(C1034="",Parámetros!$B$9,IFERROR(VLOOKUP(C1034,Parámetros!$A$20:$B$23,2,FALSE()),Parámetros!$B$9))</f>
        <v>0.14</v>
      </c>
      <c r="H1034" s="14" t="n">
        <v>0.17</v>
      </c>
      <c r="I1034" s="12" t="n">
        <v>75</v>
      </c>
      <c r="J1034" s="13" t="n">
        <f aca="false">ROUNDUP((F1034+Parámetros!$C$13)/(1-G1034),0)</f>
        <v>843</v>
      </c>
      <c r="K1034" s="13" t="n">
        <f aca="false">ROUNDUP((F1034+Parámetros!$C$14)/(1-G1034),0)</f>
        <v>849</v>
      </c>
      <c r="L1034" s="13" t="n">
        <f aca="false">ROUNDUP((F1034+Parámetros!$C$15)/(1-G1034),0)</f>
        <v>857</v>
      </c>
      <c r="M1034" s="13" t="n">
        <f aca="false">MAX(ROUNDUP((F1034+I1034)/(1-G1034),0),Parámetros!$B$7)</f>
        <v>901</v>
      </c>
      <c r="N1034" s="12" t="n">
        <v>1276.23</v>
      </c>
      <c r="O1034" s="12" t="n">
        <v>901.27</v>
      </c>
      <c r="P1034" s="13" t="n">
        <f aca="false">Parámetros!$B$6</f>
        <v>1</v>
      </c>
      <c r="Q1034" s="13" t="n">
        <f aca="false">IF(AND(ISNUMBER(O1034),O1034-P1034&gt;=Parámetros!$B$7),M1034,IF(J1034&lt;Parámetros!$B$13,J1034,IF(K1034&lt;Parámetros!$B$14,K1034,IF(L1034&lt;Parámetros!$B$15,L1034,M1034))))</f>
        <v>901</v>
      </c>
      <c r="R1034" s="13" t="n">
        <f aca="false">IF(AND(ISNUMBER(O1034),O1034-P1034&gt;=Q1034),O1034-P1034,Q1034)</f>
        <v>901</v>
      </c>
      <c r="S1034" s="3" t="n">
        <f aca="false">IF(ISNUMBER(O1034),R1034/O1034-1,"")</f>
        <v>-0.000299577263195294</v>
      </c>
      <c r="T1034" s="13" t="n">
        <f aca="false">VLOOKUP(R1034,Parámetros!$A$13:$C$16,3,TRUE())</f>
        <v>0</v>
      </c>
      <c r="U1034" s="13" t="n">
        <f aca="false">IF(R1034&gt;=Parámetros!$B$7,I1034,0)</f>
        <v>75</v>
      </c>
      <c r="V1034" s="13" t="n">
        <f aca="false">R1034*(1-G1034)-T1034-U1034</f>
        <v>699.86</v>
      </c>
      <c r="W1034" s="13" t="n">
        <f aca="false">V1034-F1034</f>
        <v>0.169999999999959</v>
      </c>
      <c r="X1034" s="2" t="s">
        <v>13521</v>
      </c>
      <c r="Y1034" s="2"/>
      <c r="Z1034" s="13"/>
      <c r="AA1034" s="2"/>
    </row>
    <row r="1035" customFormat="false" ht="15" hidden="false" customHeight="false" outlineLevel="0" collapsed="false">
      <c r="A1035" s="8" t="s">
        <v>12207</v>
      </c>
      <c r="B1035" s="10" t="str">
        <f aca="false">'Layout Mercado Libre'!C1035</f>
        <v>Edarbi Azilsartán Medoxomilo 80 mg 28 Tabletas</v>
      </c>
      <c r="C1035" s="10" t="str">
        <f aca="false">IFERROR(LEFT('Layout Mercado Libre'!E1035,FIND(" &gt; ",'Layout Mercado Libre'!E1035)-1),"")</f>
        <v>Salud y Equipamiento Médico</v>
      </c>
      <c r="D1035" s="12" t="n">
        <v>965.42</v>
      </c>
      <c r="E1035" s="13" t="n">
        <f aca="false">Parámetros!$B$5</f>
        <v>4</v>
      </c>
      <c r="F1035" s="13" t="n">
        <f aca="false">D1035+E1035</f>
        <v>969.42</v>
      </c>
      <c r="G1035" s="3" t="n">
        <f aca="false">IF(C1035="",Parámetros!$B$9,IFERROR(VLOOKUP(C1035,Parámetros!$A$20:$B$23,2,FALSE()),Parámetros!$B$9))</f>
        <v>0.14</v>
      </c>
      <c r="H1035" s="14" t="n">
        <v>0.18</v>
      </c>
      <c r="I1035" s="12" t="n">
        <v>75</v>
      </c>
      <c r="J1035" s="13" t="n">
        <f aca="false">ROUNDUP((F1035+Parámetros!$C$13)/(1-G1035),0)</f>
        <v>1157</v>
      </c>
      <c r="K1035" s="13" t="n">
        <f aca="false">ROUNDUP((F1035+Parámetros!$C$14)/(1-G1035),0)</f>
        <v>1163</v>
      </c>
      <c r="L1035" s="13" t="n">
        <f aca="false">ROUNDUP((F1035+Parámetros!$C$15)/(1-G1035),0)</f>
        <v>1171</v>
      </c>
      <c r="M1035" s="13" t="n">
        <f aca="false">MAX(ROUNDUP((F1035+I1035)/(1-G1035),0),Parámetros!$B$7)</f>
        <v>1215</v>
      </c>
      <c r="N1035" s="12" t="n">
        <v>1811.43</v>
      </c>
      <c r="O1035" s="12" t="n">
        <v>1579</v>
      </c>
      <c r="P1035" s="13" t="n">
        <f aca="false">Parámetros!$B$6</f>
        <v>1</v>
      </c>
      <c r="Q1035" s="13" t="n">
        <f aca="false">IF(AND(ISNUMBER(O1035),O1035-P1035&gt;=Parámetros!$B$7),M1035,IF(J1035&lt;Parámetros!$B$13,J1035,IF(K1035&lt;Parámetros!$B$14,K1035,IF(L1035&lt;Parámetros!$B$15,L1035,M1035))))</f>
        <v>1215</v>
      </c>
      <c r="R1035" s="13" t="n">
        <f aca="false">IF(AND(ISNUMBER(O1035),O1035-P1035&gt;=Q1035),O1035-P1035,Q1035)</f>
        <v>1578</v>
      </c>
      <c r="S1035" s="3" t="n">
        <f aca="false">IF(ISNUMBER(O1035),R1035/O1035-1,"")</f>
        <v>-0.000633312222925953</v>
      </c>
      <c r="T1035" s="13" t="n">
        <f aca="false">VLOOKUP(R1035,Parámetros!$A$13:$C$16,3,TRUE())</f>
        <v>0</v>
      </c>
      <c r="U1035" s="13" t="n">
        <f aca="false">IF(R1035&gt;=Parámetros!$B$7,I1035,0)</f>
        <v>75</v>
      </c>
      <c r="V1035" s="13" t="n">
        <f aca="false">R1035*(1-G1035)-T1035-U1035</f>
        <v>1282.08</v>
      </c>
      <c r="W1035" s="13" t="n">
        <f aca="false">V1035-F1035</f>
        <v>312.66</v>
      </c>
      <c r="X1035" s="2" t="s">
        <v>13499</v>
      </c>
      <c r="Y1035" s="2"/>
      <c r="Z1035" s="13"/>
      <c r="AA1035" s="2"/>
    </row>
    <row r="1036" customFormat="false" ht="15" hidden="false" customHeight="false" outlineLevel="0" collapsed="false">
      <c r="A1036" s="8" t="s">
        <v>12219</v>
      </c>
      <c r="B1036" s="10" t="str">
        <f aca="false">'Layout Mercado Libre'!C1036</f>
        <v>Cepillo Dental Oral-B Indicator 40 Suave 2 Piezas</v>
      </c>
      <c r="C1036" s="10" t="str">
        <f aca="false">IFERROR(LEFT('Layout Mercado Libre'!E1036,FIND(" &gt; ",'Layout Mercado Libre'!E1036)-1),"")</f>
        <v>Belleza y Cuidado Personal</v>
      </c>
      <c r="D1036" s="12" t="n">
        <v>29.68</v>
      </c>
      <c r="E1036" s="13" t="n">
        <f aca="false">Parámetros!$B$5</f>
        <v>4</v>
      </c>
      <c r="F1036" s="13" t="n">
        <f aca="false">D1036+E1036</f>
        <v>33.68</v>
      </c>
      <c r="G1036" s="3" t="n">
        <f aca="false">IF(C1036="",Parámetros!$B$9,IFERROR(VLOOKUP(C1036,Parámetros!$A$20:$B$23,2,FALSE()),Parámetros!$B$9))</f>
        <v>0.14</v>
      </c>
      <c r="H1036" s="14" t="n">
        <v>0.16</v>
      </c>
      <c r="I1036" s="12" t="n">
        <v>75</v>
      </c>
      <c r="J1036" s="13" t="n">
        <f aca="false">ROUNDUP((F1036+Parámetros!$C$13)/(1-G1036),0)</f>
        <v>69</v>
      </c>
      <c r="K1036" s="13" t="n">
        <f aca="false">ROUNDUP((F1036+Parámetros!$C$14)/(1-G1036),0)</f>
        <v>75</v>
      </c>
      <c r="L1036" s="13" t="n">
        <f aca="false">ROUNDUP((F1036+Parámetros!$C$15)/(1-G1036),0)</f>
        <v>83</v>
      </c>
      <c r="M1036" s="13" t="n">
        <f aca="false">MAX(ROUNDUP((F1036+I1036)/(1-G1036),0),Parámetros!$B$7)</f>
        <v>299</v>
      </c>
      <c r="N1036" s="12" t="n">
        <v>181.4</v>
      </c>
      <c r="O1036" s="12" t="n">
        <v>90</v>
      </c>
      <c r="P1036" s="13" t="n">
        <f aca="false">Parámetros!$B$6</f>
        <v>1</v>
      </c>
      <c r="Q1036" s="13" t="n">
        <f aca="false">IF(AND(ISNUMBER(O1036),O1036-P1036&gt;=Parámetros!$B$7),M1036,IF(J1036&lt;Parámetros!$B$13,J1036,IF(K1036&lt;Parámetros!$B$14,K1036,IF(L1036&lt;Parámetros!$B$15,L1036,M1036))))</f>
        <v>69</v>
      </c>
      <c r="R1036" s="13" t="n">
        <f aca="false">IF(AND(ISNUMBER(O1036),O1036-P1036&gt;=Q1036),O1036-P1036,Q1036)</f>
        <v>89</v>
      </c>
      <c r="S1036" s="3" t="n">
        <f aca="false">IF(ISNUMBER(O1036),R1036/O1036-1,"")</f>
        <v>-0.0111111111111111</v>
      </c>
      <c r="T1036" s="13" t="n">
        <f aca="false">VLOOKUP(R1036,Parámetros!$A$13:$C$16,3,TRUE())</f>
        <v>25</v>
      </c>
      <c r="U1036" s="13" t="n">
        <f aca="false">IF(R1036&gt;=Parámetros!$B$7,I1036,0)</f>
        <v>0</v>
      </c>
      <c r="V1036" s="13" t="n">
        <f aca="false">R1036*(1-G1036)-T1036-U1036</f>
        <v>51.54</v>
      </c>
      <c r="W1036" s="13" t="n">
        <f aca="false">V1036-F1036</f>
        <v>17.86</v>
      </c>
      <c r="X1036" s="2" t="s">
        <v>13769</v>
      </c>
      <c r="Y1036" s="2"/>
      <c r="Z1036" s="13"/>
      <c r="AA1036" s="2"/>
    </row>
    <row r="1037" customFormat="false" ht="15" hidden="false" customHeight="false" outlineLevel="0" collapsed="false">
      <c r="A1037" s="8" t="s">
        <v>12228</v>
      </c>
      <c r="B1037" s="10" t="str">
        <f aca="false">'Layout Mercado Libre'!C1037</f>
        <v>Xarelto Rivaroxabán 10 mg 30 Comprimidos</v>
      </c>
      <c r="C1037" s="10" t="str">
        <f aca="false">IFERROR(LEFT('Layout Mercado Libre'!E1037,FIND(" &gt; ",'Layout Mercado Libre'!E1037)-1),"")</f>
        <v>Salud y Equipamiento Médico</v>
      </c>
      <c r="D1037" s="12" t="n">
        <v>820</v>
      </c>
      <c r="E1037" s="13" t="n">
        <f aca="false">Parámetros!$B$5</f>
        <v>4</v>
      </c>
      <c r="F1037" s="13" t="n">
        <f aca="false">D1037+E1037</f>
        <v>824</v>
      </c>
      <c r="G1037" s="3" t="n">
        <f aca="false">IF(C1037="",Parámetros!$B$9,IFERROR(VLOOKUP(C1037,Parámetros!$A$20:$B$23,2,FALSE()),Parámetros!$B$9))</f>
        <v>0.14</v>
      </c>
      <c r="H1037" s="14" t="n">
        <v>0.19</v>
      </c>
      <c r="I1037" s="12" t="n">
        <v>75</v>
      </c>
      <c r="J1037" s="13" t="n">
        <f aca="false">ROUNDUP((F1037+Parámetros!$C$13)/(1-G1037),0)</f>
        <v>988</v>
      </c>
      <c r="K1037" s="13" t="n">
        <f aca="false">ROUNDUP((F1037+Parámetros!$C$14)/(1-G1037),0)</f>
        <v>994</v>
      </c>
      <c r="L1037" s="13" t="n">
        <f aca="false">ROUNDUP((F1037+Parámetros!$C$15)/(1-G1037),0)</f>
        <v>1002</v>
      </c>
      <c r="M1037" s="13" t="n">
        <f aca="false">MAX(ROUNDUP((F1037+I1037)/(1-G1037),0),Parámetros!$B$7)</f>
        <v>1046</v>
      </c>
      <c r="N1037" s="12" t="n">
        <v>3190.6</v>
      </c>
      <c r="O1037" s="12" t="n">
        <v>2200</v>
      </c>
      <c r="P1037" s="13" t="n">
        <f aca="false">Parámetros!$B$6</f>
        <v>1</v>
      </c>
      <c r="Q1037" s="13" t="n">
        <f aca="false">IF(AND(ISNUMBER(O1037),O1037-P1037&gt;=Parámetros!$B$7),M1037,IF(J1037&lt;Parámetros!$B$13,J1037,IF(K1037&lt;Parámetros!$B$14,K1037,IF(L1037&lt;Parámetros!$B$15,L1037,M1037))))</f>
        <v>1046</v>
      </c>
      <c r="R1037" s="13" t="n">
        <f aca="false">IF(AND(ISNUMBER(O1037),O1037-P1037&gt;=Q1037),O1037-P1037,Q1037)</f>
        <v>2199</v>
      </c>
      <c r="S1037" s="3" t="n">
        <f aca="false">IF(ISNUMBER(O1037),R1037/O1037-1,"")</f>
        <v>-0.000454545454545485</v>
      </c>
      <c r="T1037" s="13" t="n">
        <f aca="false">VLOOKUP(R1037,Parámetros!$A$13:$C$16,3,TRUE())</f>
        <v>0</v>
      </c>
      <c r="U1037" s="13" t="n">
        <f aca="false">IF(R1037&gt;=Parámetros!$B$7,I1037,0)</f>
        <v>75</v>
      </c>
      <c r="V1037" s="13" t="n">
        <f aca="false">R1037*(1-G1037)-T1037-U1037</f>
        <v>1816.14</v>
      </c>
      <c r="W1037" s="13" t="n">
        <f aca="false">V1037-F1037</f>
        <v>992.14</v>
      </c>
      <c r="X1037" s="2" t="s">
        <v>13627</v>
      </c>
      <c r="Y1037" s="2"/>
      <c r="Z1037" s="13"/>
      <c r="AA1037" s="2"/>
    </row>
    <row r="1038" customFormat="false" ht="15" hidden="false" customHeight="false" outlineLevel="0" collapsed="false">
      <c r="A1038" s="8" t="s">
        <v>12235</v>
      </c>
      <c r="B1038" s="10" t="str">
        <f aca="false">'Layout Mercado Libre'!C1038</f>
        <v>Clobesol Crema Clobetasol 0.05% 30 g</v>
      </c>
      <c r="C1038" s="10" t="str">
        <f aca="false">IFERROR(LEFT('Layout Mercado Libre'!E1038,FIND(" &gt; ",'Layout Mercado Libre'!E1038)-1),"")</f>
        <v>Salud y Equipamiento Médico</v>
      </c>
      <c r="D1038" s="12" t="n">
        <v>337.08</v>
      </c>
      <c r="E1038" s="13" t="n">
        <f aca="false">Parámetros!$B$5</f>
        <v>4</v>
      </c>
      <c r="F1038" s="13" t="n">
        <f aca="false">D1038+E1038</f>
        <v>341.08</v>
      </c>
      <c r="G1038" s="3" t="n">
        <f aca="false">IF(C1038="",Parámetros!$B$9,IFERROR(VLOOKUP(C1038,Parámetros!$A$20:$B$23,2,FALSE()),Parámetros!$B$9))</f>
        <v>0.14</v>
      </c>
      <c r="H1038" s="14" t="n">
        <v>0.08</v>
      </c>
      <c r="I1038" s="12" t="n">
        <v>75</v>
      </c>
      <c r="J1038" s="13" t="n">
        <f aca="false">ROUNDUP((F1038+Parámetros!$C$13)/(1-G1038),0)</f>
        <v>426</v>
      </c>
      <c r="K1038" s="13" t="n">
        <f aca="false">ROUNDUP((F1038+Parámetros!$C$14)/(1-G1038),0)</f>
        <v>432</v>
      </c>
      <c r="L1038" s="13" t="n">
        <f aca="false">ROUNDUP((F1038+Parámetros!$C$15)/(1-G1038),0)</f>
        <v>440</v>
      </c>
      <c r="M1038" s="13" t="n">
        <f aca="false">MAX(ROUNDUP((F1038+I1038)/(1-G1038),0),Parámetros!$B$7)</f>
        <v>484</v>
      </c>
      <c r="N1038" s="12" t="n">
        <v>746.83</v>
      </c>
      <c r="O1038" s="12" t="n">
        <v>695</v>
      </c>
      <c r="P1038" s="13" t="n">
        <f aca="false">Parámetros!$B$6</f>
        <v>1</v>
      </c>
      <c r="Q1038" s="13" t="n">
        <f aca="false">IF(AND(ISNUMBER(O1038),O1038-P1038&gt;=Parámetros!$B$7),M1038,IF(J1038&lt;Parámetros!$B$13,J1038,IF(K1038&lt;Parámetros!$B$14,K1038,IF(L1038&lt;Parámetros!$B$15,L1038,M1038))))</f>
        <v>484</v>
      </c>
      <c r="R1038" s="13" t="n">
        <f aca="false">IF(AND(ISNUMBER(O1038),O1038-P1038&gt;=Q1038),O1038-P1038,Q1038)</f>
        <v>694</v>
      </c>
      <c r="S1038" s="3" t="n">
        <f aca="false">IF(ISNUMBER(O1038),R1038/O1038-1,"")</f>
        <v>-0.00143884892086332</v>
      </c>
      <c r="T1038" s="13" t="n">
        <f aca="false">VLOOKUP(R1038,Parámetros!$A$13:$C$16,3,TRUE())</f>
        <v>0</v>
      </c>
      <c r="U1038" s="13" t="n">
        <f aca="false">IF(R1038&gt;=Parámetros!$B$7,I1038,0)</f>
        <v>75</v>
      </c>
      <c r="V1038" s="13" t="n">
        <f aca="false">R1038*(1-G1038)-T1038-U1038</f>
        <v>521.84</v>
      </c>
      <c r="W1038" s="13" t="n">
        <f aca="false">V1038-F1038</f>
        <v>180.76</v>
      </c>
      <c r="X1038" s="2" t="s">
        <v>13582</v>
      </c>
      <c r="Y1038" s="2"/>
      <c r="Z1038" s="13"/>
      <c r="AA1038" s="2"/>
    </row>
    <row r="1039" customFormat="false" ht="15" hidden="false" customHeight="false" outlineLevel="0" collapsed="false">
      <c r="A1039" s="8" t="s">
        <v>12247</v>
      </c>
      <c r="B1039" s="10" t="str">
        <f aca="false">'Layout Mercado Libre'!C1039</f>
        <v>Degregan Clopidogrel 75 mg 28 Tabletas</v>
      </c>
      <c r="C1039" s="10" t="str">
        <f aca="false">IFERROR(LEFT('Layout Mercado Libre'!E1039,FIND(" &gt; ",'Layout Mercado Libre'!E1039)-1),"")</f>
        <v>Salud y Equipamiento Médico</v>
      </c>
      <c r="D1039" s="12" t="n">
        <v>692.82</v>
      </c>
      <c r="E1039" s="13" t="n">
        <f aca="false">Parámetros!$B$5</f>
        <v>4</v>
      </c>
      <c r="F1039" s="13" t="n">
        <f aca="false">D1039+E1039</f>
        <v>696.82</v>
      </c>
      <c r="G1039" s="3" t="n">
        <f aca="false">IF(C1039="",Parámetros!$B$9,IFERROR(VLOOKUP(C1039,Parámetros!$A$20:$B$23,2,FALSE()),Parámetros!$B$9))</f>
        <v>0.14</v>
      </c>
      <c r="H1039" s="14" t="n">
        <v>0.18</v>
      </c>
      <c r="I1039" s="12" t="n">
        <v>75</v>
      </c>
      <c r="J1039" s="13" t="n">
        <f aca="false">ROUNDUP((F1039+Parámetros!$C$13)/(1-G1039),0)</f>
        <v>840</v>
      </c>
      <c r="K1039" s="13" t="n">
        <f aca="false">ROUNDUP((F1039+Parámetros!$C$14)/(1-G1039),0)</f>
        <v>846</v>
      </c>
      <c r="L1039" s="13" t="n">
        <f aca="false">ROUNDUP((F1039+Parámetros!$C$15)/(1-G1039),0)</f>
        <v>854</v>
      </c>
      <c r="M1039" s="13" t="n">
        <f aca="false">MAX(ROUNDUP((F1039+I1039)/(1-G1039),0),Parámetros!$B$7)</f>
        <v>898</v>
      </c>
      <c r="N1039" s="12" t="n">
        <v>1327.21</v>
      </c>
      <c r="O1039" s="12" t="n">
        <v>1108</v>
      </c>
      <c r="P1039" s="13" t="n">
        <f aca="false">Parámetros!$B$6</f>
        <v>1</v>
      </c>
      <c r="Q1039" s="13" t="n">
        <f aca="false">IF(AND(ISNUMBER(O1039),O1039-P1039&gt;=Parámetros!$B$7),M1039,IF(J1039&lt;Parámetros!$B$13,J1039,IF(K1039&lt;Parámetros!$B$14,K1039,IF(L1039&lt;Parámetros!$B$15,L1039,M1039))))</f>
        <v>898</v>
      </c>
      <c r="R1039" s="13" t="n">
        <f aca="false">IF(AND(ISNUMBER(O1039),O1039-P1039&gt;=Q1039),O1039-P1039,Q1039)</f>
        <v>1107</v>
      </c>
      <c r="S1039" s="3" t="n">
        <f aca="false">IF(ISNUMBER(O1039),R1039/O1039-1,"")</f>
        <v>-0.000902527075812287</v>
      </c>
      <c r="T1039" s="13" t="n">
        <f aca="false">VLOOKUP(R1039,Parámetros!$A$13:$C$16,3,TRUE())</f>
        <v>0</v>
      </c>
      <c r="U1039" s="13" t="n">
        <f aca="false">IF(R1039&gt;=Parámetros!$B$7,I1039,0)</f>
        <v>75</v>
      </c>
      <c r="V1039" s="13" t="n">
        <f aca="false">R1039*(1-G1039)-T1039-U1039</f>
        <v>877.02</v>
      </c>
      <c r="W1039" s="13" t="n">
        <f aca="false">V1039-F1039</f>
        <v>180.2</v>
      </c>
      <c r="X1039" s="2" t="s">
        <v>13499</v>
      </c>
      <c r="Y1039" s="2"/>
      <c r="Z1039" s="13"/>
      <c r="AA1039" s="2"/>
    </row>
    <row r="1040" customFormat="false" ht="15" hidden="false" customHeight="false" outlineLevel="0" collapsed="false">
      <c r="A1040" s="8" t="s">
        <v>12259</v>
      </c>
      <c r="B1040" s="10" t="str">
        <f aca="false">'Layout Mercado Libre'!C1040</f>
        <v>Pañales Kleenbebé Movilastic Extra Jumbo Etapa 6 40 Piezas</v>
      </c>
      <c r="C1040" s="10" t="str">
        <f aca="false">IFERROR(LEFT('Layout Mercado Libre'!E1040,FIND(" &gt; ",'Layout Mercado Libre'!E1040)-1),"")</f>
        <v>Bebés</v>
      </c>
      <c r="D1040" s="12" t="n">
        <v>227.06</v>
      </c>
      <c r="E1040" s="13" t="n">
        <f aca="false">Parámetros!$B$5</f>
        <v>4</v>
      </c>
      <c r="F1040" s="13" t="n">
        <f aca="false">D1040+E1040</f>
        <v>231.06</v>
      </c>
      <c r="G1040" s="3" t="n">
        <f aca="false">IF(C1040="",Parámetros!$B$9,IFERROR(VLOOKUP(C1040,Parámetros!$A$20:$B$23,2,FALSE()),Parámetros!$B$9))</f>
        <v>0.15</v>
      </c>
      <c r="H1040" s="14" t="n">
        <v>3.2</v>
      </c>
      <c r="I1040" s="12" t="n">
        <v>125</v>
      </c>
      <c r="J1040" s="13" t="n">
        <f aca="false">ROUNDUP((F1040+Parámetros!$C$13)/(1-G1040),0)</f>
        <v>302</v>
      </c>
      <c r="K1040" s="13" t="n">
        <f aca="false">ROUNDUP((F1040+Parámetros!$C$14)/(1-G1040),0)</f>
        <v>308</v>
      </c>
      <c r="L1040" s="13" t="n">
        <f aca="false">ROUNDUP((F1040+Parámetros!$C$15)/(1-G1040),0)</f>
        <v>316</v>
      </c>
      <c r="M1040" s="13" t="n">
        <f aca="false">MAX(ROUNDUP((F1040+I1040)/(1-G1040),0),Parámetros!$B$7)</f>
        <v>419</v>
      </c>
      <c r="N1040" s="12"/>
      <c r="O1040" s="12"/>
      <c r="P1040" s="13" t="n">
        <f aca="false">Parámetros!$B$6</f>
        <v>1</v>
      </c>
      <c r="Q1040" s="13" t="n">
        <f aca="false">IF(AND(ISNUMBER(O1040),O1040-P1040&gt;=Parámetros!$B$7),M1040,IF(J1040&lt;Parámetros!$B$13,J1040,IF(K1040&lt;Parámetros!$B$14,K1040,IF(L1040&lt;Parámetros!$B$15,L1040,M1040))))</f>
        <v>419</v>
      </c>
      <c r="R1040" s="13" t="n">
        <f aca="false">IF(AND(ISNUMBER(O1040),O1040-P1040&gt;=Q1040),O1040-P1040,Q1040)</f>
        <v>419</v>
      </c>
      <c r="S1040" s="3" t="str">
        <f aca="false">IF(ISNUMBER(O1040),R1040/O1040-1,"")</f>
        <v/>
      </c>
      <c r="T1040" s="13" t="n">
        <f aca="false">VLOOKUP(R1040,Parámetros!$A$13:$C$16,3,TRUE())</f>
        <v>0</v>
      </c>
      <c r="U1040" s="13" t="n">
        <f aca="false">IF(R1040&gt;=Parámetros!$B$7,I1040,0)</f>
        <v>125</v>
      </c>
      <c r="V1040" s="13" t="n">
        <f aca="false">R1040*(1-G1040)-T1040-U1040</f>
        <v>231.15</v>
      </c>
      <c r="W1040" s="13" t="n">
        <f aca="false">V1040-F1040</f>
        <v>0.089999999999975</v>
      </c>
      <c r="X1040" s="2" t="s">
        <v>13510</v>
      </c>
      <c r="Y1040" s="2"/>
      <c r="Z1040" s="13"/>
      <c r="AA1040" s="2"/>
    </row>
    <row r="1041" customFormat="false" ht="15" hidden="false" customHeight="false" outlineLevel="0" collapsed="false">
      <c r="A1041" s="8" t="s">
        <v>12268</v>
      </c>
      <c r="B1041" s="10" t="str">
        <f aca="false">'Layout Mercado Libre'!C1041</f>
        <v>Divelgel Pinaverio 100 mg Dimeticona 300 mg 16 Cápsulas</v>
      </c>
      <c r="C1041" s="10" t="str">
        <f aca="false">IFERROR(LEFT('Layout Mercado Libre'!E1041,FIND(" &gt; ",'Layout Mercado Libre'!E1041)-1),"")</f>
        <v>Salud y Equipamiento Médico</v>
      </c>
      <c r="D1041" s="12" t="n">
        <v>92.86</v>
      </c>
      <c r="E1041" s="13" t="n">
        <f aca="false">Parámetros!$B$5</f>
        <v>4</v>
      </c>
      <c r="F1041" s="13" t="n">
        <f aca="false">D1041+E1041</f>
        <v>96.86</v>
      </c>
      <c r="G1041" s="3" t="n">
        <f aca="false">IF(C1041="",Parámetros!$B$9,IFERROR(VLOOKUP(C1041,Parámetros!$A$20:$B$23,2,FALSE()),Parámetros!$B$9))</f>
        <v>0.14</v>
      </c>
      <c r="H1041" s="14" t="n">
        <v>0.16</v>
      </c>
      <c r="I1041" s="12" t="n">
        <v>75</v>
      </c>
      <c r="J1041" s="13" t="n">
        <f aca="false">ROUNDUP((F1041+Parámetros!$C$13)/(1-G1041),0)</f>
        <v>142</v>
      </c>
      <c r="K1041" s="13" t="n">
        <f aca="false">ROUNDUP((F1041+Parámetros!$C$14)/(1-G1041),0)</f>
        <v>148</v>
      </c>
      <c r="L1041" s="13" t="n">
        <f aca="false">ROUNDUP((F1041+Parámetros!$C$15)/(1-G1041),0)</f>
        <v>156</v>
      </c>
      <c r="M1041" s="13" t="n">
        <f aca="false">MAX(ROUNDUP((F1041+I1041)/(1-G1041),0),Parámetros!$B$7)</f>
        <v>299</v>
      </c>
      <c r="N1041" s="12" t="n">
        <v>216.77</v>
      </c>
      <c r="O1041" s="12" t="n">
        <v>179</v>
      </c>
      <c r="P1041" s="13" t="n">
        <f aca="false">Parámetros!$B$6</f>
        <v>1</v>
      </c>
      <c r="Q1041" s="13" t="n">
        <f aca="false">IF(AND(ISNUMBER(O1041),O1041-P1041&gt;=Parámetros!$B$7),M1041,IF(J1041&lt;Parámetros!$B$13,J1041,IF(K1041&lt;Parámetros!$B$14,K1041,IF(L1041&lt;Parámetros!$B$15,L1041,M1041))))</f>
        <v>148</v>
      </c>
      <c r="R1041" s="13" t="n">
        <f aca="false">IF(AND(ISNUMBER(O1041),O1041-P1041&gt;=Q1041),O1041-P1041,Q1041)</f>
        <v>178</v>
      </c>
      <c r="S1041" s="3" t="n">
        <f aca="false">IF(ISNUMBER(O1041),R1041/O1041-1,"")</f>
        <v>-0.005586592178771</v>
      </c>
      <c r="T1041" s="13" t="n">
        <f aca="false">VLOOKUP(R1041,Parámetros!$A$13:$C$16,3,TRUE())</f>
        <v>37</v>
      </c>
      <c r="U1041" s="13" t="n">
        <f aca="false">IF(R1041&gt;=Parámetros!$B$7,I1041,0)</f>
        <v>0</v>
      </c>
      <c r="V1041" s="13" t="n">
        <f aca="false">R1041*(1-G1041)-T1041-U1041</f>
        <v>116.08</v>
      </c>
      <c r="W1041" s="13" t="n">
        <f aca="false">V1041-F1041</f>
        <v>19.22</v>
      </c>
      <c r="X1041" s="2" t="s">
        <v>13522</v>
      </c>
      <c r="Y1041" s="2"/>
      <c r="Z1041" s="13"/>
      <c r="AA1041" s="2"/>
    </row>
    <row r="1042" customFormat="false" ht="15" hidden="false" customHeight="false" outlineLevel="0" collapsed="false">
      <c r="A1042" s="8" t="s">
        <v>12282</v>
      </c>
      <c r="B1042" s="10" t="str">
        <f aca="false">'Layout Mercado Libre'!C1042</f>
        <v>Ulsen Omeprazol 20 mg 28 Cápsulas Duo Pack</v>
      </c>
      <c r="C1042" s="10" t="str">
        <f aca="false">IFERROR(LEFT('Layout Mercado Libre'!E1042,FIND(" &gt; ",'Layout Mercado Libre'!E1042)-1),"")</f>
        <v>Salud y Equipamiento Médico</v>
      </c>
      <c r="D1042" s="12" t="n">
        <v>362.95</v>
      </c>
      <c r="E1042" s="13" t="n">
        <f aca="false">Parámetros!$B$5</f>
        <v>4</v>
      </c>
      <c r="F1042" s="13" t="n">
        <f aca="false">D1042+E1042</f>
        <v>366.95</v>
      </c>
      <c r="G1042" s="3" t="n">
        <f aca="false">IF(C1042="",Parámetros!$B$9,IFERROR(VLOOKUP(C1042,Parámetros!$A$20:$B$23,2,FALSE()),Parámetros!$B$9))</f>
        <v>0.14</v>
      </c>
      <c r="H1042" s="14" t="n">
        <v>0.18</v>
      </c>
      <c r="I1042" s="12" t="n">
        <v>75</v>
      </c>
      <c r="J1042" s="13" t="n">
        <f aca="false">ROUNDUP((F1042+Parámetros!$C$13)/(1-G1042),0)</f>
        <v>456</v>
      </c>
      <c r="K1042" s="13" t="n">
        <f aca="false">ROUNDUP((F1042+Parámetros!$C$14)/(1-G1042),0)</f>
        <v>462</v>
      </c>
      <c r="L1042" s="13" t="n">
        <f aca="false">ROUNDUP((F1042+Parámetros!$C$15)/(1-G1042),0)</f>
        <v>470</v>
      </c>
      <c r="M1042" s="13" t="n">
        <f aca="false">MAX(ROUNDUP((F1042+I1042)/(1-G1042),0),Parámetros!$B$7)</f>
        <v>514</v>
      </c>
      <c r="N1042" s="12" t="n">
        <v>718.77</v>
      </c>
      <c r="O1042" s="12" t="n">
        <v>621.12</v>
      </c>
      <c r="P1042" s="13" t="n">
        <f aca="false">Parámetros!$B$6</f>
        <v>1</v>
      </c>
      <c r="Q1042" s="13" t="n">
        <f aca="false">IF(AND(ISNUMBER(O1042),O1042-P1042&gt;=Parámetros!$B$7),M1042,IF(J1042&lt;Parámetros!$B$13,J1042,IF(K1042&lt;Parámetros!$B$14,K1042,IF(L1042&lt;Parámetros!$B$15,L1042,M1042))))</f>
        <v>514</v>
      </c>
      <c r="R1042" s="13" t="n">
        <f aca="false">IF(AND(ISNUMBER(O1042),O1042-P1042&gt;=Q1042),O1042-P1042,Q1042)</f>
        <v>620.12</v>
      </c>
      <c r="S1042" s="3" t="n">
        <f aca="false">IF(ISNUMBER(O1042),R1042/O1042-1,"")</f>
        <v>-0.00160999484801649</v>
      </c>
      <c r="T1042" s="13" t="n">
        <f aca="false">VLOOKUP(R1042,Parámetros!$A$13:$C$16,3,TRUE())</f>
        <v>0</v>
      </c>
      <c r="U1042" s="13" t="n">
        <f aca="false">IF(R1042&gt;=Parámetros!$B$7,I1042,0)</f>
        <v>75</v>
      </c>
      <c r="V1042" s="13" t="n">
        <f aca="false">R1042*(1-G1042)-T1042-U1042</f>
        <v>458.3032</v>
      </c>
      <c r="W1042" s="13" t="n">
        <f aca="false">V1042-F1042</f>
        <v>91.3532</v>
      </c>
      <c r="X1042" s="2" t="s">
        <v>13636</v>
      </c>
      <c r="Y1042" s="2"/>
      <c r="Z1042" s="13"/>
      <c r="AA1042" s="2"/>
    </row>
    <row r="1043" customFormat="false" ht="15" hidden="false" customHeight="false" outlineLevel="0" collapsed="false">
      <c r="A1043" s="8" t="s">
        <v>12294</v>
      </c>
      <c r="B1043" s="10" t="str">
        <f aca="false">'Layout Mercado Libre'!C1043</f>
        <v>Jabón en Barra Grisi Neutro 3 Piezas de 150 g</v>
      </c>
      <c r="C1043" s="10" t="str">
        <f aca="false">IFERROR(LEFT('Layout Mercado Libre'!E1043,FIND(" &gt; ",'Layout Mercado Libre'!E1043)-1),"")</f>
        <v>Belleza y Cuidado Personal</v>
      </c>
      <c r="D1043" s="12" t="n">
        <v>33.59</v>
      </c>
      <c r="E1043" s="13" t="n">
        <f aca="false">Parámetros!$B$5</f>
        <v>4</v>
      </c>
      <c r="F1043" s="13" t="n">
        <f aca="false">D1043+E1043</f>
        <v>37.59</v>
      </c>
      <c r="G1043" s="3" t="n">
        <f aca="false">IF(C1043="",Parámetros!$B$9,IFERROR(VLOOKUP(C1043,Parámetros!$A$20:$B$23,2,FALSE()),Parámetros!$B$9))</f>
        <v>0.14</v>
      </c>
      <c r="H1043" s="14" t="n">
        <v>0.57</v>
      </c>
      <c r="I1043" s="12" t="n">
        <v>90</v>
      </c>
      <c r="J1043" s="13" t="n">
        <f aca="false">ROUNDUP((F1043+Parámetros!$C$13)/(1-G1043),0)</f>
        <v>73</v>
      </c>
      <c r="K1043" s="13" t="n">
        <f aca="false">ROUNDUP((F1043+Parámetros!$C$14)/(1-G1043),0)</f>
        <v>79</v>
      </c>
      <c r="L1043" s="13" t="n">
        <f aca="false">ROUNDUP((F1043+Parámetros!$C$15)/(1-G1043),0)</f>
        <v>87</v>
      </c>
      <c r="M1043" s="13" t="n">
        <f aca="false">MAX(ROUNDUP((F1043+I1043)/(1-G1043),0),Parámetros!$B$7)</f>
        <v>299</v>
      </c>
      <c r="N1043" s="12" t="n">
        <v>178.11</v>
      </c>
      <c r="O1043" s="12" t="n">
        <v>63.09</v>
      </c>
      <c r="P1043" s="13" t="n">
        <f aca="false">Parámetros!$B$6</f>
        <v>1</v>
      </c>
      <c r="Q1043" s="13" t="n">
        <f aca="false">IF(AND(ISNUMBER(O1043),O1043-P1043&gt;=Parámetros!$B$7),M1043,IF(J1043&lt;Parámetros!$B$13,J1043,IF(K1043&lt;Parámetros!$B$14,K1043,IF(L1043&lt;Parámetros!$B$15,L1043,M1043))))</f>
        <v>73</v>
      </c>
      <c r="R1043" s="13" t="n">
        <f aca="false">IF(AND(ISNUMBER(O1043),O1043-P1043&gt;=Q1043),O1043-P1043,Q1043)</f>
        <v>73</v>
      </c>
      <c r="S1043" s="3" t="n">
        <f aca="false">IF(ISNUMBER(O1043),R1043/O1043-1,"")</f>
        <v>0.157077191313996</v>
      </c>
      <c r="T1043" s="13" t="n">
        <f aca="false">VLOOKUP(R1043,Parámetros!$A$13:$C$16,3,TRUE())</f>
        <v>25</v>
      </c>
      <c r="U1043" s="13" t="n">
        <f aca="false">IF(R1043&gt;=Parámetros!$B$7,I1043,0)</f>
        <v>0</v>
      </c>
      <c r="V1043" s="13" t="n">
        <f aca="false">R1043*(1-G1043)-T1043-U1043</f>
        <v>37.78</v>
      </c>
      <c r="W1043" s="13" t="n">
        <f aca="false">V1043-F1043</f>
        <v>0.189999999999998</v>
      </c>
      <c r="X1043" s="2" t="s">
        <v>13796</v>
      </c>
      <c r="Y1043" s="2"/>
      <c r="Z1043" s="13"/>
      <c r="AA1043" s="2"/>
    </row>
    <row r="1044" customFormat="false" ht="15" hidden="false" customHeight="false" outlineLevel="0" collapsed="false">
      <c r="A1044" s="8" t="s">
        <v>12305</v>
      </c>
      <c r="B1044" s="10" t="str">
        <f aca="false">'Layout Mercado Libre'!C1044</f>
        <v>Inhibitron Dual Omeprazol 20 mg 14 Cápsulas</v>
      </c>
      <c r="C1044" s="10" t="str">
        <f aca="false">IFERROR(LEFT('Layout Mercado Libre'!E1044,FIND(" &gt; ",'Layout Mercado Libre'!E1044)-1),"")</f>
        <v>Salud y Equipamiento Médico</v>
      </c>
      <c r="D1044" s="12" t="n">
        <v>223.56</v>
      </c>
      <c r="E1044" s="13" t="n">
        <f aca="false">Parámetros!$B$5</f>
        <v>4</v>
      </c>
      <c r="F1044" s="13" t="n">
        <f aca="false">D1044+E1044</f>
        <v>227.56</v>
      </c>
      <c r="G1044" s="3" t="n">
        <f aca="false">IF(C1044="",Parámetros!$B$9,IFERROR(VLOOKUP(C1044,Parámetros!$A$20:$B$23,2,FALSE()),Parámetros!$B$9))</f>
        <v>0.14</v>
      </c>
      <c r="H1044" s="14" t="n">
        <v>0.15</v>
      </c>
      <c r="I1044" s="12" t="n">
        <v>75</v>
      </c>
      <c r="J1044" s="13" t="n">
        <f aca="false">ROUNDUP((F1044+Parámetros!$C$13)/(1-G1044),0)</f>
        <v>294</v>
      </c>
      <c r="K1044" s="13" t="n">
        <f aca="false">ROUNDUP((F1044+Parámetros!$C$14)/(1-G1044),0)</f>
        <v>300</v>
      </c>
      <c r="L1044" s="13" t="n">
        <f aca="false">ROUNDUP((F1044+Parámetros!$C$15)/(1-G1044),0)</f>
        <v>308</v>
      </c>
      <c r="M1044" s="13" t="n">
        <f aca="false">MAX(ROUNDUP((F1044+I1044)/(1-G1044),0),Parámetros!$B$7)</f>
        <v>352</v>
      </c>
      <c r="N1044" s="12"/>
      <c r="O1044" s="12"/>
      <c r="P1044" s="13" t="n">
        <f aca="false">Parámetros!$B$6</f>
        <v>1</v>
      </c>
      <c r="Q1044" s="13" t="n">
        <f aca="false">IF(AND(ISNUMBER(O1044),O1044-P1044&gt;=Parámetros!$B$7),M1044,IF(J1044&lt;Parámetros!$B$13,J1044,IF(K1044&lt;Parámetros!$B$14,K1044,IF(L1044&lt;Parámetros!$B$15,L1044,M1044))))</f>
        <v>352</v>
      </c>
      <c r="R1044" s="13" t="n">
        <f aca="false">IF(AND(ISNUMBER(O1044),O1044-P1044&gt;=Q1044),O1044-P1044,Q1044)</f>
        <v>352</v>
      </c>
      <c r="S1044" s="3" t="str">
        <f aca="false">IF(ISNUMBER(O1044),R1044/O1044-1,"")</f>
        <v/>
      </c>
      <c r="T1044" s="13" t="n">
        <f aca="false">VLOOKUP(R1044,Parámetros!$A$13:$C$16,3,TRUE())</f>
        <v>0</v>
      </c>
      <c r="U1044" s="13" t="n">
        <f aca="false">IF(R1044&gt;=Parámetros!$B$7,I1044,0)</f>
        <v>75</v>
      </c>
      <c r="V1044" s="13" t="n">
        <f aca="false">R1044*(1-G1044)-T1044-U1044</f>
        <v>227.72</v>
      </c>
      <c r="W1044" s="13" t="n">
        <f aca="false">V1044-F1044</f>
        <v>0.159999999999968</v>
      </c>
      <c r="X1044" s="2" t="s">
        <v>13651</v>
      </c>
      <c r="Y1044" s="2"/>
      <c r="Z1044" s="13"/>
      <c r="AA1044" s="2"/>
    </row>
    <row r="1045" customFormat="false" ht="15" hidden="false" customHeight="false" outlineLevel="0" collapsed="false">
      <c r="A1045" s="8" t="s">
        <v>12314</v>
      </c>
      <c r="B1045" s="10" t="str">
        <f aca="false">'Layout Mercado Libre'!C1045</f>
        <v>Desodorante Axe Anarchy Mujer Aerosol 150 ml</v>
      </c>
      <c r="C1045" s="10" t="str">
        <f aca="false">IFERROR(LEFT('Layout Mercado Libre'!E1045,FIND(" &gt; ",'Layout Mercado Libre'!E1045)-1),"")</f>
        <v>Belleza y Cuidado Personal</v>
      </c>
      <c r="D1045" s="12" t="n">
        <v>39.51</v>
      </c>
      <c r="E1045" s="13" t="n">
        <f aca="false">Parámetros!$B$5</f>
        <v>4</v>
      </c>
      <c r="F1045" s="13" t="n">
        <f aca="false">D1045+E1045</f>
        <v>43.51</v>
      </c>
      <c r="G1045" s="3" t="n">
        <f aca="false">IF(C1045="",Parámetros!$B$9,IFERROR(VLOOKUP(C1045,Parámetros!$A$20:$B$23,2,FALSE()),Parámetros!$B$9))</f>
        <v>0.14</v>
      </c>
      <c r="H1045" s="14" t="n">
        <v>0.23</v>
      </c>
      <c r="I1045" s="12" t="n">
        <v>75</v>
      </c>
      <c r="J1045" s="13" t="n">
        <f aca="false">ROUNDUP((F1045+Parámetros!$C$13)/(1-G1045),0)</f>
        <v>80</v>
      </c>
      <c r="K1045" s="13" t="n">
        <f aca="false">ROUNDUP((F1045+Parámetros!$C$14)/(1-G1045),0)</f>
        <v>86</v>
      </c>
      <c r="L1045" s="13" t="n">
        <f aca="false">ROUNDUP((F1045+Parámetros!$C$15)/(1-G1045),0)</f>
        <v>94</v>
      </c>
      <c r="M1045" s="13" t="n">
        <f aca="false">MAX(ROUNDUP((F1045+I1045)/(1-G1045),0),Parámetros!$B$7)</f>
        <v>299</v>
      </c>
      <c r="N1045" s="12" t="n">
        <v>94</v>
      </c>
      <c r="O1045" s="12" t="n">
        <v>55</v>
      </c>
      <c r="P1045" s="13" t="n">
        <f aca="false">Parámetros!$B$6</f>
        <v>1</v>
      </c>
      <c r="Q1045" s="13" t="n">
        <f aca="false">IF(AND(ISNUMBER(O1045),O1045-P1045&gt;=Parámetros!$B$7),M1045,IF(J1045&lt;Parámetros!$B$13,J1045,IF(K1045&lt;Parámetros!$B$14,K1045,IF(L1045&lt;Parámetros!$B$15,L1045,M1045))))</f>
        <v>80</v>
      </c>
      <c r="R1045" s="13" t="n">
        <f aca="false">IF(AND(ISNUMBER(O1045),O1045-P1045&gt;=Q1045),O1045-P1045,Q1045)</f>
        <v>80</v>
      </c>
      <c r="S1045" s="3" t="n">
        <f aca="false">IF(ISNUMBER(O1045),R1045/O1045-1,"")</f>
        <v>0.454545454545455</v>
      </c>
      <c r="T1045" s="13" t="n">
        <f aca="false">VLOOKUP(R1045,Parámetros!$A$13:$C$16,3,TRUE())</f>
        <v>25</v>
      </c>
      <c r="U1045" s="13" t="n">
        <f aca="false">IF(R1045&gt;=Parámetros!$B$7,I1045,0)</f>
        <v>0</v>
      </c>
      <c r="V1045" s="13" t="n">
        <f aca="false">R1045*(1-G1045)-T1045-U1045</f>
        <v>43.8</v>
      </c>
      <c r="W1045" s="13" t="n">
        <f aca="false">V1045-F1045</f>
        <v>0.289999999999999</v>
      </c>
      <c r="X1045" s="2" t="s">
        <v>13625</v>
      </c>
      <c r="Y1045" s="2"/>
      <c r="Z1045" s="13"/>
      <c r="AA1045" s="2"/>
    </row>
    <row r="1046" customFormat="false" ht="15" hidden="false" customHeight="false" outlineLevel="0" collapsed="false">
      <c r="A1046" s="8" t="s">
        <v>12325</v>
      </c>
      <c r="B1046" s="10" t="str">
        <f aca="false">'Layout Mercado Libre'!C1046</f>
        <v>Cepillo Dental Oral-B Indicator Suave 60 1 Pieza</v>
      </c>
      <c r="C1046" s="10" t="str">
        <f aca="false">IFERROR(LEFT('Layout Mercado Libre'!E1046,FIND(" &gt; ",'Layout Mercado Libre'!E1046)-1),"")</f>
        <v>Belleza y Cuidado Personal</v>
      </c>
      <c r="D1046" s="12" t="n">
        <v>26.74</v>
      </c>
      <c r="E1046" s="13" t="n">
        <f aca="false">Parámetros!$B$5</f>
        <v>4</v>
      </c>
      <c r="F1046" s="13" t="n">
        <f aca="false">D1046+E1046</f>
        <v>30.74</v>
      </c>
      <c r="G1046" s="3" t="n">
        <f aca="false">IF(C1046="",Parámetros!$B$9,IFERROR(VLOOKUP(C1046,Parámetros!$A$20:$B$23,2,FALSE()),Parámetros!$B$9))</f>
        <v>0.14</v>
      </c>
      <c r="H1046" s="14" t="n">
        <v>0.16</v>
      </c>
      <c r="I1046" s="12" t="n">
        <v>75</v>
      </c>
      <c r="J1046" s="13" t="n">
        <f aca="false">ROUNDUP((F1046+Parámetros!$C$13)/(1-G1046),0)</f>
        <v>65</v>
      </c>
      <c r="K1046" s="13" t="n">
        <f aca="false">ROUNDUP((F1046+Parámetros!$C$14)/(1-G1046),0)</f>
        <v>71</v>
      </c>
      <c r="L1046" s="13" t="n">
        <f aca="false">ROUNDUP((F1046+Parámetros!$C$15)/(1-G1046),0)</f>
        <v>79</v>
      </c>
      <c r="M1046" s="13" t="n">
        <f aca="false">MAX(ROUNDUP((F1046+I1046)/(1-G1046),0),Parámetros!$B$7)</f>
        <v>299</v>
      </c>
      <c r="N1046" s="12" t="n">
        <v>217.45</v>
      </c>
      <c r="O1046" s="12" t="n">
        <v>72</v>
      </c>
      <c r="P1046" s="13" t="n">
        <f aca="false">Parámetros!$B$6</f>
        <v>1</v>
      </c>
      <c r="Q1046" s="13" t="n">
        <f aca="false">IF(AND(ISNUMBER(O1046),O1046-P1046&gt;=Parámetros!$B$7),M1046,IF(J1046&lt;Parámetros!$B$13,J1046,IF(K1046&lt;Parámetros!$B$14,K1046,IF(L1046&lt;Parámetros!$B$15,L1046,M1046))))</f>
        <v>65</v>
      </c>
      <c r="R1046" s="13" t="n">
        <f aca="false">IF(AND(ISNUMBER(O1046),O1046-P1046&gt;=Q1046),O1046-P1046,Q1046)</f>
        <v>71</v>
      </c>
      <c r="S1046" s="3" t="n">
        <f aca="false">IF(ISNUMBER(O1046),R1046/O1046-1,"")</f>
        <v>-0.0138888888888888</v>
      </c>
      <c r="T1046" s="13" t="n">
        <f aca="false">VLOOKUP(R1046,Parámetros!$A$13:$C$16,3,TRUE())</f>
        <v>25</v>
      </c>
      <c r="U1046" s="13" t="n">
        <f aca="false">IF(R1046&gt;=Parámetros!$B$7,I1046,0)</f>
        <v>0</v>
      </c>
      <c r="V1046" s="13" t="n">
        <f aca="false">R1046*(1-G1046)-T1046-U1046</f>
        <v>36.06</v>
      </c>
      <c r="W1046" s="13" t="n">
        <f aca="false">V1046-F1046</f>
        <v>5.32</v>
      </c>
      <c r="X1046" s="2" t="s">
        <v>13551</v>
      </c>
      <c r="Y1046" s="2"/>
      <c r="Z1046" s="13"/>
      <c r="AA1046" s="2"/>
    </row>
    <row r="1047" customFormat="false" ht="15" hidden="false" customHeight="false" outlineLevel="0" collapsed="false">
      <c r="A1047" s="8" t="s">
        <v>12334</v>
      </c>
      <c r="B1047" s="10" t="str">
        <f aca="false">'Layout Mercado Libre'!C1047</f>
        <v>Cicloferon Xtrm Aciclovir Lidocaína Spray 50 ml</v>
      </c>
      <c r="C1047" s="10" t="str">
        <f aca="false">IFERROR(LEFT('Layout Mercado Libre'!E1047,FIND(" &gt; ",'Layout Mercado Libre'!E1047)-1),"")</f>
        <v>Salud y Equipamiento Médico</v>
      </c>
      <c r="D1047" s="12" t="n">
        <v>517.9</v>
      </c>
      <c r="E1047" s="13" t="n">
        <f aca="false">Parámetros!$B$5</f>
        <v>4</v>
      </c>
      <c r="F1047" s="13" t="n">
        <f aca="false">D1047+E1047</f>
        <v>521.9</v>
      </c>
      <c r="G1047" s="3" t="n">
        <f aca="false">IF(C1047="",Parámetros!$B$9,IFERROR(VLOOKUP(C1047,Parámetros!$A$20:$B$23,2,FALSE()),Parámetros!$B$9))</f>
        <v>0.14</v>
      </c>
      <c r="H1047" s="14" t="n">
        <v>0.11</v>
      </c>
      <c r="I1047" s="12" t="n">
        <v>75</v>
      </c>
      <c r="J1047" s="13" t="n">
        <f aca="false">ROUNDUP((F1047+Parámetros!$C$13)/(1-G1047),0)</f>
        <v>636</v>
      </c>
      <c r="K1047" s="13" t="n">
        <f aca="false">ROUNDUP((F1047+Parámetros!$C$14)/(1-G1047),0)</f>
        <v>642</v>
      </c>
      <c r="L1047" s="13" t="n">
        <f aca="false">ROUNDUP((F1047+Parámetros!$C$15)/(1-G1047),0)</f>
        <v>650</v>
      </c>
      <c r="M1047" s="13" t="n">
        <f aca="false">MAX(ROUNDUP((F1047+I1047)/(1-G1047),0),Parámetros!$B$7)</f>
        <v>695</v>
      </c>
      <c r="N1047" s="12" t="n">
        <v>835.67</v>
      </c>
      <c r="O1047" s="12" t="n">
        <v>710</v>
      </c>
      <c r="P1047" s="13" t="n">
        <f aca="false">Parámetros!$B$6</f>
        <v>1</v>
      </c>
      <c r="Q1047" s="13" t="n">
        <f aca="false">IF(AND(ISNUMBER(O1047),O1047-P1047&gt;=Parámetros!$B$7),M1047,IF(J1047&lt;Parámetros!$B$13,J1047,IF(K1047&lt;Parámetros!$B$14,K1047,IF(L1047&lt;Parámetros!$B$15,L1047,M1047))))</f>
        <v>695</v>
      </c>
      <c r="R1047" s="13" t="n">
        <f aca="false">IF(AND(ISNUMBER(O1047),O1047-P1047&gt;=Q1047),O1047-P1047,Q1047)</f>
        <v>709</v>
      </c>
      <c r="S1047" s="3" t="n">
        <f aca="false">IF(ISNUMBER(O1047),R1047/O1047-1,"")</f>
        <v>-0.00140845070422535</v>
      </c>
      <c r="T1047" s="13" t="n">
        <f aca="false">VLOOKUP(R1047,Parámetros!$A$13:$C$16,3,TRUE())</f>
        <v>0</v>
      </c>
      <c r="U1047" s="13" t="n">
        <f aca="false">IF(R1047&gt;=Parámetros!$B$7,I1047,0)</f>
        <v>75</v>
      </c>
      <c r="V1047" s="13" t="n">
        <f aca="false">R1047*(1-G1047)-T1047-U1047</f>
        <v>534.74</v>
      </c>
      <c r="W1047" s="13" t="n">
        <f aca="false">V1047-F1047</f>
        <v>12.84</v>
      </c>
      <c r="X1047" s="2" t="s">
        <v>13638</v>
      </c>
      <c r="Y1047" s="2"/>
      <c r="Z1047" s="13"/>
      <c r="AA1047" s="2"/>
    </row>
    <row r="1048" customFormat="false" ht="15" hidden="false" customHeight="false" outlineLevel="0" collapsed="false">
      <c r="A1048" s="8" t="s">
        <v>12346</v>
      </c>
      <c r="B1048" s="10" t="str">
        <f aca="false">'Layout Mercado Libre'!C1048</f>
        <v>Amoxiclav 250 mg/62.5 mg por 5 ml Suspensión 75 ml</v>
      </c>
      <c r="C1048" s="10" t="str">
        <f aca="false">IFERROR(LEFT('Layout Mercado Libre'!E1048,FIND(" &gt; ",'Layout Mercado Libre'!E1048)-1),"")</f>
        <v>Salud y Equipamiento Médico</v>
      </c>
      <c r="D1048" s="12" t="n">
        <v>207.34</v>
      </c>
      <c r="E1048" s="13" t="n">
        <f aca="false">Parámetros!$B$5</f>
        <v>4</v>
      </c>
      <c r="F1048" s="13" t="n">
        <f aca="false">D1048+E1048</f>
        <v>211.34</v>
      </c>
      <c r="G1048" s="3" t="n">
        <f aca="false">IF(C1048="",Parámetros!$B$9,IFERROR(VLOOKUP(C1048,Parámetros!$A$20:$B$23,2,FALSE()),Parámetros!$B$9))</f>
        <v>0.14</v>
      </c>
      <c r="H1048" s="14" t="n">
        <v>0.14</v>
      </c>
      <c r="I1048" s="12" t="n">
        <v>75</v>
      </c>
      <c r="J1048" s="13" t="n">
        <f aca="false">ROUNDUP((F1048+Parámetros!$C$13)/(1-G1048),0)</f>
        <v>275</v>
      </c>
      <c r="K1048" s="13" t="n">
        <f aca="false">ROUNDUP((F1048+Parámetros!$C$14)/(1-G1048),0)</f>
        <v>281</v>
      </c>
      <c r="L1048" s="13" t="n">
        <f aca="false">ROUNDUP((F1048+Parámetros!$C$15)/(1-G1048),0)</f>
        <v>289</v>
      </c>
      <c r="M1048" s="13" t="n">
        <f aca="false">MAX(ROUNDUP((F1048+I1048)/(1-G1048),0),Parámetros!$B$7)</f>
        <v>333</v>
      </c>
      <c r="N1048" s="12" t="n">
        <v>487.89</v>
      </c>
      <c r="O1048" s="12" t="n">
        <v>336.6</v>
      </c>
      <c r="P1048" s="13" t="n">
        <f aca="false">Parámetros!$B$6</f>
        <v>1</v>
      </c>
      <c r="Q1048" s="13" t="n">
        <f aca="false">IF(AND(ISNUMBER(O1048),O1048-P1048&gt;=Parámetros!$B$7),M1048,IF(J1048&lt;Parámetros!$B$13,J1048,IF(K1048&lt;Parámetros!$B$14,K1048,IF(L1048&lt;Parámetros!$B$15,L1048,M1048))))</f>
        <v>333</v>
      </c>
      <c r="R1048" s="13" t="n">
        <f aca="false">IF(AND(ISNUMBER(O1048),O1048-P1048&gt;=Q1048),O1048-P1048,Q1048)</f>
        <v>335.6</v>
      </c>
      <c r="S1048" s="3" t="n">
        <f aca="false">IF(ISNUMBER(O1048),R1048/O1048-1,"")</f>
        <v>-0.0029708853238265</v>
      </c>
      <c r="T1048" s="13" t="n">
        <f aca="false">VLOOKUP(R1048,Parámetros!$A$13:$C$16,3,TRUE())</f>
        <v>0</v>
      </c>
      <c r="U1048" s="13" t="n">
        <f aca="false">IF(R1048&gt;=Parámetros!$B$7,I1048,0)</f>
        <v>75</v>
      </c>
      <c r="V1048" s="13" t="n">
        <f aca="false">R1048*(1-G1048)-T1048-U1048</f>
        <v>213.616</v>
      </c>
      <c r="W1048" s="13" t="n">
        <f aca="false">V1048-F1048</f>
        <v>2.27600000000004</v>
      </c>
      <c r="X1048" s="2" t="s">
        <v>13696</v>
      </c>
      <c r="Y1048" s="2"/>
      <c r="Z1048" s="13"/>
      <c r="AA1048" s="2"/>
    </row>
    <row r="1049" customFormat="false" ht="15" hidden="false" customHeight="false" outlineLevel="0" collapsed="false">
      <c r="A1049" s="8" t="s">
        <v>12358</v>
      </c>
      <c r="B1049" s="10" t="str">
        <f aca="false">'Layout Mercado Libre'!C1049</f>
        <v>Aderogyl C Infantil Gotas Vitaminas A C D 30 ml</v>
      </c>
      <c r="C1049" s="10" t="str">
        <f aca="false">IFERROR(LEFT('Layout Mercado Libre'!E1049,FIND(" &gt; ",'Layout Mercado Libre'!E1049)-1),"")</f>
        <v>Salud y Equipamiento Médico</v>
      </c>
      <c r="D1049" s="12" t="n">
        <v>126.86</v>
      </c>
      <c r="E1049" s="13" t="n">
        <f aca="false">Parámetros!$B$5</f>
        <v>4</v>
      </c>
      <c r="F1049" s="13" t="n">
        <f aca="false">D1049+E1049</f>
        <v>130.86</v>
      </c>
      <c r="G1049" s="3" t="n">
        <f aca="false">IF(C1049="",Parámetros!$B$9,IFERROR(VLOOKUP(C1049,Parámetros!$A$20:$B$23,2,FALSE()),Parámetros!$B$9))</f>
        <v>0.14</v>
      </c>
      <c r="H1049" s="14" t="n">
        <v>0.09</v>
      </c>
      <c r="I1049" s="12" t="n">
        <v>75</v>
      </c>
      <c r="J1049" s="13" t="n">
        <f aca="false">ROUNDUP((F1049+Parámetros!$C$13)/(1-G1049),0)</f>
        <v>182</v>
      </c>
      <c r="K1049" s="13" t="n">
        <f aca="false">ROUNDUP((F1049+Parámetros!$C$14)/(1-G1049),0)</f>
        <v>188</v>
      </c>
      <c r="L1049" s="13" t="n">
        <f aca="false">ROUNDUP((F1049+Parámetros!$C$15)/(1-G1049),0)</f>
        <v>196</v>
      </c>
      <c r="M1049" s="13" t="n">
        <f aca="false">MAX(ROUNDUP((F1049+I1049)/(1-G1049),0),Parámetros!$B$7)</f>
        <v>299</v>
      </c>
      <c r="N1049" s="12" t="n">
        <v>221.81</v>
      </c>
      <c r="O1049" s="12" t="n">
        <v>172.01</v>
      </c>
      <c r="P1049" s="13" t="n">
        <f aca="false">Parámetros!$B$6</f>
        <v>1</v>
      </c>
      <c r="Q1049" s="13" t="n">
        <f aca="false">IF(AND(ISNUMBER(O1049),O1049-P1049&gt;=Parámetros!$B$7),M1049,IF(J1049&lt;Parámetros!$B$13,J1049,IF(K1049&lt;Parámetros!$B$14,K1049,IF(L1049&lt;Parámetros!$B$15,L1049,M1049))))</f>
        <v>196</v>
      </c>
      <c r="R1049" s="13" t="n">
        <f aca="false">IF(AND(ISNUMBER(O1049),O1049-P1049&gt;=Q1049),O1049-P1049,Q1049)</f>
        <v>196</v>
      </c>
      <c r="S1049" s="3" t="n">
        <f aca="false">IF(ISNUMBER(O1049),R1049/O1049-1,"")</f>
        <v>0.139468635544445</v>
      </c>
      <c r="T1049" s="13" t="n">
        <f aca="false">VLOOKUP(R1049,Parámetros!$A$13:$C$16,3,TRUE())</f>
        <v>37</v>
      </c>
      <c r="U1049" s="13" t="n">
        <f aca="false">IF(R1049&gt;=Parámetros!$B$7,I1049,0)</f>
        <v>0</v>
      </c>
      <c r="V1049" s="13" t="n">
        <f aca="false">R1049*(1-G1049)-T1049-U1049</f>
        <v>131.56</v>
      </c>
      <c r="W1049" s="13" t="n">
        <f aca="false">V1049-F1049</f>
        <v>0.699999999999989</v>
      </c>
      <c r="X1049" s="2" t="s">
        <v>13562</v>
      </c>
      <c r="Y1049" s="2"/>
      <c r="Z1049" s="13"/>
      <c r="AA1049" s="2"/>
    </row>
    <row r="1050" customFormat="false" ht="15" hidden="false" customHeight="false" outlineLevel="0" collapsed="false">
      <c r="A1050" s="8" t="s">
        <v>12370</v>
      </c>
      <c r="B1050" s="10" t="str">
        <f aca="false">'Layout Mercado Libre'!C1050</f>
        <v>Gasas Estériles Dibar Monarca 10 x 10 cm 100 Piezas</v>
      </c>
      <c r="C1050" s="10" t="str">
        <f aca="false">IFERROR(LEFT('Layout Mercado Libre'!E1050,FIND(" &gt; ",'Layout Mercado Libre'!E1050)-1),"")</f>
        <v>Salud y Equipamiento Médico</v>
      </c>
      <c r="D1050" s="12" t="n">
        <v>121.03</v>
      </c>
      <c r="E1050" s="13" t="n">
        <f aca="false">Parámetros!$B$5</f>
        <v>4</v>
      </c>
      <c r="F1050" s="13" t="n">
        <f aca="false">D1050+E1050</f>
        <v>125.03</v>
      </c>
      <c r="G1050" s="3" t="n">
        <f aca="false">IF(C1050="",Parámetros!$B$9,IFERROR(VLOOKUP(C1050,Parámetros!$A$20:$B$23,2,FALSE()),Parámetros!$B$9))</f>
        <v>0.14</v>
      </c>
      <c r="H1050" s="14" t="n">
        <v>0.75</v>
      </c>
      <c r="I1050" s="12" t="n">
        <v>90</v>
      </c>
      <c r="J1050" s="13" t="n">
        <f aca="false">ROUNDUP((F1050+Parámetros!$C$13)/(1-G1050),0)</f>
        <v>175</v>
      </c>
      <c r="K1050" s="13" t="n">
        <f aca="false">ROUNDUP((F1050+Parámetros!$C$14)/(1-G1050),0)</f>
        <v>181</v>
      </c>
      <c r="L1050" s="13" t="n">
        <f aca="false">ROUNDUP((F1050+Parámetros!$C$15)/(1-G1050),0)</f>
        <v>189</v>
      </c>
      <c r="M1050" s="13" t="n">
        <f aca="false">MAX(ROUNDUP((F1050+I1050)/(1-G1050),0),Parámetros!$B$7)</f>
        <v>299</v>
      </c>
      <c r="N1050" s="12"/>
      <c r="O1050" s="12"/>
      <c r="P1050" s="13" t="n">
        <f aca="false">Parámetros!$B$6</f>
        <v>1</v>
      </c>
      <c r="Q1050" s="13" t="n">
        <f aca="false">IF(AND(ISNUMBER(O1050),O1050-P1050&gt;=Parámetros!$B$7),M1050,IF(J1050&lt;Parámetros!$B$13,J1050,IF(K1050&lt;Parámetros!$B$14,K1050,IF(L1050&lt;Parámetros!$B$15,L1050,M1050))))</f>
        <v>189</v>
      </c>
      <c r="R1050" s="13" t="n">
        <f aca="false">IF(AND(ISNUMBER(O1050),O1050-P1050&gt;=Q1050),O1050-P1050,Q1050)</f>
        <v>189</v>
      </c>
      <c r="S1050" s="3" t="str">
        <f aca="false">IF(ISNUMBER(O1050),R1050/O1050-1,"")</f>
        <v/>
      </c>
      <c r="T1050" s="13" t="n">
        <f aca="false">VLOOKUP(R1050,Parámetros!$A$13:$C$16,3,TRUE())</f>
        <v>37</v>
      </c>
      <c r="U1050" s="13" t="n">
        <f aca="false">IF(R1050&gt;=Parámetros!$B$7,I1050,0)</f>
        <v>0</v>
      </c>
      <c r="V1050" s="13" t="n">
        <f aca="false">R1050*(1-G1050)-T1050-U1050</f>
        <v>125.54</v>
      </c>
      <c r="W1050" s="13" t="n">
        <f aca="false">V1050-F1050</f>
        <v>0.509999999999991</v>
      </c>
      <c r="X1050" s="2" t="s">
        <v>13541</v>
      </c>
      <c r="Y1050" s="2"/>
      <c r="Z1050" s="13"/>
      <c r="AA1050" s="2"/>
    </row>
    <row r="1051" customFormat="false" ht="15" hidden="false" customHeight="false" outlineLevel="0" collapsed="false">
      <c r="A1051" s="8" t="s">
        <v>12380</v>
      </c>
      <c r="B1051" s="10" t="str">
        <f aca="false">'Layout Mercado Libre'!C1051</f>
        <v>Jabón en Barra Grisi Neutro 150 g</v>
      </c>
      <c r="C1051" s="10" t="str">
        <f aca="false">IFERROR(LEFT('Layout Mercado Libre'!E1051,FIND(" &gt; ",'Layout Mercado Libre'!E1051)-1),"")</f>
        <v>Belleza y Cuidado Personal</v>
      </c>
      <c r="D1051" s="12" t="n">
        <v>18.62</v>
      </c>
      <c r="E1051" s="13" t="n">
        <f aca="false">Parámetros!$B$5</f>
        <v>4</v>
      </c>
      <c r="F1051" s="13" t="n">
        <f aca="false">D1051+E1051</f>
        <v>22.62</v>
      </c>
      <c r="G1051" s="3" t="n">
        <f aca="false">IF(C1051="",Parámetros!$B$9,IFERROR(VLOOKUP(C1051,Parámetros!$A$20:$B$23,2,FALSE()),Parámetros!$B$9))</f>
        <v>0.14</v>
      </c>
      <c r="H1051" s="14" t="n">
        <v>0.22</v>
      </c>
      <c r="I1051" s="12" t="n">
        <v>75</v>
      </c>
      <c r="J1051" s="13" t="n">
        <f aca="false">ROUNDUP((F1051+Parámetros!$C$13)/(1-G1051),0)</f>
        <v>56</v>
      </c>
      <c r="K1051" s="13" t="n">
        <f aca="false">ROUNDUP((F1051+Parámetros!$C$14)/(1-G1051),0)</f>
        <v>62</v>
      </c>
      <c r="L1051" s="13" t="n">
        <f aca="false">ROUNDUP((F1051+Parámetros!$C$15)/(1-G1051),0)</f>
        <v>70</v>
      </c>
      <c r="M1051" s="13" t="n">
        <f aca="false">MAX(ROUNDUP((F1051+I1051)/(1-G1051),0),Parámetros!$B$7)</f>
        <v>299</v>
      </c>
      <c r="N1051" s="12" t="n">
        <v>83.55</v>
      </c>
      <c r="O1051" s="12" t="n">
        <v>21.21</v>
      </c>
      <c r="P1051" s="13" t="n">
        <f aca="false">Parámetros!$B$6</f>
        <v>1</v>
      </c>
      <c r="Q1051" s="13" t="n">
        <f aca="false">IF(AND(ISNUMBER(O1051),O1051-P1051&gt;=Parámetros!$B$7),M1051,IF(J1051&lt;Parámetros!$B$13,J1051,IF(K1051&lt;Parámetros!$B$14,K1051,IF(L1051&lt;Parámetros!$B$15,L1051,M1051))))</f>
        <v>56</v>
      </c>
      <c r="R1051" s="13" t="n">
        <f aca="false">IF(AND(ISNUMBER(O1051),O1051-P1051&gt;=Q1051),O1051-P1051,Q1051)</f>
        <v>56</v>
      </c>
      <c r="S1051" s="3" t="n">
        <f aca="false">IF(ISNUMBER(O1051),R1051/O1051-1,"")</f>
        <v>1.64026402640264</v>
      </c>
      <c r="T1051" s="13" t="n">
        <f aca="false">VLOOKUP(R1051,Parámetros!$A$13:$C$16,3,TRUE())</f>
        <v>25</v>
      </c>
      <c r="U1051" s="13" t="n">
        <f aca="false">IF(R1051&gt;=Parámetros!$B$7,I1051,0)</f>
        <v>0</v>
      </c>
      <c r="V1051" s="13" t="n">
        <f aca="false">R1051*(1-G1051)-T1051-U1051</f>
        <v>23.16</v>
      </c>
      <c r="W1051" s="13" t="n">
        <f aca="false">V1051-F1051</f>
        <v>0.539999999999996</v>
      </c>
      <c r="X1051" s="2" t="s">
        <v>13797</v>
      </c>
      <c r="Y1051" s="2"/>
      <c r="Z1051" s="13"/>
      <c r="AA1051" s="2"/>
    </row>
    <row r="1052" customFormat="false" ht="15" hidden="false" customHeight="false" outlineLevel="0" collapsed="false">
      <c r="A1052" s="8" t="s">
        <v>12390</v>
      </c>
      <c r="B1052" s="10" t="str">
        <f aca="false">'Layout Mercado Libre'!C1052</f>
        <v>Mascarilla Garnier Fructis Hair Food Banana 350 ml</v>
      </c>
      <c r="C1052" s="10" t="str">
        <f aca="false">IFERROR(LEFT('Layout Mercado Libre'!E1052,FIND(" &gt; ",'Layout Mercado Libre'!E1052)-1),"")</f>
        <v>Belleza y Cuidado Personal</v>
      </c>
      <c r="D1052" s="12" t="n">
        <v>47.74</v>
      </c>
      <c r="E1052" s="13" t="n">
        <f aca="false">Parámetros!$B$5</f>
        <v>4</v>
      </c>
      <c r="F1052" s="13" t="n">
        <f aca="false">D1052+E1052</f>
        <v>51.74</v>
      </c>
      <c r="G1052" s="3" t="n">
        <f aca="false">IF(C1052="",Parámetros!$B$9,IFERROR(VLOOKUP(C1052,Parámetros!$A$20:$B$23,2,FALSE()),Parámetros!$B$9))</f>
        <v>0.14</v>
      </c>
      <c r="H1052" s="14" t="n">
        <v>0.47</v>
      </c>
      <c r="I1052" s="12" t="n">
        <v>75</v>
      </c>
      <c r="J1052" s="13" t="n">
        <f aca="false">ROUNDUP((F1052+Parámetros!$C$13)/(1-G1052),0)</f>
        <v>90</v>
      </c>
      <c r="K1052" s="13" t="n">
        <f aca="false">ROUNDUP((F1052+Parámetros!$C$14)/(1-G1052),0)</f>
        <v>96</v>
      </c>
      <c r="L1052" s="13" t="n">
        <f aca="false">ROUNDUP((F1052+Parámetros!$C$15)/(1-G1052),0)</f>
        <v>104</v>
      </c>
      <c r="M1052" s="13" t="n">
        <f aca="false">MAX(ROUNDUP((F1052+I1052)/(1-G1052),0),Parámetros!$B$7)</f>
        <v>299</v>
      </c>
      <c r="N1052" s="12" t="n">
        <v>198.56</v>
      </c>
      <c r="O1052" s="12" t="n">
        <v>75</v>
      </c>
      <c r="P1052" s="13" t="n">
        <f aca="false">Parámetros!$B$6</f>
        <v>1</v>
      </c>
      <c r="Q1052" s="13" t="n">
        <f aca="false">IF(AND(ISNUMBER(O1052),O1052-P1052&gt;=Parámetros!$B$7),M1052,IF(J1052&lt;Parámetros!$B$13,J1052,IF(K1052&lt;Parámetros!$B$14,K1052,IF(L1052&lt;Parámetros!$B$15,L1052,M1052))))</f>
        <v>90</v>
      </c>
      <c r="R1052" s="13" t="n">
        <f aca="false">IF(AND(ISNUMBER(O1052),O1052-P1052&gt;=Q1052),O1052-P1052,Q1052)</f>
        <v>90</v>
      </c>
      <c r="S1052" s="3" t="n">
        <f aca="false">IF(ISNUMBER(O1052),R1052/O1052-1,"")</f>
        <v>0.2</v>
      </c>
      <c r="T1052" s="13" t="n">
        <f aca="false">VLOOKUP(R1052,Parámetros!$A$13:$C$16,3,TRUE())</f>
        <v>25</v>
      </c>
      <c r="U1052" s="13" t="n">
        <f aca="false">IF(R1052&gt;=Parámetros!$B$7,I1052,0)</f>
        <v>0</v>
      </c>
      <c r="V1052" s="13" t="n">
        <f aca="false">R1052*(1-G1052)-T1052-U1052</f>
        <v>52.4</v>
      </c>
      <c r="W1052" s="13" t="n">
        <f aca="false">V1052-F1052</f>
        <v>0.660000000000004</v>
      </c>
      <c r="X1052" s="2" t="s">
        <v>13575</v>
      </c>
      <c r="Y1052" s="2"/>
      <c r="Z1052" s="13"/>
      <c r="AA1052" s="2"/>
    </row>
    <row r="1053" customFormat="false" ht="15" hidden="false" customHeight="false" outlineLevel="0" collapsed="false">
      <c r="A1053" s="8" t="s">
        <v>12403</v>
      </c>
      <c r="B1053" s="10" t="str">
        <f aca="false">'Layout Mercado Libre'!C1053</f>
        <v>Sensibit D NF Antigripal 12 Tabletas</v>
      </c>
      <c r="C1053" s="10" t="str">
        <f aca="false">IFERROR(LEFT('Layout Mercado Libre'!E1053,FIND(" &gt; ",'Layout Mercado Libre'!E1053)-1),"")</f>
        <v>Salud y Equipamiento Médico</v>
      </c>
      <c r="D1053" s="12" t="n">
        <v>38.88</v>
      </c>
      <c r="E1053" s="13" t="n">
        <f aca="false">Parámetros!$B$5</f>
        <v>4</v>
      </c>
      <c r="F1053" s="13" t="n">
        <f aca="false">D1053+E1053</f>
        <v>42.88</v>
      </c>
      <c r="G1053" s="3" t="n">
        <f aca="false">IF(C1053="",Parámetros!$B$9,IFERROR(VLOOKUP(C1053,Parámetros!$A$20:$B$23,2,FALSE()),Parámetros!$B$9))</f>
        <v>0.14</v>
      </c>
      <c r="H1053" s="14" t="n">
        <v>0.15</v>
      </c>
      <c r="I1053" s="12" t="n">
        <v>75</v>
      </c>
      <c r="J1053" s="13" t="n">
        <f aca="false">ROUNDUP((F1053+Parámetros!$C$13)/(1-G1053),0)</f>
        <v>79</v>
      </c>
      <c r="K1053" s="13" t="n">
        <f aca="false">ROUNDUP((F1053+Parámetros!$C$14)/(1-G1053),0)</f>
        <v>85</v>
      </c>
      <c r="L1053" s="13" t="n">
        <f aca="false">ROUNDUP((F1053+Parámetros!$C$15)/(1-G1053),0)</f>
        <v>93</v>
      </c>
      <c r="M1053" s="13" t="n">
        <f aca="false">MAX(ROUNDUP((F1053+I1053)/(1-G1053),0),Parámetros!$B$7)</f>
        <v>299</v>
      </c>
      <c r="N1053" s="12" t="n">
        <v>111.5</v>
      </c>
      <c r="O1053" s="12" t="n">
        <v>77</v>
      </c>
      <c r="P1053" s="13" t="n">
        <f aca="false">Parámetros!$B$6</f>
        <v>1</v>
      </c>
      <c r="Q1053" s="13" t="n">
        <f aca="false">IF(AND(ISNUMBER(O1053),O1053-P1053&gt;=Parámetros!$B$7),M1053,IF(J1053&lt;Parámetros!$B$13,J1053,IF(K1053&lt;Parámetros!$B$14,K1053,IF(L1053&lt;Parámetros!$B$15,L1053,M1053))))</f>
        <v>79</v>
      </c>
      <c r="R1053" s="13" t="n">
        <f aca="false">IF(AND(ISNUMBER(O1053),O1053-P1053&gt;=Q1053),O1053-P1053,Q1053)</f>
        <v>79</v>
      </c>
      <c r="S1053" s="3" t="n">
        <f aca="false">IF(ISNUMBER(O1053),R1053/O1053-1,"")</f>
        <v>0.025974025974026</v>
      </c>
      <c r="T1053" s="13" t="n">
        <f aca="false">VLOOKUP(R1053,Parámetros!$A$13:$C$16,3,TRUE())</f>
        <v>25</v>
      </c>
      <c r="U1053" s="13" t="n">
        <f aca="false">IF(R1053&gt;=Parámetros!$B$7,I1053,0)</f>
        <v>0</v>
      </c>
      <c r="V1053" s="13" t="n">
        <f aca="false">R1053*(1-G1053)-T1053-U1053</f>
        <v>42.94</v>
      </c>
      <c r="W1053" s="13" t="n">
        <f aca="false">V1053-F1053</f>
        <v>0.0599999999999952</v>
      </c>
      <c r="X1053" s="2" t="s">
        <v>13536</v>
      </c>
      <c r="Y1053" s="2"/>
      <c r="Z1053" s="13"/>
      <c r="AA1053" s="2"/>
    </row>
    <row r="1054" customFormat="false" ht="15" hidden="false" customHeight="false" outlineLevel="0" collapsed="false">
      <c r="A1054" s="8" t="s">
        <v>12415</v>
      </c>
      <c r="B1054" s="10" t="str">
        <f aca="false">'Layout Mercado Libre'!C1054</f>
        <v>Spiolto Respimat Tiotropio Olodaterol Cartucho 4 ml</v>
      </c>
      <c r="C1054" s="10" t="str">
        <f aca="false">IFERROR(LEFT('Layout Mercado Libre'!E1054,FIND(" &gt; ",'Layout Mercado Libre'!E1054)-1),"")</f>
        <v>Salud y Equipamiento Médico</v>
      </c>
      <c r="D1054" s="12" t="n">
        <v>1635.48</v>
      </c>
      <c r="E1054" s="13" t="n">
        <f aca="false">Parámetros!$B$5</f>
        <v>4</v>
      </c>
      <c r="F1054" s="13" t="n">
        <f aca="false">D1054+E1054</f>
        <v>1639.48</v>
      </c>
      <c r="G1054" s="3" t="n">
        <f aca="false">IF(C1054="",Parámetros!$B$9,IFERROR(VLOOKUP(C1054,Parámetros!$A$20:$B$23,2,FALSE()),Parámetros!$B$9))</f>
        <v>0.14</v>
      </c>
      <c r="H1054" s="14" t="n">
        <v>0.05</v>
      </c>
      <c r="I1054" s="12" t="n">
        <v>75</v>
      </c>
      <c r="J1054" s="13" t="n">
        <f aca="false">ROUNDUP((F1054+Parámetros!$C$13)/(1-G1054),0)</f>
        <v>1936</v>
      </c>
      <c r="K1054" s="13" t="n">
        <f aca="false">ROUNDUP((F1054+Parámetros!$C$14)/(1-G1054),0)</f>
        <v>1942</v>
      </c>
      <c r="L1054" s="13" t="n">
        <f aca="false">ROUNDUP((F1054+Parámetros!$C$15)/(1-G1054),0)</f>
        <v>1950</v>
      </c>
      <c r="M1054" s="13" t="n">
        <f aca="false">MAX(ROUNDUP((F1054+I1054)/(1-G1054),0),Parámetros!$B$7)</f>
        <v>1994</v>
      </c>
      <c r="N1054" s="12" t="n">
        <v>2888.23</v>
      </c>
      <c r="O1054" s="12" t="n">
        <v>2306</v>
      </c>
      <c r="P1054" s="13" t="n">
        <f aca="false">Parámetros!$B$6</f>
        <v>1</v>
      </c>
      <c r="Q1054" s="13" t="n">
        <f aca="false">IF(AND(ISNUMBER(O1054),O1054-P1054&gt;=Parámetros!$B$7),M1054,IF(J1054&lt;Parámetros!$B$13,J1054,IF(K1054&lt;Parámetros!$B$14,K1054,IF(L1054&lt;Parámetros!$B$15,L1054,M1054))))</f>
        <v>1994</v>
      </c>
      <c r="R1054" s="13" t="n">
        <f aca="false">IF(AND(ISNUMBER(O1054),O1054-P1054&gt;=Q1054),O1054-P1054,Q1054)</f>
        <v>2305</v>
      </c>
      <c r="S1054" s="3" t="n">
        <f aca="false">IF(ISNUMBER(O1054),R1054/O1054-1,"")</f>
        <v>-0.000433651344319164</v>
      </c>
      <c r="T1054" s="13" t="n">
        <f aca="false">VLOOKUP(R1054,Parámetros!$A$13:$C$16,3,TRUE())</f>
        <v>0</v>
      </c>
      <c r="U1054" s="13" t="n">
        <f aca="false">IF(R1054&gt;=Parámetros!$B$7,I1054,0)</f>
        <v>75</v>
      </c>
      <c r="V1054" s="13" t="n">
        <f aca="false">R1054*(1-G1054)-T1054-U1054</f>
        <v>1907.3</v>
      </c>
      <c r="W1054" s="13" t="n">
        <f aca="false">V1054-F1054</f>
        <v>267.82</v>
      </c>
      <c r="X1054" s="2" t="s">
        <v>13798</v>
      </c>
      <c r="Y1054" s="2"/>
      <c r="Z1054" s="13"/>
      <c r="AA1054" s="2"/>
    </row>
    <row r="1055" customFormat="false" ht="15" hidden="false" customHeight="false" outlineLevel="0" collapsed="false">
      <c r="A1055" s="8" t="s">
        <v>12429</v>
      </c>
      <c r="B1055" s="10" t="str">
        <f aca="false">'Layout Mercado Libre'!C1055</f>
        <v>Femisan Crema Vaginal Ketoconazol Clindamicina 30 g</v>
      </c>
      <c r="C1055" s="10" t="str">
        <f aca="false">IFERROR(LEFT('Layout Mercado Libre'!E1055,FIND(" &gt; ",'Layout Mercado Libre'!E1055)-1),"")</f>
        <v>Salud y Equipamiento Médico</v>
      </c>
      <c r="D1055" s="12" t="n">
        <v>322.42</v>
      </c>
      <c r="E1055" s="13" t="n">
        <f aca="false">Parámetros!$B$5</f>
        <v>4</v>
      </c>
      <c r="F1055" s="13" t="n">
        <f aca="false">D1055+E1055</f>
        <v>326.42</v>
      </c>
      <c r="G1055" s="3" t="n">
        <f aca="false">IF(C1055="",Parámetros!$B$9,IFERROR(VLOOKUP(C1055,Parámetros!$A$20:$B$23,2,FALSE()),Parámetros!$B$9))</f>
        <v>0.14</v>
      </c>
      <c r="H1055" s="14" t="n">
        <v>0.08</v>
      </c>
      <c r="I1055" s="12" t="n">
        <v>75</v>
      </c>
      <c r="J1055" s="13" t="n">
        <f aca="false">ROUNDUP((F1055+Parámetros!$C$13)/(1-G1055),0)</f>
        <v>409</v>
      </c>
      <c r="K1055" s="13" t="n">
        <f aca="false">ROUNDUP((F1055+Parámetros!$C$14)/(1-G1055),0)</f>
        <v>415</v>
      </c>
      <c r="L1055" s="13" t="n">
        <f aca="false">ROUNDUP((F1055+Parámetros!$C$15)/(1-G1055),0)</f>
        <v>423</v>
      </c>
      <c r="M1055" s="13" t="n">
        <f aca="false">MAX(ROUNDUP((F1055+I1055)/(1-G1055),0),Parámetros!$B$7)</f>
        <v>467</v>
      </c>
      <c r="N1055" s="12" t="n">
        <v>763.83</v>
      </c>
      <c r="O1055" s="12" t="n">
        <v>578.16</v>
      </c>
      <c r="P1055" s="13" t="n">
        <f aca="false">Parámetros!$B$6</f>
        <v>1</v>
      </c>
      <c r="Q1055" s="13" t="n">
        <f aca="false">IF(AND(ISNUMBER(O1055),O1055-P1055&gt;=Parámetros!$B$7),M1055,IF(J1055&lt;Parámetros!$B$13,J1055,IF(K1055&lt;Parámetros!$B$14,K1055,IF(L1055&lt;Parámetros!$B$15,L1055,M1055))))</f>
        <v>467</v>
      </c>
      <c r="R1055" s="13" t="n">
        <f aca="false">IF(AND(ISNUMBER(O1055),O1055-P1055&gt;=Q1055),O1055-P1055,Q1055)</f>
        <v>577.16</v>
      </c>
      <c r="S1055" s="3" t="n">
        <f aca="false">IF(ISNUMBER(O1055),R1055/O1055-1,"")</f>
        <v>-0.00172962501729623</v>
      </c>
      <c r="T1055" s="13" t="n">
        <f aca="false">VLOOKUP(R1055,Parámetros!$A$13:$C$16,3,TRUE())</f>
        <v>0</v>
      </c>
      <c r="U1055" s="13" t="n">
        <f aca="false">IF(R1055&gt;=Parámetros!$B$7,I1055,0)</f>
        <v>75</v>
      </c>
      <c r="V1055" s="13" t="n">
        <f aca="false">R1055*(1-G1055)-T1055-U1055</f>
        <v>421.3576</v>
      </c>
      <c r="W1055" s="13" t="n">
        <f aca="false">V1055-F1055</f>
        <v>94.9376</v>
      </c>
      <c r="X1055" s="2" t="s">
        <v>13582</v>
      </c>
      <c r="Y1055" s="2"/>
      <c r="Z1055" s="13"/>
      <c r="AA1055" s="2"/>
    </row>
    <row r="1056" customFormat="false" ht="15" hidden="false" customHeight="false" outlineLevel="0" collapsed="false">
      <c r="A1056" s="8" t="s">
        <v>12442</v>
      </c>
      <c r="B1056" s="10" t="str">
        <f aca="false">'Layout Mercado Libre'!C1056</f>
        <v>Carnotprim Metoclopramida 10 mg 20 Comprimidos</v>
      </c>
      <c r="C1056" s="10" t="str">
        <f aca="false">IFERROR(LEFT('Layout Mercado Libre'!E1056,FIND(" &gt; ",'Layout Mercado Libre'!E1056)-1),"")</f>
        <v>Salud y Equipamiento Médico</v>
      </c>
      <c r="D1056" s="12" t="n">
        <v>270.75</v>
      </c>
      <c r="E1056" s="13" t="n">
        <f aca="false">Parámetros!$B$5</f>
        <v>4</v>
      </c>
      <c r="F1056" s="13" t="n">
        <f aca="false">D1056+E1056</f>
        <v>274.75</v>
      </c>
      <c r="G1056" s="3" t="n">
        <f aca="false">IF(C1056="",Parámetros!$B$9,IFERROR(VLOOKUP(C1056,Parámetros!$A$20:$B$23,2,FALSE()),Parámetros!$B$9))</f>
        <v>0.14</v>
      </c>
      <c r="H1056" s="14" t="n">
        <v>0.17</v>
      </c>
      <c r="I1056" s="12" t="n">
        <v>75</v>
      </c>
      <c r="J1056" s="13" t="n">
        <f aca="false">ROUNDUP((F1056+Parámetros!$C$13)/(1-G1056),0)</f>
        <v>349</v>
      </c>
      <c r="K1056" s="13" t="n">
        <f aca="false">ROUNDUP((F1056+Parámetros!$C$14)/(1-G1056),0)</f>
        <v>355</v>
      </c>
      <c r="L1056" s="13" t="n">
        <f aca="false">ROUNDUP((F1056+Parámetros!$C$15)/(1-G1056),0)</f>
        <v>363</v>
      </c>
      <c r="M1056" s="13" t="n">
        <f aca="false">MAX(ROUNDUP((F1056+I1056)/(1-G1056),0),Parámetros!$B$7)</f>
        <v>407</v>
      </c>
      <c r="N1056" s="12" t="n">
        <v>540.67</v>
      </c>
      <c r="O1056" s="12" t="n">
        <v>414.92</v>
      </c>
      <c r="P1056" s="13" t="n">
        <f aca="false">Parámetros!$B$6</f>
        <v>1</v>
      </c>
      <c r="Q1056" s="13" t="n">
        <f aca="false">IF(AND(ISNUMBER(O1056),O1056-P1056&gt;=Parámetros!$B$7),M1056,IF(J1056&lt;Parámetros!$B$13,J1056,IF(K1056&lt;Parámetros!$B$14,K1056,IF(L1056&lt;Parámetros!$B$15,L1056,M1056))))</f>
        <v>407</v>
      </c>
      <c r="R1056" s="13" t="n">
        <f aca="false">IF(AND(ISNUMBER(O1056),O1056-P1056&gt;=Q1056),O1056-P1056,Q1056)</f>
        <v>413.92</v>
      </c>
      <c r="S1056" s="3" t="n">
        <f aca="false">IF(ISNUMBER(O1056),R1056/O1056-1,"")</f>
        <v>-0.00241010315241497</v>
      </c>
      <c r="T1056" s="13" t="n">
        <f aca="false">VLOOKUP(R1056,Parámetros!$A$13:$C$16,3,TRUE())</f>
        <v>0</v>
      </c>
      <c r="U1056" s="13" t="n">
        <f aca="false">IF(R1056&gt;=Parámetros!$B$7,I1056,0)</f>
        <v>75</v>
      </c>
      <c r="V1056" s="13" t="n">
        <f aca="false">R1056*(1-G1056)-T1056-U1056</f>
        <v>280.9712</v>
      </c>
      <c r="W1056" s="13" t="n">
        <f aca="false">V1056-F1056</f>
        <v>6.22120000000001</v>
      </c>
      <c r="X1056" s="2" t="s">
        <v>13622</v>
      </c>
      <c r="Y1056" s="2"/>
      <c r="Z1056" s="13"/>
      <c r="AA1056" s="2"/>
    </row>
    <row r="1057" customFormat="false" ht="15" hidden="false" customHeight="false" outlineLevel="0" collapsed="false">
      <c r="A1057" s="8" t="s">
        <v>12454</v>
      </c>
      <c r="B1057" s="10" t="str">
        <f aca="false">'Layout Mercado Libre'!C1057</f>
        <v>Crema Facial Pond's Rejuveness Antiarrugas Día 200 g</v>
      </c>
      <c r="C1057" s="10" t="str">
        <f aca="false">IFERROR(LEFT('Layout Mercado Libre'!E1057,FIND(" &gt; ",'Layout Mercado Libre'!E1057)-1),"")</f>
        <v>Belleza y Cuidado Personal</v>
      </c>
      <c r="D1057" s="12" t="n">
        <v>95.74</v>
      </c>
      <c r="E1057" s="13" t="n">
        <f aca="false">Parámetros!$B$5</f>
        <v>4</v>
      </c>
      <c r="F1057" s="13" t="n">
        <f aca="false">D1057+E1057</f>
        <v>99.74</v>
      </c>
      <c r="G1057" s="3" t="n">
        <f aca="false">IF(C1057="",Parámetros!$B$9,IFERROR(VLOOKUP(C1057,Parámetros!$A$20:$B$23,2,FALSE()),Parámetros!$B$9))</f>
        <v>0.14</v>
      </c>
      <c r="H1057" s="14" t="n">
        <v>0.28</v>
      </c>
      <c r="I1057" s="12" t="n">
        <v>75</v>
      </c>
      <c r="J1057" s="13" t="n">
        <f aca="false">ROUNDUP((F1057+Parámetros!$C$13)/(1-G1057),0)</f>
        <v>146</v>
      </c>
      <c r="K1057" s="13" t="n">
        <f aca="false">ROUNDUP((F1057+Parámetros!$C$14)/(1-G1057),0)</f>
        <v>151</v>
      </c>
      <c r="L1057" s="13" t="n">
        <f aca="false">ROUNDUP((F1057+Parámetros!$C$15)/(1-G1057),0)</f>
        <v>159</v>
      </c>
      <c r="M1057" s="13" t="n">
        <f aca="false">MAX(ROUNDUP((F1057+I1057)/(1-G1057),0),Parámetros!$B$7)</f>
        <v>299</v>
      </c>
      <c r="N1057" s="12" t="n">
        <v>288.27</v>
      </c>
      <c r="O1057" s="12" t="n">
        <v>138.98</v>
      </c>
      <c r="P1057" s="13" t="n">
        <f aca="false">Parámetros!$B$6</f>
        <v>1</v>
      </c>
      <c r="Q1057" s="13" t="n">
        <f aca="false">IF(AND(ISNUMBER(O1057),O1057-P1057&gt;=Parámetros!$B$7),M1057,IF(J1057&lt;Parámetros!$B$13,J1057,IF(K1057&lt;Parámetros!$B$14,K1057,IF(L1057&lt;Parámetros!$B$15,L1057,M1057))))</f>
        <v>159</v>
      </c>
      <c r="R1057" s="13" t="n">
        <f aca="false">IF(AND(ISNUMBER(O1057),O1057-P1057&gt;=Q1057),O1057-P1057,Q1057)</f>
        <v>159</v>
      </c>
      <c r="S1057" s="3" t="n">
        <f aca="false">IF(ISNUMBER(O1057),R1057/O1057-1,"")</f>
        <v>0.144049503525687</v>
      </c>
      <c r="T1057" s="13" t="n">
        <f aca="false">VLOOKUP(R1057,Parámetros!$A$13:$C$16,3,TRUE())</f>
        <v>37</v>
      </c>
      <c r="U1057" s="13" t="n">
        <f aca="false">IF(R1057&gt;=Parámetros!$B$7,I1057,0)</f>
        <v>0</v>
      </c>
      <c r="V1057" s="13" t="n">
        <f aca="false">R1057*(1-G1057)-T1057-U1057</f>
        <v>99.74</v>
      </c>
      <c r="W1057" s="13" t="n">
        <f aca="false">V1057-F1057</f>
        <v>0</v>
      </c>
      <c r="X1057" s="2" t="s">
        <v>13680</v>
      </c>
      <c r="Y1057" s="2"/>
      <c r="Z1057" s="13"/>
      <c r="AA1057" s="2"/>
    </row>
    <row r="1058" customFormat="false" ht="15" hidden="false" customHeight="false" outlineLevel="0" collapsed="false">
      <c r="A1058" s="8" t="s">
        <v>12463</v>
      </c>
      <c r="B1058" s="10" t="str">
        <f aca="false">'Layout Mercado Libre'!C1058</f>
        <v>Unasal Terbinafina 250 mg 30 Tabletas</v>
      </c>
      <c r="C1058" s="10" t="str">
        <f aca="false">IFERROR(LEFT('Layout Mercado Libre'!E1058,FIND(" &gt; ",'Layout Mercado Libre'!E1058)-1),"")</f>
        <v>Salud y Equipamiento Médico</v>
      </c>
      <c r="D1058" s="12" t="n">
        <v>915</v>
      </c>
      <c r="E1058" s="13" t="n">
        <f aca="false">Parámetros!$B$5</f>
        <v>4</v>
      </c>
      <c r="F1058" s="13" t="n">
        <f aca="false">D1058+E1058</f>
        <v>919</v>
      </c>
      <c r="G1058" s="3" t="n">
        <f aca="false">IF(C1058="",Parámetros!$B$9,IFERROR(VLOOKUP(C1058,Parámetros!$A$20:$B$23,2,FALSE()),Parámetros!$B$9))</f>
        <v>0.14</v>
      </c>
      <c r="H1058" s="14" t="n">
        <v>0.19</v>
      </c>
      <c r="I1058" s="12" t="n">
        <v>75</v>
      </c>
      <c r="J1058" s="13" t="n">
        <f aca="false">ROUNDUP((F1058+Parámetros!$C$13)/(1-G1058),0)</f>
        <v>1098</v>
      </c>
      <c r="K1058" s="13" t="n">
        <f aca="false">ROUNDUP((F1058+Parámetros!$C$14)/(1-G1058),0)</f>
        <v>1104</v>
      </c>
      <c r="L1058" s="13" t="n">
        <f aca="false">ROUNDUP((F1058+Parámetros!$C$15)/(1-G1058),0)</f>
        <v>1112</v>
      </c>
      <c r="M1058" s="13" t="n">
        <f aca="false">MAX(ROUNDUP((F1058+I1058)/(1-G1058),0),Parámetros!$B$7)</f>
        <v>1156</v>
      </c>
      <c r="N1058" s="12" t="n">
        <v>1559.01</v>
      </c>
      <c r="O1058" s="12" t="n">
        <v>1351</v>
      </c>
      <c r="P1058" s="13" t="n">
        <f aca="false">Parámetros!$B$6</f>
        <v>1</v>
      </c>
      <c r="Q1058" s="13" t="n">
        <f aca="false">IF(AND(ISNUMBER(O1058),O1058-P1058&gt;=Parámetros!$B$7),M1058,IF(J1058&lt;Parámetros!$B$13,J1058,IF(K1058&lt;Parámetros!$B$14,K1058,IF(L1058&lt;Parámetros!$B$15,L1058,M1058))))</f>
        <v>1156</v>
      </c>
      <c r="R1058" s="13" t="n">
        <f aca="false">IF(AND(ISNUMBER(O1058),O1058-P1058&gt;=Q1058),O1058-P1058,Q1058)</f>
        <v>1350</v>
      </c>
      <c r="S1058" s="3" t="n">
        <f aca="false">IF(ISNUMBER(O1058),R1058/O1058-1,"")</f>
        <v>-0.000740192450036981</v>
      </c>
      <c r="T1058" s="13" t="n">
        <f aca="false">VLOOKUP(R1058,Parámetros!$A$13:$C$16,3,TRUE())</f>
        <v>0</v>
      </c>
      <c r="U1058" s="13" t="n">
        <f aca="false">IF(R1058&gt;=Parámetros!$B$7,I1058,0)</f>
        <v>75</v>
      </c>
      <c r="V1058" s="13" t="n">
        <f aca="false">R1058*(1-G1058)-T1058-U1058</f>
        <v>1086</v>
      </c>
      <c r="W1058" s="13" t="n">
        <f aca="false">V1058-F1058</f>
        <v>167</v>
      </c>
      <c r="X1058" s="2" t="s">
        <v>13501</v>
      </c>
      <c r="Y1058" s="2"/>
      <c r="Z1058" s="13"/>
      <c r="AA1058" s="2"/>
    </row>
    <row r="1059" customFormat="false" ht="15" hidden="false" customHeight="false" outlineLevel="0" collapsed="false">
      <c r="A1059" s="8" t="s">
        <v>12476</v>
      </c>
      <c r="B1059" s="10" t="str">
        <f aca="false">'Layout Mercado Libre'!C1059</f>
        <v>Azulfidina Sulfasalazina 500 mg 60 Tabletas</v>
      </c>
      <c r="C1059" s="10" t="str">
        <f aca="false">IFERROR(LEFT('Layout Mercado Libre'!E1059,FIND(" &gt; ",'Layout Mercado Libre'!E1059)-1),"")</f>
        <v>Salud y Equipamiento Médico</v>
      </c>
      <c r="D1059" s="12" t="n">
        <v>340</v>
      </c>
      <c r="E1059" s="13" t="n">
        <f aca="false">Parámetros!$B$5</f>
        <v>4</v>
      </c>
      <c r="F1059" s="13" t="n">
        <f aca="false">D1059+E1059</f>
        <v>344</v>
      </c>
      <c r="G1059" s="3" t="n">
        <f aca="false">IF(C1059="",Parámetros!$B$9,IFERROR(VLOOKUP(C1059,Parámetros!$A$20:$B$23,2,FALSE()),Parámetros!$B$9))</f>
        <v>0.14</v>
      </c>
      <c r="H1059" s="14" t="n">
        <v>0.26</v>
      </c>
      <c r="I1059" s="12" t="n">
        <v>75</v>
      </c>
      <c r="J1059" s="13" t="n">
        <f aca="false">ROUNDUP((F1059+Parámetros!$C$13)/(1-G1059),0)</f>
        <v>430</v>
      </c>
      <c r="K1059" s="13" t="n">
        <f aca="false">ROUNDUP((F1059+Parámetros!$C$14)/(1-G1059),0)</f>
        <v>435</v>
      </c>
      <c r="L1059" s="13" t="n">
        <f aca="false">ROUNDUP((F1059+Parámetros!$C$15)/(1-G1059),0)</f>
        <v>444</v>
      </c>
      <c r="M1059" s="13" t="n">
        <f aca="false">MAX(ROUNDUP((F1059+I1059)/(1-G1059),0),Parámetros!$B$7)</f>
        <v>488</v>
      </c>
      <c r="N1059" s="12" t="n">
        <v>428.5</v>
      </c>
      <c r="O1059" s="12" t="n">
        <v>410</v>
      </c>
      <c r="P1059" s="13" t="n">
        <f aca="false">Parámetros!$B$6</f>
        <v>1</v>
      </c>
      <c r="Q1059" s="13" t="n">
        <f aca="false">IF(AND(ISNUMBER(O1059),O1059-P1059&gt;=Parámetros!$B$7),M1059,IF(J1059&lt;Parámetros!$B$13,J1059,IF(K1059&lt;Parámetros!$B$14,K1059,IF(L1059&lt;Parámetros!$B$15,L1059,M1059))))</f>
        <v>488</v>
      </c>
      <c r="R1059" s="13" t="n">
        <f aca="false">IF(AND(ISNUMBER(O1059),O1059-P1059&gt;=Q1059),O1059-P1059,Q1059)</f>
        <v>488</v>
      </c>
      <c r="S1059" s="3" t="n">
        <f aca="false">IF(ISNUMBER(O1059),R1059/O1059-1,"")</f>
        <v>0.190243902439024</v>
      </c>
      <c r="T1059" s="13" t="n">
        <f aca="false">VLOOKUP(R1059,Parámetros!$A$13:$C$16,3,TRUE())</f>
        <v>0</v>
      </c>
      <c r="U1059" s="13" t="n">
        <f aca="false">IF(R1059&gt;=Parámetros!$B$7,I1059,0)</f>
        <v>75</v>
      </c>
      <c r="V1059" s="13" t="n">
        <f aca="false">R1059*(1-G1059)-T1059-U1059</f>
        <v>344.68</v>
      </c>
      <c r="W1059" s="13" t="n">
        <f aca="false">V1059-F1059</f>
        <v>0.680000000000007</v>
      </c>
      <c r="X1059" s="2" t="s">
        <v>13534</v>
      </c>
      <c r="Y1059" s="2"/>
      <c r="Z1059" s="13"/>
      <c r="AA1059" s="2"/>
    </row>
    <row r="1060" customFormat="false" ht="15" hidden="false" customHeight="false" outlineLevel="0" collapsed="false">
      <c r="A1060" s="8" t="s">
        <v>12490</v>
      </c>
      <c r="B1060" s="10" t="str">
        <f aca="false">'Layout Mercado Libre'!C1060</f>
        <v>Libertrim Pediátrico Trimebutina Suspensión 30 ml</v>
      </c>
      <c r="C1060" s="10" t="str">
        <f aca="false">IFERROR(LEFT('Layout Mercado Libre'!E1060,FIND(" &gt; ",'Layout Mercado Libre'!E1060)-1),"")</f>
        <v>Salud y Equipamiento Médico</v>
      </c>
      <c r="D1060" s="12" t="n">
        <v>293.53</v>
      </c>
      <c r="E1060" s="13" t="n">
        <f aca="false">Parámetros!$B$5</f>
        <v>4</v>
      </c>
      <c r="F1060" s="13" t="n">
        <f aca="false">D1060+E1060</f>
        <v>297.53</v>
      </c>
      <c r="G1060" s="3" t="n">
        <f aca="false">IF(C1060="",Parámetros!$B$9,IFERROR(VLOOKUP(C1060,Parámetros!$A$20:$B$23,2,FALSE()),Parámetros!$B$9))</f>
        <v>0.14</v>
      </c>
      <c r="H1060" s="14" t="n">
        <v>0.09</v>
      </c>
      <c r="I1060" s="12" t="n">
        <v>75</v>
      </c>
      <c r="J1060" s="13" t="n">
        <f aca="false">ROUNDUP((F1060+Parámetros!$C$13)/(1-G1060),0)</f>
        <v>376</v>
      </c>
      <c r="K1060" s="13" t="n">
        <f aca="false">ROUNDUP((F1060+Parámetros!$C$14)/(1-G1060),0)</f>
        <v>381</v>
      </c>
      <c r="L1060" s="13" t="n">
        <f aca="false">ROUNDUP((F1060+Parámetros!$C$15)/(1-G1060),0)</f>
        <v>389</v>
      </c>
      <c r="M1060" s="13" t="n">
        <f aca="false">MAX(ROUNDUP((F1060+I1060)/(1-G1060),0),Parámetros!$B$7)</f>
        <v>434</v>
      </c>
      <c r="N1060" s="12" t="n">
        <v>477.39</v>
      </c>
      <c r="O1060" s="12" t="n">
        <v>468.42</v>
      </c>
      <c r="P1060" s="13" t="n">
        <f aca="false">Parámetros!$B$6</f>
        <v>1</v>
      </c>
      <c r="Q1060" s="13" t="n">
        <f aca="false">IF(AND(ISNUMBER(O1060),O1060-P1060&gt;=Parámetros!$B$7),M1060,IF(J1060&lt;Parámetros!$B$13,J1060,IF(K1060&lt;Parámetros!$B$14,K1060,IF(L1060&lt;Parámetros!$B$15,L1060,M1060))))</f>
        <v>434</v>
      </c>
      <c r="R1060" s="13" t="n">
        <f aca="false">IF(AND(ISNUMBER(O1060),O1060-P1060&gt;=Q1060),O1060-P1060,Q1060)</f>
        <v>467.42</v>
      </c>
      <c r="S1060" s="3" t="n">
        <f aca="false">IF(ISNUMBER(O1060),R1060/O1060-1,"")</f>
        <v>-0.00213483625805899</v>
      </c>
      <c r="T1060" s="13" t="n">
        <f aca="false">VLOOKUP(R1060,Parámetros!$A$13:$C$16,3,TRUE())</f>
        <v>0</v>
      </c>
      <c r="U1060" s="13" t="n">
        <f aca="false">IF(R1060&gt;=Parámetros!$B$7,I1060,0)</f>
        <v>75</v>
      </c>
      <c r="V1060" s="13" t="n">
        <f aca="false">R1060*(1-G1060)-T1060-U1060</f>
        <v>326.9812</v>
      </c>
      <c r="W1060" s="13" t="n">
        <f aca="false">V1060-F1060</f>
        <v>29.4512</v>
      </c>
      <c r="X1060" s="2" t="s">
        <v>13562</v>
      </c>
      <c r="Y1060" s="2"/>
      <c r="Z1060" s="13"/>
      <c r="AA1060" s="2"/>
    </row>
    <row r="1061" customFormat="false" ht="15" hidden="false" customHeight="false" outlineLevel="0" collapsed="false">
      <c r="A1061" s="8" t="s">
        <v>12504</v>
      </c>
      <c r="B1061" s="10" t="str">
        <f aca="false">'Layout Mercado Libre'!C1061</f>
        <v>Jeringa BD Plastipak 10 ml 22G x 32 mm Caja 100 Piezas</v>
      </c>
      <c r="C1061" s="10" t="str">
        <f aca="false">IFERROR(LEFT('Layout Mercado Libre'!E1061,FIND(" &gt; ",'Layout Mercado Libre'!E1061)-1),"")</f>
        <v>Salud y Equipamiento Médico</v>
      </c>
      <c r="D1061" s="12" t="n">
        <v>331.42</v>
      </c>
      <c r="E1061" s="13" t="n">
        <f aca="false">Parámetros!$B$5</f>
        <v>4</v>
      </c>
      <c r="F1061" s="13" t="n">
        <f aca="false">D1061+E1061</f>
        <v>335.42</v>
      </c>
      <c r="G1061" s="3" t="n">
        <f aca="false">IF(C1061="",Parámetros!$B$9,IFERROR(VLOOKUP(C1061,Parámetros!$A$20:$B$23,2,FALSE()),Parámetros!$B$9))</f>
        <v>0.14</v>
      </c>
      <c r="H1061" s="14" t="n">
        <v>1.28</v>
      </c>
      <c r="I1061" s="12" t="n">
        <v>105</v>
      </c>
      <c r="J1061" s="13" t="n">
        <f aca="false">ROUNDUP((F1061+Parámetros!$C$13)/(1-G1061),0)</f>
        <v>420</v>
      </c>
      <c r="K1061" s="13" t="n">
        <f aca="false">ROUNDUP((F1061+Parámetros!$C$14)/(1-G1061),0)</f>
        <v>425</v>
      </c>
      <c r="L1061" s="13" t="n">
        <f aca="false">ROUNDUP((F1061+Parámetros!$C$15)/(1-G1061),0)</f>
        <v>434</v>
      </c>
      <c r="M1061" s="13" t="n">
        <f aca="false">MAX(ROUNDUP((F1061+I1061)/(1-G1061),0),Parámetros!$B$7)</f>
        <v>513</v>
      </c>
      <c r="N1061" s="12"/>
      <c r="O1061" s="12"/>
      <c r="P1061" s="13" t="n">
        <f aca="false">Parámetros!$B$6</f>
        <v>1</v>
      </c>
      <c r="Q1061" s="13" t="n">
        <f aca="false">IF(AND(ISNUMBER(O1061),O1061-P1061&gt;=Parámetros!$B$7),M1061,IF(J1061&lt;Parámetros!$B$13,J1061,IF(K1061&lt;Parámetros!$B$14,K1061,IF(L1061&lt;Parámetros!$B$15,L1061,M1061))))</f>
        <v>513</v>
      </c>
      <c r="R1061" s="13" t="n">
        <f aca="false">IF(AND(ISNUMBER(O1061),O1061-P1061&gt;=Q1061),O1061-P1061,Q1061)</f>
        <v>513</v>
      </c>
      <c r="S1061" s="3" t="str">
        <f aca="false">IF(ISNUMBER(O1061),R1061/O1061-1,"")</f>
        <v/>
      </c>
      <c r="T1061" s="13" t="n">
        <f aca="false">VLOOKUP(R1061,Parámetros!$A$13:$C$16,3,TRUE())</f>
        <v>0</v>
      </c>
      <c r="U1061" s="13" t="n">
        <f aca="false">IF(R1061&gt;=Parámetros!$B$7,I1061,0)</f>
        <v>105</v>
      </c>
      <c r="V1061" s="13" t="n">
        <f aca="false">R1061*(1-G1061)-T1061-U1061</f>
        <v>336.18</v>
      </c>
      <c r="W1061" s="13" t="n">
        <f aca="false">V1061-F1061</f>
        <v>0.759999999999991</v>
      </c>
      <c r="X1061" s="2" t="s">
        <v>13682</v>
      </c>
      <c r="Y1061" s="2"/>
      <c r="Z1061" s="13"/>
      <c r="AA1061" s="2"/>
    </row>
    <row r="1062" customFormat="false" ht="15" hidden="false" customHeight="false" outlineLevel="0" collapsed="false">
      <c r="A1062" s="8" t="s">
        <v>12512</v>
      </c>
      <c r="B1062" s="10" t="str">
        <f aca="false">'Layout Mercado Libre'!C1062</f>
        <v>Ajolotius Jarabe Sin Azúcar Suplemento 250 ml</v>
      </c>
      <c r="C1062" s="10" t="str">
        <f aca="false">IFERROR(LEFT('Layout Mercado Libre'!E1062,FIND(" &gt; ",'Layout Mercado Libre'!E1062)-1),"")</f>
        <v>Salud y Equipamiento Médico</v>
      </c>
      <c r="D1062" s="12" t="n">
        <v>72</v>
      </c>
      <c r="E1062" s="13" t="n">
        <f aca="false">Parámetros!$B$5</f>
        <v>4</v>
      </c>
      <c r="F1062" s="13" t="n">
        <f aca="false">D1062+E1062</f>
        <v>76</v>
      </c>
      <c r="G1062" s="3" t="n">
        <f aca="false">IF(C1062="",Parámetros!$B$9,IFERROR(VLOOKUP(C1062,Parámetros!$A$20:$B$23,2,FALSE()),Parámetros!$B$9))</f>
        <v>0.14</v>
      </c>
      <c r="H1062" s="14" t="n">
        <v>0.35</v>
      </c>
      <c r="I1062" s="12" t="n">
        <v>75</v>
      </c>
      <c r="J1062" s="13" t="n">
        <f aca="false">ROUNDUP((F1062+Parámetros!$C$13)/(1-G1062),0)</f>
        <v>118</v>
      </c>
      <c r="K1062" s="13" t="n">
        <f aca="false">ROUNDUP((F1062+Parámetros!$C$14)/(1-G1062),0)</f>
        <v>124</v>
      </c>
      <c r="L1062" s="13" t="n">
        <f aca="false">ROUNDUP((F1062+Parámetros!$C$15)/(1-G1062),0)</f>
        <v>132</v>
      </c>
      <c r="M1062" s="13" t="n">
        <f aca="false">MAX(ROUNDUP((F1062+I1062)/(1-G1062),0),Parámetros!$B$7)</f>
        <v>299</v>
      </c>
      <c r="N1062" s="12" t="n">
        <v>174.22</v>
      </c>
      <c r="O1062" s="12" t="n">
        <v>196</v>
      </c>
      <c r="P1062" s="13" t="n">
        <f aca="false">Parámetros!$B$6</f>
        <v>1</v>
      </c>
      <c r="Q1062" s="13" t="n">
        <f aca="false">IF(AND(ISNUMBER(O1062),O1062-P1062&gt;=Parámetros!$B$7),M1062,IF(J1062&lt;Parámetros!$B$13,J1062,IF(K1062&lt;Parámetros!$B$14,K1062,IF(L1062&lt;Parámetros!$B$15,L1062,M1062))))</f>
        <v>124</v>
      </c>
      <c r="R1062" s="13" t="n">
        <f aca="false">IF(AND(ISNUMBER(O1062),O1062-P1062&gt;=Q1062),O1062-P1062,Q1062)</f>
        <v>195</v>
      </c>
      <c r="S1062" s="3" t="n">
        <f aca="false">IF(ISNUMBER(O1062),R1062/O1062-1,"")</f>
        <v>-0.00510204081632648</v>
      </c>
      <c r="T1062" s="13" t="n">
        <f aca="false">VLOOKUP(R1062,Parámetros!$A$13:$C$16,3,TRUE())</f>
        <v>37</v>
      </c>
      <c r="U1062" s="13" t="n">
        <f aca="false">IF(R1062&gt;=Parámetros!$B$7,I1062,0)</f>
        <v>0</v>
      </c>
      <c r="V1062" s="13" t="n">
        <f aca="false">R1062*(1-G1062)-T1062-U1062</f>
        <v>130.7</v>
      </c>
      <c r="W1062" s="13" t="n">
        <f aca="false">V1062-F1062</f>
        <v>54.7</v>
      </c>
      <c r="X1062" s="2" t="s">
        <v>13580</v>
      </c>
      <c r="Y1062" s="2"/>
      <c r="Z1062" s="13"/>
      <c r="AA1062" s="2"/>
    </row>
    <row r="1063" customFormat="false" ht="15" hidden="false" customHeight="false" outlineLevel="0" collapsed="false">
      <c r="A1063" s="8" t="s">
        <v>12521</v>
      </c>
      <c r="B1063" s="10" t="str">
        <f aca="false">'Layout Mercado Libre'!C1063</f>
        <v>Rastrillos Bic Soleil Color Collection 3 Hojas 12 Piezas</v>
      </c>
      <c r="C1063" s="10" t="str">
        <f aca="false">IFERROR(LEFT('Layout Mercado Libre'!E1063,FIND(" &gt; ",'Layout Mercado Libre'!E1063)-1),"")</f>
        <v>Belleza y Cuidado Personal</v>
      </c>
      <c r="D1063" s="12" t="n">
        <v>133.9</v>
      </c>
      <c r="E1063" s="13" t="n">
        <f aca="false">Parámetros!$B$5</f>
        <v>4</v>
      </c>
      <c r="F1063" s="13" t="n">
        <f aca="false">D1063+E1063</f>
        <v>137.9</v>
      </c>
      <c r="G1063" s="3" t="n">
        <f aca="false">IF(C1063="",Parámetros!$B$9,IFERROR(VLOOKUP(C1063,Parámetros!$A$20:$B$23,2,FALSE()),Parámetros!$B$9))</f>
        <v>0.14</v>
      </c>
      <c r="H1063" s="14" t="n">
        <v>0.22</v>
      </c>
      <c r="I1063" s="12" t="n">
        <v>75</v>
      </c>
      <c r="J1063" s="13" t="n">
        <f aca="false">ROUNDUP((F1063+Parámetros!$C$13)/(1-G1063),0)</f>
        <v>190</v>
      </c>
      <c r="K1063" s="13" t="n">
        <f aca="false">ROUNDUP((F1063+Parámetros!$C$14)/(1-G1063),0)</f>
        <v>196</v>
      </c>
      <c r="L1063" s="13" t="n">
        <f aca="false">ROUNDUP((F1063+Parámetros!$C$15)/(1-G1063),0)</f>
        <v>204</v>
      </c>
      <c r="M1063" s="13" t="n">
        <f aca="false">MAX(ROUNDUP((F1063+I1063)/(1-G1063),0),Parámetros!$B$7)</f>
        <v>299</v>
      </c>
      <c r="N1063" s="12"/>
      <c r="O1063" s="12"/>
      <c r="P1063" s="13" t="n">
        <f aca="false">Parámetros!$B$6</f>
        <v>1</v>
      </c>
      <c r="Q1063" s="13" t="n">
        <f aca="false">IF(AND(ISNUMBER(O1063),O1063-P1063&gt;=Parámetros!$B$7),M1063,IF(J1063&lt;Parámetros!$B$13,J1063,IF(K1063&lt;Parámetros!$B$14,K1063,IF(L1063&lt;Parámetros!$B$15,L1063,M1063))))</f>
        <v>204</v>
      </c>
      <c r="R1063" s="13" t="n">
        <f aca="false">IF(AND(ISNUMBER(O1063),O1063-P1063&gt;=Q1063),O1063-P1063,Q1063)</f>
        <v>204</v>
      </c>
      <c r="S1063" s="3" t="str">
        <f aca="false">IF(ISNUMBER(O1063),R1063/O1063-1,"")</f>
        <v/>
      </c>
      <c r="T1063" s="13" t="n">
        <f aca="false">VLOOKUP(R1063,Parámetros!$A$13:$C$16,3,TRUE())</f>
        <v>37</v>
      </c>
      <c r="U1063" s="13" t="n">
        <f aca="false">IF(R1063&gt;=Parámetros!$B$7,I1063,0)</f>
        <v>0</v>
      </c>
      <c r="V1063" s="13" t="n">
        <f aca="false">R1063*(1-G1063)-T1063-U1063</f>
        <v>138.44</v>
      </c>
      <c r="W1063" s="13" t="n">
        <f aca="false">V1063-F1063</f>
        <v>0.539999999999992</v>
      </c>
      <c r="X1063" s="2" t="s">
        <v>13724</v>
      </c>
      <c r="Y1063" s="2"/>
      <c r="Z1063" s="13"/>
      <c r="AA1063" s="2"/>
    </row>
    <row r="1064" customFormat="false" ht="15" hidden="false" customHeight="false" outlineLevel="0" collapsed="false">
      <c r="A1064" s="8" t="s">
        <v>12532</v>
      </c>
      <c r="B1064" s="10" t="str">
        <f aca="false">'Layout Mercado Libre'!C1064</f>
        <v>Aldactone A 25 mg 30 Tabletas Espironolactona</v>
      </c>
      <c r="C1064" s="10" t="str">
        <f aca="false">IFERROR(LEFT('Layout Mercado Libre'!E1064,FIND(" &gt; ",'Layout Mercado Libre'!E1064)-1),"")</f>
        <v>Salud y Equipamiento Médico</v>
      </c>
      <c r="D1064" s="12" t="n">
        <v>425.53</v>
      </c>
      <c r="E1064" s="13" t="n">
        <f aca="false">Parámetros!$B$5</f>
        <v>4</v>
      </c>
      <c r="F1064" s="13" t="n">
        <f aca="false">D1064+E1064</f>
        <v>429.53</v>
      </c>
      <c r="G1064" s="3" t="n">
        <f aca="false">IF(C1064="",Parámetros!$B$9,IFERROR(VLOOKUP(C1064,Parámetros!$A$20:$B$23,2,FALSE()),Parámetros!$B$9))</f>
        <v>0.14</v>
      </c>
      <c r="H1064" s="14" t="n">
        <v>0.19</v>
      </c>
      <c r="I1064" s="12" t="n">
        <v>75</v>
      </c>
      <c r="J1064" s="13" t="n">
        <f aca="false">ROUNDUP((F1064+Parámetros!$C$13)/(1-G1064),0)</f>
        <v>529</v>
      </c>
      <c r="K1064" s="13" t="n">
        <f aca="false">ROUNDUP((F1064+Parámetros!$C$14)/(1-G1064),0)</f>
        <v>535</v>
      </c>
      <c r="L1064" s="13" t="n">
        <f aca="false">ROUNDUP((F1064+Parámetros!$C$15)/(1-G1064),0)</f>
        <v>543</v>
      </c>
      <c r="M1064" s="13" t="n">
        <f aca="false">MAX(ROUNDUP((F1064+I1064)/(1-G1064),0),Parámetros!$B$7)</f>
        <v>587</v>
      </c>
      <c r="N1064" s="12" t="n">
        <v>720.38</v>
      </c>
      <c r="O1064" s="12" t="n">
        <v>479</v>
      </c>
      <c r="P1064" s="13" t="n">
        <f aca="false">Parámetros!$B$6</f>
        <v>1</v>
      </c>
      <c r="Q1064" s="13" t="n">
        <f aca="false">IF(AND(ISNUMBER(O1064),O1064-P1064&gt;=Parámetros!$B$7),M1064,IF(J1064&lt;Parámetros!$B$13,J1064,IF(K1064&lt;Parámetros!$B$14,K1064,IF(L1064&lt;Parámetros!$B$15,L1064,M1064))))</f>
        <v>587</v>
      </c>
      <c r="R1064" s="13" t="n">
        <f aca="false">IF(AND(ISNUMBER(O1064),O1064-P1064&gt;=Q1064),O1064-P1064,Q1064)</f>
        <v>587</v>
      </c>
      <c r="S1064" s="3" t="n">
        <f aca="false">IF(ISNUMBER(O1064),R1064/O1064-1,"")</f>
        <v>0.225469728601253</v>
      </c>
      <c r="T1064" s="13" t="n">
        <f aca="false">VLOOKUP(R1064,Parámetros!$A$13:$C$16,3,TRUE())</f>
        <v>0</v>
      </c>
      <c r="U1064" s="13" t="n">
        <f aca="false">IF(R1064&gt;=Parámetros!$B$7,I1064,0)</f>
        <v>75</v>
      </c>
      <c r="V1064" s="13" t="n">
        <f aca="false">R1064*(1-G1064)-T1064-U1064</f>
        <v>429.82</v>
      </c>
      <c r="W1064" s="13" t="n">
        <f aca="false">V1064-F1064</f>
        <v>0.29000000000002</v>
      </c>
      <c r="X1064" s="2" t="s">
        <v>13501</v>
      </c>
      <c r="Y1064" s="2"/>
      <c r="Z1064" s="13"/>
      <c r="AA1064" s="2"/>
    </row>
    <row r="1065" customFormat="false" ht="15" hidden="false" customHeight="false" outlineLevel="0" collapsed="false">
      <c r="A1065" s="8" t="s">
        <v>12540</v>
      </c>
      <c r="B1065" s="10" t="str">
        <f aca="false">'Layout Mercado Libre'!C1065</f>
        <v>Desodorante Rexona Men Clinical Sport Strength 58 g</v>
      </c>
      <c r="C1065" s="10" t="str">
        <f aca="false">IFERROR(LEFT('Layout Mercado Libre'!E1065,FIND(" &gt; ",'Layout Mercado Libre'!E1065)-1),"")</f>
        <v>Belleza y Cuidado Personal</v>
      </c>
      <c r="D1065" s="12" t="n">
        <v>75.17</v>
      </c>
      <c r="E1065" s="13" t="n">
        <f aca="false">Parámetros!$B$5</f>
        <v>4</v>
      </c>
      <c r="F1065" s="13" t="n">
        <f aca="false">D1065+E1065</f>
        <v>79.17</v>
      </c>
      <c r="G1065" s="3" t="n">
        <f aca="false">IF(C1065="",Parámetros!$B$9,IFERROR(VLOOKUP(C1065,Parámetros!$A$20:$B$23,2,FALSE()),Parámetros!$B$9))</f>
        <v>0.14</v>
      </c>
      <c r="H1065" s="14" t="n">
        <v>0.12</v>
      </c>
      <c r="I1065" s="12" t="n">
        <v>75</v>
      </c>
      <c r="J1065" s="13" t="n">
        <f aca="false">ROUNDUP((F1065+Parámetros!$C$13)/(1-G1065),0)</f>
        <v>122</v>
      </c>
      <c r="K1065" s="13" t="n">
        <f aca="false">ROUNDUP((F1065+Parámetros!$C$14)/(1-G1065),0)</f>
        <v>127</v>
      </c>
      <c r="L1065" s="13" t="n">
        <f aca="false">ROUNDUP((F1065+Parámetros!$C$15)/(1-G1065),0)</f>
        <v>136</v>
      </c>
      <c r="M1065" s="13" t="n">
        <f aca="false">MAX(ROUNDUP((F1065+I1065)/(1-G1065),0),Parámetros!$B$7)</f>
        <v>299</v>
      </c>
      <c r="N1065" s="12" t="n">
        <v>189.5</v>
      </c>
      <c r="O1065" s="12" t="n">
        <v>80</v>
      </c>
      <c r="P1065" s="13" t="n">
        <f aca="false">Parámetros!$B$6</f>
        <v>1</v>
      </c>
      <c r="Q1065" s="13" t="n">
        <f aca="false">IF(AND(ISNUMBER(O1065),O1065-P1065&gt;=Parámetros!$B$7),M1065,IF(J1065&lt;Parámetros!$B$13,J1065,IF(K1065&lt;Parámetros!$B$14,K1065,IF(L1065&lt;Parámetros!$B$15,L1065,M1065))))</f>
        <v>127</v>
      </c>
      <c r="R1065" s="13" t="n">
        <f aca="false">IF(AND(ISNUMBER(O1065),O1065-P1065&gt;=Q1065),O1065-P1065,Q1065)</f>
        <v>127</v>
      </c>
      <c r="S1065" s="3" t="n">
        <f aca="false">IF(ISNUMBER(O1065),R1065/O1065-1,"")</f>
        <v>0.5875</v>
      </c>
      <c r="T1065" s="13" t="n">
        <f aca="false">VLOOKUP(R1065,Parámetros!$A$13:$C$16,3,TRUE())</f>
        <v>30</v>
      </c>
      <c r="U1065" s="13" t="n">
        <f aca="false">IF(R1065&gt;=Parámetros!$B$7,I1065,0)</f>
        <v>0</v>
      </c>
      <c r="V1065" s="13" t="n">
        <f aca="false">R1065*(1-G1065)-T1065-U1065</f>
        <v>79.22</v>
      </c>
      <c r="W1065" s="13" t="n">
        <f aca="false">V1065-F1065</f>
        <v>0.0499999999999972</v>
      </c>
      <c r="X1065" s="2" t="s">
        <v>13799</v>
      </c>
      <c r="Y1065" s="2"/>
      <c r="Z1065" s="13"/>
      <c r="AA1065" s="2"/>
    </row>
    <row r="1066" customFormat="false" ht="15" hidden="false" customHeight="false" outlineLevel="0" collapsed="false">
      <c r="A1066" s="8" t="s">
        <v>12551</v>
      </c>
      <c r="B1066" s="10" t="str">
        <f aca="false">'Layout Mercado Libre'!C1066</f>
        <v>Pantiprotectores Saba Delicate Diarios Largos 50 Piezas</v>
      </c>
      <c r="C1066" s="10" t="str">
        <f aca="false">IFERROR(LEFT('Layout Mercado Libre'!E1066,FIND(" &gt; ",'Layout Mercado Libre'!E1066)-1),"")</f>
        <v>Belleza y Cuidado Personal</v>
      </c>
      <c r="D1066" s="12" t="n">
        <v>37.78</v>
      </c>
      <c r="E1066" s="13" t="n">
        <f aca="false">Parámetros!$B$5</f>
        <v>4</v>
      </c>
      <c r="F1066" s="13" t="n">
        <f aca="false">D1066+E1066</f>
        <v>41.78</v>
      </c>
      <c r="G1066" s="3" t="n">
        <f aca="false">IF(C1066="",Parámetros!$B$9,IFERROR(VLOOKUP(C1066,Parámetros!$A$20:$B$23,2,FALSE()),Parámetros!$B$9))</f>
        <v>0.14</v>
      </c>
      <c r="H1066" s="14" t="n">
        <v>0.45</v>
      </c>
      <c r="I1066" s="12" t="n">
        <v>75</v>
      </c>
      <c r="J1066" s="13" t="n">
        <f aca="false">ROUNDUP((F1066+Parámetros!$C$13)/(1-G1066),0)</f>
        <v>78</v>
      </c>
      <c r="K1066" s="13" t="n">
        <f aca="false">ROUNDUP((F1066+Parámetros!$C$14)/(1-G1066),0)</f>
        <v>84</v>
      </c>
      <c r="L1066" s="13" t="n">
        <f aca="false">ROUNDUP((F1066+Parámetros!$C$15)/(1-G1066),0)</f>
        <v>92</v>
      </c>
      <c r="M1066" s="13" t="n">
        <f aca="false">MAX(ROUNDUP((F1066+I1066)/(1-G1066),0),Parámetros!$B$7)</f>
        <v>299</v>
      </c>
      <c r="N1066" s="12" t="n">
        <v>179.92</v>
      </c>
      <c r="O1066" s="12" t="n">
        <v>201</v>
      </c>
      <c r="P1066" s="13" t="n">
        <f aca="false">Parámetros!$B$6</f>
        <v>1</v>
      </c>
      <c r="Q1066" s="13" t="n">
        <f aca="false">IF(AND(ISNUMBER(O1066),O1066-P1066&gt;=Parámetros!$B$7),M1066,IF(J1066&lt;Parámetros!$B$13,J1066,IF(K1066&lt;Parámetros!$B$14,K1066,IF(L1066&lt;Parámetros!$B$15,L1066,M1066))))</f>
        <v>78</v>
      </c>
      <c r="R1066" s="13" t="n">
        <f aca="false">IF(AND(ISNUMBER(O1066),O1066-P1066&gt;=Q1066),O1066-P1066,Q1066)</f>
        <v>200</v>
      </c>
      <c r="S1066" s="3" t="n">
        <f aca="false">IF(ISNUMBER(O1066),R1066/O1066-1,"")</f>
        <v>-0.00497512437810943</v>
      </c>
      <c r="T1066" s="13" t="n">
        <f aca="false">VLOOKUP(R1066,Parámetros!$A$13:$C$16,3,TRUE())</f>
        <v>37</v>
      </c>
      <c r="U1066" s="13" t="n">
        <f aca="false">IF(R1066&gt;=Parámetros!$B$7,I1066,0)</f>
        <v>0</v>
      </c>
      <c r="V1066" s="13" t="n">
        <f aca="false">R1066*(1-G1066)-T1066-U1066</f>
        <v>135</v>
      </c>
      <c r="W1066" s="13" t="n">
        <f aca="false">V1066-F1066</f>
        <v>93.22</v>
      </c>
      <c r="X1066" s="2" t="s">
        <v>13765</v>
      </c>
      <c r="Y1066" s="2"/>
      <c r="Z1066" s="13"/>
      <c r="AA1066" s="2"/>
    </row>
    <row r="1067" customFormat="false" ht="15" hidden="false" customHeight="false" outlineLevel="0" collapsed="false">
      <c r="A1067" s="8" t="s">
        <v>12565</v>
      </c>
      <c r="B1067" s="10" t="str">
        <f aca="false">'Layout Mercado Libre'!C1067</f>
        <v>Daflon 450 mg/50 mg 60 Tabletas Diosmina Hesperidina</v>
      </c>
      <c r="C1067" s="10" t="str">
        <f aca="false">IFERROR(LEFT('Layout Mercado Libre'!E1067,FIND(" &gt; ",'Layout Mercado Libre'!E1067)-1),"")</f>
        <v>Salud y Equipamiento Médico</v>
      </c>
      <c r="D1067" s="12" t="n">
        <v>1200.11</v>
      </c>
      <c r="E1067" s="13" t="n">
        <f aca="false">Parámetros!$B$5</f>
        <v>4</v>
      </c>
      <c r="F1067" s="13" t="n">
        <f aca="false">D1067+E1067</f>
        <v>1204.11</v>
      </c>
      <c r="G1067" s="3" t="n">
        <f aca="false">IF(C1067="",Parámetros!$B$9,IFERROR(VLOOKUP(C1067,Parámetros!$A$20:$B$23,2,FALSE()),Parámetros!$B$9))</f>
        <v>0.14</v>
      </c>
      <c r="H1067" s="14" t="n">
        <v>0.26</v>
      </c>
      <c r="I1067" s="12" t="n">
        <v>75</v>
      </c>
      <c r="J1067" s="13" t="n">
        <f aca="false">ROUNDUP((F1067+Parámetros!$C$13)/(1-G1067),0)</f>
        <v>1430</v>
      </c>
      <c r="K1067" s="13" t="n">
        <f aca="false">ROUNDUP((F1067+Parámetros!$C$14)/(1-G1067),0)</f>
        <v>1436</v>
      </c>
      <c r="L1067" s="13" t="n">
        <f aca="false">ROUNDUP((F1067+Parámetros!$C$15)/(1-G1067),0)</f>
        <v>1444</v>
      </c>
      <c r="M1067" s="13" t="n">
        <f aca="false">MAX(ROUNDUP((F1067+I1067)/(1-G1067),0),Parámetros!$B$7)</f>
        <v>1488</v>
      </c>
      <c r="N1067" s="12" t="n">
        <v>1536.62</v>
      </c>
      <c r="O1067" s="12" t="n">
        <v>1299</v>
      </c>
      <c r="P1067" s="13" t="n">
        <f aca="false">Parámetros!$B$6</f>
        <v>1</v>
      </c>
      <c r="Q1067" s="13" t="n">
        <f aca="false">IF(AND(ISNUMBER(O1067),O1067-P1067&gt;=Parámetros!$B$7),M1067,IF(J1067&lt;Parámetros!$B$13,J1067,IF(K1067&lt;Parámetros!$B$14,K1067,IF(L1067&lt;Parámetros!$B$15,L1067,M1067))))</f>
        <v>1488</v>
      </c>
      <c r="R1067" s="13" t="n">
        <f aca="false">IF(AND(ISNUMBER(O1067),O1067-P1067&gt;=Q1067),O1067-P1067,Q1067)</f>
        <v>1488</v>
      </c>
      <c r="S1067" s="3" t="n">
        <f aca="false">IF(ISNUMBER(O1067),R1067/O1067-1,"")</f>
        <v>0.145496535796767</v>
      </c>
      <c r="T1067" s="13" t="n">
        <f aca="false">VLOOKUP(R1067,Parámetros!$A$13:$C$16,3,TRUE())</f>
        <v>0</v>
      </c>
      <c r="U1067" s="13" t="n">
        <f aca="false">IF(R1067&gt;=Parámetros!$B$7,I1067,0)</f>
        <v>75</v>
      </c>
      <c r="V1067" s="13" t="n">
        <f aca="false">R1067*(1-G1067)-T1067-U1067</f>
        <v>1204.68</v>
      </c>
      <c r="W1067" s="13" t="n">
        <f aca="false">V1067-F1067</f>
        <v>0.570000000000164</v>
      </c>
      <c r="X1067" s="2" t="s">
        <v>13534</v>
      </c>
      <c r="Y1067" s="2"/>
      <c r="Z1067" s="13"/>
      <c r="AA1067" s="2"/>
    </row>
    <row r="1068" customFormat="false" ht="15" hidden="false" customHeight="false" outlineLevel="0" collapsed="false">
      <c r="A1068" s="8" t="s">
        <v>12574</v>
      </c>
      <c r="B1068" s="10" t="str">
        <f aca="false">'Layout Mercado Libre'!C1068</f>
        <v>Crema Corporal Nivea Milk Nutritiva Piel Extra Seca 400 ml</v>
      </c>
      <c r="C1068" s="10" t="str">
        <f aca="false">IFERROR(LEFT('Layout Mercado Libre'!E1068,FIND(" &gt; ",'Layout Mercado Libre'!E1068)-1),"")</f>
        <v>Belleza y Cuidado Personal</v>
      </c>
      <c r="D1068" s="12" t="n">
        <v>72.84</v>
      </c>
      <c r="E1068" s="13" t="n">
        <f aca="false">Parámetros!$B$5</f>
        <v>4</v>
      </c>
      <c r="F1068" s="13" t="n">
        <f aca="false">D1068+E1068</f>
        <v>76.84</v>
      </c>
      <c r="G1068" s="3" t="n">
        <f aca="false">IF(C1068="",Parámetros!$B$9,IFERROR(VLOOKUP(C1068,Parámetros!$A$20:$B$23,2,FALSE()),Parámetros!$B$9))</f>
        <v>0.14</v>
      </c>
      <c r="H1068" s="14" t="n">
        <v>0.53</v>
      </c>
      <c r="I1068" s="12" t="n">
        <v>90</v>
      </c>
      <c r="J1068" s="13" t="n">
        <f aca="false">ROUNDUP((F1068+Parámetros!$C$13)/(1-G1068),0)</f>
        <v>119</v>
      </c>
      <c r="K1068" s="13" t="n">
        <f aca="false">ROUNDUP((F1068+Parámetros!$C$14)/(1-G1068),0)</f>
        <v>125</v>
      </c>
      <c r="L1068" s="13" t="n">
        <f aca="false">ROUNDUP((F1068+Parámetros!$C$15)/(1-G1068),0)</f>
        <v>133</v>
      </c>
      <c r="M1068" s="13" t="n">
        <f aca="false">MAX(ROUNDUP((F1068+I1068)/(1-G1068),0),Parámetros!$B$7)</f>
        <v>299</v>
      </c>
      <c r="N1068" s="12" t="n">
        <v>203.31</v>
      </c>
      <c r="O1068" s="12" t="n">
        <v>149.49</v>
      </c>
      <c r="P1068" s="13" t="n">
        <f aca="false">Parámetros!$B$6</f>
        <v>1</v>
      </c>
      <c r="Q1068" s="13" t="n">
        <f aca="false">IF(AND(ISNUMBER(O1068),O1068-P1068&gt;=Parámetros!$B$7),M1068,IF(J1068&lt;Parámetros!$B$13,J1068,IF(K1068&lt;Parámetros!$B$14,K1068,IF(L1068&lt;Parámetros!$B$15,L1068,M1068))))</f>
        <v>125</v>
      </c>
      <c r="R1068" s="13" t="n">
        <f aca="false">IF(AND(ISNUMBER(O1068),O1068-P1068&gt;=Q1068),O1068-P1068,Q1068)</f>
        <v>148.49</v>
      </c>
      <c r="S1068" s="3" t="n">
        <f aca="false">IF(ISNUMBER(O1068),R1068/O1068-1,"")</f>
        <v>-0.00668941066292061</v>
      </c>
      <c r="T1068" s="13" t="n">
        <f aca="false">VLOOKUP(R1068,Parámetros!$A$13:$C$16,3,TRUE())</f>
        <v>30</v>
      </c>
      <c r="U1068" s="13" t="n">
        <f aca="false">IF(R1068&gt;=Parámetros!$B$7,I1068,0)</f>
        <v>0</v>
      </c>
      <c r="V1068" s="13" t="n">
        <f aca="false">R1068*(1-G1068)-T1068-U1068</f>
        <v>97.7014</v>
      </c>
      <c r="W1068" s="13" t="n">
        <f aca="false">V1068-F1068</f>
        <v>20.8614</v>
      </c>
      <c r="X1068" s="2" t="s">
        <v>13676</v>
      </c>
      <c r="Y1068" s="2"/>
      <c r="Z1068" s="13"/>
      <c r="AA1068" s="2"/>
    </row>
    <row r="1069" customFormat="false" ht="15" hidden="false" customHeight="false" outlineLevel="0" collapsed="false">
      <c r="A1069" s="8" t="s">
        <v>12583</v>
      </c>
      <c r="B1069" s="10" t="str">
        <f aca="false">'Layout Mercado Libre'!C1069</f>
        <v>Trimebutina Simeticona 100 mg/37.5 mg 20 Comprimidos Maver</v>
      </c>
      <c r="C1069" s="10" t="str">
        <f aca="false">IFERROR(LEFT('Layout Mercado Libre'!E1069,FIND(" &gt; ",'Layout Mercado Libre'!E1069)-1),"")</f>
        <v>Salud y Equipamiento Médico</v>
      </c>
      <c r="D1069" s="12" t="n">
        <v>79.93</v>
      </c>
      <c r="E1069" s="13" t="n">
        <f aca="false">Parámetros!$B$5</f>
        <v>4</v>
      </c>
      <c r="F1069" s="13" t="n">
        <f aca="false">D1069+E1069</f>
        <v>83.93</v>
      </c>
      <c r="G1069" s="3" t="n">
        <f aca="false">IF(C1069="",Parámetros!$B$9,IFERROR(VLOOKUP(C1069,Parámetros!$A$20:$B$23,2,FALSE()),Parámetros!$B$9))</f>
        <v>0.14</v>
      </c>
      <c r="H1069" s="14" t="n">
        <v>0.17</v>
      </c>
      <c r="I1069" s="12" t="n">
        <v>75</v>
      </c>
      <c r="J1069" s="13" t="n">
        <f aca="false">ROUNDUP((F1069+Parámetros!$C$13)/(1-G1069),0)</f>
        <v>127</v>
      </c>
      <c r="K1069" s="13" t="n">
        <f aca="false">ROUNDUP((F1069+Parámetros!$C$14)/(1-G1069),0)</f>
        <v>133</v>
      </c>
      <c r="L1069" s="13" t="n">
        <f aca="false">ROUNDUP((F1069+Parámetros!$C$15)/(1-G1069),0)</f>
        <v>141</v>
      </c>
      <c r="M1069" s="13" t="n">
        <f aca="false">MAX(ROUNDUP((F1069+I1069)/(1-G1069),0),Parámetros!$B$7)</f>
        <v>299</v>
      </c>
      <c r="N1069" s="12" t="n">
        <v>219.99</v>
      </c>
      <c r="O1069" s="12" t="n">
        <v>280</v>
      </c>
      <c r="P1069" s="13" t="n">
        <f aca="false">Parámetros!$B$6</f>
        <v>1</v>
      </c>
      <c r="Q1069" s="13" t="n">
        <f aca="false">IF(AND(ISNUMBER(O1069),O1069-P1069&gt;=Parámetros!$B$7),M1069,IF(J1069&lt;Parámetros!$B$13,J1069,IF(K1069&lt;Parámetros!$B$14,K1069,IF(L1069&lt;Parámetros!$B$15,L1069,M1069))))</f>
        <v>133</v>
      </c>
      <c r="R1069" s="13" t="n">
        <f aca="false">IF(AND(ISNUMBER(O1069),O1069-P1069&gt;=Q1069),O1069-P1069,Q1069)</f>
        <v>279</v>
      </c>
      <c r="S1069" s="3" t="n">
        <f aca="false">IF(ISNUMBER(O1069),R1069/O1069-1,"")</f>
        <v>-0.00357142857142856</v>
      </c>
      <c r="T1069" s="13" t="n">
        <f aca="false">VLOOKUP(R1069,Parámetros!$A$13:$C$16,3,TRUE())</f>
        <v>37</v>
      </c>
      <c r="U1069" s="13" t="n">
        <f aca="false">IF(R1069&gt;=Parámetros!$B$7,I1069,0)</f>
        <v>0</v>
      </c>
      <c r="V1069" s="13" t="n">
        <f aca="false">R1069*(1-G1069)-T1069-U1069</f>
        <v>202.94</v>
      </c>
      <c r="W1069" s="13" t="n">
        <f aca="false">V1069-F1069</f>
        <v>119.01</v>
      </c>
      <c r="X1069" s="2" t="s">
        <v>13622</v>
      </c>
      <c r="Y1069" s="2"/>
      <c r="Z1069" s="13"/>
      <c r="AA1069" s="2"/>
    </row>
    <row r="1070" customFormat="false" ht="15" hidden="false" customHeight="false" outlineLevel="0" collapsed="false">
      <c r="A1070" s="8" t="s">
        <v>12594</v>
      </c>
      <c r="B1070" s="10" t="str">
        <f aca="false">'Layout Mercado Libre'!C1070</f>
        <v>Cera para Ortodoncia GUM Orthodontic Sabor Menta</v>
      </c>
      <c r="C1070" s="10" t="str">
        <f aca="false">IFERROR(LEFT('Layout Mercado Libre'!E1070,FIND(" &gt; ",'Layout Mercado Libre'!E1070)-1),"")</f>
        <v>Belleza y Cuidado Personal</v>
      </c>
      <c r="D1070" s="12" t="n">
        <v>48.71</v>
      </c>
      <c r="E1070" s="13" t="n">
        <f aca="false">Parámetros!$B$5</f>
        <v>4</v>
      </c>
      <c r="F1070" s="13" t="n">
        <f aca="false">D1070+E1070</f>
        <v>52.71</v>
      </c>
      <c r="G1070" s="3" t="n">
        <f aca="false">IF(C1070="",Parámetros!$B$9,IFERROR(VLOOKUP(C1070,Parámetros!$A$20:$B$23,2,FALSE()),Parámetros!$B$9))</f>
        <v>0.14</v>
      </c>
      <c r="H1070" s="14" t="n">
        <v>0.4</v>
      </c>
      <c r="I1070" s="12" t="n">
        <v>75</v>
      </c>
      <c r="J1070" s="13" t="n">
        <f aca="false">ROUNDUP((F1070+Parámetros!$C$13)/(1-G1070),0)</f>
        <v>91</v>
      </c>
      <c r="K1070" s="13" t="n">
        <f aca="false">ROUNDUP((F1070+Parámetros!$C$14)/(1-G1070),0)</f>
        <v>97</v>
      </c>
      <c r="L1070" s="13" t="n">
        <f aca="false">ROUNDUP((F1070+Parámetros!$C$15)/(1-G1070),0)</f>
        <v>105</v>
      </c>
      <c r="M1070" s="13" t="n">
        <f aca="false">MAX(ROUNDUP((F1070+I1070)/(1-G1070),0),Parámetros!$B$7)</f>
        <v>299</v>
      </c>
      <c r="N1070" s="12" t="n">
        <v>223</v>
      </c>
      <c r="O1070" s="12" t="n">
        <v>223</v>
      </c>
      <c r="P1070" s="13" t="n">
        <f aca="false">Parámetros!$B$6</f>
        <v>1</v>
      </c>
      <c r="Q1070" s="13" t="n">
        <f aca="false">IF(AND(ISNUMBER(O1070),O1070-P1070&gt;=Parámetros!$B$7),M1070,IF(J1070&lt;Parámetros!$B$13,J1070,IF(K1070&lt;Parámetros!$B$14,K1070,IF(L1070&lt;Parámetros!$B$15,L1070,M1070))))</f>
        <v>91</v>
      </c>
      <c r="R1070" s="13" t="n">
        <f aca="false">IF(AND(ISNUMBER(O1070),O1070-P1070&gt;=Q1070),O1070-P1070,Q1070)</f>
        <v>222</v>
      </c>
      <c r="S1070" s="3" t="n">
        <f aca="false">IF(ISNUMBER(O1070),R1070/O1070-1,"")</f>
        <v>-0.00448430493273544</v>
      </c>
      <c r="T1070" s="13" t="n">
        <f aca="false">VLOOKUP(R1070,Parámetros!$A$13:$C$16,3,TRUE())</f>
        <v>37</v>
      </c>
      <c r="U1070" s="13" t="n">
        <f aca="false">IF(R1070&gt;=Parámetros!$B$7,I1070,0)</f>
        <v>0</v>
      </c>
      <c r="V1070" s="13" t="n">
        <f aca="false">R1070*(1-G1070)-T1070-U1070</f>
        <v>153.92</v>
      </c>
      <c r="W1070" s="13" t="n">
        <f aca="false">V1070-F1070</f>
        <v>101.21</v>
      </c>
      <c r="X1070" s="2" t="s">
        <v>13674</v>
      </c>
      <c r="Y1070" s="2"/>
      <c r="Z1070" s="13"/>
      <c r="AA1070" s="2"/>
    </row>
    <row r="1071" customFormat="false" ht="15" hidden="false" customHeight="false" outlineLevel="0" collapsed="false">
      <c r="A1071" s="8" t="s">
        <v>12607</v>
      </c>
      <c r="B1071" s="10" t="str">
        <f aca="false">'Layout Mercado Libre'!C1071</f>
        <v>Histiacil GR3 Ambroxol 20 mg Sabor Limón 18 Pastillas</v>
      </c>
      <c r="C1071" s="10" t="str">
        <f aca="false">IFERROR(LEFT('Layout Mercado Libre'!E1071,FIND(" &gt; ",'Layout Mercado Libre'!E1071)-1),"")</f>
        <v>Salud y Equipamiento Médico</v>
      </c>
      <c r="D1071" s="12" t="n">
        <v>109.51</v>
      </c>
      <c r="E1071" s="13" t="n">
        <f aca="false">Parámetros!$B$5</f>
        <v>4</v>
      </c>
      <c r="F1071" s="13" t="n">
        <f aca="false">D1071+E1071</f>
        <v>113.51</v>
      </c>
      <c r="G1071" s="3" t="n">
        <f aca="false">IF(C1071="",Parámetros!$B$9,IFERROR(VLOOKUP(C1071,Parámetros!$A$20:$B$23,2,FALSE()),Parámetros!$B$9))</f>
        <v>0.14</v>
      </c>
      <c r="H1071" s="14" t="n">
        <v>0.16</v>
      </c>
      <c r="I1071" s="12" t="n">
        <v>75</v>
      </c>
      <c r="J1071" s="13" t="n">
        <f aca="false">ROUNDUP((F1071+Parámetros!$C$13)/(1-G1071),0)</f>
        <v>162</v>
      </c>
      <c r="K1071" s="13" t="n">
        <f aca="false">ROUNDUP((F1071+Parámetros!$C$14)/(1-G1071),0)</f>
        <v>167</v>
      </c>
      <c r="L1071" s="13" t="n">
        <f aca="false">ROUNDUP((F1071+Parámetros!$C$15)/(1-G1071),0)</f>
        <v>176</v>
      </c>
      <c r="M1071" s="13" t="n">
        <f aca="false">MAX(ROUNDUP((F1071+I1071)/(1-G1071),0),Parámetros!$B$7)</f>
        <v>299</v>
      </c>
      <c r="N1071" s="12"/>
      <c r="O1071" s="12"/>
      <c r="P1071" s="13" t="n">
        <f aca="false">Parámetros!$B$6</f>
        <v>1</v>
      </c>
      <c r="Q1071" s="13" t="n">
        <f aca="false">IF(AND(ISNUMBER(O1071),O1071-P1071&gt;=Parámetros!$B$7),M1071,IF(J1071&lt;Parámetros!$B$13,J1071,IF(K1071&lt;Parámetros!$B$14,K1071,IF(L1071&lt;Parámetros!$B$15,L1071,M1071))))</f>
        <v>176</v>
      </c>
      <c r="R1071" s="13" t="n">
        <f aca="false">IF(AND(ISNUMBER(O1071),O1071-P1071&gt;=Q1071),O1071-P1071,Q1071)</f>
        <v>176</v>
      </c>
      <c r="S1071" s="3" t="str">
        <f aca="false">IF(ISNUMBER(O1071),R1071/O1071-1,"")</f>
        <v/>
      </c>
      <c r="T1071" s="13" t="n">
        <f aca="false">VLOOKUP(R1071,Parámetros!$A$13:$C$16,3,TRUE())</f>
        <v>37</v>
      </c>
      <c r="U1071" s="13" t="n">
        <f aca="false">IF(R1071&gt;=Parámetros!$B$7,I1071,0)</f>
        <v>0</v>
      </c>
      <c r="V1071" s="13" t="n">
        <f aca="false">R1071*(1-G1071)-T1071-U1071</f>
        <v>114.36</v>
      </c>
      <c r="W1071" s="13" t="n">
        <f aca="false">V1071-F1071</f>
        <v>0.84999999999998</v>
      </c>
      <c r="X1071" s="2" t="s">
        <v>13800</v>
      </c>
      <c r="Y1071" s="2"/>
      <c r="Z1071" s="13"/>
      <c r="AA1071" s="2"/>
    </row>
    <row r="1072" customFormat="false" ht="15" hidden="false" customHeight="false" outlineLevel="0" collapsed="false">
      <c r="A1072" s="8" t="s">
        <v>12618</v>
      </c>
      <c r="B1072" s="10" t="str">
        <f aca="false">'Layout Mercado Libre'!C1072</f>
        <v>Talco Desodorante Rexona Efficient Antibacterial Pies 200 g</v>
      </c>
      <c r="C1072" s="10" t="str">
        <f aca="false">IFERROR(LEFT('Layout Mercado Libre'!E1072,FIND(" &gt; ",'Layout Mercado Libre'!E1072)-1),"")</f>
        <v>Belleza y Cuidado Personal</v>
      </c>
      <c r="D1072" s="12" t="n">
        <v>55.28</v>
      </c>
      <c r="E1072" s="13" t="n">
        <f aca="false">Parámetros!$B$5</f>
        <v>4</v>
      </c>
      <c r="F1072" s="13" t="n">
        <f aca="false">D1072+E1072</f>
        <v>59.28</v>
      </c>
      <c r="G1072" s="3" t="n">
        <f aca="false">IF(C1072="",Parámetros!$B$9,IFERROR(VLOOKUP(C1072,Parámetros!$A$20:$B$23,2,FALSE()),Parámetros!$B$9))</f>
        <v>0.14</v>
      </c>
      <c r="H1072" s="14" t="n">
        <v>0.28</v>
      </c>
      <c r="I1072" s="12" t="n">
        <v>75</v>
      </c>
      <c r="J1072" s="13" t="n">
        <f aca="false">ROUNDUP((F1072+Parámetros!$C$13)/(1-G1072),0)</f>
        <v>98</v>
      </c>
      <c r="K1072" s="13" t="n">
        <f aca="false">ROUNDUP((F1072+Parámetros!$C$14)/(1-G1072),0)</f>
        <v>104</v>
      </c>
      <c r="L1072" s="13" t="n">
        <f aca="false">ROUNDUP((F1072+Parámetros!$C$15)/(1-G1072),0)</f>
        <v>112</v>
      </c>
      <c r="M1072" s="13" t="n">
        <f aca="false">MAX(ROUNDUP((F1072+I1072)/(1-G1072),0),Parámetros!$B$7)</f>
        <v>299</v>
      </c>
      <c r="N1072" s="12" t="n">
        <v>234</v>
      </c>
      <c r="O1072" s="12" t="n">
        <v>234</v>
      </c>
      <c r="P1072" s="13" t="n">
        <f aca="false">Parámetros!$B$6</f>
        <v>1</v>
      </c>
      <c r="Q1072" s="13" t="n">
        <f aca="false">IF(AND(ISNUMBER(O1072),O1072-P1072&gt;=Parámetros!$B$7),M1072,IF(J1072&lt;Parámetros!$B$13,J1072,IF(K1072&lt;Parámetros!$B$14,K1072,IF(L1072&lt;Parámetros!$B$15,L1072,M1072))))</f>
        <v>98</v>
      </c>
      <c r="R1072" s="13" t="n">
        <f aca="false">IF(AND(ISNUMBER(O1072),O1072-P1072&gt;=Q1072),O1072-P1072,Q1072)</f>
        <v>233</v>
      </c>
      <c r="S1072" s="3" t="n">
        <f aca="false">IF(ISNUMBER(O1072),R1072/O1072-1,"")</f>
        <v>-0.00427350427350426</v>
      </c>
      <c r="T1072" s="13" t="n">
        <f aca="false">VLOOKUP(R1072,Parámetros!$A$13:$C$16,3,TRUE())</f>
        <v>37</v>
      </c>
      <c r="U1072" s="13" t="n">
        <f aca="false">IF(R1072&gt;=Parámetros!$B$7,I1072,0)</f>
        <v>0</v>
      </c>
      <c r="V1072" s="13" t="n">
        <f aca="false">R1072*(1-G1072)-T1072-U1072</f>
        <v>163.38</v>
      </c>
      <c r="W1072" s="13" t="n">
        <f aca="false">V1072-F1072</f>
        <v>104.1</v>
      </c>
      <c r="X1072" s="2" t="s">
        <v>13680</v>
      </c>
      <c r="Y1072" s="2"/>
      <c r="Z1072" s="13"/>
      <c r="AA1072" s="2"/>
    </row>
    <row r="1073" customFormat="false" ht="15" hidden="false" customHeight="false" outlineLevel="0" collapsed="false">
      <c r="A1073" s="8" t="s">
        <v>12628</v>
      </c>
      <c r="B1073" s="10" t="str">
        <f aca="false">'Layout Mercado Libre'!C1073</f>
        <v>Biberones Evenflo Cuello Ancho 9 oz 3 Piezas</v>
      </c>
      <c r="C1073" s="10" t="str">
        <f aca="false">IFERROR(LEFT('Layout Mercado Libre'!E1073,FIND(" &gt; ",'Layout Mercado Libre'!E1073)-1),"")</f>
        <v>Bebés</v>
      </c>
      <c r="D1073" s="12" t="n">
        <v>113.69</v>
      </c>
      <c r="E1073" s="13" t="n">
        <f aca="false">Parámetros!$B$5</f>
        <v>4</v>
      </c>
      <c r="F1073" s="13" t="n">
        <f aca="false">D1073+E1073</f>
        <v>117.69</v>
      </c>
      <c r="G1073" s="3" t="n">
        <f aca="false">IF(C1073="",Parámetros!$B$9,IFERROR(VLOOKUP(C1073,Parámetros!$A$20:$B$23,2,FALSE()),Parámetros!$B$9))</f>
        <v>0.15</v>
      </c>
      <c r="H1073" s="14" t="n">
        <v>0.5</v>
      </c>
      <c r="I1073" s="12" t="n">
        <v>75</v>
      </c>
      <c r="J1073" s="13" t="n">
        <f aca="false">ROUNDUP((F1073+Parámetros!$C$13)/(1-G1073),0)</f>
        <v>168</v>
      </c>
      <c r="K1073" s="13" t="n">
        <f aca="false">ROUNDUP((F1073+Parámetros!$C$14)/(1-G1073),0)</f>
        <v>174</v>
      </c>
      <c r="L1073" s="13" t="n">
        <f aca="false">ROUNDUP((F1073+Parámetros!$C$15)/(1-G1073),0)</f>
        <v>182</v>
      </c>
      <c r="M1073" s="13" t="n">
        <f aca="false">MAX(ROUNDUP((F1073+I1073)/(1-G1073),0),Parámetros!$B$7)</f>
        <v>299</v>
      </c>
      <c r="N1073" s="12" t="n">
        <v>260</v>
      </c>
      <c r="O1073" s="12" t="n">
        <v>260</v>
      </c>
      <c r="P1073" s="13" t="n">
        <f aca="false">Parámetros!$B$6</f>
        <v>1</v>
      </c>
      <c r="Q1073" s="13" t="n">
        <f aca="false">IF(AND(ISNUMBER(O1073),O1073-P1073&gt;=Parámetros!$B$7),M1073,IF(J1073&lt;Parámetros!$B$13,J1073,IF(K1073&lt;Parámetros!$B$14,K1073,IF(L1073&lt;Parámetros!$B$15,L1073,M1073))))</f>
        <v>182</v>
      </c>
      <c r="R1073" s="13" t="n">
        <f aca="false">IF(AND(ISNUMBER(O1073),O1073-P1073&gt;=Q1073),O1073-P1073,Q1073)</f>
        <v>259</v>
      </c>
      <c r="S1073" s="3" t="n">
        <f aca="false">IF(ISNUMBER(O1073),R1073/O1073-1,"")</f>
        <v>-0.00384615384615383</v>
      </c>
      <c r="T1073" s="13" t="n">
        <f aca="false">VLOOKUP(R1073,Parámetros!$A$13:$C$16,3,TRUE())</f>
        <v>37</v>
      </c>
      <c r="U1073" s="13" t="n">
        <f aca="false">IF(R1073&gt;=Parámetros!$B$7,I1073,0)</f>
        <v>0</v>
      </c>
      <c r="V1073" s="13" t="n">
        <f aca="false">R1073*(1-G1073)-T1073-U1073</f>
        <v>183.15</v>
      </c>
      <c r="W1073" s="13" t="n">
        <f aca="false">V1073-F1073</f>
        <v>65.46</v>
      </c>
      <c r="X1073" s="2" t="s">
        <v>13577</v>
      </c>
      <c r="Y1073" s="2"/>
      <c r="Z1073" s="13"/>
      <c r="AA1073" s="2"/>
    </row>
    <row r="1074" customFormat="false" ht="15" hidden="false" customHeight="false" outlineLevel="0" collapsed="false">
      <c r="A1074" s="8" t="s">
        <v>12637</v>
      </c>
      <c r="B1074" s="10" t="str">
        <f aca="false">'Layout Mercado Libre'!C1074</f>
        <v>Bellafem Plenitud Calcio con Isoflavonas 60 Tabletas</v>
      </c>
      <c r="C1074" s="10" t="str">
        <f aca="false">IFERROR(LEFT('Layout Mercado Libre'!E1074,FIND(" &gt; ",'Layout Mercado Libre'!E1074)-1),"")</f>
        <v>Salud y Equipamiento Médico</v>
      </c>
      <c r="D1074" s="12" t="n">
        <v>487.87</v>
      </c>
      <c r="E1074" s="13" t="n">
        <f aca="false">Parámetros!$B$5</f>
        <v>4</v>
      </c>
      <c r="F1074" s="13" t="n">
        <f aca="false">D1074+E1074</f>
        <v>491.87</v>
      </c>
      <c r="G1074" s="3" t="n">
        <f aca="false">IF(C1074="",Parámetros!$B$9,IFERROR(VLOOKUP(C1074,Parámetros!$A$20:$B$23,2,FALSE()),Parámetros!$B$9))</f>
        <v>0.14</v>
      </c>
      <c r="H1074" s="14" t="n">
        <v>0.26</v>
      </c>
      <c r="I1074" s="12" t="n">
        <v>75</v>
      </c>
      <c r="J1074" s="13" t="n">
        <f aca="false">ROUNDUP((F1074+Parámetros!$C$13)/(1-G1074),0)</f>
        <v>602</v>
      </c>
      <c r="K1074" s="13" t="n">
        <f aca="false">ROUNDUP((F1074+Parámetros!$C$14)/(1-G1074),0)</f>
        <v>607</v>
      </c>
      <c r="L1074" s="13" t="n">
        <f aca="false">ROUNDUP((F1074+Parámetros!$C$15)/(1-G1074),0)</f>
        <v>615</v>
      </c>
      <c r="M1074" s="13" t="n">
        <f aca="false">MAX(ROUNDUP((F1074+I1074)/(1-G1074),0),Parámetros!$B$7)</f>
        <v>660</v>
      </c>
      <c r="N1074" s="12" t="n">
        <v>904.72</v>
      </c>
      <c r="O1074" s="12" t="n">
        <v>760.48</v>
      </c>
      <c r="P1074" s="13" t="n">
        <f aca="false">Parámetros!$B$6</f>
        <v>1</v>
      </c>
      <c r="Q1074" s="13" t="n">
        <f aca="false">IF(AND(ISNUMBER(O1074),O1074-P1074&gt;=Parámetros!$B$7),M1074,IF(J1074&lt;Parámetros!$B$13,J1074,IF(K1074&lt;Parámetros!$B$14,K1074,IF(L1074&lt;Parámetros!$B$15,L1074,M1074))))</f>
        <v>660</v>
      </c>
      <c r="R1074" s="13" t="n">
        <f aca="false">IF(AND(ISNUMBER(O1074),O1074-P1074&gt;=Q1074),O1074-P1074,Q1074)</f>
        <v>759.48</v>
      </c>
      <c r="S1074" s="3" t="n">
        <f aca="false">IF(ISNUMBER(O1074),R1074/O1074-1,"")</f>
        <v>-0.00131495897328004</v>
      </c>
      <c r="T1074" s="13" t="n">
        <f aca="false">VLOOKUP(R1074,Parámetros!$A$13:$C$16,3,TRUE())</f>
        <v>0</v>
      </c>
      <c r="U1074" s="13" t="n">
        <f aca="false">IF(R1074&gt;=Parámetros!$B$7,I1074,0)</f>
        <v>75</v>
      </c>
      <c r="V1074" s="13" t="n">
        <f aca="false">R1074*(1-G1074)-T1074-U1074</f>
        <v>578.1528</v>
      </c>
      <c r="W1074" s="13" t="n">
        <f aca="false">V1074-F1074</f>
        <v>86.2828</v>
      </c>
      <c r="X1074" s="2" t="s">
        <v>13534</v>
      </c>
      <c r="Y1074" s="2"/>
      <c r="Z1074" s="13"/>
      <c r="AA1074" s="2"/>
    </row>
    <row r="1075" customFormat="false" ht="15" hidden="false" customHeight="false" outlineLevel="0" collapsed="false">
      <c r="A1075" s="8" t="s">
        <v>12650</v>
      </c>
      <c r="B1075" s="10" t="str">
        <f aca="false">'Layout Mercado Libre'!C1075</f>
        <v>Fluxedan Jarabe Bromhexina Oxeladina 225 ml</v>
      </c>
      <c r="C1075" s="10" t="str">
        <f aca="false">IFERROR(LEFT('Layout Mercado Libre'!E1075,FIND(" &gt; ",'Layout Mercado Libre'!E1075)-1),"")</f>
        <v>Salud y Equipamiento Médico</v>
      </c>
      <c r="D1075" s="12" t="n">
        <v>317.88</v>
      </c>
      <c r="E1075" s="13" t="n">
        <f aca="false">Parámetros!$B$5</f>
        <v>4</v>
      </c>
      <c r="F1075" s="13" t="n">
        <f aca="false">D1075+E1075</f>
        <v>321.88</v>
      </c>
      <c r="G1075" s="3" t="n">
        <f aca="false">IF(C1075="",Parámetros!$B$9,IFERROR(VLOOKUP(C1075,Parámetros!$A$20:$B$23,2,FALSE()),Parámetros!$B$9))</f>
        <v>0.14</v>
      </c>
      <c r="H1075" s="14" t="n">
        <v>0.32</v>
      </c>
      <c r="I1075" s="12" t="n">
        <v>75</v>
      </c>
      <c r="J1075" s="13" t="n">
        <f aca="false">ROUNDUP((F1075+Parámetros!$C$13)/(1-G1075),0)</f>
        <v>404</v>
      </c>
      <c r="K1075" s="13" t="n">
        <f aca="false">ROUNDUP((F1075+Parámetros!$C$14)/(1-G1075),0)</f>
        <v>410</v>
      </c>
      <c r="L1075" s="13" t="n">
        <f aca="false">ROUNDUP((F1075+Parámetros!$C$15)/(1-G1075),0)</f>
        <v>418</v>
      </c>
      <c r="M1075" s="13" t="n">
        <f aca="false">MAX(ROUNDUP((F1075+I1075)/(1-G1075),0),Parámetros!$B$7)</f>
        <v>462</v>
      </c>
      <c r="N1075" s="12" t="n">
        <v>624.89</v>
      </c>
      <c r="O1075" s="12" t="n">
        <v>469.26</v>
      </c>
      <c r="P1075" s="13" t="n">
        <f aca="false">Parámetros!$B$6</f>
        <v>1</v>
      </c>
      <c r="Q1075" s="13" t="n">
        <f aca="false">IF(AND(ISNUMBER(O1075),O1075-P1075&gt;=Parámetros!$B$7),M1075,IF(J1075&lt;Parámetros!$B$13,J1075,IF(K1075&lt;Parámetros!$B$14,K1075,IF(L1075&lt;Parámetros!$B$15,L1075,M1075))))</f>
        <v>462</v>
      </c>
      <c r="R1075" s="13" t="n">
        <f aca="false">IF(AND(ISNUMBER(O1075),O1075-P1075&gt;=Q1075),O1075-P1075,Q1075)</f>
        <v>468.26</v>
      </c>
      <c r="S1075" s="3" t="n">
        <f aca="false">IF(ISNUMBER(O1075),R1075/O1075-1,"")</f>
        <v>-0.0021310147892426</v>
      </c>
      <c r="T1075" s="13" t="n">
        <f aca="false">VLOOKUP(R1075,Parámetros!$A$13:$C$16,3,TRUE())</f>
        <v>0</v>
      </c>
      <c r="U1075" s="13" t="n">
        <f aca="false">IF(R1075&gt;=Parámetros!$B$7,I1075,0)</f>
        <v>75</v>
      </c>
      <c r="V1075" s="13" t="n">
        <f aca="false">R1075*(1-G1075)-T1075-U1075</f>
        <v>327.7036</v>
      </c>
      <c r="W1075" s="13" t="n">
        <f aca="false">V1075-F1075</f>
        <v>5.8236</v>
      </c>
      <c r="X1075" s="2" t="s">
        <v>13726</v>
      </c>
      <c r="Y1075" s="2"/>
      <c r="Z1075" s="13"/>
      <c r="AA1075" s="2"/>
    </row>
    <row r="1076" customFormat="false" ht="15" hidden="false" customHeight="false" outlineLevel="0" collapsed="false">
      <c r="A1076" s="8" t="s">
        <v>12664</v>
      </c>
      <c r="B1076" s="10" t="str">
        <f aca="false">'Layout Mercado Libre'!C1076</f>
        <v>Corega Ultra Crema Adhesiva Sin Sabor 70 g</v>
      </c>
      <c r="C1076" s="10" t="str">
        <f aca="false">IFERROR(LEFT('Layout Mercado Libre'!E1076,FIND(" &gt; ",'Layout Mercado Libre'!E1076)-1),"")</f>
        <v>Belleza y Cuidado Personal</v>
      </c>
      <c r="D1076" s="12" t="n">
        <v>171.43</v>
      </c>
      <c r="E1076" s="13" t="n">
        <f aca="false">Parámetros!$B$5</f>
        <v>4</v>
      </c>
      <c r="F1076" s="13" t="n">
        <f aca="false">D1076+E1076</f>
        <v>175.43</v>
      </c>
      <c r="G1076" s="3" t="n">
        <f aca="false">IF(C1076="",Parámetros!$B$9,IFERROR(VLOOKUP(C1076,Parámetros!$A$20:$B$23,2,FALSE()),Parámetros!$B$9))</f>
        <v>0.14</v>
      </c>
      <c r="H1076" s="14" t="n">
        <v>0.13</v>
      </c>
      <c r="I1076" s="12" t="n">
        <v>75</v>
      </c>
      <c r="J1076" s="13" t="n">
        <f aca="false">ROUNDUP((F1076+Parámetros!$C$13)/(1-G1076),0)</f>
        <v>234</v>
      </c>
      <c r="K1076" s="13" t="n">
        <f aca="false">ROUNDUP((F1076+Parámetros!$C$14)/(1-G1076),0)</f>
        <v>239</v>
      </c>
      <c r="L1076" s="13" t="n">
        <f aca="false">ROUNDUP((F1076+Parámetros!$C$15)/(1-G1076),0)</f>
        <v>248</v>
      </c>
      <c r="M1076" s="13" t="n">
        <f aca="false">MAX(ROUNDUP((F1076+I1076)/(1-G1076),0),Parámetros!$B$7)</f>
        <v>299</v>
      </c>
      <c r="N1076" s="12" t="n">
        <v>466.52</v>
      </c>
      <c r="O1076" s="12" t="n">
        <v>229.65</v>
      </c>
      <c r="P1076" s="13" t="n">
        <f aca="false">Parámetros!$B$6</f>
        <v>1</v>
      </c>
      <c r="Q1076" s="13" t="n">
        <f aca="false">IF(AND(ISNUMBER(O1076),O1076-P1076&gt;=Parámetros!$B$7),M1076,IF(J1076&lt;Parámetros!$B$13,J1076,IF(K1076&lt;Parámetros!$B$14,K1076,IF(L1076&lt;Parámetros!$B$15,L1076,M1076))))</f>
        <v>248</v>
      </c>
      <c r="R1076" s="13" t="n">
        <f aca="false">IF(AND(ISNUMBER(O1076),O1076-P1076&gt;=Q1076),O1076-P1076,Q1076)</f>
        <v>248</v>
      </c>
      <c r="S1076" s="3" t="n">
        <f aca="false">IF(ISNUMBER(O1076),R1076/O1076-1,"")</f>
        <v>0.0799042020465925</v>
      </c>
      <c r="T1076" s="13" t="n">
        <f aca="false">VLOOKUP(R1076,Parámetros!$A$13:$C$16,3,TRUE())</f>
        <v>37</v>
      </c>
      <c r="U1076" s="13" t="n">
        <f aca="false">IF(R1076&gt;=Parámetros!$B$7,I1076,0)</f>
        <v>0</v>
      </c>
      <c r="V1076" s="13" t="n">
        <f aca="false">R1076*(1-G1076)-T1076-U1076</f>
        <v>176.28</v>
      </c>
      <c r="W1076" s="13" t="n">
        <f aca="false">V1076-F1076</f>
        <v>0.849999999999994</v>
      </c>
      <c r="X1076" s="2" t="s">
        <v>13801</v>
      </c>
      <c r="Y1076" s="2"/>
      <c r="Z1076" s="13"/>
      <c r="AA1076" s="2"/>
    </row>
    <row r="1077" customFormat="false" ht="15" hidden="false" customHeight="false" outlineLevel="0" collapsed="false">
      <c r="A1077" s="8" t="s">
        <v>12673</v>
      </c>
      <c r="B1077" s="10" t="str">
        <f aca="false">'Layout Mercado Libre'!C1077</f>
        <v>Termómetro Digital Neutek MT-201C a Prueba de Agua</v>
      </c>
      <c r="C1077" s="10" t="str">
        <f aca="false">IFERROR(LEFT('Layout Mercado Libre'!E1077,FIND(" &gt; ",'Layout Mercado Libre'!E1077)-1),"")</f>
        <v>Salud y Equipamiento Médico</v>
      </c>
      <c r="D1077" s="12" t="n">
        <v>43.64</v>
      </c>
      <c r="E1077" s="13" t="n">
        <f aca="false">Parámetros!$B$5</f>
        <v>4</v>
      </c>
      <c r="F1077" s="13" t="n">
        <f aca="false">D1077+E1077</f>
        <v>47.64</v>
      </c>
      <c r="G1077" s="3" t="n">
        <f aca="false">IF(C1077="",Parámetros!$B$9,IFERROR(VLOOKUP(C1077,Parámetros!$A$20:$B$23,2,FALSE()),Parámetros!$B$9))</f>
        <v>0.14</v>
      </c>
      <c r="H1077" s="14" t="n">
        <v>0.5</v>
      </c>
      <c r="I1077" s="12" t="n">
        <v>75</v>
      </c>
      <c r="J1077" s="13" t="n">
        <f aca="false">ROUNDUP((F1077+Parámetros!$C$13)/(1-G1077),0)</f>
        <v>85</v>
      </c>
      <c r="K1077" s="13" t="n">
        <f aca="false">ROUNDUP((F1077+Parámetros!$C$14)/(1-G1077),0)</f>
        <v>91</v>
      </c>
      <c r="L1077" s="13" t="n">
        <f aca="false">ROUNDUP((F1077+Parámetros!$C$15)/(1-G1077),0)</f>
        <v>99</v>
      </c>
      <c r="M1077" s="13" t="n">
        <f aca="false">MAX(ROUNDUP((F1077+I1077)/(1-G1077),0),Parámetros!$B$7)</f>
        <v>299</v>
      </c>
      <c r="N1077" s="12" t="n">
        <v>128.81</v>
      </c>
      <c r="O1077" s="12" t="n">
        <v>80.55</v>
      </c>
      <c r="P1077" s="13" t="n">
        <f aca="false">Parámetros!$B$6</f>
        <v>1</v>
      </c>
      <c r="Q1077" s="13" t="n">
        <f aca="false">IF(AND(ISNUMBER(O1077),O1077-P1077&gt;=Parámetros!$B$7),M1077,IF(J1077&lt;Parámetros!$B$13,J1077,IF(K1077&lt;Parámetros!$B$14,K1077,IF(L1077&lt;Parámetros!$B$15,L1077,M1077))))</f>
        <v>85</v>
      </c>
      <c r="R1077" s="13" t="n">
        <f aca="false">IF(AND(ISNUMBER(O1077),O1077-P1077&gt;=Q1077),O1077-P1077,Q1077)</f>
        <v>85</v>
      </c>
      <c r="S1077" s="3" t="n">
        <f aca="false">IF(ISNUMBER(O1077),R1077/O1077-1,"")</f>
        <v>0.0552451893234016</v>
      </c>
      <c r="T1077" s="13" t="n">
        <f aca="false">VLOOKUP(R1077,Parámetros!$A$13:$C$16,3,TRUE())</f>
        <v>25</v>
      </c>
      <c r="U1077" s="13" t="n">
        <f aca="false">IF(R1077&gt;=Parámetros!$B$7,I1077,0)</f>
        <v>0</v>
      </c>
      <c r="V1077" s="13" t="n">
        <f aca="false">R1077*(1-G1077)-T1077-U1077</f>
        <v>48.1</v>
      </c>
      <c r="W1077" s="13" t="n">
        <f aca="false">V1077-F1077</f>
        <v>0.459999999999994</v>
      </c>
      <c r="X1077" s="2" t="s">
        <v>13577</v>
      </c>
      <c r="Y1077" s="2"/>
      <c r="Z1077" s="13"/>
      <c r="AA1077" s="2"/>
    </row>
    <row r="1078" customFormat="false" ht="15" hidden="false" customHeight="false" outlineLevel="0" collapsed="false">
      <c r="A1078" s="8" t="s">
        <v>12687</v>
      </c>
      <c r="B1078" s="10" t="str">
        <f aca="false">'Layout Mercado Libre'!C1078</f>
        <v>Talco Desodorante Rexona Efficient Original Pies 50 g</v>
      </c>
      <c r="C1078" s="10" t="str">
        <f aca="false">IFERROR(LEFT('Layout Mercado Libre'!E1078,FIND(" &gt; ",'Layout Mercado Libre'!E1078)-1),"")</f>
        <v>Belleza y Cuidado Personal</v>
      </c>
      <c r="D1078" s="12" t="n">
        <v>25.59</v>
      </c>
      <c r="E1078" s="13" t="n">
        <f aca="false">Parámetros!$B$5</f>
        <v>4</v>
      </c>
      <c r="F1078" s="13" t="n">
        <f aca="false">D1078+E1078</f>
        <v>29.59</v>
      </c>
      <c r="G1078" s="3" t="n">
        <f aca="false">IF(C1078="",Parámetros!$B$9,IFERROR(VLOOKUP(C1078,Parámetros!$A$20:$B$23,2,FALSE()),Parámetros!$B$9))</f>
        <v>0.14</v>
      </c>
      <c r="H1078" s="14" t="n">
        <v>0.11</v>
      </c>
      <c r="I1078" s="12" t="n">
        <v>75</v>
      </c>
      <c r="J1078" s="13" t="n">
        <f aca="false">ROUNDUP((F1078+Parámetros!$C$13)/(1-G1078),0)</f>
        <v>64</v>
      </c>
      <c r="K1078" s="13" t="n">
        <f aca="false">ROUNDUP((F1078+Parámetros!$C$14)/(1-G1078),0)</f>
        <v>70</v>
      </c>
      <c r="L1078" s="13" t="n">
        <f aca="false">ROUNDUP((F1078+Parámetros!$C$15)/(1-G1078),0)</f>
        <v>78</v>
      </c>
      <c r="M1078" s="13" t="n">
        <f aca="false">MAX(ROUNDUP((F1078+I1078)/(1-G1078),0),Parámetros!$B$7)</f>
        <v>299</v>
      </c>
      <c r="N1078" s="12"/>
      <c r="O1078" s="12"/>
      <c r="P1078" s="13" t="n">
        <f aca="false">Parámetros!$B$6</f>
        <v>1</v>
      </c>
      <c r="Q1078" s="13" t="n">
        <f aca="false">IF(AND(ISNUMBER(O1078),O1078-P1078&gt;=Parámetros!$B$7),M1078,IF(J1078&lt;Parámetros!$B$13,J1078,IF(K1078&lt;Parámetros!$B$14,K1078,IF(L1078&lt;Parámetros!$B$15,L1078,M1078))))</f>
        <v>64</v>
      </c>
      <c r="R1078" s="13" t="n">
        <f aca="false">IF(AND(ISNUMBER(O1078),O1078-P1078&gt;=Q1078),O1078-P1078,Q1078)</f>
        <v>64</v>
      </c>
      <c r="S1078" s="3" t="str">
        <f aca="false">IF(ISNUMBER(O1078),R1078/O1078-1,"")</f>
        <v/>
      </c>
      <c r="T1078" s="13" t="n">
        <f aca="false">VLOOKUP(R1078,Parámetros!$A$13:$C$16,3,TRUE())</f>
        <v>25</v>
      </c>
      <c r="U1078" s="13" t="n">
        <f aca="false">IF(R1078&gt;=Parámetros!$B$7,I1078,0)</f>
        <v>0</v>
      </c>
      <c r="V1078" s="13" t="n">
        <f aca="false">R1078*(1-G1078)-T1078-U1078</f>
        <v>30.04</v>
      </c>
      <c r="W1078" s="13" t="n">
        <f aca="false">V1078-F1078</f>
        <v>0.449999999999999</v>
      </c>
      <c r="X1078" s="2" t="s">
        <v>13516</v>
      </c>
      <c r="Y1078" s="2"/>
      <c r="Z1078" s="13"/>
      <c r="AA1078" s="2"/>
    </row>
    <row r="1079" customFormat="false" ht="15" hidden="false" customHeight="false" outlineLevel="0" collapsed="false">
      <c r="A1079" s="8" t="s">
        <v>12695</v>
      </c>
      <c r="B1079" s="10" t="str">
        <f aca="false">'Layout Mercado Libre'!C1079</f>
        <v>Shampoo Mennen Zero% Cabello Saludable 400 ml</v>
      </c>
      <c r="C1079" s="10" t="str">
        <f aca="false">IFERROR(LEFT('Layout Mercado Libre'!E1079,FIND(" &gt; ",'Layout Mercado Libre'!E1079)-1),"")</f>
        <v>Bebés</v>
      </c>
      <c r="D1079" s="12" t="n">
        <v>41.74</v>
      </c>
      <c r="E1079" s="13" t="n">
        <f aca="false">Parámetros!$B$5</f>
        <v>4</v>
      </c>
      <c r="F1079" s="13" t="n">
        <f aca="false">D1079+E1079</f>
        <v>45.74</v>
      </c>
      <c r="G1079" s="3" t="n">
        <f aca="false">IF(C1079="",Parámetros!$B$9,IFERROR(VLOOKUP(C1079,Parámetros!$A$20:$B$23,2,FALSE()),Parámetros!$B$9))</f>
        <v>0.15</v>
      </c>
      <c r="H1079" s="14" t="n">
        <v>0.53</v>
      </c>
      <c r="I1079" s="12" t="n">
        <v>90</v>
      </c>
      <c r="J1079" s="13" t="n">
        <f aca="false">ROUNDUP((F1079+Parámetros!$C$13)/(1-G1079),0)</f>
        <v>84</v>
      </c>
      <c r="K1079" s="13" t="n">
        <f aca="false">ROUNDUP((F1079+Parámetros!$C$14)/(1-G1079),0)</f>
        <v>90</v>
      </c>
      <c r="L1079" s="13" t="n">
        <f aca="false">ROUNDUP((F1079+Parámetros!$C$15)/(1-G1079),0)</f>
        <v>98</v>
      </c>
      <c r="M1079" s="13" t="n">
        <f aca="false">MAX(ROUNDUP((F1079+I1079)/(1-G1079),0),Parámetros!$B$7)</f>
        <v>299</v>
      </c>
      <c r="N1079" s="12" t="n">
        <v>158.86</v>
      </c>
      <c r="O1079" s="12" t="n">
        <v>179.21</v>
      </c>
      <c r="P1079" s="13" t="n">
        <f aca="false">Parámetros!$B$6</f>
        <v>1</v>
      </c>
      <c r="Q1079" s="13" t="n">
        <f aca="false">IF(AND(ISNUMBER(O1079),O1079-P1079&gt;=Parámetros!$B$7),M1079,IF(J1079&lt;Parámetros!$B$13,J1079,IF(K1079&lt;Parámetros!$B$14,K1079,IF(L1079&lt;Parámetros!$B$15,L1079,M1079))))</f>
        <v>84</v>
      </c>
      <c r="R1079" s="13" t="n">
        <f aca="false">IF(AND(ISNUMBER(O1079),O1079-P1079&gt;=Q1079),O1079-P1079,Q1079)</f>
        <v>178.21</v>
      </c>
      <c r="S1079" s="3" t="n">
        <f aca="false">IF(ISNUMBER(O1079),R1079/O1079-1,"")</f>
        <v>-0.00558004575637516</v>
      </c>
      <c r="T1079" s="13" t="n">
        <f aca="false">VLOOKUP(R1079,Parámetros!$A$13:$C$16,3,TRUE())</f>
        <v>37</v>
      </c>
      <c r="U1079" s="13" t="n">
        <f aca="false">IF(R1079&gt;=Parámetros!$B$7,I1079,0)</f>
        <v>0</v>
      </c>
      <c r="V1079" s="13" t="n">
        <f aca="false">R1079*(1-G1079)-T1079-U1079</f>
        <v>114.4785</v>
      </c>
      <c r="W1079" s="13" t="n">
        <f aca="false">V1079-F1079</f>
        <v>68.7385</v>
      </c>
      <c r="X1079" s="2" t="s">
        <v>13676</v>
      </c>
      <c r="Y1079" s="2"/>
      <c r="Z1079" s="13"/>
      <c r="AA1079" s="2"/>
    </row>
    <row r="1080" customFormat="false" ht="15" hidden="false" customHeight="false" outlineLevel="0" collapsed="false">
      <c r="A1080" s="8" t="s">
        <v>12705</v>
      </c>
      <c r="B1080" s="10" t="str">
        <f aca="false">'Layout Mercado Libre'!C1080</f>
        <v>Ting Crema Ácido Undecilénico Triclosán 28 g</v>
      </c>
      <c r="C1080" s="10" t="str">
        <f aca="false">IFERROR(LEFT('Layout Mercado Libre'!E1080,FIND(" &gt; ",'Layout Mercado Libre'!E1080)-1),"")</f>
        <v>Salud y Equipamiento Médico</v>
      </c>
      <c r="D1080" s="12" t="n">
        <v>84.82</v>
      </c>
      <c r="E1080" s="13" t="n">
        <f aca="false">Parámetros!$B$5</f>
        <v>4</v>
      </c>
      <c r="F1080" s="13" t="n">
        <f aca="false">D1080+E1080</f>
        <v>88.82</v>
      </c>
      <c r="G1080" s="3" t="n">
        <f aca="false">IF(C1080="",Parámetros!$B$9,IFERROR(VLOOKUP(C1080,Parámetros!$A$20:$B$23,2,FALSE()),Parámetros!$B$9))</f>
        <v>0.14</v>
      </c>
      <c r="H1080" s="14" t="n">
        <v>0.08</v>
      </c>
      <c r="I1080" s="12" t="n">
        <v>75</v>
      </c>
      <c r="J1080" s="13" t="n">
        <f aca="false">ROUNDUP((F1080+Parámetros!$C$13)/(1-G1080),0)</f>
        <v>133</v>
      </c>
      <c r="K1080" s="13" t="n">
        <f aca="false">ROUNDUP((F1080+Parámetros!$C$14)/(1-G1080),0)</f>
        <v>139</v>
      </c>
      <c r="L1080" s="13" t="n">
        <f aca="false">ROUNDUP((F1080+Parámetros!$C$15)/(1-G1080),0)</f>
        <v>147</v>
      </c>
      <c r="M1080" s="13" t="n">
        <f aca="false">MAX(ROUNDUP((F1080+I1080)/(1-G1080),0),Parámetros!$B$7)</f>
        <v>299</v>
      </c>
      <c r="N1080" s="12" t="n">
        <v>156.57</v>
      </c>
      <c r="O1080" s="12" t="n">
        <v>135</v>
      </c>
      <c r="P1080" s="13" t="n">
        <f aca="false">Parámetros!$B$6</f>
        <v>1</v>
      </c>
      <c r="Q1080" s="13" t="n">
        <f aca="false">IF(AND(ISNUMBER(O1080),O1080-P1080&gt;=Parámetros!$B$7),M1080,IF(J1080&lt;Parámetros!$B$13,J1080,IF(K1080&lt;Parámetros!$B$14,K1080,IF(L1080&lt;Parámetros!$B$15,L1080,M1080))))</f>
        <v>139</v>
      </c>
      <c r="R1080" s="13" t="n">
        <f aca="false">IF(AND(ISNUMBER(O1080),O1080-P1080&gt;=Q1080),O1080-P1080,Q1080)</f>
        <v>139</v>
      </c>
      <c r="S1080" s="3" t="n">
        <f aca="false">IF(ISNUMBER(O1080),R1080/O1080-1,"")</f>
        <v>0.0296296296296297</v>
      </c>
      <c r="T1080" s="13" t="n">
        <f aca="false">VLOOKUP(R1080,Parámetros!$A$13:$C$16,3,TRUE())</f>
        <v>30</v>
      </c>
      <c r="U1080" s="13" t="n">
        <f aca="false">IF(R1080&gt;=Parámetros!$B$7,I1080,0)</f>
        <v>0</v>
      </c>
      <c r="V1080" s="13" t="n">
        <f aca="false">R1080*(1-G1080)-T1080-U1080</f>
        <v>89.54</v>
      </c>
      <c r="W1080" s="13" t="n">
        <f aca="false">V1080-F1080</f>
        <v>0.719999999999999</v>
      </c>
      <c r="X1080" s="2" t="s">
        <v>13741</v>
      </c>
      <c r="Y1080" s="2"/>
      <c r="Z1080" s="13"/>
      <c r="AA1080" s="2"/>
    </row>
    <row r="1081" customFormat="false" ht="15" hidden="false" customHeight="false" outlineLevel="0" collapsed="false">
      <c r="A1081" s="8" t="s">
        <v>12716</v>
      </c>
      <c r="B1081" s="10" t="str">
        <f aca="false">'Layout Mercado Libre'!C1081</f>
        <v>Mucoflux Solución Salbutamol Ambroxol 120 ml</v>
      </c>
      <c r="C1081" s="10" t="str">
        <f aca="false">IFERROR(LEFT('Layout Mercado Libre'!E1081,FIND(" &gt; ",'Layout Mercado Libre'!E1081)-1),"")</f>
        <v>Salud y Equipamiento Médico</v>
      </c>
      <c r="D1081" s="12" t="n">
        <v>224.44</v>
      </c>
      <c r="E1081" s="13" t="n">
        <f aca="false">Parámetros!$B$5</f>
        <v>4</v>
      </c>
      <c r="F1081" s="13" t="n">
        <f aca="false">D1081+E1081</f>
        <v>228.44</v>
      </c>
      <c r="G1081" s="3" t="n">
        <f aca="false">IF(C1081="",Parámetros!$B$9,IFERROR(VLOOKUP(C1081,Parámetros!$A$20:$B$23,2,FALSE()),Parámetros!$B$9))</f>
        <v>0.14</v>
      </c>
      <c r="H1081" s="14" t="n">
        <v>0.19</v>
      </c>
      <c r="I1081" s="12" t="n">
        <v>75</v>
      </c>
      <c r="J1081" s="13" t="n">
        <f aca="false">ROUNDUP((F1081+Parámetros!$C$13)/(1-G1081),0)</f>
        <v>295</v>
      </c>
      <c r="K1081" s="13" t="n">
        <f aca="false">ROUNDUP((F1081+Parámetros!$C$14)/(1-G1081),0)</f>
        <v>301</v>
      </c>
      <c r="L1081" s="13" t="n">
        <f aca="false">ROUNDUP((F1081+Parámetros!$C$15)/(1-G1081),0)</f>
        <v>309</v>
      </c>
      <c r="M1081" s="13" t="n">
        <f aca="false">MAX(ROUNDUP((F1081+I1081)/(1-G1081),0),Parámetros!$B$7)</f>
        <v>353</v>
      </c>
      <c r="N1081" s="12" t="n">
        <v>458.67</v>
      </c>
      <c r="O1081" s="12" t="n">
        <v>379</v>
      </c>
      <c r="P1081" s="13" t="n">
        <f aca="false">Parámetros!$B$6</f>
        <v>1</v>
      </c>
      <c r="Q1081" s="13" t="n">
        <f aca="false">IF(AND(ISNUMBER(O1081),O1081-P1081&gt;=Parámetros!$B$7),M1081,IF(J1081&lt;Parámetros!$B$13,J1081,IF(K1081&lt;Parámetros!$B$14,K1081,IF(L1081&lt;Parámetros!$B$15,L1081,M1081))))</f>
        <v>353</v>
      </c>
      <c r="R1081" s="13" t="n">
        <f aca="false">IF(AND(ISNUMBER(O1081),O1081-P1081&gt;=Q1081),O1081-P1081,Q1081)</f>
        <v>378</v>
      </c>
      <c r="S1081" s="3" t="n">
        <f aca="false">IF(ISNUMBER(O1081),R1081/O1081-1,"")</f>
        <v>-0.00263852242744067</v>
      </c>
      <c r="T1081" s="13" t="n">
        <f aca="false">VLOOKUP(R1081,Parámetros!$A$13:$C$16,3,TRUE())</f>
        <v>0</v>
      </c>
      <c r="U1081" s="13" t="n">
        <f aca="false">IF(R1081&gt;=Parámetros!$B$7,I1081,0)</f>
        <v>75</v>
      </c>
      <c r="V1081" s="13" t="n">
        <f aca="false">R1081*(1-G1081)-T1081-U1081</f>
        <v>250.08</v>
      </c>
      <c r="W1081" s="13" t="n">
        <f aca="false">V1081-F1081</f>
        <v>21.64</v>
      </c>
      <c r="X1081" s="2" t="s">
        <v>13511</v>
      </c>
      <c r="Y1081" s="2"/>
      <c r="Z1081" s="13"/>
      <c r="AA1081" s="2"/>
    </row>
    <row r="1082" customFormat="false" ht="15" hidden="false" customHeight="false" outlineLevel="0" collapsed="false">
      <c r="A1082" s="8" t="s">
        <v>12728</v>
      </c>
      <c r="B1082" s="10" t="str">
        <f aca="false">'Layout Mercado Libre'!C1082</f>
        <v>Hi-Dex Hierro Solución Inyectable 100 mg/ml 3 Ampolletas</v>
      </c>
      <c r="C1082" s="10" t="str">
        <f aca="false">IFERROR(LEFT('Layout Mercado Libre'!E1082,FIND(" &gt; ",'Layout Mercado Libre'!E1082)-1),"")</f>
        <v>Salud y Equipamiento Médico</v>
      </c>
      <c r="D1082" s="12" t="n">
        <v>344.85</v>
      </c>
      <c r="E1082" s="13" t="n">
        <f aca="false">Parámetros!$B$5</f>
        <v>4</v>
      </c>
      <c r="F1082" s="13" t="n">
        <f aca="false">D1082+E1082</f>
        <v>348.85</v>
      </c>
      <c r="G1082" s="3" t="n">
        <f aca="false">IF(C1082="",Parámetros!$B$9,IFERROR(VLOOKUP(C1082,Parámetros!$A$20:$B$23,2,FALSE()),Parámetros!$B$9))</f>
        <v>0.14</v>
      </c>
      <c r="H1082" s="14" t="n">
        <v>0.17</v>
      </c>
      <c r="I1082" s="12" t="n">
        <v>75</v>
      </c>
      <c r="J1082" s="13" t="n">
        <f aca="false">ROUNDUP((F1082+Parámetros!$C$13)/(1-G1082),0)</f>
        <v>435</v>
      </c>
      <c r="K1082" s="13" t="n">
        <f aca="false">ROUNDUP((F1082+Parámetros!$C$14)/(1-G1082),0)</f>
        <v>441</v>
      </c>
      <c r="L1082" s="13" t="n">
        <f aca="false">ROUNDUP((F1082+Parámetros!$C$15)/(1-G1082),0)</f>
        <v>449</v>
      </c>
      <c r="M1082" s="13" t="n">
        <f aca="false">MAX(ROUNDUP((F1082+I1082)/(1-G1082),0),Parámetros!$B$7)</f>
        <v>493</v>
      </c>
      <c r="N1082" s="12" t="n">
        <v>643.9</v>
      </c>
      <c r="O1082" s="12" t="n">
        <v>586.08</v>
      </c>
      <c r="P1082" s="13" t="n">
        <f aca="false">Parámetros!$B$6</f>
        <v>1</v>
      </c>
      <c r="Q1082" s="13" t="n">
        <f aca="false">IF(AND(ISNUMBER(O1082),O1082-P1082&gt;=Parámetros!$B$7),M1082,IF(J1082&lt;Parámetros!$B$13,J1082,IF(K1082&lt;Parámetros!$B$14,K1082,IF(L1082&lt;Parámetros!$B$15,L1082,M1082))))</f>
        <v>493</v>
      </c>
      <c r="R1082" s="13" t="n">
        <f aca="false">IF(AND(ISNUMBER(O1082),O1082-P1082&gt;=Q1082),O1082-P1082,Q1082)</f>
        <v>585.08</v>
      </c>
      <c r="S1082" s="3" t="n">
        <f aca="false">IF(ISNUMBER(O1082),R1082/O1082-1,"")</f>
        <v>-0.00170625170625172</v>
      </c>
      <c r="T1082" s="13" t="n">
        <f aca="false">VLOOKUP(R1082,Parámetros!$A$13:$C$16,3,TRUE())</f>
        <v>0</v>
      </c>
      <c r="U1082" s="13" t="n">
        <f aca="false">IF(R1082&gt;=Parámetros!$B$7,I1082,0)</f>
        <v>75</v>
      </c>
      <c r="V1082" s="13" t="n">
        <f aca="false">R1082*(1-G1082)-T1082-U1082</f>
        <v>428.1688</v>
      </c>
      <c r="W1082" s="13" t="n">
        <f aca="false">V1082-F1082</f>
        <v>79.3188</v>
      </c>
      <c r="X1082" s="2" t="s">
        <v>13540</v>
      </c>
      <c r="Y1082" s="2"/>
      <c r="Z1082" s="13"/>
      <c r="AA1082" s="2"/>
    </row>
    <row r="1083" customFormat="false" ht="15" hidden="false" customHeight="false" outlineLevel="0" collapsed="false">
      <c r="A1083" s="8" t="s">
        <v>12739</v>
      </c>
      <c r="B1083" s="10" t="str">
        <f aca="false">'Layout Mercado Libre'!C1083</f>
        <v>Desodorante Lady Speed Stick Pro 5 en 1 Aerosol 150 ml</v>
      </c>
      <c r="C1083" s="10" t="str">
        <f aca="false">IFERROR(LEFT('Layout Mercado Libre'!E1083,FIND(" &gt; ",'Layout Mercado Libre'!E1083)-1),"")</f>
        <v>Belleza y Cuidado Personal</v>
      </c>
      <c r="D1083" s="12" t="n">
        <v>52.74</v>
      </c>
      <c r="E1083" s="13" t="n">
        <f aca="false">Parámetros!$B$5</f>
        <v>4</v>
      </c>
      <c r="F1083" s="13" t="n">
        <f aca="false">D1083+E1083</f>
        <v>56.74</v>
      </c>
      <c r="G1083" s="3" t="n">
        <f aca="false">IF(C1083="",Parámetros!$B$9,IFERROR(VLOOKUP(C1083,Parámetros!$A$20:$B$23,2,FALSE()),Parámetros!$B$9))</f>
        <v>0.14</v>
      </c>
      <c r="H1083" s="14" t="n">
        <v>0.23</v>
      </c>
      <c r="I1083" s="12" t="n">
        <v>75</v>
      </c>
      <c r="J1083" s="13" t="n">
        <f aca="false">ROUNDUP((F1083+Parámetros!$C$13)/(1-G1083),0)</f>
        <v>96</v>
      </c>
      <c r="K1083" s="13" t="n">
        <f aca="false">ROUNDUP((F1083+Parámetros!$C$14)/(1-G1083),0)</f>
        <v>101</v>
      </c>
      <c r="L1083" s="13" t="n">
        <f aca="false">ROUNDUP((F1083+Parámetros!$C$15)/(1-G1083),0)</f>
        <v>109</v>
      </c>
      <c r="M1083" s="13" t="n">
        <f aca="false">MAX(ROUNDUP((F1083+I1083)/(1-G1083),0),Parámetros!$B$7)</f>
        <v>299</v>
      </c>
      <c r="N1083" s="12"/>
      <c r="O1083" s="12"/>
      <c r="P1083" s="13" t="n">
        <f aca="false">Parámetros!$B$6</f>
        <v>1</v>
      </c>
      <c r="Q1083" s="13" t="n">
        <f aca="false">IF(AND(ISNUMBER(O1083),O1083-P1083&gt;=Parámetros!$B$7),M1083,IF(J1083&lt;Parámetros!$B$13,J1083,IF(K1083&lt;Parámetros!$B$14,K1083,IF(L1083&lt;Parámetros!$B$15,L1083,M1083))))</f>
        <v>96</v>
      </c>
      <c r="R1083" s="13" t="n">
        <f aca="false">IF(AND(ISNUMBER(O1083),O1083-P1083&gt;=Q1083),O1083-P1083,Q1083)</f>
        <v>96</v>
      </c>
      <c r="S1083" s="3" t="str">
        <f aca="false">IF(ISNUMBER(O1083),R1083/O1083-1,"")</f>
        <v/>
      </c>
      <c r="T1083" s="13" t="n">
        <f aca="false">VLOOKUP(R1083,Parámetros!$A$13:$C$16,3,TRUE())</f>
        <v>25</v>
      </c>
      <c r="U1083" s="13" t="n">
        <f aca="false">IF(R1083&gt;=Parámetros!$B$7,I1083,0)</f>
        <v>0</v>
      </c>
      <c r="V1083" s="13" t="n">
        <f aca="false">R1083*(1-G1083)-T1083-U1083</f>
        <v>57.56</v>
      </c>
      <c r="W1083" s="13" t="n">
        <f aca="false">V1083-F1083</f>
        <v>0.82</v>
      </c>
      <c r="X1083" s="2" t="s">
        <v>13625</v>
      </c>
      <c r="Y1083" s="2"/>
      <c r="Z1083" s="13"/>
      <c r="AA1083" s="2"/>
    </row>
    <row r="1084" customFormat="false" ht="15" hidden="false" customHeight="false" outlineLevel="0" collapsed="false">
      <c r="A1084" s="8" t="s">
        <v>12748</v>
      </c>
      <c r="B1084" s="10" t="str">
        <f aca="false">'Layout Mercado Libre'!C1084</f>
        <v>Aspirina Efervescente 500 mg 60 Tabletas</v>
      </c>
      <c r="C1084" s="10" t="str">
        <f aca="false">IFERROR(LEFT('Layout Mercado Libre'!E1084,FIND(" &gt; ",'Layout Mercado Libre'!E1084)-1),"")</f>
        <v>Salud y Equipamiento Médico</v>
      </c>
      <c r="D1084" s="12" t="n">
        <v>150.76</v>
      </c>
      <c r="E1084" s="13" t="n">
        <f aca="false">Parámetros!$B$5</f>
        <v>4</v>
      </c>
      <c r="F1084" s="13" t="n">
        <f aca="false">D1084+E1084</f>
        <v>154.76</v>
      </c>
      <c r="G1084" s="3" t="n">
        <f aca="false">IF(C1084="",Parámetros!$B$9,IFERROR(VLOOKUP(C1084,Parámetros!$A$20:$B$23,2,FALSE()),Parámetros!$B$9))</f>
        <v>0.14</v>
      </c>
      <c r="H1084" s="14" t="n">
        <v>0.26</v>
      </c>
      <c r="I1084" s="12" t="n">
        <v>75</v>
      </c>
      <c r="J1084" s="13" t="n">
        <f aca="false">ROUNDUP((F1084+Parámetros!$C$13)/(1-G1084),0)</f>
        <v>210</v>
      </c>
      <c r="K1084" s="13" t="n">
        <f aca="false">ROUNDUP((F1084+Parámetros!$C$14)/(1-G1084),0)</f>
        <v>215</v>
      </c>
      <c r="L1084" s="13" t="n">
        <f aca="false">ROUNDUP((F1084+Parámetros!$C$15)/(1-G1084),0)</f>
        <v>223</v>
      </c>
      <c r="M1084" s="13" t="n">
        <f aca="false">MAX(ROUNDUP((F1084+I1084)/(1-G1084),0),Parámetros!$B$7)</f>
        <v>299</v>
      </c>
      <c r="N1084" s="12" t="n">
        <v>288.06</v>
      </c>
      <c r="O1084" s="12" t="n">
        <v>225</v>
      </c>
      <c r="P1084" s="13" t="n">
        <f aca="false">Parámetros!$B$6</f>
        <v>1</v>
      </c>
      <c r="Q1084" s="13" t="n">
        <f aca="false">IF(AND(ISNUMBER(O1084),O1084-P1084&gt;=Parámetros!$B$7),M1084,IF(J1084&lt;Parámetros!$B$13,J1084,IF(K1084&lt;Parámetros!$B$14,K1084,IF(L1084&lt;Parámetros!$B$15,L1084,M1084))))</f>
        <v>223</v>
      </c>
      <c r="R1084" s="13" t="n">
        <f aca="false">IF(AND(ISNUMBER(O1084),O1084-P1084&gt;=Q1084),O1084-P1084,Q1084)</f>
        <v>224</v>
      </c>
      <c r="S1084" s="3" t="n">
        <f aca="false">IF(ISNUMBER(O1084),R1084/O1084-1,"")</f>
        <v>-0.00444444444444447</v>
      </c>
      <c r="T1084" s="13" t="n">
        <f aca="false">VLOOKUP(R1084,Parámetros!$A$13:$C$16,3,TRUE())</f>
        <v>37</v>
      </c>
      <c r="U1084" s="13" t="n">
        <f aca="false">IF(R1084&gt;=Parámetros!$B$7,I1084,0)</f>
        <v>0</v>
      </c>
      <c r="V1084" s="13" t="n">
        <f aca="false">R1084*(1-G1084)-T1084-U1084</f>
        <v>155.64</v>
      </c>
      <c r="W1084" s="13" t="n">
        <f aca="false">V1084-F1084</f>
        <v>0.879999999999996</v>
      </c>
      <c r="X1084" s="2" t="s">
        <v>13534</v>
      </c>
      <c r="Y1084" s="2"/>
      <c r="Z1084" s="13"/>
      <c r="AA1084" s="2"/>
    </row>
    <row r="1085" customFormat="false" ht="15" hidden="false" customHeight="false" outlineLevel="0" collapsed="false">
      <c r="A1085" s="8" t="s">
        <v>12755</v>
      </c>
      <c r="B1085" s="10" t="str">
        <f aca="false">'Layout Mercado Libre'!C1085</f>
        <v>Cepillo Dental Colgate 360 Black Suave 2 Piezas</v>
      </c>
      <c r="C1085" s="10" t="str">
        <f aca="false">IFERROR(LEFT('Layout Mercado Libre'!E1085,FIND(" &gt; ",'Layout Mercado Libre'!E1085)-1),"")</f>
        <v>Belleza y Cuidado Personal</v>
      </c>
      <c r="D1085" s="12" t="n">
        <v>42.34</v>
      </c>
      <c r="E1085" s="13" t="n">
        <f aca="false">Parámetros!$B$5</f>
        <v>4</v>
      </c>
      <c r="F1085" s="13" t="n">
        <f aca="false">D1085+E1085</f>
        <v>46.34</v>
      </c>
      <c r="G1085" s="3" t="n">
        <f aca="false">IF(C1085="",Parámetros!$B$9,IFERROR(VLOOKUP(C1085,Parámetros!$A$20:$B$23,2,FALSE()),Parámetros!$B$9))</f>
        <v>0.14</v>
      </c>
      <c r="H1085" s="14" t="n">
        <v>0.16</v>
      </c>
      <c r="I1085" s="12" t="n">
        <v>75</v>
      </c>
      <c r="J1085" s="13" t="n">
        <f aca="false">ROUNDUP((F1085+Parámetros!$C$13)/(1-G1085),0)</f>
        <v>83</v>
      </c>
      <c r="K1085" s="13" t="n">
        <f aca="false">ROUNDUP((F1085+Parámetros!$C$14)/(1-G1085),0)</f>
        <v>89</v>
      </c>
      <c r="L1085" s="13" t="n">
        <f aca="false">ROUNDUP((F1085+Parámetros!$C$15)/(1-G1085),0)</f>
        <v>97</v>
      </c>
      <c r="M1085" s="13" t="n">
        <f aca="false">MAX(ROUNDUP((F1085+I1085)/(1-G1085),0),Parámetros!$B$7)</f>
        <v>299</v>
      </c>
      <c r="N1085" s="12" t="n">
        <v>183.47</v>
      </c>
      <c r="O1085" s="12" t="n">
        <v>199</v>
      </c>
      <c r="P1085" s="13" t="n">
        <f aca="false">Parámetros!$B$6</f>
        <v>1</v>
      </c>
      <c r="Q1085" s="13" t="n">
        <f aca="false">IF(AND(ISNUMBER(O1085),O1085-P1085&gt;=Parámetros!$B$7),M1085,IF(J1085&lt;Parámetros!$B$13,J1085,IF(K1085&lt;Parámetros!$B$14,K1085,IF(L1085&lt;Parámetros!$B$15,L1085,M1085))))</f>
        <v>83</v>
      </c>
      <c r="R1085" s="13" t="n">
        <f aca="false">IF(AND(ISNUMBER(O1085),O1085-P1085&gt;=Q1085),O1085-P1085,Q1085)</f>
        <v>198</v>
      </c>
      <c r="S1085" s="3" t="n">
        <f aca="false">IF(ISNUMBER(O1085),R1085/O1085-1,"")</f>
        <v>-0.00502512562814073</v>
      </c>
      <c r="T1085" s="13" t="n">
        <f aca="false">VLOOKUP(R1085,Parámetros!$A$13:$C$16,3,TRUE())</f>
        <v>37</v>
      </c>
      <c r="U1085" s="13" t="n">
        <f aca="false">IF(R1085&gt;=Parámetros!$B$7,I1085,0)</f>
        <v>0</v>
      </c>
      <c r="V1085" s="13" t="n">
        <f aca="false">R1085*(1-G1085)-T1085-U1085</f>
        <v>133.28</v>
      </c>
      <c r="W1085" s="13" t="n">
        <f aca="false">V1085-F1085</f>
        <v>86.94</v>
      </c>
      <c r="X1085" s="2" t="s">
        <v>13769</v>
      </c>
      <c r="Y1085" s="2"/>
      <c r="Z1085" s="13"/>
      <c r="AA1085" s="2"/>
    </row>
    <row r="1086" customFormat="false" ht="15" hidden="false" customHeight="false" outlineLevel="0" collapsed="false">
      <c r="A1086" s="8" t="s">
        <v>12765</v>
      </c>
      <c r="B1086" s="10" t="str">
        <f aca="false">'Layout Mercado Libre'!C1086</f>
        <v>Desodorante Stefano Midnight Aerosol para Caballero 113 g</v>
      </c>
      <c r="C1086" s="10" t="str">
        <f aca="false">IFERROR(LEFT('Layout Mercado Libre'!E1086,FIND(" &gt; ",'Layout Mercado Libre'!E1086)-1),"")</f>
        <v>Belleza y Cuidado Personal</v>
      </c>
      <c r="D1086" s="12" t="n">
        <v>52.74</v>
      </c>
      <c r="E1086" s="13" t="n">
        <f aca="false">Parámetros!$B$5</f>
        <v>4</v>
      </c>
      <c r="F1086" s="13" t="n">
        <f aca="false">D1086+E1086</f>
        <v>56.74</v>
      </c>
      <c r="G1086" s="3" t="n">
        <f aca="false">IF(C1086="",Parámetros!$B$9,IFERROR(VLOOKUP(C1086,Parámetros!$A$20:$B$23,2,FALSE()),Parámetros!$B$9))</f>
        <v>0.14</v>
      </c>
      <c r="H1086" s="14" t="n">
        <v>0.24</v>
      </c>
      <c r="I1086" s="12" t="n">
        <v>75</v>
      </c>
      <c r="J1086" s="13" t="n">
        <f aca="false">ROUNDUP((F1086+Parámetros!$C$13)/(1-G1086),0)</f>
        <v>96</v>
      </c>
      <c r="K1086" s="13" t="n">
        <f aca="false">ROUNDUP((F1086+Parámetros!$C$14)/(1-G1086),0)</f>
        <v>101</v>
      </c>
      <c r="L1086" s="13" t="n">
        <f aca="false">ROUNDUP((F1086+Parámetros!$C$15)/(1-G1086),0)</f>
        <v>109</v>
      </c>
      <c r="M1086" s="13" t="n">
        <f aca="false">MAX(ROUNDUP((F1086+I1086)/(1-G1086),0),Parámetros!$B$7)</f>
        <v>299</v>
      </c>
      <c r="N1086" s="12" t="n">
        <v>229.87</v>
      </c>
      <c r="O1086" s="12" t="n">
        <v>229.87</v>
      </c>
      <c r="P1086" s="13" t="n">
        <f aca="false">Parámetros!$B$6</f>
        <v>1</v>
      </c>
      <c r="Q1086" s="13" t="n">
        <f aca="false">IF(AND(ISNUMBER(O1086),O1086-P1086&gt;=Parámetros!$B$7),M1086,IF(J1086&lt;Parámetros!$B$13,J1086,IF(K1086&lt;Parámetros!$B$14,K1086,IF(L1086&lt;Parámetros!$B$15,L1086,M1086))))</f>
        <v>96</v>
      </c>
      <c r="R1086" s="13" t="n">
        <f aca="false">IF(AND(ISNUMBER(O1086),O1086-P1086&gt;=Q1086),O1086-P1086,Q1086)</f>
        <v>228.87</v>
      </c>
      <c r="S1086" s="3" t="n">
        <f aca="false">IF(ISNUMBER(O1086),R1086/O1086-1,"")</f>
        <v>-0.00435028494366385</v>
      </c>
      <c r="T1086" s="13" t="n">
        <f aca="false">VLOOKUP(R1086,Parámetros!$A$13:$C$16,3,TRUE())</f>
        <v>37</v>
      </c>
      <c r="U1086" s="13" t="n">
        <f aca="false">IF(R1086&gt;=Parámetros!$B$7,I1086,0)</f>
        <v>0</v>
      </c>
      <c r="V1086" s="13" t="n">
        <f aca="false">R1086*(1-G1086)-T1086-U1086</f>
        <v>159.8282</v>
      </c>
      <c r="W1086" s="13" t="n">
        <f aca="false">V1086-F1086</f>
        <v>103.0882</v>
      </c>
      <c r="X1086" s="2" t="s">
        <v>13721</v>
      </c>
      <c r="Y1086" s="2"/>
      <c r="Z1086" s="13"/>
      <c r="AA1086" s="2"/>
    </row>
    <row r="1087" customFormat="false" ht="15" hidden="false" customHeight="false" outlineLevel="0" collapsed="false">
      <c r="A1087" s="8" t="s">
        <v>12774</v>
      </c>
      <c r="B1087" s="10" t="str">
        <f aca="false">'Layout Mercado Libre'!C1087</f>
        <v>Angeliq 1 mg/2 mg 28 Comprimidos Estradiol Drospirenona</v>
      </c>
      <c r="C1087" s="10" t="str">
        <f aca="false">IFERROR(LEFT('Layout Mercado Libre'!E1087,FIND(" &gt; ",'Layout Mercado Libre'!E1087)-1),"")</f>
        <v>Salud y Equipamiento Médico</v>
      </c>
      <c r="D1087" s="12" t="n">
        <v>537.35</v>
      </c>
      <c r="E1087" s="13" t="n">
        <f aca="false">Parámetros!$B$5</f>
        <v>4</v>
      </c>
      <c r="F1087" s="13" t="n">
        <f aca="false">D1087+E1087</f>
        <v>541.35</v>
      </c>
      <c r="G1087" s="3" t="n">
        <f aca="false">IF(C1087="",Parámetros!$B$9,IFERROR(VLOOKUP(C1087,Parámetros!$A$20:$B$23,2,FALSE()),Parámetros!$B$9))</f>
        <v>0.14</v>
      </c>
      <c r="H1087" s="14" t="n">
        <v>0.18</v>
      </c>
      <c r="I1087" s="12" t="n">
        <v>75</v>
      </c>
      <c r="J1087" s="13" t="n">
        <f aca="false">ROUNDUP((F1087+Parámetros!$C$13)/(1-G1087),0)</f>
        <v>659</v>
      </c>
      <c r="K1087" s="13" t="n">
        <f aca="false">ROUNDUP((F1087+Parámetros!$C$14)/(1-G1087),0)</f>
        <v>665</v>
      </c>
      <c r="L1087" s="13" t="n">
        <f aca="false">ROUNDUP((F1087+Parámetros!$C$15)/(1-G1087),0)</f>
        <v>673</v>
      </c>
      <c r="M1087" s="13" t="n">
        <f aca="false">MAX(ROUNDUP((F1087+I1087)/(1-G1087),0),Parámetros!$B$7)</f>
        <v>717</v>
      </c>
      <c r="N1087" s="12" t="n">
        <v>1512</v>
      </c>
      <c r="O1087" s="12" t="n">
        <v>1599</v>
      </c>
      <c r="P1087" s="13" t="n">
        <f aca="false">Parámetros!$B$6</f>
        <v>1</v>
      </c>
      <c r="Q1087" s="13" t="n">
        <f aca="false">IF(AND(ISNUMBER(O1087),O1087-P1087&gt;=Parámetros!$B$7),M1087,IF(J1087&lt;Parámetros!$B$13,J1087,IF(K1087&lt;Parámetros!$B$14,K1087,IF(L1087&lt;Parámetros!$B$15,L1087,M1087))))</f>
        <v>717</v>
      </c>
      <c r="R1087" s="13" t="n">
        <f aca="false">IF(AND(ISNUMBER(O1087),O1087-P1087&gt;=Q1087),O1087-P1087,Q1087)</f>
        <v>1598</v>
      </c>
      <c r="S1087" s="3" t="n">
        <f aca="false">IF(ISNUMBER(O1087),R1087/O1087-1,"")</f>
        <v>-0.000625390869293363</v>
      </c>
      <c r="T1087" s="13" t="n">
        <f aca="false">VLOOKUP(R1087,Parámetros!$A$13:$C$16,3,TRUE())</f>
        <v>0</v>
      </c>
      <c r="U1087" s="13" t="n">
        <f aca="false">IF(R1087&gt;=Parámetros!$B$7,I1087,0)</f>
        <v>75</v>
      </c>
      <c r="V1087" s="13" t="n">
        <f aca="false">R1087*(1-G1087)-T1087-U1087</f>
        <v>1299.28</v>
      </c>
      <c r="W1087" s="13" t="n">
        <f aca="false">V1087-F1087</f>
        <v>757.93</v>
      </c>
      <c r="X1087" s="2" t="s">
        <v>13648</v>
      </c>
      <c r="Y1087" s="2"/>
      <c r="Z1087" s="13"/>
      <c r="AA1087" s="2"/>
    </row>
    <row r="1088" customFormat="false" ht="15" hidden="false" customHeight="false" outlineLevel="0" collapsed="false">
      <c r="A1088" s="8" t="s">
        <v>12786</v>
      </c>
      <c r="B1088" s="10" t="str">
        <f aca="false">'Layout Mercado Libre'!C1088</f>
        <v>Actron Plus Ibuprofeno Cafeína 400/100 mg 10 Cápsulas</v>
      </c>
      <c r="C1088" s="10" t="str">
        <f aca="false">IFERROR(LEFT('Layout Mercado Libre'!E1088,FIND(" &gt; ",'Layout Mercado Libre'!E1088)-1),"")</f>
        <v>Salud y Equipamiento Médico</v>
      </c>
      <c r="D1088" s="12" t="n">
        <v>150.2</v>
      </c>
      <c r="E1088" s="13" t="n">
        <f aca="false">Parámetros!$B$5</f>
        <v>4</v>
      </c>
      <c r="F1088" s="13" t="n">
        <f aca="false">D1088+E1088</f>
        <v>154.2</v>
      </c>
      <c r="G1088" s="3" t="n">
        <f aca="false">IF(C1088="",Parámetros!$B$9,IFERROR(VLOOKUP(C1088,Parámetros!$A$20:$B$23,2,FALSE()),Parámetros!$B$9))</f>
        <v>0.14</v>
      </c>
      <c r="H1088" s="14" t="n">
        <v>0.14</v>
      </c>
      <c r="I1088" s="12" t="n">
        <v>75</v>
      </c>
      <c r="J1088" s="13" t="n">
        <f aca="false">ROUNDUP((F1088+Parámetros!$C$13)/(1-G1088),0)</f>
        <v>209</v>
      </c>
      <c r="K1088" s="13" t="n">
        <f aca="false">ROUNDUP((F1088+Parámetros!$C$14)/(1-G1088),0)</f>
        <v>215</v>
      </c>
      <c r="L1088" s="13" t="n">
        <f aca="false">ROUNDUP((F1088+Parámetros!$C$15)/(1-G1088),0)</f>
        <v>223</v>
      </c>
      <c r="M1088" s="13" t="n">
        <f aca="false">MAX(ROUNDUP((F1088+I1088)/(1-G1088),0),Parámetros!$B$7)</f>
        <v>299</v>
      </c>
      <c r="N1088" s="12" t="n">
        <v>275.09</v>
      </c>
      <c r="O1088" s="12" t="n">
        <v>128</v>
      </c>
      <c r="P1088" s="13" t="n">
        <f aca="false">Parámetros!$B$6</f>
        <v>1</v>
      </c>
      <c r="Q1088" s="13" t="n">
        <f aca="false">IF(AND(ISNUMBER(O1088),O1088-P1088&gt;=Parámetros!$B$7),M1088,IF(J1088&lt;Parámetros!$B$13,J1088,IF(K1088&lt;Parámetros!$B$14,K1088,IF(L1088&lt;Parámetros!$B$15,L1088,M1088))))</f>
        <v>223</v>
      </c>
      <c r="R1088" s="13" t="n">
        <f aca="false">IF(AND(ISNUMBER(O1088),O1088-P1088&gt;=Q1088),O1088-P1088,Q1088)</f>
        <v>223</v>
      </c>
      <c r="S1088" s="3" t="n">
        <f aca="false">IF(ISNUMBER(O1088),R1088/O1088-1,"")</f>
        <v>0.7421875</v>
      </c>
      <c r="T1088" s="13" t="n">
        <f aca="false">VLOOKUP(R1088,Parámetros!$A$13:$C$16,3,TRUE())</f>
        <v>37</v>
      </c>
      <c r="U1088" s="13" t="n">
        <f aca="false">IF(R1088&gt;=Parámetros!$B$7,I1088,0)</f>
        <v>0</v>
      </c>
      <c r="V1088" s="13" t="n">
        <f aca="false">R1088*(1-G1088)-T1088-U1088</f>
        <v>154.78</v>
      </c>
      <c r="W1088" s="13" t="n">
        <f aca="false">V1088-F1088</f>
        <v>0.580000000000013</v>
      </c>
      <c r="X1088" s="2" t="s">
        <v>13702</v>
      </c>
      <c r="Y1088" s="2"/>
      <c r="Z1088" s="13"/>
      <c r="AA1088" s="2"/>
    </row>
    <row r="1089" customFormat="false" ht="15" hidden="false" customHeight="false" outlineLevel="0" collapsed="false">
      <c r="A1089" s="8" t="s">
        <v>12797</v>
      </c>
      <c r="B1089" s="10" t="str">
        <f aca="false">'Layout Mercado Libre'!C1089</f>
        <v>Murreolak Acetilcisteína 600 mg 20 Tabletas Efervescentes</v>
      </c>
      <c r="C1089" s="10" t="str">
        <f aca="false">IFERROR(LEFT('Layout Mercado Libre'!E1089,FIND(" &gt; ",'Layout Mercado Libre'!E1089)-1),"")</f>
        <v>Salud y Equipamiento Médico</v>
      </c>
      <c r="D1089" s="12" t="n">
        <v>122.5</v>
      </c>
      <c r="E1089" s="13" t="n">
        <f aca="false">Parámetros!$B$5</f>
        <v>4</v>
      </c>
      <c r="F1089" s="13" t="n">
        <f aca="false">D1089+E1089</f>
        <v>126.5</v>
      </c>
      <c r="G1089" s="3" t="n">
        <f aca="false">IF(C1089="",Parámetros!$B$9,IFERROR(VLOOKUP(C1089,Parámetros!$A$20:$B$23,2,FALSE()),Parámetros!$B$9))</f>
        <v>0.14</v>
      </c>
      <c r="H1089" s="14" t="n">
        <v>0.17</v>
      </c>
      <c r="I1089" s="12" t="n">
        <v>75</v>
      </c>
      <c r="J1089" s="13" t="n">
        <f aca="false">ROUNDUP((F1089+Parámetros!$C$13)/(1-G1089),0)</f>
        <v>177</v>
      </c>
      <c r="K1089" s="13" t="n">
        <f aca="false">ROUNDUP((F1089+Parámetros!$C$14)/(1-G1089),0)</f>
        <v>182</v>
      </c>
      <c r="L1089" s="13" t="n">
        <f aca="false">ROUNDUP((F1089+Parámetros!$C$15)/(1-G1089),0)</f>
        <v>191</v>
      </c>
      <c r="M1089" s="13" t="n">
        <f aca="false">MAX(ROUNDUP((F1089+I1089)/(1-G1089),0),Parámetros!$B$7)</f>
        <v>299</v>
      </c>
      <c r="N1089" s="12" t="n">
        <v>220.57</v>
      </c>
      <c r="O1089" s="12" t="n">
        <v>192</v>
      </c>
      <c r="P1089" s="13" t="n">
        <f aca="false">Parámetros!$B$6</f>
        <v>1</v>
      </c>
      <c r="Q1089" s="13" t="n">
        <f aca="false">IF(AND(ISNUMBER(O1089),O1089-P1089&gt;=Parámetros!$B$7),M1089,IF(J1089&lt;Parámetros!$B$13,J1089,IF(K1089&lt;Parámetros!$B$14,K1089,IF(L1089&lt;Parámetros!$B$15,L1089,M1089))))</f>
        <v>191</v>
      </c>
      <c r="R1089" s="13" t="n">
        <f aca="false">IF(AND(ISNUMBER(O1089),O1089-P1089&gt;=Q1089),O1089-P1089,Q1089)</f>
        <v>191</v>
      </c>
      <c r="S1089" s="3" t="n">
        <f aca="false">IF(ISNUMBER(O1089),R1089/O1089-1,"")</f>
        <v>-0.00520833333333337</v>
      </c>
      <c r="T1089" s="13" t="n">
        <f aca="false">VLOOKUP(R1089,Parámetros!$A$13:$C$16,3,TRUE())</f>
        <v>37</v>
      </c>
      <c r="U1089" s="13" t="n">
        <f aca="false">IF(R1089&gt;=Parámetros!$B$7,I1089,0)</f>
        <v>0</v>
      </c>
      <c r="V1089" s="13" t="n">
        <f aca="false">R1089*(1-G1089)-T1089-U1089</f>
        <v>127.26</v>
      </c>
      <c r="W1089" s="13" t="n">
        <f aca="false">V1089-F1089</f>
        <v>0.759999999999991</v>
      </c>
      <c r="X1089" s="2" t="s">
        <v>13802</v>
      </c>
      <c r="Y1089" s="2"/>
      <c r="Z1089" s="13"/>
      <c r="AA1089" s="2"/>
    </row>
    <row r="1090" customFormat="false" ht="15" hidden="false" customHeight="false" outlineLevel="0" collapsed="false">
      <c r="A1090" s="8" t="s">
        <v>12810</v>
      </c>
      <c r="B1090" s="10" t="str">
        <f aca="false">'Layout Mercado Libre'!C1090</f>
        <v>Contumax Macrogol 3350 Polvo 255 g</v>
      </c>
      <c r="C1090" s="10" t="str">
        <f aca="false">IFERROR(LEFT('Layout Mercado Libre'!E1090,FIND(" &gt; ",'Layout Mercado Libre'!E1090)-1),"")</f>
        <v>Salud y Equipamiento Médico</v>
      </c>
      <c r="D1090" s="12" t="n">
        <v>293.16</v>
      </c>
      <c r="E1090" s="13" t="n">
        <f aca="false">Parámetros!$B$5</f>
        <v>4</v>
      </c>
      <c r="F1090" s="13" t="n">
        <f aca="false">D1090+E1090</f>
        <v>297.16</v>
      </c>
      <c r="G1090" s="3" t="n">
        <f aca="false">IF(C1090="",Parámetros!$B$9,IFERROR(VLOOKUP(C1090,Parámetros!$A$20:$B$23,2,FALSE()),Parámetros!$B$9))</f>
        <v>0.14</v>
      </c>
      <c r="H1090" s="14" t="n">
        <v>0.34</v>
      </c>
      <c r="I1090" s="12" t="n">
        <v>75</v>
      </c>
      <c r="J1090" s="13" t="n">
        <f aca="false">ROUNDUP((F1090+Parámetros!$C$13)/(1-G1090),0)</f>
        <v>375</v>
      </c>
      <c r="K1090" s="13" t="n">
        <f aca="false">ROUNDUP((F1090+Parámetros!$C$14)/(1-G1090),0)</f>
        <v>381</v>
      </c>
      <c r="L1090" s="13" t="n">
        <f aca="false">ROUNDUP((F1090+Parámetros!$C$15)/(1-G1090),0)</f>
        <v>389</v>
      </c>
      <c r="M1090" s="13" t="n">
        <f aca="false">MAX(ROUNDUP((F1090+I1090)/(1-G1090),0),Parámetros!$B$7)</f>
        <v>433</v>
      </c>
      <c r="N1090" s="12" t="n">
        <v>619.11</v>
      </c>
      <c r="O1090" s="12" t="n">
        <v>465</v>
      </c>
      <c r="P1090" s="13" t="n">
        <f aca="false">Parámetros!$B$6</f>
        <v>1</v>
      </c>
      <c r="Q1090" s="13" t="n">
        <f aca="false">IF(AND(ISNUMBER(O1090),O1090-P1090&gt;=Parámetros!$B$7),M1090,IF(J1090&lt;Parámetros!$B$13,J1090,IF(K1090&lt;Parámetros!$B$14,K1090,IF(L1090&lt;Parámetros!$B$15,L1090,M1090))))</f>
        <v>433</v>
      </c>
      <c r="R1090" s="13" t="n">
        <f aca="false">IF(AND(ISNUMBER(O1090),O1090-P1090&gt;=Q1090),O1090-P1090,Q1090)</f>
        <v>464</v>
      </c>
      <c r="S1090" s="3" t="n">
        <f aca="false">IF(ISNUMBER(O1090),R1090/O1090-1,"")</f>
        <v>-0.00215053763440864</v>
      </c>
      <c r="T1090" s="13" t="n">
        <f aca="false">VLOOKUP(R1090,Parámetros!$A$13:$C$16,3,TRUE())</f>
        <v>0</v>
      </c>
      <c r="U1090" s="13" t="n">
        <f aca="false">IF(R1090&gt;=Parámetros!$B$7,I1090,0)</f>
        <v>75</v>
      </c>
      <c r="V1090" s="13" t="n">
        <f aca="false">R1090*(1-G1090)-T1090-U1090</f>
        <v>324.04</v>
      </c>
      <c r="W1090" s="13" t="n">
        <f aca="false">V1090-F1090</f>
        <v>26.88</v>
      </c>
      <c r="X1090" s="2" t="s">
        <v>13750</v>
      </c>
      <c r="Y1090" s="2"/>
      <c r="Z1090" s="13"/>
      <c r="AA1090" s="2"/>
    </row>
    <row r="1091" customFormat="false" ht="15" hidden="false" customHeight="false" outlineLevel="0" collapsed="false">
      <c r="A1091" s="8" t="s">
        <v>12819</v>
      </c>
      <c r="B1091" s="10" t="str">
        <f aca="false">'Layout Mercado Libre'!C1091</f>
        <v>Triplixam 5 mg/1.25 mg/5 mg 30 Comprimidos</v>
      </c>
      <c r="C1091" s="10" t="str">
        <f aca="false">IFERROR(LEFT('Layout Mercado Libre'!E1091,FIND(" &gt; ",'Layout Mercado Libre'!E1091)-1),"")</f>
        <v>Salud y Equipamiento Médico</v>
      </c>
      <c r="D1091" s="12" t="n">
        <v>430</v>
      </c>
      <c r="E1091" s="13" t="n">
        <f aca="false">Parámetros!$B$5</f>
        <v>4</v>
      </c>
      <c r="F1091" s="13" t="n">
        <f aca="false">D1091+E1091</f>
        <v>434</v>
      </c>
      <c r="G1091" s="3" t="n">
        <f aca="false">IF(C1091="",Parámetros!$B$9,IFERROR(VLOOKUP(C1091,Parámetros!$A$20:$B$23,2,FALSE()),Parámetros!$B$9))</f>
        <v>0.14</v>
      </c>
      <c r="H1091" s="14" t="n">
        <v>0.19</v>
      </c>
      <c r="I1091" s="12" t="n">
        <v>75</v>
      </c>
      <c r="J1091" s="13" t="n">
        <f aca="false">ROUNDUP((F1091+Parámetros!$C$13)/(1-G1091),0)</f>
        <v>534</v>
      </c>
      <c r="K1091" s="13" t="n">
        <f aca="false">ROUNDUP((F1091+Parámetros!$C$14)/(1-G1091),0)</f>
        <v>540</v>
      </c>
      <c r="L1091" s="13" t="n">
        <f aca="false">ROUNDUP((F1091+Parámetros!$C$15)/(1-G1091),0)</f>
        <v>548</v>
      </c>
      <c r="M1091" s="13" t="n">
        <f aca="false">MAX(ROUNDUP((F1091+I1091)/(1-G1091),0),Parámetros!$B$7)</f>
        <v>592</v>
      </c>
      <c r="N1091" s="12" t="n">
        <v>1012.94</v>
      </c>
      <c r="O1091" s="12" t="n">
        <v>633</v>
      </c>
      <c r="P1091" s="13" t="n">
        <f aca="false">Parámetros!$B$6</f>
        <v>1</v>
      </c>
      <c r="Q1091" s="13" t="n">
        <f aca="false">IF(AND(ISNUMBER(O1091),O1091-P1091&gt;=Parámetros!$B$7),M1091,IF(J1091&lt;Parámetros!$B$13,J1091,IF(K1091&lt;Parámetros!$B$14,K1091,IF(L1091&lt;Parámetros!$B$15,L1091,M1091))))</f>
        <v>592</v>
      </c>
      <c r="R1091" s="13" t="n">
        <f aca="false">IF(AND(ISNUMBER(O1091),O1091-P1091&gt;=Q1091),O1091-P1091,Q1091)</f>
        <v>632</v>
      </c>
      <c r="S1091" s="3" t="n">
        <f aca="false">IF(ISNUMBER(O1091),R1091/O1091-1,"")</f>
        <v>-0.00157977883096372</v>
      </c>
      <c r="T1091" s="13" t="n">
        <f aca="false">VLOOKUP(R1091,Parámetros!$A$13:$C$16,3,TRUE())</f>
        <v>0</v>
      </c>
      <c r="U1091" s="13" t="n">
        <f aca="false">IF(R1091&gt;=Parámetros!$B$7,I1091,0)</f>
        <v>75</v>
      </c>
      <c r="V1091" s="13" t="n">
        <f aca="false">R1091*(1-G1091)-T1091-U1091</f>
        <v>468.52</v>
      </c>
      <c r="W1091" s="13" t="n">
        <f aca="false">V1091-F1091</f>
        <v>34.52</v>
      </c>
      <c r="X1091" s="2" t="s">
        <v>13627</v>
      </c>
      <c r="Y1091" s="2"/>
      <c r="Z1091" s="13"/>
      <c r="AA1091" s="2"/>
    </row>
    <row r="1092" customFormat="false" ht="15" hidden="false" customHeight="false" outlineLevel="0" collapsed="false">
      <c r="A1092" s="8" t="s">
        <v>12833</v>
      </c>
      <c r="B1092" s="10" t="str">
        <f aca="false">'Layout Mercado Libre'!C1092</f>
        <v>Seretide Diskus 50/250 mcg Polvo para Inhalación 60 Dosis</v>
      </c>
      <c r="C1092" s="10" t="str">
        <f aca="false">IFERROR(LEFT('Layout Mercado Libre'!E1092,FIND(" &gt; ",'Layout Mercado Libre'!E1092)-1),"")</f>
        <v>Salud y Equipamiento Médico</v>
      </c>
      <c r="D1092" s="12" t="n">
        <v>759.11</v>
      </c>
      <c r="E1092" s="13" t="n">
        <f aca="false">Parámetros!$B$5</f>
        <v>4</v>
      </c>
      <c r="F1092" s="13" t="n">
        <f aca="false">D1092+E1092</f>
        <v>763.11</v>
      </c>
      <c r="G1092" s="3" t="n">
        <f aca="false">IF(C1092="",Parámetros!$B$9,IFERROR(VLOOKUP(C1092,Parámetros!$A$20:$B$23,2,FALSE()),Parámetros!$B$9))</f>
        <v>0.14</v>
      </c>
      <c r="H1092" s="14" t="n">
        <v>0.26</v>
      </c>
      <c r="I1092" s="12" t="n">
        <v>75</v>
      </c>
      <c r="J1092" s="13" t="n">
        <f aca="false">ROUNDUP((F1092+Parámetros!$C$13)/(1-G1092),0)</f>
        <v>917</v>
      </c>
      <c r="K1092" s="13" t="n">
        <f aca="false">ROUNDUP((F1092+Parámetros!$C$14)/(1-G1092),0)</f>
        <v>923</v>
      </c>
      <c r="L1092" s="13" t="n">
        <f aca="false">ROUNDUP((F1092+Parámetros!$C$15)/(1-G1092),0)</f>
        <v>931</v>
      </c>
      <c r="M1092" s="13" t="n">
        <f aca="false">MAX(ROUNDUP((F1092+I1092)/(1-G1092),0),Parámetros!$B$7)</f>
        <v>975</v>
      </c>
      <c r="N1092" s="12" t="n">
        <v>1681.89</v>
      </c>
      <c r="O1092" s="12" t="n">
        <v>1427.58</v>
      </c>
      <c r="P1092" s="13" t="n">
        <f aca="false">Parámetros!$B$6</f>
        <v>1</v>
      </c>
      <c r="Q1092" s="13" t="n">
        <f aca="false">IF(AND(ISNUMBER(O1092),O1092-P1092&gt;=Parámetros!$B$7),M1092,IF(J1092&lt;Parámetros!$B$13,J1092,IF(K1092&lt;Parámetros!$B$14,K1092,IF(L1092&lt;Parámetros!$B$15,L1092,M1092))))</f>
        <v>975</v>
      </c>
      <c r="R1092" s="13" t="n">
        <f aca="false">IF(AND(ISNUMBER(O1092),O1092-P1092&gt;=Q1092),O1092-P1092,Q1092)</f>
        <v>1426.58</v>
      </c>
      <c r="S1092" s="3" t="n">
        <f aca="false">IF(ISNUMBER(O1092),R1092/O1092-1,"")</f>
        <v>-0.000700486137379386</v>
      </c>
      <c r="T1092" s="13" t="n">
        <f aca="false">VLOOKUP(R1092,Parámetros!$A$13:$C$16,3,TRUE())</f>
        <v>0</v>
      </c>
      <c r="U1092" s="13" t="n">
        <f aca="false">IF(R1092&gt;=Parámetros!$B$7,I1092,0)</f>
        <v>75</v>
      </c>
      <c r="V1092" s="13" t="n">
        <f aca="false">R1092*(1-G1092)-T1092-U1092</f>
        <v>1151.8588</v>
      </c>
      <c r="W1092" s="13" t="n">
        <f aca="false">V1092-F1092</f>
        <v>388.7488</v>
      </c>
      <c r="X1092" s="2" t="s">
        <v>13803</v>
      </c>
      <c r="Y1092" s="2"/>
      <c r="Z1092" s="13"/>
      <c r="AA1092" s="2"/>
    </row>
    <row r="1093" customFormat="false" ht="15" hidden="false" customHeight="false" outlineLevel="0" collapsed="false">
      <c r="A1093" s="8" t="s">
        <v>12851</v>
      </c>
      <c r="B1093" s="10" t="str">
        <f aca="false">'Layout Mercado Libre'!C1093</f>
        <v>Macrofurin Nitrofurantoína 100 mg 40 Cápsulas</v>
      </c>
      <c r="C1093" s="10" t="str">
        <f aca="false">IFERROR(LEFT('Layout Mercado Libre'!E1093,FIND(" &gt; ",'Layout Mercado Libre'!E1093)-1),"")</f>
        <v>Salud y Equipamiento Médico</v>
      </c>
      <c r="D1093" s="12" t="n">
        <v>65.63</v>
      </c>
      <c r="E1093" s="13" t="n">
        <f aca="false">Parámetros!$B$5</f>
        <v>4</v>
      </c>
      <c r="F1093" s="13" t="n">
        <f aca="false">D1093+E1093</f>
        <v>69.63</v>
      </c>
      <c r="G1093" s="3" t="n">
        <f aca="false">IF(C1093="",Parámetros!$B$9,IFERROR(VLOOKUP(C1093,Parámetros!$A$20:$B$23,2,FALSE()),Parámetros!$B$9))</f>
        <v>0.14</v>
      </c>
      <c r="H1093" s="14" t="n">
        <v>0.21</v>
      </c>
      <c r="I1093" s="12" t="n">
        <v>75</v>
      </c>
      <c r="J1093" s="13" t="n">
        <f aca="false">ROUNDUP((F1093+Parámetros!$C$13)/(1-G1093),0)</f>
        <v>111</v>
      </c>
      <c r="K1093" s="13" t="n">
        <f aca="false">ROUNDUP((F1093+Parámetros!$C$14)/(1-G1093),0)</f>
        <v>116</v>
      </c>
      <c r="L1093" s="13" t="n">
        <f aca="false">ROUNDUP((F1093+Parámetros!$C$15)/(1-G1093),0)</f>
        <v>124</v>
      </c>
      <c r="M1093" s="13" t="n">
        <f aca="false">MAX(ROUNDUP((F1093+I1093)/(1-G1093),0),Parámetros!$B$7)</f>
        <v>299</v>
      </c>
      <c r="N1093" s="12" t="n">
        <v>156.41</v>
      </c>
      <c r="O1093" s="12" t="n">
        <v>115.5</v>
      </c>
      <c r="P1093" s="13" t="n">
        <f aca="false">Parámetros!$B$6</f>
        <v>1</v>
      </c>
      <c r="Q1093" s="13" t="n">
        <f aca="false">IF(AND(ISNUMBER(O1093),O1093-P1093&gt;=Parámetros!$B$7),M1093,IF(J1093&lt;Parámetros!$B$13,J1093,IF(K1093&lt;Parámetros!$B$14,K1093,IF(L1093&lt;Parámetros!$B$15,L1093,M1093))))</f>
        <v>116</v>
      </c>
      <c r="R1093" s="13" t="n">
        <f aca="false">IF(AND(ISNUMBER(O1093),O1093-P1093&gt;=Q1093),O1093-P1093,Q1093)</f>
        <v>116</v>
      </c>
      <c r="S1093" s="3" t="n">
        <f aca="false">IF(ISNUMBER(O1093),R1093/O1093-1,"")</f>
        <v>0.00432900432900429</v>
      </c>
      <c r="T1093" s="13" t="n">
        <f aca="false">VLOOKUP(R1093,Parámetros!$A$13:$C$16,3,TRUE())</f>
        <v>30</v>
      </c>
      <c r="U1093" s="13" t="n">
        <f aca="false">IF(R1093&gt;=Parámetros!$B$7,I1093,0)</f>
        <v>0</v>
      </c>
      <c r="V1093" s="13" t="n">
        <f aca="false">R1093*(1-G1093)-T1093-U1093</f>
        <v>69.76</v>
      </c>
      <c r="W1093" s="13" t="n">
        <f aca="false">V1093-F1093</f>
        <v>0.13000000000001</v>
      </c>
      <c r="X1093" s="2" t="s">
        <v>13707</v>
      </c>
      <c r="Y1093" s="2"/>
      <c r="Z1093" s="13"/>
      <c r="AA1093" s="2"/>
    </row>
    <row r="1094" customFormat="false" ht="15" hidden="false" customHeight="false" outlineLevel="0" collapsed="false">
      <c r="A1094" s="8" t="s">
        <v>12863</v>
      </c>
      <c r="B1094" s="10" t="str">
        <f aca="false">'Layout Mercado Libre'!C1094</f>
        <v>Bisolvon Adulto Bromhexina Solución 120 ml</v>
      </c>
      <c r="C1094" s="10" t="str">
        <f aca="false">IFERROR(LEFT('Layout Mercado Libre'!E1094,FIND(" &gt; ",'Layout Mercado Libre'!E1094)-1),"")</f>
        <v>Salud y Equipamiento Médico</v>
      </c>
      <c r="D1094" s="12" t="n">
        <v>174.16</v>
      </c>
      <c r="E1094" s="13" t="n">
        <f aca="false">Parámetros!$B$5</f>
        <v>4</v>
      </c>
      <c r="F1094" s="13" t="n">
        <f aca="false">D1094+E1094</f>
        <v>178.16</v>
      </c>
      <c r="G1094" s="3" t="n">
        <f aca="false">IF(C1094="",Parámetros!$B$9,IFERROR(VLOOKUP(C1094,Parámetros!$A$20:$B$23,2,FALSE()),Parámetros!$B$9))</f>
        <v>0.14</v>
      </c>
      <c r="H1094" s="14" t="n">
        <v>0.19</v>
      </c>
      <c r="I1094" s="12" t="n">
        <v>75</v>
      </c>
      <c r="J1094" s="13" t="n">
        <f aca="false">ROUNDUP((F1094+Parámetros!$C$13)/(1-G1094),0)</f>
        <v>237</v>
      </c>
      <c r="K1094" s="13" t="n">
        <f aca="false">ROUNDUP((F1094+Parámetros!$C$14)/(1-G1094),0)</f>
        <v>243</v>
      </c>
      <c r="L1094" s="13" t="n">
        <f aca="false">ROUNDUP((F1094+Parámetros!$C$15)/(1-G1094),0)</f>
        <v>251</v>
      </c>
      <c r="M1094" s="13" t="n">
        <f aca="false">MAX(ROUNDUP((F1094+I1094)/(1-G1094),0),Parámetros!$B$7)</f>
        <v>299</v>
      </c>
      <c r="N1094" s="12" t="n">
        <v>235.45</v>
      </c>
      <c r="O1094" s="12" t="n">
        <v>145</v>
      </c>
      <c r="P1094" s="13" t="n">
        <f aca="false">Parámetros!$B$6</f>
        <v>1</v>
      </c>
      <c r="Q1094" s="13" t="n">
        <f aca="false">IF(AND(ISNUMBER(O1094),O1094-P1094&gt;=Parámetros!$B$7),M1094,IF(J1094&lt;Parámetros!$B$13,J1094,IF(K1094&lt;Parámetros!$B$14,K1094,IF(L1094&lt;Parámetros!$B$15,L1094,M1094))))</f>
        <v>251</v>
      </c>
      <c r="R1094" s="13" t="n">
        <f aca="false">IF(AND(ISNUMBER(O1094),O1094-P1094&gt;=Q1094),O1094-P1094,Q1094)</f>
        <v>251</v>
      </c>
      <c r="S1094" s="3" t="n">
        <f aca="false">IF(ISNUMBER(O1094),R1094/O1094-1,"")</f>
        <v>0.731034482758621</v>
      </c>
      <c r="T1094" s="13" t="n">
        <f aca="false">VLOOKUP(R1094,Parámetros!$A$13:$C$16,3,TRUE())</f>
        <v>37</v>
      </c>
      <c r="U1094" s="13" t="n">
        <f aca="false">IF(R1094&gt;=Parámetros!$B$7,I1094,0)</f>
        <v>0</v>
      </c>
      <c r="V1094" s="13" t="n">
        <f aca="false">R1094*(1-G1094)-T1094-U1094</f>
        <v>178.86</v>
      </c>
      <c r="W1094" s="13" t="n">
        <f aca="false">V1094-F1094</f>
        <v>0.699999999999989</v>
      </c>
      <c r="X1094" s="2" t="s">
        <v>13511</v>
      </c>
      <c r="Y1094" s="2"/>
      <c r="Z1094" s="13"/>
      <c r="AA1094" s="2"/>
    </row>
    <row r="1095" customFormat="false" ht="15" hidden="false" customHeight="false" outlineLevel="0" collapsed="false">
      <c r="A1095" s="8" t="s">
        <v>12875</v>
      </c>
      <c r="B1095" s="10" t="str">
        <f aca="false">'Layout Mercado Libre'!C1095</f>
        <v>Colgate Kit Portátil Cepillo Dental y Crema Dental</v>
      </c>
      <c r="C1095" s="10" t="str">
        <f aca="false">IFERROR(LEFT('Layout Mercado Libre'!E1095,FIND(" &gt; ",'Layout Mercado Libre'!E1095)-1),"")</f>
        <v>Belleza y Cuidado Personal</v>
      </c>
      <c r="D1095" s="12" t="n">
        <v>54.45</v>
      </c>
      <c r="E1095" s="13" t="n">
        <f aca="false">Parámetros!$B$5</f>
        <v>4</v>
      </c>
      <c r="F1095" s="13" t="n">
        <f aca="false">D1095+E1095</f>
        <v>58.45</v>
      </c>
      <c r="G1095" s="3" t="n">
        <f aca="false">IF(C1095="",Parámetros!$B$9,IFERROR(VLOOKUP(C1095,Parámetros!$A$20:$B$23,2,FALSE()),Parámetros!$B$9))</f>
        <v>0.14</v>
      </c>
      <c r="H1095" s="14" t="n">
        <v>0.17</v>
      </c>
      <c r="I1095" s="12" t="n">
        <v>75</v>
      </c>
      <c r="J1095" s="13" t="n">
        <f aca="false">ROUNDUP((F1095+Parámetros!$C$13)/(1-G1095),0)</f>
        <v>98</v>
      </c>
      <c r="K1095" s="13" t="n">
        <f aca="false">ROUNDUP((F1095+Parámetros!$C$14)/(1-G1095),0)</f>
        <v>103</v>
      </c>
      <c r="L1095" s="13" t="n">
        <f aca="false">ROUNDUP((F1095+Parámetros!$C$15)/(1-G1095),0)</f>
        <v>111</v>
      </c>
      <c r="M1095" s="13" t="n">
        <f aca="false">MAX(ROUNDUP((F1095+I1095)/(1-G1095),0),Parámetros!$B$7)</f>
        <v>299</v>
      </c>
      <c r="N1095" s="12" t="n">
        <v>187.89</v>
      </c>
      <c r="O1095" s="12" t="n">
        <v>99</v>
      </c>
      <c r="P1095" s="13" t="n">
        <f aca="false">Parámetros!$B$6</f>
        <v>1</v>
      </c>
      <c r="Q1095" s="13" t="n">
        <f aca="false">IF(AND(ISNUMBER(O1095),O1095-P1095&gt;=Parámetros!$B$7),M1095,IF(J1095&lt;Parámetros!$B$13,J1095,IF(K1095&lt;Parámetros!$B$14,K1095,IF(L1095&lt;Parámetros!$B$15,L1095,M1095))))</f>
        <v>98</v>
      </c>
      <c r="R1095" s="13" t="n">
        <f aca="false">IF(AND(ISNUMBER(O1095),O1095-P1095&gt;=Q1095),O1095-P1095,Q1095)</f>
        <v>98</v>
      </c>
      <c r="S1095" s="3" t="n">
        <f aca="false">IF(ISNUMBER(O1095),R1095/O1095-1,"")</f>
        <v>-0.0101010101010101</v>
      </c>
      <c r="T1095" s="13" t="n">
        <f aca="false">VLOOKUP(R1095,Parámetros!$A$13:$C$16,3,TRUE())</f>
        <v>25</v>
      </c>
      <c r="U1095" s="13" t="n">
        <f aca="false">IF(R1095&gt;=Parámetros!$B$7,I1095,0)</f>
        <v>0</v>
      </c>
      <c r="V1095" s="13" t="n">
        <f aca="false">R1095*(1-G1095)-T1095-U1095</f>
        <v>59.28</v>
      </c>
      <c r="W1095" s="13" t="n">
        <f aca="false">V1095-F1095</f>
        <v>0.829999999999998</v>
      </c>
      <c r="X1095" s="2" t="s">
        <v>13697</v>
      </c>
      <c r="Y1095" s="2"/>
      <c r="Z1095" s="13"/>
      <c r="AA1095" s="2"/>
    </row>
    <row r="1096" customFormat="false" ht="15" hidden="false" customHeight="false" outlineLevel="0" collapsed="false">
      <c r="A1096" s="8" t="s">
        <v>12885</v>
      </c>
      <c r="B1096" s="10" t="str">
        <f aca="false">'Layout Mercado Libre'!C1096</f>
        <v>Samyr 500 mg Ademetionina 40 Tabletas</v>
      </c>
      <c r="C1096" s="10" t="str">
        <f aca="false">IFERROR(LEFT('Layout Mercado Libre'!E1096,FIND(" &gt; ",'Layout Mercado Libre'!E1096)-1),"")</f>
        <v>Salud y Equipamiento Médico</v>
      </c>
      <c r="D1096" s="12" t="n">
        <v>1404.65</v>
      </c>
      <c r="E1096" s="13" t="n">
        <f aca="false">Parámetros!$B$5</f>
        <v>4</v>
      </c>
      <c r="F1096" s="13" t="n">
        <f aca="false">D1096+E1096</f>
        <v>1408.65</v>
      </c>
      <c r="G1096" s="3" t="n">
        <f aca="false">IF(C1096="",Parámetros!$B$9,IFERROR(VLOOKUP(C1096,Parámetros!$A$20:$B$23,2,FALSE()),Parámetros!$B$9))</f>
        <v>0.14</v>
      </c>
      <c r="H1096" s="14" t="n">
        <v>0.21</v>
      </c>
      <c r="I1096" s="12" t="n">
        <v>75</v>
      </c>
      <c r="J1096" s="13" t="n">
        <f aca="false">ROUNDUP((F1096+Parámetros!$C$13)/(1-G1096),0)</f>
        <v>1668</v>
      </c>
      <c r="K1096" s="13" t="n">
        <f aca="false">ROUNDUP((F1096+Parámetros!$C$14)/(1-G1096),0)</f>
        <v>1673</v>
      </c>
      <c r="L1096" s="13" t="n">
        <f aca="false">ROUNDUP((F1096+Parámetros!$C$15)/(1-G1096),0)</f>
        <v>1681</v>
      </c>
      <c r="M1096" s="13" t="n">
        <f aca="false">MAX(ROUNDUP((F1096+I1096)/(1-G1096),0),Parámetros!$B$7)</f>
        <v>1726</v>
      </c>
      <c r="N1096" s="12" t="n">
        <v>2508.22</v>
      </c>
      <c r="O1096" s="12" t="n">
        <v>2480</v>
      </c>
      <c r="P1096" s="13" t="n">
        <f aca="false">Parámetros!$B$6</f>
        <v>1</v>
      </c>
      <c r="Q1096" s="13" t="n">
        <f aca="false">IF(AND(ISNUMBER(O1096),O1096-P1096&gt;=Parámetros!$B$7),M1096,IF(J1096&lt;Parámetros!$B$13,J1096,IF(K1096&lt;Parámetros!$B$14,K1096,IF(L1096&lt;Parámetros!$B$15,L1096,M1096))))</f>
        <v>1726</v>
      </c>
      <c r="R1096" s="13" t="n">
        <f aca="false">IF(AND(ISNUMBER(O1096),O1096-P1096&gt;=Q1096),O1096-P1096,Q1096)</f>
        <v>2479</v>
      </c>
      <c r="S1096" s="3" t="n">
        <f aca="false">IF(ISNUMBER(O1096),R1096/O1096-1,"")</f>
        <v>-0.000403225806451579</v>
      </c>
      <c r="T1096" s="13" t="n">
        <f aca="false">VLOOKUP(R1096,Parámetros!$A$13:$C$16,3,TRUE())</f>
        <v>0</v>
      </c>
      <c r="U1096" s="13" t="n">
        <f aca="false">IF(R1096&gt;=Parámetros!$B$7,I1096,0)</f>
        <v>75</v>
      </c>
      <c r="V1096" s="13" t="n">
        <f aca="false">R1096*(1-G1096)-T1096-U1096</f>
        <v>2056.94</v>
      </c>
      <c r="W1096" s="13" t="n">
        <f aca="false">V1096-F1096</f>
        <v>648.29</v>
      </c>
      <c r="X1096" s="2" t="s">
        <v>13591</v>
      </c>
      <c r="Y1096" s="2"/>
      <c r="Z1096" s="13"/>
      <c r="AA1096" s="2"/>
    </row>
    <row r="1097" customFormat="false" ht="15" hidden="false" customHeight="false" outlineLevel="0" collapsed="false">
      <c r="A1097" s="8" t="s">
        <v>12898</v>
      </c>
      <c r="B1097" s="10" t="str">
        <f aca="false">'Layout Mercado Libre'!C1097</f>
        <v>Desodorante Stefano Black en Barra 60 g</v>
      </c>
      <c r="C1097" s="10" t="str">
        <f aca="false">IFERROR(LEFT('Layout Mercado Libre'!E1097,FIND(" &gt; ",'Layout Mercado Libre'!E1097)-1),"")</f>
        <v>Belleza y Cuidado Personal</v>
      </c>
      <c r="D1097" s="12" t="n">
        <v>43.24</v>
      </c>
      <c r="E1097" s="13" t="n">
        <f aca="false">Parámetros!$B$5</f>
        <v>4</v>
      </c>
      <c r="F1097" s="13" t="n">
        <f aca="false">D1097+E1097</f>
        <v>47.24</v>
      </c>
      <c r="G1097" s="3" t="n">
        <f aca="false">IF(C1097="",Parámetros!$B$9,IFERROR(VLOOKUP(C1097,Parámetros!$A$20:$B$23,2,FALSE()),Parámetros!$B$9))</f>
        <v>0.14</v>
      </c>
      <c r="H1097" s="14" t="n">
        <v>0.12</v>
      </c>
      <c r="I1097" s="12" t="n">
        <v>75</v>
      </c>
      <c r="J1097" s="13" t="n">
        <f aca="false">ROUNDUP((F1097+Parámetros!$C$13)/(1-G1097),0)</f>
        <v>84</v>
      </c>
      <c r="K1097" s="13" t="n">
        <f aca="false">ROUNDUP((F1097+Parámetros!$C$14)/(1-G1097),0)</f>
        <v>90</v>
      </c>
      <c r="L1097" s="13" t="n">
        <f aca="false">ROUNDUP((F1097+Parámetros!$C$15)/(1-G1097),0)</f>
        <v>98</v>
      </c>
      <c r="M1097" s="13" t="n">
        <f aca="false">MAX(ROUNDUP((F1097+I1097)/(1-G1097),0),Parámetros!$B$7)</f>
        <v>299</v>
      </c>
      <c r="N1097" s="12" t="n">
        <v>137.42</v>
      </c>
      <c r="O1097" s="12" t="n">
        <v>165</v>
      </c>
      <c r="P1097" s="13" t="n">
        <f aca="false">Parámetros!$B$6</f>
        <v>1</v>
      </c>
      <c r="Q1097" s="13" t="n">
        <f aca="false">IF(AND(ISNUMBER(O1097),O1097-P1097&gt;=Parámetros!$B$7),M1097,IF(J1097&lt;Parámetros!$B$13,J1097,IF(K1097&lt;Parámetros!$B$14,K1097,IF(L1097&lt;Parámetros!$B$15,L1097,M1097))))</f>
        <v>84</v>
      </c>
      <c r="R1097" s="13" t="n">
        <f aca="false">IF(AND(ISNUMBER(O1097),O1097-P1097&gt;=Q1097),O1097-P1097,Q1097)</f>
        <v>164</v>
      </c>
      <c r="S1097" s="3" t="n">
        <f aca="false">IF(ISNUMBER(O1097),R1097/O1097-1,"")</f>
        <v>-0.0060606060606061</v>
      </c>
      <c r="T1097" s="13" t="n">
        <f aca="false">VLOOKUP(R1097,Parámetros!$A$13:$C$16,3,TRUE())</f>
        <v>37</v>
      </c>
      <c r="U1097" s="13" t="n">
        <f aca="false">IF(R1097&gt;=Parámetros!$B$7,I1097,0)</f>
        <v>0</v>
      </c>
      <c r="V1097" s="13" t="n">
        <f aca="false">R1097*(1-G1097)-T1097-U1097</f>
        <v>104.04</v>
      </c>
      <c r="W1097" s="13" t="n">
        <f aca="false">V1097-F1097</f>
        <v>56.8</v>
      </c>
      <c r="X1097" s="2" t="s">
        <v>13705</v>
      </c>
      <c r="Y1097" s="2"/>
      <c r="Z1097" s="13"/>
      <c r="AA1097" s="2"/>
    </row>
    <row r="1098" customFormat="false" ht="15" hidden="false" customHeight="false" outlineLevel="0" collapsed="false">
      <c r="A1098" s="8" t="s">
        <v>12907</v>
      </c>
      <c r="B1098" s="10" t="str">
        <f aca="false">'Layout Mercado Libre'!C1098</f>
        <v>Pañuelos Desechables Kleenex Hoja Doble 180 Piezas</v>
      </c>
      <c r="C1098" s="10" t="str">
        <f aca="false">IFERROR(LEFT('Layout Mercado Libre'!E1098,FIND(" &gt; ",'Layout Mercado Libre'!E1098)-1),"")</f>
        <v>Belleza y Cuidado Personal</v>
      </c>
      <c r="D1098" s="12" t="n">
        <v>36.74</v>
      </c>
      <c r="E1098" s="13" t="n">
        <f aca="false">Parámetros!$B$5</f>
        <v>4</v>
      </c>
      <c r="F1098" s="13" t="n">
        <f aca="false">D1098+E1098</f>
        <v>40.74</v>
      </c>
      <c r="G1098" s="3" t="n">
        <f aca="false">IF(C1098="",Parámetros!$B$9,IFERROR(VLOOKUP(C1098,Parámetros!$A$20:$B$23,2,FALSE()),Parámetros!$B$9))</f>
        <v>0.14</v>
      </c>
      <c r="H1098" s="14" t="n">
        <v>1.23</v>
      </c>
      <c r="I1098" s="12" t="n">
        <v>105</v>
      </c>
      <c r="J1098" s="13" t="n">
        <f aca="false">ROUNDUP((F1098+Parámetros!$C$13)/(1-G1098),0)</f>
        <v>77</v>
      </c>
      <c r="K1098" s="13" t="n">
        <f aca="false">ROUNDUP((F1098+Parámetros!$C$14)/(1-G1098),0)</f>
        <v>83</v>
      </c>
      <c r="L1098" s="13" t="n">
        <f aca="false">ROUNDUP((F1098+Parámetros!$C$15)/(1-G1098),0)</f>
        <v>91</v>
      </c>
      <c r="M1098" s="13" t="n">
        <f aca="false">MAX(ROUNDUP((F1098+I1098)/(1-G1098),0),Parámetros!$B$7)</f>
        <v>299</v>
      </c>
      <c r="N1098" s="12" t="n">
        <v>139.43</v>
      </c>
      <c r="O1098" s="12" t="n">
        <v>54.56</v>
      </c>
      <c r="P1098" s="13" t="n">
        <f aca="false">Parámetros!$B$6</f>
        <v>1</v>
      </c>
      <c r="Q1098" s="13" t="n">
        <f aca="false">IF(AND(ISNUMBER(O1098),O1098-P1098&gt;=Parámetros!$B$7),M1098,IF(J1098&lt;Parámetros!$B$13,J1098,IF(K1098&lt;Parámetros!$B$14,K1098,IF(L1098&lt;Parámetros!$B$15,L1098,M1098))))</f>
        <v>77</v>
      </c>
      <c r="R1098" s="13" t="n">
        <f aca="false">IF(AND(ISNUMBER(O1098),O1098-P1098&gt;=Q1098),O1098-P1098,Q1098)</f>
        <v>77</v>
      </c>
      <c r="S1098" s="3" t="n">
        <f aca="false">IF(ISNUMBER(O1098),R1098/O1098-1,"")</f>
        <v>0.411290322580645</v>
      </c>
      <c r="T1098" s="13" t="n">
        <f aca="false">VLOOKUP(R1098,Parámetros!$A$13:$C$16,3,TRUE())</f>
        <v>25</v>
      </c>
      <c r="U1098" s="13" t="n">
        <f aca="false">IF(R1098&gt;=Parámetros!$B$7,I1098,0)</f>
        <v>0</v>
      </c>
      <c r="V1098" s="13" t="n">
        <f aca="false">R1098*(1-G1098)-T1098-U1098</f>
        <v>41.22</v>
      </c>
      <c r="W1098" s="13" t="n">
        <f aca="false">V1098-F1098</f>
        <v>0.479999999999997</v>
      </c>
      <c r="X1098" s="2" t="s">
        <v>13804</v>
      </c>
      <c r="Y1098" s="2"/>
      <c r="Z1098" s="13"/>
      <c r="AA1098" s="2"/>
    </row>
    <row r="1099" customFormat="false" ht="15" hidden="false" customHeight="false" outlineLevel="0" collapsed="false">
      <c r="A1099" s="8" t="s">
        <v>12919</v>
      </c>
      <c r="B1099" s="10" t="str">
        <f aca="false">'Layout Mercado Libre'!C1099</f>
        <v>Desodorante Neutro Balance + Colágeno Aerosol 91 g</v>
      </c>
      <c r="C1099" s="10" t="str">
        <f aca="false">IFERROR(LEFT('Layout Mercado Libre'!E1099,FIND(" &gt; ",'Layout Mercado Libre'!E1099)-1),"")</f>
        <v>Belleza y Cuidado Personal</v>
      </c>
      <c r="D1099" s="12" t="n">
        <v>55.64</v>
      </c>
      <c r="E1099" s="13" t="n">
        <f aca="false">Parámetros!$B$5</f>
        <v>4</v>
      </c>
      <c r="F1099" s="13" t="n">
        <f aca="false">D1099+E1099</f>
        <v>59.64</v>
      </c>
      <c r="G1099" s="3" t="n">
        <f aca="false">IF(C1099="",Parámetros!$B$9,IFERROR(VLOOKUP(C1099,Parámetros!$A$20:$B$23,2,FALSE()),Parámetros!$B$9))</f>
        <v>0.14</v>
      </c>
      <c r="H1099" s="14" t="n">
        <v>0.15</v>
      </c>
      <c r="I1099" s="12" t="n">
        <v>75</v>
      </c>
      <c r="J1099" s="13" t="n">
        <f aca="false">ROUNDUP((F1099+Parámetros!$C$13)/(1-G1099),0)</f>
        <v>99</v>
      </c>
      <c r="K1099" s="13" t="n">
        <f aca="false">ROUNDUP((F1099+Parámetros!$C$14)/(1-G1099),0)</f>
        <v>105</v>
      </c>
      <c r="L1099" s="13" t="n">
        <f aca="false">ROUNDUP((F1099+Parámetros!$C$15)/(1-G1099),0)</f>
        <v>113</v>
      </c>
      <c r="M1099" s="13" t="n">
        <f aca="false">MAX(ROUNDUP((F1099+I1099)/(1-G1099),0),Parámetros!$B$7)</f>
        <v>299</v>
      </c>
      <c r="N1099" s="12" t="n">
        <v>96.5</v>
      </c>
      <c r="O1099" s="12" t="n">
        <v>96.5</v>
      </c>
      <c r="P1099" s="13" t="n">
        <f aca="false">Parámetros!$B$6</f>
        <v>1</v>
      </c>
      <c r="Q1099" s="13" t="n">
        <f aca="false">IF(AND(ISNUMBER(O1099),O1099-P1099&gt;=Parámetros!$B$7),M1099,IF(J1099&lt;Parámetros!$B$13,J1099,IF(K1099&lt;Parámetros!$B$14,K1099,IF(L1099&lt;Parámetros!$B$15,L1099,M1099))))</f>
        <v>105</v>
      </c>
      <c r="R1099" s="13" t="n">
        <f aca="false">IF(AND(ISNUMBER(O1099),O1099-P1099&gt;=Q1099),O1099-P1099,Q1099)</f>
        <v>105</v>
      </c>
      <c r="S1099" s="3" t="n">
        <f aca="false">IF(ISNUMBER(O1099),R1099/O1099-1,"")</f>
        <v>0.0880829015544042</v>
      </c>
      <c r="T1099" s="13" t="n">
        <f aca="false">VLOOKUP(R1099,Parámetros!$A$13:$C$16,3,TRUE())</f>
        <v>30</v>
      </c>
      <c r="U1099" s="13" t="n">
        <f aca="false">IF(R1099&gt;=Parámetros!$B$7,I1099,0)</f>
        <v>0</v>
      </c>
      <c r="V1099" s="13" t="n">
        <f aca="false">R1099*(1-G1099)-T1099-U1099</f>
        <v>60.3</v>
      </c>
      <c r="W1099" s="13" t="n">
        <f aca="false">V1099-F1099</f>
        <v>0.659999999999997</v>
      </c>
      <c r="X1099" s="2" t="s">
        <v>13732</v>
      </c>
      <c r="Y1099" s="2"/>
      <c r="Z1099" s="13"/>
      <c r="AA1099" s="2"/>
    </row>
    <row r="1100" customFormat="false" ht="15" hidden="false" customHeight="false" outlineLevel="0" collapsed="false">
      <c r="A1100" s="8" t="s">
        <v>12928</v>
      </c>
      <c r="B1100" s="10" t="str">
        <f aca="false">'Layout Mercado Libre'!C1100</f>
        <v>Tylex 750 mg Paracetamol 20 Tabletas</v>
      </c>
      <c r="C1100" s="10" t="str">
        <f aca="false">IFERROR(LEFT('Layout Mercado Libre'!E1100,FIND(" &gt; ",'Layout Mercado Libre'!E1100)-1),"")</f>
        <v>Salud y Equipamiento Médico</v>
      </c>
      <c r="D1100" s="12" t="n">
        <v>233.41</v>
      </c>
      <c r="E1100" s="13" t="n">
        <f aca="false">Parámetros!$B$5</f>
        <v>4</v>
      </c>
      <c r="F1100" s="13" t="n">
        <f aca="false">D1100+E1100</f>
        <v>237.41</v>
      </c>
      <c r="G1100" s="3" t="n">
        <f aca="false">IF(C1100="",Parámetros!$B$9,IFERROR(VLOOKUP(C1100,Parámetros!$A$20:$B$23,2,FALSE()),Parámetros!$B$9))</f>
        <v>0.14</v>
      </c>
      <c r="H1100" s="14" t="n">
        <v>0.17</v>
      </c>
      <c r="I1100" s="12" t="n">
        <v>75</v>
      </c>
      <c r="J1100" s="13" t="n">
        <f aca="false">ROUNDUP((F1100+Parámetros!$C$13)/(1-G1100),0)</f>
        <v>306</v>
      </c>
      <c r="K1100" s="13" t="n">
        <f aca="false">ROUNDUP((F1100+Parámetros!$C$14)/(1-G1100),0)</f>
        <v>311</v>
      </c>
      <c r="L1100" s="13" t="n">
        <f aca="false">ROUNDUP((F1100+Parámetros!$C$15)/(1-G1100),0)</f>
        <v>320</v>
      </c>
      <c r="M1100" s="13" t="n">
        <f aca="false">MAX(ROUNDUP((F1100+I1100)/(1-G1100),0),Parámetros!$B$7)</f>
        <v>364</v>
      </c>
      <c r="N1100" s="12" t="n">
        <v>500.86</v>
      </c>
      <c r="O1100" s="12" t="n">
        <v>475</v>
      </c>
      <c r="P1100" s="13" t="n">
        <f aca="false">Parámetros!$B$6</f>
        <v>1</v>
      </c>
      <c r="Q1100" s="13" t="n">
        <f aca="false">IF(AND(ISNUMBER(O1100),O1100-P1100&gt;=Parámetros!$B$7),M1100,IF(J1100&lt;Parámetros!$B$13,J1100,IF(K1100&lt;Parámetros!$B$14,K1100,IF(L1100&lt;Parámetros!$B$15,L1100,M1100))))</f>
        <v>364</v>
      </c>
      <c r="R1100" s="13" t="n">
        <f aca="false">IF(AND(ISNUMBER(O1100),O1100-P1100&gt;=Q1100),O1100-P1100,Q1100)</f>
        <v>474</v>
      </c>
      <c r="S1100" s="3" t="n">
        <f aca="false">IF(ISNUMBER(O1100),R1100/O1100-1,"")</f>
        <v>-0.00210526315789472</v>
      </c>
      <c r="T1100" s="13" t="n">
        <f aca="false">VLOOKUP(R1100,Parámetros!$A$13:$C$16,3,TRUE())</f>
        <v>0</v>
      </c>
      <c r="U1100" s="13" t="n">
        <f aca="false">IF(R1100&gt;=Parámetros!$B$7,I1100,0)</f>
        <v>75</v>
      </c>
      <c r="V1100" s="13" t="n">
        <f aca="false">R1100*(1-G1100)-T1100-U1100</f>
        <v>332.64</v>
      </c>
      <c r="W1100" s="13" t="n">
        <f aca="false">V1100-F1100</f>
        <v>95.23</v>
      </c>
      <c r="X1100" s="2" t="s">
        <v>13521</v>
      </c>
      <c r="Y1100" s="2"/>
      <c r="Z1100" s="13"/>
      <c r="AA1100" s="2"/>
    </row>
    <row r="1101" customFormat="false" ht="15" hidden="false" customHeight="false" outlineLevel="0" collapsed="false">
      <c r="A1101" s="8" t="s">
        <v>12938</v>
      </c>
      <c r="B1101" s="10" t="str">
        <f aca="false">'Layout Mercado Libre'!C1101</f>
        <v>Biberón Evenflo Acuario 8 oz 240 ml</v>
      </c>
      <c r="C1101" s="10" t="str">
        <f aca="false">IFERROR(LEFT('Layout Mercado Libre'!E1101,FIND(" &gt; ",'Layout Mercado Libre'!E1101)-1),"")</f>
        <v>Bebés</v>
      </c>
      <c r="D1101" s="12" t="n">
        <v>15.95</v>
      </c>
      <c r="E1101" s="13" t="n">
        <f aca="false">Parámetros!$B$5</f>
        <v>4</v>
      </c>
      <c r="F1101" s="13" t="n">
        <f aca="false">D1101+E1101</f>
        <v>19.95</v>
      </c>
      <c r="G1101" s="3" t="n">
        <f aca="false">IF(C1101="",Parámetros!$B$9,IFERROR(VLOOKUP(C1101,Parámetros!$A$20:$B$23,2,FALSE()),Parámetros!$B$9))</f>
        <v>0.15</v>
      </c>
      <c r="H1101" s="14" t="n">
        <v>0.5</v>
      </c>
      <c r="I1101" s="12" t="n">
        <v>75</v>
      </c>
      <c r="J1101" s="13" t="n">
        <f aca="false">ROUNDUP((F1101+Parámetros!$C$13)/(1-G1101),0)</f>
        <v>53</v>
      </c>
      <c r="K1101" s="13" t="n">
        <f aca="false">ROUNDUP((F1101+Parámetros!$C$14)/(1-G1101),0)</f>
        <v>59</v>
      </c>
      <c r="L1101" s="13" t="n">
        <f aca="false">ROUNDUP((F1101+Parámetros!$C$15)/(1-G1101),0)</f>
        <v>67</v>
      </c>
      <c r="M1101" s="13" t="n">
        <f aca="false">MAX(ROUNDUP((F1101+I1101)/(1-G1101),0),Parámetros!$B$7)</f>
        <v>299</v>
      </c>
      <c r="N1101" s="12" t="n">
        <v>70.75</v>
      </c>
      <c r="O1101" s="12" t="n">
        <v>66</v>
      </c>
      <c r="P1101" s="13" t="n">
        <f aca="false">Parámetros!$B$6</f>
        <v>1</v>
      </c>
      <c r="Q1101" s="13" t="n">
        <f aca="false">IF(AND(ISNUMBER(O1101),O1101-P1101&gt;=Parámetros!$B$7),M1101,IF(J1101&lt;Parámetros!$B$13,J1101,IF(K1101&lt;Parámetros!$B$14,K1101,IF(L1101&lt;Parámetros!$B$15,L1101,M1101))))</f>
        <v>53</v>
      </c>
      <c r="R1101" s="13" t="n">
        <f aca="false">IF(AND(ISNUMBER(O1101),O1101-P1101&gt;=Q1101),O1101-P1101,Q1101)</f>
        <v>65</v>
      </c>
      <c r="S1101" s="3" t="n">
        <f aca="false">IF(ISNUMBER(O1101),R1101/O1101-1,"")</f>
        <v>-0.0151515151515151</v>
      </c>
      <c r="T1101" s="13" t="n">
        <f aca="false">VLOOKUP(R1101,Parámetros!$A$13:$C$16,3,TRUE())</f>
        <v>25</v>
      </c>
      <c r="U1101" s="13" t="n">
        <f aca="false">IF(R1101&gt;=Parámetros!$B$7,I1101,0)</f>
        <v>0</v>
      </c>
      <c r="V1101" s="13" t="n">
        <f aca="false">R1101*(1-G1101)-T1101-U1101</f>
        <v>30.25</v>
      </c>
      <c r="W1101" s="13" t="n">
        <f aca="false">V1101-F1101</f>
        <v>10.3</v>
      </c>
      <c r="X1101" s="2" t="s">
        <v>13577</v>
      </c>
      <c r="Y1101" s="2"/>
      <c r="Z1101" s="13"/>
      <c r="AA1101" s="2"/>
    </row>
    <row r="1102" customFormat="false" ht="15" hidden="false" customHeight="false" outlineLevel="0" collapsed="false">
      <c r="A1102" s="8" t="s">
        <v>12949</v>
      </c>
      <c r="B1102" s="10" t="str">
        <f aca="false">'Layout Mercado Libre'!C1102</f>
        <v>Gelan Plus Gel Antiácido Magaldrato Simeticona 250 ml</v>
      </c>
      <c r="C1102" s="10" t="str">
        <f aca="false">IFERROR(LEFT('Layout Mercado Libre'!E1102,FIND(" &gt; ",'Layout Mercado Libre'!E1102)-1),"")</f>
        <v>Salud y Equipamiento Médico</v>
      </c>
      <c r="D1102" s="12" t="n">
        <v>247.06</v>
      </c>
      <c r="E1102" s="13" t="n">
        <f aca="false">Parámetros!$B$5</f>
        <v>4</v>
      </c>
      <c r="F1102" s="13" t="n">
        <f aca="false">D1102+E1102</f>
        <v>251.06</v>
      </c>
      <c r="G1102" s="3" t="n">
        <f aca="false">IF(C1102="",Parámetros!$B$9,IFERROR(VLOOKUP(C1102,Parámetros!$A$20:$B$23,2,FALSE()),Parámetros!$B$9))</f>
        <v>0.14</v>
      </c>
      <c r="H1102" s="14" t="n">
        <v>0.35</v>
      </c>
      <c r="I1102" s="12" t="n">
        <v>75</v>
      </c>
      <c r="J1102" s="13" t="n">
        <f aca="false">ROUNDUP((F1102+Parámetros!$C$13)/(1-G1102),0)</f>
        <v>321</v>
      </c>
      <c r="K1102" s="13" t="n">
        <f aca="false">ROUNDUP((F1102+Parámetros!$C$14)/(1-G1102),0)</f>
        <v>327</v>
      </c>
      <c r="L1102" s="13" t="n">
        <f aca="false">ROUNDUP((F1102+Parámetros!$C$15)/(1-G1102),0)</f>
        <v>335</v>
      </c>
      <c r="M1102" s="13" t="n">
        <f aca="false">MAX(ROUNDUP((F1102+I1102)/(1-G1102),0),Parámetros!$B$7)</f>
        <v>380</v>
      </c>
      <c r="N1102" s="12" t="n">
        <v>429.72</v>
      </c>
      <c r="O1102" s="12" t="n">
        <v>409.04</v>
      </c>
      <c r="P1102" s="13" t="n">
        <f aca="false">Parámetros!$B$6</f>
        <v>1</v>
      </c>
      <c r="Q1102" s="13" t="n">
        <f aca="false">IF(AND(ISNUMBER(O1102),O1102-P1102&gt;=Parámetros!$B$7),M1102,IF(J1102&lt;Parámetros!$B$13,J1102,IF(K1102&lt;Parámetros!$B$14,K1102,IF(L1102&lt;Parámetros!$B$15,L1102,M1102))))</f>
        <v>380</v>
      </c>
      <c r="R1102" s="13" t="n">
        <f aca="false">IF(AND(ISNUMBER(O1102),O1102-P1102&gt;=Q1102),O1102-P1102,Q1102)</f>
        <v>408.04</v>
      </c>
      <c r="S1102" s="3" t="n">
        <f aca="false">IF(ISNUMBER(O1102),R1102/O1102-1,"")</f>
        <v>-0.00244474867983568</v>
      </c>
      <c r="T1102" s="13" t="n">
        <f aca="false">VLOOKUP(R1102,Parámetros!$A$13:$C$16,3,TRUE())</f>
        <v>0</v>
      </c>
      <c r="U1102" s="13" t="n">
        <f aca="false">IF(R1102&gt;=Parámetros!$B$7,I1102,0)</f>
        <v>75</v>
      </c>
      <c r="V1102" s="13" t="n">
        <f aca="false">R1102*(1-G1102)-T1102-U1102</f>
        <v>275.9144</v>
      </c>
      <c r="W1102" s="13" t="n">
        <f aca="false">V1102-F1102</f>
        <v>24.8544</v>
      </c>
      <c r="X1102" s="2" t="s">
        <v>13580</v>
      </c>
      <c r="Y1102" s="2"/>
      <c r="Z1102" s="13"/>
      <c r="AA1102" s="2"/>
    </row>
    <row r="1103" customFormat="false" ht="15" hidden="false" customHeight="false" outlineLevel="0" collapsed="false">
      <c r="A1103" s="8" t="s">
        <v>12962</v>
      </c>
      <c r="B1103" s="10" t="str">
        <f aca="false">'Layout Mercado Libre'!C1103</f>
        <v>Desodorante Lady Speed Stick 24/7 Powder Fresh 91 g</v>
      </c>
      <c r="C1103" s="10" t="str">
        <f aca="false">IFERROR(LEFT('Layout Mercado Libre'!E1103,FIND(" &gt; ",'Layout Mercado Libre'!E1103)-1),"")</f>
        <v>Belleza y Cuidado Personal</v>
      </c>
      <c r="D1103" s="12" t="n">
        <v>43.89</v>
      </c>
      <c r="E1103" s="13" t="n">
        <f aca="false">Parámetros!$B$5</f>
        <v>4</v>
      </c>
      <c r="F1103" s="13" t="n">
        <f aca="false">D1103+E1103</f>
        <v>47.89</v>
      </c>
      <c r="G1103" s="3" t="n">
        <f aca="false">IF(C1103="",Parámetros!$B$9,IFERROR(VLOOKUP(C1103,Parámetros!$A$20:$B$23,2,FALSE()),Parámetros!$B$9))</f>
        <v>0.14</v>
      </c>
      <c r="H1103" s="14" t="n">
        <v>0.15</v>
      </c>
      <c r="I1103" s="12" t="n">
        <v>75</v>
      </c>
      <c r="J1103" s="13" t="n">
        <f aca="false">ROUNDUP((F1103+Parámetros!$C$13)/(1-G1103),0)</f>
        <v>85</v>
      </c>
      <c r="K1103" s="13" t="n">
        <f aca="false">ROUNDUP((F1103+Parámetros!$C$14)/(1-G1103),0)</f>
        <v>91</v>
      </c>
      <c r="L1103" s="13" t="n">
        <f aca="false">ROUNDUP((F1103+Parámetros!$C$15)/(1-G1103),0)</f>
        <v>99</v>
      </c>
      <c r="M1103" s="13" t="n">
        <f aca="false">MAX(ROUNDUP((F1103+I1103)/(1-G1103),0),Parámetros!$B$7)</f>
        <v>299</v>
      </c>
      <c r="N1103" s="12"/>
      <c r="O1103" s="12"/>
      <c r="P1103" s="13" t="n">
        <f aca="false">Parámetros!$B$6</f>
        <v>1</v>
      </c>
      <c r="Q1103" s="13" t="n">
        <f aca="false">IF(AND(ISNUMBER(O1103),O1103-P1103&gt;=Parámetros!$B$7),M1103,IF(J1103&lt;Parámetros!$B$13,J1103,IF(K1103&lt;Parámetros!$B$14,K1103,IF(L1103&lt;Parámetros!$B$15,L1103,M1103))))</f>
        <v>85</v>
      </c>
      <c r="R1103" s="13" t="n">
        <f aca="false">IF(AND(ISNUMBER(O1103),O1103-P1103&gt;=Q1103),O1103-P1103,Q1103)</f>
        <v>85</v>
      </c>
      <c r="S1103" s="3" t="str">
        <f aca="false">IF(ISNUMBER(O1103),R1103/O1103-1,"")</f>
        <v/>
      </c>
      <c r="T1103" s="13" t="n">
        <f aca="false">VLOOKUP(R1103,Parámetros!$A$13:$C$16,3,TRUE())</f>
        <v>25</v>
      </c>
      <c r="U1103" s="13" t="n">
        <f aca="false">IF(R1103&gt;=Parámetros!$B$7,I1103,0)</f>
        <v>0</v>
      </c>
      <c r="V1103" s="13" t="n">
        <f aca="false">R1103*(1-G1103)-T1103-U1103</f>
        <v>48.1</v>
      </c>
      <c r="W1103" s="13" t="n">
        <f aca="false">V1103-F1103</f>
        <v>0.209999999999994</v>
      </c>
      <c r="X1103" s="2" t="s">
        <v>13732</v>
      </c>
      <c r="Y1103" s="2"/>
      <c r="Z1103" s="13"/>
      <c r="AA1103" s="2"/>
    </row>
    <row r="1104" customFormat="false" ht="15" hidden="false" customHeight="false" outlineLevel="0" collapsed="false">
      <c r="A1104" s="8" t="s">
        <v>12969</v>
      </c>
      <c r="B1104" s="10" t="str">
        <f aca="false">'Layout Mercado Libre'!C1104</f>
        <v>Dolo-Neurobión Diclofenaco y Vitaminas B 10 Tabletas</v>
      </c>
      <c r="C1104" s="10" t="str">
        <f aca="false">IFERROR(LEFT('Layout Mercado Libre'!E1104,FIND(" &gt; ",'Layout Mercado Libre'!E1104)-1),"")</f>
        <v>Salud y Equipamiento Médico</v>
      </c>
      <c r="D1104" s="12" t="n">
        <v>171.89</v>
      </c>
      <c r="E1104" s="13" t="n">
        <f aca="false">Parámetros!$B$5</f>
        <v>4</v>
      </c>
      <c r="F1104" s="13" t="n">
        <f aca="false">D1104+E1104</f>
        <v>175.89</v>
      </c>
      <c r="G1104" s="3" t="n">
        <f aca="false">IF(C1104="",Parámetros!$B$9,IFERROR(VLOOKUP(C1104,Parámetros!$A$20:$B$23,2,FALSE()),Parámetros!$B$9))</f>
        <v>0.14</v>
      </c>
      <c r="H1104" s="14" t="n">
        <v>0.14</v>
      </c>
      <c r="I1104" s="12" t="n">
        <v>75</v>
      </c>
      <c r="J1104" s="13" t="n">
        <f aca="false">ROUNDUP((F1104+Parámetros!$C$13)/(1-G1104),0)</f>
        <v>234</v>
      </c>
      <c r="K1104" s="13" t="n">
        <f aca="false">ROUNDUP((F1104+Parámetros!$C$14)/(1-G1104),0)</f>
        <v>240</v>
      </c>
      <c r="L1104" s="13" t="n">
        <f aca="false">ROUNDUP((F1104+Parámetros!$C$15)/(1-G1104),0)</f>
        <v>248</v>
      </c>
      <c r="M1104" s="13" t="n">
        <f aca="false">MAX(ROUNDUP((F1104+I1104)/(1-G1104),0),Parámetros!$B$7)</f>
        <v>299</v>
      </c>
      <c r="N1104" s="12"/>
      <c r="O1104" s="12"/>
      <c r="P1104" s="13" t="n">
        <f aca="false">Parámetros!$B$6</f>
        <v>1</v>
      </c>
      <c r="Q1104" s="13" t="n">
        <f aca="false">IF(AND(ISNUMBER(O1104),O1104-P1104&gt;=Parámetros!$B$7),M1104,IF(J1104&lt;Parámetros!$B$13,J1104,IF(K1104&lt;Parámetros!$B$14,K1104,IF(L1104&lt;Parámetros!$B$15,L1104,M1104))))</f>
        <v>248</v>
      </c>
      <c r="R1104" s="13" t="n">
        <f aca="false">IF(AND(ISNUMBER(O1104),O1104-P1104&gt;=Q1104),O1104-P1104,Q1104)</f>
        <v>248</v>
      </c>
      <c r="S1104" s="3" t="str">
        <f aca="false">IF(ISNUMBER(O1104),R1104/O1104-1,"")</f>
        <v/>
      </c>
      <c r="T1104" s="13" t="n">
        <f aca="false">VLOOKUP(R1104,Parámetros!$A$13:$C$16,3,TRUE())</f>
        <v>37</v>
      </c>
      <c r="U1104" s="13" t="n">
        <f aca="false">IF(R1104&gt;=Parámetros!$B$7,I1104,0)</f>
        <v>0</v>
      </c>
      <c r="V1104" s="13" t="n">
        <f aca="false">R1104*(1-G1104)-T1104-U1104</f>
        <v>176.28</v>
      </c>
      <c r="W1104" s="13" t="n">
        <f aca="false">V1104-F1104</f>
        <v>0.390000000000015</v>
      </c>
      <c r="X1104" s="2" t="s">
        <v>13533</v>
      </c>
      <c r="Y1104" s="2"/>
      <c r="Z1104" s="13"/>
      <c r="AA1104" s="2"/>
    </row>
    <row r="1105" customFormat="false" ht="15" hidden="false" customHeight="false" outlineLevel="0" collapsed="false">
      <c r="A1105" s="8" t="s">
        <v>12976</v>
      </c>
      <c r="B1105" s="10" t="str">
        <f aca="false">'Layout Mercado Libre'!C1105</f>
        <v>Tiaminal B12 Trivalente AP 3 Ampolletas de 2 ml</v>
      </c>
      <c r="C1105" s="10" t="str">
        <f aca="false">IFERROR(LEFT('Layout Mercado Libre'!E1105,FIND(" &gt; ",'Layout Mercado Libre'!E1105)-1),"")</f>
        <v>Salud y Equipamiento Médico</v>
      </c>
      <c r="D1105" s="12" t="n">
        <v>318.09</v>
      </c>
      <c r="E1105" s="13" t="n">
        <f aca="false">Parámetros!$B$5</f>
        <v>4</v>
      </c>
      <c r="F1105" s="13" t="n">
        <f aca="false">D1105+E1105</f>
        <v>322.09</v>
      </c>
      <c r="G1105" s="3" t="n">
        <f aca="false">IF(C1105="",Parámetros!$B$9,IFERROR(VLOOKUP(C1105,Parámetros!$A$20:$B$23,2,FALSE()),Parámetros!$B$9))</f>
        <v>0.14</v>
      </c>
      <c r="H1105" s="14" t="n">
        <v>0.06</v>
      </c>
      <c r="I1105" s="12" t="n">
        <v>75</v>
      </c>
      <c r="J1105" s="13" t="n">
        <f aca="false">ROUNDUP((F1105+Parámetros!$C$13)/(1-G1105),0)</f>
        <v>404</v>
      </c>
      <c r="K1105" s="13" t="n">
        <f aca="false">ROUNDUP((F1105+Parámetros!$C$14)/(1-G1105),0)</f>
        <v>410</v>
      </c>
      <c r="L1105" s="13" t="n">
        <f aca="false">ROUNDUP((F1105+Parámetros!$C$15)/(1-G1105),0)</f>
        <v>418</v>
      </c>
      <c r="M1105" s="13" t="n">
        <f aca="false">MAX(ROUNDUP((F1105+I1105)/(1-G1105),0),Parámetros!$B$7)</f>
        <v>462</v>
      </c>
      <c r="N1105" s="12" t="n">
        <v>543.75</v>
      </c>
      <c r="O1105" s="12" t="n">
        <v>418</v>
      </c>
      <c r="P1105" s="13" t="n">
        <f aca="false">Parámetros!$B$6</f>
        <v>1</v>
      </c>
      <c r="Q1105" s="13" t="n">
        <f aca="false">IF(AND(ISNUMBER(O1105),O1105-P1105&gt;=Parámetros!$B$7),M1105,IF(J1105&lt;Parámetros!$B$13,J1105,IF(K1105&lt;Parámetros!$B$14,K1105,IF(L1105&lt;Parámetros!$B$15,L1105,M1105))))</f>
        <v>462</v>
      </c>
      <c r="R1105" s="13" t="n">
        <f aca="false">IF(AND(ISNUMBER(O1105),O1105-P1105&gt;=Q1105),O1105-P1105,Q1105)</f>
        <v>462</v>
      </c>
      <c r="S1105" s="3" t="n">
        <f aca="false">IF(ISNUMBER(O1105),R1105/O1105-1,"")</f>
        <v>0.105263157894737</v>
      </c>
      <c r="T1105" s="13" t="n">
        <f aca="false">VLOOKUP(R1105,Parámetros!$A$13:$C$16,3,TRUE())</f>
        <v>0</v>
      </c>
      <c r="U1105" s="13" t="n">
        <f aca="false">IF(R1105&gt;=Parámetros!$B$7,I1105,0)</f>
        <v>75</v>
      </c>
      <c r="V1105" s="13" t="n">
        <f aca="false">R1105*(1-G1105)-T1105-U1105</f>
        <v>322.32</v>
      </c>
      <c r="W1105" s="13" t="n">
        <f aca="false">V1105-F1105</f>
        <v>0.230000000000018</v>
      </c>
      <c r="X1105" s="2" t="s">
        <v>13784</v>
      </c>
      <c r="Y1105" s="2"/>
      <c r="Z1105" s="13"/>
      <c r="AA1105" s="2"/>
    </row>
    <row r="1106" customFormat="false" ht="15" hidden="false" customHeight="false" outlineLevel="0" collapsed="false">
      <c r="A1106" s="8" t="s">
        <v>12988</v>
      </c>
      <c r="B1106" s="10" t="str">
        <f aca="false">'Layout Mercado Libre'!C1106</f>
        <v>Graneodín B Benzocaína 10 mg 24 Pastillas Menta</v>
      </c>
      <c r="C1106" s="10" t="str">
        <f aca="false">IFERROR(LEFT('Layout Mercado Libre'!E1106,FIND(" &gt; ",'Layout Mercado Libre'!E1106)-1),"")</f>
        <v>Salud y Equipamiento Médico</v>
      </c>
      <c r="D1106" s="12" t="n">
        <v>111.04</v>
      </c>
      <c r="E1106" s="13" t="n">
        <f aca="false">Parámetros!$B$5</f>
        <v>4</v>
      </c>
      <c r="F1106" s="13" t="n">
        <f aca="false">D1106+E1106</f>
        <v>115.04</v>
      </c>
      <c r="G1106" s="3" t="n">
        <f aca="false">IF(C1106="",Parámetros!$B$9,IFERROR(VLOOKUP(C1106,Parámetros!$A$20:$B$23,2,FALSE()),Parámetros!$B$9))</f>
        <v>0.14</v>
      </c>
      <c r="H1106" s="14" t="n">
        <v>0.17</v>
      </c>
      <c r="I1106" s="12" t="n">
        <v>75</v>
      </c>
      <c r="J1106" s="13" t="n">
        <f aca="false">ROUNDUP((F1106+Parámetros!$C$13)/(1-G1106),0)</f>
        <v>163</v>
      </c>
      <c r="K1106" s="13" t="n">
        <f aca="false">ROUNDUP((F1106+Parámetros!$C$14)/(1-G1106),0)</f>
        <v>169</v>
      </c>
      <c r="L1106" s="13" t="n">
        <f aca="false">ROUNDUP((F1106+Parámetros!$C$15)/(1-G1106),0)</f>
        <v>177</v>
      </c>
      <c r="M1106" s="13" t="n">
        <f aca="false">MAX(ROUNDUP((F1106+I1106)/(1-G1106),0),Parámetros!$B$7)</f>
        <v>299</v>
      </c>
      <c r="N1106" s="12" t="n">
        <v>170.44</v>
      </c>
      <c r="O1106" s="12" t="n">
        <v>143.49</v>
      </c>
      <c r="P1106" s="13" t="n">
        <f aca="false">Parámetros!$B$6</f>
        <v>1</v>
      </c>
      <c r="Q1106" s="13" t="n">
        <f aca="false">IF(AND(ISNUMBER(O1106),O1106-P1106&gt;=Parámetros!$B$7),M1106,IF(J1106&lt;Parámetros!$B$13,J1106,IF(K1106&lt;Parámetros!$B$14,K1106,IF(L1106&lt;Parámetros!$B$15,L1106,M1106))))</f>
        <v>177</v>
      </c>
      <c r="R1106" s="13" t="n">
        <f aca="false">IF(AND(ISNUMBER(O1106),O1106-P1106&gt;=Q1106),O1106-P1106,Q1106)</f>
        <v>177</v>
      </c>
      <c r="S1106" s="3" t="n">
        <f aca="false">IF(ISNUMBER(O1106),R1106/O1106-1,"")</f>
        <v>0.233535438009617</v>
      </c>
      <c r="T1106" s="13" t="n">
        <f aca="false">VLOOKUP(R1106,Parámetros!$A$13:$C$16,3,TRUE())</f>
        <v>37</v>
      </c>
      <c r="U1106" s="13" t="n">
        <f aca="false">IF(R1106&gt;=Parámetros!$B$7,I1106,0)</f>
        <v>0</v>
      </c>
      <c r="V1106" s="13" t="n">
        <f aca="false">R1106*(1-G1106)-T1106-U1106</f>
        <v>115.22</v>
      </c>
      <c r="W1106" s="13" t="n">
        <f aca="false">V1106-F1106</f>
        <v>0.179999999999993</v>
      </c>
      <c r="X1106" s="2" t="s">
        <v>13613</v>
      </c>
      <c r="Y1106" s="2"/>
      <c r="Z1106" s="13"/>
      <c r="AA1106" s="2"/>
    </row>
    <row r="1107" customFormat="false" ht="15" hidden="false" customHeight="false" outlineLevel="0" collapsed="false">
      <c r="A1107" s="8" t="s">
        <v>12998</v>
      </c>
      <c r="B1107" s="10" t="str">
        <f aca="false">'Layout Mercado Libre'!C1107</f>
        <v>Protectores de Lactancia Evenflo Advanced 30 Piezas</v>
      </c>
      <c r="C1107" s="10" t="str">
        <f aca="false">IFERROR(LEFT('Layout Mercado Libre'!E1107,FIND(" &gt; ",'Layout Mercado Libre'!E1107)-1),"")</f>
        <v>Belleza y Cuidado Personal</v>
      </c>
      <c r="D1107" s="12" t="n">
        <v>40.01</v>
      </c>
      <c r="E1107" s="13" t="n">
        <f aca="false">Parámetros!$B$5</f>
        <v>4</v>
      </c>
      <c r="F1107" s="13" t="n">
        <f aca="false">D1107+E1107</f>
        <v>44.01</v>
      </c>
      <c r="G1107" s="3" t="n">
        <f aca="false">IF(C1107="",Parámetros!$B$9,IFERROR(VLOOKUP(C1107,Parámetros!$A$20:$B$23,2,FALSE()),Parámetros!$B$9))</f>
        <v>0.14</v>
      </c>
      <c r="H1107" s="14" t="n">
        <v>0.33</v>
      </c>
      <c r="I1107" s="12" t="n">
        <v>75</v>
      </c>
      <c r="J1107" s="13" t="n">
        <f aca="false">ROUNDUP((F1107+Parámetros!$C$13)/(1-G1107),0)</f>
        <v>81</v>
      </c>
      <c r="K1107" s="13" t="n">
        <f aca="false">ROUNDUP((F1107+Parámetros!$C$14)/(1-G1107),0)</f>
        <v>87</v>
      </c>
      <c r="L1107" s="13" t="n">
        <f aca="false">ROUNDUP((F1107+Parámetros!$C$15)/(1-G1107),0)</f>
        <v>95</v>
      </c>
      <c r="M1107" s="13" t="n">
        <f aca="false">MAX(ROUNDUP((F1107+I1107)/(1-G1107),0),Parámetros!$B$7)</f>
        <v>299</v>
      </c>
      <c r="N1107" s="12" t="n">
        <v>144.16</v>
      </c>
      <c r="O1107" s="12" t="n">
        <v>120</v>
      </c>
      <c r="P1107" s="13" t="n">
        <f aca="false">Parámetros!$B$6</f>
        <v>1</v>
      </c>
      <c r="Q1107" s="13" t="n">
        <f aca="false">IF(AND(ISNUMBER(O1107),O1107-P1107&gt;=Parámetros!$B$7),M1107,IF(J1107&lt;Parámetros!$B$13,J1107,IF(K1107&lt;Parámetros!$B$14,K1107,IF(L1107&lt;Parámetros!$B$15,L1107,M1107))))</f>
        <v>81</v>
      </c>
      <c r="R1107" s="13" t="n">
        <f aca="false">IF(AND(ISNUMBER(O1107),O1107-P1107&gt;=Q1107),O1107-P1107,Q1107)</f>
        <v>119</v>
      </c>
      <c r="S1107" s="3" t="n">
        <f aca="false">IF(ISNUMBER(O1107),R1107/O1107-1,"")</f>
        <v>-0.0083333333333333</v>
      </c>
      <c r="T1107" s="13" t="n">
        <f aca="false">VLOOKUP(R1107,Parámetros!$A$13:$C$16,3,TRUE())</f>
        <v>30</v>
      </c>
      <c r="U1107" s="13" t="n">
        <f aca="false">IF(R1107&gt;=Parámetros!$B$7,I1107,0)</f>
        <v>0</v>
      </c>
      <c r="V1107" s="13" t="n">
        <f aca="false">R1107*(1-G1107)-T1107-U1107</f>
        <v>72.34</v>
      </c>
      <c r="W1107" s="13" t="n">
        <f aca="false">V1107-F1107</f>
        <v>28.33</v>
      </c>
      <c r="X1107" s="2" t="s">
        <v>13733</v>
      </c>
      <c r="Y1107" s="2"/>
      <c r="Z1107" s="13"/>
      <c r="AA1107" s="2"/>
    </row>
    <row r="1108" customFormat="false" ht="15" hidden="false" customHeight="false" outlineLevel="0" collapsed="false">
      <c r="A1108" s="8" t="s">
        <v>13007</v>
      </c>
      <c r="B1108" s="10" t="str">
        <f aca="false">'Layout Mercado Libre'!C1108</f>
        <v>Nocolodi Fenofibrato 160 mg 30 Cápsulas</v>
      </c>
      <c r="C1108" s="10" t="str">
        <f aca="false">IFERROR(LEFT('Layout Mercado Libre'!E1108,FIND(" &gt; ",'Layout Mercado Libre'!E1108)-1),"")</f>
        <v>Salud y Equipamiento Médico</v>
      </c>
      <c r="D1108" s="12" t="n">
        <v>265.95</v>
      </c>
      <c r="E1108" s="13" t="n">
        <f aca="false">Parámetros!$B$5</f>
        <v>4</v>
      </c>
      <c r="F1108" s="13" t="n">
        <f aca="false">D1108+E1108</f>
        <v>269.95</v>
      </c>
      <c r="G1108" s="3" t="n">
        <f aca="false">IF(C1108="",Parámetros!$B$9,IFERROR(VLOOKUP(C1108,Parámetros!$A$20:$B$23,2,FALSE()),Parámetros!$B$9))</f>
        <v>0.14</v>
      </c>
      <c r="H1108" s="14" t="n">
        <v>0.19</v>
      </c>
      <c r="I1108" s="12" t="n">
        <v>75</v>
      </c>
      <c r="J1108" s="13" t="n">
        <f aca="false">ROUNDUP((F1108+Parámetros!$C$13)/(1-G1108),0)</f>
        <v>343</v>
      </c>
      <c r="K1108" s="13" t="n">
        <f aca="false">ROUNDUP((F1108+Parámetros!$C$14)/(1-G1108),0)</f>
        <v>349</v>
      </c>
      <c r="L1108" s="13" t="n">
        <f aca="false">ROUNDUP((F1108+Parámetros!$C$15)/(1-G1108),0)</f>
        <v>357</v>
      </c>
      <c r="M1108" s="13" t="n">
        <f aca="false">MAX(ROUNDUP((F1108+I1108)/(1-G1108),0),Parámetros!$B$7)</f>
        <v>402</v>
      </c>
      <c r="N1108" s="12" t="n">
        <v>639.84</v>
      </c>
      <c r="O1108" s="12" t="n">
        <v>719</v>
      </c>
      <c r="P1108" s="13" t="n">
        <f aca="false">Parámetros!$B$6</f>
        <v>1</v>
      </c>
      <c r="Q1108" s="13" t="n">
        <f aca="false">IF(AND(ISNUMBER(O1108),O1108-P1108&gt;=Parámetros!$B$7),M1108,IF(J1108&lt;Parámetros!$B$13,J1108,IF(K1108&lt;Parámetros!$B$14,K1108,IF(L1108&lt;Parámetros!$B$15,L1108,M1108))))</f>
        <v>402</v>
      </c>
      <c r="R1108" s="13" t="n">
        <f aca="false">IF(AND(ISNUMBER(O1108),O1108-P1108&gt;=Q1108),O1108-P1108,Q1108)</f>
        <v>718</v>
      </c>
      <c r="S1108" s="3" t="n">
        <f aca="false">IF(ISNUMBER(O1108),R1108/O1108-1,"")</f>
        <v>-0.00139082058414464</v>
      </c>
      <c r="T1108" s="13" t="n">
        <f aca="false">VLOOKUP(R1108,Parámetros!$A$13:$C$16,3,TRUE())</f>
        <v>0</v>
      </c>
      <c r="U1108" s="13" t="n">
        <f aca="false">IF(R1108&gt;=Parámetros!$B$7,I1108,0)</f>
        <v>75</v>
      </c>
      <c r="V1108" s="13" t="n">
        <f aca="false">R1108*(1-G1108)-T1108-U1108</f>
        <v>542.48</v>
      </c>
      <c r="W1108" s="13" t="n">
        <f aca="false">V1108-F1108</f>
        <v>272.53</v>
      </c>
      <c r="X1108" s="2" t="s">
        <v>13514</v>
      </c>
      <c r="Y1108" s="2"/>
      <c r="Z1108" s="13"/>
      <c r="AA1108" s="2"/>
    </row>
    <row r="1109" customFormat="false" ht="15" hidden="false" customHeight="false" outlineLevel="0" collapsed="false">
      <c r="A1109" s="8" t="s">
        <v>13015</v>
      </c>
      <c r="B1109" s="10" t="str">
        <f aca="false">'Layout Mercado Libre'!C1109</f>
        <v>Condones Prudence Sabor y Aroma Fresa 3 Piezas</v>
      </c>
      <c r="C1109" s="10" t="str">
        <f aca="false">IFERROR(LEFT('Layout Mercado Libre'!E1109,FIND(" &gt; ",'Layout Mercado Libre'!E1109)-1),"")</f>
        <v>Salud y Equipamiento Médico</v>
      </c>
      <c r="D1109" s="12" t="n">
        <v>25.5</v>
      </c>
      <c r="E1109" s="13" t="n">
        <f aca="false">Parámetros!$B$5</f>
        <v>4</v>
      </c>
      <c r="F1109" s="13" t="n">
        <f aca="false">D1109+E1109</f>
        <v>29.5</v>
      </c>
      <c r="G1109" s="3" t="n">
        <f aca="false">IF(C1109="",Parámetros!$B$9,IFERROR(VLOOKUP(C1109,Parámetros!$A$20:$B$23,2,FALSE()),Parámetros!$B$9))</f>
        <v>0.14</v>
      </c>
      <c r="H1109" s="14" t="n">
        <v>0.14</v>
      </c>
      <c r="I1109" s="12" t="n">
        <v>75</v>
      </c>
      <c r="J1109" s="13" t="n">
        <f aca="false">ROUNDUP((F1109+Parámetros!$C$13)/(1-G1109),0)</f>
        <v>64</v>
      </c>
      <c r="K1109" s="13" t="n">
        <f aca="false">ROUNDUP((F1109+Parámetros!$C$14)/(1-G1109),0)</f>
        <v>70</v>
      </c>
      <c r="L1109" s="13" t="n">
        <f aca="false">ROUNDUP((F1109+Parámetros!$C$15)/(1-G1109),0)</f>
        <v>78</v>
      </c>
      <c r="M1109" s="13" t="n">
        <f aca="false">MAX(ROUNDUP((F1109+I1109)/(1-G1109),0),Parámetros!$B$7)</f>
        <v>299</v>
      </c>
      <c r="N1109" s="12" t="n">
        <v>99.1</v>
      </c>
      <c r="O1109" s="12" t="n">
        <v>90.68</v>
      </c>
      <c r="P1109" s="13" t="n">
        <f aca="false">Parámetros!$B$6</f>
        <v>1</v>
      </c>
      <c r="Q1109" s="13" t="n">
        <f aca="false">IF(AND(ISNUMBER(O1109),O1109-P1109&gt;=Parámetros!$B$7),M1109,IF(J1109&lt;Parámetros!$B$13,J1109,IF(K1109&lt;Parámetros!$B$14,K1109,IF(L1109&lt;Parámetros!$B$15,L1109,M1109))))</f>
        <v>64</v>
      </c>
      <c r="R1109" s="13" t="n">
        <f aca="false">IF(AND(ISNUMBER(O1109),O1109-P1109&gt;=Q1109),O1109-P1109,Q1109)</f>
        <v>89.68</v>
      </c>
      <c r="S1109" s="3" t="n">
        <f aca="false">IF(ISNUMBER(O1109),R1109/O1109-1,"")</f>
        <v>-0.0110277900308778</v>
      </c>
      <c r="T1109" s="13" t="n">
        <f aca="false">VLOOKUP(R1109,Parámetros!$A$13:$C$16,3,TRUE())</f>
        <v>25</v>
      </c>
      <c r="U1109" s="13" t="n">
        <f aca="false">IF(R1109&gt;=Parámetros!$B$7,I1109,0)</f>
        <v>0</v>
      </c>
      <c r="V1109" s="13" t="n">
        <f aca="false">R1109*(1-G1109)-T1109-U1109</f>
        <v>52.1248</v>
      </c>
      <c r="W1109" s="13" t="n">
        <f aca="false">V1109-F1109</f>
        <v>22.6248</v>
      </c>
      <c r="X1109" s="2" t="s">
        <v>13780</v>
      </c>
      <c r="Y1109" s="2"/>
      <c r="Z1109" s="13"/>
      <c r="AA1109" s="2"/>
    </row>
    <row r="1110" customFormat="false" ht="15" hidden="false" customHeight="false" outlineLevel="0" collapsed="false">
      <c r="A1110" s="8" t="s">
        <v>13027</v>
      </c>
      <c r="B1110" s="10" t="str">
        <f aca="false">'Layout Mercado Libre'!C1110</f>
        <v>Melox Noche Suspensión Antiácida 180 ml</v>
      </c>
      <c r="C1110" s="10" t="str">
        <f aca="false">IFERROR(LEFT('Layout Mercado Libre'!E1110,FIND(" &gt; ",'Layout Mercado Libre'!E1110)-1),"")</f>
        <v>Salud y Equipamiento Médico</v>
      </c>
      <c r="D1110" s="12" t="n">
        <v>140.41</v>
      </c>
      <c r="E1110" s="13" t="n">
        <f aca="false">Parámetros!$B$5</f>
        <v>4</v>
      </c>
      <c r="F1110" s="13" t="n">
        <f aca="false">D1110+E1110</f>
        <v>144.41</v>
      </c>
      <c r="G1110" s="3" t="n">
        <f aca="false">IF(C1110="",Parámetros!$B$9,IFERROR(VLOOKUP(C1110,Parámetros!$A$20:$B$23,2,FALSE()),Parámetros!$B$9))</f>
        <v>0.14</v>
      </c>
      <c r="H1110" s="14" t="n">
        <v>0.27</v>
      </c>
      <c r="I1110" s="12" t="n">
        <v>75</v>
      </c>
      <c r="J1110" s="13" t="n">
        <f aca="false">ROUNDUP((F1110+Parámetros!$C$13)/(1-G1110),0)</f>
        <v>197</v>
      </c>
      <c r="K1110" s="13" t="n">
        <f aca="false">ROUNDUP((F1110+Parámetros!$C$14)/(1-G1110),0)</f>
        <v>203</v>
      </c>
      <c r="L1110" s="13" t="n">
        <f aca="false">ROUNDUP((F1110+Parámetros!$C$15)/(1-G1110),0)</f>
        <v>211</v>
      </c>
      <c r="M1110" s="13" t="n">
        <f aca="false">MAX(ROUNDUP((F1110+I1110)/(1-G1110),0),Parámetros!$B$7)</f>
        <v>299</v>
      </c>
      <c r="N1110" s="12"/>
      <c r="O1110" s="12"/>
      <c r="P1110" s="13" t="n">
        <f aca="false">Parámetros!$B$6</f>
        <v>1</v>
      </c>
      <c r="Q1110" s="13" t="n">
        <f aca="false">IF(AND(ISNUMBER(O1110),O1110-P1110&gt;=Parámetros!$B$7),M1110,IF(J1110&lt;Parámetros!$B$13,J1110,IF(K1110&lt;Parámetros!$B$14,K1110,IF(L1110&lt;Parámetros!$B$15,L1110,M1110))))</f>
        <v>211</v>
      </c>
      <c r="R1110" s="13" t="n">
        <f aca="false">IF(AND(ISNUMBER(O1110),O1110-P1110&gt;=Q1110),O1110-P1110,Q1110)</f>
        <v>211</v>
      </c>
      <c r="S1110" s="3" t="str">
        <f aca="false">IF(ISNUMBER(O1110),R1110/O1110-1,"")</f>
        <v/>
      </c>
      <c r="T1110" s="13" t="n">
        <f aca="false">VLOOKUP(R1110,Parámetros!$A$13:$C$16,3,TRUE())</f>
        <v>37</v>
      </c>
      <c r="U1110" s="13" t="n">
        <f aca="false">IF(R1110&gt;=Parámetros!$B$7,I1110,0)</f>
        <v>0</v>
      </c>
      <c r="V1110" s="13" t="n">
        <f aca="false">R1110*(1-G1110)-T1110-U1110</f>
        <v>144.46</v>
      </c>
      <c r="W1110" s="13" t="n">
        <f aca="false">V1110-F1110</f>
        <v>0.0500000000000114</v>
      </c>
      <c r="X1110" s="2" t="s">
        <v>13603</v>
      </c>
      <c r="Y1110" s="2"/>
      <c r="Z1110" s="13"/>
      <c r="AA1110" s="2"/>
    </row>
    <row r="1111" customFormat="false" ht="15" hidden="false" customHeight="false" outlineLevel="0" collapsed="false">
      <c r="A1111" s="8" t="s">
        <v>13037</v>
      </c>
      <c r="B1111" s="10" t="str">
        <f aca="false">'Layout Mercado Libre'!C1111</f>
        <v>Shampoo Head &amp; Shoulders 2 en 1 Suave y Manejable 650 ml</v>
      </c>
      <c r="C1111" s="10" t="str">
        <f aca="false">IFERROR(LEFT('Layout Mercado Libre'!E1111,FIND(" &gt; ",'Layout Mercado Libre'!E1111)-1),"")</f>
        <v>Belleza y Cuidado Personal</v>
      </c>
      <c r="D1111" s="12" t="n">
        <v>90.43</v>
      </c>
      <c r="E1111" s="13" t="n">
        <f aca="false">Parámetros!$B$5</f>
        <v>4</v>
      </c>
      <c r="F1111" s="13" t="n">
        <f aca="false">D1111+E1111</f>
        <v>94.43</v>
      </c>
      <c r="G1111" s="3" t="n">
        <f aca="false">IF(C1111="",Parámetros!$B$9,IFERROR(VLOOKUP(C1111,Parámetros!$A$20:$B$23,2,FALSE()),Parámetros!$B$9))</f>
        <v>0.14</v>
      </c>
      <c r="H1111" s="14" t="n">
        <v>0.83</v>
      </c>
      <c r="I1111" s="12" t="n">
        <v>90</v>
      </c>
      <c r="J1111" s="13" t="n">
        <f aca="false">ROUNDUP((F1111+Parámetros!$C$13)/(1-G1111),0)</f>
        <v>139</v>
      </c>
      <c r="K1111" s="13" t="n">
        <f aca="false">ROUNDUP((F1111+Parámetros!$C$14)/(1-G1111),0)</f>
        <v>145</v>
      </c>
      <c r="L1111" s="13" t="n">
        <f aca="false">ROUNDUP((F1111+Parámetros!$C$15)/(1-G1111),0)</f>
        <v>153</v>
      </c>
      <c r="M1111" s="13" t="n">
        <f aca="false">MAX(ROUNDUP((F1111+I1111)/(1-G1111),0),Parámetros!$B$7)</f>
        <v>299</v>
      </c>
      <c r="N1111" s="12" t="n">
        <v>238.57</v>
      </c>
      <c r="O1111" s="12" t="n">
        <v>130</v>
      </c>
      <c r="P1111" s="13" t="n">
        <f aca="false">Parámetros!$B$6</f>
        <v>1</v>
      </c>
      <c r="Q1111" s="13" t="n">
        <f aca="false">IF(AND(ISNUMBER(O1111),O1111-P1111&gt;=Parámetros!$B$7),M1111,IF(J1111&lt;Parámetros!$B$13,J1111,IF(K1111&lt;Parámetros!$B$14,K1111,IF(L1111&lt;Parámetros!$B$15,L1111,M1111))))</f>
        <v>145</v>
      </c>
      <c r="R1111" s="13" t="n">
        <f aca="false">IF(AND(ISNUMBER(O1111),O1111-P1111&gt;=Q1111),O1111-P1111,Q1111)</f>
        <v>145</v>
      </c>
      <c r="S1111" s="3" t="n">
        <f aca="false">IF(ISNUMBER(O1111),R1111/O1111-1,"")</f>
        <v>0.115384615384615</v>
      </c>
      <c r="T1111" s="13" t="n">
        <f aca="false">VLOOKUP(R1111,Parámetros!$A$13:$C$16,3,TRUE())</f>
        <v>30</v>
      </c>
      <c r="U1111" s="13" t="n">
        <f aca="false">IF(R1111&gt;=Parámetros!$B$7,I1111,0)</f>
        <v>0</v>
      </c>
      <c r="V1111" s="13" t="n">
        <f aca="false">R1111*(1-G1111)-T1111-U1111</f>
        <v>94.7</v>
      </c>
      <c r="W1111" s="13" t="n">
        <f aca="false">V1111-F1111</f>
        <v>0.269999999999996</v>
      </c>
      <c r="X1111" s="2" t="s">
        <v>13805</v>
      </c>
      <c r="Y1111" s="2"/>
      <c r="Z1111" s="13"/>
      <c r="AA1111" s="2"/>
    </row>
    <row r="1112" customFormat="false" ht="15" hidden="false" customHeight="false" outlineLevel="0" collapsed="false">
      <c r="A1112" s="8" t="s">
        <v>13048</v>
      </c>
      <c r="B1112" s="10" t="str">
        <f aca="false">'Layout Mercado Libre'!C1112</f>
        <v>Macrozit Azitromicina 600 mg Suspensión 15 ml</v>
      </c>
      <c r="C1112" s="10" t="str">
        <f aca="false">IFERROR(LEFT('Layout Mercado Libre'!E1112,FIND(" &gt; ",'Layout Mercado Libre'!E1112)-1),"")</f>
        <v>Salud y Equipamiento Médico</v>
      </c>
      <c r="D1112" s="12" t="n">
        <v>228.96</v>
      </c>
      <c r="E1112" s="13" t="n">
        <f aca="false">Parámetros!$B$5</f>
        <v>4</v>
      </c>
      <c r="F1112" s="13" t="n">
        <f aca="false">D1112+E1112</f>
        <v>232.96</v>
      </c>
      <c r="G1112" s="3" t="n">
        <f aca="false">IF(C1112="",Parámetros!$B$9,IFERROR(VLOOKUP(C1112,Parámetros!$A$20:$B$23,2,FALSE()),Parámetros!$B$9))</f>
        <v>0.14</v>
      </c>
      <c r="H1112" s="14" t="n">
        <v>0.07</v>
      </c>
      <c r="I1112" s="12" t="n">
        <v>75</v>
      </c>
      <c r="J1112" s="13" t="n">
        <f aca="false">ROUNDUP((F1112+Parámetros!$C$13)/(1-G1112),0)</f>
        <v>300</v>
      </c>
      <c r="K1112" s="13" t="n">
        <f aca="false">ROUNDUP((F1112+Parámetros!$C$14)/(1-G1112),0)</f>
        <v>306</v>
      </c>
      <c r="L1112" s="13" t="n">
        <f aca="false">ROUNDUP((F1112+Parámetros!$C$15)/(1-G1112),0)</f>
        <v>314</v>
      </c>
      <c r="M1112" s="13" t="n">
        <f aca="false">MAX(ROUNDUP((F1112+I1112)/(1-G1112),0),Parámetros!$B$7)</f>
        <v>359</v>
      </c>
      <c r="N1112" s="12" t="n">
        <v>439.17</v>
      </c>
      <c r="O1112" s="12" t="n">
        <v>396</v>
      </c>
      <c r="P1112" s="13" t="n">
        <f aca="false">Parámetros!$B$6</f>
        <v>1</v>
      </c>
      <c r="Q1112" s="13" t="n">
        <f aca="false">IF(AND(ISNUMBER(O1112),O1112-P1112&gt;=Parámetros!$B$7),M1112,IF(J1112&lt;Parámetros!$B$13,J1112,IF(K1112&lt;Parámetros!$B$14,K1112,IF(L1112&lt;Parámetros!$B$15,L1112,M1112))))</f>
        <v>359</v>
      </c>
      <c r="R1112" s="13" t="n">
        <f aca="false">IF(AND(ISNUMBER(O1112),O1112-P1112&gt;=Q1112),O1112-P1112,Q1112)</f>
        <v>395</v>
      </c>
      <c r="S1112" s="3" t="n">
        <f aca="false">IF(ISNUMBER(O1112),R1112/O1112-1,"")</f>
        <v>-0.00252525252525249</v>
      </c>
      <c r="T1112" s="13" t="n">
        <f aca="false">VLOOKUP(R1112,Parámetros!$A$13:$C$16,3,TRUE())</f>
        <v>0</v>
      </c>
      <c r="U1112" s="13" t="n">
        <f aca="false">IF(R1112&gt;=Parámetros!$B$7,I1112,0)</f>
        <v>75</v>
      </c>
      <c r="V1112" s="13" t="n">
        <f aca="false">R1112*(1-G1112)-T1112-U1112</f>
        <v>264.7</v>
      </c>
      <c r="W1112" s="13" t="n">
        <f aca="false">V1112-F1112</f>
        <v>31.74</v>
      </c>
      <c r="X1112" s="2" t="s">
        <v>13569</v>
      </c>
      <c r="Y1112" s="2"/>
      <c r="Z1112" s="13"/>
      <c r="AA1112" s="2"/>
    </row>
    <row r="1113" customFormat="false" ht="15" hidden="false" customHeight="false" outlineLevel="0" collapsed="false">
      <c r="A1113" s="8" t="s">
        <v>13059</v>
      </c>
      <c r="B1113" s="10" t="str">
        <f aca="false">'Layout Mercado Libre'!C1113</f>
        <v>Italdermol G Crema Triticum Vulgare Gentamicina 10 g</v>
      </c>
      <c r="C1113" s="10" t="str">
        <f aca="false">IFERROR(LEFT('Layout Mercado Libre'!E1113,FIND(" &gt; ",'Layout Mercado Libre'!E1113)-1),"")</f>
        <v>Salud y Equipamiento Médico</v>
      </c>
      <c r="D1113" s="12" t="n">
        <v>317.15</v>
      </c>
      <c r="E1113" s="13" t="n">
        <f aca="false">Parámetros!$B$5</f>
        <v>4</v>
      </c>
      <c r="F1113" s="13" t="n">
        <f aca="false">D1113+E1113</f>
        <v>321.15</v>
      </c>
      <c r="G1113" s="3" t="n">
        <f aca="false">IF(C1113="",Parámetros!$B$9,IFERROR(VLOOKUP(C1113,Parámetros!$A$20:$B$23,2,FALSE()),Parámetros!$B$9))</f>
        <v>0.14</v>
      </c>
      <c r="H1113" s="14" t="n">
        <v>0.06</v>
      </c>
      <c r="I1113" s="12" t="n">
        <v>75</v>
      </c>
      <c r="J1113" s="13" t="n">
        <f aca="false">ROUNDUP((F1113+Parámetros!$C$13)/(1-G1113),0)</f>
        <v>403</v>
      </c>
      <c r="K1113" s="13" t="n">
        <f aca="false">ROUNDUP((F1113+Parámetros!$C$14)/(1-G1113),0)</f>
        <v>409</v>
      </c>
      <c r="L1113" s="13" t="n">
        <f aca="false">ROUNDUP((F1113+Parámetros!$C$15)/(1-G1113),0)</f>
        <v>417</v>
      </c>
      <c r="M1113" s="13" t="n">
        <f aca="false">MAX(ROUNDUP((F1113+I1113)/(1-G1113),0),Parámetros!$B$7)</f>
        <v>461</v>
      </c>
      <c r="N1113" s="12" t="n">
        <v>687.63</v>
      </c>
      <c r="O1113" s="12" t="n">
        <v>538.56</v>
      </c>
      <c r="P1113" s="13" t="n">
        <f aca="false">Parámetros!$B$6</f>
        <v>1</v>
      </c>
      <c r="Q1113" s="13" t="n">
        <f aca="false">IF(AND(ISNUMBER(O1113),O1113-P1113&gt;=Parámetros!$B$7),M1113,IF(J1113&lt;Parámetros!$B$13,J1113,IF(K1113&lt;Parámetros!$B$14,K1113,IF(L1113&lt;Parámetros!$B$15,L1113,M1113))))</f>
        <v>461</v>
      </c>
      <c r="R1113" s="13" t="n">
        <f aca="false">IF(AND(ISNUMBER(O1113),O1113-P1113&gt;=Q1113),O1113-P1113,Q1113)</f>
        <v>537.56</v>
      </c>
      <c r="S1113" s="3" t="n">
        <f aca="false">IF(ISNUMBER(O1113),R1113/O1113-1,"")</f>
        <v>-0.00185680332739158</v>
      </c>
      <c r="T1113" s="13" t="n">
        <f aca="false">VLOOKUP(R1113,Parámetros!$A$13:$C$16,3,TRUE())</f>
        <v>0</v>
      </c>
      <c r="U1113" s="13" t="n">
        <f aca="false">IF(R1113&gt;=Parámetros!$B$7,I1113,0)</f>
        <v>75</v>
      </c>
      <c r="V1113" s="13" t="n">
        <f aca="false">R1113*(1-G1113)-T1113-U1113</f>
        <v>387.3016</v>
      </c>
      <c r="W1113" s="13" t="n">
        <f aca="false">V1113-F1113</f>
        <v>66.1516</v>
      </c>
      <c r="X1113" s="2" t="s">
        <v>13570</v>
      </c>
      <c r="Y1113" s="2"/>
      <c r="Z1113" s="13"/>
      <c r="AA1113" s="2"/>
    </row>
    <row r="1114" customFormat="false" ht="15" hidden="false" customHeight="false" outlineLevel="0" collapsed="false">
      <c r="A1114" s="8" t="s">
        <v>13069</v>
      </c>
      <c r="B1114" s="10" t="str">
        <f aca="false">'Layout Mercado Libre'!C1114</f>
        <v>Crema Dental Colgate Máxima Protección Anticaries 125 ml</v>
      </c>
      <c r="C1114" s="10" t="str">
        <f aca="false">IFERROR(LEFT('Layout Mercado Libre'!E1114,FIND(" &gt; ",'Layout Mercado Libre'!E1114)-1),"")</f>
        <v>Belleza y Cuidado Personal</v>
      </c>
      <c r="D1114" s="12" t="n">
        <v>42.85</v>
      </c>
      <c r="E1114" s="13" t="n">
        <f aca="false">Parámetros!$B$5</f>
        <v>4</v>
      </c>
      <c r="F1114" s="13" t="n">
        <f aca="false">D1114+E1114</f>
        <v>46.85</v>
      </c>
      <c r="G1114" s="3" t="n">
        <f aca="false">IF(C1114="",Parámetros!$B$9,IFERROR(VLOOKUP(C1114,Parámetros!$A$20:$B$23,2,FALSE()),Parámetros!$B$9))</f>
        <v>0.14</v>
      </c>
      <c r="H1114" s="14" t="n">
        <v>0.2</v>
      </c>
      <c r="I1114" s="12" t="n">
        <v>75</v>
      </c>
      <c r="J1114" s="13" t="n">
        <f aca="false">ROUNDUP((F1114+Parámetros!$C$13)/(1-G1114),0)</f>
        <v>84</v>
      </c>
      <c r="K1114" s="13" t="n">
        <f aca="false">ROUNDUP((F1114+Parámetros!$C$14)/(1-G1114),0)</f>
        <v>90</v>
      </c>
      <c r="L1114" s="13" t="n">
        <f aca="false">ROUNDUP((F1114+Parámetros!$C$15)/(1-G1114),0)</f>
        <v>98</v>
      </c>
      <c r="M1114" s="13" t="n">
        <f aca="false">MAX(ROUNDUP((F1114+I1114)/(1-G1114),0),Parámetros!$B$7)</f>
        <v>299</v>
      </c>
      <c r="N1114" s="12" t="n">
        <v>92.45</v>
      </c>
      <c r="O1114" s="12" t="n">
        <v>49.9</v>
      </c>
      <c r="P1114" s="13" t="n">
        <f aca="false">Parámetros!$B$6</f>
        <v>1</v>
      </c>
      <c r="Q1114" s="13" t="n">
        <f aca="false">IF(AND(ISNUMBER(O1114),O1114-P1114&gt;=Parámetros!$B$7),M1114,IF(J1114&lt;Parámetros!$B$13,J1114,IF(K1114&lt;Parámetros!$B$14,K1114,IF(L1114&lt;Parámetros!$B$15,L1114,M1114))))</f>
        <v>84</v>
      </c>
      <c r="R1114" s="13" t="n">
        <f aca="false">IF(AND(ISNUMBER(O1114),O1114-P1114&gt;=Q1114),O1114-P1114,Q1114)</f>
        <v>84</v>
      </c>
      <c r="S1114" s="3" t="n">
        <f aca="false">IF(ISNUMBER(O1114),R1114/O1114-1,"")</f>
        <v>0.683366733466934</v>
      </c>
      <c r="T1114" s="13" t="n">
        <f aca="false">VLOOKUP(R1114,Parámetros!$A$13:$C$16,3,TRUE())</f>
        <v>25</v>
      </c>
      <c r="U1114" s="13" t="n">
        <f aca="false">IF(R1114&gt;=Parámetros!$B$7,I1114,0)</f>
        <v>0</v>
      </c>
      <c r="V1114" s="13" t="n">
        <f aca="false">R1114*(1-G1114)-T1114-U1114</f>
        <v>47.24</v>
      </c>
      <c r="W1114" s="13" t="n">
        <f aca="false">V1114-F1114</f>
        <v>0.389999999999993</v>
      </c>
      <c r="X1114" s="2" t="s">
        <v>13609</v>
      </c>
      <c r="Y1114" s="2"/>
      <c r="Z1114" s="13"/>
      <c r="AA1114" s="2"/>
    </row>
    <row r="1115" customFormat="false" ht="15" hidden="false" customHeight="false" outlineLevel="0" collapsed="false">
      <c r="A1115" s="8" t="s">
        <v>13080</v>
      </c>
      <c r="B1115" s="10" t="str">
        <f aca="false">'Layout Mercado Libre'!C1115</f>
        <v>Lomecan V Clotrimazol 2% Crema Vaginal 20 g</v>
      </c>
      <c r="C1115" s="10" t="str">
        <f aca="false">IFERROR(LEFT('Layout Mercado Libre'!E1115,FIND(" &gt; ",'Layout Mercado Libre'!E1115)-1),"")</f>
        <v>Salud y Equipamiento Médico</v>
      </c>
      <c r="D1115" s="12" t="n">
        <v>93.28</v>
      </c>
      <c r="E1115" s="13" t="n">
        <f aca="false">Parámetros!$B$5</f>
        <v>4</v>
      </c>
      <c r="F1115" s="13" t="n">
        <f aca="false">D1115+E1115</f>
        <v>97.28</v>
      </c>
      <c r="G1115" s="3" t="n">
        <f aca="false">IF(C1115="",Parámetros!$B$9,IFERROR(VLOOKUP(C1115,Parámetros!$A$20:$B$23,2,FALSE()),Parámetros!$B$9))</f>
        <v>0.14</v>
      </c>
      <c r="H1115" s="14" t="n">
        <v>0.07</v>
      </c>
      <c r="I1115" s="12" t="n">
        <v>75</v>
      </c>
      <c r="J1115" s="13" t="n">
        <f aca="false">ROUNDUP((F1115+Parámetros!$C$13)/(1-G1115),0)</f>
        <v>143</v>
      </c>
      <c r="K1115" s="13" t="n">
        <f aca="false">ROUNDUP((F1115+Parámetros!$C$14)/(1-G1115),0)</f>
        <v>148</v>
      </c>
      <c r="L1115" s="13" t="n">
        <f aca="false">ROUNDUP((F1115+Parámetros!$C$15)/(1-G1115),0)</f>
        <v>157</v>
      </c>
      <c r="M1115" s="13" t="n">
        <f aca="false">MAX(ROUNDUP((F1115+I1115)/(1-G1115),0),Parámetros!$B$7)</f>
        <v>299</v>
      </c>
      <c r="N1115" s="12" t="n">
        <v>233.29</v>
      </c>
      <c r="O1115" s="12" t="n">
        <v>139</v>
      </c>
      <c r="P1115" s="13" t="n">
        <f aca="false">Parámetros!$B$6</f>
        <v>1</v>
      </c>
      <c r="Q1115" s="13" t="n">
        <f aca="false">IF(AND(ISNUMBER(O1115),O1115-P1115&gt;=Parámetros!$B$7),M1115,IF(J1115&lt;Parámetros!$B$13,J1115,IF(K1115&lt;Parámetros!$B$14,K1115,IF(L1115&lt;Parámetros!$B$15,L1115,M1115))))</f>
        <v>148</v>
      </c>
      <c r="R1115" s="13" t="n">
        <f aca="false">IF(AND(ISNUMBER(O1115),O1115-P1115&gt;=Q1115),O1115-P1115,Q1115)</f>
        <v>148</v>
      </c>
      <c r="S1115" s="3" t="n">
        <f aca="false">IF(ISNUMBER(O1115),R1115/O1115-1,"")</f>
        <v>0.064748201438849</v>
      </c>
      <c r="T1115" s="13" t="n">
        <f aca="false">VLOOKUP(R1115,Parámetros!$A$13:$C$16,3,TRUE())</f>
        <v>30</v>
      </c>
      <c r="U1115" s="13" t="n">
        <f aca="false">IF(R1115&gt;=Parámetros!$B$7,I1115,0)</f>
        <v>0</v>
      </c>
      <c r="V1115" s="13" t="n">
        <f aca="false">R1115*(1-G1115)-T1115-U1115</f>
        <v>97.28</v>
      </c>
      <c r="W1115" s="13" t="n">
        <f aca="false">V1115-F1115</f>
        <v>0</v>
      </c>
      <c r="X1115" s="2" t="s">
        <v>13573</v>
      </c>
      <c r="Y1115" s="2"/>
      <c r="Z1115" s="13"/>
      <c r="AA1115" s="2"/>
    </row>
    <row r="1116" customFormat="false" ht="15" hidden="false" customHeight="false" outlineLevel="0" collapsed="false">
      <c r="A1116" s="8" t="s">
        <v>13091</v>
      </c>
      <c r="B1116" s="10" t="str">
        <f aca="false">'Layout Mercado Libre'!C1116</f>
        <v>Antitranspirante Speed Stick 24/7 Xtreme Ultra Aerosol 91 g</v>
      </c>
      <c r="C1116" s="10" t="str">
        <f aca="false">IFERROR(LEFT('Layout Mercado Libre'!E1116,FIND(" &gt; ",'Layout Mercado Libre'!E1116)-1),"")</f>
        <v>Belleza y Cuidado Personal</v>
      </c>
      <c r="D1116" s="12" t="n">
        <v>25.78</v>
      </c>
      <c r="E1116" s="13" t="n">
        <f aca="false">Parámetros!$B$5</f>
        <v>4</v>
      </c>
      <c r="F1116" s="13" t="n">
        <f aca="false">D1116+E1116</f>
        <v>29.78</v>
      </c>
      <c r="G1116" s="3" t="n">
        <f aca="false">IF(C1116="",Parámetros!$B$9,IFERROR(VLOOKUP(C1116,Parámetros!$A$20:$B$23,2,FALSE()),Parámetros!$B$9))</f>
        <v>0.14</v>
      </c>
      <c r="H1116" s="14" t="n">
        <v>0.15</v>
      </c>
      <c r="I1116" s="12" t="n">
        <v>75</v>
      </c>
      <c r="J1116" s="13" t="n">
        <f aca="false">ROUNDUP((F1116+Parámetros!$C$13)/(1-G1116),0)</f>
        <v>64</v>
      </c>
      <c r="K1116" s="13" t="n">
        <f aca="false">ROUNDUP((F1116+Parámetros!$C$14)/(1-G1116),0)</f>
        <v>70</v>
      </c>
      <c r="L1116" s="13" t="n">
        <f aca="false">ROUNDUP((F1116+Parámetros!$C$15)/(1-G1116),0)</f>
        <v>78</v>
      </c>
      <c r="M1116" s="13" t="n">
        <f aca="false">MAX(ROUNDUP((F1116+I1116)/(1-G1116),0),Parámetros!$B$7)</f>
        <v>299</v>
      </c>
      <c r="N1116" s="12"/>
      <c r="O1116" s="12"/>
      <c r="P1116" s="13" t="n">
        <f aca="false">Parámetros!$B$6</f>
        <v>1</v>
      </c>
      <c r="Q1116" s="13" t="n">
        <f aca="false">IF(AND(ISNUMBER(O1116),O1116-P1116&gt;=Parámetros!$B$7),M1116,IF(J1116&lt;Parámetros!$B$13,J1116,IF(K1116&lt;Parámetros!$B$14,K1116,IF(L1116&lt;Parámetros!$B$15,L1116,M1116))))</f>
        <v>64</v>
      </c>
      <c r="R1116" s="13" t="n">
        <f aca="false">IF(AND(ISNUMBER(O1116),O1116-P1116&gt;=Q1116),O1116-P1116,Q1116)</f>
        <v>64</v>
      </c>
      <c r="S1116" s="3" t="str">
        <f aca="false">IF(ISNUMBER(O1116),R1116/O1116-1,"")</f>
        <v/>
      </c>
      <c r="T1116" s="13" t="n">
        <f aca="false">VLOOKUP(R1116,Parámetros!$A$13:$C$16,3,TRUE())</f>
        <v>25</v>
      </c>
      <c r="U1116" s="13" t="n">
        <f aca="false">IF(R1116&gt;=Parámetros!$B$7,I1116,0)</f>
        <v>0</v>
      </c>
      <c r="V1116" s="13" t="n">
        <f aca="false">R1116*(1-G1116)-T1116-U1116</f>
        <v>30.04</v>
      </c>
      <c r="W1116" s="13" t="n">
        <f aca="false">V1116-F1116</f>
        <v>0.259999999999998</v>
      </c>
      <c r="X1116" s="2" t="s">
        <v>13732</v>
      </c>
      <c r="Y1116" s="2"/>
      <c r="Z1116" s="13"/>
      <c r="AA1116" s="2"/>
    </row>
    <row r="1117" customFormat="false" ht="15" hidden="false" customHeight="false" outlineLevel="0" collapsed="false">
      <c r="A1117" s="8" t="s">
        <v>13102</v>
      </c>
      <c r="B1117" s="10" t="str">
        <f aca="false">'Layout Mercado Libre'!C1117</f>
        <v>Flagyl Metronidazol 500 mg 30 Comprimidos</v>
      </c>
      <c r="C1117" s="10" t="str">
        <f aca="false">IFERROR(LEFT('Layout Mercado Libre'!E1117,FIND(" &gt; ",'Layout Mercado Libre'!E1117)-1),"")</f>
        <v>Salud y Equipamiento Médico</v>
      </c>
      <c r="D1117" s="12" t="n">
        <v>260.62</v>
      </c>
      <c r="E1117" s="13" t="n">
        <f aca="false">Parámetros!$B$5</f>
        <v>4</v>
      </c>
      <c r="F1117" s="13" t="n">
        <f aca="false">D1117+E1117</f>
        <v>264.62</v>
      </c>
      <c r="G1117" s="3" t="n">
        <f aca="false">IF(C1117="",Parámetros!$B$9,IFERROR(VLOOKUP(C1117,Parámetros!$A$20:$B$23,2,FALSE()),Parámetros!$B$9))</f>
        <v>0.14</v>
      </c>
      <c r="H1117" s="14" t="n">
        <v>0.19</v>
      </c>
      <c r="I1117" s="12" t="n">
        <v>75</v>
      </c>
      <c r="J1117" s="13" t="n">
        <f aca="false">ROUNDUP((F1117+Parámetros!$C$13)/(1-G1117),0)</f>
        <v>337</v>
      </c>
      <c r="K1117" s="13" t="n">
        <f aca="false">ROUNDUP((F1117+Parámetros!$C$14)/(1-G1117),0)</f>
        <v>343</v>
      </c>
      <c r="L1117" s="13" t="n">
        <f aca="false">ROUNDUP((F1117+Parámetros!$C$15)/(1-G1117),0)</f>
        <v>351</v>
      </c>
      <c r="M1117" s="13" t="n">
        <f aca="false">MAX(ROUNDUP((F1117+I1117)/(1-G1117),0),Parámetros!$B$7)</f>
        <v>395</v>
      </c>
      <c r="N1117" s="12" t="n">
        <v>430.08</v>
      </c>
      <c r="O1117" s="12" t="n">
        <v>359</v>
      </c>
      <c r="P1117" s="13" t="n">
        <f aca="false">Parámetros!$B$6</f>
        <v>1</v>
      </c>
      <c r="Q1117" s="13" t="n">
        <f aca="false">IF(AND(ISNUMBER(O1117),O1117-P1117&gt;=Parámetros!$B$7),M1117,IF(J1117&lt;Parámetros!$B$13,J1117,IF(K1117&lt;Parámetros!$B$14,K1117,IF(L1117&lt;Parámetros!$B$15,L1117,M1117))))</f>
        <v>395</v>
      </c>
      <c r="R1117" s="13" t="n">
        <f aca="false">IF(AND(ISNUMBER(O1117),O1117-P1117&gt;=Q1117),O1117-P1117,Q1117)</f>
        <v>395</v>
      </c>
      <c r="S1117" s="3" t="n">
        <f aca="false">IF(ISNUMBER(O1117),R1117/O1117-1,"")</f>
        <v>0.100278551532033</v>
      </c>
      <c r="T1117" s="13" t="n">
        <f aca="false">VLOOKUP(R1117,Parámetros!$A$13:$C$16,3,TRUE())</f>
        <v>0</v>
      </c>
      <c r="U1117" s="13" t="n">
        <f aca="false">IF(R1117&gt;=Parámetros!$B$7,I1117,0)</f>
        <v>75</v>
      </c>
      <c r="V1117" s="13" t="n">
        <f aca="false">R1117*(1-G1117)-T1117-U1117</f>
        <v>264.7</v>
      </c>
      <c r="W1117" s="13" t="n">
        <f aca="false">V1117-F1117</f>
        <v>0.0799999999999841</v>
      </c>
      <c r="X1117" s="2" t="s">
        <v>13627</v>
      </c>
      <c r="Y1117" s="2"/>
      <c r="Z1117" s="13"/>
      <c r="AA1117" s="2"/>
    </row>
    <row r="1118" customFormat="false" ht="15" hidden="false" customHeight="false" outlineLevel="0" collapsed="false">
      <c r="A1118" s="8" t="s">
        <v>13112</v>
      </c>
      <c r="B1118" s="10" t="str">
        <f aca="false">'Layout Mercado Libre'!C1118</f>
        <v>Capent Pomada para Rozaduras del Bebé 110 g</v>
      </c>
      <c r="C1118" s="10" t="str">
        <f aca="false">IFERROR(LEFT('Layout Mercado Libre'!E1118,FIND(" &gt; ",'Layout Mercado Libre'!E1118)-1),"")</f>
        <v>Bebés</v>
      </c>
      <c r="D1118" s="12" t="n">
        <v>111.66</v>
      </c>
      <c r="E1118" s="13" t="n">
        <f aca="false">Parámetros!$B$5</f>
        <v>4</v>
      </c>
      <c r="F1118" s="13" t="n">
        <f aca="false">D1118+E1118</f>
        <v>115.66</v>
      </c>
      <c r="G1118" s="3" t="n">
        <f aca="false">IF(C1118="",Parámetros!$B$9,IFERROR(VLOOKUP(C1118,Parámetros!$A$20:$B$23,2,FALSE()),Parámetros!$B$9))</f>
        <v>0.15</v>
      </c>
      <c r="H1118" s="14" t="n">
        <v>0.18</v>
      </c>
      <c r="I1118" s="12" t="n">
        <v>75</v>
      </c>
      <c r="J1118" s="13" t="n">
        <f aca="false">ROUNDUP((F1118+Parámetros!$C$13)/(1-G1118),0)</f>
        <v>166</v>
      </c>
      <c r="K1118" s="13" t="n">
        <f aca="false">ROUNDUP((F1118+Parámetros!$C$14)/(1-G1118),0)</f>
        <v>172</v>
      </c>
      <c r="L1118" s="13" t="n">
        <f aca="false">ROUNDUP((F1118+Parámetros!$C$15)/(1-G1118),0)</f>
        <v>180</v>
      </c>
      <c r="M1118" s="13" t="n">
        <f aca="false">MAX(ROUNDUP((F1118+I1118)/(1-G1118),0),Parámetros!$B$7)</f>
        <v>299</v>
      </c>
      <c r="N1118" s="12" t="n">
        <v>286.86</v>
      </c>
      <c r="O1118" s="12" t="n">
        <v>139</v>
      </c>
      <c r="P1118" s="13" t="n">
        <f aca="false">Parámetros!$B$6</f>
        <v>1</v>
      </c>
      <c r="Q1118" s="13" t="n">
        <f aca="false">IF(AND(ISNUMBER(O1118),O1118-P1118&gt;=Parámetros!$B$7),M1118,IF(J1118&lt;Parámetros!$B$13,J1118,IF(K1118&lt;Parámetros!$B$14,K1118,IF(L1118&lt;Parámetros!$B$15,L1118,M1118))))</f>
        <v>180</v>
      </c>
      <c r="R1118" s="13" t="n">
        <f aca="false">IF(AND(ISNUMBER(O1118),O1118-P1118&gt;=Q1118),O1118-P1118,Q1118)</f>
        <v>180</v>
      </c>
      <c r="S1118" s="3" t="n">
        <f aca="false">IF(ISNUMBER(O1118),R1118/O1118-1,"")</f>
        <v>0.294964028776978</v>
      </c>
      <c r="T1118" s="13" t="n">
        <f aca="false">VLOOKUP(R1118,Parámetros!$A$13:$C$16,3,TRUE())</f>
        <v>37</v>
      </c>
      <c r="U1118" s="13" t="n">
        <f aca="false">IF(R1118&gt;=Parámetros!$B$7,I1118,0)</f>
        <v>0</v>
      </c>
      <c r="V1118" s="13" t="n">
        <f aca="false">R1118*(1-G1118)-T1118-U1118</f>
        <v>116</v>
      </c>
      <c r="W1118" s="13" t="n">
        <f aca="false">V1118-F1118</f>
        <v>0.340000000000003</v>
      </c>
      <c r="X1118" s="2" t="s">
        <v>13781</v>
      </c>
      <c r="Y1118" s="2"/>
      <c r="Z1118" s="13"/>
      <c r="AA1118" s="2"/>
    </row>
    <row r="1119" customFormat="false" ht="15" hidden="false" customHeight="false" outlineLevel="0" collapsed="false">
      <c r="A1119" s="8" t="s">
        <v>13124</v>
      </c>
      <c r="B1119" s="10" t="str">
        <f aca="false">'Layout Mercado Libre'!C1119</f>
        <v>Shampoo Mennen Miel y Manzanilla Suave 200 ml</v>
      </c>
      <c r="C1119" s="10" t="str">
        <f aca="false">IFERROR(LEFT('Layout Mercado Libre'!E1119,FIND(" &gt; ",'Layout Mercado Libre'!E1119)-1),"")</f>
        <v>Belleza y Cuidado Personal</v>
      </c>
      <c r="D1119" s="12" t="n">
        <v>24.9</v>
      </c>
      <c r="E1119" s="13" t="n">
        <f aca="false">Parámetros!$B$5</f>
        <v>4</v>
      </c>
      <c r="F1119" s="13" t="n">
        <f aca="false">D1119+E1119</f>
        <v>28.9</v>
      </c>
      <c r="G1119" s="3" t="n">
        <f aca="false">IF(C1119="",Parámetros!$B$9,IFERROR(VLOOKUP(C1119,Parámetros!$A$20:$B$23,2,FALSE()),Parámetros!$B$9))</f>
        <v>0.14</v>
      </c>
      <c r="H1119" s="14" t="n">
        <v>0.29</v>
      </c>
      <c r="I1119" s="12" t="n">
        <v>75</v>
      </c>
      <c r="J1119" s="13" t="n">
        <f aca="false">ROUNDUP((F1119+Parámetros!$C$13)/(1-G1119),0)</f>
        <v>63</v>
      </c>
      <c r="K1119" s="13" t="n">
        <f aca="false">ROUNDUP((F1119+Parámetros!$C$14)/(1-G1119),0)</f>
        <v>69</v>
      </c>
      <c r="L1119" s="13" t="n">
        <f aca="false">ROUNDUP((F1119+Parámetros!$C$15)/(1-G1119),0)</f>
        <v>77</v>
      </c>
      <c r="M1119" s="13" t="n">
        <f aca="false">MAX(ROUNDUP((F1119+I1119)/(1-G1119),0),Parámetros!$B$7)</f>
        <v>299</v>
      </c>
      <c r="N1119" s="12" t="n">
        <v>116.87</v>
      </c>
      <c r="O1119" s="12" t="n">
        <v>33.9</v>
      </c>
      <c r="P1119" s="13" t="n">
        <f aca="false">Parámetros!$B$6</f>
        <v>1</v>
      </c>
      <c r="Q1119" s="13" t="n">
        <f aca="false">IF(AND(ISNUMBER(O1119),O1119-P1119&gt;=Parámetros!$B$7),M1119,IF(J1119&lt;Parámetros!$B$13,J1119,IF(K1119&lt;Parámetros!$B$14,K1119,IF(L1119&lt;Parámetros!$B$15,L1119,M1119))))</f>
        <v>63</v>
      </c>
      <c r="R1119" s="13" t="n">
        <f aca="false">IF(AND(ISNUMBER(O1119),O1119-P1119&gt;=Q1119),O1119-P1119,Q1119)</f>
        <v>63</v>
      </c>
      <c r="S1119" s="3" t="n">
        <f aca="false">IF(ISNUMBER(O1119),R1119/O1119-1,"")</f>
        <v>0.858407079646018</v>
      </c>
      <c r="T1119" s="13" t="n">
        <f aca="false">VLOOKUP(R1119,Parámetros!$A$13:$C$16,3,TRUE())</f>
        <v>25</v>
      </c>
      <c r="U1119" s="13" t="n">
        <f aca="false">IF(R1119&gt;=Parámetros!$B$7,I1119,0)</f>
        <v>0</v>
      </c>
      <c r="V1119" s="13" t="n">
        <f aca="false">R1119*(1-G1119)-T1119-U1119</f>
        <v>29.18</v>
      </c>
      <c r="W1119" s="13" t="n">
        <f aca="false">V1119-F1119</f>
        <v>0.280000000000001</v>
      </c>
      <c r="X1119" s="2" t="s">
        <v>13632</v>
      </c>
      <c r="Y1119" s="2"/>
      <c r="Z1119" s="13"/>
      <c r="AA1119" s="2"/>
    </row>
    <row r="1120" customFormat="false" ht="15" hidden="false" customHeight="false" outlineLevel="0" collapsed="false">
      <c r="A1120" s="8" t="s">
        <v>13132</v>
      </c>
      <c r="B1120" s="10" t="str">
        <f aca="false">'Layout Mercado Libre'!C1120</f>
        <v>Desodorante Antitranspirante Rexona Men V8 en Barra 45 g</v>
      </c>
      <c r="C1120" s="10" t="str">
        <f aca="false">IFERROR(LEFT('Layout Mercado Libre'!E1120,FIND(" &gt; ",'Layout Mercado Libre'!E1120)-1),"")</f>
        <v>Belleza y Cuidado Personal</v>
      </c>
      <c r="D1120" s="12" t="n">
        <v>47.84</v>
      </c>
      <c r="E1120" s="13" t="n">
        <f aca="false">Parámetros!$B$5</f>
        <v>4</v>
      </c>
      <c r="F1120" s="13" t="n">
        <f aca="false">D1120+E1120</f>
        <v>51.84</v>
      </c>
      <c r="G1120" s="3" t="n">
        <f aca="false">IF(C1120="",Parámetros!$B$9,IFERROR(VLOOKUP(C1120,Parámetros!$A$20:$B$23,2,FALSE()),Parámetros!$B$9))</f>
        <v>0.14</v>
      </c>
      <c r="H1120" s="14" t="n">
        <v>0.1</v>
      </c>
      <c r="I1120" s="12" t="n">
        <v>75</v>
      </c>
      <c r="J1120" s="13" t="n">
        <f aca="false">ROUNDUP((F1120+Parámetros!$C$13)/(1-G1120),0)</f>
        <v>90</v>
      </c>
      <c r="K1120" s="13" t="n">
        <f aca="false">ROUNDUP((F1120+Parámetros!$C$14)/(1-G1120),0)</f>
        <v>96</v>
      </c>
      <c r="L1120" s="13" t="n">
        <f aca="false">ROUNDUP((F1120+Parámetros!$C$15)/(1-G1120),0)</f>
        <v>104</v>
      </c>
      <c r="M1120" s="13" t="n">
        <f aca="false">MAX(ROUNDUP((F1120+I1120)/(1-G1120),0),Parámetros!$B$7)</f>
        <v>299</v>
      </c>
      <c r="N1120" s="12" t="n">
        <v>140.25</v>
      </c>
      <c r="O1120" s="12" t="n">
        <v>117</v>
      </c>
      <c r="P1120" s="13" t="n">
        <f aca="false">Parámetros!$B$6</f>
        <v>1</v>
      </c>
      <c r="Q1120" s="13" t="n">
        <f aca="false">IF(AND(ISNUMBER(O1120),O1120-P1120&gt;=Parámetros!$B$7),M1120,IF(J1120&lt;Parámetros!$B$13,J1120,IF(K1120&lt;Parámetros!$B$14,K1120,IF(L1120&lt;Parámetros!$B$15,L1120,M1120))))</f>
        <v>90</v>
      </c>
      <c r="R1120" s="13" t="n">
        <f aca="false">IF(AND(ISNUMBER(O1120),O1120-P1120&gt;=Q1120),O1120-P1120,Q1120)</f>
        <v>116</v>
      </c>
      <c r="S1120" s="3" t="n">
        <f aca="false">IF(ISNUMBER(O1120),R1120/O1120-1,"")</f>
        <v>-0.00854700854700852</v>
      </c>
      <c r="T1120" s="13" t="n">
        <f aca="false">VLOOKUP(R1120,Parámetros!$A$13:$C$16,3,TRUE())</f>
        <v>30</v>
      </c>
      <c r="U1120" s="13" t="n">
        <f aca="false">IF(R1120&gt;=Parámetros!$B$7,I1120,0)</f>
        <v>0</v>
      </c>
      <c r="V1120" s="13" t="n">
        <f aca="false">R1120*(1-G1120)-T1120-U1120</f>
        <v>69.76</v>
      </c>
      <c r="W1120" s="13" t="n">
        <f aca="false">V1120-F1120</f>
        <v>17.92</v>
      </c>
      <c r="X1120" s="2" t="s">
        <v>13744</v>
      </c>
      <c r="Y1120" s="2"/>
      <c r="Z1120" s="13"/>
      <c r="AA1120" s="2"/>
    </row>
    <row r="1121" customFormat="false" ht="15" hidden="false" customHeight="false" outlineLevel="0" collapsed="false">
      <c r="A1121" s="8" t="s">
        <v>13143</v>
      </c>
      <c r="B1121" s="10" t="str">
        <f aca="false">'Layout Mercado Libre'!C1121</f>
        <v>Ciruelax Cassia Angustifolia 15 mg 20 Comprimidos</v>
      </c>
      <c r="C1121" s="10" t="str">
        <f aca="false">IFERROR(LEFT('Layout Mercado Libre'!E1121,FIND(" &gt; ",'Layout Mercado Libre'!E1121)-1),"")</f>
        <v>Salud y Equipamiento Médico</v>
      </c>
      <c r="D1121" s="12" t="n">
        <v>73.63</v>
      </c>
      <c r="E1121" s="13" t="n">
        <f aca="false">Parámetros!$B$5</f>
        <v>4</v>
      </c>
      <c r="F1121" s="13" t="n">
        <f aca="false">D1121+E1121</f>
        <v>77.63</v>
      </c>
      <c r="G1121" s="3" t="n">
        <f aca="false">IF(C1121="",Parámetros!$B$9,IFERROR(VLOOKUP(C1121,Parámetros!$A$20:$B$23,2,FALSE()),Parámetros!$B$9))</f>
        <v>0.14</v>
      </c>
      <c r="H1121" s="14" t="n">
        <v>0.17</v>
      </c>
      <c r="I1121" s="12" t="n">
        <v>75</v>
      </c>
      <c r="J1121" s="13" t="n">
        <f aca="false">ROUNDUP((F1121+Parámetros!$C$13)/(1-G1121),0)</f>
        <v>120</v>
      </c>
      <c r="K1121" s="13" t="n">
        <f aca="false">ROUNDUP((F1121+Parámetros!$C$14)/(1-G1121),0)</f>
        <v>126</v>
      </c>
      <c r="L1121" s="13" t="n">
        <f aca="false">ROUNDUP((F1121+Parámetros!$C$15)/(1-G1121),0)</f>
        <v>134</v>
      </c>
      <c r="M1121" s="13" t="n">
        <f aca="false">MAX(ROUNDUP((F1121+I1121)/(1-G1121),0),Parámetros!$B$7)</f>
        <v>299</v>
      </c>
      <c r="N1121" s="12" t="n">
        <v>165</v>
      </c>
      <c r="O1121" s="12" t="n">
        <v>127.98</v>
      </c>
      <c r="P1121" s="13" t="n">
        <f aca="false">Parámetros!$B$6</f>
        <v>1</v>
      </c>
      <c r="Q1121" s="13" t="n">
        <f aca="false">IF(AND(ISNUMBER(O1121),O1121-P1121&gt;=Parámetros!$B$7),M1121,IF(J1121&lt;Parámetros!$B$13,J1121,IF(K1121&lt;Parámetros!$B$14,K1121,IF(L1121&lt;Parámetros!$B$15,L1121,M1121))))</f>
        <v>126</v>
      </c>
      <c r="R1121" s="13" t="n">
        <f aca="false">IF(AND(ISNUMBER(O1121),O1121-P1121&gt;=Q1121),O1121-P1121,Q1121)</f>
        <v>126.98</v>
      </c>
      <c r="S1121" s="3" t="n">
        <f aca="false">IF(ISNUMBER(O1121),R1121/O1121-1,"")</f>
        <v>-0.00781372089388965</v>
      </c>
      <c r="T1121" s="13" t="n">
        <f aca="false">VLOOKUP(R1121,Parámetros!$A$13:$C$16,3,TRUE())</f>
        <v>30</v>
      </c>
      <c r="U1121" s="13" t="n">
        <f aca="false">IF(R1121&gt;=Parámetros!$B$7,I1121,0)</f>
        <v>0</v>
      </c>
      <c r="V1121" s="13" t="n">
        <f aca="false">R1121*(1-G1121)-T1121-U1121</f>
        <v>79.2028</v>
      </c>
      <c r="W1121" s="13" t="n">
        <f aca="false">V1121-F1121</f>
        <v>1.5728</v>
      </c>
      <c r="X1121" s="2" t="s">
        <v>13622</v>
      </c>
      <c r="Y1121" s="2"/>
      <c r="Z1121" s="13"/>
      <c r="AA1121" s="2"/>
    </row>
    <row r="1122" customFormat="false" ht="15" hidden="false" customHeight="false" outlineLevel="0" collapsed="false">
      <c r="A1122" s="8" t="s">
        <v>13158</v>
      </c>
      <c r="B1122" s="10" t="str">
        <f aca="false">'Layout Mercado Libre'!C1122</f>
        <v>Desodorante Axe Black en Aerosol para Hombre 150 ml</v>
      </c>
      <c r="C1122" s="10" t="str">
        <f aca="false">IFERROR(LEFT('Layout Mercado Libre'!E1122,FIND(" &gt; ",'Layout Mercado Libre'!E1122)-1),"")</f>
        <v>Belleza y Cuidado Personal</v>
      </c>
      <c r="D1122" s="12" t="n">
        <v>39.51</v>
      </c>
      <c r="E1122" s="13" t="n">
        <f aca="false">Parámetros!$B$5</f>
        <v>4</v>
      </c>
      <c r="F1122" s="13" t="n">
        <f aca="false">D1122+E1122</f>
        <v>43.51</v>
      </c>
      <c r="G1122" s="3" t="n">
        <f aca="false">IF(C1122="",Parámetros!$B$9,IFERROR(VLOOKUP(C1122,Parámetros!$A$20:$B$23,2,FALSE()),Parámetros!$B$9))</f>
        <v>0.14</v>
      </c>
      <c r="H1122" s="14" t="n">
        <v>0.23</v>
      </c>
      <c r="I1122" s="12" t="n">
        <v>75</v>
      </c>
      <c r="J1122" s="13" t="n">
        <f aca="false">ROUNDUP((F1122+Parámetros!$C$13)/(1-G1122),0)</f>
        <v>80</v>
      </c>
      <c r="K1122" s="13" t="n">
        <f aca="false">ROUNDUP((F1122+Parámetros!$C$14)/(1-G1122),0)</f>
        <v>86</v>
      </c>
      <c r="L1122" s="13" t="n">
        <f aca="false">ROUNDUP((F1122+Parámetros!$C$15)/(1-G1122),0)</f>
        <v>94</v>
      </c>
      <c r="M1122" s="13" t="n">
        <f aca="false">MAX(ROUNDUP((F1122+I1122)/(1-G1122),0),Parámetros!$B$7)</f>
        <v>299</v>
      </c>
      <c r="N1122" s="12" t="n">
        <v>127.92</v>
      </c>
      <c r="O1122" s="12" t="n">
        <v>185.84</v>
      </c>
      <c r="P1122" s="13" t="n">
        <f aca="false">Parámetros!$B$6</f>
        <v>1</v>
      </c>
      <c r="Q1122" s="13" t="n">
        <f aca="false">IF(AND(ISNUMBER(O1122),O1122-P1122&gt;=Parámetros!$B$7),M1122,IF(J1122&lt;Parámetros!$B$13,J1122,IF(K1122&lt;Parámetros!$B$14,K1122,IF(L1122&lt;Parámetros!$B$15,L1122,M1122))))</f>
        <v>80</v>
      </c>
      <c r="R1122" s="13" t="n">
        <f aca="false">IF(AND(ISNUMBER(O1122),O1122-P1122&gt;=Q1122),O1122-P1122,Q1122)</f>
        <v>184.84</v>
      </c>
      <c r="S1122" s="3" t="n">
        <f aca="false">IF(ISNUMBER(O1122),R1122/O1122-1,"")</f>
        <v>-0.0053809728798967</v>
      </c>
      <c r="T1122" s="13" t="n">
        <f aca="false">VLOOKUP(R1122,Parámetros!$A$13:$C$16,3,TRUE())</f>
        <v>37</v>
      </c>
      <c r="U1122" s="13" t="n">
        <f aca="false">IF(R1122&gt;=Parámetros!$B$7,I1122,0)</f>
        <v>0</v>
      </c>
      <c r="V1122" s="13" t="n">
        <f aca="false">R1122*(1-G1122)-T1122-U1122</f>
        <v>121.9624</v>
      </c>
      <c r="W1122" s="13" t="n">
        <f aca="false">V1122-F1122</f>
        <v>78.4524</v>
      </c>
      <c r="X1122" s="2" t="s">
        <v>13625</v>
      </c>
      <c r="Y1122" s="2"/>
      <c r="Z1122" s="13"/>
      <c r="AA1122" s="2"/>
    </row>
    <row r="1123" customFormat="false" ht="15" hidden="false" customHeight="false" outlineLevel="0" collapsed="false">
      <c r="A1123" s="8" t="s">
        <v>13168</v>
      </c>
      <c r="B1123" s="10" t="str">
        <f aca="false">'Layout Mercado Libre'!C1123</f>
        <v>Scabisan Permetrina 5% Crema 60 g</v>
      </c>
      <c r="C1123" s="10" t="str">
        <f aca="false">IFERROR(LEFT('Layout Mercado Libre'!E1123,FIND(" &gt; ",'Layout Mercado Libre'!E1123)-1),"")</f>
        <v>Salud y Equipamiento Médico</v>
      </c>
      <c r="D1123" s="12" t="n">
        <v>182.49</v>
      </c>
      <c r="E1123" s="13" t="n">
        <f aca="false">Parámetros!$B$5</f>
        <v>4</v>
      </c>
      <c r="F1123" s="13" t="n">
        <f aca="false">D1123+E1123</f>
        <v>186.49</v>
      </c>
      <c r="G1123" s="3" t="n">
        <f aca="false">IF(C1123="",Parámetros!$B$9,IFERROR(VLOOKUP(C1123,Parámetros!$A$20:$B$23,2,FALSE()),Parámetros!$B$9))</f>
        <v>0.14</v>
      </c>
      <c r="H1123" s="14" t="n">
        <v>0.12</v>
      </c>
      <c r="I1123" s="12" t="n">
        <v>75</v>
      </c>
      <c r="J1123" s="13" t="n">
        <f aca="false">ROUNDUP((F1123+Parámetros!$C$13)/(1-G1123),0)</f>
        <v>246</v>
      </c>
      <c r="K1123" s="13" t="n">
        <f aca="false">ROUNDUP((F1123+Parámetros!$C$14)/(1-G1123),0)</f>
        <v>252</v>
      </c>
      <c r="L1123" s="13" t="n">
        <f aca="false">ROUNDUP((F1123+Parámetros!$C$15)/(1-G1123),0)</f>
        <v>260</v>
      </c>
      <c r="M1123" s="13" t="n">
        <f aca="false">MAX(ROUNDUP((F1123+I1123)/(1-G1123),0),Parámetros!$B$7)</f>
        <v>305</v>
      </c>
      <c r="N1123" s="12" t="n">
        <v>313.08</v>
      </c>
      <c r="O1123" s="12" t="n">
        <v>226.94</v>
      </c>
      <c r="P1123" s="13" t="n">
        <f aca="false">Parámetros!$B$6</f>
        <v>1</v>
      </c>
      <c r="Q1123" s="13" t="n">
        <f aca="false">IF(AND(ISNUMBER(O1123),O1123-P1123&gt;=Parámetros!$B$7),M1123,IF(J1123&lt;Parámetros!$B$13,J1123,IF(K1123&lt;Parámetros!$B$14,K1123,IF(L1123&lt;Parámetros!$B$15,L1123,M1123))))</f>
        <v>260</v>
      </c>
      <c r="R1123" s="13" t="n">
        <f aca="false">IF(AND(ISNUMBER(O1123),O1123-P1123&gt;=Q1123),O1123-P1123,Q1123)</f>
        <v>260</v>
      </c>
      <c r="S1123" s="3" t="n">
        <f aca="false">IF(ISNUMBER(O1123),R1123/O1123-1,"")</f>
        <v>0.145677271525513</v>
      </c>
      <c r="T1123" s="13" t="n">
        <f aca="false">VLOOKUP(R1123,Parámetros!$A$13:$C$16,3,TRUE())</f>
        <v>37</v>
      </c>
      <c r="U1123" s="13" t="n">
        <f aca="false">IF(R1123&gt;=Parámetros!$B$7,I1123,0)</f>
        <v>0</v>
      </c>
      <c r="V1123" s="13" t="n">
        <f aca="false">R1123*(1-G1123)-T1123-U1123</f>
        <v>186.6</v>
      </c>
      <c r="W1123" s="13" t="n">
        <f aca="false">V1123-F1123</f>
        <v>0.109999999999985</v>
      </c>
      <c r="X1123" s="2" t="s">
        <v>13705</v>
      </c>
      <c r="Y1123" s="2"/>
      <c r="Z1123" s="13"/>
      <c r="AA1123" s="2"/>
    </row>
    <row r="1124" customFormat="false" ht="15" hidden="false" customHeight="false" outlineLevel="0" collapsed="false">
      <c r="A1124" s="8" t="s">
        <v>13181</v>
      </c>
      <c r="B1124" s="10" t="str">
        <f aca="false">'Layout Mercado Libre'!C1124</f>
        <v>Condones Prudence Sabor y Aroma Uva 3 Piezas</v>
      </c>
      <c r="C1124" s="10" t="str">
        <f aca="false">IFERROR(LEFT('Layout Mercado Libre'!E1124,FIND(" &gt; ",'Layout Mercado Libre'!E1124)-1),"")</f>
        <v>Salud y Equipamiento Médico</v>
      </c>
      <c r="D1124" s="12" t="n">
        <v>22.1</v>
      </c>
      <c r="E1124" s="13" t="n">
        <f aca="false">Parámetros!$B$5</f>
        <v>4</v>
      </c>
      <c r="F1124" s="13" t="n">
        <f aca="false">D1124+E1124</f>
        <v>26.1</v>
      </c>
      <c r="G1124" s="3" t="n">
        <f aca="false">IF(C1124="",Parámetros!$B$9,IFERROR(VLOOKUP(C1124,Parámetros!$A$20:$B$23,2,FALSE()),Parámetros!$B$9))</f>
        <v>0.14</v>
      </c>
      <c r="H1124" s="14" t="n">
        <v>0.14</v>
      </c>
      <c r="I1124" s="12" t="n">
        <v>75</v>
      </c>
      <c r="J1124" s="13" t="n">
        <f aca="false">ROUNDUP((F1124+Parámetros!$C$13)/(1-G1124),0)</f>
        <v>60</v>
      </c>
      <c r="K1124" s="13" t="n">
        <f aca="false">ROUNDUP((F1124+Parámetros!$C$14)/(1-G1124),0)</f>
        <v>66</v>
      </c>
      <c r="L1124" s="13" t="n">
        <f aca="false">ROUNDUP((F1124+Parámetros!$C$15)/(1-G1124),0)</f>
        <v>74</v>
      </c>
      <c r="M1124" s="13" t="n">
        <f aca="false">MAX(ROUNDUP((F1124+I1124)/(1-G1124),0),Parámetros!$B$7)</f>
        <v>299</v>
      </c>
      <c r="N1124" s="12" t="n">
        <v>97.03</v>
      </c>
      <c r="O1124" s="12" t="n">
        <v>83.16</v>
      </c>
      <c r="P1124" s="13" t="n">
        <f aca="false">Parámetros!$B$6</f>
        <v>1</v>
      </c>
      <c r="Q1124" s="13" t="n">
        <f aca="false">IF(AND(ISNUMBER(O1124),O1124-P1124&gt;=Parámetros!$B$7),M1124,IF(J1124&lt;Parámetros!$B$13,J1124,IF(K1124&lt;Parámetros!$B$14,K1124,IF(L1124&lt;Parámetros!$B$15,L1124,M1124))))</f>
        <v>60</v>
      </c>
      <c r="R1124" s="13" t="n">
        <f aca="false">IF(AND(ISNUMBER(O1124),O1124-P1124&gt;=Q1124),O1124-P1124,Q1124)</f>
        <v>82.16</v>
      </c>
      <c r="S1124" s="3" t="n">
        <f aca="false">IF(ISNUMBER(O1124),R1124/O1124-1,"")</f>
        <v>-0.0120250120250121</v>
      </c>
      <c r="T1124" s="13" t="n">
        <f aca="false">VLOOKUP(R1124,Parámetros!$A$13:$C$16,3,TRUE())</f>
        <v>25</v>
      </c>
      <c r="U1124" s="13" t="n">
        <f aca="false">IF(R1124&gt;=Parámetros!$B$7,I1124,0)</f>
        <v>0</v>
      </c>
      <c r="V1124" s="13" t="n">
        <f aca="false">R1124*(1-G1124)-T1124-U1124</f>
        <v>45.6576</v>
      </c>
      <c r="W1124" s="13" t="n">
        <f aca="false">V1124-F1124</f>
        <v>19.5576</v>
      </c>
      <c r="X1124" s="2" t="s">
        <v>13780</v>
      </c>
      <c r="Y1124" s="2"/>
      <c r="Z1124" s="13"/>
      <c r="AA1124" s="2"/>
    </row>
    <row r="1125" customFormat="false" ht="15" hidden="false" customHeight="false" outlineLevel="0" collapsed="false">
      <c r="A1125" s="8" t="s">
        <v>13191</v>
      </c>
      <c r="B1125" s="10" t="str">
        <f aca="false">'Layout Mercado Libre'!C1125</f>
        <v>Paletas Broncolin Sabores Mixtos Vitrolero 100 Piezas</v>
      </c>
      <c r="C1125" s="10" t="str">
        <f aca="false">IFERROR(LEFT('Layout Mercado Libre'!E1125,FIND(" &gt; ",'Layout Mercado Libre'!E1125)-1),"")</f>
        <v>Salud y Equipamiento Médico</v>
      </c>
      <c r="D1125" s="12" t="n">
        <v>196.5</v>
      </c>
      <c r="E1125" s="13" t="n">
        <f aca="false">Parámetros!$B$5</f>
        <v>4</v>
      </c>
      <c r="F1125" s="13" t="n">
        <f aca="false">D1125+E1125</f>
        <v>200.5</v>
      </c>
      <c r="G1125" s="3" t="n">
        <f aca="false">IF(C1125="",Parámetros!$B$9,IFERROR(VLOOKUP(C1125,Parámetros!$A$20:$B$23,2,FALSE()),Parámetros!$B$9))</f>
        <v>0.14</v>
      </c>
      <c r="H1125" s="14" t="n">
        <v>0.8</v>
      </c>
      <c r="I1125" s="12" t="n">
        <v>90</v>
      </c>
      <c r="J1125" s="13" t="n">
        <f aca="false">ROUNDUP((F1125+Parámetros!$C$13)/(1-G1125),0)</f>
        <v>263</v>
      </c>
      <c r="K1125" s="13" t="n">
        <f aca="false">ROUNDUP((F1125+Parámetros!$C$14)/(1-G1125),0)</f>
        <v>269</v>
      </c>
      <c r="L1125" s="13" t="n">
        <f aca="false">ROUNDUP((F1125+Parámetros!$C$15)/(1-G1125),0)</f>
        <v>277</v>
      </c>
      <c r="M1125" s="13" t="n">
        <f aca="false">MAX(ROUNDUP((F1125+I1125)/(1-G1125),0),Parámetros!$B$7)</f>
        <v>338</v>
      </c>
      <c r="N1125" s="12"/>
      <c r="O1125" s="12"/>
      <c r="P1125" s="13" t="n">
        <f aca="false">Parámetros!$B$6</f>
        <v>1</v>
      </c>
      <c r="Q1125" s="13" t="n">
        <f aca="false">IF(AND(ISNUMBER(O1125),O1125-P1125&gt;=Parámetros!$B$7),M1125,IF(J1125&lt;Parámetros!$B$13,J1125,IF(K1125&lt;Parámetros!$B$14,K1125,IF(L1125&lt;Parámetros!$B$15,L1125,M1125))))</f>
        <v>277</v>
      </c>
      <c r="R1125" s="13" t="n">
        <f aca="false">IF(AND(ISNUMBER(O1125),O1125-P1125&gt;=Q1125),O1125-P1125,Q1125)</f>
        <v>277</v>
      </c>
      <c r="S1125" s="3" t="str">
        <f aca="false">IF(ISNUMBER(O1125),R1125/O1125-1,"")</f>
        <v/>
      </c>
      <c r="T1125" s="13" t="n">
        <f aca="false">VLOOKUP(R1125,Parámetros!$A$13:$C$16,3,TRUE())</f>
        <v>37</v>
      </c>
      <c r="U1125" s="13" t="n">
        <f aca="false">IF(R1125&gt;=Parámetros!$B$7,I1125,0)</f>
        <v>0</v>
      </c>
      <c r="V1125" s="13" t="n">
        <f aca="false">R1125*(1-G1125)-T1125-U1125</f>
        <v>201.22</v>
      </c>
      <c r="W1125" s="13" t="n">
        <f aca="false">V1125-F1125</f>
        <v>0.719999999999999</v>
      </c>
      <c r="X1125" s="2" t="s">
        <v>13722</v>
      </c>
      <c r="Y1125" s="2"/>
      <c r="Z1125" s="13"/>
      <c r="AA1125" s="2"/>
    </row>
    <row r="1126" customFormat="false" ht="15" hidden="false" customHeight="false" outlineLevel="0" collapsed="false">
      <c r="A1126" s="8" t="s">
        <v>13205</v>
      </c>
      <c r="B1126" s="10" t="str">
        <f aca="false">'Layout Mercado Libre'!C1126</f>
        <v>Desodorante Stefano Play en Aerosol para Hombre 113 g</v>
      </c>
      <c r="C1126" s="10" t="str">
        <f aca="false">IFERROR(LEFT('Layout Mercado Libre'!E1126,FIND(" &gt; ",'Layout Mercado Libre'!E1126)-1),"")</f>
        <v>Belleza y Cuidado Personal</v>
      </c>
      <c r="D1126" s="12" t="n">
        <v>52.74</v>
      </c>
      <c r="E1126" s="13" t="n">
        <f aca="false">Parámetros!$B$5</f>
        <v>4</v>
      </c>
      <c r="F1126" s="13" t="n">
        <f aca="false">D1126+E1126</f>
        <v>56.74</v>
      </c>
      <c r="G1126" s="3" t="n">
        <f aca="false">IF(C1126="",Parámetros!$B$9,IFERROR(VLOOKUP(C1126,Parámetros!$A$20:$B$23,2,FALSE()),Parámetros!$B$9))</f>
        <v>0.14</v>
      </c>
      <c r="H1126" s="14" t="n">
        <v>0.18</v>
      </c>
      <c r="I1126" s="12" t="n">
        <v>75</v>
      </c>
      <c r="J1126" s="13" t="n">
        <f aca="false">ROUNDUP((F1126+Parámetros!$C$13)/(1-G1126),0)</f>
        <v>96</v>
      </c>
      <c r="K1126" s="13" t="n">
        <f aca="false">ROUNDUP((F1126+Parámetros!$C$14)/(1-G1126),0)</f>
        <v>101</v>
      </c>
      <c r="L1126" s="13" t="n">
        <f aca="false">ROUNDUP((F1126+Parámetros!$C$15)/(1-G1126),0)</f>
        <v>109</v>
      </c>
      <c r="M1126" s="13" t="n">
        <f aca="false">MAX(ROUNDUP((F1126+I1126)/(1-G1126),0),Parámetros!$B$7)</f>
        <v>299</v>
      </c>
      <c r="N1126" s="12" t="n">
        <v>200.45</v>
      </c>
      <c r="O1126" s="12" t="n">
        <v>200.45</v>
      </c>
      <c r="P1126" s="13" t="n">
        <f aca="false">Parámetros!$B$6</f>
        <v>1</v>
      </c>
      <c r="Q1126" s="13" t="n">
        <f aca="false">IF(AND(ISNUMBER(O1126),O1126-P1126&gt;=Parámetros!$B$7),M1126,IF(J1126&lt;Parámetros!$B$13,J1126,IF(K1126&lt;Parámetros!$B$14,K1126,IF(L1126&lt;Parámetros!$B$15,L1126,M1126))))</f>
        <v>96</v>
      </c>
      <c r="R1126" s="13" t="n">
        <f aca="false">IF(AND(ISNUMBER(O1126),O1126-P1126&gt;=Q1126),O1126-P1126,Q1126)</f>
        <v>199.45</v>
      </c>
      <c r="S1126" s="3" t="n">
        <f aca="false">IF(ISNUMBER(O1126),R1126/O1126-1,"")</f>
        <v>-0.00498877525567476</v>
      </c>
      <c r="T1126" s="13" t="n">
        <f aca="false">VLOOKUP(R1126,Parámetros!$A$13:$C$16,3,TRUE())</f>
        <v>37</v>
      </c>
      <c r="U1126" s="13" t="n">
        <f aca="false">IF(R1126&gt;=Parámetros!$B$7,I1126,0)</f>
        <v>0</v>
      </c>
      <c r="V1126" s="13" t="n">
        <f aca="false">R1126*(1-G1126)-T1126-U1126</f>
        <v>134.527</v>
      </c>
      <c r="W1126" s="13" t="n">
        <f aca="false">V1126-F1126</f>
        <v>77.787</v>
      </c>
      <c r="X1126" s="2" t="s">
        <v>13779</v>
      </c>
      <c r="Y1126" s="2"/>
      <c r="Z1126" s="13"/>
      <c r="AA1126" s="2"/>
    </row>
    <row r="1127" customFormat="false" ht="15" hidden="false" customHeight="false" outlineLevel="0" collapsed="false">
      <c r="A1127" s="8" t="s">
        <v>13215</v>
      </c>
      <c r="B1127" s="10" t="str">
        <f aca="false">'Layout Mercado Libre'!C1127</f>
        <v>Parche Negro Promedic Metilo y Belladona 12.5 x 18.5 cm</v>
      </c>
      <c r="C1127" s="10" t="str">
        <f aca="false">IFERROR(LEFT('Layout Mercado Libre'!E1127,FIND(" &gt; ",'Layout Mercado Libre'!E1127)-1),"")</f>
        <v>Salud y Equipamiento Médico</v>
      </c>
      <c r="D1127" s="12" t="n">
        <v>37.72</v>
      </c>
      <c r="E1127" s="13" t="n">
        <f aca="false">Parámetros!$B$5</f>
        <v>4</v>
      </c>
      <c r="F1127" s="13" t="n">
        <f aca="false">D1127+E1127</f>
        <v>41.72</v>
      </c>
      <c r="G1127" s="3" t="n">
        <f aca="false">IF(C1127="",Parámetros!$B$9,IFERROR(VLOOKUP(C1127,Parámetros!$A$20:$B$23,2,FALSE()),Parámetros!$B$9))</f>
        <v>0.14</v>
      </c>
      <c r="H1127" s="14" t="n">
        <v>0.16</v>
      </c>
      <c r="I1127" s="12" t="n">
        <v>75</v>
      </c>
      <c r="J1127" s="13" t="n">
        <f aca="false">ROUNDUP((F1127+Parámetros!$C$13)/(1-G1127),0)</f>
        <v>78</v>
      </c>
      <c r="K1127" s="13" t="n">
        <f aca="false">ROUNDUP((F1127+Parámetros!$C$14)/(1-G1127),0)</f>
        <v>84</v>
      </c>
      <c r="L1127" s="13" t="n">
        <f aca="false">ROUNDUP((F1127+Parámetros!$C$15)/(1-G1127),0)</f>
        <v>92</v>
      </c>
      <c r="M1127" s="13" t="n">
        <f aca="false">MAX(ROUNDUP((F1127+I1127)/(1-G1127),0),Parámetros!$B$7)</f>
        <v>299</v>
      </c>
      <c r="N1127" s="12" t="n">
        <v>124</v>
      </c>
      <c r="O1127" s="12" t="n">
        <v>110</v>
      </c>
      <c r="P1127" s="13" t="n">
        <f aca="false">Parámetros!$B$6</f>
        <v>1</v>
      </c>
      <c r="Q1127" s="13" t="n">
        <f aca="false">IF(AND(ISNUMBER(O1127),O1127-P1127&gt;=Parámetros!$B$7),M1127,IF(J1127&lt;Parámetros!$B$13,J1127,IF(K1127&lt;Parámetros!$B$14,K1127,IF(L1127&lt;Parámetros!$B$15,L1127,M1127))))</f>
        <v>78</v>
      </c>
      <c r="R1127" s="13" t="n">
        <f aca="false">IF(AND(ISNUMBER(O1127),O1127-P1127&gt;=Q1127),O1127-P1127,Q1127)</f>
        <v>109</v>
      </c>
      <c r="S1127" s="3" t="n">
        <f aca="false">IF(ISNUMBER(O1127),R1127/O1127-1,"")</f>
        <v>-0.00909090909090904</v>
      </c>
      <c r="T1127" s="13" t="n">
        <f aca="false">VLOOKUP(R1127,Parámetros!$A$13:$C$16,3,TRUE())</f>
        <v>30</v>
      </c>
      <c r="U1127" s="13" t="n">
        <f aca="false">IF(R1127&gt;=Parámetros!$B$7,I1127,0)</f>
        <v>0</v>
      </c>
      <c r="V1127" s="13" t="n">
        <f aca="false">R1127*(1-G1127)-T1127-U1127</f>
        <v>63.74</v>
      </c>
      <c r="W1127" s="13" t="n">
        <f aca="false">V1127-F1127</f>
        <v>22.02</v>
      </c>
      <c r="X1127" s="2" t="s">
        <v>13551</v>
      </c>
      <c r="Y1127" s="2"/>
      <c r="Z1127" s="13"/>
      <c r="AA1127" s="2"/>
    </row>
    <row r="1128" customFormat="false" ht="15" hidden="false" customHeight="false" outlineLevel="0" collapsed="false">
      <c r="A1128" s="8" t="s">
        <v>13230</v>
      </c>
      <c r="B1128" s="10" t="str">
        <f aca="false">'Layout Mercado Libre'!C1128</f>
        <v>Shampoo Pantene Pro-V Bambú Nutre &amp; Crece 750 ml</v>
      </c>
      <c r="C1128" s="10" t="str">
        <f aca="false">IFERROR(LEFT('Layout Mercado Libre'!E1128,FIND(" &gt; ",'Layout Mercado Libre'!E1128)-1),"")</f>
        <v>Belleza y Cuidado Personal</v>
      </c>
      <c r="D1128" s="12" t="n">
        <v>79.96</v>
      </c>
      <c r="E1128" s="13" t="n">
        <f aca="false">Parámetros!$B$5</f>
        <v>4</v>
      </c>
      <c r="F1128" s="13" t="n">
        <f aca="false">D1128+E1128</f>
        <v>83.96</v>
      </c>
      <c r="G1128" s="3" t="n">
        <f aca="false">IF(C1128="",Parámetros!$B$9,IFERROR(VLOOKUP(C1128,Parámetros!$A$20:$B$23,2,FALSE()),Parámetros!$B$9))</f>
        <v>0.14</v>
      </c>
      <c r="H1128" s="14" t="n">
        <v>0.96</v>
      </c>
      <c r="I1128" s="12" t="n">
        <v>90</v>
      </c>
      <c r="J1128" s="13" t="n">
        <f aca="false">ROUNDUP((F1128+Parámetros!$C$13)/(1-G1128),0)</f>
        <v>127</v>
      </c>
      <c r="K1128" s="13" t="n">
        <f aca="false">ROUNDUP((F1128+Parámetros!$C$14)/(1-G1128),0)</f>
        <v>133</v>
      </c>
      <c r="L1128" s="13" t="n">
        <f aca="false">ROUNDUP((F1128+Parámetros!$C$15)/(1-G1128),0)</f>
        <v>141</v>
      </c>
      <c r="M1128" s="13" t="n">
        <f aca="false">MAX(ROUNDUP((F1128+I1128)/(1-G1128),0),Parámetros!$B$7)</f>
        <v>299</v>
      </c>
      <c r="N1128" s="12" t="n">
        <v>339</v>
      </c>
      <c r="O1128" s="12" t="n">
        <v>339</v>
      </c>
      <c r="P1128" s="13" t="n">
        <f aca="false">Parámetros!$B$6</f>
        <v>1</v>
      </c>
      <c r="Q1128" s="13" t="n">
        <f aca="false">IF(AND(ISNUMBER(O1128),O1128-P1128&gt;=Parámetros!$B$7),M1128,IF(J1128&lt;Parámetros!$B$13,J1128,IF(K1128&lt;Parámetros!$B$14,K1128,IF(L1128&lt;Parámetros!$B$15,L1128,M1128))))</f>
        <v>299</v>
      </c>
      <c r="R1128" s="13" t="n">
        <f aca="false">IF(AND(ISNUMBER(O1128),O1128-P1128&gt;=Q1128),O1128-P1128,Q1128)</f>
        <v>338</v>
      </c>
      <c r="S1128" s="3" t="n">
        <f aca="false">IF(ISNUMBER(O1128),R1128/O1128-1,"")</f>
        <v>-0.00294985250737467</v>
      </c>
      <c r="T1128" s="13" t="n">
        <f aca="false">VLOOKUP(R1128,Parámetros!$A$13:$C$16,3,TRUE())</f>
        <v>0</v>
      </c>
      <c r="U1128" s="13" t="n">
        <f aca="false">IF(R1128&gt;=Parámetros!$B$7,I1128,0)</f>
        <v>90</v>
      </c>
      <c r="V1128" s="13" t="n">
        <f aca="false">R1128*(1-G1128)-T1128-U1128</f>
        <v>200.68</v>
      </c>
      <c r="W1128" s="13" t="n">
        <f aca="false">V1128-F1128</f>
        <v>116.72</v>
      </c>
      <c r="X1128" s="2" t="s">
        <v>13806</v>
      </c>
      <c r="Y1128" s="2"/>
      <c r="Z1128" s="13"/>
      <c r="AA1128" s="2"/>
    </row>
    <row r="1129" customFormat="false" ht="15" hidden="false" customHeight="false" outlineLevel="0" collapsed="false">
      <c r="A1129" s="8" t="s">
        <v>13242</v>
      </c>
      <c r="B1129" s="10" t="str">
        <f aca="false">'Layout Mercado Libre'!C1129</f>
        <v>Motilium Domperidona 10 mg 30 Tabletas</v>
      </c>
      <c r="C1129" s="10" t="str">
        <f aca="false">IFERROR(LEFT('Layout Mercado Libre'!E1129,FIND(" &gt; ",'Layout Mercado Libre'!E1129)-1),"")</f>
        <v>Salud y Equipamiento Médico</v>
      </c>
      <c r="D1129" s="12" t="n">
        <v>455.56</v>
      </c>
      <c r="E1129" s="13" t="n">
        <f aca="false">Parámetros!$B$5</f>
        <v>4</v>
      </c>
      <c r="F1129" s="13" t="n">
        <f aca="false">D1129+E1129</f>
        <v>459.56</v>
      </c>
      <c r="G1129" s="3" t="n">
        <f aca="false">IF(C1129="",Parámetros!$B$9,IFERROR(VLOOKUP(C1129,Parámetros!$A$20:$B$23,2,FALSE()),Parámetros!$B$9))</f>
        <v>0.14</v>
      </c>
      <c r="H1129" s="14" t="n">
        <v>0.19</v>
      </c>
      <c r="I1129" s="12" t="n">
        <v>75</v>
      </c>
      <c r="J1129" s="13" t="n">
        <f aca="false">ROUNDUP((F1129+Parámetros!$C$13)/(1-G1129),0)</f>
        <v>564</v>
      </c>
      <c r="K1129" s="13" t="n">
        <f aca="false">ROUNDUP((F1129+Parámetros!$C$14)/(1-G1129),0)</f>
        <v>570</v>
      </c>
      <c r="L1129" s="13" t="n">
        <f aca="false">ROUNDUP((F1129+Parámetros!$C$15)/(1-G1129),0)</f>
        <v>578</v>
      </c>
      <c r="M1129" s="13" t="n">
        <f aca="false">MAX(ROUNDUP((F1129+I1129)/(1-G1129),0),Parámetros!$B$7)</f>
        <v>622</v>
      </c>
      <c r="N1129" s="12"/>
      <c r="O1129" s="12"/>
      <c r="P1129" s="13" t="n">
        <f aca="false">Parámetros!$B$6</f>
        <v>1</v>
      </c>
      <c r="Q1129" s="13" t="n">
        <f aca="false">IF(AND(ISNUMBER(O1129),O1129-P1129&gt;=Parámetros!$B$7),M1129,IF(J1129&lt;Parámetros!$B$13,J1129,IF(K1129&lt;Parámetros!$B$14,K1129,IF(L1129&lt;Parámetros!$B$15,L1129,M1129))))</f>
        <v>622</v>
      </c>
      <c r="R1129" s="13" t="n">
        <f aca="false">IF(AND(ISNUMBER(O1129),O1129-P1129&gt;=Q1129),O1129-P1129,Q1129)</f>
        <v>622</v>
      </c>
      <c r="S1129" s="3" t="str">
        <f aca="false">IF(ISNUMBER(O1129),R1129/O1129-1,"")</f>
        <v/>
      </c>
      <c r="T1129" s="13" t="n">
        <f aca="false">VLOOKUP(R1129,Parámetros!$A$13:$C$16,3,TRUE())</f>
        <v>0</v>
      </c>
      <c r="U1129" s="13" t="n">
        <f aca="false">IF(R1129&gt;=Parámetros!$B$7,I1129,0)</f>
        <v>75</v>
      </c>
      <c r="V1129" s="13" t="n">
        <f aca="false">R1129*(1-G1129)-T1129-U1129</f>
        <v>459.92</v>
      </c>
      <c r="W1129" s="13" t="n">
        <f aca="false">V1129-F1129</f>
        <v>0.359999999999957</v>
      </c>
      <c r="X1129" s="2" t="s">
        <v>13501</v>
      </c>
      <c r="Y1129" s="2"/>
      <c r="Z1129" s="13"/>
      <c r="AA1129" s="2"/>
    </row>
    <row r="1130" customFormat="false" ht="15" hidden="false" customHeight="false" outlineLevel="0" collapsed="false">
      <c r="A1130" s="8" t="s">
        <v>13250</v>
      </c>
      <c r="B1130" s="10" t="str">
        <f aca="false">'Layout Mercado Libre'!C1130</f>
        <v>Tylex 750 Paracetamol 750 mg 40 Tabletas</v>
      </c>
      <c r="C1130" s="10" t="str">
        <f aca="false">IFERROR(LEFT('Layout Mercado Libre'!E1130,FIND(" &gt; ",'Layout Mercado Libre'!E1130)-1),"")</f>
        <v>Salud y Equipamiento Médico</v>
      </c>
      <c r="D1130" s="12" t="n">
        <v>413.87</v>
      </c>
      <c r="E1130" s="13" t="n">
        <f aca="false">Parámetros!$B$5</f>
        <v>4</v>
      </c>
      <c r="F1130" s="13" t="n">
        <f aca="false">D1130+E1130</f>
        <v>417.87</v>
      </c>
      <c r="G1130" s="3" t="n">
        <f aca="false">IF(C1130="",Parámetros!$B$9,IFERROR(VLOOKUP(C1130,Parámetros!$A$20:$B$23,2,FALSE()),Parámetros!$B$9))</f>
        <v>0.14</v>
      </c>
      <c r="H1130" s="14" t="n">
        <v>0.21</v>
      </c>
      <c r="I1130" s="12" t="n">
        <v>75</v>
      </c>
      <c r="J1130" s="13" t="n">
        <f aca="false">ROUNDUP((F1130+Parámetros!$C$13)/(1-G1130),0)</f>
        <v>515</v>
      </c>
      <c r="K1130" s="13" t="n">
        <f aca="false">ROUNDUP((F1130+Parámetros!$C$14)/(1-G1130),0)</f>
        <v>521</v>
      </c>
      <c r="L1130" s="13" t="n">
        <f aca="false">ROUNDUP((F1130+Parámetros!$C$15)/(1-G1130),0)</f>
        <v>529</v>
      </c>
      <c r="M1130" s="13" t="n">
        <f aca="false">MAX(ROUNDUP((F1130+I1130)/(1-G1130),0),Parámetros!$B$7)</f>
        <v>574</v>
      </c>
      <c r="N1130" s="12"/>
      <c r="O1130" s="12"/>
      <c r="P1130" s="13" t="n">
        <f aca="false">Parámetros!$B$6</f>
        <v>1</v>
      </c>
      <c r="Q1130" s="13" t="n">
        <f aca="false">IF(AND(ISNUMBER(O1130),O1130-P1130&gt;=Parámetros!$B$7),M1130,IF(J1130&lt;Parámetros!$B$13,J1130,IF(K1130&lt;Parámetros!$B$14,K1130,IF(L1130&lt;Parámetros!$B$15,L1130,M1130))))</f>
        <v>574</v>
      </c>
      <c r="R1130" s="13" t="n">
        <f aca="false">IF(AND(ISNUMBER(O1130),O1130-P1130&gt;=Q1130),O1130-P1130,Q1130)</f>
        <v>574</v>
      </c>
      <c r="S1130" s="3" t="str">
        <f aca="false">IF(ISNUMBER(O1130),R1130/O1130-1,"")</f>
        <v/>
      </c>
      <c r="T1130" s="13" t="n">
        <f aca="false">VLOOKUP(R1130,Parámetros!$A$13:$C$16,3,TRUE())</f>
        <v>0</v>
      </c>
      <c r="U1130" s="13" t="n">
        <f aca="false">IF(R1130&gt;=Parámetros!$B$7,I1130,0)</f>
        <v>75</v>
      </c>
      <c r="V1130" s="13" t="n">
        <f aca="false">R1130*(1-G1130)-T1130-U1130</f>
        <v>418.64</v>
      </c>
      <c r="W1130" s="13" t="n">
        <f aca="false">V1130-F1130</f>
        <v>0.769999999999982</v>
      </c>
      <c r="X1130" s="2" t="s">
        <v>13591</v>
      </c>
      <c r="Y1130" s="2"/>
      <c r="Z1130" s="13"/>
      <c r="AA1130" s="2"/>
    </row>
    <row r="1131" customFormat="false" ht="15" hidden="false" customHeight="false" outlineLevel="0" collapsed="false">
      <c r="A1131" s="8" t="s">
        <v>13258</v>
      </c>
      <c r="B1131" s="10" t="str">
        <f aca="false">'Layout Mercado Libre'!C1131</f>
        <v>Sérum Corporal Dove Niacinamida Tono Uniforme 400 ml</v>
      </c>
      <c r="C1131" s="10" t="str">
        <f aca="false">IFERROR(LEFT('Layout Mercado Libre'!E1131,FIND(" &gt; ",'Layout Mercado Libre'!E1131)-1),"")</f>
        <v>Belleza y Cuidado Personal</v>
      </c>
      <c r="D1131" s="12" t="n">
        <v>86.22</v>
      </c>
      <c r="E1131" s="13" t="n">
        <f aca="false">Parámetros!$B$5</f>
        <v>4</v>
      </c>
      <c r="F1131" s="13" t="n">
        <f aca="false">D1131+E1131</f>
        <v>90.22</v>
      </c>
      <c r="G1131" s="3" t="n">
        <f aca="false">IF(C1131="",Parámetros!$B$9,IFERROR(VLOOKUP(C1131,Parámetros!$A$20:$B$23,2,FALSE()),Parámetros!$B$9))</f>
        <v>0.14</v>
      </c>
      <c r="H1131" s="14" t="n">
        <v>0.53</v>
      </c>
      <c r="I1131" s="12" t="n">
        <v>90</v>
      </c>
      <c r="J1131" s="13" t="n">
        <f aca="false">ROUNDUP((F1131+Parámetros!$C$13)/(1-G1131),0)</f>
        <v>134</v>
      </c>
      <c r="K1131" s="13" t="n">
        <f aca="false">ROUNDUP((F1131+Parámetros!$C$14)/(1-G1131),0)</f>
        <v>140</v>
      </c>
      <c r="L1131" s="13" t="n">
        <f aca="false">ROUNDUP((F1131+Parámetros!$C$15)/(1-G1131),0)</f>
        <v>148</v>
      </c>
      <c r="M1131" s="13" t="n">
        <f aca="false">MAX(ROUNDUP((F1131+I1131)/(1-G1131),0),Parámetros!$B$7)</f>
        <v>299</v>
      </c>
      <c r="N1131" s="12" t="n">
        <v>285.7</v>
      </c>
      <c r="O1131" s="12" t="n">
        <v>83.2</v>
      </c>
      <c r="P1131" s="13" t="n">
        <f aca="false">Parámetros!$B$6</f>
        <v>1</v>
      </c>
      <c r="Q1131" s="13" t="n">
        <f aca="false">IF(AND(ISNUMBER(O1131),O1131-P1131&gt;=Parámetros!$B$7),M1131,IF(J1131&lt;Parámetros!$B$13,J1131,IF(K1131&lt;Parámetros!$B$14,K1131,IF(L1131&lt;Parámetros!$B$15,L1131,M1131))))</f>
        <v>140</v>
      </c>
      <c r="R1131" s="13" t="n">
        <f aca="false">IF(AND(ISNUMBER(O1131),O1131-P1131&gt;=Q1131),O1131-P1131,Q1131)</f>
        <v>140</v>
      </c>
      <c r="S1131" s="3" t="n">
        <f aca="false">IF(ISNUMBER(O1131),R1131/O1131-1,"")</f>
        <v>0.682692307692308</v>
      </c>
      <c r="T1131" s="13" t="n">
        <f aca="false">VLOOKUP(R1131,Parámetros!$A$13:$C$16,3,TRUE())</f>
        <v>30</v>
      </c>
      <c r="U1131" s="13" t="n">
        <f aca="false">IF(R1131&gt;=Parámetros!$B$7,I1131,0)</f>
        <v>0</v>
      </c>
      <c r="V1131" s="13" t="n">
        <f aca="false">R1131*(1-G1131)-T1131-U1131</f>
        <v>90.4</v>
      </c>
      <c r="W1131" s="13" t="n">
        <f aca="false">V1131-F1131</f>
        <v>0.179999999999993</v>
      </c>
      <c r="X1131" s="2" t="s">
        <v>13676</v>
      </c>
      <c r="Y1131" s="2"/>
      <c r="Z1131" s="13"/>
      <c r="AA1131" s="2"/>
    </row>
    <row r="1132" customFormat="false" ht="15" hidden="false" customHeight="false" outlineLevel="0" collapsed="false">
      <c r="A1132" s="8" t="s">
        <v>13270</v>
      </c>
      <c r="B1132" s="10" t="str">
        <f aca="false">'Layout Mercado Libre'!C1132</f>
        <v>Desodorante Axe Collision en Aerosol para Hombre 150 ml</v>
      </c>
      <c r="C1132" s="10" t="str">
        <f aca="false">IFERROR(LEFT('Layout Mercado Libre'!E1132,FIND(" &gt; ",'Layout Mercado Libre'!E1132)-1),"")</f>
        <v>Belleza y Cuidado Personal</v>
      </c>
      <c r="D1132" s="12" t="n">
        <v>39.51</v>
      </c>
      <c r="E1132" s="13" t="n">
        <f aca="false">Parámetros!$B$5</f>
        <v>4</v>
      </c>
      <c r="F1132" s="13" t="n">
        <f aca="false">D1132+E1132</f>
        <v>43.51</v>
      </c>
      <c r="G1132" s="3" t="n">
        <f aca="false">IF(C1132="",Parámetros!$B$9,IFERROR(VLOOKUP(C1132,Parámetros!$A$20:$B$23,2,FALSE()),Parámetros!$B$9))</f>
        <v>0.14</v>
      </c>
      <c r="H1132" s="14" t="n">
        <v>0.23</v>
      </c>
      <c r="I1132" s="12" t="n">
        <v>75</v>
      </c>
      <c r="J1132" s="13" t="n">
        <f aca="false">ROUNDUP((F1132+Parámetros!$C$13)/(1-G1132),0)</f>
        <v>80</v>
      </c>
      <c r="K1132" s="13" t="n">
        <f aca="false">ROUNDUP((F1132+Parámetros!$C$14)/(1-G1132),0)</f>
        <v>86</v>
      </c>
      <c r="L1132" s="13" t="n">
        <f aca="false">ROUNDUP((F1132+Parámetros!$C$15)/(1-G1132),0)</f>
        <v>94</v>
      </c>
      <c r="M1132" s="13" t="n">
        <f aca="false">MAX(ROUNDUP((F1132+I1132)/(1-G1132),0),Parámetros!$B$7)</f>
        <v>299</v>
      </c>
      <c r="N1132" s="12"/>
      <c r="O1132" s="12"/>
      <c r="P1132" s="13" t="n">
        <f aca="false">Parámetros!$B$6</f>
        <v>1</v>
      </c>
      <c r="Q1132" s="13" t="n">
        <f aca="false">IF(AND(ISNUMBER(O1132),O1132-P1132&gt;=Parámetros!$B$7),M1132,IF(J1132&lt;Parámetros!$B$13,J1132,IF(K1132&lt;Parámetros!$B$14,K1132,IF(L1132&lt;Parámetros!$B$15,L1132,M1132))))</f>
        <v>80</v>
      </c>
      <c r="R1132" s="13" t="n">
        <f aca="false">IF(AND(ISNUMBER(O1132),O1132-P1132&gt;=Q1132),O1132-P1132,Q1132)</f>
        <v>80</v>
      </c>
      <c r="S1132" s="3" t="str">
        <f aca="false">IF(ISNUMBER(O1132),R1132/O1132-1,"")</f>
        <v/>
      </c>
      <c r="T1132" s="13" t="n">
        <f aca="false">VLOOKUP(R1132,Parámetros!$A$13:$C$16,3,TRUE())</f>
        <v>25</v>
      </c>
      <c r="U1132" s="13" t="n">
        <f aca="false">IF(R1132&gt;=Parámetros!$B$7,I1132,0)</f>
        <v>0</v>
      </c>
      <c r="V1132" s="13" t="n">
        <f aca="false">R1132*(1-G1132)-T1132-U1132</f>
        <v>43.8</v>
      </c>
      <c r="W1132" s="13" t="n">
        <f aca="false">V1132-F1132</f>
        <v>0.289999999999999</v>
      </c>
      <c r="X1132" s="2" t="s">
        <v>13625</v>
      </c>
      <c r="Y1132" s="2"/>
      <c r="Z1132" s="13"/>
      <c r="AA1132" s="2"/>
    </row>
    <row r="1133" customFormat="false" ht="15" hidden="false" customHeight="false" outlineLevel="0" collapsed="false">
      <c r="A1133" s="8" t="s">
        <v>13280</v>
      </c>
      <c r="B1133" s="10" t="str">
        <f aca="false">'Layout Mercado Libre'!C1133</f>
        <v>Ficonax Metformina 850 mg 30 Tabletas</v>
      </c>
      <c r="C1133" s="10" t="str">
        <f aca="false">IFERROR(LEFT('Layout Mercado Libre'!E1133,FIND(" &gt; ",'Layout Mercado Libre'!E1133)-1),"")</f>
        <v>Salud y Equipamiento Médico</v>
      </c>
      <c r="D1133" s="12" t="n">
        <v>128.14</v>
      </c>
      <c r="E1133" s="13" t="n">
        <f aca="false">Parámetros!$B$5</f>
        <v>4</v>
      </c>
      <c r="F1133" s="13" t="n">
        <f aca="false">D1133+E1133</f>
        <v>132.14</v>
      </c>
      <c r="G1133" s="3" t="n">
        <f aca="false">IF(C1133="",Parámetros!$B$9,IFERROR(VLOOKUP(C1133,Parámetros!$A$20:$B$23,2,FALSE()),Parámetros!$B$9))</f>
        <v>0.14</v>
      </c>
      <c r="H1133" s="14" t="n">
        <v>0.19</v>
      </c>
      <c r="I1133" s="12" t="n">
        <v>75</v>
      </c>
      <c r="J1133" s="13" t="n">
        <f aca="false">ROUNDUP((F1133+Parámetros!$C$13)/(1-G1133),0)</f>
        <v>183</v>
      </c>
      <c r="K1133" s="13" t="n">
        <f aca="false">ROUNDUP((F1133+Parámetros!$C$14)/(1-G1133),0)</f>
        <v>189</v>
      </c>
      <c r="L1133" s="13" t="n">
        <f aca="false">ROUNDUP((F1133+Parámetros!$C$15)/(1-G1133),0)</f>
        <v>197</v>
      </c>
      <c r="M1133" s="13" t="n">
        <f aca="false">MAX(ROUNDUP((F1133+I1133)/(1-G1133),0),Parámetros!$B$7)</f>
        <v>299</v>
      </c>
      <c r="N1133" s="12" t="n">
        <v>297.99</v>
      </c>
      <c r="O1133" s="12" t="n">
        <v>221</v>
      </c>
      <c r="P1133" s="13" t="n">
        <f aca="false">Parámetros!$B$6</f>
        <v>1</v>
      </c>
      <c r="Q1133" s="13" t="n">
        <f aca="false">IF(AND(ISNUMBER(O1133),O1133-P1133&gt;=Parámetros!$B$7),M1133,IF(J1133&lt;Parámetros!$B$13,J1133,IF(K1133&lt;Parámetros!$B$14,K1133,IF(L1133&lt;Parámetros!$B$15,L1133,M1133))))</f>
        <v>197</v>
      </c>
      <c r="R1133" s="13" t="n">
        <f aca="false">IF(AND(ISNUMBER(O1133),O1133-P1133&gt;=Q1133),O1133-P1133,Q1133)</f>
        <v>220</v>
      </c>
      <c r="S1133" s="3" t="n">
        <f aca="false">IF(ISNUMBER(O1133),R1133/O1133-1,"")</f>
        <v>-0.00452488687782804</v>
      </c>
      <c r="T1133" s="13" t="n">
        <f aca="false">VLOOKUP(R1133,Parámetros!$A$13:$C$16,3,TRUE())</f>
        <v>37</v>
      </c>
      <c r="U1133" s="13" t="n">
        <f aca="false">IF(R1133&gt;=Parámetros!$B$7,I1133,0)</f>
        <v>0</v>
      </c>
      <c r="V1133" s="13" t="n">
        <f aca="false">R1133*(1-G1133)-T1133-U1133</f>
        <v>152.2</v>
      </c>
      <c r="W1133" s="13" t="n">
        <f aca="false">V1133-F1133</f>
        <v>20.06</v>
      </c>
      <c r="X1133" s="2" t="s">
        <v>13501</v>
      </c>
      <c r="Y1133" s="2"/>
      <c r="Z1133" s="13"/>
      <c r="AA1133" s="2"/>
    </row>
    <row r="1134" customFormat="false" ht="15" hidden="false" customHeight="false" outlineLevel="0" collapsed="false">
      <c r="A1134" s="8" t="s">
        <v>13288</v>
      </c>
      <c r="B1134" s="10" t="str">
        <f aca="false">'Layout Mercado Libre'!C1134</f>
        <v>Alli-Triple Diclofenaco y Vitaminas B 6 Tabletas</v>
      </c>
      <c r="C1134" s="10" t="str">
        <f aca="false">IFERROR(LEFT('Layout Mercado Libre'!E1134,FIND(" &gt; ",'Layout Mercado Libre'!E1134)-1),"")</f>
        <v>Salud y Equipamiento Médico</v>
      </c>
      <c r="D1134" s="12" t="n">
        <v>83.92</v>
      </c>
      <c r="E1134" s="13" t="n">
        <f aca="false">Parámetros!$B$5</f>
        <v>4</v>
      </c>
      <c r="F1134" s="13" t="n">
        <f aca="false">D1134+E1134</f>
        <v>87.92</v>
      </c>
      <c r="G1134" s="3" t="n">
        <f aca="false">IF(C1134="",Parámetros!$B$9,IFERROR(VLOOKUP(C1134,Parámetros!$A$20:$B$23,2,FALSE()),Parámetros!$B$9))</f>
        <v>0.14</v>
      </c>
      <c r="H1134" s="14" t="n">
        <v>0.13</v>
      </c>
      <c r="I1134" s="12" t="n">
        <v>75</v>
      </c>
      <c r="J1134" s="13" t="n">
        <f aca="false">ROUNDUP((F1134+Parámetros!$C$13)/(1-G1134),0)</f>
        <v>132</v>
      </c>
      <c r="K1134" s="13" t="n">
        <f aca="false">ROUNDUP((F1134+Parámetros!$C$14)/(1-G1134),0)</f>
        <v>138</v>
      </c>
      <c r="L1134" s="13" t="n">
        <f aca="false">ROUNDUP((F1134+Parámetros!$C$15)/(1-G1134),0)</f>
        <v>146</v>
      </c>
      <c r="M1134" s="13" t="n">
        <f aca="false">MAX(ROUNDUP((F1134+I1134)/(1-G1134),0),Parámetros!$B$7)</f>
        <v>299</v>
      </c>
      <c r="N1134" s="12" t="n">
        <v>155.9</v>
      </c>
      <c r="O1134" s="12" t="n">
        <v>234.52</v>
      </c>
      <c r="P1134" s="13" t="n">
        <f aca="false">Parámetros!$B$6</f>
        <v>1</v>
      </c>
      <c r="Q1134" s="13" t="n">
        <f aca="false">IF(AND(ISNUMBER(O1134),O1134-P1134&gt;=Parámetros!$B$7),M1134,IF(J1134&lt;Parámetros!$B$13,J1134,IF(K1134&lt;Parámetros!$B$14,K1134,IF(L1134&lt;Parámetros!$B$15,L1134,M1134))))</f>
        <v>138</v>
      </c>
      <c r="R1134" s="13" t="n">
        <f aca="false">IF(AND(ISNUMBER(O1134),O1134-P1134&gt;=Q1134),O1134-P1134,Q1134)</f>
        <v>233.52</v>
      </c>
      <c r="S1134" s="3" t="n">
        <f aca="false">IF(ISNUMBER(O1134),R1134/O1134-1,"")</f>
        <v>-0.00426402865427256</v>
      </c>
      <c r="T1134" s="13" t="n">
        <f aca="false">VLOOKUP(R1134,Parámetros!$A$13:$C$16,3,TRUE())</f>
        <v>37</v>
      </c>
      <c r="U1134" s="13" t="n">
        <f aca="false">IF(R1134&gt;=Parámetros!$B$7,I1134,0)</f>
        <v>0</v>
      </c>
      <c r="V1134" s="13" t="n">
        <f aca="false">R1134*(1-G1134)-T1134-U1134</f>
        <v>163.8272</v>
      </c>
      <c r="W1134" s="13" t="n">
        <f aca="false">V1134-F1134</f>
        <v>75.9072</v>
      </c>
      <c r="X1134" s="2" t="s">
        <v>13635</v>
      </c>
      <c r="Y1134" s="2"/>
      <c r="Z1134" s="13"/>
      <c r="AA1134" s="2"/>
    </row>
    <row r="1135" customFormat="false" ht="15" hidden="false" customHeight="false" outlineLevel="0" collapsed="false">
      <c r="A1135" s="8" t="s">
        <v>13299</v>
      </c>
      <c r="B1135" s="10" t="str">
        <f aca="false">'Layout Mercado Libre'!C1135</f>
        <v>Karet Levotiroxina Sódica 100 mcg 50 Comprimidos</v>
      </c>
      <c r="C1135" s="10" t="str">
        <f aca="false">IFERROR(LEFT('Layout Mercado Libre'!E1135,FIND(" &gt; ",'Layout Mercado Libre'!E1135)-1),"")</f>
        <v>Salud y Equipamiento Médico</v>
      </c>
      <c r="D1135" s="12" t="n">
        <v>277.84</v>
      </c>
      <c r="E1135" s="13" t="n">
        <f aca="false">Parámetros!$B$5</f>
        <v>4</v>
      </c>
      <c r="F1135" s="13" t="n">
        <f aca="false">D1135+E1135</f>
        <v>281.84</v>
      </c>
      <c r="G1135" s="3" t="n">
        <f aca="false">IF(C1135="",Parámetros!$B$9,IFERROR(VLOOKUP(C1135,Parámetros!$A$20:$B$23,2,FALSE()),Parámetros!$B$9))</f>
        <v>0.14</v>
      </c>
      <c r="H1135" s="14" t="n">
        <v>0.23</v>
      </c>
      <c r="I1135" s="12" t="n">
        <v>75</v>
      </c>
      <c r="J1135" s="13" t="n">
        <f aca="false">ROUNDUP((F1135+Parámetros!$C$13)/(1-G1135),0)</f>
        <v>357</v>
      </c>
      <c r="K1135" s="13" t="n">
        <f aca="false">ROUNDUP((F1135+Parámetros!$C$14)/(1-G1135),0)</f>
        <v>363</v>
      </c>
      <c r="L1135" s="13" t="n">
        <f aca="false">ROUNDUP((F1135+Parámetros!$C$15)/(1-G1135),0)</f>
        <v>371</v>
      </c>
      <c r="M1135" s="13" t="n">
        <f aca="false">MAX(ROUNDUP((F1135+I1135)/(1-G1135),0),Parámetros!$B$7)</f>
        <v>415</v>
      </c>
      <c r="N1135" s="12" t="n">
        <v>531.55</v>
      </c>
      <c r="O1135" s="12" t="n">
        <v>525.43</v>
      </c>
      <c r="P1135" s="13" t="n">
        <f aca="false">Parámetros!$B$6</f>
        <v>1</v>
      </c>
      <c r="Q1135" s="13" t="n">
        <f aca="false">IF(AND(ISNUMBER(O1135),O1135-P1135&gt;=Parámetros!$B$7),M1135,IF(J1135&lt;Parámetros!$B$13,J1135,IF(K1135&lt;Parámetros!$B$14,K1135,IF(L1135&lt;Parámetros!$B$15,L1135,M1135))))</f>
        <v>415</v>
      </c>
      <c r="R1135" s="13" t="n">
        <f aca="false">IF(AND(ISNUMBER(O1135),O1135-P1135&gt;=Q1135),O1135-P1135,Q1135)</f>
        <v>524.43</v>
      </c>
      <c r="S1135" s="3" t="n">
        <f aca="false">IF(ISNUMBER(O1135),R1135/O1135-1,"")</f>
        <v>-0.00190320309080183</v>
      </c>
      <c r="T1135" s="13" t="n">
        <f aca="false">VLOOKUP(R1135,Parámetros!$A$13:$C$16,3,TRUE())</f>
        <v>0</v>
      </c>
      <c r="U1135" s="13" t="n">
        <f aca="false">IF(R1135&gt;=Parámetros!$B$7,I1135,0)</f>
        <v>75</v>
      </c>
      <c r="V1135" s="13" t="n">
        <f aca="false">R1135*(1-G1135)-T1135-U1135</f>
        <v>376.0098</v>
      </c>
      <c r="W1135" s="13" t="n">
        <f aca="false">V1135-F1135</f>
        <v>94.1698</v>
      </c>
      <c r="X1135" s="2" t="s">
        <v>13807</v>
      </c>
      <c r="Y1135" s="2"/>
      <c r="Z1135" s="13"/>
      <c r="AA1135" s="2"/>
    </row>
    <row r="1136" customFormat="false" ht="15" hidden="false" customHeight="false" outlineLevel="0" collapsed="false">
      <c r="A1136" s="8" t="s">
        <v>13312</v>
      </c>
      <c r="B1136" s="10" t="str">
        <f aca="false">'Layout Mercado Libre'!C1136</f>
        <v>Refresh Tears Gotas Lubricantes Oftálmicas 15 ml</v>
      </c>
      <c r="C1136" s="10" t="str">
        <f aca="false">IFERROR(LEFT('Layout Mercado Libre'!E1136,FIND(" &gt; ",'Layout Mercado Libre'!E1136)-1),"")</f>
        <v>Salud y Equipamiento Médico</v>
      </c>
      <c r="D1136" s="12" t="n">
        <v>751.45</v>
      </c>
      <c r="E1136" s="13" t="n">
        <f aca="false">Parámetros!$B$5</f>
        <v>4</v>
      </c>
      <c r="F1136" s="13" t="n">
        <f aca="false">D1136+E1136</f>
        <v>755.45</v>
      </c>
      <c r="G1136" s="3" t="n">
        <f aca="false">IF(C1136="",Parámetros!$B$9,IFERROR(VLOOKUP(C1136,Parámetros!$A$20:$B$23,2,FALSE()),Parámetros!$B$9))</f>
        <v>0.14</v>
      </c>
      <c r="H1136" s="14" t="n">
        <v>0.07</v>
      </c>
      <c r="I1136" s="12" t="n">
        <v>75</v>
      </c>
      <c r="J1136" s="13" t="n">
        <f aca="false">ROUNDUP((F1136+Parámetros!$C$13)/(1-G1136),0)</f>
        <v>908</v>
      </c>
      <c r="K1136" s="13" t="n">
        <f aca="false">ROUNDUP((F1136+Parámetros!$C$14)/(1-G1136),0)</f>
        <v>914</v>
      </c>
      <c r="L1136" s="13" t="n">
        <f aca="false">ROUNDUP((F1136+Parámetros!$C$15)/(1-G1136),0)</f>
        <v>922</v>
      </c>
      <c r="M1136" s="13" t="n">
        <f aca="false">MAX(ROUNDUP((F1136+I1136)/(1-G1136),0),Parámetros!$B$7)</f>
        <v>966</v>
      </c>
      <c r="N1136" s="12" t="n">
        <v>1214.82</v>
      </c>
      <c r="O1136" s="12" t="n">
        <v>1097</v>
      </c>
      <c r="P1136" s="13" t="n">
        <f aca="false">Parámetros!$B$6</f>
        <v>1</v>
      </c>
      <c r="Q1136" s="13" t="n">
        <f aca="false">IF(AND(ISNUMBER(O1136),O1136-P1136&gt;=Parámetros!$B$7),M1136,IF(J1136&lt;Parámetros!$B$13,J1136,IF(K1136&lt;Parámetros!$B$14,K1136,IF(L1136&lt;Parámetros!$B$15,L1136,M1136))))</f>
        <v>966</v>
      </c>
      <c r="R1136" s="13" t="n">
        <f aca="false">IF(AND(ISNUMBER(O1136),O1136-P1136&gt;=Q1136),O1136-P1136,Q1136)</f>
        <v>1096</v>
      </c>
      <c r="S1136" s="3" t="n">
        <f aca="false">IF(ISNUMBER(O1136),R1136/O1136-1,"")</f>
        <v>-0.000911577028258837</v>
      </c>
      <c r="T1136" s="13" t="n">
        <f aca="false">VLOOKUP(R1136,Parámetros!$A$13:$C$16,3,TRUE())</f>
        <v>0</v>
      </c>
      <c r="U1136" s="13" t="n">
        <f aca="false">IF(R1136&gt;=Parámetros!$B$7,I1136,0)</f>
        <v>75</v>
      </c>
      <c r="V1136" s="13" t="n">
        <f aca="false">R1136*(1-G1136)-T1136-U1136</f>
        <v>867.56</v>
      </c>
      <c r="W1136" s="13" t="n">
        <f aca="false">V1136-F1136</f>
        <v>112.11</v>
      </c>
      <c r="X1136" s="2" t="s">
        <v>13569</v>
      </c>
      <c r="Y1136" s="2"/>
      <c r="Z1136" s="13"/>
      <c r="AA1136" s="2"/>
    </row>
    <row r="1137" customFormat="false" ht="15" hidden="false" customHeight="false" outlineLevel="0" collapsed="false">
      <c r="A1137" s="8" t="s">
        <v>13322</v>
      </c>
      <c r="B1137" s="10" t="str">
        <f aca="false">'Layout Mercado Libre'!C1137</f>
        <v>Dimefor Metformina 850 mg 60 Tabletas</v>
      </c>
      <c r="C1137" s="10" t="str">
        <f aca="false">IFERROR(LEFT('Layout Mercado Libre'!E1137,FIND(" &gt; ",'Layout Mercado Libre'!E1137)-1),"")</f>
        <v>Salud y Equipamiento Médico</v>
      </c>
      <c r="D1137" s="12" t="n">
        <v>408.66</v>
      </c>
      <c r="E1137" s="13" t="n">
        <f aca="false">Parámetros!$B$5</f>
        <v>4</v>
      </c>
      <c r="F1137" s="13" t="n">
        <f aca="false">D1137+E1137</f>
        <v>412.66</v>
      </c>
      <c r="G1137" s="3" t="n">
        <f aca="false">IF(C1137="",Parámetros!$B$9,IFERROR(VLOOKUP(C1137,Parámetros!$A$20:$B$23,2,FALSE()),Parámetros!$B$9))</f>
        <v>0.14</v>
      </c>
      <c r="H1137" s="14" t="n">
        <v>0.26</v>
      </c>
      <c r="I1137" s="12" t="n">
        <v>75</v>
      </c>
      <c r="J1137" s="13" t="n">
        <f aca="false">ROUNDUP((F1137+Parámetros!$C$13)/(1-G1137),0)</f>
        <v>509</v>
      </c>
      <c r="K1137" s="13" t="n">
        <f aca="false">ROUNDUP((F1137+Parámetros!$C$14)/(1-G1137),0)</f>
        <v>515</v>
      </c>
      <c r="L1137" s="13" t="n">
        <f aca="false">ROUNDUP((F1137+Parámetros!$C$15)/(1-G1137),0)</f>
        <v>523</v>
      </c>
      <c r="M1137" s="13" t="n">
        <f aca="false">MAX(ROUNDUP((F1137+I1137)/(1-G1137),0),Parámetros!$B$7)</f>
        <v>568</v>
      </c>
      <c r="N1137" s="12" t="n">
        <v>836.76</v>
      </c>
      <c r="O1137" s="12" t="n">
        <v>718.52</v>
      </c>
      <c r="P1137" s="13" t="n">
        <f aca="false">Parámetros!$B$6</f>
        <v>1</v>
      </c>
      <c r="Q1137" s="13" t="n">
        <f aca="false">IF(AND(ISNUMBER(O1137),O1137-P1137&gt;=Parámetros!$B$7),M1137,IF(J1137&lt;Parámetros!$B$13,J1137,IF(K1137&lt;Parámetros!$B$14,K1137,IF(L1137&lt;Parámetros!$B$15,L1137,M1137))))</f>
        <v>568</v>
      </c>
      <c r="R1137" s="13" t="n">
        <f aca="false">IF(AND(ISNUMBER(O1137),O1137-P1137&gt;=Q1137),O1137-P1137,Q1137)</f>
        <v>717.52</v>
      </c>
      <c r="S1137" s="3" t="n">
        <f aca="false">IF(ISNUMBER(O1137),R1137/O1137-1,"")</f>
        <v>-0.00139174970773259</v>
      </c>
      <c r="T1137" s="13" t="n">
        <f aca="false">VLOOKUP(R1137,Parámetros!$A$13:$C$16,3,TRUE())</f>
        <v>0</v>
      </c>
      <c r="U1137" s="13" t="n">
        <f aca="false">IF(R1137&gt;=Parámetros!$B$7,I1137,0)</f>
        <v>75</v>
      </c>
      <c r="V1137" s="13" t="n">
        <f aca="false">R1137*(1-G1137)-T1137-U1137</f>
        <v>542.0672</v>
      </c>
      <c r="W1137" s="13" t="n">
        <f aca="false">V1137-F1137</f>
        <v>129.4072</v>
      </c>
      <c r="X1137" s="2" t="s">
        <v>13534</v>
      </c>
      <c r="Y1137" s="2"/>
      <c r="Z1137" s="13"/>
      <c r="AA1137" s="2"/>
    </row>
    <row r="1138" customFormat="false" ht="15" hidden="false" customHeight="false" outlineLevel="0" collapsed="false">
      <c r="A1138" s="8" t="s">
        <v>13331</v>
      </c>
      <c r="B1138" s="10" t="str">
        <f aca="false">'Layout Mercado Libre'!C1138</f>
        <v>Prednefrin SF Prednisolona 1% Suspensión Oftálmica 5 ml</v>
      </c>
      <c r="C1138" s="10" t="str">
        <f aca="false">IFERROR(LEFT('Layout Mercado Libre'!E1138,FIND(" &gt; ",'Layout Mercado Libre'!E1138)-1),"")</f>
        <v>Salud y Equipamiento Médico</v>
      </c>
      <c r="D1138" s="12" t="n">
        <v>482.98</v>
      </c>
      <c r="E1138" s="13" t="n">
        <f aca="false">Parámetros!$B$5</f>
        <v>4</v>
      </c>
      <c r="F1138" s="13" t="n">
        <f aca="false">D1138+E1138</f>
        <v>486.98</v>
      </c>
      <c r="G1138" s="3" t="n">
        <f aca="false">IF(C1138="",Parámetros!$B$9,IFERROR(VLOOKUP(C1138,Parámetros!$A$20:$B$23,2,FALSE()),Parámetros!$B$9))</f>
        <v>0.14</v>
      </c>
      <c r="H1138" s="14" t="n">
        <v>0.06</v>
      </c>
      <c r="I1138" s="12" t="n">
        <v>75</v>
      </c>
      <c r="J1138" s="13" t="n">
        <f aca="false">ROUNDUP((F1138+Parámetros!$C$13)/(1-G1138),0)</f>
        <v>596</v>
      </c>
      <c r="K1138" s="13" t="n">
        <f aca="false">ROUNDUP((F1138+Parámetros!$C$14)/(1-G1138),0)</f>
        <v>602</v>
      </c>
      <c r="L1138" s="13" t="n">
        <f aca="false">ROUNDUP((F1138+Parámetros!$C$15)/(1-G1138),0)</f>
        <v>610</v>
      </c>
      <c r="M1138" s="13" t="n">
        <f aca="false">MAX(ROUNDUP((F1138+I1138)/(1-G1138),0),Parámetros!$B$7)</f>
        <v>654</v>
      </c>
      <c r="N1138" s="12" t="n">
        <v>770.07</v>
      </c>
      <c r="O1138" s="12" t="n">
        <v>786.46</v>
      </c>
      <c r="P1138" s="13" t="n">
        <f aca="false">Parámetros!$B$6</f>
        <v>1</v>
      </c>
      <c r="Q1138" s="13" t="n">
        <f aca="false">IF(AND(ISNUMBER(O1138),O1138-P1138&gt;=Parámetros!$B$7),M1138,IF(J1138&lt;Parámetros!$B$13,J1138,IF(K1138&lt;Parámetros!$B$14,K1138,IF(L1138&lt;Parámetros!$B$15,L1138,M1138))))</f>
        <v>654</v>
      </c>
      <c r="R1138" s="13" t="n">
        <f aca="false">IF(AND(ISNUMBER(O1138),O1138-P1138&gt;=Q1138),O1138-P1138,Q1138)</f>
        <v>785.46</v>
      </c>
      <c r="S1138" s="3" t="n">
        <f aca="false">IF(ISNUMBER(O1138),R1138/O1138-1,"")</f>
        <v>-0.00127152048419499</v>
      </c>
      <c r="T1138" s="13" t="n">
        <f aca="false">VLOOKUP(R1138,Parámetros!$A$13:$C$16,3,TRUE())</f>
        <v>0</v>
      </c>
      <c r="U1138" s="13" t="n">
        <f aca="false">IF(R1138&gt;=Parámetros!$B$7,I1138,0)</f>
        <v>75</v>
      </c>
      <c r="V1138" s="13" t="n">
        <f aca="false">R1138*(1-G1138)-T1138-U1138</f>
        <v>600.4956</v>
      </c>
      <c r="W1138" s="13" t="n">
        <f aca="false">V1138-F1138</f>
        <v>113.5156</v>
      </c>
      <c r="X1138" s="2" t="s">
        <v>13542</v>
      </c>
      <c r="Y1138" s="2"/>
      <c r="Z1138" s="13"/>
      <c r="AA1138" s="2"/>
    </row>
    <row r="1139" customFormat="false" ht="15" hidden="false" customHeight="false" outlineLevel="0" collapsed="false">
      <c r="A1139" s="8" t="s">
        <v>13347</v>
      </c>
      <c r="B1139" s="10" t="str">
        <f aca="false">'Layout Mercado Libre'!C1139</f>
        <v>Ulsen Omeprazol 20 mg 1+1 Dos Cajas con 7 Cápsulas</v>
      </c>
      <c r="C1139" s="10" t="str">
        <f aca="false">IFERROR(LEFT('Layout Mercado Libre'!E1139,FIND(" &gt; ",'Layout Mercado Libre'!E1139)-1),"")</f>
        <v>Salud y Equipamiento Médico</v>
      </c>
      <c r="D1139" s="12" t="n">
        <v>240.95</v>
      </c>
      <c r="E1139" s="13" t="n">
        <f aca="false">Parámetros!$B$5</f>
        <v>4</v>
      </c>
      <c r="F1139" s="13" t="n">
        <f aca="false">D1139+E1139</f>
        <v>244.95</v>
      </c>
      <c r="G1139" s="3" t="n">
        <f aca="false">IF(C1139="",Parámetros!$B$9,IFERROR(VLOOKUP(C1139,Parámetros!$A$20:$B$23,2,FALSE()),Parámetros!$B$9))</f>
        <v>0.14</v>
      </c>
      <c r="H1139" s="14" t="n">
        <v>0.15</v>
      </c>
      <c r="I1139" s="12" t="n">
        <v>75</v>
      </c>
      <c r="J1139" s="13" t="n">
        <f aca="false">ROUNDUP((F1139+Parámetros!$C$13)/(1-G1139),0)</f>
        <v>314</v>
      </c>
      <c r="K1139" s="13" t="n">
        <f aca="false">ROUNDUP((F1139+Parámetros!$C$14)/(1-G1139),0)</f>
        <v>320</v>
      </c>
      <c r="L1139" s="13" t="n">
        <f aca="false">ROUNDUP((F1139+Parámetros!$C$15)/(1-G1139),0)</f>
        <v>328</v>
      </c>
      <c r="M1139" s="13" t="n">
        <f aca="false">MAX(ROUNDUP((F1139+I1139)/(1-G1139),0),Parámetros!$B$7)</f>
        <v>373</v>
      </c>
      <c r="N1139" s="12" t="n">
        <v>478.16</v>
      </c>
      <c r="O1139" s="12" t="n">
        <v>424.65</v>
      </c>
      <c r="P1139" s="13" t="n">
        <f aca="false">Parámetros!$B$6</f>
        <v>1</v>
      </c>
      <c r="Q1139" s="13" t="n">
        <f aca="false">IF(AND(ISNUMBER(O1139),O1139-P1139&gt;=Parámetros!$B$7),M1139,IF(J1139&lt;Parámetros!$B$13,J1139,IF(K1139&lt;Parámetros!$B$14,K1139,IF(L1139&lt;Parámetros!$B$15,L1139,M1139))))</f>
        <v>373</v>
      </c>
      <c r="R1139" s="13" t="n">
        <f aca="false">IF(AND(ISNUMBER(O1139),O1139-P1139&gt;=Q1139),O1139-P1139,Q1139)</f>
        <v>423.65</v>
      </c>
      <c r="S1139" s="3" t="n">
        <f aca="false">IF(ISNUMBER(O1139),R1139/O1139-1,"")</f>
        <v>-0.00235488048981514</v>
      </c>
      <c r="T1139" s="13" t="n">
        <f aca="false">VLOOKUP(R1139,Parámetros!$A$13:$C$16,3,TRUE())</f>
        <v>0</v>
      </c>
      <c r="U1139" s="13" t="n">
        <f aca="false">IF(R1139&gt;=Parámetros!$B$7,I1139,0)</f>
        <v>75</v>
      </c>
      <c r="V1139" s="13" t="n">
        <f aca="false">R1139*(1-G1139)-T1139-U1139</f>
        <v>289.339</v>
      </c>
      <c r="W1139" s="13" t="n">
        <f aca="false">V1139-F1139</f>
        <v>44.389</v>
      </c>
      <c r="X1139" s="2" t="s">
        <v>13651</v>
      </c>
      <c r="Y1139" s="2"/>
      <c r="Z1139" s="13"/>
      <c r="AA1139" s="2"/>
    </row>
    <row r="1140" customFormat="false" ht="15" hidden="false" customHeight="false" outlineLevel="0" collapsed="false">
      <c r="A1140" s="8" t="s">
        <v>13357</v>
      </c>
      <c r="B1140" s="10" t="str">
        <f aca="false">'Layout Mercado Libre'!C1140</f>
        <v>Crema Mennen Baby Magic con Protección UV 300 ml</v>
      </c>
      <c r="C1140" s="10" t="str">
        <f aca="false">IFERROR(LEFT('Layout Mercado Libre'!E1140,FIND(" &gt; ",'Layout Mercado Libre'!E1140)-1),"")</f>
        <v>Bebés</v>
      </c>
      <c r="D1140" s="12" t="n">
        <v>65.35</v>
      </c>
      <c r="E1140" s="13" t="n">
        <f aca="false">Parámetros!$B$5</f>
        <v>4</v>
      </c>
      <c r="F1140" s="13" t="n">
        <f aca="false">D1140+E1140</f>
        <v>69.35</v>
      </c>
      <c r="G1140" s="3" t="n">
        <f aca="false">IF(C1140="",Parámetros!$B$9,IFERROR(VLOOKUP(C1140,Parámetros!$A$20:$B$23,2,FALSE()),Parámetros!$B$9))</f>
        <v>0.15</v>
      </c>
      <c r="H1140" s="14" t="n">
        <v>0.41</v>
      </c>
      <c r="I1140" s="12" t="n">
        <v>75</v>
      </c>
      <c r="J1140" s="13" t="n">
        <f aca="false">ROUNDUP((F1140+Parámetros!$C$13)/(1-G1140),0)</f>
        <v>111</v>
      </c>
      <c r="K1140" s="13" t="n">
        <f aca="false">ROUNDUP((F1140+Parámetros!$C$14)/(1-G1140),0)</f>
        <v>117</v>
      </c>
      <c r="L1140" s="13" t="n">
        <f aca="false">ROUNDUP((F1140+Parámetros!$C$15)/(1-G1140),0)</f>
        <v>126</v>
      </c>
      <c r="M1140" s="13" t="n">
        <f aca="false">MAX(ROUNDUP((F1140+I1140)/(1-G1140),0),Parámetros!$B$7)</f>
        <v>299</v>
      </c>
      <c r="N1140" s="12" t="n">
        <v>209.26</v>
      </c>
      <c r="O1140" s="12" t="n">
        <v>67</v>
      </c>
      <c r="P1140" s="13" t="n">
        <f aca="false">Parámetros!$B$6</f>
        <v>1</v>
      </c>
      <c r="Q1140" s="13" t="n">
        <f aca="false">IF(AND(ISNUMBER(O1140),O1140-P1140&gt;=Parámetros!$B$7),M1140,IF(J1140&lt;Parámetros!$B$13,J1140,IF(K1140&lt;Parámetros!$B$14,K1140,IF(L1140&lt;Parámetros!$B$15,L1140,M1140))))</f>
        <v>117</v>
      </c>
      <c r="R1140" s="13" t="n">
        <f aca="false">IF(AND(ISNUMBER(O1140),O1140-P1140&gt;=Q1140),O1140-P1140,Q1140)</f>
        <v>117</v>
      </c>
      <c r="S1140" s="3" t="n">
        <f aca="false">IF(ISNUMBER(O1140),R1140/O1140-1,"")</f>
        <v>0.746268656716418</v>
      </c>
      <c r="T1140" s="13" t="n">
        <f aca="false">VLOOKUP(R1140,Parámetros!$A$13:$C$16,3,TRUE())</f>
        <v>30</v>
      </c>
      <c r="U1140" s="13" t="n">
        <f aca="false">IF(R1140&gt;=Parámetros!$B$7,I1140,0)</f>
        <v>0</v>
      </c>
      <c r="V1140" s="13" t="n">
        <f aca="false">R1140*(1-G1140)-T1140-U1140</f>
        <v>69.45</v>
      </c>
      <c r="W1140" s="13" t="n">
        <f aca="false">V1140-F1140</f>
        <v>0.100000000000009</v>
      </c>
      <c r="X1140" s="2" t="s">
        <v>13681</v>
      </c>
      <c r="Y1140" s="2"/>
      <c r="Z1140" s="13"/>
      <c r="AA1140" s="2"/>
    </row>
    <row r="1141" customFormat="false" ht="15" hidden="false" customHeight="false" outlineLevel="0" collapsed="false">
      <c r="A1141" s="8" t="s">
        <v>13366</v>
      </c>
      <c r="B1141" s="10" t="str">
        <f aca="false">'Layout Mercado Libre'!C1141</f>
        <v>Carnotprim Metoclopramida Solución 100 ml con Pipeta</v>
      </c>
      <c r="C1141" s="10" t="str">
        <f aca="false">IFERROR(LEFT('Layout Mercado Libre'!E1141,FIND(" &gt; ",'Layout Mercado Libre'!E1141)-1),"")</f>
        <v>Salud y Equipamiento Médico</v>
      </c>
      <c r="D1141" s="12" t="n">
        <v>335.04</v>
      </c>
      <c r="E1141" s="13" t="n">
        <f aca="false">Parámetros!$B$5</f>
        <v>4</v>
      </c>
      <c r="F1141" s="13" t="n">
        <f aca="false">D1141+E1141</f>
        <v>339.04</v>
      </c>
      <c r="G1141" s="3" t="n">
        <f aca="false">IF(C1141="",Parámetros!$B$9,IFERROR(VLOOKUP(C1141,Parámetros!$A$20:$B$23,2,FALSE()),Parámetros!$B$9))</f>
        <v>0.14</v>
      </c>
      <c r="H1141" s="14" t="n">
        <v>0.17</v>
      </c>
      <c r="I1141" s="12" t="n">
        <v>75</v>
      </c>
      <c r="J1141" s="13" t="n">
        <f aca="false">ROUNDUP((F1141+Parámetros!$C$13)/(1-G1141),0)</f>
        <v>424</v>
      </c>
      <c r="K1141" s="13" t="n">
        <f aca="false">ROUNDUP((F1141+Parámetros!$C$14)/(1-G1141),0)</f>
        <v>430</v>
      </c>
      <c r="L1141" s="13" t="n">
        <f aca="false">ROUNDUP((F1141+Parámetros!$C$15)/(1-G1141),0)</f>
        <v>438</v>
      </c>
      <c r="M1141" s="13" t="n">
        <f aca="false">MAX(ROUNDUP((F1141+I1141)/(1-G1141),0),Parámetros!$B$7)</f>
        <v>482</v>
      </c>
      <c r="N1141" s="12" t="n">
        <v>534.29</v>
      </c>
      <c r="O1141" s="12" t="n">
        <v>385</v>
      </c>
      <c r="P1141" s="13" t="n">
        <f aca="false">Parámetros!$B$6</f>
        <v>1</v>
      </c>
      <c r="Q1141" s="13" t="n">
        <f aca="false">IF(AND(ISNUMBER(O1141),O1141-P1141&gt;=Parámetros!$B$7),M1141,IF(J1141&lt;Parámetros!$B$13,J1141,IF(K1141&lt;Parámetros!$B$14,K1141,IF(L1141&lt;Parámetros!$B$15,L1141,M1141))))</f>
        <v>482</v>
      </c>
      <c r="R1141" s="13" t="n">
        <f aca="false">IF(AND(ISNUMBER(O1141),O1141-P1141&gt;=Q1141),O1141-P1141,Q1141)</f>
        <v>482</v>
      </c>
      <c r="S1141" s="3" t="n">
        <f aca="false">IF(ISNUMBER(O1141),R1141/O1141-1,"")</f>
        <v>0.251948051948052</v>
      </c>
      <c r="T1141" s="13" t="n">
        <f aca="false">VLOOKUP(R1141,Parámetros!$A$13:$C$16,3,TRUE())</f>
        <v>0</v>
      </c>
      <c r="U1141" s="13" t="n">
        <f aca="false">IF(R1141&gt;=Parámetros!$B$7,I1141,0)</f>
        <v>75</v>
      </c>
      <c r="V1141" s="13" t="n">
        <f aca="false">R1141*(1-G1141)-T1141-U1141</f>
        <v>339.52</v>
      </c>
      <c r="W1141" s="13" t="n">
        <f aca="false">V1141-F1141</f>
        <v>0.479999999999961</v>
      </c>
      <c r="X1141" s="2" t="s">
        <v>13608</v>
      </c>
      <c r="Y1141" s="2"/>
      <c r="Z1141" s="13"/>
      <c r="AA1141" s="2"/>
    </row>
    <row r="1142" customFormat="false" ht="15" hidden="false" customHeight="false" outlineLevel="0" collapsed="false">
      <c r="A1142" s="8" t="s">
        <v>13378</v>
      </c>
      <c r="B1142" s="10" t="str">
        <f aca="false">'Layout Mercado Libre'!C1142</f>
        <v>Aceler Ácido Fusídico 2% Crema 15 g</v>
      </c>
      <c r="C1142" s="10" t="str">
        <f aca="false">IFERROR(LEFT('Layout Mercado Libre'!E1142,FIND(" &gt; ",'Layout Mercado Libre'!E1142)-1),"")</f>
        <v>Salud y Equipamiento Médico</v>
      </c>
      <c r="D1142" s="12" t="n">
        <v>286.7</v>
      </c>
      <c r="E1142" s="13" t="n">
        <f aca="false">Parámetros!$B$5</f>
        <v>4</v>
      </c>
      <c r="F1142" s="13" t="n">
        <f aca="false">D1142+E1142</f>
        <v>290.7</v>
      </c>
      <c r="G1142" s="3" t="n">
        <f aca="false">IF(C1142="",Parámetros!$B$9,IFERROR(VLOOKUP(C1142,Parámetros!$A$20:$B$23,2,FALSE()),Parámetros!$B$9))</f>
        <v>0.14</v>
      </c>
      <c r="H1142" s="14" t="n">
        <v>0.07</v>
      </c>
      <c r="I1142" s="12" t="n">
        <v>75</v>
      </c>
      <c r="J1142" s="13" t="n">
        <f aca="false">ROUNDUP((F1142+Parámetros!$C$13)/(1-G1142),0)</f>
        <v>368</v>
      </c>
      <c r="K1142" s="13" t="n">
        <f aca="false">ROUNDUP((F1142+Parámetros!$C$14)/(1-G1142),0)</f>
        <v>373</v>
      </c>
      <c r="L1142" s="13" t="n">
        <f aca="false">ROUNDUP((F1142+Parámetros!$C$15)/(1-G1142),0)</f>
        <v>382</v>
      </c>
      <c r="M1142" s="13" t="n">
        <f aca="false">MAX(ROUNDUP((F1142+I1142)/(1-G1142),0),Parámetros!$B$7)</f>
        <v>426</v>
      </c>
      <c r="N1142" s="12" t="n">
        <v>532.84</v>
      </c>
      <c r="O1142" s="12" t="n">
        <v>460</v>
      </c>
      <c r="P1142" s="13" t="n">
        <f aca="false">Parámetros!$B$6</f>
        <v>1</v>
      </c>
      <c r="Q1142" s="13" t="n">
        <f aca="false">IF(AND(ISNUMBER(O1142),O1142-P1142&gt;=Parámetros!$B$7),M1142,IF(J1142&lt;Parámetros!$B$13,J1142,IF(K1142&lt;Parámetros!$B$14,K1142,IF(L1142&lt;Parámetros!$B$15,L1142,M1142))))</f>
        <v>426</v>
      </c>
      <c r="R1142" s="13" t="n">
        <f aca="false">IF(AND(ISNUMBER(O1142),O1142-P1142&gt;=Q1142),O1142-P1142,Q1142)</f>
        <v>459</v>
      </c>
      <c r="S1142" s="3" t="n">
        <f aca="false">IF(ISNUMBER(O1142),R1142/O1142-1,"")</f>
        <v>-0.00217391304347825</v>
      </c>
      <c r="T1142" s="13" t="n">
        <f aca="false">VLOOKUP(R1142,Parámetros!$A$13:$C$16,3,TRUE())</f>
        <v>0</v>
      </c>
      <c r="U1142" s="13" t="n">
        <f aca="false">IF(R1142&gt;=Parámetros!$B$7,I1142,0)</f>
        <v>75</v>
      </c>
      <c r="V1142" s="13" t="n">
        <f aca="false">R1142*(1-G1142)-T1142-U1142</f>
        <v>319.74</v>
      </c>
      <c r="W1142" s="13" t="n">
        <f aca="false">V1142-F1142</f>
        <v>29.04</v>
      </c>
      <c r="X1142" s="2" t="s">
        <v>13654</v>
      </c>
      <c r="Y1142" s="2"/>
      <c r="Z1142" s="13"/>
      <c r="AA1142" s="2"/>
    </row>
    <row r="1143" customFormat="false" ht="15" hidden="false" customHeight="false" outlineLevel="0" collapsed="false">
      <c r="A1143" s="8" t="s">
        <v>13389</v>
      </c>
      <c r="B1143" s="10" t="str">
        <f aca="false">'Layout Mercado Libre'!C1143</f>
        <v>Biomics Cefixima 100 mg/5 ml Suspensión 100 ml</v>
      </c>
      <c r="C1143" s="10" t="str">
        <f aca="false">IFERROR(LEFT('Layout Mercado Libre'!E1143,FIND(" &gt; ",'Layout Mercado Libre'!E1143)-1),"")</f>
        <v>Salud y Equipamiento Médico</v>
      </c>
      <c r="D1143" s="12" t="n">
        <v>814.97</v>
      </c>
      <c r="E1143" s="13" t="n">
        <f aca="false">Parámetros!$B$5</f>
        <v>4</v>
      </c>
      <c r="F1143" s="13" t="n">
        <f aca="false">D1143+E1143</f>
        <v>818.97</v>
      </c>
      <c r="G1143" s="3" t="n">
        <f aca="false">IF(C1143="",Parámetros!$B$9,IFERROR(VLOOKUP(C1143,Parámetros!$A$20:$B$23,2,FALSE()),Parámetros!$B$9))</f>
        <v>0.14</v>
      </c>
      <c r="H1143" s="14" t="n">
        <v>0.17</v>
      </c>
      <c r="I1143" s="12" t="n">
        <v>75</v>
      </c>
      <c r="J1143" s="13" t="n">
        <f aca="false">ROUNDUP((F1143+Parámetros!$C$13)/(1-G1143),0)</f>
        <v>982</v>
      </c>
      <c r="K1143" s="13" t="n">
        <f aca="false">ROUNDUP((F1143+Parámetros!$C$14)/(1-G1143),0)</f>
        <v>988</v>
      </c>
      <c r="L1143" s="13" t="n">
        <f aca="false">ROUNDUP((F1143+Parámetros!$C$15)/(1-G1143),0)</f>
        <v>996</v>
      </c>
      <c r="M1143" s="13" t="n">
        <f aca="false">MAX(ROUNDUP((F1143+I1143)/(1-G1143),0),Parámetros!$B$7)</f>
        <v>1040</v>
      </c>
      <c r="N1143" s="12" t="n">
        <v>1307.01</v>
      </c>
      <c r="O1143" s="12" t="n">
        <v>1235.05</v>
      </c>
      <c r="P1143" s="13" t="n">
        <f aca="false">Parámetros!$B$6</f>
        <v>1</v>
      </c>
      <c r="Q1143" s="13" t="n">
        <f aca="false">IF(AND(ISNUMBER(O1143),O1143-P1143&gt;=Parámetros!$B$7),M1143,IF(J1143&lt;Parámetros!$B$13,J1143,IF(K1143&lt;Parámetros!$B$14,K1143,IF(L1143&lt;Parámetros!$B$15,L1143,M1143))))</f>
        <v>1040</v>
      </c>
      <c r="R1143" s="13" t="n">
        <f aca="false">IF(AND(ISNUMBER(O1143),O1143-P1143&gt;=Q1143),O1143-P1143,Q1143)</f>
        <v>1234.05</v>
      </c>
      <c r="S1143" s="3" t="n">
        <f aca="false">IF(ISNUMBER(O1143),R1143/O1143-1,"")</f>
        <v>-0.000809683818468909</v>
      </c>
      <c r="T1143" s="13" t="n">
        <f aca="false">VLOOKUP(R1143,Parámetros!$A$13:$C$16,3,TRUE())</f>
        <v>0</v>
      </c>
      <c r="U1143" s="13" t="n">
        <f aca="false">IF(R1143&gt;=Parámetros!$B$7,I1143,0)</f>
        <v>75</v>
      </c>
      <c r="V1143" s="13" t="n">
        <f aca="false">R1143*(1-G1143)-T1143-U1143</f>
        <v>986.283</v>
      </c>
      <c r="W1143" s="13" t="n">
        <f aca="false">V1143-F1143</f>
        <v>167.313</v>
      </c>
      <c r="X1143" s="2" t="s">
        <v>13608</v>
      </c>
      <c r="Y1143" s="2"/>
      <c r="Z1143" s="13"/>
      <c r="AA1143" s="2"/>
    </row>
    <row r="1144" customFormat="false" ht="15" hidden="false" customHeight="false" outlineLevel="0" collapsed="false">
      <c r="A1144" s="8" t="s">
        <v>13401</v>
      </c>
      <c r="B1144" s="10" t="str">
        <f aca="false">'Layout Mercado Libre'!C1144</f>
        <v>Eutirox Levotiroxina Sódica 112 mcg 50 Tabletas</v>
      </c>
      <c r="C1144" s="10" t="str">
        <f aca="false">IFERROR(LEFT('Layout Mercado Libre'!E1144,FIND(" &gt; ",'Layout Mercado Libre'!E1144)-1),"")</f>
        <v>Salud y Equipamiento Médico</v>
      </c>
      <c r="D1144" s="12" t="n">
        <v>302.85</v>
      </c>
      <c r="E1144" s="13" t="n">
        <f aca="false">Parámetros!$B$5</f>
        <v>4</v>
      </c>
      <c r="F1144" s="13" t="n">
        <f aca="false">D1144+E1144</f>
        <v>306.85</v>
      </c>
      <c r="G1144" s="3" t="n">
        <f aca="false">IF(C1144="",Parámetros!$B$9,IFERROR(VLOOKUP(C1144,Parámetros!$A$20:$B$23,2,FALSE()),Parámetros!$B$9))</f>
        <v>0.14</v>
      </c>
      <c r="H1144" s="14" t="n">
        <v>0.23</v>
      </c>
      <c r="I1144" s="12" t="n">
        <v>75</v>
      </c>
      <c r="J1144" s="13" t="n">
        <f aca="false">ROUNDUP((F1144+Parámetros!$C$13)/(1-G1144),0)</f>
        <v>386</v>
      </c>
      <c r="K1144" s="13" t="n">
        <f aca="false">ROUNDUP((F1144+Parámetros!$C$14)/(1-G1144),0)</f>
        <v>392</v>
      </c>
      <c r="L1144" s="13" t="n">
        <f aca="false">ROUNDUP((F1144+Parámetros!$C$15)/(1-G1144),0)</f>
        <v>400</v>
      </c>
      <c r="M1144" s="13" t="n">
        <f aca="false">MAX(ROUNDUP((F1144+I1144)/(1-G1144),0),Parámetros!$B$7)</f>
        <v>445</v>
      </c>
      <c r="N1144" s="12" t="n">
        <v>908.86</v>
      </c>
      <c r="O1144" s="12" t="n">
        <v>707</v>
      </c>
      <c r="P1144" s="13" t="n">
        <f aca="false">Parámetros!$B$6</f>
        <v>1</v>
      </c>
      <c r="Q1144" s="13" t="n">
        <f aca="false">IF(AND(ISNUMBER(O1144),O1144-P1144&gt;=Parámetros!$B$7),M1144,IF(J1144&lt;Parámetros!$B$13,J1144,IF(K1144&lt;Parámetros!$B$14,K1144,IF(L1144&lt;Parámetros!$B$15,L1144,M1144))))</f>
        <v>445</v>
      </c>
      <c r="R1144" s="13" t="n">
        <f aca="false">IF(AND(ISNUMBER(O1144),O1144-P1144&gt;=Q1144),O1144-P1144,Q1144)</f>
        <v>706</v>
      </c>
      <c r="S1144" s="3" t="n">
        <f aca="false">IF(ISNUMBER(O1144),R1144/O1144-1,"")</f>
        <v>-0.00141442715700146</v>
      </c>
      <c r="T1144" s="13" t="n">
        <f aca="false">VLOOKUP(R1144,Parámetros!$A$13:$C$16,3,TRUE())</f>
        <v>0</v>
      </c>
      <c r="U1144" s="13" t="n">
        <f aca="false">IF(R1144&gt;=Parámetros!$B$7,I1144,0)</f>
        <v>75</v>
      </c>
      <c r="V1144" s="13" t="n">
        <f aca="false">R1144*(1-G1144)-T1144-U1144</f>
        <v>532.16</v>
      </c>
      <c r="W1144" s="13" t="n">
        <f aca="false">V1144-F1144</f>
        <v>225.31</v>
      </c>
      <c r="X1144" s="2" t="s">
        <v>13567</v>
      </c>
      <c r="Y1144" s="2"/>
      <c r="Z1144" s="13"/>
      <c r="AA1144" s="2"/>
    </row>
    <row r="1145" customFormat="false" ht="15" hidden="false" customHeight="false" outlineLevel="0" collapsed="false">
      <c r="A1145" s="8" t="s">
        <v>13411</v>
      </c>
      <c r="B1145" s="10" t="str">
        <f aca="false">'Layout Mercado Libre'!C1145</f>
        <v>Desodorante Stefano Next Level Aerosol 150 ml</v>
      </c>
      <c r="C1145" s="10" t="str">
        <f aca="false">IFERROR(LEFT('Layout Mercado Libre'!E1145,FIND(" &gt; ",'Layout Mercado Libre'!E1145)-1),"")</f>
        <v>Belleza y Cuidado Personal</v>
      </c>
      <c r="D1145" s="12" t="n">
        <v>52.74</v>
      </c>
      <c r="E1145" s="13" t="n">
        <f aca="false">Parámetros!$B$5</f>
        <v>4</v>
      </c>
      <c r="F1145" s="13" t="n">
        <f aca="false">D1145+E1145</f>
        <v>56.74</v>
      </c>
      <c r="G1145" s="3" t="n">
        <f aca="false">IF(C1145="",Parámetros!$B$9,IFERROR(VLOOKUP(C1145,Parámetros!$A$20:$B$23,2,FALSE()),Parámetros!$B$9))</f>
        <v>0.14</v>
      </c>
      <c r="H1145" s="14" t="n">
        <v>0.23</v>
      </c>
      <c r="I1145" s="12" t="n">
        <v>75</v>
      </c>
      <c r="J1145" s="13" t="n">
        <f aca="false">ROUNDUP((F1145+Parámetros!$C$13)/(1-G1145),0)</f>
        <v>96</v>
      </c>
      <c r="K1145" s="13" t="n">
        <f aca="false">ROUNDUP((F1145+Parámetros!$C$14)/(1-G1145),0)</f>
        <v>101</v>
      </c>
      <c r="L1145" s="13" t="n">
        <f aca="false">ROUNDUP((F1145+Parámetros!$C$15)/(1-G1145),0)</f>
        <v>109</v>
      </c>
      <c r="M1145" s="13" t="n">
        <f aca="false">MAX(ROUNDUP((F1145+I1145)/(1-G1145),0),Parámetros!$B$7)</f>
        <v>299</v>
      </c>
      <c r="N1145" s="12"/>
      <c r="O1145" s="12"/>
      <c r="P1145" s="13" t="n">
        <f aca="false">Parámetros!$B$6</f>
        <v>1</v>
      </c>
      <c r="Q1145" s="13" t="n">
        <f aca="false">IF(AND(ISNUMBER(O1145),O1145-P1145&gt;=Parámetros!$B$7),M1145,IF(J1145&lt;Parámetros!$B$13,J1145,IF(K1145&lt;Parámetros!$B$14,K1145,IF(L1145&lt;Parámetros!$B$15,L1145,M1145))))</f>
        <v>96</v>
      </c>
      <c r="R1145" s="13" t="n">
        <f aca="false">IF(AND(ISNUMBER(O1145),O1145-P1145&gt;=Q1145),O1145-P1145,Q1145)</f>
        <v>96</v>
      </c>
      <c r="S1145" s="3" t="str">
        <f aca="false">IF(ISNUMBER(O1145),R1145/O1145-1,"")</f>
        <v/>
      </c>
      <c r="T1145" s="13" t="n">
        <f aca="false">VLOOKUP(R1145,Parámetros!$A$13:$C$16,3,TRUE())</f>
        <v>25</v>
      </c>
      <c r="U1145" s="13" t="n">
        <f aca="false">IF(R1145&gt;=Parámetros!$B$7,I1145,0)</f>
        <v>0</v>
      </c>
      <c r="V1145" s="13" t="n">
        <f aca="false">R1145*(1-G1145)-T1145-U1145</f>
        <v>57.56</v>
      </c>
      <c r="W1145" s="13" t="n">
        <f aca="false">V1145-F1145</f>
        <v>0.82</v>
      </c>
      <c r="X1145" s="2" t="s">
        <v>13625</v>
      </c>
      <c r="Y1145" s="2"/>
      <c r="Z1145" s="13"/>
      <c r="AA1145" s="2"/>
    </row>
    <row r="1146" customFormat="false" ht="15" hidden="false" customHeight="false" outlineLevel="0" collapsed="false">
      <c r="A1146" s="8" t="s">
        <v>13420</v>
      </c>
      <c r="B1146" s="10" t="str">
        <f aca="false">'Layout Mercado Libre'!C1146</f>
        <v>Cepillo Dental Oral-B Pro Doble Acción Mayor Alcance 2 Pzas</v>
      </c>
      <c r="C1146" s="10" t="str">
        <f aca="false">IFERROR(LEFT('Layout Mercado Libre'!E1146,FIND(" &gt; ",'Layout Mercado Libre'!E1146)-1),"")</f>
        <v>Belleza y Cuidado Personal</v>
      </c>
      <c r="D1146" s="12" t="n">
        <v>33.24</v>
      </c>
      <c r="E1146" s="13" t="n">
        <f aca="false">Parámetros!$B$5</f>
        <v>4</v>
      </c>
      <c r="F1146" s="13" t="n">
        <f aca="false">D1146+E1146</f>
        <v>37.24</v>
      </c>
      <c r="G1146" s="3" t="n">
        <f aca="false">IF(C1146="",Parámetros!$B$9,IFERROR(VLOOKUP(C1146,Parámetros!$A$20:$B$23,2,FALSE()),Parámetros!$B$9))</f>
        <v>0.14</v>
      </c>
      <c r="H1146" s="14" t="n">
        <v>0.16</v>
      </c>
      <c r="I1146" s="12" t="n">
        <v>75</v>
      </c>
      <c r="J1146" s="13" t="n">
        <f aca="false">ROUNDUP((F1146+Parámetros!$C$13)/(1-G1146),0)</f>
        <v>73</v>
      </c>
      <c r="K1146" s="13" t="n">
        <f aca="false">ROUNDUP((F1146+Parámetros!$C$14)/(1-G1146),0)</f>
        <v>79</v>
      </c>
      <c r="L1146" s="13" t="n">
        <f aca="false">ROUNDUP((F1146+Parámetros!$C$15)/(1-G1146),0)</f>
        <v>87</v>
      </c>
      <c r="M1146" s="13" t="n">
        <f aca="false">MAX(ROUNDUP((F1146+I1146)/(1-G1146),0),Parámetros!$B$7)</f>
        <v>299</v>
      </c>
      <c r="N1146" s="12" t="n">
        <v>83.72</v>
      </c>
      <c r="O1146" s="12" t="n">
        <v>74.93</v>
      </c>
      <c r="P1146" s="13" t="n">
        <f aca="false">Parámetros!$B$6</f>
        <v>1</v>
      </c>
      <c r="Q1146" s="13" t="n">
        <f aca="false">IF(AND(ISNUMBER(O1146),O1146-P1146&gt;=Parámetros!$B$7),M1146,IF(J1146&lt;Parámetros!$B$13,J1146,IF(K1146&lt;Parámetros!$B$14,K1146,IF(L1146&lt;Parámetros!$B$15,L1146,M1146))))</f>
        <v>73</v>
      </c>
      <c r="R1146" s="13" t="n">
        <f aca="false">IF(AND(ISNUMBER(O1146),O1146-P1146&gt;=Q1146),O1146-P1146,Q1146)</f>
        <v>73.93</v>
      </c>
      <c r="S1146" s="3" t="n">
        <f aca="false">IF(ISNUMBER(O1146),R1146/O1146-1,"")</f>
        <v>-0.0133457894034432</v>
      </c>
      <c r="T1146" s="13" t="n">
        <f aca="false">VLOOKUP(R1146,Parámetros!$A$13:$C$16,3,TRUE())</f>
        <v>25</v>
      </c>
      <c r="U1146" s="13" t="n">
        <f aca="false">IF(R1146&gt;=Parámetros!$B$7,I1146,0)</f>
        <v>0</v>
      </c>
      <c r="V1146" s="13" t="n">
        <f aca="false">R1146*(1-G1146)-T1146-U1146</f>
        <v>38.5798</v>
      </c>
      <c r="W1146" s="13" t="n">
        <f aca="false">V1146-F1146</f>
        <v>1.3398</v>
      </c>
      <c r="X1146" s="2" t="s">
        <v>13769</v>
      </c>
      <c r="Y1146" s="2"/>
      <c r="Z1146" s="13"/>
      <c r="AA1146" s="2"/>
    </row>
    <row r="1147" customFormat="false" ht="15" hidden="false" customHeight="false" outlineLevel="0" collapsed="false">
      <c r="A1147" s="8" t="s">
        <v>13433</v>
      </c>
      <c r="B1147" s="10" t="str">
        <f aca="false">'Layout Mercado Libre'!C1147</f>
        <v>Tukol-D Jarabe Adulto Guaifenesina Dextrometorfano 125 ml</v>
      </c>
      <c r="C1147" s="10" t="str">
        <f aca="false">IFERROR(LEFT('Layout Mercado Libre'!E1147,FIND(" &gt; ",'Layout Mercado Libre'!E1147)-1),"")</f>
        <v>Salud y Equipamiento Médico</v>
      </c>
      <c r="D1147" s="12" t="n">
        <v>101.7</v>
      </c>
      <c r="E1147" s="13" t="n">
        <f aca="false">Parámetros!$B$5</f>
        <v>4</v>
      </c>
      <c r="F1147" s="13" t="n">
        <f aca="false">D1147+E1147</f>
        <v>105.7</v>
      </c>
      <c r="G1147" s="3" t="n">
        <f aca="false">IF(C1147="",Parámetros!$B$9,IFERROR(VLOOKUP(C1147,Parámetros!$A$20:$B$23,2,FALSE()),Parámetros!$B$9))</f>
        <v>0.14</v>
      </c>
      <c r="H1147" s="14" t="n">
        <v>0.2</v>
      </c>
      <c r="I1147" s="12" t="n">
        <v>75</v>
      </c>
      <c r="J1147" s="13" t="n">
        <f aca="false">ROUNDUP((F1147+Parámetros!$C$13)/(1-G1147),0)</f>
        <v>152</v>
      </c>
      <c r="K1147" s="13" t="n">
        <f aca="false">ROUNDUP((F1147+Parámetros!$C$14)/(1-G1147),0)</f>
        <v>158</v>
      </c>
      <c r="L1147" s="13" t="n">
        <f aca="false">ROUNDUP((F1147+Parámetros!$C$15)/(1-G1147),0)</f>
        <v>166</v>
      </c>
      <c r="M1147" s="13" t="n">
        <f aca="false">MAX(ROUNDUP((F1147+I1147)/(1-G1147),0),Parámetros!$B$7)</f>
        <v>299</v>
      </c>
      <c r="N1147" s="12" t="n">
        <v>171.11</v>
      </c>
      <c r="O1147" s="12" t="n">
        <v>114.98</v>
      </c>
      <c r="P1147" s="13" t="n">
        <f aca="false">Parámetros!$B$6</f>
        <v>1</v>
      </c>
      <c r="Q1147" s="13" t="n">
        <f aca="false">IF(AND(ISNUMBER(O1147),O1147-P1147&gt;=Parámetros!$B$7),M1147,IF(J1147&lt;Parámetros!$B$13,J1147,IF(K1147&lt;Parámetros!$B$14,K1147,IF(L1147&lt;Parámetros!$B$15,L1147,M1147))))</f>
        <v>166</v>
      </c>
      <c r="R1147" s="13" t="n">
        <f aca="false">IF(AND(ISNUMBER(O1147),O1147-P1147&gt;=Q1147),O1147-P1147,Q1147)</f>
        <v>166</v>
      </c>
      <c r="S1147" s="3" t="n">
        <f aca="false">IF(ISNUMBER(O1147),R1147/O1147-1,"")</f>
        <v>0.44372934423378</v>
      </c>
      <c r="T1147" s="13" t="n">
        <f aca="false">VLOOKUP(R1147,Parámetros!$A$13:$C$16,3,TRUE())</f>
        <v>37</v>
      </c>
      <c r="U1147" s="13" t="n">
        <f aca="false">IF(R1147&gt;=Parámetros!$B$7,I1147,0)</f>
        <v>0</v>
      </c>
      <c r="V1147" s="13" t="n">
        <f aca="false">R1147*(1-G1147)-T1147-U1147</f>
        <v>105.76</v>
      </c>
      <c r="W1147" s="13" t="n">
        <f aca="false">V1147-F1147</f>
        <v>0.0599999999999881</v>
      </c>
      <c r="X1147" s="2" t="s">
        <v>13609</v>
      </c>
      <c r="Y1147" s="2"/>
      <c r="Z1147" s="13"/>
      <c r="AA1147" s="2"/>
    </row>
    <row r="1148" customFormat="false" ht="15" hidden="false" customHeight="false" outlineLevel="0" collapsed="false">
      <c r="A1148" s="8" t="s">
        <v>13445</v>
      </c>
      <c r="B1148" s="10" t="str">
        <f aca="false">'Layout Mercado Libre'!C1148</f>
        <v>Cepillo Dental Oral-B Pro Doble Acción Mayor Alcance Mediano</v>
      </c>
      <c r="C1148" s="10" t="str">
        <f aca="false">IFERROR(LEFT('Layout Mercado Libre'!E1148,FIND(" &gt; ",'Layout Mercado Libre'!E1148)-1),"")</f>
        <v>Belleza y Cuidado Personal</v>
      </c>
      <c r="D1148" s="12" t="n">
        <v>23.27</v>
      </c>
      <c r="E1148" s="13" t="n">
        <f aca="false">Parámetros!$B$5</f>
        <v>4</v>
      </c>
      <c r="F1148" s="13" t="n">
        <f aca="false">D1148+E1148</f>
        <v>27.27</v>
      </c>
      <c r="G1148" s="3" t="n">
        <f aca="false">IF(C1148="",Parámetros!$B$9,IFERROR(VLOOKUP(C1148,Parámetros!$A$20:$B$23,2,FALSE()),Parámetros!$B$9))</f>
        <v>0.14</v>
      </c>
      <c r="H1148" s="14" t="n">
        <v>0.16</v>
      </c>
      <c r="I1148" s="12" t="n">
        <v>75</v>
      </c>
      <c r="J1148" s="13" t="n">
        <f aca="false">ROUNDUP((F1148+Parámetros!$C$13)/(1-G1148),0)</f>
        <v>61</v>
      </c>
      <c r="K1148" s="13" t="n">
        <f aca="false">ROUNDUP((F1148+Parámetros!$C$14)/(1-G1148),0)</f>
        <v>67</v>
      </c>
      <c r="L1148" s="13" t="n">
        <f aca="false">ROUNDUP((F1148+Parámetros!$C$15)/(1-G1148),0)</f>
        <v>75</v>
      </c>
      <c r="M1148" s="13" t="n">
        <f aca="false">MAX(ROUNDUP((F1148+I1148)/(1-G1148),0),Parámetros!$B$7)</f>
        <v>299</v>
      </c>
      <c r="N1148" s="12" t="n">
        <v>75.45</v>
      </c>
      <c r="O1148" s="12" t="n">
        <v>66.93</v>
      </c>
      <c r="P1148" s="13" t="n">
        <f aca="false">Parámetros!$B$6</f>
        <v>1</v>
      </c>
      <c r="Q1148" s="13" t="n">
        <f aca="false">IF(AND(ISNUMBER(O1148),O1148-P1148&gt;=Parámetros!$B$7),M1148,IF(J1148&lt;Parámetros!$B$13,J1148,IF(K1148&lt;Parámetros!$B$14,K1148,IF(L1148&lt;Parámetros!$B$15,L1148,M1148))))</f>
        <v>61</v>
      </c>
      <c r="R1148" s="13" t="n">
        <f aca="false">IF(AND(ISNUMBER(O1148),O1148-P1148&gt;=Q1148),O1148-P1148,Q1148)</f>
        <v>65.93</v>
      </c>
      <c r="S1148" s="3" t="n">
        <f aca="false">IF(ISNUMBER(O1148),R1148/O1148-1,"")</f>
        <v>-0.0149409831166891</v>
      </c>
      <c r="T1148" s="13" t="n">
        <f aca="false">VLOOKUP(R1148,Parámetros!$A$13:$C$16,3,TRUE())</f>
        <v>25</v>
      </c>
      <c r="U1148" s="13" t="n">
        <f aca="false">IF(R1148&gt;=Parámetros!$B$7,I1148,0)</f>
        <v>0</v>
      </c>
      <c r="V1148" s="13" t="n">
        <f aca="false">R1148*(1-G1148)-T1148-U1148</f>
        <v>31.6998</v>
      </c>
      <c r="W1148" s="13" t="n">
        <f aca="false">V1148-F1148</f>
        <v>4.4298</v>
      </c>
      <c r="X1148" s="2" t="s">
        <v>13551</v>
      </c>
      <c r="Y1148" s="2"/>
      <c r="Z1148" s="13"/>
      <c r="AA1148" s="2"/>
    </row>
    <row r="1149" customFormat="false" ht="15" hidden="false" customHeight="false" outlineLevel="0" collapsed="false">
      <c r="A1149" s="8" t="s">
        <v>13454</v>
      </c>
      <c r="B1149" s="10" t="str">
        <f aca="false">'Layout Mercado Libre'!C1149</f>
        <v>Dimefor Metformina 500 mg 60 Tabletas</v>
      </c>
      <c r="C1149" s="10" t="str">
        <f aca="false">IFERROR(LEFT('Layout Mercado Libre'!E1149,FIND(" &gt; ",'Layout Mercado Libre'!E1149)-1),"")</f>
        <v>Salud y Equipamiento Médico</v>
      </c>
      <c r="D1149" s="12" t="n">
        <v>255.78</v>
      </c>
      <c r="E1149" s="13" t="n">
        <f aca="false">Parámetros!$B$5</f>
        <v>4</v>
      </c>
      <c r="F1149" s="13" t="n">
        <f aca="false">D1149+E1149</f>
        <v>259.78</v>
      </c>
      <c r="G1149" s="3" t="n">
        <f aca="false">IF(C1149="",Parámetros!$B$9,IFERROR(VLOOKUP(C1149,Parámetros!$A$20:$B$23,2,FALSE()),Parámetros!$B$9))</f>
        <v>0.14</v>
      </c>
      <c r="H1149" s="14" t="n">
        <v>0.26</v>
      </c>
      <c r="I1149" s="12" t="n">
        <v>75</v>
      </c>
      <c r="J1149" s="13" t="n">
        <f aca="false">ROUNDUP((F1149+Parámetros!$C$13)/(1-G1149),0)</f>
        <v>332</v>
      </c>
      <c r="K1149" s="13" t="n">
        <f aca="false">ROUNDUP((F1149+Parámetros!$C$14)/(1-G1149),0)</f>
        <v>337</v>
      </c>
      <c r="L1149" s="13" t="n">
        <f aca="false">ROUNDUP((F1149+Parámetros!$C$15)/(1-G1149),0)</f>
        <v>346</v>
      </c>
      <c r="M1149" s="13" t="n">
        <f aca="false">MAX(ROUNDUP((F1149+I1149)/(1-G1149),0),Parámetros!$B$7)</f>
        <v>390</v>
      </c>
      <c r="N1149" s="12" t="n">
        <v>544.07</v>
      </c>
      <c r="O1149" s="12" t="n">
        <v>484.96</v>
      </c>
      <c r="P1149" s="13" t="n">
        <f aca="false">Parámetros!$B$6</f>
        <v>1</v>
      </c>
      <c r="Q1149" s="13" t="n">
        <f aca="false">IF(AND(ISNUMBER(O1149),O1149-P1149&gt;=Parámetros!$B$7),M1149,IF(J1149&lt;Parámetros!$B$13,J1149,IF(K1149&lt;Parámetros!$B$14,K1149,IF(L1149&lt;Parámetros!$B$15,L1149,M1149))))</f>
        <v>390</v>
      </c>
      <c r="R1149" s="13" t="n">
        <f aca="false">IF(AND(ISNUMBER(O1149),O1149-P1149&gt;=Q1149),O1149-P1149,Q1149)</f>
        <v>483.96</v>
      </c>
      <c r="S1149" s="3" t="n">
        <f aca="false">IF(ISNUMBER(O1149),R1149/O1149-1,"")</f>
        <v>-0.00206202573408121</v>
      </c>
      <c r="T1149" s="13" t="n">
        <f aca="false">VLOOKUP(R1149,Parámetros!$A$13:$C$16,3,TRUE())</f>
        <v>0</v>
      </c>
      <c r="U1149" s="13" t="n">
        <f aca="false">IF(R1149&gt;=Parámetros!$B$7,I1149,0)</f>
        <v>75</v>
      </c>
      <c r="V1149" s="13" t="n">
        <f aca="false">R1149*(1-G1149)-T1149-U1149</f>
        <v>341.2056</v>
      </c>
      <c r="W1149" s="13" t="n">
        <f aca="false">V1149-F1149</f>
        <v>81.4256</v>
      </c>
      <c r="X1149" s="2" t="s">
        <v>13534</v>
      </c>
      <c r="Y1149" s="2"/>
      <c r="Z1149" s="13"/>
      <c r="AA1149" s="2"/>
    </row>
    <row r="1150" customFormat="false" ht="15" hidden="false" customHeight="false" outlineLevel="0" collapsed="false">
      <c r="A1150" s="8" t="s">
        <v>13461</v>
      </c>
      <c r="B1150" s="10" t="str">
        <f aca="false">'Layout Mercado Libre'!C1150</f>
        <v>Erbitrax-T Terbinafina 250 mg 28 Tabletas</v>
      </c>
      <c r="C1150" s="10" t="str">
        <f aca="false">IFERROR(LEFT('Layout Mercado Libre'!E1150,FIND(" &gt; ",'Layout Mercado Libre'!E1150)-1),"")</f>
        <v>Salud y Equipamiento Médico</v>
      </c>
      <c r="D1150" s="12" t="n">
        <v>112.5</v>
      </c>
      <c r="E1150" s="13" t="n">
        <f aca="false">Parámetros!$B$5</f>
        <v>4</v>
      </c>
      <c r="F1150" s="13" t="n">
        <f aca="false">D1150+E1150</f>
        <v>116.5</v>
      </c>
      <c r="G1150" s="3" t="n">
        <f aca="false">IF(C1150="",Parámetros!$B$9,IFERROR(VLOOKUP(C1150,Parámetros!$A$20:$B$23,2,FALSE()),Parámetros!$B$9))</f>
        <v>0.14</v>
      </c>
      <c r="H1150" s="14" t="n">
        <v>0.18</v>
      </c>
      <c r="I1150" s="12" t="n">
        <v>75</v>
      </c>
      <c r="J1150" s="13" t="n">
        <f aca="false">ROUNDUP((F1150+Parámetros!$C$13)/(1-G1150),0)</f>
        <v>165</v>
      </c>
      <c r="K1150" s="13" t="n">
        <f aca="false">ROUNDUP((F1150+Parámetros!$C$14)/(1-G1150),0)</f>
        <v>171</v>
      </c>
      <c r="L1150" s="13" t="n">
        <f aca="false">ROUNDUP((F1150+Parámetros!$C$15)/(1-G1150),0)</f>
        <v>179</v>
      </c>
      <c r="M1150" s="13" t="n">
        <f aca="false">MAX(ROUNDUP((F1150+I1150)/(1-G1150),0),Parámetros!$B$7)</f>
        <v>299</v>
      </c>
      <c r="N1150" s="12" t="n">
        <v>242.94</v>
      </c>
      <c r="O1150" s="12" t="n">
        <v>220</v>
      </c>
      <c r="P1150" s="13" t="n">
        <f aca="false">Parámetros!$B$6</f>
        <v>1</v>
      </c>
      <c r="Q1150" s="13" t="n">
        <f aca="false">IF(AND(ISNUMBER(O1150),O1150-P1150&gt;=Parámetros!$B$7),M1150,IF(J1150&lt;Parámetros!$B$13,J1150,IF(K1150&lt;Parámetros!$B$14,K1150,IF(L1150&lt;Parámetros!$B$15,L1150,M1150))))</f>
        <v>179</v>
      </c>
      <c r="R1150" s="13" t="n">
        <f aca="false">IF(AND(ISNUMBER(O1150),O1150-P1150&gt;=Q1150),O1150-P1150,Q1150)</f>
        <v>219</v>
      </c>
      <c r="S1150" s="3" t="n">
        <f aca="false">IF(ISNUMBER(O1150),R1150/O1150-1,"")</f>
        <v>-0.00454545454545452</v>
      </c>
      <c r="T1150" s="13" t="n">
        <f aca="false">VLOOKUP(R1150,Parámetros!$A$13:$C$16,3,TRUE())</f>
        <v>37</v>
      </c>
      <c r="U1150" s="13" t="n">
        <f aca="false">IF(R1150&gt;=Parámetros!$B$7,I1150,0)</f>
        <v>0</v>
      </c>
      <c r="V1150" s="13" t="n">
        <f aca="false">R1150*(1-G1150)-T1150-U1150</f>
        <v>151.34</v>
      </c>
      <c r="W1150" s="13" t="n">
        <f aca="false">V1150-F1150</f>
        <v>34.84</v>
      </c>
      <c r="X1150" s="2" t="s">
        <v>13499</v>
      </c>
      <c r="Y1150" s="2"/>
      <c r="Z1150" s="13"/>
      <c r="AA1150" s="2"/>
    </row>
  </sheetData>
  <autoFilter ref="A1:AA1150"/>
  <dataValidations count="1">
    <dataValidation allowBlank="true" errorStyle="stop" operator="greaterThanOrEqual" showDropDown="false" showErrorMessage="false" showInputMessage="false" sqref="D2:E1150 I2:I1150 N2:P1150"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2"/>
    <col collapsed="false" customWidth="true" hidden="false" outlineLevel="0" max="4" min="3" style="0" width="90"/>
  </cols>
  <sheetData>
    <row r="1" customFormat="false" ht="15" hidden="false" customHeight="false" outlineLevel="0" collapsed="false">
      <c r="A1" s="1" t="s">
        <v>13808</v>
      </c>
    </row>
    <row r="2" customFormat="false" ht="15" hidden="false" customHeight="false" outlineLevel="0" collapsed="false">
      <c r="A2" s="0" t="s">
        <v>13809</v>
      </c>
    </row>
    <row r="4" customFormat="false" ht="15" hidden="false" customHeight="false" outlineLevel="0" collapsed="false">
      <c r="A4" s="6" t="s">
        <v>13810</v>
      </c>
      <c r="B4" s="6" t="s">
        <v>13811</v>
      </c>
      <c r="C4" s="6" t="s">
        <v>13812</v>
      </c>
    </row>
    <row r="5" customFormat="false" ht="15" hidden="false" customHeight="false" outlineLevel="0" collapsed="false">
      <c r="A5" s="2" t="s">
        <v>13813</v>
      </c>
      <c r="B5" s="12" t="n">
        <v>4</v>
      </c>
      <c r="C5" s="2" t="s">
        <v>13814</v>
      </c>
    </row>
    <row r="6" customFormat="false" ht="15" hidden="false" customHeight="false" outlineLevel="0" collapsed="false">
      <c r="A6" s="2" t="s">
        <v>13815</v>
      </c>
      <c r="B6" s="12" t="n">
        <v>1</v>
      </c>
      <c r="C6" s="2" t="s">
        <v>13816</v>
      </c>
    </row>
    <row r="7" customFormat="false" ht="15" hidden="false" customHeight="false" outlineLevel="0" collapsed="false">
      <c r="A7" s="2" t="s">
        <v>13817</v>
      </c>
      <c r="B7" s="12" t="n">
        <v>299</v>
      </c>
      <c r="C7" s="2" t="s">
        <v>13818</v>
      </c>
    </row>
    <row r="8" customFormat="false" ht="15" hidden="false" customHeight="false" outlineLevel="0" collapsed="false">
      <c r="A8" s="2" t="s">
        <v>13819</v>
      </c>
      <c r="B8" s="15" t="s">
        <v>13820</v>
      </c>
      <c r="C8" s="2" t="s">
        <v>13821</v>
      </c>
    </row>
    <row r="9" customFormat="false" ht="15" hidden="false" customHeight="false" outlineLevel="0" collapsed="false">
      <c r="A9" s="2" t="s">
        <v>13822</v>
      </c>
      <c r="B9" s="16" t="n">
        <v>0.16</v>
      </c>
      <c r="C9" s="2" t="s">
        <v>13823</v>
      </c>
    </row>
    <row r="11" customFormat="false" ht="15" hidden="false" customHeight="false" outlineLevel="0" collapsed="false">
      <c r="A11" s="5" t="s">
        <v>13824</v>
      </c>
    </row>
    <row r="12" customFormat="false" ht="15" hidden="false" customHeight="false" outlineLevel="0" collapsed="false">
      <c r="A12" s="6" t="s">
        <v>13825</v>
      </c>
      <c r="B12" s="6" t="s">
        <v>13826</v>
      </c>
      <c r="C12" s="6" t="s">
        <v>13827</v>
      </c>
    </row>
    <row r="13" customFormat="false" ht="15" hidden="false" customHeight="false" outlineLevel="0" collapsed="false">
      <c r="A13" s="12" t="n">
        <v>0</v>
      </c>
      <c r="B13" s="12" t="n">
        <v>99</v>
      </c>
      <c r="C13" s="12" t="n">
        <v>25</v>
      </c>
      <c r="D13" s="17" t="s">
        <v>13828</v>
      </c>
    </row>
    <row r="14" customFormat="false" ht="15" hidden="false" customHeight="false" outlineLevel="0" collapsed="false">
      <c r="A14" s="12" t="n">
        <v>99</v>
      </c>
      <c r="B14" s="12" t="n">
        <v>149</v>
      </c>
      <c r="C14" s="12" t="n">
        <v>30</v>
      </c>
      <c r="D14" s="17" t="s">
        <v>13829</v>
      </c>
    </row>
    <row r="15" customFormat="false" ht="15" hidden="false" customHeight="false" outlineLevel="0" collapsed="false">
      <c r="A15" s="12" t="n">
        <v>149</v>
      </c>
      <c r="B15" s="12" t="n">
        <v>299</v>
      </c>
      <c r="C15" s="12" t="n">
        <v>37</v>
      </c>
    </row>
    <row r="16" customFormat="false" ht="15" hidden="false" customHeight="false" outlineLevel="0" collapsed="false">
      <c r="A16" s="12" t="n">
        <v>299</v>
      </c>
      <c r="B16" s="12"/>
      <c r="C16" s="12" t="n">
        <v>0</v>
      </c>
    </row>
    <row r="18" customFormat="false" ht="15" hidden="false" customHeight="false" outlineLevel="0" collapsed="false">
      <c r="A18" s="5" t="s">
        <v>13830</v>
      </c>
    </row>
    <row r="19" customFormat="false" ht="15" hidden="false" customHeight="false" outlineLevel="0" collapsed="false">
      <c r="A19" s="6" t="s">
        <v>13471</v>
      </c>
      <c r="B19" s="6" t="s">
        <v>13831</v>
      </c>
      <c r="C19" s="6" t="s">
        <v>13812</v>
      </c>
    </row>
    <row r="20" customFormat="false" ht="15" hidden="false" customHeight="false" outlineLevel="0" collapsed="false">
      <c r="A20" s="2" t="s">
        <v>13832</v>
      </c>
      <c r="B20" s="16" t="n">
        <v>0.14</v>
      </c>
      <c r="C20" s="2" t="s">
        <v>13833</v>
      </c>
    </row>
    <row r="21" customFormat="false" ht="15" hidden="false" customHeight="false" outlineLevel="0" collapsed="false">
      <c r="A21" s="2" t="s">
        <v>13834</v>
      </c>
      <c r="B21" s="16" t="n">
        <v>0.14</v>
      </c>
      <c r="C21" s="2" t="s">
        <v>13833</v>
      </c>
    </row>
    <row r="22" customFormat="false" ht="15" hidden="false" customHeight="false" outlineLevel="0" collapsed="false">
      <c r="A22" s="2" t="s">
        <v>1375</v>
      </c>
      <c r="B22" s="16" t="n">
        <v>0.15</v>
      </c>
      <c r="C22" s="2" t="s">
        <v>13833</v>
      </c>
    </row>
    <row r="23" customFormat="false" ht="15" hidden="false" customHeight="false" outlineLevel="0" collapsed="false">
      <c r="A23" s="2" t="s">
        <v>13835</v>
      </c>
      <c r="B23" s="16" t="n">
        <v>0.1</v>
      </c>
      <c r="C23" s="2" t="s">
        <v>13833</v>
      </c>
    </row>
    <row r="26" customFormat="false" ht="15" hidden="false" customHeight="false" outlineLevel="0" collapsed="false">
      <c r="A26" s="5" t="s">
        <v>13836</v>
      </c>
    </row>
    <row r="27" customFormat="false" ht="15" hidden="false" customHeight="false" outlineLevel="0" collapsed="false">
      <c r="A27" s="6" t="s">
        <v>13837</v>
      </c>
      <c r="B27" s="6" t="s">
        <v>13811</v>
      </c>
      <c r="C27" s="6" t="s">
        <v>13812</v>
      </c>
    </row>
    <row r="28" customFormat="false" ht="15" hidden="false" customHeight="false" outlineLevel="0" collapsed="false">
      <c r="A28" s="2" t="s">
        <v>31</v>
      </c>
      <c r="B28" s="4" t="s">
        <v>13838</v>
      </c>
      <c r="C28" s="2" t="s">
        <v>13814</v>
      </c>
    </row>
    <row r="29" customFormat="false" ht="15" hidden="false" customHeight="false" outlineLevel="0" collapsed="false">
      <c r="A29" s="2" t="s">
        <v>32</v>
      </c>
      <c r="B29" s="4" t="s">
        <v>13839</v>
      </c>
      <c r="C29" s="2" t="s">
        <v>13814</v>
      </c>
    </row>
    <row r="30" customFormat="false" ht="15" hidden="false" customHeight="false" outlineLevel="0" collapsed="false">
      <c r="A30" s="2" t="s">
        <v>34</v>
      </c>
      <c r="B30" s="4" t="s">
        <v>13840</v>
      </c>
      <c r="C30" s="2" t="s">
        <v>13814</v>
      </c>
    </row>
    <row r="31" customFormat="false" ht="15" hidden="false" customHeight="false" outlineLevel="0" collapsed="false">
      <c r="A31" s="2" t="s">
        <v>35</v>
      </c>
      <c r="B31" s="4" t="s">
        <v>13841</v>
      </c>
      <c r="C31" s="2" t="s">
        <v>13814</v>
      </c>
    </row>
    <row r="32" customFormat="false" ht="15" hidden="false" customHeight="false" outlineLevel="0" collapsed="false">
      <c r="A32" s="2" t="s">
        <v>36</v>
      </c>
      <c r="B32" s="4" t="s">
        <v>13842</v>
      </c>
      <c r="C32" s="2" t="s">
        <v>13814</v>
      </c>
    </row>
    <row r="33" customFormat="false" ht="15" hidden="false" customHeight="false" outlineLevel="0" collapsed="false">
      <c r="A33" s="2" t="s">
        <v>37</v>
      </c>
      <c r="B33" s="4" t="s">
        <v>13843</v>
      </c>
      <c r="C33" s="2" t="s">
        <v>13814</v>
      </c>
    </row>
    <row r="35" customFormat="false" ht="15" hidden="false" customHeight="false" outlineLevel="0" collapsed="false">
      <c r="A35" s="5" t="s">
        <v>13844</v>
      </c>
    </row>
    <row r="36" customFormat="false" ht="15" hidden="false" customHeight="false" outlineLevel="0" collapsed="false">
      <c r="A36" s="6" t="s">
        <v>13845</v>
      </c>
      <c r="B36" s="6" t="s">
        <v>13846</v>
      </c>
      <c r="C36" s="6" t="s">
        <v>13847</v>
      </c>
    </row>
    <row r="37" customFormat="false" ht="15" hidden="false" customHeight="false" outlineLevel="0" collapsed="false">
      <c r="A37" s="4" t="n">
        <v>0.5</v>
      </c>
      <c r="B37" s="12" t="n">
        <v>75</v>
      </c>
      <c r="C37" s="2" t="s">
        <v>13848</v>
      </c>
    </row>
    <row r="38" customFormat="false" ht="15" hidden="false" customHeight="false" outlineLevel="0" collapsed="false">
      <c r="A38" s="4" t="n">
        <v>1</v>
      </c>
      <c r="B38" s="12" t="n">
        <v>90</v>
      </c>
    </row>
    <row r="39" customFormat="false" ht="15" hidden="false" customHeight="false" outlineLevel="0" collapsed="false">
      <c r="A39" s="4" t="n">
        <v>2</v>
      </c>
      <c r="B39" s="12" t="n">
        <v>105</v>
      </c>
    </row>
    <row r="40" customFormat="false" ht="15" hidden="false" customHeight="false" outlineLevel="0" collapsed="false">
      <c r="A40" s="4" t="n">
        <v>5</v>
      </c>
      <c r="B40" s="12" t="n">
        <v>125</v>
      </c>
    </row>
    <row r="41" customFormat="false" ht="15" hidden="false" customHeight="false" outlineLevel="0" collapsed="false">
      <c r="A41" s="4" t="s">
        <v>13849</v>
      </c>
      <c r="B41" s="12" t="n">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0"/>
    <col collapsed="false" customWidth="true" hidden="false" outlineLevel="0" max="3" min="3" style="0" width="20"/>
    <col collapsed="false" customWidth="true" hidden="false" outlineLevel="0" max="4" min="4" style="0" width="11"/>
    <col collapsed="false" customWidth="true" hidden="false" outlineLevel="0" max="5" min="5" style="0" width="14"/>
    <col collapsed="false" customWidth="true" hidden="false" outlineLevel="0" max="7" min="6" style="0" width="16"/>
    <col collapsed="false" customWidth="true" hidden="false" outlineLevel="0" max="8" min="8" style="0" width="60"/>
    <col collapsed="false" customWidth="true" hidden="false" outlineLevel="0" max="9" min="9" style="0" width="70"/>
    <col collapsed="false" customWidth="true" hidden="false" outlineLevel="0" max="10" min="10" style="0" width="50"/>
    <col collapsed="false" customWidth="true" hidden="false" outlineLevel="0" max="11" min="11" style="0" width="12"/>
    <col collapsed="false" customWidth="true" hidden="false" outlineLevel="0" max="12" min="12" style="0" width="40"/>
    <col collapsed="false" customWidth="true" hidden="false" outlineLevel="0" max="13" min="13" style="0" width="80"/>
    <col collapsed="false" customWidth="true" hidden="false" outlineLevel="0" max="14" min="14" style="0" width="8"/>
    <col collapsed="false" customWidth="true" hidden="false" outlineLevel="0" max="15" min="15" style="0" width="18"/>
    <col collapsed="false" customWidth="true" hidden="false" outlineLevel="0" max="16" min="16" style="0" width="14"/>
    <col collapsed="false" customWidth="true" hidden="false" outlineLevel="0" max="17" min="17" style="0" width="60"/>
  </cols>
  <sheetData>
    <row r="1" customFormat="false" ht="30" hidden="false" customHeight="true" outlineLevel="0" collapsed="false">
      <c r="A1" s="6" t="s">
        <v>24</v>
      </c>
      <c r="B1" s="6" t="s">
        <v>26</v>
      </c>
      <c r="C1" s="6" t="s">
        <v>65</v>
      </c>
      <c r="D1" s="6" t="s">
        <v>13850</v>
      </c>
      <c r="E1" s="6" t="s">
        <v>13851</v>
      </c>
      <c r="F1" s="6" t="s">
        <v>13852</v>
      </c>
      <c r="G1" s="6" t="s">
        <v>13853</v>
      </c>
      <c r="H1" s="6" t="s">
        <v>13854</v>
      </c>
      <c r="I1" s="6" t="s">
        <v>13855</v>
      </c>
      <c r="J1" s="6" t="s">
        <v>13856</v>
      </c>
      <c r="K1" s="6" t="s">
        <v>13857</v>
      </c>
      <c r="L1" s="6" t="s">
        <v>13858</v>
      </c>
      <c r="M1" s="6" t="s">
        <v>13859</v>
      </c>
      <c r="N1" s="6" t="s">
        <v>13860</v>
      </c>
      <c r="O1" s="6" t="s">
        <v>13861</v>
      </c>
      <c r="P1" s="6" t="s">
        <v>13862</v>
      </c>
      <c r="Q1" s="6" t="s">
        <v>13863</v>
      </c>
    </row>
    <row r="2" customFormat="false" ht="15" hidden="false" customHeight="false" outlineLevel="0" collapsed="false">
      <c r="A2" s="8" t="s">
        <v>66</v>
      </c>
      <c r="B2" s="10" t="str">
        <f aca="false">'Layout Mercado Libre'!C2</f>
        <v>Bedoyecta Tri Solución Inyectable 5 Jeringas 2 ml</v>
      </c>
      <c r="C2" s="2" t="s">
        <v>89</v>
      </c>
      <c r="D2" s="2" t="s">
        <v>13864</v>
      </c>
      <c r="E2" s="2" t="s">
        <v>13865</v>
      </c>
      <c r="F2" s="2" t="s">
        <v>13866</v>
      </c>
      <c r="G2" s="2" t="s">
        <v>13867</v>
      </c>
      <c r="H2" s="2" t="s">
        <v>13868</v>
      </c>
      <c r="I2" s="2" t="s">
        <v>13869</v>
      </c>
      <c r="J2" s="2"/>
      <c r="K2" s="2" t="n">
        <v>3099</v>
      </c>
      <c r="L2" s="2"/>
      <c r="M2" s="2" t="s">
        <v>13870</v>
      </c>
      <c r="N2" s="2" t="n">
        <f aca="false">COUNTA('Layout Mercado Libre'!AH2:AM2)</f>
        <v>3</v>
      </c>
      <c r="O2" s="2" t="s">
        <v>13871</v>
      </c>
      <c r="P2" s="2" t="n">
        <v>0</v>
      </c>
      <c r="Q2" s="2" t="s">
        <v>13872</v>
      </c>
    </row>
    <row r="3" customFormat="false" ht="15" hidden="false" customHeight="false" outlineLevel="0" collapsed="false">
      <c r="A3" s="8" t="s">
        <v>90</v>
      </c>
      <c r="B3" s="10" t="str">
        <f aca="false">'Layout Mercado Libre'!C3</f>
        <v>Fórmula Infantil Nan Optipro 2 Lata 800 g</v>
      </c>
      <c r="C3" s="2" t="s">
        <v>89</v>
      </c>
      <c r="D3" s="2" t="s">
        <v>13864</v>
      </c>
      <c r="E3" s="2" t="s">
        <v>13865</v>
      </c>
      <c r="F3" s="2" t="s">
        <v>13873</v>
      </c>
      <c r="G3" s="2"/>
      <c r="H3" s="2"/>
      <c r="I3" s="2" t="s">
        <v>13874</v>
      </c>
      <c r="J3" s="2" t="s">
        <v>13875</v>
      </c>
      <c r="K3" s="2" t="n">
        <v>1814</v>
      </c>
      <c r="L3" s="2" t="s">
        <v>13876</v>
      </c>
      <c r="M3" s="2" t="s">
        <v>13877</v>
      </c>
      <c r="N3" s="2" t="n">
        <f aca="false">COUNTA('Layout Mercado Libre'!AH3:AM3)</f>
        <v>3</v>
      </c>
      <c r="O3" s="2" t="s">
        <v>13871</v>
      </c>
      <c r="P3" s="2" t="n">
        <v>0</v>
      </c>
      <c r="Q3" s="2" t="s">
        <v>13878</v>
      </c>
    </row>
    <row r="4" customFormat="false" ht="15" hidden="false" customHeight="false" outlineLevel="0" collapsed="false">
      <c r="A4" s="8" t="s">
        <v>110</v>
      </c>
      <c r="B4" s="10" t="str">
        <f aca="false">'Layout Mercado Libre'!C4</f>
        <v>Fórmula Infantil Nan Optipro 1 Lata 800 g</v>
      </c>
      <c r="C4" s="2" t="s">
        <v>89</v>
      </c>
      <c r="D4" s="2" t="s">
        <v>13864</v>
      </c>
      <c r="E4" s="2" t="s">
        <v>13865</v>
      </c>
      <c r="F4" s="2" t="s">
        <v>13873</v>
      </c>
      <c r="G4" s="2"/>
      <c r="H4" s="2"/>
      <c r="I4" s="2" t="s">
        <v>13879</v>
      </c>
      <c r="J4" s="2" t="s">
        <v>13875</v>
      </c>
      <c r="K4" s="2" t="n">
        <v>2350</v>
      </c>
      <c r="L4" s="2" t="s">
        <v>13880</v>
      </c>
      <c r="M4" s="2" t="s">
        <v>13881</v>
      </c>
      <c r="N4" s="2" t="n">
        <f aca="false">COUNTA('Layout Mercado Libre'!AH4:AM4)</f>
        <v>4</v>
      </c>
      <c r="O4" s="2" t="s">
        <v>13882</v>
      </c>
      <c r="P4" s="2" t="n">
        <v>0</v>
      </c>
      <c r="Q4" s="2" t="s">
        <v>13883</v>
      </c>
    </row>
    <row r="5" customFormat="false" ht="15" hidden="false" customHeight="false" outlineLevel="0" collapsed="false">
      <c r="A5" s="8" t="s">
        <v>122</v>
      </c>
      <c r="B5" s="10" t="str">
        <f aca="false">'Layout Mercado Libre'!C5</f>
        <v>Aspirina Protect 100 mg 28 Tabletas</v>
      </c>
      <c r="C5" s="2" t="s">
        <v>89</v>
      </c>
      <c r="D5" s="2" t="s">
        <v>13864</v>
      </c>
      <c r="E5" s="2" t="s">
        <v>13865</v>
      </c>
      <c r="F5" s="2" t="s">
        <v>13866</v>
      </c>
      <c r="G5" s="2" t="s">
        <v>13884</v>
      </c>
      <c r="H5" s="2" t="s">
        <v>13885</v>
      </c>
      <c r="I5" s="2" t="s">
        <v>13886</v>
      </c>
      <c r="J5" s="2"/>
      <c r="K5" s="2" t="n">
        <v>12409</v>
      </c>
      <c r="L5" s="2"/>
      <c r="M5" s="2" t="s">
        <v>13887</v>
      </c>
      <c r="N5" s="2" t="n">
        <f aca="false">COUNTA('Layout Mercado Libre'!AH5:AM5)</f>
        <v>3</v>
      </c>
      <c r="O5" s="2" t="s">
        <v>13871</v>
      </c>
      <c r="P5" s="2" t="n">
        <v>0</v>
      </c>
      <c r="Q5" s="2" t="s">
        <v>13888</v>
      </c>
    </row>
    <row r="6" customFormat="false" ht="15" hidden="false" customHeight="false" outlineLevel="0" collapsed="false">
      <c r="A6" s="8" t="s">
        <v>142</v>
      </c>
      <c r="B6" s="10" t="str">
        <f aca="false">'Layout Mercado Libre'!C6</f>
        <v>Jardianz DPP 25 mg/5 mg 30 Tabletas</v>
      </c>
      <c r="C6" s="2" t="s">
        <v>89</v>
      </c>
      <c r="D6" s="2" t="s">
        <v>13864</v>
      </c>
      <c r="E6" s="2" t="s">
        <v>13865</v>
      </c>
      <c r="F6" s="2" t="s">
        <v>13866</v>
      </c>
      <c r="G6" s="2" t="s">
        <v>13889</v>
      </c>
      <c r="H6" s="2" t="s">
        <v>13890</v>
      </c>
      <c r="I6" s="2" t="s">
        <v>13891</v>
      </c>
      <c r="J6" s="2"/>
      <c r="K6" s="2" t="n">
        <v>10</v>
      </c>
      <c r="L6" s="2"/>
      <c r="M6" s="2" t="s">
        <v>13892</v>
      </c>
      <c r="N6" s="2" t="n">
        <f aca="false">COUNTA('Layout Mercado Libre'!AH6:AM6)</f>
        <v>3</v>
      </c>
      <c r="O6" s="2" t="s">
        <v>13871</v>
      </c>
      <c r="P6" s="2" t="n">
        <v>0</v>
      </c>
      <c r="Q6" s="2" t="s">
        <v>13893</v>
      </c>
    </row>
    <row r="7" customFormat="false" ht="15" hidden="false" customHeight="false" outlineLevel="0" collapsed="false">
      <c r="A7" s="8" t="s">
        <v>160</v>
      </c>
      <c r="B7" s="10" t="str">
        <f aca="false">'Layout Mercado Libre'!C7</f>
        <v>Pañales Huggies Supreme Unisex Etapa 5 36 Piezas</v>
      </c>
      <c r="C7" s="2" t="s">
        <v>89</v>
      </c>
      <c r="D7" s="2" t="s">
        <v>13864</v>
      </c>
      <c r="E7" s="2" t="s">
        <v>13865</v>
      </c>
      <c r="F7" s="2" t="s">
        <v>13873</v>
      </c>
      <c r="G7" s="2"/>
      <c r="H7" s="2"/>
      <c r="I7" s="2"/>
      <c r="J7" s="2"/>
      <c r="K7" s="2" t="n">
        <v>281</v>
      </c>
      <c r="L7" s="2" t="s">
        <v>13894</v>
      </c>
      <c r="M7" s="2" t="s">
        <v>13895</v>
      </c>
      <c r="N7" s="2" t="n">
        <f aca="false">COUNTA('Layout Mercado Libre'!AH7:AM7)</f>
        <v>2</v>
      </c>
      <c r="O7" s="2" t="s">
        <v>13871</v>
      </c>
      <c r="P7" s="2" t="n">
        <v>1</v>
      </c>
      <c r="Q7" s="2" t="s">
        <v>13896</v>
      </c>
    </row>
    <row r="8" customFormat="false" ht="15" hidden="false" customHeight="false" outlineLevel="0" collapsed="false">
      <c r="A8" s="8" t="s">
        <v>177</v>
      </c>
      <c r="B8" s="10" t="str">
        <f aca="false">'Layout Mercado Libre'!C8</f>
        <v>Pañales Huggies Supreme Unisex Etapa 6 36 Piezas</v>
      </c>
      <c r="C8" s="2" t="s">
        <v>89</v>
      </c>
      <c r="D8" s="2" t="s">
        <v>13864</v>
      </c>
      <c r="E8" s="2" t="s">
        <v>13865</v>
      </c>
      <c r="F8" s="2" t="s">
        <v>13873</v>
      </c>
      <c r="G8" s="2"/>
      <c r="H8" s="2"/>
      <c r="I8" s="2"/>
      <c r="J8" s="2"/>
      <c r="K8" s="2" t="n">
        <v>510</v>
      </c>
      <c r="L8" s="2" t="s">
        <v>13894</v>
      </c>
      <c r="M8" s="2" t="s">
        <v>13897</v>
      </c>
      <c r="N8" s="2" t="n">
        <f aca="false">COUNTA('Layout Mercado Libre'!AH8:AM8)</f>
        <v>2</v>
      </c>
      <c r="O8" s="2" t="s">
        <v>13871</v>
      </c>
      <c r="P8" s="2" t="n">
        <v>1</v>
      </c>
      <c r="Q8" s="2" t="s">
        <v>13896</v>
      </c>
    </row>
    <row r="9" customFormat="false" ht="15" hidden="false" customHeight="false" outlineLevel="0" collapsed="false">
      <c r="A9" s="8" t="s">
        <v>186</v>
      </c>
      <c r="B9" s="10" t="str">
        <f aca="false">'Layout Mercado Libre'!C9</f>
        <v>Fórmula Infantil Nan Optipro 1 Lata 400 g</v>
      </c>
      <c r="C9" s="2" t="s">
        <v>89</v>
      </c>
      <c r="D9" s="2" t="s">
        <v>13864</v>
      </c>
      <c r="E9" s="2" t="s">
        <v>13865</v>
      </c>
      <c r="F9" s="2" t="s">
        <v>13873</v>
      </c>
      <c r="G9" s="2"/>
      <c r="H9" s="2"/>
      <c r="I9" s="2" t="s">
        <v>13898</v>
      </c>
      <c r="J9" s="2" t="s">
        <v>13875</v>
      </c>
      <c r="K9" s="2" t="n">
        <v>2092</v>
      </c>
      <c r="L9" s="2" t="s">
        <v>13880</v>
      </c>
      <c r="M9" s="2" t="s">
        <v>13899</v>
      </c>
      <c r="N9" s="2" t="n">
        <f aca="false">COUNTA('Layout Mercado Libre'!AH9:AM9)</f>
        <v>3</v>
      </c>
      <c r="O9" s="2" t="s">
        <v>13900</v>
      </c>
      <c r="P9" s="2" t="n">
        <v>0</v>
      </c>
      <c r="Q9" s="2" t="s">
        <v>13901</v>
      </c>
    </row>
    <row r="10" customFormat="false" ht="15" hidden="false" customHeight="false" outlineLevel="0" collapsed="false">
      <c r="A10" s="8" t="s">
        <v>194</v>
      </c>
      <c r="B10" s="10" t="str">
        <f aca="false">'Layout Mercado Libre'!C10</f>
        <v>Tiras Reactivas Accu-Chek Active 50 Piezas</v>
      </c>
      <c r="C10" s="2" t="s">
        <v>89</v>
      </c>
      <c r="D10" s="2" t="s">
        <v>13864</v>
      </c>
      <c r="E10" s="2" t="s">
        <v>13865</v>
      </c>
      <c r="F10" s="2" t="s">
        <v>13873</v>
      </c>
      <c r="G10" s="2"/>
      <c r="H10" s="2"/>
      <c r="I10" s="2" t="s">
        <v>13902</v>
      </c>
      <c r="J10" s="2"/>
      <c r="K10" s="2" t="n">
        <v>57</v>
      </c>
      <c r="L10" s="2" t="s">
        <v>13903</v>
      </c>
      <c r="M10" s="2" t="s">
        <v>13904</v>
      </c>
      <c r="N10" s="2" t="n">
        <f aca="false">COUNTA('Layout Mercado Libre'!AH10:AM10)</f>
        <v>2</v>
      </c>
      <c r="O10" s="2" t="s">
        <v>13905</v>
      </c>
      <c r="P10" s="2" t="n">
        <v>1</v>
      </c>
      <c r="Q10" s="2" t="s">
        <v>13906</v>
      </c>
    </row>
    <row r="11" customFormat="false" ht="15" hidden="false" customHeight="false" outlineLevel="0" collapsed="false">
      <c r="A11" s="8" t="s">
        <v>211</v>
      </c>
      <c r="B11" s="10" t="str">
        <f aca="false">'Layout Mercado Libre'!C11</f>
        <v>Vessel Due F 250 LRU 50 Cápsulas</v>
      </c>
      <c r="C11" s="2" t="s">
        <v>89</v>
      </c>
      <c r="D11" s="2" t="s">
        <v>13864</v>
      </c>
      <c r="E11" s="2" t="s">
        <v>13865</v>
      </c>
      <c r="F11" s="2" t="s">
        <v>13866</v>
      </c>
      <c r="G11" s="2" t="s">
        <v>13884</v>
      </c>
      <c r="H11" s="2" t="s">
        <v>13885</v>
      </c>
      <c r="I11" s="2" t="s">
        <v>13907</v>
      </c>
      <c r="J11" s="2"/>
      <c r="K11" s="2" t="n">
        <v>529</v>
      </c>
      <c r="L11" s="2"/>
      <c r="M11" s="2" t="s">
        <v>13908</v>
      </c>
      <c r="N11" s="2" t="n">
        <f aca="false">COUNTA('Layout Mercado Libre'!AH11:AM11)</f>
        <v>2</v>
      </c>
      <c r="O11" s="2" t="s">
        <v>13882</v>
      </c>
      <c r="P11" s="2" t="n">
        <v>0</v>
      </c>
      <c r="Q11" s="2" t="s">
        <v>13909</v>
      </c>
    </row>
    <row r="12" customFormat="false" ht="15" hidden="false" customHeight="false" outlineLevel="0" collapsed="false">
      <c r="A12" s="8" t="s">
        <v>226</v>
      </c>
      <c r="B12" s="10" t="str">
        <f aca="false">'Layout Mercado Libre'!C12</f>
        <v>Pañales KleenBebé Suavelastic Etapa 5 Jumbo 40 Piezas</v>
      </c>
      <c r="C12" s="2" t="s">
        <v>89</v>
      </c>
      <c r="D12" s="2" t="s">
        <v>13864</v>
      </c>
      <c r="E12" s="2" t="s">
        <v>13865</v>
      </c>
      <c r="F12" s="2" t="s">
        <v>13873</v>
      </c>
      <c r="G12" s="2"/>
      <c r="H12" s="2"/>
      <c r="I12" s="2" t="s">
        <v>13910</v>
      </c>
      <c r="J12" s="2"/>
      <c r="K12" s="2" t="n">
        <v>417</v>
      </c>
      <c r="L12" s="2" t="s">
        <v>13911</v>
      </c>
      <c r="M12" s="2" t="s">
        <v>13912</v>
      </c>
      <c r="N12" s="2" t="n">
        <f aca="false">COUNTA('Layout Mercado Libre'!AH12:AM12)</f>
        <v>2</v>
      </c>
      <c r="O12" s="2" t="s">
        <v>13871</v>
      </c>
      <c r="P12" s="2" t="n">
        <v>0</v>
      </c>
      <c r="Q12" s="2" t="s">
        <v>13913</v>
      </c>
    </row>
    <row r="13" customFormat="false" ht="15" hidden="false" customHeight="false" outlineLevel="0" collapsed="false">
      <c r="A13" s="8" t="s">
        <v>238</v>
      </c>
      <c r="B13" s="10" t="str">
        <f aca="false">'Layout Mercado Libre'!C13</f>
        <v>Motrin Infantil Ibuprofeno 20 mg/ml Suspensión 120 ml</v>
      </c>
      <c r="C13" s="2" t="s">
        <v>89</v>
      </c>
      <c r="D13" s="2" t="s">
        <v>13864</v>
      </c>
      <c r="E13" s="2" t="s">
        <v>13865</v>
      </c>
      <c r="F13" s="2" t="s">
        <v>13914</v>
      </c>
      <c r="G13" s="2"/>
      <c r="H13" s="2"/>
      <c r="I13" s="2" t="s">
        <v>13915</v>
      </c>
      <c r="J13" s="2"/>
      <c r="K13" s="2" t="n">
        <v>637</v>
      </c>
      <c r="L13" s="2" t="s">
        <v>13916</v>
      </c>
      <c r="M13" s="2" t="s">
        <v>13917</v>
      </c>
      <c r="N13" s="2" t="n">
        <f aca="false">COUNTA('Layout Mercado Libre'!AH13:AM13)</f>
        <v>4</v>
      </c>
      <c r="O13" s="2" t="s">
        <v>13905</v>
      </c>
      <c r="P13" s="2" t="n">
        <v>0</v>
      </c>
      <c r="Q13" s="2" t="s">
        <v>13918</v>
      </c>
    </row>
    <row r="14" customFormat="false" ht="15" hidden="false" customHeight="false" outlineLevel="0" collapsed="false">
      <c r="A14" s="8" t="s">
        <v>261</v>
      </c>
      <c r="B14" s="10" t="str">
        <f aca="false">'Layout Mercado Libre'!C14</f>
        <v>Pañales KleenBebé Suavelastic Etapa 7 XXJumbo 40 Piezas</v>
      </c>
      <c r="C14" s="2" t="s">
        <v>89</v>
      </c>
      <c r="D14" s="2" t="s">
        <v>13864</v>
      </c>
      <c r="E14" s="2" t="s">
        <v>13865</v>
      </c>
      <c r="F14" s="2" t="s">
        <v>13873</v>
      </c>
      <c r="G14" s="2"/>
      <c r="H14" s="2"/>
      <c r="I14" s="2" t="s">
        <v>13919</v>
      </c>
      <c r="J14" s="2"/>
      <c r="K14" s="2" t="n">
        <v>263</v>
      </c>
      <c r="L14" s="2" t="s">
        <v>13911</v>
      </c>
      <c r="M14" s="2" t="s">
        <v>13920</v>
      </c>
      <c r="N14" s="2" t="n">
        <f aca="false">COUNTA('Layout Mercado Libre'!AH14:AM14)</f>
        <v>2</v>
      </c>
      <c r="O14" s="2" t="s">
        <v>13871</v>
      </c>
      <c r="P14" s="2" t="n">
        <v>0</v>
      </c>
      <c r="Q14" s="2" t="s">
        <v>13921</v>
      </c>
    </row>
    <row r="15" customFormat="false" ht="15" hidden="false" customHeight="false" outlineLevel="0" collapsed="false">
      <c r="A15" s="8" t="s">
        <v>272</v>
      </c>
      <c r="B15" s="10" t="str">
        <f aca="false">'Layout Mercado Libre'!C15</f>
        <v>Pañales Huggies Supreme Unisex Etapa 4 36 Piezas</v>
      </c>
      <c r="C15" s="2" t="s">
        <v>89</v>
      </c>
      <c r="D15" s="2" t="s">
        <v>13864</v>
      </c>
      <c r="E15" s="2" t="s">
        <v>13865</v>
      </c>
      <c r="F15" s="2" t="s">
        <v>13873</v>
      </c>
      <c r="G15" s="2"/>
      <c r="H15" s="2"/>
      <c r="I15" s="2"/>
      <c r="J15" s="2"/>
      <c r="K15" s="2" t="n">
        <v>680</v>
      </c>
      <c r="L15" s="2" t="s">
        <v>13894</v>
      </c>
      <c r="M15" s="2" t="s">
        <v>13922</v>
      </c>
      <c r="N15" s="2" t="n">
        <f aca="false">COUNTA('Layout Mercado Libre'!AH15:AM15)</f>
        <v>2</v>
      </c>
      <c r="O15" s="2" t="s">
        <v>13871</v>
      </c>
      <c r="P15" s="2" t="n">
        <v>1</v>
      </c>
      <c r="Q15" s="2" t="s">
        <v>13896</v>
      </c>
    </row>
    <row r="16" customFormat="false" ht="15" hidden="false" customHeight="false" outlineLevel="0" collapsed="false">
      <c r="A16" s="8" t="s">
        <v>281</v>
      </c>
      <c r="B16" s="10" t="str">
        <f aca="false">'Layout Mercado Libre'!C16</f>
        <v>Pañales KleenBebé Suavelastic Etapa 4 Grande 44 Piezas</v>
      </c>
      <c r="C16" s="2" t="s">
        <v>89</v>
      </c>
      <c r="D16" s="2" t="s">
        <v>13864</v>
      </c>
      <c r="E16" s="2" t="s">
        <v>13865</v>
      </c>
      <c r="F16" s="2" t="s">
        <v>13873</v>
      </c>
      <c r="G16" s="2"/>
      <c r="H16" s="2"/>
      <c r="I16" s="2" t="s">
        <v>13923</v>
      </c>
      <c r="J16" s="2"/>
      <c r="K16" s="2" t="n">
        <v>604</v>
      </c>
      <c r="L16" s="2" t="s">
        <v>13911</v>
      </c>
      <c r="M16" s="2" t="s">
        <v>13924</v>
      </c>
      <c r="N16" s="2" t="n">
        <f aca="false">COUNTA('Layout Mercado Libre'!AH16:AM16)</f>
        <v>2</v>
      </c>
      <c r="O16" s="2" t="s">
        <v>13871</v>
      </c>
      <c r="P16" s="2" t="n">
        <v>0</v>
      </c>
      <c r="Q16" s="2" t="s">
        <v>13925</v>
      </c>
    </row>
    <row r="17" customFormat="false" ht="15" hidden="false" customHeight="false" outlineLevel="0" collapsed="false">
      <c r="A17" s="8" t="s">
        <v>291</v>
      </c>
      <c r="B17" s="10" t="str">
        <f aca="false">'Layout Mercado Libre'!C17</f>
        <v>Pañales KleenBebé Suavelastic Etapa 6 Extra Jumbo 40 Piezas</v>
      </c>
      <c r="C17" s="2" t="s">
        <v>89</v>
      </c>
      <c r="D17" s="2" t="s">
        <v>13864</v>
      </c>
      <c r="E17" s="2" t="s">
        <v>13865</v>
      </c>
      <c r="F17" s="2" t="s">
        <v>13873</v>
      </c>
      <c r="G17" s="2"/>
      <c r="H17" s="2"/>
      <c r="I17" s="2"/>
      <c r="J17" s="2"/>
      <c r="K17" s="2" t="n">
        <v>610</v>
      </c>
      <c r="L17" s="2" t="s">
        <v>13911</v>
      </c>
      <c r="M17" s="2" t="s">
        <v>13926</v>
      </c>
      <c r="N17" s="2" t="n">
        <f aca="false">COUNTA('Layout Mercado Libre'!AH17:AM17)</f>
        <v>2</v>
      </c>
      <c r="O17" s="2" t="s">
        <v>13871</v>
      </c>
      <c r="P17" s="2" t="n">
        <v>0</v>
      </c>
      <c r="Q17" s="2" t="s">
        <v>13927</v>
      </c>
    </row>
    <row r="18" customFormat="false" ht="15" hidden="false" customHeight="false" outlineLevel="0" collapsed="false">
      <c r="A18" s="8" t="s">
        <v>301</v>
      </c>
      <c r="B18" s="10" t="str">
        <f aca="false">'Layout Mercado Libre'!C18</f>
        <v>Bedoyecta Complejo B Ácido Fólico Vitamina C 30 Cápsulas</v>
      </c>
      <c r="C18" s="2" t="s">
        <v>89</v>
      </c>
      <c r="D18" s="2" t="s">
        <v>13864</v>
      </c>
      <c r="E18" s="2" t="s">
        <v>13865</v>
      </c>
      <c r="F18" s="2" t="s">
        <v>13914</v>
      </c>
      <c r="G18" s="2"/>
      <c r="H18" s="2"/>
      <c r="I18" s="2" t="s">
        <v>13928</v>
      </c>
      <c r="J18" s="2"/>
      <c r="K18" s="2" t="n">
        <v>2942</v>
      </c>
      <c r="L18" s="2" t="s">
        <v>13929</v>
      </c>
      <c r="M18" s="2" t="s">
        <v>13930</v>
      </c>
      <c r="N18" s="2" t="n">
        <f aca="false">COUNTA('Layout Mercado Libre'!AH18:AM18)</f>
        <v>3</v>
      </c>
      <c r="O18" s="2" t="s">
        <v>13871</v>
      </c>
      <c r="P18" s="2" t="n">
        <v>0</v>
      </c>
      <c r="Q18" s="2" t="s">
        <v>13931</v>
      </c>
    </row>
    <row r="19" customFormat="false" ht="15" hidden="false" customHeight="false" outlineLevel="0" collapsed="false">
      <c r="A19" s="8" t="s">
        <v>314</v>
      </c>
      <c r="B19" s="10" t="str">
        <f aca="false">'Layout Mercado Libre'!C19</f>
        <v>Ribotripsin 18 mg 30 Tabletas</v>
      </c>
      <c r="C19" s="2" t="s">
        <v>89</v>
      </c>
      <c r="D19" s="2" t="s">
        <v>13864</v>
      </c>
      <c r="E19" s="2" t="s">
        <v>13865</v>
      </c>
      <c r="F19" s="2" t="s">
        <v>13932</v>
      </c>
      <c r="G19" s="2"/>
      <c r="H19" s="2"/>
      <c r="I19" s="2" t="s">
        <v>13933</v>
      </c>
      <c r="J19" s="2"/>
      <c r="K19" s="2" t="n">
        <v>1094</v>
      </c>
      <c r="L19" s="2"/>
      <c r="M19" s="2" t="s">
        <v>13934</v>
      </c>
      <c r="N19" s="2" t="n">
        <f aca="false">COUNTA('Layout Mercado Libre'!AH19:AM19)</f>
        <v>1</v>
      </c>
      <c r="O19" s="2" t="s">
        <v>13871</v>
      </c>
      <c r="P19" s="2" t="n">
        <v>0</v>
      </c>
      <c r="Q19" s="2" t="s">
        <v>13935</v>
      </c>
    </row>
    <row r="20" customFormat="false" ht="15" hidden="false" customHeight="false" outlineLevel="0" collapsed="false">
      <c r="A20" s="8" t="s">
        <v>329</v>
      </c>
      <c r="B20" s="10" t="str">
        <f aca="false">'Layout Mercado Libre'!C20</f>
        <v>Vick VapoRub Ungüento Tópico 50 g</v>
      </c>
      <c r="C20" s="2" t="s">
        <v>89</v>
      </c>
      <c r="D20" s="2" t="s">
        <v>13864</v>
      </c>
      <c r="E20" s="2" t="s">
        <v>13865</v>
      </c>
      <c r="F20" s="2" t="s">
        <v>13914</v>
      </c>
      <c r="G20" s="2"/>
      <c r="H20" s="2"/>
      <c r="I20" s="2" t="s">
        <v>13936</v>
      </c>
      <c r="J20" s="2"/>
      <c r="K20" s="2" t="n">
        <v>241</v>
      </c>
      <c r="L20" s="2"/>
      <c r="M20" s="2" t="s">
        <v>13937</v>
      </c>
      <c r="N20" s="2" t="n">
        <f aca="false">COUNTA('Layout Mercado Libre'!AH20:AM20)</f>
        <v>2</v>
      </c>
      <c r="O20" s="2" t="s">
        <v>13938</v>
      </c>
      <c r="P20" s="2" t="n">
        <v>0</v>
      </c>
      <c r="Q20" s="2" t="s">
        <v>13939</v>
      </c>
    </row>
    <row r="21" customFormat="false" ht="15" hidden="false" customHeight="false" outlineLevel="0" collapsed="false">
      <c r="A21" s="8" t="s">
        <v>348</v>
      </c>
      <c r="B21" s="10" t="str">
        <f aca="false">'Layout Mercado Libre'!C21</f>
        <v>Dolo-Neurobión DC Solución Inyectable 3 Jeringas 3 ml</v>
      </c>
      <c r="C21" s="2" t="s">
        <v>89</v>
      </c>
      <c r="D21" s="2" t="s">
        <v>13864</v>
      </c>
      <c r="E21" s="2" t="s">
        <v>13865</v>
      </c>
      <c r="F21" s="2" t="s">
        <v>13866</v>
      </c>
      <c r="G21" s="2" t="s">
        <v>13940</v>
      </c>
      <c r="H21" s="2" t="s">
        <v>13941</v>
      </c>
      <c r="I21" s="2" t="s">
        <v>13942</v>
      </c>
      <c r="J21" s="2"/>
      <c r="K21" s="2" t="n">
        <v>1012</v>
      </c>
      <c r="L21" s="2"/>
      <c r="M21" s="2" t="s">
        <v>13943</v>
      </c>
      <c r="N21" s="2" t="n">
        <f aca="false">COUNTA('Layout Mercado Libre'!AH21:AM21)</f>
        <v>2</v>
      </c>
      <c r="O21" s="2" t="s">
        <v>13871</v>
      </c>
      <c r="P21" s="2" t="n">
        <v>0</v>
      </c>
      <c r="Q21" s="2" t="s">
        <v>13944</v>
      </c>
    </row>
    <row r="22" customFormat="false" ht="15" hidden="false" customHeight="false" outlineLevel="0" collapsed="false">
      <c r="A22" s="8" t="s">
        <v>366</v>
      </c>
      <c r="B22" s="10" t="str">
        <f aca="false">'Layout Mercado Libre'!C22</f>
        <v>Pañales Huggies Supreme Unisex Etapa 7 36 Piezas</v>
      </c>
      <c r="C22" s="2" t="s">
        <v>89</v>
      </c>
      <c r="D22" s="2" t="s">
        <v>13945</v>
      </c>
      <c r="E22" s="2" t="s">
        <v>13946</v>
      </c>
      <c r="F22" s="2" t="s">
        <v>13873</v>
      </c>
      <c r="G22" s="2"/>
      <c r="H22" s="2"/>
      <c r="I22" s="2" t="s">
        <v>13947</v>
      </c>
      <c r="J22" s="2"/>
      <c r="K22" s="2" t="n">
        <v>101</v>
      </c>
      <c r="L22" s="2" t="s">
        <v>13894</v>
      </c>
      <c r="M22" s="2" t="s">
        <v>13948</v>
      </c>
      <c r="N22" s="2" t="n">
        <f aca="false">COUNTA('Layout Mercado Libre'!AH22:AM22)</f>
        <v>3</v>
      </c>
      <c r="O22" s="2" t="s">
        <v>13871</v>
      </c>
      <c r="P22" s="2" t="n">
        <v>0</v>
      </c>
      <c r="Q22" s="2" t="s">
        <v>13949</v>
      </c>
    </row>
    <row r="23" customFormat="false" ht="15" hidden="false" customHeight="false" outlineLevel="0" collapsed="false">
      <c r="A23" s="8" t="s">
        <v>374</v>
      </c>
      <c r="B23" s="10" t="str">
        <f aca="false">'Layout Mercado Libre'!C23</f>
        <v>Pañales Huggies UltraConfort Niño Etapa 6 40 Piezas</v>
      </c>
      <c r="C23" s="2" t="s">
        <v>89</v>
      </c>
      <c r="D23" s="2" t="s">
        <v>13864</v>
      </c>
      <c r="E23" s="2" t="s">
        <v>13865</v>
      </c>
      <c r="F23" s="2" t="s">
        <v>13873</v>
      </c>
      <c r="G23" s="2"/>
      <c r="H23" s="2"/>
      <c r="I23" s="2" t="s">
        <v>13950</v>
      </c>
      <c r="J23" s="2"/>
      <c r="K23" s="2" t="n">
        <v>292</v>
      </c>
      <c r="L23" s="2" t="s">
        <v>13951</v>
      </c>
      <c r="M23" s="2" t="s">
        <v>13952</v>
      </c>
      <c r="N23" s="2" t="n">
        <f aca="false">COUNTA('Layout Mercado Libre'!AH23:AM23)</f>
        <v>2</v>
      </c>
      <c r="O23" s="2" t="s">
        <v>13871</v>
      </c>
      <c r="P23" s="2" t="n">
        <v>0</v>
      </c>
      <c r="Q23" s="2" t="s">
        <v>13953</v>
      </c>
    </row>
    <row r="24" customFormat="false" ht="15" hidden="false" customHeight="false" outlineLevel="0" collapsed="false">
      <c r="A24" s="8" t="s">
        <v>384</v>
      </c>
      <c r="B24" s="10" t="str">
        <f aca="false">'Layout Mercado Libre'!C24</f>
        <v>Núcleo C.M.P. Forte 5 mg/3 mg 30 Cápsulas</v>
      </c>
      <c r="C24" s="2" t="s">
        <v>89</v>
      </c>
      <c r="D24" s="2" t="s">
        <v>13864</v>
      </c>
      <c r="E24" s="2" t="s">
        <v>13865</v>
      </c>
      <c r="F24" s="2" t="s">
        <v>13866</v>
      </c>
      <c r="G24" s="2" t="s">
        <v>13867</v>
      </c>
      <c r="H24" s="2" t="s">
        <v>13868</v>
      </c>
      <c r="I24" s="2" t="s">
        <v>13954</v>
      </c>
      <c r="J24" s="2"/>
      <c r="K24" s="2" t="n">
        <v>945</v>
      </c>
      <c r="L24" s="2"/>
      <c r="M24" s="2" t="s">
        <v>13955</v>
      </c>
      <c r="N24" s="2" t="n">
        <f aca="false">COUNTA('Layout Mercado Libre'!AH24:AM24)</f>
        <v>3</v>
      </c>
      <c r="O24" s="2" t="s">
        <v>13871</v>
      </c>
      <c r="P24" s="2" t="n">
        <v>0</v>
      </c>
      <c r="Q24" s="2" t="s">
        <v>13956</v>
      </c>
    </row>
    <row r="25" customFormat="false" ht="15" hidden="false" customHeight="false" outlineLevel="0" collapsed="false">
      <c r="A25" s="8" t="s">
        <v>398</v>
      </c>
      <c r="B25" s="10" t="str">
        <f aca="false">'Layout Mercado Libre'!C25</f>
        <v>Fórmula Infantil Nan Optipro 2 Lata 400 g</v>
      </c>
      <c r="C25" s="2" t="s">
        <v>89</v>
      </c>
      <c r="D25" s="2" t="s">
        <v>13864</v>
      </c>
      <c r="E25" s="2" t="s">
        <v>13865</v>
      </c>
      <c r="F25" s="2" t="s">
        <v>13873</v>
      </c>
      <c r="G25" s="2"/>
      <c r="H25" s="2"/>
      <c r="I25" s="2" t="s">
        <v>13957</v>
      </c>
      <c r="J25" s="2" t="s">
        <v>13875</v>
      </c>
      <c r="K25" s="2" t="n">
        <v>1641</v>
      </c>
      <c r="L25" s="2" t="s">
        <v>13876</v>
      </c>
      <c r="M25" s="2" t="s">
        <v>13958</v>
      </c>
      <c r="N25" s="2" t="n">
        <f aca="false">COUNTA('Layout Mercado Libre'!AH25:AM25)</f>
        <v>3</v>
      </c>
      <c r="O25" s="2" t="s">
        <v>13900</v>
      </c>
      <c r="P25" s="2" t="n">
        <v>0</v>
      </c>
      <c r="Q25" s="2"/>
    </row>
    <row r="26" customFormat="false" ht="15" hidden="false" customHeight="false" outlineLevel="0" collapsed="false">
      <c r="A26" s="8" t="s">
        <v>407</v>
      </c>
      <c r="B26" s="10" t="str">
        <f aca="false">'Layout Mercado Libre'!C26</f>
        <v>Dolo-Neurobión Diclofenaco 50 mg Vitaminas B 20 Tabletas</v>
      </c>
      <c r="C26" s="2" t="s">
        <v>89</v>
      </c>
      <c r="D26" s="2" t="s">
        <v>13864</v>
      </c>
      <c r="E26" s="2" t="s">
        <v>13865</v>
      </c>
      <c r="F26" s="2" t="s">
        <v>13932</v>
      </c>
      <c r="G26" s="2"/>
      <c r="H26" s="2"/>
      <c r="I26" s="2" t="s">
        <v>13959</v>
      </c>
      <c r="J26" s="2"/>
      <c r="K26" s="2" t="n">
        <v>879</v>
      </c>
      <c r="L26" s="2"/>
      <c r="M26" s="2" t="s">
        <v>13960</v>
      </c>
      <c r="N26" s="2" t="n">
        <f aca="false">COUNTA('Layout Mercado Libre'!AH26:AM26)</f>
        <v>4</v>
      </c>
      <c r="O26" s="2" t="s">
        <v>13871</v>
      </c>
      <c r="P26" s="2" t="n">
        <v>0</v>
      </c>
      <c r="Q26" s="2" t="s">
        <v>13961</v>
      </c>
    </row>
    <row r="27" customFormat="false" ht="15" hidden="false" customHeight="false" outlineLevel="0" collapsed="false">
      <c r="A27" s="8" t="s">
        <v>421</v>
      </c>
      <c r="B27" s="10" t="str">
        <f aca="false">'Layout Mercado Libre'!C27</f>
        <v>Pañales KleenBebé Suavelastic Etapa 2 Chico 40 Piezas</v>
      </c>
      <c r="C27" s="2" t="s">
        <v>89</v>
      </c>
      <c r="D27" s="2" t="s">
        <v>13864</v>
      </c>
      <c r="E27" s="2" t="s">
        <v>13865</v>
      </c>
      <c r="F27" s="2" t="s">
        <v>13873</v>
      </c>
      <c r="G27" s="2"/>
      <c r="H27" s="2"/>
      <c r="I27" s="2" t="s">
        <v>13962</v>
      </c>
      <c r="J27" s="2"/>
      <c r="K27" s="2" t="n">
        <v>390</v>
      </c>
      <c r="L27" s="2" t="s">
        <v>13911</v>
      </c>
      <c r="M27" s="2" t="s">
        <v>13963</v>
      </c>
      <c r="N27" s="2" t="n">
        <f aca="false">COUNTA('Layout Mercado Libre'!AH27:AM27)</f>
        <v>2</v>
      </c>
      <c r="O27" s="2" t="s">
        <v>13871</v>
      </c>
      <c r="P27" s="2" t="n">
        <v>0</v>
      </c>
      <c r="Q27" s="2" t="s">
        <v>13925</v>
      </c>
    </row>
    <row r="28" customFormat="false" ht="15" hidden="false" customHeight="false" outlineLevel="0" collapsed="false">
      <c r="A28" s="8" t="s">
        <v>431</v>
      </c>
      <c r="B28" s="10" t="str">
        <f aca="false">'Layout Mercado Libre'!C28</f>
        <v>Pañales KleenBebé Suavelastic Etapa 3 Mediano 44 Piezas</v>
      </c>
      <c r="C28" s="2" t="s">
        <v>89</v>
      </c>
      <c r="D28" s="2" t="s">
        <v>13864</v>
      </c>
      <c r="E28" s="2" t="s">
        <v>13865</v>
      </c>
      <c r="F28" s="2" t="s">
        <v>13873</v>
      </c>
      <c r="G28" s="2"/>
      <c r="H28" s="2"/>
      <c r="I28" s="2" t="s">
        <v>13964</v>
      </c>
      <c r="J28" s="2"/>
      <c r="K28" s="2" t="n">
        <v>432</v>
      </c>
      <c r="L28" s="2" t="s">
        <v>13911</v>
      </c>
      <c r="M28" s="2" t="s">
        <v>13965</v>
      </c>
      <c r="N28" s="2" t="n">
        <f aca="false">COUNTA('Layout Mercado Libre'!AH28:AM28)</f>
        <v>3</v>
      </c>
      <c r="O28" s="2" t="s">
        <v>13871</v>
      </c>
      <c r="P28" s="2" t="n">
        <v>0</v>
      </c>
      <c r="Q28" s="2" t="s">
        <v>13966</v>
      </c>
    </row>
    <row r="29" customFormat="false" ht="15" hidden="false" customHeight="false" outlineLevel="0" collapsed="false">
      <c r="A29" s="8" t="s">
        <v>443</v>
      </c>
      <c r="B29" s="10" t="str">
        <f aca="false">'Layout Mercado Libre'!C29</f>
        <v>Terramicina Oxitetraciclina 500 mg 16 Cápsulas</v>
      </c>
      <c r="C29" s="2" t="s">
        <v>89</v>
      </c>
      <c r="D29" s="2" t="s">
        <v>13864</v>
      </c>
      <c r="E29" s="2" t="s">
        <v>13865</v>
      </c>
      <c r="F29" s="2" t="s">
        <v>13866</v>
      </c>
      <c r="G29" s="2" t="s">
        <v>13967</v>
      </c>
      <c r="H29" s="2" t="s">
        <v>13968</v>
      </c>
      <c r="I29" s="2" t="s">
        <v>13969</v>
      </c>
      <c r="J29" s="2"/>
      <c r="K29" s="2" t="n">
        <v>0</v>
      </c>
      <c r="L29" s="2"/>
      <c r="M29" s="2" t="s">
        <v>13970</v>
      </c>
      <c r="N29" s="2" t="n">
        <f aca="false">COUNTA('Layout Mercado Libre'!AH29:AM29)</f>
        <v>2</v>
      </c>
      <c r="O29" s="2" t="s">
        <v>13882</v>
      </c>
      <c r="P29" s="2" t="n">
        <v>0</v>
      </c>
      <c r="Q29" s="2" t="s">
        <v>13971</v>
      </c>
    </row>
    <row r="30" customFormat="false" ht="15" hidden="false" customHeight="false" outlineLevel="0" collapsed="false">
      <c r="A30" s="8" t="s">
        <v>457</v>
      </c>
      <c r="B30" s="10" t="str">
        <f aca="false">'Layout Mercado Libre'!C30</f>
        <v>Pañales Huggies UltraConfort Niña Etapa 6 40 Piezas</v>
      </c>
      <c r="C30" s="2" t="s">
        <v>89</v>
      </c>
      <c r="D30" s="2" t="s">
        <v>13864</v>
      </c>
      <c r="E30" s="2" t="s">
        <v>13865</v>
      </c>
      <c r="F30" s="2" t="s">
        <v>13873</v>
      </c>
      <c r="G30" s="2"/>
      <c r="H30" s="2"/>
      <c r="I30" s="2" t="s">
        <v>13972</v>
      </c>
      <c r="J30" s="2"/>
      <c r="K30" s="2" t="n">
        <v>235</v>
      </c>
      <c r="L30" s="2" t="s">
        <v>13951</v>
      </c>
      <c r="M30" s="2" t="s">
        <v>13973</v>
      </c>
      <c r="N30" s="2" t="n">
        <f aca="false">COUNTA('Layout Mercado Libre'!AH30:AM30)</f>
        <v>2</v>
      </c>
      <c r="O30" s="2" t="s">
        <v>13882</v>
      </c>
      <c r="P30" s="2" t="n">
        <v>0</v>
      </c>
      <c r="Q30" s="2" t="s">
        <v>13974</v>
      </c>
    </row>
    <row r="31" customFormat="false" ht="15" hidden="false" customHeight="false" outlineLevel="0" collapsed="false">
      <c r="A31" s="8" t="s">
        <v>468</v>
      </c>
      <c r="B31" s="10" t="str">
        <f aca="false">'Layout Mercado Libre'!C31</f>
        <v>Fixodent Original Crema Adhesiva para Dentadura 40 ml</v>
      </c>
      <c r="C31" s="2" t="s">
        <v>89</v>
      </c>
      <c r="D31" s="2" t="s">
        <v>13864</v>
      </c>
      <c r="E31" s="2" t="s">
        <v>13865</v>
      </c>
      <c r="F31" s="2" t="s">
        <v>13873</v>
      </c>
      <c r="G31" s="2"/>
      <c r="H31" s="2"/>
      <c r="I31" s="2" t="s">
        <v>13975</v>
      </c>
      <c r="J31" s="2"/>
      <c r="K31" s="2" t="n">
        <v>1300</v>
      </c>
      <c r="L31" s="2"/>
      <c r="M31" s="2" t="s">
        <v>13976</v>
      </c>
      <c r="N31" s="2" t="n">
        <f aca="false">COUNTA('Layout Mercado Libre'!AH31:AM31)</f>
        <v>2</v>
      </c>
      <c r="O31" s="2" t="s">
        <v>13882</v>
      </c>
      <c r="P31" s="2" t="n">
        <v>0</v>
      </c>
      <c r="Q31" s="2" t="s">
        <v>13977</v>
      </c>
    </row>
    <row r="32" customFormat="false" ht="15" hidden="false" customHeight="false" outlineLevel="0" collapsed="false">
      <c r="A32" s="8" t="s">
        <v>481</v>
      </c>
      <c r="B32" s="10" t="str">
        <f aca="false">'Layout Mercado Libre'!C32</f>
        <v>Lagricel PF Hialuronato de Sodio 4 mg/ml Gotas 10 ml</v>
      </c>
      <c r="C32" s="2" t="s">
        <v>89</v>
      </c>
      <c r="D32" s="2" t="s">
        <v>13864</v>
      </c>
      <c r="E32" s="2" t="s">
        <v>13865</v>
      </c>
      <c r="F32" s="2" t="s">
        <v>13932</v>
      </c>
      <c r="G32" s="2"/>
      <c r="H32" s="2"/>
      <c r="I32" s="2" t="s">
        <v>13978</v>
      </c>
      <c r="J32" s="2"/>
      <c r="K32" s="2" t="n">
        <v>212</v>
      </c>
      <c r="L32" s="2"/>
      <c r="M32" s="2" t="s">
        <v>13979</v>
      </c>
      <c r="N32" s="2" t="n">
        <f aca="false">COUNTA('Layout Mercado Libre'!AH32:AM32)</f>
        <v>3</v>
      </c>
      <c r="O32" s="2" t="s">
        <v>13871</v>
      </c>
      <c r="P32" s="2" t="n">
        <v>0</v>
      </c>
      <c r="Q32" s="2" t="s">
        <v>13980</v>
      </c>
    </row>
    <row r="33" customFormat="false" ht="15" hidden="false" customHeight="false" outlineLevel="0" collapsed="false">
      <c r="A33" s="8" t="s">
        <v>501</v>
      </c>
      <c r="B33" s="10" t="str">
        <f aca="false">'Layout Mercado Libre'!C33</f>
        <v>Pañales Huggies UltraConfort Niña Etapa 5 40 Piezas</v>
      </c>
      <c r="C33" s="2" t="s">
        <v>89</v>
      </c>
      <c r="D33" s="2" t="s">
        <v>13864</v>
      </c>
      <c r="E33" s="2" t="s">
        <v>13865</v>
      </c>
      <c r="F33" s="2" t="s">
        <v>13873</v>
      </c>
      <c r="G33" s="2"/>
      <c r="H33" s="2"/>
      <c r="I33" s="2" t="s">
        <v>13981</v>
      </c>
      <c r="J33" s="2"/>
      <c r="K33" s="2" t="n">
        <v>305</v>
      </c>
      <c r="L33" s="2" t="s">
        <v>13951</v>
      </c>
      <c r="M33" s="2" t="s">
        <v>13982</v>
      </c>
      <c r="N33" s="2" t="n">
        <f aca="false">COUNTA('Layout Mercado Libre'!AH33:AM33)</f>
        <v>2</v>
      </c>
      <c r="O33" s="2" t="s">
        <v>13882</v>
      </c>
      <c r="P33" s="2" t="n">
        <v>0</v>
      </c>
      <c r="Q33" s="2" t="s">
        <v>13983</v>
      </c>
    </row>
    <row r="34" customFormat="false" ht="15" hidden="false" customHeight="false" outlineLevel="0" collapsed="false">
      <c r="A34" s="8" t="s">
        <v>511</v>
      </c>
      <c r="B34" s="10" t="str">
        <f aca="false">'Layout Mercado Libre'!C34</f>
        <v>Thealoz Duo Trehalosa 3% Hialuronato 0.15% Gotas 10 ml</v>
      </c>
      <c r="C34" s="2" t="s">
        <v>89</v>
      </c>
      <c r="D34" s="2" t="s">
        <v>13864</v>
      </c>
      <c r="E34" s="2" t="s">
        <v>13865</v>
      </c>
      <c r="F34" s="2" t="s">
        <v>13914</v>
      </c>
      <c r="G34" s="2"/>
      <c r="H34" s="2"/>
      <c r="I34" s="2" t="s">
        <v>13984</v>
      </c>
      <c r="J34" s="2"/>
      <c r="K34" s="2" t="n">
        <v>295</v>
      </c>
      <c r="L34" s="2"/>
      <c r="M34" s="2" t="s">
        <v>13985</v>
      </c>
      <c r="N34" s="2" t="n">
        <f aca="false">COUNTA('Layout Mercado Libre'!AH34:AM34)</f>
        <v>3</v>
      </c>
      <c r="O34" s="2" t="s">
        <v>13882</v>
      </c>
      <c r="P34" s="2" t="n">
        <v>0</v>
      </c>
      <c r="Q34" s="2" t="s">
        <v>13986</v>
      </c>
    </row>
    <row r="35" customFormat="false" ht="15" hidden="false" customHeight="false" outlineLevel="0" collapsed="false">
      <c r="A35" s="8" t="s">
        <v>526</v>
      </c>
      <c r="B35" s="10" t="str">
        <f aca="false">'Layout Mercado Libre'!C35</f>
        <v>Fórmula Infantil Nan Optipro 3 Lata 800 g</v>
      </c>
      <c r="C35" s="2" t="s">
        <v>89</v>
      </c>
      <c r="D35" s="2" t="s">
        <v>13864</v>
      </c>
      <c r="E35" s="2" t="s">
        <v>13865</v>
      </c>
      <c r="F35" s="2" t="s">
        <v>13873</v>
      </c>
      <c r="G35" s="2"/>
      <c r="H35" s="2"/>
      <c r="I35" s="2" t="s">
        <v>13987</v>
      </c>
      <c r="J35" s="2" t="s">
        <v>13875</v>
      </c>
      <c r="K35" s="2" t="n">
        <v>472</v>
      </c>
      <c r="L35" s="2" t="s">
        <v>13988</v>
      </c>
      <c r="M35" s="2" t="s">
        <v>13988</v>
      </c>
      <c r="N35" s="2" t="n">
        <f aca="false">COUNTA('Layout Mercado Libre'!AH35:AM35)</f>
        <v>3</v>
      </c>
      <c r="O35" s="2" t="s">
        <v>13900</v>
      </c>
      <c r="P35" s="2" t="n">
        <v>0</v>
      </c>
      <c r="Q35" s="2" t="s">
        <v>13989</v>
      </c>
    </row>
    <row r="36" customFormat="false" ht="15" hidden="false" customHeight="false" outlineLevel="0" collapsed="false">
      <c r="A36" s="8" t="s">
        <v>536</v>
      </c>
      <c r="B36" s="10" t="str">
        <f aca="false">'Layout Mercado Libre'!C36</f>
        <v>Theraflu Resfriado Severo Sabor Limón 10 Sobres</v>
      </c>
      <c r="C36" s="2" t="s">
        <v>89</v>
      </c>
      <c r="D36" s="2" t="s">
        <v>13864</v>
      </c>
      <c r="E36" s="2" t="s">
        <v>13865</v>
      </c>
      <c r="F36" s="2" t="s">
        <v>13914</v>
      </c>
      <c r="G36" s="2"/>
      <c r="H36" s="2"/>
      <c r="I36" s="2" t="s">
        <v>13990</v>
      </c>
      <c r="J36" s="2"/>
      <c r="K36" s="2" t="n">
        <v>1872</v>
      </c>
      <c r="L36" s="2" t="s">
        <v>13991</v>
      </c>
      <c r="M36" s="2" t="s">
        <v>13992</v>
      </c>
      <c r="N36" s="2" t="n">
        <f aca="false">COUNTA('Layout Mercado Libre'!AH36:AM36)</f>
        <v>3</v>
      </c>
      <c r="O36" s="2" t="s">
        <v>13905</v>
      </c>
      <c r="P36" s="2" t="n">
        <v>0</v>
      </c>
      <c r="Q36" s="2" t="s">
        <v>13993</v>
      </c>
    </row>
    <row r="37" customFormat="false" ht="15" hidden="false" customHeight="false" outlineLevel="0" collapsed="false">
      <c r="A37" s="8" t="s">
        <v>554</v>
      </c>
      <c r="B37" s="10" t="str">
        <f aca="false">'Layout Mercado Libre'!C37</f>
        <v>Postday Levonorgestrel 1.5 mg 1 Comprimido</v>
      </c>
      <c r="C37" s="2" t="s">
        <v>89</v>
      </c>
      <c r="D37" s="2" t="s">
        <v>13864</v>
      </c>
      <c r="E37" s="2" t="s">
        <v>13865</v>
      </c>
      <c r="F37" s="2" t="s">
        <v>13914</v>
      </c>
      <c r="G37" s="2"/>
      <c r="H37" s="2"/>
      <c r="I37" s="2" t="s">
        <v>13994</v>
      </c>
      <c r="J37" s="2"/>
      <c r="K37" s="2" t="n">
        <v>2411</v>
      </c>
      <c r="L37" s="2"/>
      <c r="M37" s="2" t="s">
        <v>13995</v>
      </c>
      <c r="N37" s="2" t="n">
        <f aca="false">COUNTA('Layout Mercado Libre'!AH37:AM37)</f>
        <v>2</v>
      </c>
      <c r="O37" s="2" t="s">
        <v>13882</v>
      </c>
      <c r="P37" s="2" t="n">
        <v>0</v>
      </c>
      <c r="Q37" s="2" t="s">
        <v>13996</v>
      </c>
    </row>
    <row r="38" customFormat="false" ht="15" hidden="false" customHeight="false" outlineLevel="0" collapsed="false">
      <c r="A38" s="8" t="s">
        <v>571</v>
      </c>
      <c r="B38" s="10" t="str">
        <f aca="false">'Layout Mercado Libre'!C38</f>
        <v>Tiras Reactivas Accu-Chek Performa 50 Piezas</v>
      </c>
      <c r="C38" s="2" t="s">
        <v>89</v>
      </c>
      <c r="D38" s="2" t="s">
        <v>13864</v>
      </c>
      <c r="E38" s="2" t="s">
        <v>13865</v>
      </c>
      <c r="F38" s="2" t="s">
        <v>13873</v>
      </c>
      <c r="G38" s="2"/>
      <c r="H38" s="2"/>
      <c r="I38" s="2" t="s">
        <v>13997</v>
      </c>
      <c r="J38" s="2"/>
      <c r="K38" s="2" t="n">
        <v>285</v>
      </c>
      <c r="L38" s="2" t="s">
        <v>13998</v>
      </c>
      <c r="M38" s="2" t="s">
        <v>13999</v>
      </c>
      <c r="N38" s="2" t="n">
        <f aca="false">COUNTA('Layout Mercado Libre'!AH38:AM38)</f>
        <v>4</v>
      </c>
      <c r="O38" s="2" t="s">
        <v>13882</v>
      </c>
      <c r="P38" s="2" t="n">
        <v>0</v>
      </c>
      <c r="Q38" s="2" t="s">
        <v>14000</v>
      </c>
    </row>
    <row r="39" customFormat="false" ht="15" hidden="false" customHeight="false" outlineLevel="0" collapsed="false">
      <c r="A39" s="8" t="s">
        <v>583</v>
      </c>
      <c r="B39" s="10" t="str">
        <f aca="false">'Layout Mercado Libre'!C39</f>
        <v>Flanax 550 mg Naproxeno Sódico 30 Tabletas</v>
      </c>
      <c r="C39" s="2" t="s">
        <v>89</v>
      </c>
      <c r="D39" s="2" t="s">
        <v>13864</v>
      </c>
      <c r="E39" s="2" t="s">
        <v>13865</v>
      </c>
      <c r="F39" s="2" t="s">
        <v>13932</v>
      </c>
      <c r="G39" s="2"/>
      <c r="H39" s="2"/>
      <c r="I39" s="2" t="s">
        <v>14001</v>
      </c>
      <c r="J39" s="2"/>
      <c r="K39" s="2" t="n">
        <v>273</v>
      </c>
      <c r="L39" s="2" t="s">
        <v>14002</v>
      </c>
      <c r="M39" s="2" t="s">
        <v>14003</v>
      </c>
      <c r="N39" s="2" t="n">
        <f aca="false">COUNTA('Layout Mercado Libre'!AH39:AM39)</f>
        <v>2</v>
      </c>
      <c r="O39" s="2" t="s">
        <v>13871</v>
      </c>
      <c r="P39" s="2" t="n">
        <v>0</v>
      </c>
      <c r="Q39" s="2" t="s">
        <v>14004</v>
      </c>
    </row>
    <row r="40" customFormat="false" ht="15" hidden="false" customHeight="false" outlineLevel="0" collapsed="false">
      <c r="A40" s="8" t="s">
        <v>594</v>
      </c>
      <c r="B40" s="10" t="str">
        <f aca="false">'Layout Mercado Libre'!C40</f>
        <v>Pañales para Adulto Diapro Gel Predoblados Unitalla 10 Pzas</v>
      </c>
      <c r="C40" s="2" t="s">
        <v>89</v>
      </c>
      <c r="D40" s="2" t="s">
        <v>13864</v>
      </c>
      <c r="E40" s="2" t="s">
        <v>13865</v>
      </c>
      <c r="F40" s="2" t="s">
        <v>13873</v>
      </c>
      <c r="G40" s="2"/>
      <c r="H40" s="2"/>
      <c r="I40" s="2" t="s">
        <v>14005</v>
      </c>
      <c r="J40" s="2"/>
      <c r="K40" s="2" t="n">
        <v>288</v>
      </c>
      <c r="L40" s="2"/>
      <c r="M40" s="2" t="s">
        <v>14006</v>
      </c>
      <c r="N40" s="2" t="n">
        <f aca="false">COUNTA('Layout Mercado Libre'!AH40:AM40)</f>
        <v>2</v>
      </c>
      <c r="O40" s="2" t="s">
        <v>13871</v>
      </c>
      <c r="P40" s="2" t="n">
        <v>0</v>
      </c>
      <c r="Q40" s="2" t="s">
        <v>14007</v>
      </c>
    </row>
    <row r="41" customFormat="false" ht="15" hidden="false" customHeight="false" outlineLevel="0" collapsed="false">
      <c r="A41" s="8" t="s">
        <v>610</v>
      </c>
      <c r="B41" s="10" t="str">
        <f aca="false">'Layout Mercado Libre'!C41</f>
        <v>Crema Dental Colgate Luminous White Brilliant 22 ml</v>
      </c>
      <c r="C41" s="2" t="s">
        <v>89</v>
      </c>
      <c r="D41" s="2" t="s">
        <v>13864</v>
      </c>
      <c r="E41" s="2" t="s">
        <v>13865</v>
      </c>
      <c r="F41" s="2" t="s">
        <v>13873</v>
      </c>
      <c r="G41" s="2"/>
      <c r="H41" s="2"/>
      <c r="I41" s="2" t="s">
        <v>14008</v>
      </c>
      <c r="J41" s="2"/>
      <c r="K41" s="2" t="n">
        <v>867</v>
      </c>
      <c r="L41" s="2"/>
      <c r="M41" s="2" t="s">
        <v>14009</v>
      </c>
      <c r="N41" s="2" t="n">
        <f aca="false">COUNTA('Layout Mercado Libre'!AH41:AM41)</f>
        <v>2</v>
      </c>
      <c r="O41" s="2" t="s">
        <v>13882</v>
      </c>
      <c r="P41" s="2" t="n">
        <v>0</v>
      </c>
      <c r="Q41" s="2" t="s">
        <v>14010</v>
      </c>
    </row>
    <row r="42" customFormat="false" ht="15" hidden="false" customHeight="false" outlineLevel="0" collapsed="false">
      <c r="A42" s="8" t="s">
        <v>626</v>
      </c>
      <c r="B42" s="10" t="str">
        <f aca="false">'Layout Mercado Libre'!C42</f>
        <v>Pañales Huggies UltraConfort Niño Etapa 5 40 Piezas</v>
      </c>
      <c r="C42" s="2" t="s">
        <v>89</v>
      </c>
      <c r="D42" s="2" t="s">
        <v>13864</v>
      </c>
      <c r="E42" s="2" t="s">
        <v>13865</v>
      </c>
      <c r="F42" s="2" t="s">
        <v>13873</v>
      </c>
      <c r="G42" s="2"/>
      <c r="H42" s="2"/>
      <c r="I42" s="2" t="s">
        <v>14011</v>
      </c>
      <c r="J42" s="2"/>
      <c r="K42" s="2" t="n">
        <v>98</v>
      </c>
      <c r="L42" s="2" t="s">
        <v>13951</v>
      </c>
      <c r="M42" s="2" t="s">
        <v>14012</v>
      </c>
      <c r="N42" s="2" t="n">
        <f aca="false">COUNTA('Layout Mercado Libre'!AH42:AM42)</f>
        <v>2</v>
      </c>
      <c r="O42" s="2" t="s">
        <v>13871</v>
      </c>
      <c r="P42" s="2" t="n">
        <v>0</v>
      </c>
      <c r="Q42" s="2" t="s">
        <v>14013</v>
      </c>
    </row>
    <row r="43" customFormat="false" ht="15" hidden="false" customHeight="false" outlineLevel="0" collapsed="false">
      <c r="A43" s="8" t="s">
        <v>634</v>
      </c>
      <c r="B43" s="10" t="str">
        <f aca="false">'Layout Mercado Libre'!C43</f>
        <v>Panclasa 80 mg/80 mg Antiespasmódico 20 Cápsulas</v>
      </c>
      <c r="C43" s="2" t="s">
        <v>89</v>
      </c>
      <c r="D43" s="2" t="s">
        <v>13864</v>
      </c>
      <c r="E43" s="2" t="s">
        <v>13865</v>
      </c>
      <c r="F43" s="2" t="s">
        <v>13914</v>
      </c>
      <c r="G43" s="2"/>
      <c r="H43" s="2"/>
      <c r="I43" s="2" t="s">
        <v>14014</v>
      </c>
      <c r="J43" s="2"/>
      <c r="K43" s="2" t="n">
        <v>586</v>
      </c>
      <c r="L43" s="2" t="s">
        <v>14015</v>
      </c>
      <c r="M43" s="2" t="s">
        <v>14016</v>
      </c>
      <c r="N43" s="2" t="n">
        <f aca="false">COUNTA('Layout Mercado Libre'!AH43:AM43)</f>
        <v>2</v>
      </c>
      <c r="O43" s="2" t="s">
        <v>14017</v>
      </c>
      <c r="P43" s="2" t="n">
        <v>0</v>
      </c>
      <c r="Q43" s="2" t="s">
        <v>14018</v>
      </c>
    </row>
    <row r="44" customFormat="false" ht="15" hidden="false" customHeight="false" outlineLevel="0" collapsed="false">
      <c r="A44" s="8" t="s">
        <v>647</v>
      </c>
      <c r="B44" s="10" t="str">
        <f aca="false">'Layout Mercado Libre'!C44</f>
        <v>Tiras Reactivas Accu-Chek Instant 50 Piezas</v>
      </c>
      <c r="C44" s="2" t="s">
        <v>89</v>
      </c>
      <c r="D44" s="2" t="s">
        <v>13945</v>
      </c>
      <c r="E44" s="2" t="s">
        <v>13946</v>
      </c>
      <c r="F44" s="2" t="s">
        <v>13873</v>
      </c>
      <c r="G44" s="2"/>
      <c r="H44" s="2"/>
      <c r="I44" s="2" t="s">
        <v>14019</v>
      </c>
      <c r="J44" s="2"/>
      <c r="K44" s="2" t="n">
        <v>158</v>
      </c>
      <c r="L44" s="2" t="s">
        <v>14020</v>
      </c>
      <c r="M44" s="2" t="s">
        <v>14021</v>
      </c>
      <c r="N44" s="2" t="n">
        <f aca="false">COUNTA('Layout Mercado Libre'!AH44:AM44)</f>
        <v>3</v>
      </c>
      <c r="O44" s="2" t="s">
        <v>13882</v>
      </c>
      <c r="P44" s="2" t="n">
        <v>2</v>
      </c>
      <c r="Q44" s="2" t="s">
        <v>14022</v>
      </c>
    </row>
    <row r="45" customFormat="false" ht="15" hidden="false" customHeight="false" outlineLevel="0" collapsed="false">
      <c r="A45" s="8" t="s">
        <v>657</v>
      </c>
      <c r="B45" s="10" t="str">
        <f aca="false">'Layout Mercado Libre'!C45</f>
        <v>Dolo-Neurobión Diclofenaco 50 mg Vitaminas B 10 Tabletas</v>
      </c>
      <c r="C45" s="2" t="s">
        <v>89</v>
      </c>
      <c r="D45" s="2" t="s">
        <v>13864</v>
      </c>
      <c r="E45" s="2" t="s">
        <v>13865</v>
      </c>
      <c r="F45" s="2" t="s">
        <v>13932</v>
      </c>
      <c r="G45" s="2"/>
      <c r="H45" s="2"/>
      <c r="I45" s="2" t="s">
        <v>14023</v>
      </c>
      <c r="J45" s="2"/>
      <c r="K45" s="2" t="n">
        <v>1783</v>
      </c>
      <c r="L45" s="2"/>
      <c r="M45" s="2" t="s">
        <v>14024</v>
      </c>
      <c r="N45" s="2" t="n">
        <f aca="false">COUNTA('Layout Mercado Libre'!AH45:AM45)</f>
        <v>3</v>
      </c>
      <c r="O45" s="2" t="s">
        <v>13871</v>
      </c>
      <c r="P45" s="2" t="n">
        <v>0</v>
      </c>
      <c r="Q45" s="2" t="s">
        <v>14025</v>
      </c>
    </row>
    <row r="46" customFormat="false" ht="15" hidden="false" customHeight="false" outlineLevel="0" collapsed="false">
      <c r="A46" s="8" t="s">
        <v>665</v>
      </c>
      <c r="B46" s="10" t="str">
        <f aca="false">'Layout Mercado Libre'!C46</f>
        <v>Pañales KleenBebé Suavelastic Recién Nacido 40 Piezas</v>
      </c>
      <c r="C46" s="2" t="s">
        <v>89</v>
      </c>
      <c r="D46" s="2" t="s">
        <v>13864</v>
      </c>
      <c r="E46" s="2" t="s">
        <v>13865</v>
      </c>
      <c r="F46" s="2" t="s">
        <v>13873</v>
      </c>
      <c r="G46" s="2"/>
      <c r="H46" s="2"/>
      <c r="I46" s="2" t="s">
        <v>14026</v>
      </c>
      <c r="J46" s="2"/>
      <c r="K46" s="2" t="n">
        <v>477</v>
      </c>
      <c r="L46" s="2" t="s">
        <v>13911</v>
      </c>
      <c r="M46" s="2" t="s">
        <v>14027</v>
      </c>
      <c r="N46" s="2" t="n">
        <f aca="false">COUNTA('Layout Mercado Libre'!AH46:AM46)</f>
        <v>2</v>
      </c>
      <c r="O46" s="2" t="s">
        <v>13871</v>
      </c>
      <c r="P46" s="2" t="n">
        <v>0</v>
      </c>
      <c r="Q46" s="2" t="s">
        <v>14028</v>
      </c>
    </row>
    <row r="47" customFormat="false" ht="15" hidden="false" customHeight="false" outlineLevel="0" collapsed="false">
      <c r="A47" s="8" t="s">
        <v>675</v>
      </c>
      <c r="B47" s="10" t="str">
        <f aca="false">'Layout Mercado Libre'!C47</f>
        <v>Hyabak Hialuronato de Sodio 0.15% Solución Oftálmica 10 ml</v>
      </c>
      <c r="C47" s="2" t="s">
        <v>89</v>
      </c>
      <c r="D47" s="2" t="s">
        <v>13864</v>
      </c>
      <c r="E47" s="2" t="s">
        <v>13865</v>
      </c>
      <c r="F47" s="2" t="s">
        <v>13914</v>
      </c>
      <c r="G47" s="2"/>
      <c r="H47" s="2"/>
      <c r="I47" s="2" t="s">
        <v>14029</v>
      </c>
      <c r="J47" s="2"/>
      <c r="K47" s="2" t="n">
        <v>100</v>
      </c>
      <c r="L47" s="2"/>
      <c r="M47" s="2" t="s">
        <v>14030</v>
      </c>
      <c r="N47" s="2" t="n">
        <f aca="false">COUNTA('Layout Mercado Libre'!AH47:AM47)</f>
        <v>3</v>
      </c>
      <c r="O47" s="2" t="s">
        <v>13871</v>
      </c>
      <c r="P47" s="2" t="n">
        <v>0</v>
      </c>
      <c r="Q47" s="2" t="s">
        <v>14031</v>
      </c>
    </row>
    <row r="48" customFormat="false" ht="15" hidden="false" customHeight="false" outlineLevel="0" collapsed="false">
      <c r="A48" s="8" t="s">
        <v>686</v>
      </c>
      <c r="B48" s="10" t="str">
        <f aca="false">'Layout Mercado Libre'!C48</f>
        <v>Pañales Huggies UltraConfort Niña Etapa 4 40 Piezas</v>
      </c>
      <c r="C48" s="2" t="s">
        <v>89</v>
      </c>
      <c r="D48" s="2" t="s">
        <v>13864</v>
      </c>
      <c r="E48" s="2" t="s">
        <v>13865</v>
      </c>
      <c r="F48" s="2" t="s">
        <v>13873</v>
      </c>
      <c r="G48" s="2"/>
      <c r="H48" s="2"/>
      <c r="I48" s="2" t="s">
        <v>14032</v>
      </c>
      <c r="J48" s="2"/>
      <c r="K48" s="2" t="n">
        <v>201</v>
      </c>
      <c r="L48" s="2" t="s">
        <v>13951</v>
      </c>
      <c r="M48" s="2" t="s">
        <v>14033</v>
      </c>
      <c r="N48" s="2" t="n">
        <f aca="false">COUNTA('Layout Mercado Libre'!AH48:AM48)</f>
        <v>3</v>
      </c>
      <c r="O48" s="2" t="s">
        <v>13882</v>
      </c>
      <c r="P48" s="2" t="n">
        <v>1</v>
      </c>
      <c r="Q48" s="2" t="s">
        <v>14034</v>
      </c>
    </row>
    <row r="49" customFormat="false" ht="15" hidden="false" customHeight="false" outlineLevel="0" collapsed="false">
      <c r="A49" s="8" t="s">
        <v>697</v>
      </c>
      <c r="B49" s="10" t="str">
        <f aca="false">'Layout Mercado Libre'!C49</f>
        <v>Jardianz Duo 12.5 mg/850 mg 60 Tabletas</v>
      </c>
      <c r="C49" s="2" t="s">
        <v>89</v>
      </c>
      <c r="D49" s="2" t="s">
        <v>13864</v>
      </c>
      <c r="E49" s="2" t="s">
        <v>13865</v>
      </c>
      <c r="F49" s="2" t="s">
        <v>13866</v>
      </c>
      <c r="G49" s="2" t="s">
        <v>13889</v>
      </c>
      <c r="H49" s="2" t="s">
        <v>13890</v>
      </c>
      <c r="I49" s="2" t="s">
        <v>14035</v>
      </c>
      <c r="J49" s="2"/>
      <c r="K49" s="2" t="n">
        <v>0</v>
      </c>
      <c r="L49" s="2" t="s">
        <v>14036</v>
      </c>
      <c r="M49" s="2" t="s">
        <v>14037</v>
      </c>
      <c r="N49" s="2" t="n">
        <f aca="false">COUNTA('Layout Mercado Libre'!AH49:AM49)</f>
        <v>3</v>
      </c>
      <c r="O49" s="2" t="s">
        <v>13882</v>
      </c>
      <c r="P49" s="2" t="n">
        <v>0</v>
      </c>
      <c r="Q49" s="2" t="s">
        <v>14038</v>
      </c>
    </row>
    <row r="50" customFormat="false" ht="15" hidden="false" customHeight="false" outlineLevel="0" collapsed="false">
      <c r="A50" s="8" t="s">
        <v>711</v>
      </c>
      <c r="B50" s="10" t="str">
        <f aca="false">'Layout Mercado Libre'!C50</f>
        <v>Pañales Huggies UltraConfort Unisex Recién Nacido 44 Piezas</v>
      </c>
      <c r="C50" s="2" t="s">
        <v>89</v>
      </c>
      <c r="D50" s="2" t="s">
        <v>13864</v>
      </c>
      <c r="E50" s="2" t="s">
        <v>13865</v>
      </c>
      <c r="F50" s="2" t="s">
        <v>13873</v>
      </c>
      <c r="G50" s="2"/>
      <c r="H50" s="2"/>
      <c r="I50" s="2" t="s">
        <v>14039</v>
      </c>
      <c r="J50" s="2"/>
      <c r="K50" s="2" t="n">
        <v>375</v>
      </c>
      <c r="L50" s="2" t="s">
        <v>13951</v>
      </c>
      <c r="M50" s="2" t="s">
        <v>14040</v>
      </c>
      <c r="N50" s="2" t="n">
        <f aca="false">COUNTA('Layout Mercado Libre'!AH50:AM50)</f>
        <v>2</v>
      </c>
      <c r="O50" s="2" t="s">
        <v>13871</v>
      </c>
      <c r="P50" s="2" t="n">
        <v>0</v>
      </c>
      <c r="Q50" s="2" t="s">
        <v>14041</v>
      </c>
    </row>
    <row r="51" customFormat="false" ht="15" hidden="false" customHeight="false" outlineLevel="0" collapsed="false">
      <c r="A51" s="8" t="s">
        <v>720</v>
      </c>
      <c r="B51" s="10" t="str">
        <f aca="false">'Layout Mercado Libre'!C51</f>
        <v>Bactrim F 800 mg/160 mg 15 Tabletas</v>
      </c>
      <c r="C51" s="2" t="s">
        <v>89</v>
      </c>
      <c r="D51" s="2" t="s">
        <v>13864</v>
      </c>
      <c r="E51" s="2" t="s">
        <v>13865</v>
      </c>
      <c r="F51" s="2" t="s">
        <v>13866</v>
      </c>
      <c r="G51" s="2" t="s">
        <v>13967</v>
      </c>
      <c r="H51" s="2" t="s">
        <v>13968</v>
      </c>
      <c r="I51" s="2" t="s">
        <v>14042</v>
      </c>
      <c r="J51" s="2"/>
      <c r="K51" s="2" t="n">
        <v>497</v>
      </c>
      <c r="L51" s="2"/>
      <c r="M51" s="2" t="s">
        <v>14043</v>
      </c>
      <c r="N51" s="2" t="n">
        <f aca="false">COUNTA('Layout Mercado Libre'!AH51:AM51)</f>
        <v>1</v>
      </c>
      <c r="O51" s="2" t="s">
        <v>13871</v>
      </c>
      <c r="P51" s="2" t="n">
        <v>0</v>
      </c>
      <c r="Q51" s="2" t="s">
        <v>14044</v>
      </c>
    </row>
    <row r="52" customFormat="false" ht="15" hidden="false" customHeight="false" outlineLevel="0" collapsed="false">
      <c r="A52" s="8" t="s">
        <v>730</v>
      </c>
      <c r="B52" s="10" t="str">
        <f aca="false">'Layout Mercado Libre'!C52</f>
        <v>Dolo-Neurobión Forte Diclofenaco y Vitaminas B 30 Tabletas</v>
      </c>
      <c r="C52" s="2" t="s">
        <v>89</v>
      </c>
      <c r="D52" s="2" t="s">
        <v>13864</v>
      </c>
      <c r="E52" s="2" t="s">
        <v>13865</v>
      </c>
      <c r="F52" s="2" t="s">
        <v>13932</v>
      </c>
      <c r="G52" s="2"/>
      <c r="H52" s="2"/>
      <c r="I52" s="2" t="s">
        <v>14045</v>
      </c>
      <c r="J52" s="2"/>
      <c r="K52" s="2" t="n">
        <v>829</v>
      </c>
      <c r="L52" s="2"/>
      <c r="M52" s="2" t="s">
        <v>14046</v>
      </c>
      <c r="N52" s="2" t="n">
        <f aca="false">COUNTA('Layout Mercado Libre'!AH52:AM52)</f>
        <v>3</v>
      </c>
      <c r="O52" s="2" t="s">
        <v>13882</v>
      </c>
      <c r="P52" s="2" t="n">
        <v>0</v>
      </c>
      <c r="Q52" s="2" t="s">
        <v>14047</v>
      </c>
    </row>
    <row r="53" customFormat="false" ht="15" hidden="false" customHeight="false" outlineLevel="0" collapsed="false">
      <c r="A53" s="8" t="s">
        <v>739</v>
      </c>
      <c r="B53" s="10" t="str">
        <f aca="false">'Layout Mercado Libre'!C53</f>
        <v>Flanax Naproxeno Sódico 550 mg 12 Tabletas</v>
      </c>
      <c r="C53" s="2" t="s">
        <v>89</v>
      </c>
      <c r="D53" s="2" t="s">
        <v>13864</v>
      </c>
      <c r="E53" s="2" t="s">
        <v>13865</v>
      </c>
      <c r="F53" s="2" t="s">
        <v>13914</v>
      </c>
      <c r="G53" s="2"/>
      <c r="H53" s="2"/>
      <c r="I53" s="2" t="s">
        <v>14048</v>
      </c>
      <c r="J53" s="2"/>
      <c r="K53" s="2" t="n">
        <v>5585</v>
      </c>
      <c r="L53" s="2"/>
      <c r="M53" s="2" t="s">
        <v>14049</v>
      </c>
      <c r="N53" s="2" t="n">
        <f aca="false">COUNTA('Layout Mercado Libre'!AH53:AM53)</f>
        <v>3</v>
      </c>
      <c r="O53" s="2" t="s">
        <v>13871</v>
      </c>
      <c r="P53" s="2" t="n">
        <v>0</v>
      </c>
      <c r="Q53" s="2" t="s">
        <v>14050</v>
      </c>
    </row>
    <row r="54" customFormat="false" ht="15" hidden="false" customHeight="false" outlineLevel="0" collapsed="false">
      <c r="A54" s="8" t="s">
        <v>748</v>
      </c>
      <c r="B54" s="10" t="str">
        <f aca="false">'Layout Mercado Libre'!C54</f>
        <v>Eucaliptine Guayacol 100 mg 10 Ampolletas de 1 ml</v>
      </c>
      <c r="C54" s="2" t="s">
        <v>89</v>
      </c>
      <c r="D54" s="2" t="s">
        <v>13864</v>
      </c>
      <c r="E54" s="2" t="s">
        <v>13865</v>
      </c>
      <c r="F54" s="2" t="s">
        <v>13932</v>
      </c>
      <c r="G54" s="2"/>
      <c r="H54" s="2"/>
      <c r="I54" s="2" t="s">
        <v>14051</v>
      </c>
      <c r="J54" s="2"/>
      <c r="K54" s="2" t="n">
        <v>257</v>
      </c>
      <c r="L54" s="2"/>
      <c r="M54" s="2" t="s">
        <v>14052</v>
      </c>
      <c r="N54" s="2" t="n">
        <f aca="false">COUNTA('Layout Mercado Libre'!AH54:AM54)</f>
        <v>3</v>
      </c>
      <c r="O54" s="2" t="s">
        <v>13871</v>
      </c>
      <c r="P54" s="2" t="n">
        <v>0</v>
      </c>
      <c r="Q54" s="2" t="s">
        <v>14053</v>
      </c>
    </row>
    <row r="55" customFormat="false" ht="15" hidden="false" customHeight="false" outlineLevel="0" collapsed="false">
      <c r="A55" s="8" t="s">
        <v>767</v>
      </c>
      <c r="B55" s="10" t="str">
        <f aca="false">'Layout Mercado Libre'!C55</f>
        <v>Dolo-Neurobión Forte DC Inyectable Jeringa Prellenada 3 ml</v>
      </c>
      <c r="C55" s="2" t="s">
        <v>89</v>
      </c>
      <c r="D55" s="2" t="s">
        <v>13864</v>
      </c>
      <c r="E55" s="2" t="s">
        <v>13865</v>
      </c>
      <c r="F55" s="2" t="s">
        <v>13932</v>
      </c>
      <c r="G55" s="2"/>
      <c r="H55" s="2"/>
      <c r="I55" s="2" t="s">
        <v>14054</v>
      </c>
      <c r="J55" s="2"/>
      <c r="K55" s="2" t="n">
        <v>1635</v>
      </c>
      <c r="L55" s="2"/>
      <c r="M55" s="2" t="s">
        <v>14055</v>
      </c>
      <c r="N55" s="2" t="n">
        <f aca="false">COUNTA('Layout Mercado Libre'!AH55:AM55)</f>
        <v>2</v>
      </c>
      <c r="O55" s="2" t="s">
        <v>13871</v>
      </c>
      <c r="P55" s="2" t="n">
        <v>0</v>
      </c>
      <c r="Q55" s="2" t="s">
        <v>14056</v>
      </c>
    </row>
    <row r="56" customFormat="false" ht="15" hidden="false" customHeight="false" outlineLevel="0" collapsed="false">
      <c r="A56" s="8" t="s">
        <v>776</v>
      </c>
      <c r="B56" s="10" t="str">
        <f aca="false">'Layout Mercado Libre'!C56</f>
        <v>Pañales Huggies Ultra Confort Unisex Etapa 2 44 Piezas</v>
      </c>
      <c r="C56" s="2" t="s">
        <v>89</v>
      </c>
      <c r="D56" s="2" t="s">
        <v>13864</v>
      </c>
      <c r="E56" s="2" t="s">
        <v>13865</v>
      </c>
      <c r="F56" s="2" t="s">
        <v>13873</v>
      </c>
      <c r="G56" s="2"/>
      <c r="H56" s="2"/>
      <c r="I56" s="2" t="s">
        <v>14057</v>
      </c>
      <c r="J56" s="2"/>
      <c r="K56" s="2" t="n">
        <v>364</v>
      </c>
      <c r="L56" s="2" t="s">
        <v>13951</v>
      </c>
      <c r="M56" s="2" t="s">
        <v>14058</v>
      </c>
      <c r="N56" s="2" t="n">
        <f aca="false">COUNTA('Layout Mercado Libre'!AH56:AM56)</f>
        <v>3</v>
      </c>
      <c r="O56" s="2" t="s">
        <v>13871</v>
      </c>
      <c r="P56" s="2" t="n">
        <v>0</v>
      </c>
      <c r="Q56" s="2" t="s">
        <v>14059</v>
      </c>
    </row>
    <row r="57" customFormat="false" ht="15" hidden="false" customHeight="false" outlineLevel="0" collapsed="false">
      <c r="A57" s="8" t="s">
        <v>786</v>
      </c>
      <c r="B57" s="10" t="str">
        <f aca="false">'Layout Mercado Libre'!C57</f>
        <v>Neuroflax Cobamamida Tiocolchicósido 20/4 mg 3 Ampolletas</v>
      </c>
      <c r="C57" s="2" t="s">
        <v>89</v>
      </c>
      <c r="D57" s="2" t="s">
        <v>13864</v>
      </c>
      <c r="E57" s="2" t="s">
        <v>13865</v>
      </c>
      <c r="F57" s="2" t="s">
        <v>13866</v>
      </c>
      <c r="G57" s="2" t="s">
        <v>13940</v>
      </c>
      <c r="H57" s="2" t="s">
        <v>13941</v>
      </c>
      <c r="I57" s="2" t="s">
        <v>14060</v>
      </c>
      <c r="J57" s="2"/>
      <c r="K57" s="2" t="n">
        <v>98</v>
      </c>
      <c r="L57" s="2"/>
      <c r="M57" s="2" t="s">
        <v>14061</v>
      </c>
      <c r="N57" s="2" t="n">
        <f aca="false">COUNTA('Layout Mercado Libre'!AH57:AM57)</f>
        <v>2</v>
      </c>
      <c r="O57" s="2" t="s">
        <v>13882</v>
      </c>
      <c r="P57" s="2" t="n">
        <v>0</v>
      </c>
      <c r="Q57" s="2" t="s">
        <v>14062</v>
      </c>
    </row>
    <row r="58" customFormat="false" ht="15" hidden="false" customHeight="false" outlineLevel="0" collapsed="false">
      <c r="A58" s="8" t="s">
        <v>799</v>
      </c>
      <c r="B58" s="10" t="str">
        <f aca="false">'Layout Mercado Libre'!C58</f>
        <v>Dexabión DC Solución Inyectable 3 Jeringas Prellenadas 3 ml</v>
      </c>
      <c r="C58" s="2" t="s">
        <v>89</v>
      </c>
      <c r="D58" s="2" t="s">
        <v>13864</v>
      </c>
      <c r="E58" s="2" t="s">
        <v>13865</v>
      </c>
      <c r="F58" s="2" t="s">
        <v>13866</v>
      </c>
      <c r="G58" s="2" t="s">
        <v>13940</v>
      </c>
      <c r="H58" s="2" t="s">
        <v>13941</v>
      </c>
      <c r="I58" s="2" t="s">
        <v>14063</v>
      </c>
      <c r="J58" s="2"/>
      <c r="K58" s="2" t="n">
        <v>839</v>
      </c>
      <c r="L58" s="2"/>
      <c r="M58" s="2" t="s">
        <v>14064</v>
      </c>
      <c r="N58" s="2" t="n">
        <f aca="false">COUNTA('Layout Mercado Libre'!AH58:AM58)</f>
        <v>2</v>
      </c>
      <c r="O58" s="2" t="s">
        <v>13882</v>
      </c>
      <c r="P58" s="2" t="n">
        <v>0</v>
      </c>
      <c r="Q58" s="2" t="s">
        <v>14065</v>
      </c>
    </row>
    <row r="59" customFormat="false" ht="15" hidden="false" customHeight="false" outlineLevel="0" collapsed="false">
      <c r="A59" s="8" t="s">
        <v>812</v>
      </c>
      <c r="B59" s="10" t="str">
        <f aca="false">'Layout Mercado Libre'!C59</f>
        <v>Pañales Huggies Ultra Confort Niño Etapa 4 40 Piezas</v>
      </c>
      <c r="C59" s="2" t="s">
        <v>89</v>
      </c>
      <c r="D59" s="2" t="s">
        <v>13864</v>
      </c>
      <c r="E59" s="2" t="s">
        <v>13865</v>
      </c>
      <c r="F59" s="2" t="s">
        <v>13873</v>
      </c>
      <c r="G59" s="2"/>
      <c r="H59" s="2"/>
      <c r="I59" s="2" t="s">
        <v>14066</v>
      </c>
      <c r="J59" s="2"/>
      <c r="K59" s="2" t="n">
        <v>142</v>
      </c>
      <c r="L59" s="2" t="s">
        <v>13951</v>
      </c>
      <c r="M59" s="2" t="s">
        <v>14067</v>
      </c>
      <c r="N59" s="2" t="n">
        <f aca="false">COUNTA('Layout Mercado Libre'!AH59:AM59)</f>
        <v>2</v>
      </c>
      <c r="O59" s="2" t="s">
        <v>13882</v>
      </c>
      <c r="P59" s="2" t="n">
        <v>0</v>
      </c>
      <c r="Q59" s="2" t="s">
        <v>14068</v>
      </c>
    </row>
    <row r="60" customFormat="false" ht="15" hidden="false" customHeight="false" outlineLevel="0" collapsed="false">
      <c r="A60" s="8" t="s">
        <v>821</v>
      </c>
      <c r="B60" s="10" t="str">
        <f aca="false">'Layout Mercado Libre'!C60</f>
        <v>Treda Neomicina Caolín Pectina 20 Tabletas</v>
      </c>
      <c r="C60" s="2" t="s">
        <v>89</v>
      </c>
      <c r="D60" s="2" t="s">
        <v>13864</v>
      </c>
      <c r="E60" s="2" t="s">
        <v>13865</v>
      </c>
      <c r="F60" s="2" t="s">
        <v>13932</v>
      </c>
      <c r="G60" s="2"/>
      <c r="H60" s="2"/>
      <c r="I60" s="2" t="s">
        <v>14069</v>
      </c>
      <c r="J60" s="2"/>
      <c r="K60" s="2" t="n">
        <v>2652</v>
      </c>
      <c r="L60" s="2"/>
      <c r="M60" s="2" t="s">
        <v>14070</v>
      </c>
      <c r="N60" s="2" t="n">
        <f aca="false">COUNTA('Layout Mercado Libre'!AH60:AM60)</f>
        <v>3</v>
      </c>
      <c r="O60" s="2" t="s">
        <v>13871</v>
      </c>
      <c r="P60" s="2" t="n">
        <v>0</v>
      </c>
      <c r="Q60" s="2" t="s">
        <v>14071</v>
      </c>
    </row>
    <row r="61" customFormat="false" ht="15" hidden="false" customHeight="false" outlineLevel="0" collapsed="false">
      <c r="A61" s="8" t="s">
        <v>833</v>
      </c>
      <c r="B61" s="10" t="str">
        <f aca="false">'Layout Mercado Libre'!C61</f>
        <v>Pañales Huggies UltraConfort Niño Etapa 7 40 Piezas</v>
      </c>
      <c r="C61" s="2" t="s">
        <v>89</v>
      </c>
      <c r="D61" s="2" t="s">
        <v>13864</v>
      </c>
      <c r="E61" s="2" t="s">
        <v>13865</v>
      </c>
      <c r="F61" s="2" t="s">
        <v>13873</v>
      </c>
      <c r="G61" s="2"/>
      <c r="H61" s="2"/>
      <c r="I61" s="2" t="s">
        <v>14072</v>
      </c>
      <c r="J61" s="2"/>
      <c r="K61" s="2" t="n">
        <v>141</v>
      </c>
      <c r="L61" s="2"/>
      <c r="M61" s="2" t="s">
        <v>14073</v>
      </c>
      <c r="N61" s="2" t="n">
        <f aca="false">COUNTA('Layout Mercado Libre'!AH61:AM61)</f>
        <v>2</v>
      </c>
      <c r="O61" s="2" t="s">
        <v>13938</v>
      </c>
      <c r="P61" s="2" t="n">
        <v>0</v>
      </c>
      <c r="Q61" s="2" t="s">
        <v>14074</v>
      </c>
    </row>
    <row r="62" customFormat="false" ht="15" hidden="false" customHeight="false" outlineLevel="0" collapsed="false">
      <c r="A62" s="8" t="s">
        <v>841</v>
      </c>
      <c r="B62" s="10" t="str">
        <f aca="false">'Layout Mercado Libre'!C62</f>
        <v>Gasa Simple Estéril Dibar 10 x 10 cm 100 Piezas</v>
      </c>
      <c r="C62" s="2" t="s">
        <v>89</v>
      </c>
      <c r="D62" s="2" t="s">
        <v>13864</v>
      </c>
      <c r="E62" s="2" t="s">
        <v>13865</v>
      </c>
      <c r="F62" s="2" t="s">
        <v>13873</v>
      </c>
      <c r="G62" s="2"/>
      <c r="H62" s="2"/>
      <c r="I62" s="2" t="s">
        <v>14075</v>
      </c>
      <c r="J62" s="2"/>
      <c r="K62" s="2" t="n">
        <v>341</v>
      </c>
      <c r="L62" s="2"/>
      <c r="M62" s="2" t="s">
        <v>14076</v>
      </c>
      <c r="N62" s="2" t="n">
        <f aca="false">COUNTA('Layout Mercado Libre'!AH62:AM62)</f>
        <v>3</v>
      </c>
      <c r="O62" s="2" t="s">
        <v>13938</v>
      </c>
      <c r="P62" s="2" t="n">
        <v>0</v>
      </c>
      <c r="Q62" s="2" t="s">
        <v>14077</v>
      </c>
    </row>
    <row r="63" customFormat="false" ht="15" hidden="false" customHeight="false" outlineLevel="0" collapsed="false">
      <c r="A63" s="8" t="s">
        <v>854</v>
      </c>
      <c r="B63" s="10" t="str">
        <f aca="false">'Layout Mercado Libre'!C63</f>
        <v>Krytantek Ofteno Dorzolamida Timolol Brimonidina 5 ml</v>
      </c>
      <c r="C63" s="2" t="s">
        <v>89</v>
      </c>
      <c r="D63" s="2" t="s">
        <v>13864</v>
      </c>
      <c r="E63" s="2" t="s">
        <v>13865</v>
      </c>
      <c r="F63" s="2" t="s">
        <v>13866</v>
      </c>
      <c r="G63" s="2" t="s">
        <v>14078</v>
      </c>
      <c r="H63" s="2" t="s">
        <v>14079</v>
      </c>
      <c r="I63" s="2" t="s">
        <v>14080</v>
      </c>
      <c r="J63" s="2"/>
      <c r="K63" s="2" t="n">
        <v>403</v>
      </c>
      <c r="L63" s="2"/>
      <c r="M63" s="2" t="s">
        <v>14081</v>
      </c>
      <c r="N63" s="2" t="n">
        <f aca="false">COUNTA('Layout Mercado Libre'!AH63:AM63)</f>
        <v>4</v>
      </c>
      <c r="O63" s="2" t="s">
        <v>13871</v>
      </c>
      <c r="P63" s="2" t="n">
        <v>0</v>
      </c>
      <c r="Q63" s="2" t="s">
        <v>14082</v>
      </c>
    </row>
    <row r="64" customFormat="false" ht="15" hidden="false" customHeight="false" outlineLevel="0" collapsed="false">
      <c r="A64" s="8" t="s">
        <v>870</v>
      </c>
      <c r="B64" s="10" t="str">
        <f aca="false">'Layout Mercado Libre'!C64</f>
        <v>Toallitas Húmedas Huggies Supreme 2 Paquetes de 80 Piezas</v>
      </c>
      <c r="C64" s="2" t="s">
        <v>89</v>
      </c>
      <c r="D64" s="2" t="s">
        <v>13864</v>
      </c>
      <c r="E64" s="2" t="s">
        <v>13865</v>
      </c>
      <c r="F64" s="2" t="s">
        <v>13873</v>
      </c>
      <c r="G64" s="2"/>
      <c r="H64" s="2"/>
      <c r="I64" s="2" t="s">
        <v>14083</v>
      </c>
      <c r="J64" s="2"/>
      <c r="K64" s="2" t="n">
        <v>1638</v>
      </c>
      <c r="L64" s="2"/>
      <c r="M64" s="2" t="s">
        <v>14084</v>
      </c>
      <c r="N64" s="2" t="n">
        <f aca="false">COUNTA('Layout Mercado Libre'!AH64:AM64)</f>
        <v>3</v>
      </c>
      <c r="O64" s="2" t="s">
        <v>13871</v>
      </c>
      <c r="P64" s="2" t="n">
        <v>0</v>
      </c>
      <c r="Q64" s="2" t="s">
        <v>14085</v>
      </c>
    </row>
    <row r="65" customFormat="false" ht="15" hidden="false" customHeight="false" outlineLevel="0" collapsed="false">
      <c r="A65" s="8" t="s">
        <v>884</v>
      </c>
      <c r="B65" s="10" t="str">
        <f aca="false">'Layout Mercado Libre'!C65</f>
        <v>Pañales Huggies Supreme Unisex Etapa 2 38 Piezas</v>
      </c>
      <c r="C65" s="2" t="s">
        <v>89</v>
      </c>
      <c r="D65" s="2" t="s">
        <v>13945</v>
      </c>
      <c r="E65" s="2" t="s">
        <v>13946</v>
      </c>
      <c r="F65" s="2" t="s">
        <v>13873</v>
      </c>
      <c r="G65" s="2"/>
      <c r="H65" s="2"/>
      <c r="I65" s="2" t="s">
        <v>14086</v>
      </c>
      <c r="J65" s="2"/>
      <c r="K65" s="2" t="n">
        <v>224</v>
      </c>
      <c r="L65" s="2" t="s">
        <v>14087</v>
      </c>
      <c r="M65" s="2" t="s">
        <v>14088</v>
      </c>
      <c r="N65" s="2" t="n">
        <f aca="false">COUNTA('Layout Mercado Libre'!AH65:AM65)</f>
        <v>1</v>
      </c>
      <c r="O65" s="2" t="s">
        <v>13871</v>
      </c>
      <c r="P65" s="2" t="n">
        <v>0</v>
      </c>
      <c r="Q65" s="2" t="s">
        <v>14089</v>
      </c>
    </row>
    <row r="66" customFormat="false" ht="15" hidden="false" customHeight="false" outlineLevel="0" collapsed="false">
      <c r="A66" s="8" t="s">
        <v>892</v>
      </c>
      <c r="B66" s="10" t="str">
        <f aca="false">'Layout Mercado Libre'!C66</f>
        <v>Ciproflox Ciprofloxacino 500 mg 12 Cápsulas</v>
      </c>
      <c r="C66" s="2" t="s">
        <v>89</v>
      </c>
      <c r="D66" s="2" t="s">
        <v>13864</v>
      </c>
      <c r="E66" s="2" t="s">
        <v>13865</v>
      </c>
      <c r="F66" s="2" t="s">
        <v>13866</v>
      </c>
      <c r="G66" s="2" t="s">
        <v>13967</v>
      </c>
      <c r="H66" s="2" t="s">
        <v>13968</v>
      </c>
      <c r="I66" s="2" t="s">
        <v>14090</v>
      </c>
      <c r="J66" s="2"/>
      <c r="K66" s="2" t="n">
        <v>356</v>
      </c>
      <c r="L66" s="2"/>
      <c r="M66" s="2" t="s">
        <v>14091</v>
      </c>
      <c r="N66" s="2" t="n">
        <f aca="false">COUNTA('Layout Mercado Libre'!AH66:AM66)</f>
        <v>2</v>
      </c>
      <c r="O66" s="2" t="s">
        <v>13882</v>
      </c>
      <c r="P66" s="2" t="n">
        <v>0</v>
      </c>
      <c r="Q66" s="2" t="s">
        <v>14092</v>
      </c>
    </row>
    <row r="67" customFormat="false" ht="15" hidden="false" customHeight="false" outlineLevel="0" collapsed="false">
      <c r="A67" s="8" t="s">
        <v>905</v>
      </c>
      <c r="B67" s="10" t="str">
        <f aca="false">'Layout Mercado Libre'!C67</f>
        <v>Neo-Melubrina Metamizol Sódico 500 mg 10 Tabletas</v>
      </c>
      <c r="C67" s="2" t="s">
        <v>89</v>
      </c>
      <c r="D67" s="2" t="s">
        <v>13864</v>
      </c>
      <c r="E67" s="2" t="s">
        <v>13865</v>
      </c>
      <c r="F67" s="2" t="s">
        <v>13866</v>
      </c>
      <c r="G67" s="2" t="s">
        <v>13867</v>
      </c>
      <c r="H67" s="2" t="s">
        <v>13868</v>
      </c>
      <c r="I67" s="2" t="s">
        <v>14093</v>
      </c>
      <c r="J67" s="2"/>
      <c r="K67" s="2" t="n">
        <v>4287</v>
      </c>
      <c r="L67" s="2"/>
      <c r="M67" s="2" t="s">
        <v>14094</v>
      </c>
      <c r="N67" s="2" t="n">
        <f aca="false">COUNTA('Layout Mercado Libre'!AH67:AM67)</f>
        <v>4</v>
      </c>
      <c r="O67" s="2" t="s">
        <v>13871</v>
      </c>
      <c r="P67" s="2" t="n">
        <v>0</v>
      </c>
      <c r="Q67" s="2" t="s">
        <v>14095</v>
      </c>
    </row>
    <row r="68" customFormat="false" ht="15" hidden="false" customHeight="false" outlineLevel="0" collapsed="false">
      <c r="A68" s="8" t="s">
        <v>920</v>
      </c>
      <c r="B68" s="10" t="str">
        <f aca="false">'Layout Mercado Libre'!C68</f>
        <v>Neurobión Vitaminas B1 B6 B12 60 Tabletas Recubiertas</v>
      </c>
      <c r="C68" s="2" t="s">
        <v>89</v>
      </c>
      <c r="D68" s="2" t="s">
        <v>13864</v>
      </c>
      <c r="E68" s="2" t="s">
        <v>13865</v>
      </c>
      <c r="F68" s="2" t="s">
        <v>13914</v>
      </c>
      <c r="G68" s="2"/>
      <c r="H68" s="2"/>
      <c r="I68" s="2" t="s">
        <v>14096</v>
      </c>
      <c r="J68" s="2"/>
      <c r="K68" s="2" t="n">
        <v>494</v>
      </c>
      <c r="L68" s="2" t="s">
        <v>14097</v>
      </c>
      <c r="M68" s="2" t="s">
        <v>14098</v>
      </c>
      <c r="N68" s="2" t="n">
        <f aca="false">COUNTA('Layout Mercado Libre'!AH68:AM68)</f>
        <v>2</v>
      </c>
      <c r="O68" s="2" t="s">
        <v>13882</v>
      </c>
      <c r="P68" s="2" t="n">
        <v>0</v>
      </c>
      <c r="Q68" s="2" t="s">
        <v>14099</v>
      </c>
    </row>
    <row r="69" customFormat="false" ht="15" hidden="false" customHeight="false" outlineLevel="0" collapsed="false">
      <c r="A69" s="8" t="s">
        <v>932</v>
      </c>
      <c r="B69" s="10" t="str">
        <f aca="false">'Layout Mercado Libre'!C69</f>
        <v>Pañales KleenBebé Absorsec Etapa 6 Extra Jumbo 40 Piezas</v>
      </c>
      <c r="C69" s="2" t="s">
        <v>89</v>
      </c>
      <c r="D69" s="2" t="s">
        <v>13864</v>
      </c>
      <c r="E69" s="2" t="s">
        <v>13865</v>
      </c>
      <c r="F69" s="2" t="s">
        <v>13873</v>
      </c>
      <c r="G69" s="2"/>
      <c r="H69" s="2"/>
      <c r="I69" s="2" t="s">
        <v>14100</v>
      </c>
      <c r="J69" s="2"/>
      <c r="K69" s="2" t="n">
        <v>247</v>
      </c>
      <c r="L69" s="2"/>
      <c r="M69" s="2" t="s">
        <v>14101</v>
      </c>
      <c r="N69" s="2" t="n">
        <f aca="false">COUNTA('Layout Mercado Libre'!AH69:AM69)</f>
        <v>3</v>
      </c>
      <c r="O69" s="2" t="s">
        <v>13882</v>
      </c>
      <c r="P69" s="2" t="n">
        <v>0</v>
      </c>
      <c r="Q69" s="2" t="s">
        <v>14102</v>
      </c>
    </row>
    <row r="70" customFormat="false" ht="15" hidden="false" customHeight="false" outlineLevel="0" collapsed="false">
      <c r="A70" s="8" t="s">
        <v>944</v>
      </c>
      <c r="B70" s="10" t="str">
        <f aca="false">'Layout Mercado Libre'!C70</f>
        <v>Febrax Naproxeno 275 mg Paracetamol 300 mg 15 Tabletas</v>
      </c>
      <c r="C70" s="2" t="s">
        <v>89</v>
      </c>
      <c r="D70" s="2" t="s">
        <v>13864</v>
      </c>
      <c r="E70" s="2" t="s">
        <v>13865</v>
      </c>
      <c r="F70" s="2" t="s">
        <v>13914</v>
      </c>
      <c r="G70" s="2"/>
      <c r="H70" s="2"/>
      <c r="I70" s="2" t="s">
        <v>14103</v>
      </c>
      <c r="J70" s="2"/>
      <c r="K70" s="2" t="n">
        <v>270</v>
      </c>
      <c r="L70" s="2"/>
      <c r="M70" s="2" t="s">
        <v>14104</v>
      </c>
      <c r="N70" s="2" t="n">
        <f aca="false">COUNTA('Layout Mercado Libre'!AH70:AM70)</f>
        <v>2</v>
      </c>
      <c r="O70" s="2" t="s">
        <v>13871</v>
      </c>
      <c r="P70" s="2" t="n">
        <v>0</v>
      </c>
      <c r="Q70" s="2" t="s">
        <v>14105</v>
      </c>
    </row>
    <row r="71" customFormat="false" ht="15" hidden="false" customHeight="false" outlineLevel="0" collapsed="false">
      <c r="A71" s="8" t="s">
        <v>957</v>
      </c>
      <c r="B71" s="10" t="str">
        <f aca="false">'Layout Mercado Libre'!C71</f>
        <v>Novovartalon Glucosamina 1500 mg Meloxicam 15 mg 30 Sobres</v>
      </c>
      <c r="C71" s="2" t="s">
        <v>89</v>
      </c>
      <c r="D71" s="2" t="s">
        <v>13864</v>
      </c>
      <c r="E71" s="2" t="s">
        <v>13865</v>
      </c>
      <c r="F71" s="2" t="s">
        <v>13866</v>
      </c>
      <c r="G71" s="2" t="s">
        <v>13940</v>
      </c>
      <c r="H71" s="2" t="s">
        <v>13941</v>
      </c>
      <c r="I71" s="2" t="s">
        <v>14106</v>
      </c>
      <c r="J71" s="2"/>
      <c r="K71" s="2" t="n">
        <v>0</v>
      </c>
      <c r="L71" s="2"/>
      <c r="M71" s="2" t="s">
        <v>14107</v>
      </c>
      <c r="N71" s="2" t="n">
        <f aca="false">COUNTA('Layout Mercado Libre'!AH71:AM71)</f>
        <v>3</v>
      </c>
      <c r="O71" s="2" t="s">
        <v>13882</v>
      </c>
      <c r="P71" s="2" t="n">
        <v>0</v>
      </c>
      <c r="Q71" s="2" t="s">
        <v>14108</v>
      </c>
    </row>
    <row r="72" customFormat="false" ht="15" hidden="false" customHeight="false" outlineLevel="0" collapsed="false">
      <c r="A72" s="8" t="s">
        <v>971</v>
      </c>
      <c r="B72" s="10" t="str">
        <f aca="false">'Layout Mercado Libre'!C72</f>
        <v>Neurobión Vitaminas B1 B6 B12 30 Tabletas Recubiertas</v>
      </c>
      <c r="C72" s="2" t="s">
        <v>89</v>
      </c>
      <c r="D72" s="2" t="s">
        <v>13864</v>
      </c>
      <c r="E72" s="2" t="s">
        <v>13865</v>
      </c>
      <c r="F72" s="2" t="s">
        <v>13914</v>
      </c>
      <c r="G72" s="2"/>
      <c r="H72" s="2"/>
      <c r="I72" s="2" t="s">
        <v>14109</v>
      </c>
      <c r="J72" s="2"/>
      <c r="K72" s="2" t="n">
        <v>830</v>
      </c>
      <c r="L72" s="2" t="s">
        <v>14097</v>
      </c>
      <c r="M72" s="2" t="s">
        <v>14110</v>
      </c>
      <c r="N72" s="2" t="n">
        <f aca="false">COUNTA('Layout Mercado Libre'!AH72:AM72)</f>
        <v>3</v>
      </c>
      <c r="O72" s="2" t="s">
        <v>13871</v>
      </c>
      <c r="P72" s="2" t="n">
        <v>0</v>
      </c>
      <c r="Q72" s="2" t="s">
        <v>14111</v>
      </c>
    </row>
    <row r="73" customFormat="false" ht="15" hidden="false" customHeight="false" outlineLevel="0" collapsed="false">
      <c r="A73" s="8" t="s">
        <v>979</v>
      </c>
      <c r="B73" s="10" t="str">
        <f aca="false">'Layout Mercado Libre'!C73</f>
        <v>Pañales Huggies Ultra Confort Niña Etapa 3 40 Piezas</v>
      </c>
      <c r="C73" s="2" t="s">
        <v>89</v>
      </c>
      <c r="D73" s="2" t="s">
        <v>13864</v>
      </c>
      <c r="E73" s="2" t="s">
        <v>13865</v>
      </c>
      <c r="F73" s="2" t="s">
        <v>13873</v>
      </c>
      <c r="G73" s="2"/>
      <c r="H73" s="2"/>
      <c r="I73" s="2" t="s">
        <v>14112</v>
      </c>
      <c r="J73" s="2"/>
      <c r="K73" s="2" t="n">
        <v>147</v>
      </c>
      <c r="L73" s="2" t="s">
        <v>13951</v>
      </c>
      <c r="M73" s="2" t="s">
        <v>14113</v>
      </c>
      <c r="N73" s="2" t="n">
        <f aca="false">COUNTA('Layout Mercado Libre'!AH73:AM73)</f>
        <v>2</v>
      </c>
      <c r="O73" s="2" t="s">
        <v>13871</v>
      </c>
      <c r="P73" s="2" t="n">
        <v>0</v>
      </c>
      <c r="Q73" s="2" t="s">
        <v>14114</v>
      </c>
    </row>
    <row r="74" customFormat="false" ht="15" hidden="false" customHeight="false" outlineLevel="0" collapsed="false">
      <c r="A74" s="8" t="s">
        <v>988</v>
      </c>
      <c r="B74" s="10" t="str">
        <f aca="false">'Layout Mercado Libre'!C74</f>
        <v>Tiaminal B12 50,000 Solución Inyectable 10 ml 5 Jeringas</v>
      </c>
      <c r="C74" s="2" t="s">
        <v>89</v>
      </c>
      <c r="D74" s="2" t="s">
        <v>13864</v>
      </c>
      <c r="E74" s="2" t="s">
        <v>13865</v>
      </c>
      <c r="F74" s="2" t="s">
        <v>13866</v>
      </c>
      <c r="G74" s="2" t="s">
        <v>13867</v>
      </c>
      <c r="H74" s="2" t="s">
        <v>13868</v>
      </c>
      <c r="I74" s="2" t="s">
        <v>14115</v>
      </c>
      <c r="J74" s="2"/>
      <c r="K74" s="2" t="n">
        <v>314</v>
      </c>
      <c r="L74" s="2"/>
      <c r="M74" s="2" t="s">
        <v>14116</v>
      </c>
      <c r="N74" s="2" t="n">
        <f aca="false">COUNTA('Layout Mercado Libre'!AH74:AM74)</f>
        <v>3</v>
      </c>
      <c r="O74" s="2" t="s">
        <v>13882</v>
      </c>
      <c r="P74" s="2" t="n">
        <v>0</v>
      </c>
      <c r="Q74" s="2" t="s">
        <v>14117</v>
      </c>
    </row>
    <row r="75" customFormat="false" ht="15" hidden="false" customHeight="false" outlineLevel="0" collapsed="false">
      <c r="A75" s="8" t="s">
        <v>1004</v>
      </c>
      <c r="B75" s="10" t="str">
        <f aca="false">'Layout Mercado Libre'!C75</f>
        <v>Pañales Huggies Ultra Confort Niño Etapa 3 40 Piezas</v>
      </c>
      <c r="C75" s="2" t="s">
        <v>89</v>
      </c>
      <c r="D75" s="2" t="s">
        <v>13864</v>
      </c>
      <c r="E75" s="2" t="s">
        <v>13865</v>
      </c>
      <c r="F75" s="2" t="s">
        <v>13873</v>
      </c>
      <c r="G75" s="2"/>
      <c r="H75" s="2"/>
      <c r="I75" s="2" t="s">
        <v>14118</v>
      </c>
      <c r="J75" s="2"/>
      <c r="K75" s="2" t="n">
        <v>105</v>
      </c>
      <c r="L75" s="2" t="s">
        <v>13951</v>
      </c>
      <c r="M75" s="2" t="s">
        <v>14119</v>
      </c>
      <c r="N75" s="2" t="n">
        <f aca="false">COUNTA('Layout Mercado Libre'!AH75:AM75)</f>
        <v>2</v>
      </c>
      <c r="O75" s="2" t="s">
        <v>13882</v>
      </c>
      <c r="P75" s="2" t="n">
        <v>0</v>
      </c>
      <c r="Q75" s="2" t="s">
        <v>14120</v>
      </c>
    </row>
    <row r="76" customFormat="false" ht="15" hidden="false" customHeight="false" outlineLevel="0" collapsed="false">
      <c r="A76" s="8" t="s">
        <v>1011</v>
      </c>
      <c r="B76" s="10" t="str">
        <f aca="false">'Layout Mercado Libre'!C76</f>
        <v>Antigripal Antiflu-Des 50/3/300 mg 24 Cápsulas</v>
      </c>
      <c r="C76" s="2" t="s">
        <v>89</v>
      </c>
      <c r="D76" s="2" t="s">
        <v>13864</v>
      </c>
      <c r="E76" s="2" t="s">
        <v>13865</v>
      </c>
      <c r="F76" s="2" t="s">
        <v>13914</v>
      </c>
      <c r="G76" s="2"/>
      <c r="H76" s="2"/>
      <c r="I76" s="2" t="s">
        <v>14121</v>
      </c>
      <c r="J76" s="2"/>
      <c r="K76" s="2" t="n">
        <v>1403</v>
      </c>
      <c r="L76" s="2"/>
      <c r="M76" s="2" t="s">
        <v>14122</v>
      </c>
      <c r="N76" s="2" t="n">
        <f aca="false">COUNTA('Layout Mercado Libre'!AH76:AM76)</f>
        <v>4</v>
      </c>
      <c r="O76" s="2" t="s">
        <v>13882</v>
      </c>
      <c r="P76" s="2" t="n">
        <v>0</v>
      </c>
      <c r="Q76" s="2" t="s">
        <v>14123</v>
      </c>
    </row>
    <row r="77" customFormat="false" ht="15" hidden="false" customHeight="false" outlineLevel="0" collapsed="false">
      <c r="A77" s="8" t="s">
        <v>1025</v>
      </c>
      <c r="B77" s="10" t="str">
        <f aca="false">'Layout Mercado Libre'!C77</f>
        <v>Pañales Huggies UltraConfort Niña Etapa 7 40 Piezas</v>
      </c>
      <c r="C77" s="2" t="s">
        <v>89</v>
      </c>
      <c r="D77" s="2" t="s">
        <v>13864</v>
      </c>
      <c r="E77" s="2" t="s">
        <v>13865</v>
      </c>
      <c r="F77" s="2" t="s">
        <v>13873</v>
      </c>
      <c r="G77" s="2"/>
      <c r="H77" s="2"/>
      <c r="I77" s="2" t="s">
        <v>14072</v>
      </c>
      <c r="J77" s="2"/>
      <c r="K77" s="2" t="n">
        <v>107</v>
      </c>
      <c r="L77" s="2"/>
      <c r="M77" s="2" t="s">
        <v>14124</v>
      </c>
      <c r="N77" s="2" t="n">
        <f aca="false">COUNTA('Layout Mercado Libre'!AH77:AM77)</f>
        <v>2</v>
      </c>
      <c r="O77" s="2" t="s">
        <v>13938</v>
      </c>
      <c r="P77" s="2" t="n">
        <v>0</v>
      </c>
      <c r="Q77" s="2" t="s">
        <v>14125</v>
      </c>
    </row>
    <row r="78" customFormat="false" ht="15" hidden="false" customHeight="false" outlineLevel="0" collapsed="false">
      <c r="A78" s="8" t="s">
        <v>1033</v>
      </c>
      <c r="B78" s="10" t="str">
        <f aca="false">'Layout Mercado Libre'!C78</f>
        <v>Trayenta Linagliptina 5 mg 30 Tabletas</v>
      </c>
      <c r="C78" s="2" t="s">
        <v>89</v>
      </c>
      <c r="D78" s="2" t="s">
        <v>13864</v>
      </c>
      <c r="E78" s="2" t="s">
        <v>13865</v>
      </c>
      <c r="F78" s="2" t="s">
        <v>13866</v>
      </c>
      <c r="G78" s="2" t="s">
        <v>13889</v>
      </c>
      <c r="H78" s="2" t="s">
        <v>13890</v>
      </c>
      <c r="I78" s="2" t="s">
        <v>14126</v>
      </c>
      <c r="J78" s="2"/>
      <c r="K78" s="2" t="n">
        <v>154</v>
      </c>
      <c r="L78" s="2"/>
      <c r="M78" s="2" t="s">
        <v>14127</v>
      </c>
      <c r="N78" s="2" t="n">
        <f aca="false">COUNTA('Layout Mercado Libre'!AH78:AM78)</f>
        <v>3</v>
      </c>
      <c r="O78" s="2" t="s">
        <v>13882</v>
      </c>
      <c r="P78" s="2" t="n">
        <v>0</v>
      </c>
      <c r="Q78" s="2" t="s">
        <v>14128</v>
      </c>
    </row>
    <row r="79" customFormat="false" ht="15" hidden="false" customHeight="false" outlineLevel="0" collapsed="false">
      <c r="A79" s="8" t="s">
        <v>1046</v>
      </c>
      <c r="B79" s="10" t="str">
        <f aca="false">'Layout Mercado Libre'!C79</f>
        <v>Terramicina Oxitetraciclina 125 mg 24 Trociscos</v>
      </c>
      <c r="C79" s="2" t="s">
        <v>89</v>
      </c>
      <c r="D79" s="2" t="s">
        <v>13864</v>
      </c>
      <c r="E79" s="2" t="s">
        <v>13865</v>
      </c>
      <c r="F79" s="2" t="s">
        <v>13866</v>
      </c>
      <c r="G79" s="2" t="s">
        <v>13967</v>
      </c>
      <c r="H79" s="2" t="s">
        <v>13968</v>
      </c>
      <c r="I79" s="2" t="s">
        <v>14129</v>
      </c>
      <c r="J79" s="2"/>
      <c r="K79" s="2" t="n">
        <v>787</v>
      </c>
      <c r="L79" s="2"/>
      <c r="M79" s="2" t="s">
        <v>14130</v>
      </c>
      <c r="N79" s="2" t="n">
        <f aca="false">COUNTA('Layout Mercado Libre'!AH79:AM79)</f>
        <v>3</v>
      </c>
      <c r="O79" s="2" t="s">
        <v>13882</v>
      </c>
      <c r="P79" s="2" t="n">
        <v>0</v>
      </c>
      <c r="Q79" s="2" t="s">
        <v>14131</v>
      </c>
    </row>
    <row r="80" customFormat="false" ht="15" hidden="false" customHeight="false" outlineLevel="0" collapsed="false">
      <c r="A80" s="8" t="s">
        <v>1057</v>
      </c>
      <c r="B80" s="10" t="str">
        <f aca="false">'Layout Mercado Libre'!C80</f>
        <v>Aspirina Protect 100 mg 84 Tabletas</v>
      </c>
      <c r="C80" s="2" t="s">
        <v>89</v>
      </c>
      <c r="D80" s="2" t="s">
        <v>13864</v>
      </c>
      <c r="E80" s="2" t="s">
        <v>13865</v>
      </c>
      <c r="F80" s="2" t="s">
        <v>13914</v>
      </c>
      <c r="G80" s="2"/>
      <c r="H80" s="2"/>
      <c r="I80" s="2" t="s">
        <v>14132</v>
      </c>
      <c r="J80" s="2"/>
      <c r="K80" s="2" t="n">
        <v>432</v>
      </c>
      <c r="L80" s="2" t="s">
        <v>14133</v>
      </c>
      <c r="M80" s="2" t="s">
        <v>14134</v>
      </c>
      <c r="N80" s="2" t="n">
        <f aca="false">COUNTA('Layout Mercado Libre'!AH80:AM80)</f>
        <v>4</v>
      </c>
      <c r="O80" s="2" t="s">
        <v>13871</v>
      </c>
      <c r="P80" s="2" t="n">
        <v>0</v>
      </c>
      <c r="Q80" s="2" t="s">
        <v>14135</v>
      </c>
    </row>
    <row r="81" customFormat="false" ht="15" hidden="false" customHeight="false" outlineLevel="0" collapsed="false">
      <c r="A81" s="8" t="s">
        <v>1069</v>
      </c>
      <c r="B81" s="10" t="str">
        <f aca="false">'Layout Mercado Libre'!C81</f>
        <v>Ungüento Vicks VapoRub 100 g Tarro</v>
      </c>
      <c r="C81" s="2" t="s">
        <v>89</v>
      </c>
      <c r="D81" s="2" t="s">
        <v>13864</v>
      </c>
      <c r="E81" s="2" t="s">
        <v>13865</v>
      </c>
      <c r="F81" s="2" t="s">
        <v>13914</v>
      </c>
      <c r="G81" s="2"/>
      <c r="H81" s="2"/>
      <c r="I81" s="2" t="s">
        <v>14136</v>
      </c>
      <c r="J81" s="2"/>
      <c r="K81" s="2" t="n">
        <v>189</v>
      </c>
      <c r="L81" s="2"/>
      <c r="M81" s="2" t="s">
        <v>14137</v>
      </c>
      <c r="N81" s="2" t="n">
        <f aca="false">COUNTA('Layout Mercado Libre'!AH81:AM81)</f>
        <v>3</v>
      </c>
      <c r="O81" s="2" t="s">
        <v>13882</v>
      </c>
      <c r="P81" s="2" t="n">
        <v>1</v>
      </c>
      <c r="Q81" s="2" t="s">
        <v>14138</v>
      </c>
    </row>
    <row r="82" customFormat="false" ht="15" hidden="false" customHeight="false" outlineLevel="0" collapsed="false">
      <c r="A82" s="8" t="s">
        <v>1079</v>
      </c>
      <c r="B82" s="10" t="str">
        <f aca="false">'Layout Mercado Libre'!C82</f>
        <v>Fosfocil Fosfomicina 1 g Solución Inyectable Adulto</v>
      </c>
      <c r="C82" s="2" t="s">
        <v>89</v>
      </c>
      <c r="D82" s="2" t="s">
        <v>13864</v>
      </c>
      <c r="E82" s="2" t="s">
        <v>13865</v>
      </c>
      <c r="F82" s="2" t="s">
        <v>13866</v>
      </c>
      <c r="G82" s="2" t="s">
        <v>13967</v>
      </c>
      <c r="H82" s="2" t="s">
        <v>13968</v>
      </c>
      <c r="I82" s="2" t="s">
        <v>14139</v>
      </c>
      <c r="J82" s="2"/>
      <c r="K82" s="2" t="n">
        <v>969</v>
      </c>
      <c r="L82" s="2"/>
      <c r="M82" s="2" t="s">
        <v>14140</v>
      </c>
      <c r="N82" s="2" t="n">
        <f aca="false">COUNTA('Layout Mercado Libre'!AH82:AM82)</f>
        <v>2</v>
      </c>
      <c r="O82" s="2" t="s">
        <v>13882</v>
      </c>
      <c r="P82" s="2" t="n">
        <v>0</v>
      </c>
      <c r="Q82" s="2" t="s">
        <v>14141</v>
      </c>
    </row>
    <row r="83" customFormat="false" ht="15" hidden="false" customHeight="false" outlineLevel="0" collapsed="false">
      <c r="A83" s="8" t="s">
        <v>1091</v>
      </c>
      <c r="B83" s="10" t="str">
        <f aca="false">'Layout Mercado Libre'!C83</f>
        <v>Asoflon Duo 0.5 mg/0.4 mg 30 Cápsulas</v>
      </c>
      <c r="C83" s="2" t="s">
        <v>89</v>
      </c>
      <c r="D83" s="2" t="s">
        <v>13864</v>
      </c>
      <c r="E83" s="2" t="s">
        <v>13865</v>
      </c>
      <c r="F83" s="2" t="s">
        <v>13866</v>
      </c>
      <c r="G83" s="2" t="s">
        <v>14142</v>
      </c>
      <c r="H83" s="2" t="s">
        <v>14143</v>
      </c>
      <c r="I83" s="2" t="s">
        <v>14144</v>
      </c>
      <c r="J83" s="2"/>
      <c r="K83" s="2" t="n">
        <v>425</v>
      </c>
      <c r="L83" s="2"/>
      <c r="M83" s="2" t="s">
        <v>14145</v>
      </c>
      <c r="N83" s="2" t="n">
        <f aca="false">COUNTA('Layout Mercado Libre'!AH83:AM83)</f>
        <v>3</v>
      </c>
      <c r="O83" s="2" t="s">
        <v>13882</v>
      </c>
      <c r="P83" s="2" t="n">
        <v>0</v>
      </c>
      <c r="Q83" s="2" t="s">
        <v>14146</v>
      </c>
    </row>
    <row r="84" customFormat="false" ht="15" hidden="false" customHeight="false" outlineLevel="0" collapsed="false">
      <c r="A84" s="8" t="s">
        <v>1106</v>
      </c>
      <c r="B84" s="10" t="str">
        <f aca="false">'Layout Mercado Libre'!C84</f>
        <v>Dorixina Relax 125 mg/5 mg 20 Comprimidos</v>
      </c>
      <c r="C84" s="2" t="s">
        <v>89</v>
      </c>
      <c r="D84" s="2" t="s">
        <v>13864</v>
      </c>
      <c r="E84" s="2" t="s">
        <v>13865</v>
      </c>
      <c r="F84" s="2" t="s">
        <v>13866</v>
      </c>
      <c r="G84" s="2" t="s">
        <v>13940</v>
      </c>
      <c r="H84" s="2" t="s">
        <v>13941</v>
      </c>
      <c r="I84" s="2" t="s">
        <v>14147</v>
      </c>
      <c r="J84" s="2"/>
      <c r="K84" s="2" t="n">
        <v>283</v>
      </c>
      <c r="L84" s="2"/>
      <c r="M84" s="2" t="s">
        <v>14148</v>
      </c>
      <c r="N84" s="2" t="n">
        <f aca="false">COUNTA('Layout Mercado Libre'!AH84:AM84)</f>
        <v>4</v>
      </c>
      <c r="O84" s="2" t="s">
        <v>13871</v>
      </c>
      <c r="P84" s="2" t="n">
        <v>0</v>
      </c>
      <c r="Q84" s="2" t="s">
        <v>14149</v>
      </c>
    </row>
    <row r="85" customFormat="false" ht="15" hidden="false" customHeight="false" outlineLevel="0" collapsed="false">
      <c r="A85" s="8" t="s">
        <v>1121</v>
      </c>
      <c r="B85" s="10" t="str">
        <f aca="false">'Layout Mercado Libre'!C85</f>
        <v>Enterogermina Bacillus Clausii 4 Billones 10 Ampolletas</v>
      </c>
      <c r="C85" s="2" t="s">
        <v>89</v>
      </c>
      <c r="D85" s="2" t="s">
        <v>13864</v>
      </c>
      <c r="E85" s="2" t="s">
        <v>13865</v>
      </c>
      <c r="F85" s="2" t="s">
        <v>13914</v>
      </c>
      <c r="G85" s="2"/>
      <c r="H85" s="2"/>
      <c r="I85" s="2" t="s">
        <v>14150</v>
      </c>
      <c r="J85" s="2"/>
      <c r="K85" s="2" t="n">
        <v>866</v>
      </c>
      <c r="L85" s="2"/>
      <c r="M85" s="2" t="s">
        <v>14151</v>
      </c>
      <c r="N85" s="2" t="n">
        <f aca="false">COUNTA('Layout Mercado Libre'!AH85:AM85)</f>
        <v>2</v>
      </c>
      <c r="O85" s="2" t="s">
        <v>13871</v>
      </c>
      <c r="P85" s="2" t="n">
        <v>0</v>
      </c>
      <c r="Q85" s="2" t="s">
        <v>14152</v>
      </c>
    </row>
    <row r="86" customFormat="false" ht="15" hidden="false" customHeight="false" outlineLevel="0" collapsed="false">
      <c r="A86" s="8" t="s">
        <v>1135</v>
      </c>
      <c r="B86" s="10" t="str">
        <f aca="false">'Layout Mercado Libre'!C86</f>
        <v>Pañales Huggies Supreme Unisex Etapa 1 40 Piezas</v>
      </c>
      <c r="C86" s="2" t="s">
        <v>89</v>
      </c>
      <c r="D86" s="2" t="s">
        <v>13864</v>
      </c>
      <c r="E86" s="2" t="s">
        <v>13865</v>
      </c>
      <c r="F86" s="2" t="s">
        <v>13873</v>
      </c>
      <c r="G86" s="2"/>
      <c r="H86" s="2"/>
      <c r="I86" s="2" t="s">
        <v>14153</v>
      </c>
      <c r="J86" s="2"/>
      <c r="K86" s="2" t="n">
        <v>547</v>
      </c>
      <c r="L86" s="2"/>
      <c r="M86" s="2" t="s">
        <v>14154</v>
      </c>
      <c r="N86" s="2" t="n">
        <f aca="false">COUNTA('Layout Mercado Libre'!AH86:AM86)</f>
        <v>1</v>
      </c>
      <c r="O86" s="2" t="s">
        <v>13871</v>
      </c>
      <c r="P86" s="2" t="n">
        <v>0</v>
      </c>
      <c r="Q86" s="2" t="s">
        <v>14155</v>
      </c>
    </row>
    <row r="87" customFormat="false" ht="15" hidden="false" customHeight="false" outlineLevel="0" collapsed="false">
      <c r="A87" s="8" t="s">
        <v>1144</v>
      </c>
      <c r="B87" s="10" t="str">
        <f aca="false">'Layout Mercado Libre'!C87</f>
        <v>Vodelan 500 mg/100 mg 14 Tabletas</v>
      </c>
      <c r="C87" s="2" t="s">
        <v>89</v>
      </c>
      <c r="D87" s="2" t="s">
        <v>13864</v>
      </c>
      <c r="E87" s="2" t="s">
        <v>13865</v>
      </c>
      <c r="F87" s="2" t="s">
        <v>13866</v>
      </c>
      <c r="G87" s="2" t="s">
        <v>13967</v>
      </c>
      <c r="H87" s="2" t="s">
        <v>13968</v>
      </c>
      <c r="I87" s="2" t="s">
        <v>14156</v>
      </c>
      <c r="J87" s="2"/>
      <c r="K87" s="2" t="n">
        <v>139</v>
      </c>
      <c r="L87" s="2"/>
      <c r="M87" s="2" t="s">
        <v>14157</v>
      </c>
      <c r="N87" s="2" t="n">
        <f aca="false">COUNTA('Layout Mercado Libre'!AH87:AM87)</f>
        <v>4</v>
      </c>
      <c r="O87" s="2" t="s">
        <v>13871</v>
      </c>
      <c r="P87" s="2" t="n">
        <v>0</v>
      </c>
      <c r="Q87" s="2" t="s">
        <v>14158</v>
      </c>
    </row>
    <row r="88" customFormat="false" ht="15" hidden="false" customHeight="false" outlineLevel="0" collapsed="false">
      <c r="A88" s="8" t="s">
        <v>1157</v>
      </c>
      <c r="B88" s="10" t="str">
        <f aca="false">'Layout Mercado Libre'!C88</f>
        <v>Antigripal Agrifen Paracetamol 500 mg 10 Tabletas</v>
      </c>
      <c r="C88" s="2" t="s">
        <v>89</v>
      </c>
      <c r="D88" s="2" t="s">
        <v>13864</v>
      </c>
      <c r="E88" s="2" t="s">
        <v>13865</v>
      </c>
      <c r="F88" s="2" t="s">
        <v>13914</v>
      </c>
      <c r="G88" s="2"/>
      <c r="H88" s="2"/>
      <c r="I88" s="2" t="s">
        <v>14159</v>
      </c>
      <c r="J88" s="2"/>
      <c r="K88" s="2" t="n">
        <v>18078</v>
      </c>
      <c r="L88" s="2"/>
      <c r="M88" s="2" t="s">
        <v>14160</v>
      </c>
      <c r="N88" s="2" t="n">
        <f aca="false">COUNTA('Layout Mercado Libre'!AH88:AM88)</f>
        <v>2</v>
      </c>
      <c r="O88" s="2" t="s">
        <v>13871</v>
      </c>
      <c r="P88" s="2" t="n">
        <v>0</v>
      </c>
      <c r="Q88" s="2" t="s">
        <v>14161</v>
      </c>
    </row>
    <row r="89" customFormat="false" ht="15" hidden="false" customHeight="false" outlineLevel="0" collapsed="false">
      <c r="A89" s="8" t="s">
        <v>1169</v>
      </c>
      <c r="B89" s="10" t="str">
        <f aca="false">'Layout Mercado Libre'!C89</f>
        <v>Fosfocil Fosfomicina 500 mg 12 Cápsulas</v>
      </c>
      <c r="C89" s="2" t="s">
        <v>89</v>
      </c>
      <c r="D89" s="2" t="s">
        <v>13864</v>
      </c>
      <c r="E89" s="2" t="s">
        <v>13865</v>
      </c>
      <c r="F89" s="2" t="s">
        <v>13866</v>
      </c>
      <c r="G89" s="2" t="s">
        <v>13967</v>
      </c>
      <c r="H89" s="2" t="s">
        <v>13968</v>
      </c>
      <c r="I89" s="2" t="s">
        <v>14162</v>
      </c>
      <c r="J89" s="2"/>
      <c r="K89" s="2" t="n">
        <v>284</v>
      </c>
      <c r="L89" s="2"/>
      <c r="M89" s="2" t="s">
        <v>14163</v>
      </c>
      <c r="N89" s="2" t="n">
        <f aca="false">COUNTA('Layout Mercado Libre'!AH89:AM89)</f>
        <v>2</v>
      </c>
      <c r="O89" s="2" t="s">
        <v>13882</v>
      </c>
      <c r="P89" s="2" t="n">
        <v>0</v>
      </c>
      <c r="Q89" s="2" t="s">
        <v>14164</v>
      </c>
    </row>
    <row r="90" customFormat="false" ht="15" hidden="false" customHeight="false" outlineLevel="0" collapsed="false">
      <c r="A90" s="8" t="s">
        <v>1176</v>
      </c>
      <c r="B90" s="10" t="str">
        <f aca="false">'Layout Mercado Libre'!C90</f>
        <v>Dabex XR Metformina 1000 mg 30 Tabletas</v>
      </c>
      <c r="C90" s="2" t="s">
        <v>89</v>
      </c>
      <c r="D90" s="2" t="s">
        <v>13864</v>
      </c>
      <c r="E90" s="2" t="s">
        <v>13865</v>
      </c>
      <c r="F90" s="2" t="s">
        <v>13866</v>
      </c>
      <c r="G90" s="2" t="s">
        <v>13889</v>
      </c>
      <c r="H90" s="2" t="s">
        <v>13890</v>
      </c>
      <c r="I90" s="2" t="s">
        <v>14165</v>
      </c>
      <c r="J90" s="2"/>
      <c r="K90" s="2" t="n">
        <v>203</v>
      </c>
      <c r="L90" s="2"/>
      <c r="M90" s="2" t="s">
        <v>14166</v>
      </c>
      <c r="N90" s="2" t="n">
        <f aca="false">COUNTA('Layout Mercado Libre'!AH90:AM90)</f>
        <v>2</v>
      </c>
      <c r="O90" s="2" t="s">
        <v>13938</v>
      </c>
      <c r="P90" s="2" t="n">
        <v>0</v>
      </c>
      <c r="Q90" s="2" t="s">
        <v>14167</v>
      </c>
    </row>
    <row r="91" customFormat="false" ht="15" hidden="false" customHeight="false" outlineLevel="0" collapsed="false">
      <c r="A91" s="8" t="s">
        <v>1191</v>
      </c>
      <c r="B91" s="10" t="str">
        <f aca="false">'Layout Mercado Libre'!C91</f>
        <v>Venalot Depot Troxerutina Cumarina 180 mg/30 mg 30 Tabletas</v>
      </c>
      <c r="C91" s="2" t="s">
        <v>89</v>
      </c>
      <c r="D91" s="2" t="s">
        <v>13864</v>
      </c>
      <c r="E91" s="2" t="s">
        <v>13865</v>
      </c>
      <c r="F91" s="2" t="s">
        <v>13932</v>
      </c>
      <c r="G91" s="2"/>
      <c r="H91" s="2"/>
      <c r="I91" s="2" t="s">
        <v>14168</v>
      </c>
      <c r="J91" s="2"/>
      <c r="K91" s="2" t="n">
        <v>166</v>
      </c>
      <c r="L91" s="2"/>
      <c r="M91" s="2" t="s">
        <v>14169</v>
      </c>
      <c r="N91" s="2" t="n">
        <f aca="false">COUNTA('Layout Mercado Libre'!AH91:AM91)</f>
        <v>2</v>
      </c>
      <c r="O91" s="2" t="s">
        <v>13871</v>
      </c>
      <c r="P91" s="2" t="n">
        <v>0</v>
      </c>
      <c r="Q91" s="2" t="s">
        <v>14170</v>
      </c>
    </row>
    <row r="92" customFormat="false" ht="15" hidden="false" customHeight="false" outlineLevel="0" collapsed="false">
      <c r="A92" s="8" t="s">
        <v>1203</v>
      </c>
      <c r="B92" s="10" t="str">
        <f aca="false">'Layout Mercado Libre'!C92</f>
        <v>Riopan Gel Magaldrato Dimeticona 10 ml 20 Sobres</v>
      </c>
      <c r="C92" s="2" t="s">
        <v>89</v>
      </c>
      <c r="D92" s="2" t="s">
        <v>13864</v>
      </c>
      <c r="E92" s="2" t="s">
        <v>13865</v>
      </c>
      <c r="F92" s="2" t="s">
        <v>13914</v>
      </c>
      <c r="G92" s="2"/>
      <c r="H92" s="2"/>
      <c r="I92" s="2" t="s">
        <v>14171</v>
      </c>
      <c r="J92" s="2"/>
      <c r="K92" s="2" t="n">
        <v>813</v>
      </c>
      <c r="L92" s="2"/>
      <c r="M92" s="2" t="s">
        <v>14172</v>
      </c>
      <c r="N92" s="2" t="n">
        <f aca="false">COUNTA('Layout Mercado Libre'!AH92:AM92)</f>
        <v>2</v>
      </c>
      <c r="O92" s="2" t="s">
        <v>13871</v>
      </c>
      <c r="P92" s="2" t="n">
        <v>0</v>
      </c>
      <c r="Q92" s="2" t="s">
        <v>14173</v>
      </c>
    </row>
    <row r="93" customFormat="false" ht="15" hidden="false" customHeight="false" outlineLevel="0" collapsed="false">
      <c r="A93" s="8" t="s">
        <v>1217</v>
      </c>
      <c r="B93" s="10" t="str">
        <f aca="false">'Layout Mercado Libre'!C93</f>
        <v>Fosfocil GU Fosfomicina Granulado 3 g 1 Sobre</v>
      </c>
      <c r="C93" s="2" t="s">
        <v>89</v>
      </c>
      <c r="D93" s="2" t="s">
        <v>13864</v>
      </c>
      <c r="E93" s="2" t="s">
        <v>13865</v>
      </c>
      <c r="F93" s="2" t="s">
        <v>13866</v>
      </c>
      <c r="G93" s="2" t="s">
        <v>13967</v>
      </c>
      <c r="H93" s="2" t="s">
        <v>13968</v>
      </c>
      <c r="I93" s="2" t="s">
        <v>14174</v>
      </c>
      <c r="J93" s="2"/>
      <c r="K93" s="2" t="n">
        <v>270</v>
      </c>
      <c r="L93" s="2"/>
      <c r="M93" s="2" t="s">
        <v>14175</v>
      </c>
      <c r="N93" s="2" t="n">
        <f aca="false">COUNTA('Layout Mercado Libre'!AH93:AM93)</f>
        <v>2</v>
      </c>
      <c r="O93" s="2" t="s">
        <v>13871</v>
      </c>
      <c r="P93" s="2" t="n">
        <v>0</v>
      </c>
      <c r="Q93" s="2" t="s">
        <v>14176</v>
      </c>
    </row>
    <row r="94" customFormat="false" ht="15" hidden="false" customHeight="false" outlineLevel="0" collapsed="false">
      <c r="A94" s="8" t="s">
        <v>1231</v>
      </c>
      <c r="B94" s="10" t="str">
        <f aca="false">'Layout Mercado Libre'!C94</f>
        <v>Neurobion DC Doble Cámara 10 mg 3 Jeringas Prellenadas</v>
      </c>
      <c r="C94" s="2" t="s">
        <v>89</v>
      </c>
      <c r="D94" s="2" t="s">
        <v>13864</v>
      </c>
      <c r="E94" s="2" t="s">
        <v>13865</v>
      </c>
      <c r="F94" s="2" t="s">
        <v>13914</v>
      </c>
      <c r="G94" s="2"/>
      <c r="H94" s="2"/>
      <c r="I94" s="2" t="s">
        <v>14177</v>
      </c>
      <c r="J94" s="2"/>
      <c r="K94" s="2" t="n">
        <v>46</v>
      </c>
      <c r="L94" s="2"/>
      <c r="M94" s="2" t="s">
        <v>14178</v>
      </c>
      <c r="N94" s="2" t="n">
        <f aca="false">COUNTA('Layout Mercado Libre'!AH94:AM94)</f>
        <v>2</v>
      </c>
      <c r="O94" s="2" t="s">
        <v>13882</v>
      </c>
      <c r="P94" s="2" t="n">
        <v>0</v>
      </c>
      <c r="Q94" s="2" t="s">
        <v>14179</v>
      </c>
    </row>
    <row r="95" customFormat="false" ht="15" hidden="false" customHeight="false" outlineLevel="0" collapsed="false">
      <c r="A95" s="8" t="s">
        <v>1241</v>
      </c>
      <c r="B95" s="10" t="str">
        <f aca="false">'Layout Mercado Libre'!C95</f>
        <v>Pañales KleenBebé Suavelastic Recién Nacido Etapa 1 20 Pzas</v>
      </c>
      <c r="C95" s="2" t="s">
        <v>89</v>
      </c>
      <c r="D95" s="2" t="s">
        <v>13864</v>
      </c>
      <c r="E95" s="2" t="s">
        <v>13865</v>
      </c>
      <c r="F95" s="2" t="s">
        <v>13873</v>
      </c>
      <c r="G95" s="2"/>
      <c r="H95" s="2"/>
      <c r="I95" s="2" t="s">
        <v>14180</v>
      </c>
      <c r="J95" s="2"/>
      <c r="K95" s="2" t="n">
        <v>200</v>
      </c>
      <c r="L95" s="2"/>
      <c r="M95" s="2" t="s">
        <v>14181</v>
      </c>
      <c r="N95" s="2" t="n">
        <f aca="false">COUNTA('Layout Mercado Libre'!AH95:AM95)</f>
        <v>2</v>
      </c>
      <c r="O95" s="2" t="s">
        <v>13871</v>
      </c>
      <c r="P95" s="2" t="n">
        <v>0</v>
      </c>
      <c r="Q95" s="2" t="s">
        <v>14182</v>
      </c>
    </row>
    <row r="96" customFormat="false" ht="15" hidden="false" customHeight="false" outlineLevel="0" collapsed="false">
      <c r="A96" s="8" t="s">
        <v>1252</v>
      </c>
      <c r="B96" s="10" t="str">
        <f aca="false">'Layout Mercado Libre'!C96</f>
        <v>Pepto Bismol Subsalicilato de Bismuto 262 mg 100 Tabletas</v>
      </c>
      <c r="C96" s="2" t="s">
        <v>89</v>
      </c>
      <c r="D96" s="2" t="s">
        <v>13864</v>
      </c>
      <c r="E96" s="2" t="s">
        <v>13865</v>
      </c>
      <c r="F96" s="2" t="s">
        <v>13914</v>
      </c>
      <c r="G96" s="2"/>
      <c r="H96" s="2"/>
      <c r="I96" s="2" t="s">
        <v>14183</v>
      </c>
      <c r="J96" s="2"/>
      <c r="K96" s="2" t="n">
        <v>549</v>
      </c>
      <c r="L96" s="2"/>
      <c r="M96" s="2" t="s">
        <v>14184</v>
      </c>
      <c r="N96" s="2" t="n">
        <f aca="false">COUNTA('Layout Mercado Libre'!AH96:AM96)</f>
        <v>4</v>
      </c>
      <c r="O96" s="2" t="s">
        <v>13882</v>
      </c>
      <c r="P96" s="2" t="n">
        <v>0</v>
      </c>
      <c r="Q96" s="2" t="s">
        <v>14185</v>
      </c>
    </row>
    <row r="97" customFormat="false" ht="15" hidden="false" customHeight="false" outlineLevel="0" collapsed="false">
      <c r="A97" s="8" t="s">
        <v>1268</v>
      </c>
      <c r="B97" s="10" t="str">
        <f aca="false">'Layout Mercado Libre'!C97</f>
        <v>Scarpett K Betametasona Ketorolaco 0.5 mg/10 mg 20 Tabletas</v>
      </c>
      <c r="C97" s="2" t="s">
        <v>89</v>
      </c>
      <c r="D97" s="2" t="s">
        <v>13945</v>
      </c>
      <c r="E97" s="2" t="s">
        <v>13865</v>
      </c>
      <c r="F97" s="2" t="s">
        <v>13866</v>
      </c>
      <c r="G97" s="2" t="s">
        <v>13940</v>
      </c>
      <c r="H97" s="2" t="s">
        <v>13941</v>
      </c>
      <c r="I97" s="2" t="s">
        <v>14186</v>
      </c>
      <c r="J97" s="2"/>
      <c r="K97" s="2" t="n">
        <v>776</v>
      </c>
      <c r="L97" s="2"/>
      <c r="M97" s="2" t="s">
        <v>14187</v>
      </c>
      <c r="N97" s="2" t="n">
        <f aca="false">COUNTA('Layout Mercado Libre'!AH97:AM97)</f>
        <v>1</v>
      </c>
      <c r="O97" s="2" t="s">
        <v>13871</v>
      </c>
      <c r="P97" s="2" t="n">
        <v>0</v>
      </c>
      <c r="Q97" s="2" t="s">
        <v>14188</v>
      </c>
    </row>
    <row r="98" customFormat="false" ht="15" hidden="false" customHeight="false" outlineLevel="0" collapsed="false">
      <c r="A98" s="8" t="s">
        <v>1279</v>
      </c>
      <c r="B98" s="10" t="str">
        <f aca="false">'Layout Mercado Libre'!C98</f>
        <v>Fórmula Infantil Enfamil Premium Pro Select Etapa 1 800 g</v>
      </c>
      <c r="C98" s="2" t="s">
        <v>89</v>
      </c>
      <c r="D98" s="2" t="s">
        <v>13864</v>
      </c>
      <c r="E98" s="2" t="s">
        <v>13865</v>
      </c>
      <c r="F98" s="2" t="s">
        <v>13873</v>
      </c>
      <c r="G98" s="2"/>
      <c r="H98" s="2"/>
      <c r="I98" s="2" t="s">
        <v>14189</v>
      </c>
      <c r="J98" s="2" t="s">
        <v>13875</v>
      </c>
      <c r="K98" s="2" t="n">
        <v>80</v>
      </c>
      <c r="L98" s="2"/>
      <c r="M98" s="2" t="s">
        <v>14190</v>
      </c>
      <c r="N98" s="2" t="n">
        <f aca="false">COUNTA('Layout Mercado Libre'!AH98:AM98)</f>
        <v>1</v>
      </c>
      <c r="O98" s="2" t="s">
        <v>13938</v>
      </c>
      <c r="P98" s="2" t="n">
        <v>0</v>
      </c>
      <c r="Q98" s="2" t="s">
        <v>14191</v>
      </c>
    </row>
    <row r="99" customFormat="false" ht="15" hidden="false" customHeight="false" outlineLevel="0" collapsed="false">
      <c r="A99" s="8" t="s">
        <v>1291</v>
      </c>
      <c r="B99" s="10" t="str">
        <f aca="false">'Layout Mercado Libre'!C99</f>
        <v>Autrin 600 Hierro y Vitaminas 36 Tabletas</v>
      </c>
      <c r="C99" s="2" t="s">
        <v>89</v>
      </c>
      <c r="D99" s="2" t="s">
        <v>13864</v>
      </c>
      <c r="E99" s="2" t="s">
        <v>13865</v>
      </c>
      <c r="F99" s="2" t="s">
        <v>13932</v>
      </c>
      <c r="G99" s="2"/>
      <c r="H99" s="2"/>
      <c r="I99" s="2" t="s">
        <v>14192</v>
      </c>
      <c r="J99" s="2"/>
      <c r="K99" s="2" t="n">
        <v>31</v>
      </c>
      <c r="L99" s="2"/>
      <c r="M99" s="2" t="s">
        <v>14193</v>
      </c>
      <c r="N99" s="2" t="n">
        <f aca="false">COUNTA('Layout Mercado Libre'!AH99:AM99)</f>
        <v>3</v>
      </c>
      <c r="O99" s="2" t="s">
        <v>13871</v>
      </c>
      <c r="P99" s="2" t="n">
        <v>0</v>
      </c>
      <c r="Q99" s="2" t="s">
        <v>14194</v>
      </c>
    </row>
    <row r="100" customFormat="false" ht="15" hidden="false" customHeight="false" outlineLevel="0" collapsed="false">
      <c r="A100" s="8" t="s">
        <v>1307</v>
      </c>
      <c r="B100" s="10" t="str">
        <f aca="false">'Layout Mercado Libre'!C100</f>
        <v>Dorixina Flam Clonixinato de Lisina Diclofenaco 14 Tabletas</v>
      </c>
      <c r="C100" s="2" t="s">
        <v>89</v>
      </c>
      <c r="D100" s="2" t="s">
        <v>13864</v>
      </c>
      <c r="E100" s="2" t="s">
        <v>13865</v>
      </c>
      <c r="F100" s="2" t="s">
        <v>13866</v>
      </c>
      <c r="G100" s="2" t="s">
        <v>13940</v>
      </c>
      <c r="H100" s="2" t="s">
        <v>13941</v>
      </c>
      <c r="I100" s="2" t="s">
        <v>14195</v>
      </c>
      <c r="J100" s="2"/>
      <c r="K100" s="2" t="n">
        <v>34</v>
      </c>
      <c r="L100" s="2"/>
      <c r="M100" s="2" t="s">
        <v>14196</v>
      </c>
      <c r="N100" s="2" t="n">
        <f aca="false">COUNTA('Layout Mercado Libre'!AH100:AM100)</f>
        <v>3</v>
      </c>
      <c r="O100" s="2" t="s">
        <v>13882</v>
      </c>
      <c r="P100" s="2" t="n">
        <v>0</v>
      </c>
      <c r="Q100" s="2" t="s">
        <v>14197</v>
      </c>
    </row>
    <row r="101" customFormat="false" ht="15" hidden="false" customHeight="false" outlineLevel="0" collapsed="false">
      <c r="A101" s="8" t="s">
        <v>1319</v>
      </c>
      <c r="B101" s="10" t="str">
        <f aca="false">'Layout Mercado Libre'!C101</f>
        <v>Pañales Huggies Supreme Unisex Etapa 3 36 Piezas</v>
      </c>
      <c r="C101" s="2" t="s">
        <v>89</v>
      </c>
      <c r="D101" s="2" t="s">
        <v>13864</v>
      </c>
      <c r="E101" s="2" t="s">
        <v>13865</v>
      </c>
      <c r="F101" s="2" t="s">
        <v>13873</v>
      </c>
      <c r="G101" s="2"/>
      <c r="H101" s="2"/>
      <c r="I101" s="2" t="s">
        <v>14198</v>
      </c>
      <c r="J101" s="2"/>
      <c r="K101" s="2" t="n">
        <v>307</v>
      </c>
      <c r="L101" s="2"/>
      <c r="M101" s="2" t="s">
        <v>14199</v>
      </c>
      <c r="N101" s="2" t="n">
        <f aca="false">COUNTA('Layout Mercado Libre'!AH101:AM101)</f>
        <v>1</v>
      </c>
      <c r="O101" s="2" t="s">
        <v>13871</v>
      </c>
      <c r="P101" s="2" t="n">
        <v>0</v>
      </c>
      <c r="Q101" s="2" t="s">
        <v>14200</v>
      </c>
    </row>
    <row r="102" customFormat="false" ht="15" hidden="false" customHeight="false" outlineLevel="0" collapsed="false">
      <c r="A102" s="8" t="s">
        <v>1327</v>
      </c>
      <c r="B102" s="10" t="str">
        <f aca="false">'Layout Mercado Libre'!C102</f>
        <v>Dolo-Neurobión Forte Diclofenaco Vitaminas B 10 Tabletas</v>
      </c>
      <c r="C102" s="2" t="s">
        <v>89</v>
      </c>
      <c r="D102" s="2" t="s">
        <v>13864</v>
      </c>
      <c r="E102" s="2" t="s">
        <v>13865</v>
      </c>
      <c r="F102" s="2" t="s">
        <v>13932</v>
      </c>
      <c r="G102" s="2"/>
      <c r="H102" s="2"/>
      <c r="I102" s="2" t="s">
        <v>14201</v>
      </c>
      <c r="J102" s="2"/>
      <c r="K102" s="2" t="n">
        <v>1282</v>
      </c>
      <c r="L102" s="2"/>
      <c r="M102" s="2" t="s">
        <v>14202</v>
      </c>
      <c r="N102" s="2" t="n">
        <f aca="false">COUNTA('Layout Mercado Libre'!AH102:AM102)</f>
        <v>4</v>
      </c>
      <c r="O102" s="2" t="s">
        <v>13882</v>
      </c>
      <c r="P102" s="2" t="n">
        <v>0</v>
      </c>
      <c r="Q102" s="2" t="s">
        <v>14203</v>
      </c>
    </row>
    <row r="103" customFormat="false" ht="15" hidden="false" customHeight="false" outlineLevel="0" collapsed="false">
      <c r="A103" s="8" t="s">
        <v>1340</v>
      </c>
      <c r="B103" s="10" t="str">
        <f aca="false">'Layout Mercado Libre'!C103</f>
        <v>Buscapina Compositum 10 mg/250 mg 36 Tabletas</v>
      </c>
      <c r="C103" s="2" t="s">
        <v>89</v>
      </c>
      <c r="D103" s="2" t="s">
        <v>13864</v>
      </c>
      <c r="E103" s="2" t="s">
        <v>13865</v>
      </c>
      <c r="F103" s="2" t="s">
        <v>13866</v>
      </c>
      <c r="G103" s="2" t="s">
        <v>13889</v>
      </c>
      <c r="H103" s="2" t="s">
        <v>13890</v>
      </c>
      <c r="I103" s="2" t="s">
        <v>14204</v>
      </c>
      <c r="J103" s="2"/>
      <c r="K103" s="2" t="n">
        <v>1136</v>
      </c>
      <c r="L103" s="2"/>
      <c r="M103" s="2" t="s">
        <v>14205</v>
      </c>
      <c r="N103" s="2" t="n">
        <f aca="false">COUNTA('Layout Mercado Libre'!AH103:AM103)</f>
        <v>3</v>
      </c>
      <c r="O103" s="2" t="s">
        <v>13882</v>
      </c>
      <c r="P103" s="2" t="n">
        <v>0</v>
      </c>
      <c r="Q103" s="2" t="s">
        <v>14206</v>
      </c>
    </row>
    <row r="104" customFormat="false" ht="15" hidden="false" customHeight="false" outlineLevel="0" collapsed="false">
      <c r="A104" s="8" t="s">
        <v>1353</v>
      </c>
      <c r="B104" s="10" t="str">
        <f aca="false">'Layout Mercado Libre'!C104</f>
        <v>Tempra Gotas Pediátricas Paracetamol 100 mg/ml 30 ml</v>
      </c>
      <c r="C104" s="2" t="s">
        <v>89</v>
      </c>
      <c r="D104" s="2" t="s">
        <v>13864</v>
      </c>
      <c r="E104" s="2" t="s">
        <v>13865</v>
      </c>
      <c r="F104" s="2" t="s">
        <v>13914</v>
      </c>
      <c r="G104" s="2"/>
      <c r="H104" s="2"/>
      <c r="I104" s="2" t="s">
        <v>14207</v>
      </c>
      <c r="J104" s="2"/>
      <c r="K104" s="2" t="n">
        <v>888</v>
      </c>
      <c r="L104" s="2"/>
      <c r="M104" s="2" t="s">
        <v>14208</v>
      </c>
      <c r="N104" s="2" t="n">
        <f aca="false">COUNTA('Layout Mercado Libre'!AH104:AM104)</f>
        <v>2</v>
      </c>
      <c r="O104" s="2" t="s">
        <v>13871</v>
      </c>
      <c r="P104" s="2" t="n">
        <v>0</v>
      </c>
      <c r="Q104" s="2" t="s">
        <v>14209</v>
      </c>
    </row>
    <row r="105" customFormat="false" ht="15" hidden="false" customHeight="false" outlineLevel="0" collapsed="false">
      <c r="A105" s="8" t="s">
        <v>1368</v>
      </c>
      <c r="B105" s="10" t="str">
        <f aca="false">'Layout Mercado Libre'!C105</f>
        <v>Toallitas Húmedas Huggies Cuidado Hidratante 80 Piezas</v>
      </c>
      <c r="C105" s="2" t="s">
        <v>89</v>
      </c>
      <c r="D105" s="2" t="s">
        <v>13864</v>
      </c>
      <c r="E105" s="2" t="s">
        <v>13865</v>
      </c>
      <c r="F105" s="2" t="s">
        <v>13873</v>
      </c>
      <c r="G105" s="2"/>
      <c r="H105" s="2"/>
      <c r="I105" s="2" t="s">
        <v>14210</v>
      </c>
      <c r="J105" s="2"/>
      <c r="K105" s="2" t="n">
        <v>610</v>
      </c>
      <c r="L105" s="2"/>
      <c r="M105" s="2" t="s">
        <v>14211</v>
      </c>
      <c r="N105" s="2" t="n">
        <f aca="false">COUNTA('Layout Mercado Libre'!AH105:AM105)</f>
        <v>2</v>
      </c>
      <c r="O105" s="2" t="s">
        <v>13938</v>
      </c>
      <c r="P105" s="2" t="n">
        <v>0</v>
      </c>
      <c r="Q105" s="2" t="s">
        <v>14212</v>
      </c>
    </row>
    <row r="106" customFormat="false" ht="15" hidden="false" customHeight="false" outlineLevel="0" collapsed="false">
      <c r="A106" s="8" t="s">
        <v>1382</v>
      </c>
      <c r="B106" s="10" t="str">
        <f aca="false">'Layout Mercado Libre'!C106</f>
        <v>Magnesia Coyoacán Carbonato de Magnesio 7 g 3 Cubos</v>
      </c>
      <c r="C106" s="2" t="s">
        <v>89</v>
      </c>
      <c r="D106" s="2" t="s">
        <v>13945</v>
      </c>
      <c r="E106" s="2" t="s">
        <v>13946</v>
      </c>
      <c r="F106" s="2" t="s">
        <v>13873</v>
      </c>
      <c r="G106" s="2"/>
      <c r="H106" s="2"/>
      <c r="I106" s="2" t="s">
        <v>14213</v>
      </c>
      <c r="J106" s="2"/>
      <c r="K106" s="2" t="n">
        <v>11321</v>
      </c>
      <c r="L106" s="2"/>
      <c r="M106" s="2" t="s">
        <v>14214</v>
      </c>
      <c r="N106" s="2" t="n">
        <f aca="false">COUNTA('Layout Mercado Libre'!AH106:AM106)</f>
        <v>1</v>
      </c>
      <c r="O106" s="2" t="s">
        <v>13938</v>
      </c>
      <c r="P106" s="2" t="n">
        <v>0</v>
      </c>
      <c r="Q106" s="2" t="s">
        <v>14215</v>
      </c>
    </row>
    <row r="107" customFormat="false" ht="15" hidden="false" customHeight="false" outlineLevel="0" collapsed="false">
      <c r="A107" s="8" t="s">
        <v>1394</v>
      </c>
      <c r="B107" s="10" t="str">
        <f aca="false">'Layout Mercado Libre'!C107</f>
        <v>Prueba de Embarazo Clearblue Digital 1 Pieza</v>
      </c>
      <c r="C107" s="2" t="s">
        <v>89</v>
      </c>
      <c r="D107" s="2" t="s">
        <v>13864</v>
      </c>
      <c r="E107" s="2" t="s">
        <v>13865</v>
      </c>
      <c r="F107" s="2" t="s">
        <v>13873</v>
      </c>
      <c r="G107" s="2"/>
      <c r="H107" s="2"/>
      <c r="I107" s="2" t="s">
        <v>14216</v>
      </c>
      <c r="J107" s="2"/>
      <c r="K107" s="2" t="n">
        <v>186</v>
      </c>
      <c r="L107" s="2"/>
      <c r="M107" s="2" t="s">
        <v>14217</v>
      </c>
      <c r="N107" s="2" t="n">
        <f aca="false">COUNTA('Layout Mercado Libre'!AH107:AM107)</f>
        <v>5</v>
      </c>
      <c r="O107" s="2" t="s">
        <v>13882</v>
      </c>
      <c r="P107" s="2" t="n">
        <v>0</v>
      </c>
      <c r="Q107" s="2" t="s">
        <v>14218</v>
      </c>
    </row>
    <row r="108" customFormat="false" ht="15" hidden="false" customHeight="false" outlineLevel="0" collapsed="false">
      <c r="A108" s="8" t="s">
        <v>1411</v>
      </c>
      <c r="B108" s="10" t="str">
        <f aca="false">'Layout Mercado Libre'!C108</f>
        <v>Asoflon LP Tamsulosina 0.4 mg 30 Cápsulas</v>
      </c>
      <c r="C108" s="2" t="s">
        <v>89</v>
      </c>
      <c r="D108" s="2" t="s">
        <v>13864</v>
      </c>
      <c r="E108" s="2" t="s">
        <v>13865</v>
      </c>
      <c r="F108" s="2" t="s">
        <v>13866</v>
      </c>
      <c r="G108" s="2" t="s">
        <v>14142</v>
      </c>
      <c r="H108" s="2" t="s">
        <v>14143</v>
      </c>
      <c r="I108" s="2" t="s">
        <v>14219</v>
      </c>
      <c r="J108" s="2"/>
      <c r="K108" s="2" t="n">
        <v>254</v>
      </c>
      <c r="L108" s="2"/>
      <c r="M108" s="2" t="s">
        <v>14220</v>
      </c>
      <c r="N108" s="2" t="n">
        <f aca="false">COUNTA('Layout Mercado Libre'!AH108:AM108)</f>
        <v>3</v>
      </c>
      <c r="O108" s="2" t="s">
        <v>13882</v>
      </c>
      <c r="P108" s="2" t="n">
        <v>0</v>
      </c>
      <c r="Q108" s="2" t="s">
        <v>14221</v>
      </c>
    </row>
    <row r="109" customFormat="false" ht="15" hidden="false" customHeight="false" outlineLevel="0" collapsed="false">
      <c r="A109" s="8" t="s">
        <v>1425</v>
      </c>
      <c r="B109" s="10" t="str">
        <f aca="false">'Layout Mercado Libre'!C109</f>
        <v>Vagitrol V Metronidazol Nistatina Fluocinolona 10 Óvulos</v>
      </c>
      <c r="C109" s="2" t="s">
        <v>89</v>
      </c>
      <c r="D109" s="2" t="s">
        <v>13864</v>
      </c>
      <c r="E109" s="2" t="s">
        <v>13865</v>
      </c>
      <c r="F109" s="2" t="s">
        <v>13866</v>
      </c>
      <c r="G109" s="2" t="s">
        <v>14142</v>
      </c>
      <c r="H109" s="2" t="s">
        <v>14143</v>
      </c>
      <c r="I109" s="2" t="s">
        <v>14222</v>
      </c>
      <c r="J109" s="2"/>
      <c r="K109" s="2" t="n">
        <v>6</v>
      </c>
      <c r="L109" s="2"/>
      <c r="M109" s="2" t="s">
        <v>14223</v>
      </c>
      <c r="N109" s="2" t="n">
        <f aca="false">COUNTA('Layout Mercado Libre'!AH109:AM109)</f>
        <v>4</v>
      </c>
      <c r="O109" s="2" t="s">
        <v>13871</v>
      </c>
      <c r="P109" s="2" t="n">
        <v>0</v>
      </c>
      <c r="Q109" s="2" t="s">
        <v>14224</v>
      </c>
    </row>
    <row r="110" customFormat="false" ht="15" hidden="false" customHeight="false" outlineLevel="0" collapsed="false">
      <c r="A110" s="8" t="s">
        <v>1441</v>
      </c>
      <c r="B110" s="10" t="str">
        <f aca="false">'Layout Mercado Libre'!C110</f>
        <v>Diprospan Hypak Betametasona Inyectable 1 Jeringa 1 ml</v>
      </c>
      <c r="C110" s="2" t="s">
        <v>89</v>
      </c>
      <c r="D110" s="2" t="s">
        <v>13864</v>
      </c>
      <c r="E110" s="2" t="s">
        <v>13865</v>
      </c>
      <c r="F110" s="2" t="s">
        <v>13866</v>
      </c>
      <c r="G110" s="2" t="s">
        <v>14225</v>
      </c>
      <c r="H110" s="2" t="s">
        <v>14226</v>
      </c>
      <c r="I110" s="2" t="s">
        <v>14227</v>
      </c>
      <c r="J110" s="2"/>
      <c r="K110" s="2" t="n">
        <v>73</v>
      </c>
      <c r="L110" s="2"/>
      <c r="M110" s="2" t="s">
        <v>14228</v>
      </c>
      <c r="N110" s="2" t="n">
        <f aca="false">COUNTA('Layout Mercado Libre'!AH110:AM110)</f>
        <v>2</v>
      </c>
      <c r="O110" s="2" t="s">
        <v>13882</v>
      </c>
      <c r="P110" s="2" t="n">
        <v>0</v>
      </c>
      <c r="Q110" s="2" t="s">
        <v>14229</v>
      </c>
    </row>
    <row r="111" customFormat="false" ht="15" hidden="false" customHeight="false" outlineLevel="0" collapsed="false">
      <c r="A111" s="8" t="s">
        <v>1455</v>
      </c>
      <c r="B111" s="10" t="str">
        <f aca="false">'Layout Mercado Libre'!C111</f>
        <v>Tempra Jarabe Infantil Paracetamol 3.2 g/100 ml 120 ml</v>
      </c>
      <c r="C111" s="2" t="s">
        <v>89</v>
      </c>
      <c r="D111" s="2" t="s">
        <v>13864</v>
      </c>
      <c r="E111" s="2" t="s">
        <v>13865</v>
      </c>
      <c r="F111" s="2" t="s">
        <v>13914</v>
      </c>
      <c r="G111" s="2"/>
      <c r="H111" s="2"/>
      <c r="I111" s="2" t="s">
        <v>14230</v>
      </c>
      <c r="J111" s="2"/>
      <c r="K111" s="2" t="n">
        <v>965</v>
      </c>
      <c r="L111" s="2"/>
      <c r="M111" s="2" t="s">
        <v>14231</v>
      </c>
      <c r="N111" s="2" t="n">
        <f aca="false">COUNTA('Layout Mercado Libre'!AH111:AM111)</f>
        <v>2</v>
      </c>
      <c r="O111" s="2" t="s">
        <v>13871</v>
      </c>
      <c r="P111" s="2" t="n">
        <v>0</v>
      </c>
      <c r="Q111" s="2" t="s">
        <v>14232</v>
      </c>
    </row>
    <row r="112" customFormat="false" ht="15" hidden="false" customHeight="false" outlineLevel="0" collapsed="false">
      <c r="A112" s="8" t="s">
        <v>1466</v>
      </c>
      <c r="B112" s="10" t="str">
        <f aca="false">'Layout Mercado Libre'!C112</f>
        <v>Ensure Líquido Abbott Sabor Fresa 237 ml</v>
      </c>
      <c r="C112" s="2" t="s">
        <v>89</v>
      </c>
      <c r="D112" s="2" t="s">
        <v>13864</v>
      </c>
      <c r="E112" s="2" t="s">
        <v>13865</v>
      </c>
      <c r="F112" s="2" t="s">
        <v>13873</v>
      </c>
      <c r="G112" s="2"/>
      <c r="H112" s="2"/>
      <c r="I112" s="2" t="s">
        <v>14233</v>
      </c>
      <c r="J112" s="2"/>
      <c r="K112" s="2" t="n">
        <v>291</v>
      </c>
      <c r="L112" s="2"/>
      <c r="M112" s="2" t="s">
        <v>14234</v>
      </c>
      <c r="N112" s="2" t="n">
        <f aca="false">COUNTA('Layout Mercado Libre'!AH112:AM112)</f>
        <v>2</v>
      </c>
      <c r="O112" s="2" t="s">
        <v>13882</v>
      </c>
      <c r="P112" s="2" t="n">
        <v>0</v>
      </c>
      <c r="Q112" s="2" t="s">
        <v>14235</v>
      </c>
    </row>
    <row r="113" customFormat="false" ht="15" hidden="false" customHeight="false" outlineLevel="0" collapsed="false">
      <c r="A113" s="8" t="s">
        <v>1479</v>
      </c>
      <c r="B113" s="10" t="str">
        <f aca="false">'Layout Mercado Libre'!C113</f>
        <v>Similaxol 78 Fenolftaleína Amarilla 100 mg 50 Tabletas</v>
      </c>
      <c r="C113" s="2" t="s">
        <v>89</v>
      </c>
      <c r="D113" s="2" t="s">
        <v>13864</v>
      </c>
      <c r="E113" s="2" t="s">
        <v>13865</v>
      </c>
      <c r="F113" s="2" t="s">
        <v>13914</v>
      </c>
      <c r="G113" s="2"/>
      <c r="H113" s="2"/>
      <c r="I113" s="2" t="s">
        <v>14236</v>
      </c>
      <c r="J113" s="2"/>
      <c r="K113" s="2" t="n">
        <v>2910</v>
      </c>
      <c r="L113" s="2"/>
      <c r="M113" s="2" t="s">
        <v>14237</v>
      </c>
      <c r="N113" s="2" t="n">
        <f aca="false">COUNTA('Layout Mercado Libre'!AH113:AM113)</f>
        <v>2</v>
      </c>
      <c r="O113" s="2" t="s">
        <v>13871</v>
      </c>
      <c r="P113" s="2" t="n">
        <v>0</v>
      </c>
      <c r="Q113" s="2" t="s">
        <v>14238</v>
      </c>
    </row>
    <row r="114" customFormat="false" ht="15" hidden="false" customHeight="false" outlineLevel="0" collapsed="false">
      <c r="A114" s="8" t="s">
        <v>1493</v>
      </c>
      <c r="B114" s="10" t="str">
        <f aca="false">'Layout Mercado Libre'!C114</f>
        <v>Vasculflow Dobesilato Diosmina Hesperidina 30 Tabletas</v>
      </c>
      <c r="C114" s="2" t="s">
        <v>89</v>
      </c>
      <c r="D114" s="2" t="s">
        <v>13864</v>
      </c>
      <c r="E114" s="2" t="s">
        <v>13865</v>
      </c>
      <c r="F114" s="2" t="s">
        <v>13932</v>
      </c>
      <c r="G114" s="2"/>
      <c r="H114" s="2"/>
      <c r="I114" s="2" t="s">
        <v>14239</v>
      </c>
      <c r="J114" s="2"/>
      <c r="K114" s="2" t="n">
        <v>22</v>
      </c>
      <c r="L114" s="2"/>
      <c r="M114" s="2" t="s">
        <v>14240</v>
      </c>
      <c r="N114" s="2" t="n">
        <f aca="false">COUNTA('Layout Mercado Libre'!AH114:AM114)</f>
        <v>2</v>
      </c>
      <c r="O114" s="2" t="s">
        <v>13871</v>
      </c>
      <c r="P114" s="2" t="n">
        <v>0</v>
      </c>
      <c r="Q114" s="2" t="s">
        <v>14241</v>
      </c>
    </row>
    <row r="115" customFormat="false" ht="15" hidden="false" customHeight="false" outlineLevel="0" collapsed="false">
      <c r="A115" s="8" t="s">
        <v>1504</v>
      </c>
      <c r="B115" s="10" t="str">
        <f aca="false">'Layout Mercado Libre'!C115</f>
        <v>Splash Tears Solución Oftálmica Lubricante 15 ml</v>
      </c>
      <c r="C115" s="2" t="s">
        <v>89</v>
      </c>
      <c r="D115" s="2" t="s">
        <v>13864</v>
      </c>
      <c r="E115" s="2" t="s">
        <v>13865</v>
      </c>
      <c r="F115" s="2" t="s">
        <v>13914</v>
      </c>
      <c r="G115" s="2"/>
      <c r="H115" s="2"/>
      <c r="I115" s="2" t="s">
        <v>14242</v>
      </c>
      <c r="J115" s="2"/>
      <c r="K115" s="2" t="n">
        <v>1774</v>
      </c>
      <c r="L115" s="2"/>
      <c r="M115" s="2" t="s">
        <v>14243</v>
      </c>
      <c r="N115" s="2" t="n">
        <f aca="false">COUNTA('Layout Mercado Libre'!AH115:AM115)</f>
        <v>2</v>
      </c>
      <c r="O115" s="2" t="s">
        <v>13882</v>
      </c>
      <c r="P115" s="2" t="n">
        <v>0</v>
      </c>
      <c r="Q115" s="2" t="s">
        <v>14244</v>
      </c>
    </row>
    <row r="116" customFormat="false" ht="15" hidden="false" customHeight="false" outlineLevel="0" collapsed="false">
      <c r="A116" s="8" t="s">
        <v>1518</v>
      </c>
      <c r="B116" s="10" t="str">
        <f aca="false">'Layout Mercado Libre'!C116</f>
        <v>Xigduo XR Dapagliflozina Metformina 10/1000 mg 28 Tabletas</v>
      </c>
      <c r="C116" s="2" t="s">
        <v>89</v>
      </c>
      <c r="D116" s="2" t="s">
        <v>13864</v>
      </c>
      <c r="E116" s="2" t="s">
        <v>13865</v>
      </c>
      <c r="F116" s="2" t="s">
        <v>13866</v>
      </c>
      <c r="G116" s="2" t="s">
        <v>13889</v>
      </c>
      <c r="H116" s="2" t="s">
        <v>13890</v>
      </c>
      <c r="I116" s="2" t="s">
        <v>14245</v>
      </c>
      <c r="J116" s="2"/>
      <c r="K116" s="2" t="n">
        <v>196</v>
      </c>
      <c r="L116" s="2"/>
      <c r="M116" s="2" t="s">
        <v>14246</v>
      </c>
      <c r="N116" s="2" t="n">
        <f aca="false">COUNTA('Layout Mercado Libre'!AH116:AM116)</f>
        <v>2</v>
      </c>
      <c r="O116" s="2" t="s">
        <v>13882</v>
      </c>
      <c r="P116" s="2" t="n">
        <v>0</v>
      </c>
      <c r="Q116" s="2" t="s">
        <v>14247</v>
      </c>
    </row>
    <row r="117" customFormat="false" ht="15" hidden="false" customHeight="false" outlineLevel="0" collapsed="false">
      <c r="A117" s="8" t="s">
        <v>1530</v>
      </c>
      <c r="B117" s="10" t="str">
        <f aca="false">'Layout Mercado Libre'!C117</f>
        <v>Ampigrin Adulto Ampicilina 500 mg 3 Frascos Ámpula</v>
      </c>
      <c r="C117" s="2" t="s">
        <v>89</v>
      </c>
      <c r="D117" s="2" t="s">
        <v>13864</v>
      </c>
      <c r="E117" s="2" t="s">
        <v>13865</v>
      </c>
      <c r="F117" s="2" t="s">
        <v>13866</v>
      </c>
      <c r="G117" s="2" t="s">
        <v>13967</v>
      </c>
      <c r="H117" s="2" t="s">
        <v>13968</v>
      </c>
      <c r="I117" s="2" t="s">
        <v>14248</v>
      </c>
      <c r="J117" s="2"/>
      <c r="K117" s="2" t="n">
        <v>1257</v>
      </c>
      <c r="L117" s="2"/>
      <c r="M117" s="2" t="s">
        <v>14249</v>
      </c>
      <c r="N117" s="2" t="n">
        <f aca="false">COUNTA('Layout Mercado Libre'!AH117:AM117)</f>
        <v>2</v>
      </c>
      <c r="O117" s="2" t="s">
        <v>13882</v>
      </c>
      <c r="P117" s="2" t="n">
        <v>0</v>
      </c>
      <c r="Q117" s="2" t="s">
        <v>14250</v>
      </c>
    </row>
    <row r="118" customFormat="false" ht="15" hidden="false" customHeight="false" outlineLevel="0" collapsed="false">
      <c r="A118" s="8" t="s">
        <v>1543</v>
      </c>
      <c r="B118" s="10" t="str">
        <f aca="false">'Layout Mercado Libre'!C118</f>
        <v>Glucerna Abbott Fresa Suplemento Líquido 237 ml</v>
      </c>
      <c r="C118" s="2" t="s">
        <v>89</v>
      </c>
      <c r="D118" s="2" t="s">
        <v>13864</v>
      </c>
      <c r="E118" s="2" t="s">
        <v>13865</v>
      </c>
      <c r="F118" s="2" t="s">
        <v>13873</v>
      </c>
      <c r="G118" s="2"/>
      <c r="H118" s="2"/>
      <c r="I118" s="2" t="s">
        <v>14251</v>
      </c>
      <c r="J118" s="2"/>
      <c r="K118" s="2" t="n">
        <v>239</v>
      </c>
      <c r="L118" s="2" t="s">
        <v>14252</v>
      </c>
      <c r="M118" s="2" t="s">
        <v>14253</v>
      </c>
      <c r="N118" s="2" t="n">
        <f aca="false">COUNTA('Layout Mercado Libre'!AH118:AM118)</f>
        <v>3</v>
      </c>
      <c r="O118" s="2" t="s">
        <v>13882</v>
      </c>
      <c r="P118" s="2" t="n">
        <v>0</v>
      </c>
      <c r="Q118" s="2" t="s">
        <v>14254</v>
      </c>
    </row>
    <row r="119" customFormat="false" ht="15" hidden="false" customHeight="false" outlineLevel="0" collapsed="false">
      <c r="A119" s="8" t="s">
        <v>1554</v>
      </c>
      <c r="B119" s="10" t="str">
        <f aca="false">'Layout Mercado Libre'!C119</f>
        <v>Terramicina Ungüento Oftálmico Oxitetraciclina 10 g</v>
      </c>
      <c r="C119" s="2" t="s">
        <v>89</v>
      </c>
      <c r="D119" s="2" t="s">
        <v>13864</v>
      </c>
      <c r="E119" s="2" t="s">
        <v>13865</v>
      </c>
      <c r="F119" s="2" t="s">
        <v>13866</v>
      </c>
      <c r="G119" s="2" t="s">
        <v>14078</v>
      </c>
      <c r="H119" s="2" t="s">
        <v>14079</v>
      </c>
      <c r="I119" s="2" t="s">
        <v>14255</v>
      </c>
      <c r="J119" s="2"/>
      <c r="K119" s="2" t="n">
        <v>422</v>
      </c>
      <c r="L119" s="2"/>
      <c r="M119" s="2" t="s">
        <v>14256</v>
      </c>
      <c r="N119" s="2" t="n">
        <f aca="false">COUNTA('Layout Mercado Libre'!AH119:AM119)</f>
        <v>3</v>
      </c>
      <c r="O119" s="2" t="s">
        <v>13882</v>
      </c>
      <c r="P119" s="2" t="n">
        <v>0</v>
      </c>
      <c r="Q119" s="2" t="s">
        <v>14257</v>
      </c>
    </row>
    <row r="120" customFormat="false" ht="15" hidden="false" customHeight="false" outlineLevel="0" collapsed="false">
      <c r="A120" s="8" t="s">
        <v>1567</v>
      </c>
      <c r="B120" s="10" t="str">
        <f aca="false">'Layout Mercado Libre'!C120</f>
        <v>Geslutin Progesterona 200 mg 15 Cápsulas</v>
      </c>
      <c r="C120" s="2" t="s">
        <v>89</v>
      </c>
      <c r="D120" s="2" t="s">
        <v>13864</v>
      </c>
      <c r="E120" s="2" t="s">
        <v>13865</v>
      </c>
      <c r="F120" s="2" t="s">
        <v>13866</v>
      </c>
      <c r="G120" s="2" t="s">
        <v>14225</v>
      </c>
      <c r="H120" s="2" t="s">
        <v>14226</v>
      </c>
      <c r="I120" s="2" t="s">
        <v>14258</v>
      </c>
      <c r="J120" s="2"/>
      <c r="K120" s="2" t="n">
        <v>53</v>
      </c>
      <c r="L120" s="2"/>
      <c r="M120" s="2" t="s">
        <v>14259</v>
      </c>
      <c r="N120" s="2" t="n">
        <f aca="false">COUNTA('Layout Mercado Libre'!AH120:AM120)</f>
        <v>2</v>
      </c>
      <c r="O120" s="2" t="s">
        <v>13871</v>
      </c>
      <c r="P120" s="2" t="n">
        <v>0</v>
      </c>
      <c r="Q120" s="2" t="s">
        <v>14260</v>
      </c>
    </row>
    <row r="121" customFormat="false" ht="15" hidden="false" customHeight="false" outlineLevel="0" collapsed="false">
      <c r="A121" s="8" t="s">
        <v>1578</v>
      </c>
      <c r="B121" s="10" t="str">
        <f aca="false">'Layout Mercado Libre'!C121</f>
        <v>Riopan Gel Magaldrato Dimeticona 10 ml 10 Sobres</v>
      </c>
      <c r="C121" s="2" t="s">
        <v>89</v>
      </c>
      <c r="D121" s="2" t="s">
        <v>13864</v>
      </c>
      <c r="E121" s="2" t="s">
        <v>13865</v>
      </c>
      <c r="F121" s="2" t="s">
        <v>13914</v>
      </c>
      <c r="G121" s="2"/>
      <c r="H121" s="2"/>
      <c r="I121" s="2" t="s">
        <v>14261</v>
      </c>
      <c r="J121" s="2"/>
      <c r="K121" s="2" t="n">
        <v>30</v>
      </c>
      <c r="L121" s="2"/>
      <c r="M121" s="2" t="s">
        <v>14262</v>
      </c>
      <c r="N121" s="2" t="n">
        <f aca="false">COUNTA('Layout Mercado Libre'!AH121:AM121)</f>
        <v>2</v>
      </c>
      <c r="O121" s="2" t="s">
        <v>13882</v>
      </c>
      <c r="P121" s="2" t="n">
        <v>0</v>
      </c>
      <c r="Q121" s="2" t="s">
        <v>14263</v>
      </c>
    </row>
    <row r="122" customFormat="false" ht="15" hidden="false" customHeight="false" outlineLevel="0" collapsed="false">
      <c r="A122" s="8" t="s">
        <v>1586</v>
      </c>
      <c r="B122" s="10" t="str">
        <f aca="false">'Layout Mercado Libre'!C122</f>
        <v>Viternum Dihexazina Jarabe 60 mg/100 ml 140 ml</v>
      </c>
      <c r="C122" s="2" t="s">
        <v>89</v>
      </c>
      <c r="D122" s="2" t="s">
        <v>13864</v>
      </c>
      <c r="E122" s="2" t="s">
        <v>13865</v>
      </c>
      <c r="F122" s="2" t="s">
        <v>13914</v>
      </c>
      <c r="G122" s="2"/>
      <c r="H122" s="2"/>
      <c r="I122" s="2" t="s">
        <v>14264</v>
      </c>
      <c r="J122" s="2"/>
      <c r="K122" s="2" t="n">
        <v>464</v>
      </c>
      <c r="L122" s="2"/>
      <c r="M122" s="2" t="s">
        <v>14265</v>
      </c>
      <c r="N122" s="2" t="n">
        <f aca="false">COUNTA('Layout Mercado Libre'!AH122:AM122)</f>
        <v>2</v>
      </c>
      <c r="O122" s="2" t="s">
        <v>13871</v>
      </c>
      <c r="P122" s="2" t="n">
        <v>0</v>
      </c>
      <c r="Q122" s="2" t="s">
        <v>14266</v>
      </c>
    </row>
    <row r="123" customFormat="false" ht="15" hidden="false" customHeight="false" outlineLevel="0" collapsed="false">
      <c r="A123" s="8" t="s">
        <v>1599</v>
      </c>
      <c r="B123" s="10" t="str">
        <f aca="false">'Layout Mercado Libre'!C123</f>
        <v>Canesten V Clotrimazol 2% Crema Vaginal 20 g</v>
      </c>
      <c r="C123" s="2" t="s">
        <v>89</v>
      </c>
      <c r="D123" s="2" t="s">
        <v>13864</v>
      </c>
      <c r="E123" s="2" t="s">
        <v>13865</v>
      </c>
      <c r="F123" s="2" t="s">
        <v>13914</v>
      </c>
      <c r="G123" s="2"/>
      <c r="H123" s="2"/>
      <c r="I123" s="2" t="s">
        <v>14267</v>
      </c>
      <c r="J123" s="2"/>
      <c r="K123" s="2" t="n">
        <v>255</v>
      </c>
      <c r="L123" s="2"/>
      <c r="M123" s="2" t="s">
        <v>14268</v>
      </c>
      <c r="N123" s="2" t="n">
        <f aca="false">COUNTA('Layout Mercado Libre'!AH123:AM123)</f>
        <v>2</v>
      </c>
      <c r="O123" s="2" t="s">
        <v>13871</v>
      </c>
      <c r="P123" s="2" t="n">
        <v>0</v>
      </c>
      <c r="Q123" s="2" t="s">
        <v>14269</v>
      </c>
    </row>
    <row r="124" customFormat="false" ht="15" hidden="false" customHeight="false" outlineLevel="0" collapsed="false">
      <c r="A124" s="8" t="s">
        <v>1613</v>
      </c>
      <c r="B124" s="10" t="str">
        <f aca="false">'Layout Mercado Libre'!C124</f>
        <v>Nazil Ofteno Nafazolina 1 mg/ml Gotas Oftálmicas 15 ml</v>
      </c>
      <c r="C124" s="2" t="s">
        <v>89</v>
      </c>
      <c r="D124" s="2" t="s">
        <v>13864</v>
      </c>
      <c r="E124" s="2" t="s">
        <v>13865</v>
      </c>
      <c r="F124" s="2" t="s">
        <v>13914</v>
      </c>
      <c r="G124" s="2"/>
      <c r="H124" s="2"/>
      <c r="I124" s="2" t="s">
        <v>14270</v>
      </c>
      <c r="J124" s="2"/>
      <c r="K124" s="2" t="n">
        <v>269</v>
      </c>
      <c r="L124" s="2"/>
      <c r="M124" s="2" t="s">
        <v>14271</v>
      </c>
      <c r="N124" s="2" t="n">
        <f aca="false">COUNTA('Layout Mercado Libre'!AH124:AM124)</f>
        <v>2</v>
      </c>
      <c r="O124" s="2" t="s">
        <v>13882</v>
      </c>
      <c r="P124" s="2" t="n">
        <v>0</v>
      </c>
      <c r="Q124" s="2" t="s">
        <v>14272</v>
      </c>
    </row>
    <row r="125" customFormat="false" ht="15" hidden="false" customHeight="false" outlineLevel="0" collapsed="false">
      <c r="A125" s="8" t="s">
        <v>1625</v>
      </c>
      <c r="B125" s="10" t="str">
        <f aca="false">'Layout Mercado Libre'!C125</f>
        <v>Vick Vaporub Ungüento 12 g Caja Con 40 Latas</v>
      </c>
      <c r="C125" s="2" t="s">
        <v>89</v>
      </c>
      <c r="D125" s="2" t="s">
        <v>13864</v>
      </c>
      <c r="E125" s="2" t="s">
        <v>13865</v>
      </c>
      <c r="F125" s="2" t="s">
        <v>13914</v>
      </c>
      <c r="G125" s="2"/>
      <c r="H125" s="2"/>
      <c r="I125" s="2" t="s">
        <v>14273</v>
      </c>
      <c r="J125" s="2"/>
      <c r="K125" s="2" t="n">
        <v>290</v>
      </c>
      <c r="L125" s="2"/>
      <c r="M125" s="2" t="s">
        <v>14274</v>
      </c>
      <c r="N125" s="2" t="n">
        <f aca="false">COUNTA('Layout Mercado Libre'!AH125:AM125)</f>
        <v>2</v>
      </c>
      <c r="O125" s="2" t="s">
        <v>13938</v>
      </c>
      <c r="P125" s="2" t="n">
        <v>0</v>
      </c>
      <c r="Q125" s="2" t="s">
        <v>14275</v>
      </c>
    </row>
    <row r="126" customFormat="false" ht="15" hidden="false" customHeight="false" outlineLevel="0" collapsed="false">
      <c r="A126" s="8" t="s">
        <v>1636</v>
      </c>
      <c r="B126" s="10" t="str">
        <f aca="false">'Layout Mercado Libre'!C126</f>
        <v>Xl-3 Xtra Alivio De Gripa Y Tos 12 Cápsulas</v>
      </c>
      <c r="C126" s="2" t="s">
        <v>89</v>
      </c>
      <c r="D126" s="2" t="s">
        <v>13864</v>
      </c>
      <c r="E126" s="2" t="s">
        <v>13865</v>
      </c>
      <c r="F126" s="2" t="s">
        <v>13914</v>
      </c>
      <c r="G126" s="2"/>
      <c r="H126" s="2"/>
      <c r="I126" s="2" t="s">
        <v>14276</v>
      </c>
      <c r="J126" s="2"/>
      <c r="K126" s="2" t="n">
        <v>3899</v>
      </c>
      <c r="L126" s="2"/>
      <c r="M126" s="2" t="s">
        <v>14277</v>
      </c>
      <c r="N126" s="2" t="n">
        <f aca="false">COUNTA('Layout Mercado Libre'!AH126:AM126)</f>
        <v>2</v>
      </c>
      <c r="O126" s="2" t="s">
        <v>13871</v>
      </c>
      <c r="P126" s="2" t="n">
        <v>0</v>
      </c>
      <c r="Q126" s="2" t="s">
        <v>14278</v>
      </c>
    </row>
    <row r="127" customFormat="false" ht="15" hidden="false" customHeight="false" outlineLevel="0" collapsed="false">
      <c r="A127" s="8" t="s">
        <v>1649</v>
      </c>
      <c r="B127" s="10" t="str">
        <f aca="false">'Layout Mercado Libre'!C127</f>
        <v>Espaven Pediátrico Dimeticona Gotas 100 mg/ml 30 ml</v>
      </c>
      <c r="C127" s="2" t="s">
        <v>89</v>
      </c>
      <c r="D127" s="2" t="s">
        <v>13864</v>
      </c>
      <c r="E127" s="2" t="s">
        <v>13865</v>
      </c>
      <c r="F127" s="2" t="s">
        <v>13914</v>
      </c>
      <c r="G127" s="2"/>
      <c r="H127" s="2"/>
      <c r="I127" s="2" t="s">
        <v>14279</v>
      </c>
      <c r="J127" s="2"/>
      <c r="K127" s="2" t="n">
        <v>641</v>
      </c>
      <c r="L127" s="2"/>
      <c r="M127" s="2" t="s">
        <v>14280</v>
      </c>
      <c r="N127" s="2" t="n">
        <f aca="false">COUNTA('Layout Mercado Libre'!AH127:AM127)</f>
        <v>2</v>
      </c>
      <c r="O127" s="2" t="s">
        <v>13882</v>
      </c>
      <c r="P127" s="2" t="n">
        <v>0</v>
      </c>
      <c r="Q127" s="2" t="s">
        <v>14281</v>
      </c>
    </row>
    <row r="128" customFormat="false" ht="15" hidden="false" customHeight="false" outlineLevel="0" collapsed="false">
      <c r="A128" s="8" t="s">
        <v>1662</v>
      </c>
      <c r="B128" s="10" t="str">
        <f aca="false">'Layout Mercado Libre'!C128</f>
        <v>Motrin Pediátrico Ibuprofeno 40 mg/ml Gotas 15 ml</v>
      </c>
      <c r="C128" s="2" t="s">
        <v>89</v>
      </c>
      <c r="D128" s="2" t="s">
        <v>13864</v>
      </c>
      <c r="E128" s="2" t="s">
        <v>13865</v>
      </c>
      <c r="F128" s="2" t="s">
        <v>13914</v>
      </c>
      <c r="G128" s="2"/>
      <c r="H128" s="2"/>
      <c r="I128" s="2" t="s">
        <v>14282</v>
      </c>
      <c r="J128" s="2"/>
      <c r="K128" s="2" t="n">
        <v>0</v>
      </c>
      <c r="L128" s="2"/>
      <c r="M128" s="2" t="s">
        <v>14283</v>
      </c>
      <c r="N128" s="2" t="n">
        <f aca="false">COUNTA('Layout Mercado Libre'!AH128:AM128)</f>
        <v>2</v>
      </c>
      <c r="O128" s="2" t="s">
        <v>13882</v>
      </c>
      <c r="P128" s="2" t="n">
        <v>0</v>
      </c>
      <c r="Q128" s="2" t="s">
        <v>14284</v>
      </c>
    </row>
    <row r="129" customFormat="false" ht="15" hidden="false" customHeight="false" outlineLevel="0" collapsed="false">
      <c r="A129" s="8" t="s">
        <v>1675</v>
      </c>
      <c r="B129" s="10" t="str">
        <f aca="false">'Layout Mercado Libre'!C129</f>
        <v>Enjuague Bucal Oral-B Gingivitis Menta Fresca 350 ml</v>
      </c>
      <c r="C129" s="2" t="s">
        <v>89</v>
      </c>
      <c r="D129" s="2" t="s">
        <v>13864</v>
      </c>
      <c r="E129" s="2" t="s">
        <v>13865</v>
      </c>
      <c r="F129" s="2" t="s">
        <v>13873</v>
      </c>
      <c r="G129" s="2"/>
      <c r="H129" s="2"/>
      <c r="I129" s="2" t="s">
        <v>14285</v>
      </c>
      <c r="J129" s="2" t="s">
        <v>14286</v>
      </c>
      <c r="K129" s="2" t="n">
        <v>253</v>
      </c>
      <c r="L129" s="2"/>
      <c r="M129" s="2" t="s">
        <v>14287</v>
      </c>
      <c r="N129" s="2" t="n">
        <f aca="false">COUNTA('Layout Mercado Libre'!AH129:AM129)</f>
        <v>1</v>
      </c>
      <c r="O129" s="2" t="s">
        <v>13871</v>
      </c>
      <c r="P129" s="2" t="n">
        <v>0</v>
      </c>
      <c r="Q129" s="2" t="s">
        <v>14288</v>
      </c>
    </row>
    <row r="130" customFormat="false" ht="15" hidden="false" customHeight="false" outlineLevel="0" collapsed="false">
      <c r="A130" s="8" t="s">
        <v>1688</v>
      </c>
      <c r="B130" s="10" t="str">
        <f aca="false">'Layout Mercado Libre'!C130</f>
        <v>Histofil Colecalciferol 4000 UI 60 Tabletas</v>
      </c>
      <c r="C130" s="2" t="s">
        <v>89</v>
      </c>
      <c r="D130" s="2" t="s">
        <v>13864</v>
      </c>
      <c r="E130" s="2" t="s">
        <v>13865</v>
      </c>
      <c r="F130" s="2" t="s">
        <v>13932</v>
      </c>
      <c r="G130" s="2"/>
      <c r="H130" s="2"/>
      <c r="I130" s="2" t="s">
        <v>14289</v>
      </c>
      <c r="J130" s="2"/>
      <c r="K130" s="2" t="n">
        <v>1</v>
      </c>
      <c r="L130" s="2"/>
      <c r="M130" s="2" t="s">
        <v>14290</v>
      </c>
      <c r="N130" s="2" t="n">
        <f aca="false">COUNTA('Layout Mercado Libre'!AH130:AM130)</f>
        <v>5</v>
      </c>
      <c r="O130" s="2" t="s">
        <v>13882</v>
      </c>
      <c r="P130" s="2" t="n">
        <v>0</v>
      </c>
      <c r="Q130" s="2" t="s">
        <v>14291</v>
      </c>
    </row>
    <row r="131" customFormat="false" ht="15" hidden="false" customHeight="false" outlineLevel="0" collapsed="false">
      <c r="A131" s="8" t="s">
        <v>1704</v>
      </c>
      <c r="B131" s="10" t="str">
        <f aca="false">'Layout Mercado Libre'!C131</f>
        <v>Xigduo XR Dapagliflozina/Metformina 5/1000 mg 28 Tabletas</v>
      </c>
      <c r="C131" s="2" t="s">
        <v>89</v>
      </c>
      <c r="D131" s="2" t="s">
        <v>13864</v>
      </c>
      <c r="E131" s="2" t="s">
        <v>13865</v>
      </c>
      <c r="F131" s="2" t="s">
        <v>13866</v>
      </c>
      <c r="G131" s="2" t="s">
        <v>13889</v>
      </c>
      <c r="H131" s="2" t="s">
        <v>13890</v>
      </c>
      <c r="I131" s="2" t="s">
        <v>14292</v>
      </c>
      <c r="J131" s="2"/>
      <c r="K131" s="2" t="n">
        <v>0</v>
      </c>
      <c r="L131" s="2"/>
      <c r="M131" s="2" t="s">
        <v>14293</v>
      </c>
      <c r="N131" s="2" t="n">
        <f aca="false">COUNTA('Layout Mercado Libre'!AH131:AM131)</f>
        <v>3</v>
      </c>
      <c r="O131" s="2" t="s">
        <v>13882</v>
      </c>
      <c r="P131" s="2" t="n">
        <v>0</v>
      </c>
      <c r="Q131" s="2" t="s">
        <v>14294</v>
      </c>
    </row>
    <row r="132" customFormat="false" ht="15" hidden="false" customHeight="false" outlineLevel="0" collapsed="false">
      <c r="A132" s="8" t="s">
        <v>1717</v>
      </c>
      <c r="B132" s="10" t="str">
        <f aca="false">'Layout Mercado Libre'!C132</f>
        <v>Clendix Clindamicina 300 mg 16 Cápsulas</v>
      </c>
      <c r="C132" s="2" t="s">
        <v>89</v>
      </c>
      <c r="D132" s="2" t="s">
        <v>13864</v>
      </c>
      <c r="E132" s="2" t="s">
        <v>13865</v>
      </c>
      <c r="F132" s="2" t="s">
        <v>13866</v>
      </c>
      <c r="G132" s="2" t="s">
        <v>13967</v>
      </c>
      <c r="H132" s="2" t="s">
        <v>13968</v>
      </c>
      <c r="I132" s="2" t="s">
        <v>14295</v>
      </c>
      <c r="J132" s="2"/>
      <c r="K132" s="2" t="n">
        <v>549</v>
      </c>
      <c r="L132" s="2"/>
      <c r="M132" s="2" t="s">
        <v>14296</v>
      </c>
      <c r="N132" s="2" t="n">
        <f aca="false">COUNTA('Layout Mercado Libre'!AH132:AM132)</f>
        <v>2</v>
      </c>
      <c r="O132" s="2" t="s">
        <v>13882</v>
      </c>
      <c r="P132" s="2" t="n">
        <v>0</v>
      </c>
      <c r="Q132" s="2" t="s">
        <v>14297</v>
      </c>
    </row>
    <row r="133" customFormat="false" ht="15" hidden="false" customHeight="false" outlineLevel="0" collapsed="false">
      <c r="A133" s="8" t="s">
        <v>1729</v>
      </c>
      <c r="B133" s="10" t="str">
        <f aca="false">'Layout Mercado Libre'!C133</f>
        <v>Libertrim SII Trimebutina/Simeticona 200/75 mg 24 Comp</v>
      </c>
      <c r="C133" s="2" t="s">
        <v>89</v>
      </c>
      <c r="D133" s="2" t="s">
        <v>13864</v>
      </c>
      <c r="E133" s="2" t="s">
        <v>13865</v>
      </c>
      <c r="F133" s="2" t="s">
        <v>13866</v>
      </c>
      <c r="G133" s="2" t="s">
        <v>13889</v>
      </c>
      <c r="H133" s="2" t="s">
        <v>13890</v>
      </c>
      <c r="I133" s="2" t="s">
        <v>14298</v>
      </c>
      <c r="J133" s="2"/>
      <c r="K133" s="2" t="n">
        <v>0</v>
      </c>
      <c r="L133" s="2"/>
      <c r="M133" s="2" t="s">
        <v>14299</v>
      </c>
      <c r="N133" s="2" t="n">
        <f aca="false">COUNTA('Layout Mercado Libre'!AH133:AM133)</f>
        <v>2</v>
      </c>
      <c r="O133" s="2" t="s">
        <v>13882</v>
      </c>
      <c r="P133" s="2" t="n">
        <v>0</v>
      </c>
      <c r="Q133" s="2" t="s">
        <v>14297</v>
      </c>
    </row>
    <row r="134" customFormat="false" ht="15" hidden="false" customHeight="false" outlineLevel="0" collapsed="false">
      <c r="A134" s="8" t="s">
        <v>1743</v>
      </c>
      <c r="B134" s="10" t="str">
        <f aca="false">'Layout Mercado Libre'!C134</f>
        <v>Kit Glucómetro Accu-Chek Instant con Softclix 50 Tiras</v>
      </c>
      <c r="C134" s="2" t="s">
        <v>89</v>
      </c>
      <c r="D134" s="2" t="s">
        <v>13864</v>
      </c>
      <c r="E134" s="2" t="s">
        <v>13865</v>
      </c>
      <c r="F134" s="2" t="s">
        <v>13873</v>
      </c>
      <c r="G134" s="2"/>
      <c r="H134" s="2"/>
      <c r="I134" s="2" t="s">
        <v>14300</v>
      </c>
      <c r="J134" s="2"/>
      <c r="K134" s="2" t="n">
        <v>46</v>
      </c>
      <c r="L134" s="2"/>
      <c r="M134" s="2" t="s">
        <v>14301</v>
      </c>
      <c r="N134" s="2" t="n">
        <f aca="false">COUNTA('Layout Mercado Libre'!AH134:AM134)</f>
        <v>1</v>
      </c>
      <c r="O134" s="2" t="s">
        <v>13871</v>
      </c>
      <c r="P134" s="2" t="n">
        <v>0</v>
      </c>
      <c r="Q134" s="2" t="s">
        <v>14302</v>
      </c>
    </row>
    <row r="135" customFormat="false" ht="15" hidden="false" customHeight="false" outlineLevel="0" collapsed="false">
      <c r="A135" s="8" t="s">
        <v>1752</v>
      </c>
      <c r="B135" s="10" t="str">
        <f aca="false">'Layout Mercado Libre'!C135</f>
        <v>Libertrim Alfa Trimebutina/Simeticona 200/75/45 mg 24 Comp</v>
      </c>
      <c r="C135" s="2" t="s">
        <v>89</v>
      </c>
      <c r="D135" s="2" t="s">
        <v>13864</v>
      </c>
      <c r="E135" s="2" t="s">
        <v>13865</v>
      </c>
      <c r="F135" s="2" t="s">
        <v>13866</v>
      </c>
      <c r="G135" s="2" t="s">
        <v>13889</v>
      </c>
      <c r="H135" s="2" t="s">
        <v>13890</v>
      </c>
      <c r="I135" s="2" t="s">
        <v>14303</v>
      </c>
      <c r="J135" s="2"/>
      <c r="K135" s="2" t="n">
        <v>270</v>
      </c>
      <c r="L135" s="2"/>
      <c r="M135" s="2" t="s">
        <v>14304</v>
      </c>
      <c r="N135" s="2" t="n">
        <f aca="false">COUNTA('Layout Mercado Libre'!AH135:AM135)</f>
        <v>2</v>
      </c>
      <c r="O135" s="2" t="s">
        <v>13871</v>
      </c>
      <c r="P135" s="2" t="n">
        <v>0</v>
      </c>
      <c r="Q135" s="2" t="s">
        <v>14305</v>
      </c>
    </row>
    <row r="136" customFormat="false" ht="15" hidden="false" customHeight="false" outlineLevel="0" collapsed="false">
      <c r="A136" s="8" t="s">
        <v>1762</v>
      </c>
      <c r="B136" s="10" t="str">
        <f aca="false">'Layout Mercado Libre'!C136</f>
        <v>Sedalmerck Paracetamol/Cafeína/Fenilefrina 200 Tabletas</v>
      </c>
      <c r="C136" s="2" t="s">
        <v>89</v>
      </c>
      <c r="D136" s="2" t="s">
        <v>13864</v>
      </c>
      <c r="E136" s="2" t="s">
        <v>13865</v>
      </c>
      <c r="F136" s="2" t="s">
        <v>13914</v>
      </c>
      <c r="G136" s="2"/>
      <c r="H136" s="2"/>
      <c r="I136" s="2" t="s">
        <v>14306</v>
      </c>
      <c r="J136" s="2"/>
      <c r="K136" s="2" t="n">
        <v>160</v>
      </c>
      <c r="L136" s="2"/>
      <c r="M136" s="2" t="s">
        <v>14307</v>
      </c>
      <c r="N136" s="2" t="n">
        <f aca="false">COUNTA('Layout Mercado Libre'!AH136:AM136)</f>
        <v>2</v>
      </c>
      <c r="O136" s="2" t="s">
        <v>13882</v>
      </c>
      <c r="P136" s="2" t="n">
        <v>0</v>
      </c>
      <c r="Q136" s="2" t="s">
        <v>14308</v>
      </c>
    </row>
    <row r="137" customFormat="false" ht="15" hidden="false" customHeight="false" outlineLevel="0" collapsed="false">
      <c r="A137" s="8" t="s">
        <v>1773</v>
      </c>
      <c r="B137" s="10" t="str">
        <f aca="false">'Layout Mercado Libre'!C137</f>
        <v>Eutirox Levotiroxina Sódica 50 mcg 50 Tabletas</v>
      </c>
      <c r="C137" s="2" t="s">
        <v>89</v>
      </c>
      <c r="D137" s="2" t="s">
        <v>13864</v>
      </c>
      <c r="E137" s="2" t="s">
        <v>13865</v>
      </c>
      <c r="F137" s="2" t="s">
        <v>13866</v>
      </c>
      <c r="G137" s="2" t="s">
        <v>14225</v>
      </c>
      <c r="H137" s="2" t="s">
        <v>14226</v>
      </c>
      <c r="I137" s="2" t="s">
        <v>14309</v>
      </c>
      <c r="J137" s="2"/>
      <c r="K137" s="2" t="n">
        <v>0</v>
      </c>
      <c r="L137" s="2"/>
      <c r="M137" s="2" t="s">
        <v>14310</v>
      </c>
      <c r="N137" s="2" t="n">
        <f aca="false">COUNTA('Layout Mercado Libre'!AH137:AM137)</f>
        <v>3</v>
      </c>
      <c r="O137" s="2" t="s">
        <v>13871</v>
      </c>
      <c r="P137" s="2" t="n">
        <v>0</v>
      </c>
      <c r="Q137" s="2" t="s">
        <v>14311</v>
      </c>
    </row>
    <row r="138" customFormat="false" ht="15" hidden="false" customHeight="false" outlineLevel="0" collapsed="false">
      <c r="A138" s="8" t="s">
        <v>1785</v>
      </c>
      <c r="B138" s="10" t="str">
        <f aca="false">'Layout Mercado Libre'!C138</f>
        <v>Riopan Gel Antiácido Magaldrato/Dimeticona 250 ml</v>
      </c>
      <c r="C138" s="2" t="s">
        <v>89</v>
      </c>
      <c r="D138" s="2" t="s">
        <v>13864</v>
      </c>
      <c r="E138" s="2" t="s">
        <v>13865</v>
      </c>
      <c r="F138" s="2" t="s">
        <v>13914</v>
      </c>
      <c r="G138" s="2"/>
      <c r="H138" s="2"/>
      <c r="I138" s="2" t="s">
        <v>14312</v>
      </c>
      <c r="J138" s="2"/>
      <c r="K138" s="2" t="n">
        <v>643</v>
      </c>
      <c r="L138" s="2"/>
      <c r="M138" s="2" t="s">
        <v>14313</v>
      </c>
      <c r="N138" s="2" t="n">
        <f aca="false">COUNTA('Layout Mercado Libre'!AH138:AM138)</f>
        <v>2</v>
      </c>
      <c r="O138" s="2" t="s">
        <v>13882</v>
      </c>
      <c r="P138" s="2" t="n">
        <v>0</v>
      </c>
      <c r="Q138" s="2" t="s">
        <v>14305</v>
      </c>
    </row>
    <row r="139" customFormat="false" ht="15" hidden="false" customHeight="false" outlineLevel="0" collapsed="false">
      <c r="A139" s="8" t="s">
        <v>1797</v>
      </c>
      <c r="B139" s="10" t="str">
        <f aca="false">'Layout Mercado Libre'!C139</f>
        <v>Cafiaspirina Ácido Acetilsalicílico/Cafeína 100 Tabletas</v>
      </c>
      <c r="C139" s="2" t="s">
        <v>89</v>
      </c>
      <c r="D139" s="2" t="s">
        <v>13864</v>
      </c>
      <c r="E139" s="2" t="s">
        <v>13865</v>
      </c>
      <c r="F139" s="2" t="s">
        <v>13914</v>
      </c>
      <c r="G139" s="2"/>
      <c r="H139" s="2"/>
      <c r="I139" s="2" t="s">
        <v>14314</v>
      </c>
      <c r="J139" s="2"/>
      <c r="K139" s="2" t="n">
        <v>346</v>
      </c>
      <c r="L139" s="2"/>
      <c r="M139" s="2" t="s">
        <v>14315</v>
      </c>
      <c r="N139" s="2" t="n">
        <f aca="false">COUNTA('Layout Mercado Libre'!AH139:AM139)</f>
        <v>3</v>
      </c>
      <c r="O139" s="2" t="s">
        <v>13882</v>
      </c>
      <c r="P139" s="2" t="n">
        <v>0</v>
      </c>
      <c r="Q139" s="2" t="s">
        <v>14305</v>
      </c>
    </row>
    <row r="140" customFormat="false" ht="15" hidden="false" customHeight="false" outlineLevel="0" collapsed="false">
      <c r="A140" s="8" t="s">
        <v>1809</v>
      </c>
      <c r="B140" s="10" t="str">
        <f aca="false">'Layout Mercado Libre'!C140</f>
        <v>Bepanthen Pomada Protectora Dexpantenol 5% 30 g</v>
      </c>
      <c r="C140" s="2" t="s">
        <v>89</v>
      </c>
      <c r="D140" s="2" t="s">
        <v>13864</v>
      </c>
      <c r="E140" s="2" t="s">
        <v>13865</v>
      </c>
      <c r="F140" s="2" t="s">
        <v>13914</v>
      </c>
      <c r="G140" s="2"/>
      <c r="H140" s="2"/>
      <c r="I140" s="2" t="s">
        <v>14316</v>
      </c>
      <c r="J140" s="2"/>
      <c r="K140" s="2" t="n">
        <v>694</v>
      </c>
      <c r="L140" s="2"/>
      <c r="M140" s="2" t="s">
        <v>14317</v>
      </c>
      <c r="N140" s="2" t="n">
        <f aca="false">COUNTA('Layout Mercado Libre'!AH140:AM140)</f>
        <v>2</v>
      </c>
      <c r="O140" s="2" t="s">
        <v>13871</v>
      </c>
      <c r="P140" s="2" t="n">
        <v>0</v>
      </c>
      <c r="Q140" s="2" t="s">
        <v>14318</v>
      </c>
    </row>
    <row r="141" customFormat="false" ht="15" hidden="false" customHeight="false" outlineLevel="0" collapsed="false">
      <c r="A141" s="8" t="s">
        <v>1825</v>
      </c>
      <c r="B141" s="10" t="str">
        <f aca="false">'Layout Mercado Libre'!C141</f>
        <v>Microlax Microenemas Laxante 90 mg/9 mg 4 Piezas de 5 ml</v>
      </c>
      <c r="C141" s="2" t="s">
        <v>89</v>
      </c>
      <c r="D141" s="2" t="s">
        <v>13864</v>
      </c>
      <c r="E141" s="2" t="s">
        <v>13865</v>
      </c>
      <c r="F141" s="2" t="s">
        <v>13914</v>
      </c>
      <c r="G141" s="2"/>
      <c r="H141" s="2"/>
      <c r="I141" s="2" t="s">
        <v>14319</v>
      </c>
      <c r="J141" s="2"/>
      <c r="K141" s="2" t="n">
        <v>547</v>
      </c>
      <c r="L141" s="2"/>
      <c r="M141" s="2" t="s">
        <v>14320</v>
      </c>
      <c r="N141" s="2" t="n">
        <f aca="false">COUNTA('Layout Mercado Libre'!AH141:AM141)</f>
        <v>3</v>
      </c>
      <c r="O141" s="2" t="s">
        <v>13871</v>
      </c>
      <c r="P141" s="2" t="n">
        <v>2</v>
      </c>
      <c r="Q141" s="2" t="s">
        <v>14321</v>
      </c>
    </row>
    <row r="142" customFormat="false" ht="15" hidden="false" customHeight="false" outlineLevel="0" collapsed="false">
      <c r="A142" s="8" t="s">
        <v>1841</v>
      </c>
      <c r="B142" s="10" t="str">
        <f aca="false">'Layout Mercado Libre'!C142</f>
        <v>Glucerna Vainilla Suplemento Alimenticio Líquido 237 ml</v>
      </c>
      <c r="C142" s="2" t="s">
        <v>89</v>
      </c>
      <c r="D142" s="2" t="s">
        <v>13864</v>
      </c>
      <c r="E142" s="2" t="s">
        <v>13865</v>
      </c>
      <c r="F142" s="2" t="s">
        <v>13873</v>
      </c>
      <c r="G142" s="2"/>
      <c r="H142" s="2"/>
      <c r="I142" s="2" t="s">
        <v>14322</v>
      </c>
      <c r="J142" s="2"/>
      <c r="K142" s="2" t="n">
        <v>934</v>
      </c>
      <c r="L142" s="2" t="s">
        <v>14323</v>
      </c>
      <c r="M142" s="2" t="s">
        <v>14324</v>
      </c>
      <c r="N142" s="2" t="n">
        <f aca="false">COUNTA('Layout Mercado Libre'!AH142:AM142)</f>
        <v>2</v>
      </c>
      <c r="O142" s="2" t="s">
        <v>13938</v>
      </c>
      <c r="P142" s="2" t="n">
        <v>0</v>
      </c>
      <c r="Q142" s="2" t="s">
        <v>14325</v>
      </c>
    </row>
    <row r="143" customFormat="false" ht="15" hidden="false" customHeight="false" outlineLevel="0" collapsed="false">
      <c r="A143" s="8" t="s">
        <v>1851</v>
      </c>
      <c r="B143" s="10" t="str">
        <f aca="false">'Layout Mercado Libre'!C143</f>
        <v>Daflon 1000 Diosmina/Hesperidina 900/100 mg 30 Sobres</v>
      </c>
      <c r="C143" s="2" t="s">
        <v>89</v>
      </c>
      <c r="D143" s="2" t="s">
        <v>13864</v>
      </c>
      <c r="E143" s="2" t="s">
        <v>13865</v>
      </c>
      <c r="F143" s="2" t="s">
        <v>13914</v>
      </c>
      <c r="G143" s="2"/>
      <c r="H143" s="2"/>
      <c r="I143" s="2" t="s">
        <v>14326</v>
      </c>
      <c r="J143" s="2"/>
      <c r="K143" s="2" t="n">
        <v>0</v>
      </c>
      <c r="L143" s="2"/>
      <c r="M143" s="2" t="s">
        <v>14327</v>
      </c>
      <c r="N143" s="2" t="n">
        <f aca="false">COUNTA('Layout Mercado Libre'!AH143:AM143)</f>
        <v>2</v>
      </c>
      <c r="O143" s="2" t="s">
        <v>13882</v>
      </c>
      <c r="P143" s="2" t="n">
        <v>0</v>
      </c>
      <c r="Q143" s="2" t="s">
        <v>14328</v>
      </c>
    </row>
    <row r="144" customFormat="false" ht="15" hidden="false" customHeight="false" outlineLevel="0" collapsed="false">
      <c r="A144" s="8" t="s">
        <v>1865</v>
      </c>
      <c r="B144" s="10" t="str">
        <f aca="false">'Layout Mercado Libre'!C144</f>
        <v>Ensure Vainilla Suplemento Alimenticio Líquido 237 ml</v>
      </c>
      <c r="C144" s="2" t="s">
        <v>89</v>
      </c>
      <c r="D144" s="2" t="s">
        <v>13864</v>
      </c>
      <c r="E144" s="2" t="s">
        <v>13865</v>
      </c>
      <c r="F144" s="2" t="s">
        <v>13873</v>
      </c>
      <c r="G144" s="2"/>
      <c r="H144" s="2"/>
      <c r="I144" s="2" t="s">
        <v>14329</v>
      </c>
      <c r="J144" s="2"/>
      <c r="K144" s="2" t="n">
        <v>526</v>
      </c>
      <c r="L144" s="2" t="s">
        <v>14330</v>
      </c>
      <c r="M144" s="2" t="s">
        <v>14331</v>
      </c>
      <c r="N144" s="2" t="n">
        <f aca="false">COUNTA('Layout Mercado Libre'!AH144:AM144)</f>
        <v>2</v>
      </c>
      <c r="O144" s="2" t="s">
        <v>13882</v>
      </c>
      <c r="P144" s="2" t="n">
        <v>0</v>
      </c>
      <c r="Q144" s="2" t="s">
        <v>14332</v>
      </c>
    </row>
    <row r="145" customFormat="false" ht="15" hidden="false" customHeight="false" outlineLevel="0" collapsed="false">
      <c r="A145" s="8" t="s">
        <v>1873</v>
      </c>
      <c r="B145" s="10" t="str">
        <f aca="false">'Layout Mercado Libre'!C145</f>
        <v>Eutirox Levotiroxina Sódica 100 mcg 50 Tabletas</v>
      </c>
      <c r="C145" s="2" t="s">
        <v>89</v>
      </c>
      <c r="D145" s="2" t="s">
        <v>13864</v>
      </c>
      <c r="E145" s="2" t="s">
        <v>13865</v>
      </c>
      <c r="F145" s="2" t="s">
        <v>13866</v>
      </c>
      <c r="G145" s="2" t="s">
        <v>14225</v>
      </c>
      <c r="H145" s="2" t="s">
        <v>14226</v>
      </c>
      <c r="I145" s="2" t="s">
        <v>14333</v>
      </c>
      <c r="J145" s="2"/>
      <c r="K145" s="2" t="n">
        <v>3</v>
      </c>
      <c r="L145" s="2"/>
      <c r="M145" s="2" t="s">
        <v>14334</v>
      </c>
      <c r="N145" s="2" t="n">
        <f aca="false">COUNTA('Layout Mercado Libre'!AH145:AM145)</f>
        <v>4</v>
      </c>
      <c r="O145" s="2" t="s">
        <v>13871</v>
      </c>
      <c r="P145" s="2" t="n">
        <v>0</v>
      </c>
      <c r="Q145" s="2" t="s">
        <v>14335</v>
      </c>
    </row>
    <row r="146" customFormat="false" ht="15" hidden="false" customHeight="false" outlineLevel="0" collapsed="false">
      <c r="A146" s="8" t="s">
        <v>1885</v>
      </c>
      <c r="B146" s="10" t="str">
        <f aca="false">'Layout Mercado Libre'!C146</f>
        <v>Jardianz Duo Empagliflozina/Metformina 12.5/1000 mg 60 Tab</v>
      </c>
      <c r="C146" s="2" t="s">
        <v>89</v>
      </c>
      <c r="D146" s="2" t="s">
        <v>13864</v>
      </c>
      <c r="E146" s="2" t="s">
        <v>13865</v>
      </c>
      <c r="F146" s="2" t="s">
        <v>13866</v>
      </c>
      <c r="G146" s="2" t="s">
        <v>13889</v>
      </c>
      <c r="H146" s="2" t="s">
        <v>13890</v>
      </c>
      <c r="I146" s="2" t="s">
        <v>14336</v>
      </c>
      <c r="J146" s="2"/>
      <c r="K146" s="2" t="n">
        <v>3</v>
      </c>
      <c r="L146" s="2" t="s">
        <v>14337</v>
      </c>
      <c r="M146" s="2" t="s">
        <v>14338</v>
      </c>
      <c r="N146" s="2" t="n">
        <f aca="false">COUNTA('Layout Mercado Libre'!AH146:AM146)</f>
        <v>3</v>
      </c>
      <c r="O146" s="2" t="s">
        <v>13882</v>
      </c>
      <c r="P146" s="2" t="n">
        <v>0</v>
      </c>
      <c r="Q146" s="2" t="s">
        <v>14339</v>
      </c>
    </row>
    <row r="147" customFormat="false" ht="15" hidden="false" customHeight="false" outlineLevel="0" collapsed="false">
      <c r="A147" s="8" t="s">
        <v>1898</v>
      </c>
      <c r="B147" s="10" t="str">
        <f aca="false">'Layout Mercado Libre'!C147</f>
        <v>Tabcin Active Pods Alivio de Gripe y Tos 12 Cápsulas</v>
      </c>
      <c r="C147" s="2" t="s">
        <v>89</v>
      </c>
      <c r="D147" s="2" t="s">
        <v>13864</v>
      </c>
      <c r="E147" s="2" t="s">
        <v>13865</v>
      </c>
      <c r="F147" s="2" t="s">
        <v>13914</v>
      </c>
      <c r="G147" s="2"/>
      <c r="H147" s="2"/>
      <c r="I147" s="2" t="s">
        <v>14340</v>
      </c>
      <c r="J147" s="2"/>
      <c r="K147" s="2" t="n">
        <v>1097</v>
      </c>
      <c r="L147" s="2"/>
      <c r="M147" s="2" t="s">
        <v>14341</v>
      </c>
      <c r="N147" s="2" t="n">
        <f aca="false">COUNTA('Layout Mercado Libre'!AH147:AM147)</f>
        <v>2</v>
      </c>
      <c r="O147" s="2" t="s">
        <v>13871</v>
      </c>
      <c r="P147" s="2" t="n">
        <v>0</v>
      </c>
      <c r="Q147" s="2" t="s">
        <v>14342</v>
      </c>
    </row>
    <row r="148" customFormat="false" ht="15" hidden="false" customHeight="false" outlineLevel="0" collapsed="false">
      <c r="A148" s="8" t="s">
        <v>1910</v>
      </c>
      <c r="B148" s="10" t="str">
        <f aca="false">'Layout Mercado Libre'!C148</f>
        <v>Humylub PF Ofteno Condroitina/Hialuronato 10 ml</v>
      </c>
      <c r="C148" s="2" t="s">
        <v>89</v>
      </c>
      <c r="D148" s="2" t="s">
        <v>13864</v>
      </c>
      <c r="E148" s="2" t="s">
        <v>13865</v>
      </c>
      <c r="F148" s="2" t="s">
        <v>13866</v>
      </c>
      <c r="G148" s="2" t="s">
        <v>14078</v>
      </c>
      <c r="H148" s="2" t="s">
        <v>14079</v>
      </c>
      <c r="I148" s="2" t="s">
        <v>14343</v>
      </c>
      <c r="J148" s="2"/>
      <c r="K148" s="2" t="n">
        <v>83</v>
      </c>
      <c r="L148" s="2"/>
      <c r="M148" s="2" t="s">
        <v>14344</v>
      </c>
      <c r="N148" s="2" t="n">
        <f aca="false">COUNTA('Layout Mercado Libre'!AH148:AM148)</f>
        <v>4</v>
      </c>
      <c r="O148" s="2" t="s">
        <v>13871</v>
      </c>
      <c r="P148" s="2" t="n">
        <v>0</v>
      </c>
      <c r="Q148" s="2" t="s">
        <v>14345</v>
      </c>
    </row>
    <row r="149" customFormat="false" ht="15" hidden="false" customHeight="false" outlineLevel="0" collapsed="false">
      <c r="A149" s="8" t="s">
        <v>1926</v>
      </c>
      <c r="B149" s="10" t="str">
        <f aca="false">'Layout Mercado Libre'!C149</f>
        <v>A.S. Cor Norfenefrina 1 g/100 ml Solución Gotas 24 ml</v>
      </c>
      <c r="C149" s="2" t="s">
        <v>89</v>
      </c>
      <c r="D149" s="2" t="s">
        <v>13864</v>
      </c>
      <c r="E149" s="2" t="s">
        <v>13865</v>
      </c>
      <c r="F149" s="2" t="s">
        <v>13932</v>
      </c>
      <c r="G149" s="2"/>
      <c r="H149" s="2"/>
      <c r="I149" s="2" t="s">
        <v>14346</v>
      </c>
      <c r="J149" s="2"/>
      <c r="K149" s="2" t="n">
        <v>400</v>
      </c>
      <c r="L149" s="2"/>
      <c r="M149" s="2" t="s">
        <v>14347</v>
      </c>
      <c r="N149" s="2" t="n">
        <f aca="false">COUNTA('Layout Mercado Libre'!AH149:AM149)</f>
        <v>2</v>
      </c>
      <c r="O149" s="2" t="s">
        <v>13882</v>
      </c>
      <c r="P149" s="2" t="n">
        <v>0</v>
      </c>
      <c r="Q149" s="2" t="s">
        <v>14348</v>
      </c>
    </row>
    <row r="150" customFormat="false" ht="15" hidden="false" customHeight="false" outlineLevel="0" collapsed="false">
      <c r="A150" s="8" t="s">
        <v>1938</v>
      </c>
      <c r="B150" s="10" t="str">
        <f aca="false">'Layout Mercado Libre'!C150</f>
        <v>Pepto-Bismol Original Suspensión Oral 118 ml</v>
      </c>
      <c r="C150" s="2" t="s">
        <v>89</v>
      </c>
      <c r="D150" s="2" t="s">
        <v>13864</v>
      </c>
      <c r="E150" s="2" t="s">
        <v>13865</v>
      </c>
      <c r="F150" s="2" t="s">
        <v>13914</v>
      </c>
      <c r="G150" s="2"/>
      <c r="H150" s="2"/>
      <c r="I150" s="2" t="s">
        <v>14349</v>
      </c>
      <c r="J150" s="2"/>
      <c r="K150" s="2" t="n">
        <v>1511</v>
      </c>
      <c r="L150" s="2"/>
      <c r="M150" s="2" t="s">
        <v>14350</v>
      </c>
      <c r="N150" s="2" t="n">
        <f aca="false">COUNTA('Layout Mercado Libre'!AH150:AM150)</f>
        <v>2</v>
      </c>
      <c r="O150" s="2" t="s">
        <v>13882</v>
      </c>
      <c r="P150" s="2" t="n">
        <v>0</v>
      </c>
      <c r="Q150" s="2" t="s">
        <v>14351</v>
      </c>
    </row>
    <row r="151" customFormat="false" ht="15" hidden="false" customHeight="false" outlineLevel="0" collapsed="false">
      <c r="A151" s="8" t="s">
        <v>1948</v>
      </c>
      <c r="B151" s="10" t="str">
        <f aca="false">'Layout Mercado Libre'!C151</f>
        <v>Ensure Chocolate Suplemento Alimenticio Líquido 237 ml</v>
      </c>
      <c r="C151" s="2" t="s">
        <v>89</v>
      </c>
      <c r="D151" s="2" t="s">
        <v>13864</v>
      </c>
      <c r="E151" s="2" t="s">
        <v>13865</v>
      </c>
      <c r="F151" s="2" t="s">
        <v>13873</v>
      </c>
      <c r="G151" s="2"/>
      <c r="H151" s="2"/>
      <c r="I151" s="2" t="s">
        <v>14329</v>
      </c>
      <c r="J151" s="2"/>
      <c r="K151" s="2" t="n">
        <v>735</v>
      </c>
      <c r="L151" s="2" t="s">
        <v>14330</v>
      </c>
      <c r="M151" s="2" t="s">
        <v>14352</v>
      </c>
      <c r="N151" s="2" t="n">
        <f aca="false">COUNTA('Layout Mercado Libre'!AH151:AM151)</f>
        <v>1</v>
      </c>
      <c r="O151" s="2" t="s">
        <v>13938</v>
      </c>
      <c r="P151" s="2" t="n">
        <v>0</v>
      </c>
      <c r="Q151" s="2" t="s">
        <v>14332</v>
      </c>
    </row>
    <row r="152" customFormat="false" ht="15" hidden="false" customHeight="false" outlineLevel="0" collapsed="false">
      <c r="A152" s="8" t="s">
        <v>1955</v>
      </c>
      <c r="B152" s="10" t="str">
        <f aca="false">'Layout Mercado Libre'!C152</f>
        <v>Gasa Simple Estéril Dibar 10 x 10 cm Caja con 10 Piezas</v>
      </c>
      <c r="C152" s="2" t="s">
        <v>89</v>
      </c>
      <c r="D152" s="2" t="s">
        <v>13864</v>
      </c>
      <c r="E152" s="2" t="s">
        <v>13865</v>
      </c>
      <c r="F152" s="2" t="s">
        <v>13873</v>
      </c>
      <c r="G152" s="2"/>
      <c r="H152" s="2"/>
      <c r="I152" s="2" t="s">
        <v>14353</v>
      </c>
      <c r="J152" s="2"/>
      <c r="K152" s="2" t="n">
        <v>192</v>
      </c>
      <c r="L152" s="2"/>
      <c r="M152" s="2" t="s">
        <v>14354</v>
      </c>
      <c r="N152" s="2" t="n">
        <f aca="false">COUNTA('Layout Mercado Libre'!AH152:AM152)</f>
        <v>2</v>
      </c>
      <c r="O152" s="2" t="s">
        <v>13938</v>
      </c>
      <c r="P152" s="2" t="n">
        <v>0</v>
      </c>
      <c r="Q152" s="2" t="s">
        <v>14355</v>
      </c>
    </row>
    <row r="153" customFormat="false" ht="15" hidden="false" customHeight="false" outlineLevel="0" collapsed="false">
      <c r="A153" s="8" t="s">
        <v>1965</v>
      </c>
      <c r="B153" s="10" t="str">
        <f aca="false">'Layout Mercado Libre'!C153</f>
        <v>Hidrasec Racecadotrilo 100 mg 9 Cápsulas</v>
      </c>
      <c r="C153" s="2" t="s">
        <v>89</v>
      </c>
      <c r="D153" s="2" t="s">
        <v>13864</v>
      </c>
      <c r="E153" s="2" t="s">
        <v>13865</v>
      </c>
      <c r="F153" s="2" t="s">
        <v>13866</v>
      </c>
      <c r="G153" s="2" t="s">
        <v>13889</v>
      </c>
      <c r="H153" s="2" t="s">
        <v>13890</v>
      </c>
      <c r="I153" s="2" t="s">
        <v>14356</v>
      </c>
      <c r="J153" s="2"/>
      <c r="K153" s="2" t="n">
        <v>150</v>
      </c>
      <c r="L153" s="2"/>
      <c r="M153" s="2" t="s">
        <v>14357</v>
      </c>
      <c r="N153" s="2" t="n">
        <f aca="false">COUNTA('Layout Mercado Libre'!AH153:AM153)</f>
        <v>2</v>
      </c>
      <c r="O153" s="2" t="s">
        <v>13882</v>
      </c>
      <c r="P153" s="2" t="n">
        <v>0</v>
      </c>
      <c r="Q153" s="2" t="s">
        <v>14305</v>
      </c>
    </row>
    <row r="154" customFormat="false" ht="15" hidden="false" customHeight="false" outlineLevel="0" collapsed="false">
      <c r="A154" s="8" t="s">
        <v>1976</v>
      </c>
      <c r="B154" s="10" t="str">
        <f aca="false">'Layout Mercado Libre'!C154</f>
        <v>Daflon 500 mg Diosmina/Hesperidina 20 Tabletas</v>
      </c>
      <c r="C154" s="2" t="s">
        <v>89</v>
      </c>
      <c r="D154" s="2" t="s">
        <v>13864</v>
      </c>
      <c r="E154" s="2" t="s">
        <v>13865</v>
      </c>
      <c r="F154" s="2" t="s">
        <v>13914</v>
      </c>
      <c r="G154" s="2"/>
      <c r="H154" s="2"/>
      <c r="I154" s="2" t="s">
        <v>14358</v>
      </c>
      <c r="J154" s="2"/>
      <c r="K154" s="2" t="n">
        <v>211</v>
      </c>
      <c r="L154" s="2"/>
      <c r="M154" s="2" t="s">
        <v>14359</v>
      </c>
      <c r="N154" s="2" t="n">
        <f aca="false">COUNTA('Layout Mercado Libre'!AH154:AM154)</f>
        <v>2</v>
      </c>
      <c r="O154" s="2" t="s">
        <v>13882</v>
      </c>
      <c r="P154" s="2" t="n">
        <v>0</v>
      </c>
      <c r="Q154" s="2" t="s">
        <v>14321</v>
      </c>
    </row>
    <row r="155" customFormat="false" ht="15" hidden="false" customHeight="false" outlineLevel="0" collapsed="false">
      <c r="A155" s="8" t="s">
        <v>1986</v>
      </c>
      <c r="B155" s="10" t="str">
        <f aca="false">'Layout Mercado Libre'!C155</f>
        <v>Alcohol Etílico Dibar 96° G.L. 1 l Caja con 12 Piezas</v>
      </c>
      <c r="C155" s="2" t="s">
        <v>89</v>
      </c>
      <c r="D155" s="2" t="s">
        <v>13864</v>
      </c>
      <c r="E155" s="2" t="s">
        <v>13865</v>
      </c>
      <c r="F155" s="2" t="s">
        <v>13873</v>
      </c>
      <c r="G155" s="2"/>
      <c r="H155" s="2"/>
      <c r="I155" s="2" t="s">
        <v>14360</v>
      </c>
      <c r="J155" s="2"/>
      <c r="K155" s="2" t="n">
        <v>0</v>
      </c>
      <c r="L155" s="2"/>
      <c r="M155" s="2" t="s">
        <v>14361</v>
      </c>
      <c r="N155" s="2" t="n">
        <f aca="false">COUNTA('Layout Mercado Libre'!AH155:AM155)</f>
        <v>3</v>
      </c>
      <c r="O155" s="2" t="s">
        <v>13882</v>
      </c>
      <c r="P155" s="2" t="n">
        <v>0</v>
      </c>
      <c r="Q155" s="2" t="s">
        <v>14362</v>
      </c>
    </row>
    <row r="156" customFormat="false" ht="15" hidden="false" customHeight="false" outlineLevel="0" collapsed="false">
      <c r="A156" s="8" t="s">
        <v>2002</v>
      </c>
      <c r="B156" s="10" t="str">
        <f aca="false">'Layout Mercado Libre'!C156</f>
        <v>Unival Sucralfato 1 g/5 ml Suspensión Oral 230 ml</v>
      </c>
      <c r="C156" s="2" t="s">
        <v>89</v>
      </c>
      <c r="D156" s="2" t="s">
        <v>13864</v>
      </c>
      <c r="E156" s="2" t="s">
        <v>13865</v>
      </c>
      <c r="F156" s="2" t="s">
        <v>13866</v>
      </c>
      <c r="G156" s="2" t="s">
        <v>13889</v>
      </c>
      <c r="H156" s="2" t="s">
        <v>13890</v>
      </c>
      <c r="I156" s="2" t="s">
        <v>14363</v>
      </c>
      <c r="J156" s="2"/>
      <c r="K156" s="2" t="n">
        <v>275</v>
      </c>
      <c r="L156" s="2"/>
      <c r="M156" s="2" t="s">
        <v>14364</v>
      </c>
      <c r="N156" s="2" t="n">
        <f aca="false">COUNTA('Layout Mercado Libre'!AH156:AM156)</f>
        <v>3</v>
      </c>
      <c r="O156" s="2" t="s">
        <v>13871</v>
      </c>
      <c r="P156" s="2" t="n">
        <v>0</v>
      </c>
      <c r="Q156" s="2" t="s">
        <v>14365</v>
      </c>
    </row>
    <row r="157" customFormat="false" ht="15" hidden="false" customHeight="false" outlineLevel="0" collapsed="false">
      <c r="A157" s="8" t="s">
        <v>2016</v>
      </c>
      <c r="B157" s="10" t="str">
        <f aca="false">'Layout Mercado Libre'!C157</f>
        <v>Cafiaspirina 500 mg/30 mg 40 Tabletas</v>
      </c>
      <c r="C157" s="2" t="s">
        <v>89</v>
      </c>
      <c r="D157" s="2" t="s">
        <v>13864</v>
      </c>
      <c r="E157" s="2" t="s">
        <v>13865</v>
      </c>
      <c r="F157" s="2" t="s">
        <v>13914</v>
      </c>
      <c r="G157" s="2"/>
      <c r="H157" s="2"/>
      <c r="I157" s="2" t="s">
        <v>14366</v>
      </c>
      <c r="J157" s="2"/>
      <c r="K157" s="2" t="n">
        <v>13016</v>
      </c>
      <c r="L157" s="2"/>
      <c r="M157" s="2" t="s">
        <v>14367</v>
      </c>
      <c r="N157" s="2" t="n">
        <f aca="false">COUNTA('Layout Mercado Libre'!AH157:AM157)</f>
        <v>2</v>
      </c>
      <c r="O157" s="2" t="s">
        <v>13871</v>
      </c>
      <c r="P157" s="2" t="n">
        <v>0</v>
      </c>
      <c r="Q157" s="2" t="s">
        <v>14368</v>
      </c>
    </row>
    <row r="158" customFormat="false" ht="15" hidden="false" customHeight="false" outlineLevel="0" collapsed="false">
      <c r="A158" s="8" t="s">
        <v>2026</v>
      </c>
      <c r="B158" s="10" t="str">
        <f aca="false">'Layout Mercado Libre'!C158</f>
        <v>Pañales Huggies Supreme Unisex Etapa Recién Nacido 40 Piezas</v>
      </c>
      <c r="C158" s="2" t="s">
        <v>89</v>
      </c>
      <c r="D158" s="2" t="s">
        <v>13864</v>
      </c>
      <c r="E158" s="2" t="s">
        <v>13865</v>
      </c>
      <c r="F158" s="2" t="s">
        <v>13873</v>
      </c>
      <c r="G158" s="2"/>
      <c r="H158" s="2"/>
      <c r="I158" s="2" t="s">
        <v>14369</v>
      </c>
      <c r="J158" s="2"/>
      <c r="K158" s="2" t="n">
        <v>355</v>
      </c>
      <c r="L158" s="2" t="s">
        <v>13894</v>
      </c>
      <c r="M158" s="2" t="s">
        <v>14370</v>
      </c>
      <c r="N158" s="2" t="n">
        <f aca="false">COUNTA('Layout Mercado Libre'!AH158:AM158)</f>
        <v>1</v>
      </c>
      <c r="O158" s="2" t="s">
        <v>13938</v>
      </c>
      <c r="P158" s="2" t="n">
        <v>0</v>
      </c>
      <c r="Q158" s="2" t="s">
        <v>14371</v>
      </c>
    </row>
    <row r="159" customFormat="false" ht="15" hidden="false" customHeight="false" outlineLevel="0" collapsed="false">
      <c r="A159" s="8" t="s">
        <v>2035</v>
      </c>
      <c r="B159" s="10" t="str">
        <f aca="false">'Layout Mercado Libre'!C159</f>
        <v>Regenesis Max Omega 3 Ácido Fólico 30 Cápsulas</v>
      </c>
      <c r="C159" s="2" t="s">
        <v>89</v>
      </c>
      <c r="D159" s="2" t="s">
        <v>13864</v>
      </c>
      <c r="E159" s="2" t="s">
        <v>13865</v>
      </c>
      <c r="F159" s="2" t="s">
        <v>13873</v>
      </c>
      <c r="G159" s="2"/>
      <c r="H159" s="2"/>
      <c r="I159" s="2" t="s">
        <v>14372</v>
      </c>
      <c r="J159" s="2"/>
      <c r="K159" s="2" t="n">
        <v>0</v>
      </c>
      <c r="L159" s="2" t="s">
        <v>14373</v>
      </c>
      <c r="M159" s="2" t="s">
        <v>14374</v>
      </c>
      <c r="N159" s="2" t="n">
        <f aca="false">COUNTA('Layout Mercado Libre'!AH159:AM159)</f>
        <v>6</v>
      </c>
      <c r="O159" s="2" t="s">
        <v>14017</v>
      </c>
      <c r="P159" s="2" t="n">
        <v>0</v>
      </c>
      <c r="Q159" s="2" t="s">
        <v>14375</v>
      </c>
    </row>
    <row r="160" customFormat="false" ht="15" hidden="false" customHeight="false" outlineLevel="0" collapsed="false">
      <c r="A160" s="8" t="s">
        <v>2052</v>
      </c>
      <c r="B160" s="10" t="str">
        <f aca="false">'Layout Mercado Libre'!C160</f>
        <v>Reumophan Clorzoxazona/Ketoprofeno 250/50 mg 20 Tabletas</v>
      </c>
      <c r="C160" s="2" t="s">
        <v>89</v>
      </c>
      <c r="D160" s="2" t="s">
        <v>13864</v>
      </c>
      <c r="E160" s="2" t="s">
        <v>13865</v>
      </c>
      <c r="F160" s="2" t="s">
        <v>13914</v>
      </c>
      <c r="G160" s="2"/>
      <c r="H160" s="2"/>
      <c r="I160" s="2" t="s">
        <v>14376</v>
      </c>
      <c r="J160" s="2"/>
      <c r="K160" s="2" t="n">
        <v>170</v>
      </c>
      <c r="L160" s="2" t="s">
        <v>14377</v>
      </c>
      <c r="M160" s="2" t="s">
        <v>14378</v>
      </c>
      <c r="N160" s="2" t="n">
        <f aca="false">COUNTA('Layout Mercado Libre'!AH160:AM160)</f>
        <v>3</v>
      </c>
      <c r="O160" s="2" t="s">
        <v>13871</v>
      </c>
      <c r="P160" s="2" t="n">
        <v>0</v>
      </c>
      <c r="Q160" s="2" t="s">
        <v>14379</v>
      </c>
    </row>
    <row r="161" customFormat="false" ht="15" hidden="false" customHeight="false" outlineLevel="0" collapsed="false">
      <c r="A161" s="8" t="s">
        <v>2065</v>
      </c>
      <c r="B161" s="10" t="str">
        <f aca="false">'Layout Mercado Libre'!C161</f>
        <v>Sedalmerck Paracetamol 500 mg 10 Sobres con 4 Tabletas</v>
      </c>
      <c r="C161" s="2" t="s">
        <v>89</v>
      </c>
      <c r="D161" s="2" t="s">
        <v>13864</v>
      </c>
      <c r="E161" s="2" t="s">
        <v>13865</v>
      </c>
      <c r="F161" s="2" t="s">
        <v>13914</v>
      </c>
      <c r="G161" s="2"/>
      <c r="H161" s="2"/>
      <c r="I161" s="2" t="s">
        <v>14380</v>
      </c>
      <c r="J161" s="2"/>
      <c r="K161" s="2" t="n">
        <v>176</v>
      </c>
      <c r="L161" s="2"/>
      <c r="M161" s="2" t="s">
        <v>14381</v>
      </c>
      <c r="N161" s="2" t="n">
        <f aca="false">COUNTA('Layout Mercado Libre'!AH161:AM161)</f>
        <v>2</v>
      </c>
      <c r="O161" s="2" t="s">
        <v>13871</v>
      </c>
      <c r="P161" s="2" t="n">
        <v>0</v>
      </c>
      <c r="Q161" s="2" t="s">
        <v>14382</v>
      </c>
    </row>
    <row r="162" customFormat="false" ht="15" hidden="false" customHeight="false" outlineLevel="0" collapsed="false">
      <c r="A162" s="8" t="s">
        <v>2078</v>
      </c>
      <c r="B162" s="10" t="str">
        <f aca="false">'Layout Mercado Libre'!C162</f>
        <v>Bepanthen Pomada Regeneradora Multiusos Dexpantenol 5% 30 g</v>
      </c>
      <c r="C162" s="2" t="s">
        <v>89</v>
      </c>
      <c r="D162" s="2" t="s">
        <v>13864</v>
      </c>
      <c r="E162" s="2" t="s">
        <v>13865</v>
      </c>
      <c r="F162" s="2" t="s">
        <v>13914</v>
      </c>
      <c r="G162" s="2"/>
      <c r="H162" s="2"/>
      <c r="I162" s="2" t="s">
        <v>14383</v>
      </c>
      <c r="J162" s="2"/>
      <c r="K162" s="2" t="n">
        <v>980</v>
      </c>
      <c r="L162" s="2"/>
      <c r="M162" s="2" t="s">
        <v>14384</v>
      </c>
      <c r="N162" s="2" t="n">
        <f aca="false">COUNTA('Layout Mercado Libre'!AH162:AM162)</f>
        <v>3</v>
      </c>
      <c r="O162" s="2" t="s">
        <v>13882</v>
      </c>
      <c r="P162" s="2" t="n">
        <v>0</v>
      </c>
      <c r="Q162" s="2" t="s">
        <v>14385</v>
      </c>
    </row>
    <row r="163" customFormat="false" ht="15" hidden="false" customHeight="false" outlineLevel="0" collapsed="false">
      <c r="A163" s="8" t="s">
        <v>2092</v>
      </c>
      <c r="B163" s="10" t="str">
        <f aca="false">'Layout Mercado Libre'!C163</f>
        <v>Cefaxona I.M. Ceftriaxona 1 g Solución Inyectable</v>
      </c>
      <c r="C163" s="2" t="s">
        <v>89</v>
      </c>
      <c r="D163" s="2" t="s">
        <v>13864</v>
      </c>
      <c r="E163" s="2" t="s">
        <v>13865</v>
      </c>
      <c r="F163" s="2" t="s">
        <v>13866</v>
      </c>
      <c r="G163" s="2" t="s">
        <v>13967</v>
      </c>
      <c r="H163" s="2" t="s">
        <v>13968</v>
      </c>
      <c r="I163" s="2" t="s">
        <v>14386</v>
      </c>
      <c r="J163" s="2"/>
      <c r="K163" s="2" t="n">
        <v>211</v>
      </c>
      <c r="L163" s="2"/>
      <c r="M163" s="2" t="s">
        <v>14387</v>
      </c>
      <c r="N163" s="2" t="n">
        <f aca="false">COUNTA('Layout Mercado Libre'!AH163:AM163)</f>
        <v>2</v>
      </c>
      <c r="O163" s="2" t="s">
        <v>13871</v>
      </c>
      <c r="P163" s="2" t="n">
        <v>0</v>
      </c>
      <c r="Q163" s="2" t="s">
        <v>14388</v>
      </c>
    </row>
    <row r="164" customFormat="false" ht="15" hidden="false" customHeight="false" outlineLevel="0" collapsed="false">
      <c r="A164" s="8" t="s">
        <v>2106</v>
      </c>
      <c r="B164" s="10" t="str">
        <f aca="false">'Layout Mercado Libre'!C164</f>
        <v>XL-3 VR Antigripal 375 mg/50 mg/3 mg 24 Tabletas</v>
      </c>
      <c r="C164" s="2" t="s">
        <v>89</v>
      </c>
      <c r="D164" s="2" t="s">
        <v>13864</v>
      </c>
      <c r="E164" s="2" t="s">
        <v>13865</v>
      </c>
      <c r="F164" s="2" t="s">
        <v>13914</v>
      </c>
      <c r="G164" s="2"/>
      <c r="H164" s="2"/>
      <c r="I164" s="2" t="s">
        <v>14389</v>
      </c>
      <c r="J164" s="2"/>
      <c r="K164" s="2" t="n">
        <v>3159</v>
      </c>
      <c r="L164" s="2"/>
      <c r="M164" s="2" t="s">
        <v>14390</v>
      </c>
      <c r="N164" s="2" t="n">
        <f aca="false">COUNTA('Layout Mercado Libre'!AH164:AM164)</f>
        <v>3</v>
      </c>
      <c r="O164" s="2" t="s">
        <v>13882</v>
      </c>
      <c r="P164" s="2" t="n">
        <v>0</v>
      </c>
      <c r="Q164" s="2" t="s">
        <v>14391</v>
      </c>
    </row>
    <row r="165" customFormat="false" ht="15" hidden="false" customHeight="false" outlineLevel="0" collapsed="false">
      <c r="A165" s="8" t="s">
        <v>2118</v>
      </c>
      <c r="B165" s="10" t="str">
        <f aca="false">'Layout Mercado Libre'!C165</f>
        <v>Italdermol Gasas Crema Triticum Vulgare 150 mg/g 10 Piezas</v>
      </c>
      <c r="C165" s="2" t="s">
        <v>89</v>
      </c>
      <c r="D165" s="2" t="s">
        <v>13864</v>
      </c>
      <c r="E165" s="2" t="s">
        <v>13865</v>
      </c>
      <c r="F165" s="2" t="s">
        <v>13914</v>
      </c>
      <c r="G165" s="2"/>
      <c r="H165" s="2"/>
      <c r="I165" s="2" t="s">
        <v>14392</v>
      </c>
      <c r="J165" s="2"/>
      <c r="K165" s="2" t="n">
        <v>11</v>
      </c>
      <c r="L165" s="2"/>
      <c r="M165" s="2" t="s">
        <v>14393</v>
      </c>
      <c r="N165" s="2" t="n">
        <f aca="false">COUNTA('Layout Mercado Libre'!AH165:AM165)</f>
        <v>2</v>
      </c>
      <c r="O165" s="2" t="s">
        <v>13882</v>
      </c>
      <c r="P165" s="2" t="n">
        <v>0</v>
      </c>
      <c r="Q165" s="2" t="s">
        <v>14394</v>
      </c>
    </row>
    <row r="166" customFormat="false" ht="15" hidden="false" customHeight="false" outlineLevel="0" collapsed="false">
      <c r="A166" s="8" t="s">
        <v>2133</v>
      </c>
      <c r="B166" s="10" t="str">
        <f aca="false">'Layout Mercado Libre'!C166</f>
        <v>Flumil Gotas Aminofenazona Bufenina Difenilpiralina 25 ml</v>
      </c>
      <c r="C166" s="2" t="s">
        <v>89</v>
      </c>
      <c r="D166" s="2" t="s">
        <v>13864</v>
      </c>
      <c r="E166" s="2" t="s">
        <v>13865</v>
      </c>
      <c r="F166" s="2" t="s">
        <v>13866</v>
      </c>
      <c r="G166" s="2" t="s">
        <v>14395</v>
      </c>
      <c r="H166" s="2" t="s">
        <v>14396</v>
      </c>
      <c r="I166" s="2" t="s">
        <v>14397</v>
      </c>
      <c r="J166" s="2"/>
      <c r="K166" s="2" t="n">
        <v>219</v>
      </c>
      <c r="L166" s="2"/>
      <c r="M166" s="2" t="s">
        <v>14398</v>
      </c>
      <c r="N166" s="2" t="n">
        <f aca="false">COUNTA('Layout Mercado Libre'!AH166:AM166)</f>
        <v>4</v>
      </c>
      <c r="O166" s="2" t="s">
        <v>13871</v>
      </c>
      <c r="P166" s="2" t="n">
        <v>0</v>
      </c>
      <c r="Q166" s="2" t="s">
        <v>14399</v>
      </c>
    </row>
    <row r="167" customFormat="false" ht="15" hidden="false" customHeight="false" outlineLevel="0" collapsed="false">
      <c r="A167" s="8" t="s">
        <v>2148</v>
      </c>
      <c r="B167" s="10" t="str">
        <f aca="false">'Layout Mercado Libre'!C167</f>
        <v>Pañales Kleenbebé Absorsec Etapa 4 Grande 40 Piezas</v>
      </c>
      <c r="C167" s="2" t="s">
        <v>89</v>
      </c>
      <c r="D167" s="2" t="s">
        <v>13864</v>
      </c>
      <c r="E167" s="2" t="s">
        <v>13865</v>
      </c>
      <c r="F167" s="2" t="s">
        <v>13873</v>
      </c>
      <c r="G167" s="2"/>
      <c r="H167" s="2"/>
      <c r="I167" s="2" t="s">
        <v>14400</v>
      </c>
      <c r="J167" s="2"/>
      <c r="K167" s="2" t="n">
        <v>274</v>
      </c>
      <c r="L167" s="2"/>
      <c r="M167" s="2" t="s">
        <v>14401</v>
      </c>
      <c r="N167" s="2" t="n">
        <f aca="false">COUNTA('Layout Mercado Libre'!AH167:AM167)</f>
        <v>2</v>
      </c>
      <c r="O167" s="2" t="s">
        <v>13871</v>
      </c>
      <c r="P167" s="2" t="n">
        <v>0</v>
      </c>
      <c r="Q167" s="2" t="s">
        <v>14402</v>
      </c>
    </row>
    <row r="168" customFormat="false" ht="15" hidden="false" customHeight="false" outlineLevel="0" collapsed="false">
      <c r="A168" s="8" t="s">
        <v>2157</v>
      </c>
      <c r="B168" s="10" t="str">
        <f aca="false">'Layout Mercado Libre'!C168</f>
        <v>Biomics Cefixima 400 mg 6 Cápsulas</v>
      </c>
      <c r="C168" s="2" t="s">
        <v>89</v>
      </c>
      <c r="D168" s="2" t="s">
        <v>13864</v>
      </c>
      <c r="E168" s="2" t="s">
        <v>13865</v>
      </c>
      <c r="F168" s="2" t="s">
        <v>13866</v>
      </c>
      <c r="G168" s="2" t="s">
        <v>13967</v>
      </c>
      <c r="H168" s="2" t="s">
        <v>13968</v>
      </c>
      <c r="I168" s="2" t="s">
        <v>14403</v>
      </c>
      <c r="J168" s="2"/>
      <c r="K168" s="2" t="n">
        <v>131</v>
      </c>
      <c r="L168" s="2"/>
      <c r="M168" s="2" t="s">
        <v>14404</v>
      </c>
      <c r="N168" s="2" t="n">
        <f aca="false">COUNTA('Layout Mercado Libre'!AH168:AM168)</f>
        <v>4</v>
      </c>
      <c r="O168" s="2" t="s">
        <v>13871</v>
      </c>
      <c r="P168" s="2" t="n">
        <v>0</v>
      </c>
      <c r="Q168" s="2" t="s">
        <v>14405</v>
      </c>
    </row>
    <row r="169" customFormat="false" ht="15" hidden="false" customHeight="false" outlineLevel="0" collapsed="false">
      <c r="A169" s="8" t="s">
        <v>2172</v>
      </c>
      <c r="B169" s="10" t="str">
        <f aca="false">'Layout Mercado Libre'!C169</f>
        <v>Sedalmerck Max Paracetamol Cafeína 650 mg/65 mg 24 Tabletas</v>
      </c>
      <c r="C169" s="2" t="s">
        <v>89</v>
      </c>
      <c r="D169" s="2" t="s">
        <v>13864</v>
      </c>
      <c r="E169" s="2" t="s">
        <v>13865</v>
      </c>
      <c r="F169" s="2" t="s">
        <v>13914</v>
      </c>
      <c r="G169" s="2"/>
      <c r="H169" s="2"/>
      <c r="I169" s="2" t="s">
        <v>14406</v>
      </c>
      <c r="J169" s="2"/>
      <c r="K169" s="2" t="n">
        <v>620</v>
      </c>
      <c r="L169" s="2"/>
      <c r="M169" s="2" t="s">
        <v>14407</v>
      </c>
      <c r="N169" s="2" t="n">
        <f aca="false">COUNTA('Layout Mercado Libre'!AH169:AM169)</f>
        <v>4</v>
      </c>
      <c r="O169" s="2" t="s">
        <v>13871</v>
      </c>
      <c r="P169" s="2" t="n">
        <v>0</v>
      </c>
      <c r="Q169" s="2" t="s">
        <v>14408</v>
      </c>
    </row>
    <row r="170" customFormat="false" ht="15" hidden="false" customHeight="false" outlineLevel="0" collapsed="false">
      <c r="A170" s="8" t="s">
        <v>2185</v>
      </c>
      <c r="B170" s="10" t="str">
        <f aca="false">'Layout Mercado Libre'!C170</f>
        <v>Pañales Kleenbebé Suavelastic Jumbo Etapa 5 14 Piezas</v>
      </c>
      <c r="C170" s="2" t="s">
        <v>89</v>
      </c>
      <c r="D170" s="2" t="s">
        <v>13864</v>
      </c>
      <c r="E170" s="2" t="s">
        <v>13865</v>
      </c>
      <c r="F170" s="2" t="s">
        <v>13873</v>
      </c>
      <c r="G170" s="2"/>
      <c r="H170" s="2"/>
      <c r="I170" s="2" t="s">
        <v>14409</v>
      </c>
      <c r="J170" s="2"/>
      <c r="K170" s="2" t="n">
        <v>259</v>
      </c>
      <c r="L170" s="2"/>
      <c r="M170" s="2" t="s">
        <v>14410</v>
      </c>
      <c r="N170" s="2" t="n">
        <f aca="false">COUNTA('Layout Mercado Libre'!AH170:AM170)</f>
        <v>3</v>
      </c>
      <c r="O170" s="2" t="s">
        <v>13882</v>
      </c>
      <c r="P170" s="2" t="n">
        <v>0</v>
      </c>
      <c r="Q170" s="2" t="s">
        <v>14411</v>
      </c>
    </row>
    <row r="171" customFormat="false" ht="15" hidden="false" customHeight="false" outlineLevel="0" collapsed="false">
      <c r="A171" s="8" t="s">
        <v>2195</v>
      </c>
      <c r="B171" s="10" t="str">
        <f aca="false">'Layout Mercado Libre'!C171</f>
        <v>Trixona I.M. Ceftriaxona 1 g Solución Inyectable</v>
      </c>
      <c r="C171" s="2" t="s">
        <v>89</v>
      </c>
      <c r="D171" s="2" t="s">
        <v>13864</v>
      </c>
      <c r="E171" s="2" t="s">
        <v>13865</v>
      </c>
      <c r="F171" s="2" t="s">
        <v>13866</v>
      </c>
      <c r="G171" s="2" t="s">
        <v>13967</v>
      </c>
      <c r="H171" s="2" t="s">
        <v>13968</v>
      </c>
      <c r="I171" s="2" t="s">
        <v>14412</v>
      </c>
      <c r="J171" s="2"/>
      <c r="K171" s="2" t="n">
        <v>20315</v>
      </c>
      <c r="L171" s="2"/>
      <c r="M171" s="2" t="s">
        <v>14413</v>
      </c>
      <c r="N171" s="2" t="n">
        <f aca="false">COUNTA('Layout Mercado Libre'!AH171:AM171)</f>
        <v>3</v>
      </c>
      <c r="O171" s="2" t="s">
        <v>13882</v>
      </c>
      <c r="P171" s="2" t="n">
        <v>1</v>
      </c>
      <c r="Q171" s="2" t="s">
        <v>14414</v>
      </c>
    </row>
    <row r="172" customFormat="false" ht="15" hidden="false" customHeight="false" outlineLevel="0" collapsed="false">
      <c r="A172" s="8" t="s">
        <v>2206</v>
      </c>
      <c r="B172" s="10" t="str">
        <f aca="false">'Layout Mercado Libre'!C172</f>
        <v>Glucerna Suplemento Alimenticio Sabor Chocolate 237 ml</v>
      </c>
      <c r="C172" s="2" t="s">
        <v>89</v>
      </c>
      <c r="D172" s="2" t="s">
        <v>13864</v>
      </c>
      <c r="E172" s="2" t="s">
        <v>13865</v>
      </c>
      <c r="F172" s="2" t="s">
        <v>13873</v>
      </c>
      <c r="G172" s="2"/>
      <c r="H172" s="2"/>
      <c r="I172" s="2" t="s">
        <v>14415</v>
      </c>
      <c r="J172" s="2"/>
      <c r="K172" s="2" t="n">
        <v>634</v>
      </c>
      <c r="L172" s="2"/>
      <c r="M172" s="2" t="s">
        <v>14416</v>
      </c>
      <c r="N172" s="2" t="n">
        <f aca="false">COUNTA('Layout Mercado Libre'!AH172:AM172)</f>
        <v>3</v>
      </c>
      <c r="O172" s="2" t="s">
        <v>13871</v>
      </c>
      <c r="P172" s="2" t="n">
        <v>0</v>
      </c>
      <c r="Q172" s="2" t="s">
        <v>14417</v>
      </c>
    </row>
    <row r="173" customFormat="false" ht="15" hidden="false" customHeight="false" outlineLevel="0" collapsed="false">
      <c r="A173" s="8" t="s">
        <v>2216</v>
      </c>
      <c r="B173" s="10" t="str">
        <f aca="false">'Layout Mercado Libre'!C173</f>
        <v>Tempra Forte Paracetamol 650 mg 24 Tabletas</v>
      </c>
      <c r="C173" s="2" t="s">
        <v>89</v>
      </c>
      <c r="D173" s="2" t="s">
        <v>13864</v>
      </c>
      <c r="E173" s="2" t="s">
        <v>13865</v>
      </c>
      <c r="F173" s="2" t="s">
        <v>13914</v>
      </c>
      <c r="G173" s="2"/>
      <c r="H173" s="2"/>
      <c r="I173" s="2" t="s">
        <v>14418</v>
      </c>
      <c r="J173" s="2"/>
      <c r="K173" s="2" t="n">
        <v>907</v>
      </c>
      <c r="L173" s="2"/>
      <c r="M173" s="2" t="s">
        <v>14419</v>
      </c>
      <c r="N173" s="2" t="n">
        <f aca="false">COUNTA('Layout Mercado Libre'!AH173:AM173)</f>
        <v>3</v>
      </c>
      <c r="O173" s="2" t="s">
        <v>13882</v>
      </c>
      <c r="P173" s="2" t="n">
        <v>0</v>
      </c>
      <c r="Q173" s="2" t="s">
        <v>14420</v>
      </c>
    </row>
    <row r="174" customFormat="false" ht="15" hidden="false" customHeight="false" outlineLevel="0" collapsed="false">
      <c r="A174" s="8" t="s">
        <v>2226</v>
      </c>
      <c r="B174" s="10" t="str">
        <f aca="false">'Layout Mercado Libre'!C174</f>
        <v>Antiflu-Des Jr Jarabe Infantil 60 ml</v>
      </c>
      <c r="C174" s="2" t="s">
        <v>89</v>
      </c>
      <c r="D174" s="2" t="s">
        <v>13864</v>
      </c>
      <c r="E174" s="2" t="s">
        <v>13865</v>
      </c>
      <c r="F174" s="2" t="s">
        <v>13932</v>
      </c>
      <c r="G174" s="2"/>
      <c r="H174" s="2"/>
      <c r="I174" s="2" t="s">
        <v>14421</v>
      </c>
      <c r="J174" s="2"/>
      <c r="K174" s="2" t="n">
        <v>0</v>
      </c>
      <c r="L174" s="2"/>
      <c r="M174" s="2" t="s">
        <v>14422</v>
      </c>
      <c r="N174" s="2" t="n">
        <f aca="false">COUNTA('Layout Mercado Libre'!AH174:AM174)</f>
        <v>2</v>
      </c>
      <c r="O174" s="2" t="s">
        <v>13882</v>
      </c>
      <c r="P174" s="2" t="n">
        <v>0</v>
      </c>
      <c r="Q174" s="2" t="s">
        <v>14423</v>
      </c>
    </row>
    <row r="175" customFormat="false" ht="15" hidden="false" customHeight="false" outlineLevel="0" collapsed="false">
      <c r="A175" s="8" t="s">
        <v>2237</v>
      </c>
      <c r="B175" s="10" t="str">
        <f aca="false">'Layout Mercado Libre'!C175</f>
        <v>Tabcin Noche Bayer 325 mg / 10 mg 12 Cápsulas</v>
      </c>
      <c r="C175" s="2" t="s">
        <v>89</v>
      </c>
      <c r="D175" s="2" t="s">
        <v>13864</v>
      </c>
      <c r="E175" s="2" t="s">
        <v>13865</v>
      </c>
      <c r="F175" s="2" t="s">
        <v>13914</v>
      </c>
      <c r="G175" s="2"/>
      <c r="H175" s="2"/>
      <c r="I175" s="2" t="s">
        <v>14424</v>
      </c>
      <c r="J175" s="2"/>
      <c r="K175" s="2" t="n">
        <v>1817</v>
      </c>
      <c r="L175" s="2"/>
      <c r="M175" s="2" t="s">
        <v>14425</v>
      </c>
      <c r="N175" s="2" t="n">
        <f aca="false">COUNTA('Layout Mercado Libre'!AH175:AM175)</f>
        <v>2</v>
      </c>
      <c r="O175" s="2" t="s">
        <v>13871</v>
      </c>
      <c r="P175" s="2" t="n">
        <v>0</v>
      </c>
      <c r="Q175" s="2" t="s">
        <v>14426</v>
      </c>
    </row>
    <row r="176" customFormat="false" ht="15" hidden="false" customHeight="false" outlineLevel="0" collapsed="false">
      <c r="A176" s="8" t="s">
        <v>2248</v>
      </c>
      <c r="B176" s="10" t="str">
        <f aca="false">'Layout Mercado Libre'!C176</f>
        <v>Depo-Provera Medroxiprogesterona 150 mg/ml Inyectable 1 ml</v>
      </c>
      <c r="C176" s="2" t="s">
        <v>89</v>
      </c>
      <c r="D176" s="2" t="s">
        <v>13864</v>
      </c>
      <c r="E176" s="2" t="s">
        <v>13865</v>
      </c>
      <c r="F176" s="2" t="s">
        <v>13866</v>
      </c>
      <c r="G176" s="2" t="s">
        <v>14225</v>
      </c>
      <c r="H176" s="2" t="s">
        <v>14226</v>
      </c>
      <c r="I176" s="2" t="s">
        <v>14427</v>
      </c>
      <c r="J176" s="2"/>
      <c r="K176" s="2" t="n">
        <v>230</v>
      </c>
      <c r="L176" s="2"/>
      <c r="M176" s="2" t="s">
        <v>14428</v>
      </c>
      <c r="N176" s="2" t="n">
        <f aca="false">COUNTA('Layout Mercado Libre'!AH176:AM176)</f>
        <v>2</v>
      </c>
      <c r="O176" s="2" t="s">
        <v>13882</v>
      </c>
      <c r="P176" s="2" t="n">
        <v>0</v>
      </c>
      <c r="Q176" s="2" t="s">
        <v>14429</v>
      </c>
    </row>
    <row r="177" customFormat="false" ht="15" hidden="false" customHeight="false" outlineLevel="0" collapsed="false">
      <c r="A177" s="8" t="s">
        <v>2261</v>
      </c>
      <c r="B177" s="10" t="str">
        <f aca="false">'Layout Mercado Libre'!C177</f>
        <v>Danzen Serratiopeptidasa 10 mg 20 Tabletas</v>
      </c>
      <c r="C177" s="2" t="s">
        <v>89</v>
      </c>
      <c r="D177" s="2" t="s">
        <v>13864</v>
      </c>
      <c r="E177" s="2" t="s">
        <v>13865</v>
      </c>
      <c r="F177" s="2" t="s">
        <v>13932</v>
      </c>
      <c r="G177" s="2"/>
      <c r="H177" s="2"/>
      <c r="I177" s="2" t="s">
        <v>14430</v>
      </c>
      <c r="J177" s="2"/>
      <c r="K177" s="2" t="n">
        <v>0</v>
      </c>
      <c r="L177" s="2"/>
      <c r="M177" s="2" t="s">
        <v>14431</v>
      </c>
      <c r="N177" s="2" t="n">
        <f aca="false">COUNTA('Layout Mercado Libre'!AH177:AM177)</f>
        <v>2</v>
      </c>
      <c r="O177" s="2" t="s">
        <v>13882</v>
      </c>
      <c r="P177" s="2" t="n">
        <v>0</v>
      </c>
      <c r="Q177" s="2" t="s">
        <v>14432</v>
      </c>
    </row>
    <row r="178" customFormat="false" ht="15" hidden="false" customHeight="false" outlineLevel="0" collapsed="false">
      <c r="A178" s="8" t="s">
        <v>2274</v>
      </c>
      <c r="B178" s="10" t="str">
        <f aca="false">'Layout Mercado Libre'!C178</f>
        <v>Arfla Rifaximina 550 mg 15 Tabletas</v>
      </c>
      <c r="C178" s="2" t="s">
        <v>89</v>
      </c>
      <c r="D178" s="2" t="s">
        <v>13864</v>
      </c>
      <c r="E178" s="2" t="s">
        <v>13865</v>
      </c>
      <c r="F178" s="2" t="s">
        <v>13866</v>
      </c>
      <c r="G178" s="2" t="s">
        <v>13889</v>
      </c>
      <c r="H178" s="2" t="s">
        <v>13890</v>
      </c>
      <c r="I178" s="2" t="s">
        <v>14433</v>
      </c>
      <c r="J178" s="2"/>
      <c r="K178" s="2" t="n">
        <v>101</v>
      </c>
      <c r="L178" s="2"/>
      <c r="M178" s="2" t="s">
        <v>14434</v>
      </c>
      <c r="N178" s="2" t="n">
        <f aca="false">COUNTA('Layout Mercado Libre'!AH178:AM178)</f>
        <v>3</v>
      </c>
      <c r="O178" s="2" t="s">
        <v>13871</v>
      </c>
      <c r="P178" s="2" t="n">
        <v>2</v>
      </c>
      <c r="Q178" s="2" t="s">
        <v>14435</v>
      </c>
    </row>
    <row r="179" customFormat="false" ht="15" hidden="false" customHeight="false" outlineLevel="0" collapsed="false">
      <c r="A179" s="8" t="s">
        <v>2285</v>
      </c>
      <c r="B179" s="10" t="str">
        <f aca="false">'Layout Mercado Libre'!C179</f>
        <v>Pañales Adulto Diapro Confort Manzanilla Grande 10 Piezas</v>
      </c>
      <c r="C179" s="2" t="s">
        <v>89</v>
      </c>
      <c r="D179" s="2" t="s">
        <v>13864</v>
      </c>
      <c r="E179" s="2" t="s">
        <v>13865</v>
      </c>
      <c r="F179" s="2" t="s">
        <v>13873</v>
      </c>
      <c r="G179" s="2"/>
      <c r="H179" s="2"/>
      <c r="I179" s="2" t="s">
        <v>14436</v>
      </c>
      <c r="J179" s="2"/>
      <c r="K179" s="2" t="n">
        <v>194</v>
      </c>
      <c r="L179" s="2"/>
      <c r="M179" s="2" t="s">
        <v>14437</v>
      </c>
      <c r="N179" s="2" t="n">
        <f aca="false">COUNTA('Layout Mercado Libre'!AH179:AM179)</f>
        <v>3</v>
      </c>
      <c r="O179" s="2" t="s">
        <v>13882</v>
      </c>
      <c r="P179" s="2" t="n">
        <v>0</v>
      </c>
      <c r="Q179" s="2" t="s">
        <v>14438</v>
      </c>
    </row>
    <row r="180" customFormat="false" ht="15" hidden="false" customHeight="false" outlineLevel="0" collapsed="false">
      <c r="A180" s="8" t="s">
        <v>2297</v>
      </c>
      <c r="B180" s="10" t="str">
        <f aca="false">'Layout Mercado Libre'!C180</f>
        <v>Enterogermina Bacillus Clausii 2 Billones 20 Ampolletas</v>
      </c>
      <c r="C180" s="2" t="s">
        <v>89</v>
      </c>
      <c r="D180" s="2" t="s">
        <v>13864</v>
      </c>
      <c r="E180" s="2" t="s">
        <v>13865</v>
      </c>
      <c r="F180" s="2" t="s">
        <v>13914</v>
      </c>
      <c r="G180" s="2"/>
      <c r="H180" s="2"/>
      <c r="I180" s="2" t="s">
        <v>14439</v>
      </c>
      <c r="J180" s="2"/>
      <c r="K180" s="2" t="n">
        <v>914</v>
      </c>
      <c r="L180" s="2"/>
      <c r="M180" s="2" t="s">
        <v>14440</v>
      </c>
      <c r="N180" s="2" t="n">
        <f aca="false">COUNTA('Layout Mercado Libre'!AH180:AM180)</f>
        <v>2</v>
      </c>
      <c r="O180" s="2" t="s">
        <v>13882</v>
      </c>
      <c r="P180" s="2" t="n">
        <v>0</v>
      </c>
      <c r="Q180" s="2" t="s">
        <v>14441</v>
      </c>
    </row>
    <row r="181" customFormat="false" ht="15" hidden="false" customHeight="false" outlineLevel="0" collapsed="false">
      <c r="A181" s="8" t="s">
        <v>2308</v>
      </c>
      <c r="B181" s="10" t="str">
        <f aca="false">'Layout Mercado Libre'!C181</f>
        <v>Adhesivo para Dentadura Corega Ultra Crema Sin Sabor 40 g</v>
      </c>
      <c r="C181" s="2" t="s">
        <v>89</v>
      </c>
      <c r="D181" s="2" t="s">
        <v>13864</v>
      </c>
      <c r="E181" s="2" t="s">
        <v>13865</v>
      </c>
      <c r="F181" s="2" t="s">
        <v>13873</v>
      </c>
      <c r="G181" s="2"/>
      <c r="H181" s="2"/>
      <c r="I181" s="2" t="s">
        <v>14442</v>
      </c>
      <c r="J181" s="2"/>
      <c r="K181" s="2" t="n">
        <v>22</v>
      </c>
      <c r="L181" s="2"/>
      <c r="M181" s="2" t="s">
        <v>14443</v>
      </c>
      <c r="N181" s="2" t="n">
        <f aca="false">COUNTA('Layout Mercado Libre'!AH181:AM181)</f>
        <v>2</v>
      </c>
      <c r="O181" s="2" t="s">
        <v>13871</v>
      </c>
      <c r="P181" s="2" t="n">
        <v>0</v>
      </c>
      <c r="Q181" s="2" t="s">
        <v>14444</v>
      </c>
    </row>
    <row r="182" customFormat="false" ht="15" hidden="false" customHeight="false" outlineLevel="0" collapsed="false">
      <c r="A182" s="8" t="s">
        <v>2321</v>
      </c>
      <c r="B182" s="10" t="str">
        <f aca="false">'Layout Mercado Libre'!C182</f>
        <v>Ampliron Duo Amoxicilina 875 mg/125 mg 14 Comprimidos</v>
      </c>
      <c r="C182" s="2" t="s">
        <v>89</v>
      </c>
      <c r="D182" s="2" t="s">
        <v>13864</v>
      </c>
      <c r="E182" s="2" t="s">
        <v>13865</v>
      </c>
      <c r="F182" s="2" t="s">
        <v>13866</v>
      </c>
      <c r="G182" s="2" t="s">
        <v>13967</v>
      </c>
      <c r="H182" s="2" t="s">
        <v>13968</v>
      </c>
      <c r="I182" s="2" t="s">
        <v>14445</v>
      </c>
      <c r="J182" s="2"/>
      <c r="K182" s="2" t="n">
        <v>106</v>
      </c>
      <c r="L182" s="2"/>
      <c r="M182" s="2" t="s">
        <v>14446</v>
      </c>
      <c r="N182" s="2" t="n">
        <f aca="false">COUNTA('Layout Mercado Libre'!AH182:AM182)</f>
        <v>4</v>
      </c>
      <c r="O182" s="2" t="s">
        <v>13871</v>
      </c>
      <c r="P182" s="2" t="n">
        <v>0</v>
      </c>
      <c r="Q182" s="2" t="s">
        <v>14447</v>
      </c>
    </row>
    <row r="183" customFormat="false" ht="15" hidden="false" customHeight="false" outlineLevel="0" collapsed="false">
      <c r="A183" s="8" t="s">
        <v>2336</v>
      </c>
      <c r="B183" s="10" t="str">
        <f aca="false">'Layout Mercado Libre'!C183</f>
        <v>Pramigel Suspensión Metoclopramida Aluminio Magnesio 180 ml</v>
      </c>
      <c r="C183" s="2" t="s">
        <v>89</v>
      </c>
      <c r="D183" s="2" t="s">
        <v>13864</v>
      </c>
      <c r="E183" s="2" t="s">
        <v>13865</v>
      </c>
      <c r="F183" s="2" t="s">
        <v>13866</v>
      </c>
      <c r="G183" s="2" t="s">
        <v>13889</v>
      </c>
      <c r="H183" s="2" t="s">
        <v>13890</v>
      </c>
      <c r="I183" s="2" t="s">
        <v>14448</v>
      </c>
      <c r="J183" s="2"/>
      <c r="K183" s="2" t="n">
        <v>0</v>
      </c>
      <c r="L183" s="2"/>
      <c r="M183" s="2" t="s">
        <v>14449</v>
      </c>
      <c r="N183" s="2" t="n">
        <f aca="false">COUNTA('Layout Mercado Libre'!AH183:AM183)</f>
        <v>3</v>
      </c>
      <c r="O183" s="2" t="s">
        <v>13882</v>
      </c>
      <c r="P183" s="2" t="n">
        <v>1</v>
      </c>
      <c r="Q183" s="2" t="s">
        <v>14450</v>
      </c>
    </row>
    <row r="184" customFormat="false" ht="15" hidden="false" customHeight="false" outlineLevel="0" collapsed="false">
      <c r="A184" s="8" t="s">
        <v>2349</v>
      </c>
      <c r="B184" s="10" t="str">
        <f aca="false">'Layout Mercado Libre'!C184</f>
        <v>Fijador Spray Caprice Naturals Kiwi y Lavanda 316 ml</v>
      </c>
      <c r="C184" s="2" t="s">
        <v>89</v>
      </c>
      <c r="D184" s="2" t="s">
        <v>13864</v>
      </c>
      <c r="E184" s="2" t="s">
        <v>13865</v>
      </c>
      <c r="F184" s="2" t="s">
        <v>13873</v>
      </c>
      <c r="G184" s="2"/>
      <c r="H184" s="2"/>
      <c r="I184" s="2" t="s">
        <v>14451</v>
      </c>
      <c r="J184" s="2"/>
      <c r="K184" s="2" t="n">
        <v>357</v>
      </c>
      <c r="L184" s="2"/>
      <c r="M184" s="2" t="s">
        <v>14452</v>
      </c>
      <c r="N184" s="2" t="n">
        <f aca="false">COUNTA('Layout Mercado Libre'!AH184:AM184)</f>
        <v>2</v>
      </c>
      <c r="O184" s="2" t="s">
        <v>13871</v>
      </c>
      <c r="P184" s="2" t="n">
        <v>0</v>
      </c>
      <c r="Q184" s="2" t="s">
        <v>14453</v>
      </c>
    </row>
    <row r="185" customFormat="false" ht="15" hidden="false" customHeight="false" outlineLevel="0" collapsed="false">
      <c r="A185" s="8" t="s">
        <v>2363</v>
      </c>
      <c r="B185" s="10" t="str">
        <f aca="false">'Layout Mercado Libre'!C185</f>
        <v>Travatan Travoprost Solución Oftálmica 0.004% 2.5 ml</v>
      </c>
      <c r="C185" s="2" t="s">
        <v>89</v>
      </c>
      <c r="D185" s="2" t="s">
        <v>13864</v>
      </c>
      <c r="E185" s="2" t="s">
        <v>13865</v>
      </c>
      <c r="F185" s="2" t="s">
        <v>13866</v>
      </c>
      <c r="G185" s="2" t="s">
        <v>14078</v>
      </c>
      <c r="H185" s="2" t="s">
        <v>14079</v>
      </c>
      <c r="I185" s="2" t="s">
        <v>14454</v>
      </c>
      <c r="J185" s="2"/>
      <c r="K185" s="2" t="n">
        <v>146</v>
      </c>
      <c r="L185" s="2"/>
      <c r="M185" s="2" t="s">
        <v>14455</v>
      </c>
      <c r="N185" s="2" t="n">
        <f aca="false">COUNTA('Layout Mercado Libre'!AH185:AM185)</f>
        <v>2</v>
      </c>
      <c r="O185" s="2" t="s">
        <v>13871</v>
      </c>
      <c r="P185" s="2" t="n">
        <v>1</v>
      </c>
      <c r="Q185" s="2" t="s">
        <v>14456</v>
      </c>
    </row>
    <row r="186" customFormat="false" ht="15" hidden="false" customHeight="false" outlineLevel="0" collapsed="false">
      <c r="A186" s="8" t="s">
        <v>2375</v>
      </c>
      <c r="B186" s="10" t="str">
        <f aca="false">'Layout Mercado Libre'!C186</f>
        <v>Espavén Enzimático Pancreatina Simeticona 50 Tabletas</v>
      </c>
      <c r="C186" s="2" t="s">
        <v>89</v>
      </c>
      <c r="D186" s="2" t="s">
        <v>13864</v>
      </c>
      <c r="E186" s="2" t="s">
        <v>13865</v>
      </c>
      <c r="F186" s="2" t="s">
        <v>13914</v>
      </c>
      <c r="G186" s="2"/>
      <c r="H186" s="2"/>
      <c r="I186" s="2" t="s">
        <v>14457</v>
      </c>
      <c r="J186" s="2"/>
      <c r="K186" s="2" t="n">
        <v>375</v>
      </c>
      <c r="L186" s="2"/>
      <c r="M186" s="2" t="s">
        <v>14458</v>
      </c>
      <c r="N186" s="2" t="n">
        <f aca="false">COUNTA('Layout Mercado Libre'!AH186:AM186)</f>
        <v>2</v>
      </c>
      <c r="O186" s="2" t="s">
        <v>13882</v>
      </c>
      <c r="P186" s="2" t="n">
        <v>0</v>
      </c>
      <c r="Q186" s="2" t="s">
        <v>14459</v>
      </c>
    </row>
    <row r="187" customFormat="false" ht="15" hidden="false" customHeight="false" outlineLevel="0" collapsed="false">
      <c r="A187" s="8" t="s">
        <v>2389</v>
      </c>
      <c r="B187" s="10" t="str">
        <f aca="false">'Layout Mercado Libre'!C187</f>
        <v>Demus Colecalciferol 100000 UI 2 Cápsulas</v>
      </c>
      <c r="C187" s="2" t="s">
        <v>89</v>
      </c>
      <c r="D187" s="2" t="s">
        <v>13864</v>
      </c>
      <c r="E187" s="2" t="s">
        <v>13865</v>
      </c>
      <c r="F187" s="2" t="s">
        <v>13866</v>
      </c>
      <c r="G187" s="2" t="s">
        <v>14460</v>
      </c>
      <c r="H187" s="2" t="s">
        <v>14461</v>
      </c>
      <c r="I187" s="2" t="s">
        <v>14462</v>
      </c>
      <c r="J187" s="2"/>
      <c r="K187" s="2" t="n">
        <v>17</v>
      </c>
      <c r="L187" s="2"/>
      <c r="M187" s="2" t="s">
        <v>14463</v>
      </c>
      <c r="N187" s="2" t="n">
        <f aca="false">COUNTA('Layout Mercado Libre'!AH187:AM187)</f>
        <v>3</v>
      </c>
      <c r="O187" s="2" t="s">
        <v>13871</v>
      </c>
      <c r="P187" s="2" t="n">
        <v>0</v>
      </c>
      <c r="Q187" s="2" t="s">
        <v>14464</v>
      </c>
    </row>
    <row r="188" customFormat="false" ht="15" hidden="false" customHeight="false" outlineLevel="0" collapsed="false">
      <c r="A188" s="8" t="s">
        <v>2400</v>
      </c>
      <c r="B188" s="10" t="str">
        <f aca="false">'Layout Mercado Libre'!C188</f>
        <v>Sies Hidrosmina 200 mg 20 Cápsulas</v>
      </c>
      <c r="C188" s="2" t="s">
        <v>89</v>
      </c>
      <c r="D188" s="2" t="s">
        <v>13864</v>
      </c>
      <c r="E188" s="2" t="s">
        <v>13865</v>
      </c>
      <c r="F188" s="2" t="s">
        <v>13866</v>
      </c>
      <c r="G188" s="2" t="s">
        <v>14465</v>
      </c>
      <c r="H188" s="2" t="s">
        <v>14466</v>
      </c>
      <c r="I188" s="2" t="s">
        <v>14467</v>
      </c>
      <c r="J188" s="2"/>
      <c r="K188" s="2" t="n">
        <v>299</v>
      </c>
      <c r="L188" s="2" t="s">
        <v>14468</v>
      </c>
      <c r="M188" s="2" t="s">
        <v>14469</v>
      </c>
      <c r="N188" s="2" t="n">
        <f aca="false">COUNTA('Layout Mercado Libre'!AH188:AM188)</f>
        <v>1</v>
      </c>
      <c r="O188" s="2" t="s">
        <v>13871</v>
      </c>
      <c r="P188" s="2" t="n">
        <v>0</v>
      </c>
      <c r="Q188" s="2" t="s">
        <v>14470</v>
      </c>
    </row>
    <row r="189" customFormat="false" ht="15" hidden="false" customHeight="false" outlineLevel="0" collapsed="false">
      <c r="A189" s="8" t="s">
        <v>2409</v>
      </c>
      <c r="B189" s="10" t="str">
        <f aca="false">'Layout Mercado Libre'!C189</f>
        <v>Esoxx-One Barrera Bioadhesiva 20 Sticks de 10 ml</v>
      </c>
      <c r="C189" s="2" t="s">
        <v>89</v>
      </c>
      <c r="D189" s="2" t="s">
        <v>13864</v>
      </c>
      <c r="E189" s="2" t="s">
        <v>13865</v>
      </c>
      <c r="F189" s="2" t="s">
        <v>13873</v>
      </c>
      <c r="G189" s="2"/>
      <c r="H189" s="2"/>
      <c r="I189" s="2" t="s">
        <v>14471</v>
      </c>
      <c r="J189" s="2"/>
      <c r="K189" s="2" t="n">
        <v>317</v>
      </c>
      <c r="L189" s="2"/>
      <c r="M189" s="2" t="s">
        <v>14472</v>
      </c>
      <c r="N189" s="2" t="n">
        <f aca="false">COUNTA('Layout Mercado Libre'!AH189:AM189)</f>
        <v>2</v>
      </c>
      <c r="O189" s="2" t="s">
        <v>13871</v>
      </c>
      <c r="P189" s="2" t="n">
        <v>0</v>
      </c>
      <c r="Q189" s="2" t="s">
        <v>14473</v>
      </c>
    </row>
    <row r="190" customFormat="false" ht="15" hidden="false" customHeight="false" outlineLevel="0" collapsed="false">
      <c r="A190" s="8" t="s">
        <v>2422</v>
      </c>
      <c r="B190" s="10" t="str">
        <f aca="false">'Layout Mercado Libre'!C190</f>
        <v>Amoxiclav Bid 875 mg/125 mg 14 Tabletas</v>
      </c>
      <c r="C190" s="2" t="s">
        <v>89</v>
      </c>
      <c r="D190" s="2" t="s">
        <v>13864</v>
      </c>
      <c r="E190" s="2" t="s">
        <v>13865</v>
      </c>
      <c r="F190" s="2" t="s">
        <v>13866</v>
      </c>
      <c r="G190" s="2" t="s">
        <v>13967</v>
      </c>
      <c r="H190" s="2" t="s">
        <v>13968</v>
      </c>
      <c r="I190" s="2" t="s">
        <v>14474</v>
      </c>
      <c r="J190" s="2"/>
      <c r="K190" s="2" t="n">
        <v>15</v>
      </c>
      <c r="L190" s="2"/>
      <c r="M190" s="2" t="s">
        <v>14475</v>
      </c>
      <c r="N190" s="2" t="n">
        <f aca="false">COUNTA('Layout Mercado Libre'!AH190:AM190)</f>
        <v>3</v>
      </c>
      <c r="O190" s="2" t="s">
        <v>13882</v>
      </c>
      <c r="P190" s="2" t="n">
        <v>0</v>
      </c>
      <c r="Q190" s="2" t="s">
        <v>14476</v>
      </c>
    </row>
    <row r="191" customFormat="false" ht="15" hidden="false" customHeight="false" outlineLevel="0" collapsed="false">
      <c r="A191" s="8" t="s">
        <v>2438</v>
      </c>
      <c r="B191" s="10" t="str">
        <f aca="false">'Layout Mercado Libre'!C191</f>
        <v>Manzanilla Sophia Gotas Oftálmicas 15 ml</v>
      </c>
      <c r="C191" s="2" t="s">
        <v>89</v>
      </c>
      <c r="D191" s="2" t="s">
        <v>13864</v>
      </c>
      <c r="E191" s="2" t="s">
        <v>13865</v>
      </c>
      <c r="F191" s="2" t="s">
        <v>13914</v>
      </c>
      <c r="G191" s="2"/>
      <c r="H191" s="2"/>
      <c r="I191" s="2" t="s">
        <v>14477</v>
      </c>
      <c r="J191" s="2"/>
      <c r="K191" s="2" t="n">
        <v>1894</v>
      </c>
      <c r="L191" s="2"/>
      <c r="M191" s="2" t="s">
        <v>14478</v>
      </c>
      <c r="N191" s="2" t="n">
        <f aca="false">COUNTA('Layout Mercado Libre'!AH191:AM191)</f>
        <v>2</v>
      </c>
      <c r="O191" s="2" t="s">
        <v>13882</v>
      </c>
      <c r="P191" s="2" t="n">
        <v>0</v>
      </c>
      <c r="Q191" s="2" t="s">
        <v>14479</v>
      </c>
    </row>
    <row r="192" customFormat="false" ht="15" hidden="false" customHeight="false" outlineLevel="0" collapsed="false">
      <c r="A192" s="8" t="s">
        <v>2450</v>
      </c>
      <c r="B192" s="10" t="str">
        <f aca="false">'Layout Mercado Libre'!C192</f>
        <v>Neo-Melubrina Infantil Jarabe 250 mg/5 ml 100 ml</v>
      </c>
      <c r="C192" s="2" t="s">
        <v>89</v>
      </c>
      <c r="D192" s="2" t="s">
        <v>13864</v>
      </c>
      <c r="E192" s="2" t="s">
        <v>13865</v>
      </c>
      <c r="F192" s="2" t="s">
        <v>13932</v>
      </c>
      <c r="G192" s="2"/>
      <c r="H192" s="2"/>
      <c r="I192" s="2" t="s">
        <v>14480</v>
      </c>
      <c r="J192" s="2"/>
      <c r="K192" s="2" t="n">
        <v>753</v>
      </c>
      <c r="L192" s="2"/>
      <c r="M192" s="2" t="s">
        <v>14481</v>
      </c>
      <c r="N192" s="2" t="n">
        <f aca="false">COUNTA('Layout Mercado Libre'!AH192:AM192)</f>
        <v>2</v>
      </c>
      <c r="O192" s="2" t="s">
        <v>13882</v>
      </c>
      <c r="P192" s="2" t="n">
        <v>0</v>
      </c>
      <c r="Q192" s="2" t="s">
        <v>14482</v>
      </c>
    </row>
    <row r="193" customFormat="false" ht="15" hidden="false" customHeight="false" outlineLevel="0" collapsed="false">
      <c r="A193" s="8" t="s">
        <v>2460</v>
      </c>
      <c r="B193" s="10" t="str">
        <f aca="false">'Layout Mercado Libre'!C193</f>
        <v>Fijador Caprice Especialidades Acti-Ceramidas 316 ml</v>
      </c>
      <c r="C193" s="2" t="s">
        <v>89</v>
      </c>
      <c r="D193" s="2" t="s">
        <v>13864</v>
      </c>
      <c r="E193" s="2" t="s">
        <v>13865</v>
      </c>
      <c r="F193" s="2" t="s">
        <v>13873</v>
      </c>
      <c r="G193" s="2"/>
      <c r="H193" s="2"/>
      <c r="I193" s="2" t="s">
        <v>14483</v>
      </c>
      <c r="J193" s="2"/>
      <c r="K193" s="2" t="n">
        <v>345</v>
      </c>
      <c r="L193" s="2"/>
      <c r="M193" s="2" t="s">
        <v>14484</v>
      </c>
      <c r="N193" s="2" t="n">
        <f aca="false">COUNTA('Layout Mercado Libre'!AH193:AM193)</f>
        <v>2</v>
      </c>
      <c r="O193" s="2" t="s">
        <v>13871</v>
      </c>
      <c r="P193" s="2" t="n">
        <v>0</v>
      </c>
      <c r="Q193" s="2" t="s">
        <v>14485</v>
      </c>
    </row>
    <row r="194" customFormat="false" ht="15" hidden="false" customHeight="false" outlineLevel="0" collapsed="false">
      <c r="A194" s="8" t="s">
        <v>2471</v>
      </c>
      <c r="B194" s="10" t="str">
        <f aca="false">'Layout Mercado Libre'!C194</f>
        <v>Nesajar Pinaverio Dimeticona 100 mg/300 mg 16 Cápsulas</v>
      </c>
      <c r="C194" s="2" t="s">
        <v>89</v>
      </c>
      <c r="D194" s="2" t="s">
        <v>13864</v>
      </c>
      <c r="E194" s="2" t="s">
        <v>13865</v>
      </c>
      <c r="F194" s="2" t="s">
        <v>13914</v>
      </c>
      <c r="G194" s="2"/>
      <c r="H194" s="2"/>
      <c r="I194" s="2" t="s">
        <v>14486</v>
      </c>
      <c r="J194" s="2"/>
      <c r="K194" s="2" t="n">
        <v>1418</v>
      </c>
      <c r="L194" s="2"/>
      <c r="M194" s="2" t="s">
        <v>14487</v>
      </c>
      <c r="N194" s="2" t="n">
        <f aca="false">COUNTA('Layout Mercado Libre'!AH194:AM194)</f>
        <v>2</v>
      </c>
      <c r="O194" s="2" t="s">
        <v>13871</v>
      </c>
      <c r="P194" s="2" t="n">
        <v>0</v>
      </c>
      <c r="Q194" s="2" t="s">
        <v>14488</v>
      </c>
    </row>
    <row r="195" customFormat="false" ht="15" hidden="false" customHeight="false" outlineLevel="0" collapsed="false">
      <c r="A195" s="8" t="s">
        <v>2483</v>
      </c>
      <c r="B195" s="10" t="str">
        <f aca="false">'Layout Mercado Libre'!C195</f>
        <v>Lactulax Lactulosa Jarabe 10 g/15 ml 125 ml</v>
      </c>
      <c r="C195" s="2" t="s">
        <v>89</v>
      </c>
      <c r="D195" s="2" t="s">
        <v>13864</v>
      </c>
      <c r="E195" s="2" t="s">
        <v>13865</v>
      </c>
      <c r="F195" s="2" t="s">
        <v>13914</v>
      </c>
      <c r="G195" s="2"/>
      <c r="H195" s="2"/>
      <c r="I195" s="2" t="s">
        <v>14489</v>
      </c>
      <c r="J195" s="2"/>
      <c r="K195" s="2" t="n">
        <v>105</v>
      </c>
      <c r="L195" s="2" t="s">
        <v>14490</v>
      </c>
      <c r="M195" s="2" t="s">
        <v>14491</v>
      </c>
      <c r="N195" s="2" t="n">
        <f aca="false">COUNTA('Layout Mercado Libre'!AH195:AM195)</f>
        <v>1</v>
      </c>
      <c r="O195" s="2" t="s">
        <v>13871</v>
      </c>
      <c r="P195" s="2" t="n">
        <v>0</v>
      </c>
      <c r="Q195" s="2" t="s">
        <v>14492</v>
      </c>
    </row>
    <row r="196" customFormat="false" ht="15" hidden="false" customHeight="false" outlineLevel="0" collapsed="false">
      <c r="A196" s="8" t="s">
        <v>2493</v>
      </c>
      <c r="B196" s="10" t="str">
        <f aca="false">'Layout Mercado Libre'!C196</f>
        <v>Barmicil Compuesto Betametasona Clotrimazol Gentamicina 40 g</v>
      </c>
      <c r="C196" s="2" t="s">
        <v>89</v>
      </c>
      <c r="D196" s="2" t="s">
        <v>13864</v>
      </c>
      <c r="E196" s="2" t="s">
        <v>13865</v>
      </c>
      <c r="F196" s="2" t="s">
        <v>13866</v>
      </c>
      <c r="G196" s="2" t="s">
        <v>14493</v>
      </c>
      <c r="H196" s="2" t="s">
        <v>14494</v>
      </c>
      <c r="I196" s="2" t="s">
        <v>14495</v>
      </c>
      <c r="J196" s="2"/>
      <c r="K196" s="2" t="n">
        <v>7401</v>
      </c>
      <c r="L196" s="2"/>
      <c r="M196" s="2" t="s">
        <v>14496</v>
      </c>
      <c r="N196" s="2" t="n">
        <f aca="false">COUNTA('Layout Mercado Libre'!AH196:AM196)</f>
        <v>2</v>
      </c>
      <c r="O196" s="2" t="s">
        <v>13871</v>
      </c>
      <c r="P196" s="2" t="n">
        <v>0</v>
      </c>
      <c r="Q196" s="2" t="s">
        <v>14497</v>
      </c>
    </row>
    <row r="197" customFormat="false" ht="15" hidden="false" customHeight="false" outlineLevel="0" collapsed="false">
      <c r="A197" s="8" t="s">
        <v>2506</v>
      </c>
      <c r="B197" s="10" t="str">
        <f aca="false">'Layout Mercado Libre'!C197</f>
        <v>Neuralin Relief Ketoprofeno y Complejo B 20 Tabletas</v>
      </c>
      <c r="C197" s="2" t="s">
        <v>89</v>
      </c>
      <c r="D197" s="2" t="s">
        <v>13864</v>
      </c>
      <c r="E197" s="2" t="s">
        <v>13865</v>
      </c>
      <c r="F197" s="2" t="s">
        <v>13932</v>
      </c>
      <c r="G197" s="2"/>
      <c r="H197" s="2"/>
      <c r="I197" s="2" t="s">
        <v>14498</v>
      </c>
      <c r="J197" s="2"/>
      <c r="K197" s="2" t="n">
        <v>288</v>
      </c>
      <c r="L197" s="2"/>
      <c r="M197" s="2" t="s">
        <v>14499</v>
      </c>
      <c r="N197" s="2" t="n">
        <f aca="false">COUNTA('Layout Mercado Libre'!AH197:AM197)</f>
        <v>2</v>
      </c>
      <c r="O197" s="2" t="s">
        <v>13871</v>
      </c>
      <c r="P197" s="2" t="n">
        <v>0</v>
      </c>
      <c r="Q197" s="2" t="s">
        <v>14500</v>
      </c>
    </row>
    <row r="198" customFormat="false" ht="15" hidden="false" customHeight="false" outlineLevel="0" collapsed="false">
      <c r="A198" s="8" t="s">
        <v>2519</v>
      </c>
      <c r="B198" s="10" t="str">
        <f aca="false">'Layout Mercado Libre'!C198</f>
        <v>Cetolan Alfa Cetoanálogos de Aminoácidos 630 mg 100 Tabletas</v>
      </c>
      <c r="C198" s="2" t="s">
        <v>89</v>
      </c>
      <c r="D198" s="2" t="s">
        <v>13864</v>
      </c>
      <c r="E198" s="2" t="s">
        <v>13865</v>
      </c>
      <c r="F198" s="2" t="s">
        <v>13932</v>
      </c>
      <c r="G198" s="2"/>
      <c r="H198" s="2"/>
      <c r="I198" s="2" t="s">
        <v>14501</v>
      </c>
      <c r="J198" s="2"/>
      <c r="K198" s="2" t="n">
        <v>151</v>
      </c>
      <c r="L198" s="2"/>
      <c r="M198" s="2" t="s">
        <v>14502</v>
      </c>
      <c r="N198" s="2" t="n">
        <f aca="false">COUNTA('Layout Mercado Libre'!AH198:AM198)</f>
        <v>2</v>
      </c>
      <c r="O198" s="2" t="s">
        <v>13871</v>
      </c>
      <c r="P198" s="2" t="n">
        <v>0</v>
      </c>
      <c r="Q198" s="2" t="s">
        <v>14503</v>
      </c>
    </row>
    <row r="199" customFormat="false" ht="15" hidden="false" customHeight="false" outlineLevel="0" collapsed="false">
      <c r="A199" s="8" t="s">
        <v>2531</v>
      </c>
      <c r="B199" s="10" t="str">
        <f aca="false">'Layout Mercado Libre'!C199</f>
        <v>Estericide Solución Antiséptica Spray 60 ml</v>
      </c>
      <c r="C199" s="2" t="s">
        <v>89</v>
      </c>
      <c r="D199" s="2" t="s">
        <v>13864</v>
      </c>
      <c r="E199" s="2" t="s">
        <v>13865</v>
      </c>
      <c r="F199" s="2" t="s">
        <v>13914</v>
      </c>
      <c r="G199" s="2"/>
      <c r="H199" s="2"/>
      <c r="I199" s="2" t="s">
        <v>14504</v>
      </c>
      <c r="J199" s="2"/>
      <c r="K199" s="2" t="n">
        <v>3015</v>
      </c>
      <c r="L199" s="2"/>
      <c r="M199" s="2" t="s">
        <v>14505</v>
      </c>
      <c r="N199" s="2" t="n">
        <f aca="false">COUNTA('Layout Mercado Libre'!AH199:AM199)</f>
        <v>2</v>
      </c>
      <c r="O199" s="2" t="s">
        <v>13871</v>
      </c>
      <c r="P199" s="2" t="n">
        <v>0</v>
      </c>
      <c r="Q199" s="2" t="s">
        <v>14506</v>
      </c>
    </row>
    <row r="200" customFormat="false" ht="15" hidden="false" customHeight="false" outlineLevel="0" collapsed="false">
      <c r="A200" s="8" t="s">
        <v>2542</v>
      </c>
      <c r="B200" s="10" t="str">
        <f aca="false">'Layout Mercado Libre'!C200</f>
        <v>Ceftrex I.M. Ceftriaxona 1 g Solución Inyectable</v>
      </c>
      <c r="C200" s="2" t="s">
        <v>89</v>
      </c>
      <c r="D200" s="2" t="s">
        <v>13864</v>
      </c>
      <c r="E200" s="2" t="s">
        <v>13865</v>
      </c>
      <c r="F200" s="2" t="s">
        <v>13866</v>
      </c>
      <c r="G200" s="2" t="s">
        <v>13967</v>
      </c>
      <c r="H200" s="2" t="s">
        <v>13968</v>
      </c>
      <c r="I200" s="2" t="s">
        <v>14507</v>
      </c>
      <c r="J200" s="2"/>
      <c r="K200" s="2" t="n">
        <v>474</v>
      </c>
      <c r="L200" s="2"/>
      <c r="M200" s="2" t="s">
        <v>14508</v>
      </c>
      <c r="N200" s="2" t="n">
        <f aca="false">COUNTA('Layout Mercado Libre'!AH200:AM200)</f>
        <v>2</v>
      </c>
      <c r="O200" s="2" t="s">
        <v>13882</v>
      </c>
      <c r="P200" s="2" t="n">
        <v>0</v>
      </c>
      <c r="Q200" s="2" t="s">
        <v>14482</v>
      </c>
    </row>
    <row r="201" customFormat="false" ht="15" hidden="false" customHeight="false" outlineLevel="0" collapsed="false">
      <c r="A201" s="8" t="s">
        <v>2553</v>
      </c>
      <c r="B201" s="10" t="str">
        <f aca="false">'Layout Mercado Libre'!C201</f>
        <v>Sinuberase Bacillus clausii Suspensión 10 Ampolletas</v>
      </c>
      <c r="C201" s="2" t="s">
        <v>89</v>
      </c>
      <c r="D201" s="2" t="s">
        <v>13864</v>
      </c>
      <c r="E201" s="2" t="s">
        <v>13865</v>
      </c>
      <c r="F201" s="2" t="s">
        <v>13914</v>
      </c>
      <c r="G201" s="2"/>
      <c r="H201" s="2"/>
      <c r="I201" s="2" t="s">
        <v>14509</v>
      </c>
      <c r="J201" s="2"/>
      <c r="K201" s="2" t="n">
        <v>874</v>
      </c>
      <c r="L201" s="2"/>
      <c r="M201" s="2" t="s">
        <v>14510</v>
      </c>
      <c r="N201" s="2" t="n">
        <f aca="false">COUNTA('Layout Mercado Libre'!AH201:AM201)</f>
        <v>1</v>
      </c>
      <c r="O201" s="2" t="s">
        <v>13938</v>
      </c>
      <c r="P201" s="2" t="n">
        <v>0</v>
      </c>
      <c r="Q201" s="2" t="s">
        <v>14511</v>
      </c>
    </row>
    <row r="202" customFormat="false" ht="15" hidden="false" customHeight="false" outlineLevel="0" collapsed="false">
      <c r="A202" s="8" t="s">
        <v>2562</v>
      </c>
      <c r="B202" s="10" t="str">
        <f aca="false">'Layout Mercado Libre'!C202</f>
        <v>Furacin Pomada Nitrofural 0.2% 85 g</v>
      </c>
      <c r="C202" s="2" t="s">
        <v>89</v>
      </c>
      <c r="D202" s="2" t="s">
        <v>13864</v>
      </c>
      <c r="E202" s="2" t="s">
        <v>13865</v>
      </c>
      <c r="F202" s="2" t="s">
        <v>13914</v>
      </c>
      <c r="G202" s="2"/>
      <c r="H202" s="2"/>
      <c r="I202" s="2" t="s">
        <v>14512</v>
      </c>
      <c r="J202" s="2"/>
      <c r="K202" s="2" t="n">
        <v>157</v>
      </c>
      <c r="L202" s="2"/>
      <c r="M202" s="2" t="s">
        <v>14513</v>
      </c>
      <c r="N202" s="2" t="n">
        <f aca="false">COUNTA('Layout Mercado Libre'!AH202:AM202)</f>
        <v>2</v>
      </c>
      <c r="O202" s="2" t="s">
        <v>13882</v>
      </c>
      <c r="P202" s="2" t="n">
        <v>0</v>
      </c>
      <c r="Q202" s="2" t="s">
        <v>14514</v>
      </c>
    </row>
    <row r="203" customFormat="false" ht="15" hidden="false" customHeight="false" outlineLevel="0" collapsed="false">
      <c r="A203" s="8" t="s">
        <v>2573</v>
      </c>
      <c r="B203" s="10" t="str">
        <f aca="false">'Layout Mercado Libre'!C203</f>
        <v>Pañales KleenBebé Absorsec Etapa 5 Jumbo 40 Piezas</v>
      </c>
      <c r="C203" s="2" t="s">
        <v>89</v>
      </c>
      <c r="D203" s="2" t="s">
        <v>13864</v>
      </c>
      <c r="E203" s="2" t="s">
        <v>13865</v>
      </c>
      <c r="F203" s="2" t="s">
        <v>13873</v>
      </c>
      <c r="G203" s="2"/>
      <c r="H203" s="2"/>
      <c r="I203" s="2" t="s">
        <v>14515</v>
      </c>
      <c r="J203" s="2"/>
      <c r="K203" s="2" t="n">
        <v>223</v>
      </c>
      <c r="L203" s="2"/>
      <c r="M203" s="2" t="s">
        <v>14516</v>
      </c>
      <c r="N203" s="2" t="n">
        <f aca="false">COUNTA('Layout Mercado Libre'!AH203:AM203)</f>
        <v>2</v>
      </c>
      <c r="O203" s="2" t="s">
        <v>13871</v>
      </c>
      <c r="P203" s="2" t="n">
        <v>0</v>
      </c>
      <c r="Q203" s="2" t="s">
        <v>14517</v>
      </c>
    </row>
    <row r="204" customFormat="false" ht="15" hidden="false" customHeight="false" outlineLevel="0" collapsed="false">
      <c r="A204" s="8" t="s">
        <v>2581</v>
      </c>
      <c r="B204" s="10" t="str">
        <f aca="false">'Layout Mercado Libre'!C204</f>
        <v>Dramamine Dimenhidrinato 50 mg 24 Tabletas</v>
      </c>
      <c r="C204" s="2" t="s">
        <v>89</v>
      </c>
      <c r="D204" s="2" t="s">
        <v>13864</v>
      </c>
      <c r="E204" s="2" t="s">
        <v>13865</v>
      </c>
      <c r="F204" s="2" t="s">
        <v>13914</v>
      </c>
      <c r="G204" s="2"/>
      <c r="H204" s="2"/>
      <c r="I204" s="2" t="s">
        <v>14518</v>
      </c>
      <c r="J204" s="2"/>
      <c r="K204" s="2" t="n">
        <v>846</v>
      </c>
      <c r="L204" s="2"/>
      <c r="M204" s="2" t="s">
        <v>14519</v>
      </c>
      <c r="N204" s="2" t="n">
        <f aca="false">COUNTA('Layout Mercado Libre'!AH204:AM204)</f>
        <v>2</v>
      </c>
      <c r="O204" s="2" t="s">
        <v>13871</v>
      </c>
      <c r="P204" s="2" t="n">
        <v>0</v>
      </c>
      <c r="Q204" s="2" t="s">
        <v>14520</v>
      </c>
    </row>
    <row r="205" customFormat="false" ht="15" hidden="false" customHeight="false" outlineLevel="0" collapsed="false">
      <c r="A205" s="8" t="s">
        <v>2592</v>
      </c>
      <c r="B205" s="10" t="str">
        <f aca="false">'Layout Mercado Libre'!C205</f>
        <v>Neuralin Solución Inyectable Complejo B 2 Ampolletas</v>
      </c>
      <c r="C205" s="2" t="s">
        <v>89</v>
      </c>
      <c r="D205" s="2" t="s">
        <v>13864</v>
      </c>
      <c r="E205" s="2" t="s">
        <v>13865</v>
      </c>
      <c r="F205" s="2" t="s">
        <v>13932</v>
      </c>
      <c r="G205" s="2"/>
      <c r="H205" s="2"/>
      <c r="I205" s="2" t="s">
        <v>14521</v>
      </c>
      <c r="J205" s="2"/>
      <c r="K205" s="2" t="n">
        <v>158</v>
      </c>
      <c r="L205" s="2"/>
      <c r="M205" s="2" t="s">
        <v>14522</v>
      </c>
      <c r="N205" s="2" t="n">
        <f aca="false">COUNTA('Layout Mercado Libre'!AH205:AM205)</f>
        <v>3</v>
      </c>
      <c r="O205" s="2" t="s">
        <v>13882</v>
      </c>
      <c r="P205" s="2" t="n">
        <v>0</v>
      </c>
      <c r="Q205" s="2" t="s">
        <v>14523</v>
      </c>
    </row>
    <row r="206" customFormat="false" ht="15" hidden="false" customHeight="false" outlineLevel="0" collapsed="false">
      <c r="A206" s="8" t="s">
        <v>2606</v>
      </c>
      <c r="B206" s="10" t="str">
        <f aca="false">'Layout Mercado Libre'!C206</f>
        <v>Dabex XR Metformina 750 mg 60 Tabletas</v>
      </c>
      <c r="C206" s="2" t="s">
        <v>89</v>
      </c>
      <c r="D206" s="2" t="s">
        <v>13864</v>
      </c>
      <c r="E206" s="2" t="s">
        <v>13865</v>
      </c>
      <c r="F206" s="2" t="s">
        <v>13866</v>
      </c>
      <c r="G206" s="2" t="s">
        <v>13889</v>
      </c>
      <c r="H206" s="2" t="s">
        <v>13890</v>
      </c>
      <c r="I206" s="2" t="s">
        <v>14524</v>
      </c>
      <c r="J206" s="2"/>
      <c r="K206" s="2" t="n">
        <v>175</v>
      </c>
      <c r="L206" s="2"/>
      <c r="M206" s="2" t="s">
        <v>14525</v>
      </c>
      <c r="N206" s="2" t="n">
        <f aca="false">COUNTA('Layout Mercado Libre'!AH206:AM206)</f>
        <v>3</v>
      </c>
      <c r="O206" s="2" t="s">
        <v>13882</v>
      </c>
      <c r="P206" s="2" t="n">
        <v>0</v>
      </c>
      <c r="Q206" s="2" t="s">
        <v>14526</v>
      </c>
    </row>
    <row r="207" customFormat="false" ht="15" hidden="false" customHeight="false" outlineLevel="0" collapsed="false">
      <c r="A207" s="8" t="s">
        <v>2617</v>
      </c>
      <c r="B207" s="10" t="str">
        <f aca="false">'Layout Mercado Libre'!C207</f>
        <v>Fijador Caprice Naturals Extracto de Sábila Spray 316 ml</v>
      </c>
      <c r="C207" s="2" t="s">
        <v>89</v>
      </c>
      <c r="D207" s="2" t="s">
        <v>13864</v>
      </c>
      <c r="E207" s="2" t="s">
        <v>13865</v>
      </c>
      <c r="F207" s="2" t="s">
        <v>13873</v>
      </c>
      <c r="G207" s="2"/>
      <c r="H207" s="2"/>
      <c r="I207" s="2" t="s">
        <v>14527</v>
      </c>
      <c r="J207" s="2"/>
      <c r="K207" s="2" t="n">
        <v>284</v>
      </c>
      <c r="L207" s="2"/>
      <c r="M207" s="2" t="s">
        <v>14528</v>
      </c>
      <c r="N207" s="2" t="n">
        <f aca="false">COUNTA('Layout Mercado Libre'!AH207:AM207)</f>
        <v>2</v>
      </c>
      <c r="O207" s="2" t="s">
        <v>13871</v>
      </c>
      <c r="P207" s="2" t="n">
        <v>0</v>
      </c>
      <c r="Q207" s="2" t="s">
        <v>14529</v>
      </c>
    </row>
    <row r="208" customFormat="false" ht="15" hidden="false" customHeight="false" outlineLevel="0" collapsed="false">
      <c r="A208" s="8" t="s">
        <v>2627</v>
      </c>
      <c r="B208" s="10" t="str">
        <f aca="false">'Layout Mercado Libre'!C208</f>
        <v>Graneodín B Benzocaína 10 mg Sabor Frambuesa 24 Pastillas</v>
      </c>
      <c r="C208" s="2" t="s">
        <v>89</v>
      </c>
      <c r="D208" s="2" t="s">
        <v>13864</v>
      </c>
      <c r="E208" s="2" t="s">
        <v>13865</v>
      </c>
      <c r="F208" s="2" t="s">
        <v>13914</v>
      </c>
      <c r="G208" s="2"/>
      <c r="H208" s="2"/>
      <c r="I208" s="2" t="s">
        <v>14530</v>
      </c>
      <c r="J208" s="2"/>
      <c r="K208" s="2" t="n">
        <v>948</v>
      </c>
      <c r="L208" s="2"/>
      <c r="M208" s="2" t="s">
        <v>14531</v>
      </c>
      <c r="N208" s="2" t="n">
        <f aca="false">COUNTA('Layout Mercado Libre'!AH208:AM208)</f>
        <v>2</v>
      </c>
      <c r="O208" s="2" t="s">
        <v>13882</v>
      </c>
      <c r="P208" s="2" t="n">
        <v>0</v>
      </c>
      <c r="Q208" s="2" t="s">
        <v>14532</v>
      </c>
    </row>
    <row r="209" customFormat="false" ht="15" hidden="false" customHeight="false" outlineLevel="0" collapsed="false">
      <c r="A209" s="8" t="s">
        <v>2642</v>
      </c>
      <c r="B209" s="10" t="str">
        <f aca="false">'Layout Mercado Libre'!C209</f>
        <v>Biocord Lisados Bacterianos Suspensión 5 Ampolletas 3 ml</v>
      </c>
      <c r="C209" s="2" t="s">
        <v>89</v>
      </c>
      <c r="D209" s="2" t="s">
        <v>13864</v>
      </c>
      <c r="E209" s="2" t="s">
        <v>13865</v>
      </c>
      <c r="F209" s="2" t="s">
        <v>13932</v>
      </c>
      <c r="G209" s="2"/>
      <c r="H209" s="2"/>
      <c r="I209" s="2" t="s">
        <v>14533</v>
      </c>
      <c r="J209" s="2"/>
      <c r="K209" s="2" t="n">
        <v>1143</v>
      </c>
      <c r="L209" s="2"/>
      <c r="M209" s="2" t="s">
        <v>14534</v>
      </c>
      <c r="N209" s="2" t="n">
        <f aca="false">COUNTA('Layout Mercado Libre'!AH209:AM209)</f>
        <v>3</v>
      </c>
      <c r="O209" s="2" t="s">
        <v>13882</v>
      </c>
      <c r="P209" s="2" t="n">
        <v>1</v>
      </c>
      <c r="Q209" s="2" t="s">
        <v>14535</v>
      </c>
    </row>
    <row r="210" customFormat="false" ht="15" hidden="false" customHeight="false" outlineLevel="0" collapsed="false">
      <c r="A210" s="8" t="s">
        <v>2658</v>
      </c>
      <c r="B210" s="10" t="str">
        <f aca="false">'Layout Mercado Libre'!C210</f>
        <v>Eutirox Levotiroxina Sódica 75 mcg 50 Tabletas</v>
      </c>
      <c r="C210" s="2" t="s">
        <v>89</v>
      </c>
      <c r="D210" s="2" t="s">
        <v>13864</v>
      </c>
      <c r="E210" s="2" t="s">
        <v>13865</v>
      </c>
      <c r="F210" s="2" t="s">
        <v>13866</v>
      </c>
      <c r="G210" s="2" t="s">
        <v>14225</v>
      </c>
      <c r="H210" s="2" t="s">
        <v>14226</v>
      </c>
      <c r="I210" s="2" t="s">
        <v>14536</v>
      </c>
      <c r="J210" s="2"/>
      <c r="K210" s="2" t="n">
        <v>96</v>
      </c>
      <c r="L210" s="2"/>
      <c r="M210" s="2" t="s">
        <v>14537</v>
      </c>
      <c r="N210" s="2" t="n">
        <f aca="false">COUNTA('Layout Mercado Libre'!AH210:AM210)</f>
        <v>3</v>
      </c>
      <c r="O210" s="2" t="s">
        <v>13882</v>
      </c>
      <c r="P210" s="2" t="n">
        <v>0</v>
      </c>
      <c r="Q210" s="2" t="s">
        <v>14538</v>
      </c>
    </row>
    <row r="211" customFormat="false" ht="15" hidden="false" customHeight="false" outlineLevel="0" collapsed="false">
      <c r="A211" s="8" t="s">
        <v>2668</v>
      </c>
      <c r="B211" s="10" t="str">
        <f aca="false">'Layout Mercado Libre'!C211</f>
        <v>Fijador Caprice Naturals Extracto de Algas Spray 316 ml</v>
      </c>
      <c r="C211" s="2" t="s">
        <v>89</v>
      </c>
      <c r="D211" s="2" t="s">
        <v>13864</v>
      </c>
      <c r="E211" s="2" t="s">
        <v>13865</v>
      </c>
      <c r="F211" s="2" t="s">
        <v>13873</v>
      </c>
      <c r="G211" s="2"/>
      <c r="H211" s="2"/>
      <c r="I211" s="2" t="s">
        <v>14527</v>
      </c>
      <c r="J211" s="2"/>
      <c r="K211" s="2" t="n">
        <v>416</v>
      </c>
      <c r="L211" s="2"/>
      <c r="M211" s="2" t="s">
        <v>14539</v>
      </c>
      <c r="N211" s="2" t="n">
        <f aca="false">COUNTA('Layout Mercado Libre'!AH211:AM211)</f>
        <v>2</v>
      </c>
      <c r="O211" s="2" t="s">
        <v>13871</v>
      </c>
      <c r="P211" s="2" t="n">
        <v>0</v>
      </c>
      <c r="Q211" s="2" t="s">
        <v>14529</v>
      </c>
    </row>
    <row r="212" customFormat="false" ht="15" hidden="false" customHeight="false" outlineLevel="0" collapsed="false">
      <c r="A212" s="8" t="s">
        <v>2677</v>
      </c>
      <c r="B212" s="10" t="str">
        <f aca="false">'Layout Mercado Libre'!C212</f>
        <v>Combivent Respimat Ipratropio y Salbutamol 120 Dosis</v>
      </c>
      <c r="C212" s="2" t="s">
        <v>89</v>
      </c>
      <c r="D212" s="2" t="s">
        <v>13864</v>
      </c>
      <c r="E212" s="2" t="s">
        <v>13865</v>
      </c>
      <c r="F212" s="2" t="s">
        <v>13866</v>
      </c>
      <c r="G212" s="2" t="s">
        <v>14395</v>
      </c>
      <c r="H212" s="2" t="s">
        <v>14396</v>
      </c>
      <c r="I212" s="2" t="s">
        <v>14540</v>
      </c>
      <c r="J212" s="2"/>
      <c r="K212" s="2" t="n">
        <v>11</v>
      </c>
      <c r="L212" s="2" t="s">
        <v>14541</v>
      </c>
      <c r="M212" s="2" t="s">
        <v>14542</v>
      </c>
      <c r="N212" s="2" t="n">
        <f aca="false">COUNTA('Layout Mercado Libre'!AH212:AM212)</f>
        <v>4</v>
      </c>
      <c r="O212" s="2" t="s">
        <v>14543</v>
      </c>
      <c r="P212" s="2" t="n">
        <v>0</v>
      </c>
      <c r="Q212" s="2" t="s">
        <v>14544</v>
      </c>
    </row>
    <row r="213" customFormat="false" ht="15" hidden="false" customHeight="false" outlineLevel="0" collapsed="false">
      <c r="A213" s="8" t="s">
        <v>2694</v>
      </c>
      <c r="B213" s="10" t="str">
        <f aca="false">'Layout Mercado Libre'!C213</f>
        <v>Dabex XR Metformina 750 mg 30 Tabletas Liberación Prolongada</v>
      </c>
      <c r="C213" s="2" t="s">
        <v>89</v>
      </c>
      <c r="D213" s="2" t="s">
        <v>13864</v>
      </c>
      <c r="E213" s="2" t="s">
        <v>13865</v>
      </c>
      <c r="F213" s="2" t="s">
        <v>13866</v>
      </c>
      <c r="G213" s="2" t="s">
        <v>13889</v>
      </c>
      <c r="H213" s="2" t="s">
        <v>13890</v>
      </c>
      <c r="I213" s="2" t="s">
        <v>14545</v>
      </c>
      <c r="J213" s="2"/>
      <c r="K213" s="2" t="n">
        <v>242</v>
      </c>
      <c r="L213" s="2"/>
      <c r="M213" s="2" t="s">
        <v>14546</v>
      </c>
      <c r="N213" s="2" t="n">
        <f aca="false">COUNTA('Layout Mercado Libre'!AH213:AM213)</f>
        <v>4</v>
      </c>
      <c r="O213" s="2" t="s">
        <v>13882</v>
      </c>
      <c r="P213" s="2" t="n">
        <v>1</v>
      </c>
      <c r="Q213" s="2" t="s">
        <v>14547</v>
      </c>
    </row>
    <row r="214" customFormat="false" ht="15" hidden="false" customHeight="false" outlineLevel="0" collapsed="false">
      <c r="A214" s="8" t="s">
        <v>2705</v>
      </c>
      <c r="B214" s="10" t="str">
        <f aca="false">'Layout Mercado Libre'!C214</f>
        <v>Enjuague Bucal Colgate Plax Ice Infinity 60 ml</v>
      </c>
      <c r="C214" s="2" t="s">
        <v>89</v>
      </c>
      <c r="D214" s="2" t="s">
        <v>13864</v>
      </c>
      <c r="E214" s="2" t="s">
        <v>13865</v>
      </c>
      <c r="F214" s="2" t="s">
        <v>13873</v>
      </c>
      <c r="G214" s="2"/>
      <c r="H214" s="2"/>
      <c r="I214" s="2" t="s">
        <v>14548</v>
      </c>
      <c r="J214" s="2"/>
      <c r="K214" s="2" t="n">
        <v>306</v>
      </c>
      <c r="L214" s="2" t="s">
        <v>14549</v>
      </c>
      <c r="M214" s="2" t="s">
        <v>14550</v>
      </c>
      <c r="N214" s="2" t="n">
        <f aca="false">COUNTA('Layout Mercado Libre'!AH214:AM214)</f>
        <v>2</v>
      </c>
      <c r="O214" s="2" t="s">
        <v>13871</v>
      </c>
      <c r="P214" s="2" t="n">
        <v>0</v>
      </c>
      <c r="Q214" s="2" t="s">
        <v>14551</v>
      </c>
    </row>
    <row r="215" customFormat="false" ht="15" hidden="false" customHeight="false" outlineLevel="0" collapsed="false">
      <c r="A215" s="8" t="s">
        <v>2717</v>
      </c>
      <c r="B215" s="10" t="str">
        <f aca="false">'Layout Mercado Libre'!C215</f>
        <v>Panoto-S Jarabe Hedera Helix 0.7 g/100 ml 100 ml</v>
      </c>
      <c r="C215" s="2" t="s">
        <v>89</v>
      </c>
      <c r="D215" s="2" t="s">
        <v>13864</v>
      </c>
      <c r="E215" s="2" t="s">
        <v>13865</v>
      </c>
      <c r="F215" s="2" t="s">
        <v>13914</v>
      </c>
      <c r="G215" s="2"/>
      <c r="H215" s="2"/>
      <c r="I215" s="2" t="s">
        <v>14552</v>
      </c>
      <c r="J215" s="2"/>
      <c r="K215" s="2" t="n">
        <v>73</v>
      </c>
      <c r="L215" s="2"/>
      <c r="M215" s="2" t="s">
        <v>14553</v>
      </c>
      <c r="N215" s="2" t="n">
        <f aca="false">COUNTA('Layout Mercado Libre'!AH215:AM215)</f>
        <v>2</v>
      </c>
      <c r="O215" s="2" t="s">
        <v>13871</v>
      </c>
      <c r="P215" s="2" t="n">
        <v>0</v>
      </c>
      <c r="Q215" s="2" t="s">
        <v>14554</v>
      </c>
    </row>
    <row r="216" customFormat="false" ht="15" hidden="false" customHeight="false" outlineLevel="0" collapsed="false">
      <c r="A216" s="8" t="s">
        <v>2730</v>
      </c>
      <c r="B216" s="10" t="str">
        <f aca="false">'Layout Mercado Libre'!C216</f>
        <v>Scarpett Betametasona Lidocaína Inyectable 2 Ampolletas</v>
      </c>
      <c r="C216" s="2" t="s">
        <v>89</v>
      </c>
      <c r="D216" s="2" t="s">
        <v>13864</v>
      </c>
      <c r="E216" s="2" t="s">
        <v>13865</v>
      </c>
      <c r="F216" s="2" t="s">
        <v>13866</v>
      </c>
      <c r="G216" s="2" t="s">
        <v>14225</v>
      </c>
      <c r="H216" s="2" t="s">
        <v>14226</v>
      </c>
      <c r="I216" s="2" t="s">
        <v>14555</v>
      </c>
      <c r="J216" s="2"/>
      <c r="K216" s="2" t="n">
        <v>608</v>
      </c>
      <c r="L216" s="2"/>
      <c r="M216" s="2" t="s">
        <v>14556</v>
      </c>
      <c r="N216" s="2" t="n">
        <f aca="false">COUNTA('Layout Mercado Libre'!AH216:AM216)</f>
        <v>2</v>
      </c>
      <c r="O216" s="2" t="s">
        <v>13871</v>
      </c>
      <c r="P216" s="2" t="n">
        <v>1</v>
      </c>
      <c r="Q216" s="2" t="s">
        <v>14557</v>
      </c>
    </row>
    <row r="217" customFormat="false" ht="15" hidden="false" customHeight="false" outlineLevel="0" collapsed="false">
      <c r="A217" s="8" t="s">
        <v>2742</v>
      </c>
      <c r="B217" s="10" t="str">
        <f aca="false">'Layout Mercado Libre'!C217</f>
        <v>Bactrim Suspensión Sulfametoxazol Trimetoprima 100 ml</v>
      </c>
      <c r="C217" s="2" t="s">
        <v>89</v>
      </c>
      <c r="D217" s="2" t="s">
        <v>13864</v>
      </c>
      <c r="E217" s="2" t="s">
        <v>13865</v>
      </c>
      <c r="F217" s="2" t="s">
        <v>13866</v>
      </c>
      <c r="G217" s="2" t="s">
        <v>13967</v>
      </c>
      <c r="H217" s="2" t="s">
        <v>13968</v>
      </c>
      <c r="I217" s="2" t="s">
        <v>14558</v>
      </c>
      <c r="J217" s="2"/>
      <c r="K217" s="2" t="n">
        <v>589</v>
      </c>
      <c r="L217" s="2"/>
      <c r="M217" s="2" t="s">
        <v>14559</v>
      </c>
      <c r="N217" s="2" t="n">
        <f aca="false">COUNTA('Layout Mercado Libre'!AH217:AM217)</f>
        <v>3</v>
      </c>
      <c r="O217" s="2" t="s">
        <v>13882</v>
      </c>
      <c r="P217" s="2" t="n">
        <v>0</v>
      </c>
      <c r="Q217" s="2" t="s">
        <v>14560</v>
      </c>
    </row>
    <row r="218" customFormat="false" ht="15" hidden="false" customHeight="false" outlineLevel="0" collapsed="false">
      <c r="A218" s="8" t="s">
        <v>2755</v>
      </c>
      <c r="B218" s="10" t="str">
        <f aca="false">'Layout Mercado Libre'!C218</f>
        <v>Tribedoce Compuesto Diclofenaco Complejo B 3 Dosis</v>
      </c>
      <c r="C218" s="2" t="s">
        <v>89</v>
      </c>
      <c r="D218" s="2" t="s">
        <v>13864</v>
      </c>
      <c r="E218" s="2" t="s">
        <v>13865</v>
      </c>
      <c r="F218" s="2" t="s">
        <v>13866</v>
      </c>
      <c r="G218" s="2" t="s">
        <v>13940</v>
      </c>
      <c r="H218" s="2" t="s">
        <v>13941</v>
      </c>
      <c r="I218" s="2" t="s">
        <v>14561</v>
      </c>
      <c r="J218" s="2"/>
      <c r="K218" s="2" t="n">
        <v>1045</v>
      </c>
      <c r="L218" s="2"/>
      <c r="M218" s="2" t="s">
        <v>14562</v>
      </c>
      <c r="N218" s="2" t="n">
        <f aca="false">COUNTA('Layout Mercado Libre'!AH218:AM218)</f>
        <v>5</v>
      </c>
      <c r="O218" s="2" t="s">
        <v>13882</v>
      </c>
      <c r="P218" s="2" t="n">
        <v>1</v>
      </c>
      <c r="Q218" s="2" t="s">
        <v>14563</v>
      </c>
    </row>
    <row r="219" customFormat="false" ht="15" hidden="false" customHeight="false" outlineLevel="0" collapsed="false">
      <c r="A219" s="8" t="s">
        <v>2771</v>
      </c>
      <c r="B219" s="10" t="str">
        <f aca="false">'Layout Mercado Libre'!C219</f>
        <v>Fórmula Infantil Nan Optipro 3 Lata 400 g</v>
      </c>
      <c r="C219" s="2" t="s">
        <v>89</v>
      </c>
      <c r="D219" s="2" t="s">
        <v>13864</v>
      </c>
      <c r="E219" s="2" t="s">
        <v>13865</v>
      </c>
      <c r="F219" s="2" t="s">
        <v>13873</v>
      </c>
      <c r="G219" s="2"/>
      <c r="H219" s="2"/>
      <c r="I219" s="2" t="s">
        <v>14564</v>
      </c>
      <c r="J219" s="2" t="s">
        <v>13875</v>
      </c>
      <c r="K219" s="2" t="n">
        <v>595</v>
      </c>
      <c r="L219" s="2" t="s">
        <v>13988</v>
      </c>
      <c r="M219" s="2" t="s">
        <v>14565</v>
      </c>
      <c r="N219" s="2" t="n">
        <f aca="false">COUNTA('Layout Mercado Libre'!AH219:AM219)</f>
        <v>2</v>
      </c>
      <c r="O219" s="2" t="s">
        <v>13871</v>
      </c>
      <c r="P219" s="2" t="n">
        <v>0</v>
      </c>
      <c r="Q219" s="2" t="s">
        <v>14566</v>
      </c>
    </row>
    <row r="220" customFormat="false" ht="15" hidden="false" customHeight="false" outlineLevel="0" collapsed="false">
      <c r="A220" s="8" t="s">
        <v>2779</v>
      </c>
      <c r="B220" s="10" t="str">
        <f aca="false">'Layout Mercado Libre'!C220</f>
        <v>Micardis Duo Telmisartán Amlodipino 80/5 mg 28 Tabletas</v>
      </c>
      <c r="C220" s="2" t="s">
        <v>89</v>
      </c>
      <c r="D220" s="2" t="s">
        <v>13864</v>
      </c>
      <c r="E220" s="2" t="s">
        <v>13865</v>
      </c>
      <c r="F220" s="2" t="s">
        <v>13866</v>
      </c>
      <c r="G220" s="2" t="s">
        <v>14465</v>
      </c>
      <c r="H220" s="2" t="s">
        <v>14466</v>
      </c>
      <c r="I220" s="2" t="s">
        <v>14567</v>
      </c>
      <c r="J220" s="2"/>
      <c r="K220" s="2" t="n">
        <v>15</v>
      </c>
      <c r="L220" s="2" t="s">
        <v>14568</v>
      </c>
      <c r="M220" s="2" t="s">
        <v>14569</v>
      </c>
      <c r="N220" s="2" t="n">
        <f aca="false">COUNTA('Layout Mercado Libre'!AH220:AM220)</f>
        <v>3</v>
      </c>
      <c r="O220" s="2" t="s">
        <v>14543</v>
      </c>
      <c r="P220" s="2" t="n">
        <v>0</v>
      </c>
      <c r="Q220" s="2" t="s">
        <v>14570</v>
      </c>
    </row>
    <row r="221" customFormat="false" ht="15" hidden="false" customHeight="false" outlineLevel="0" collapsed="false">
      <c r="A221" s="8" t="s">
        <v>2792</v>
      </c>
      <c r="B221" s="10" t="str">
        <f aca="false">'Layout Mercado Libre'!C221</f>
        <v>Indarzona Indometacina Dexametasona 25/0.5 mg 30 Cápsulas</v>
      </c>
      <c r="C221" s="2" t="s">
        <v>89</v>
      </c>
      <c r="D221" s="2" t="s">
        <v>13864</v>
      </c>
      <c r="E221" s="2" t="s">
        <v>13865</v>
      </c>
      <c r="F221" s="2" t="s">
        <v>13866</v>
      </c>
      <c r="G221" s="2" t="s">
        <v>13940</v>
      </c>
      <c r="H221" s="2" t="s">
        <v>13941</v>
      </c>
      <c r="I221" s="2" t="s">
        <v>14571</v>
      </c>
      <c r="J221" s="2"/>
      <c r="K221" s="2" t="n">
        <v>2372</v>
      </c>
      <c r="L221" s="2"/>
      <c r="M221" s="2" t="s">
        <v>14572</v>
      </c>
      <c r="N221" s="2" t="n">
        <f aca="false">COUNTA('Layout Mercado Libre'!AH221:AM221)</f>
        <v>2</v>
      </c>
      <c r="O221" s="2" t="s">
        <v>13871</v>
      </c>
      <c r="P221" s="2" t="n">
        <v>0</v>
      </c>
      <c r="Q221" s="2" t="s">
        <v>14573</v>
      </c>
    </row>
    <row r="222" customFormat="false" ht="15" hidden="false" customHeight="false" outlineLevel="0" collapsed="false">
      <c r="A222" s="8" t="s">
        <v>2803</v>
      </c>
      <c r="B222" s="10" t="str">
        <f aca="false">'Layout Mercado Libre'!C222</f>
        <v>Vartalon Compositum Glucosamina Condroitina 30 Sobres Limón</v>
      </c>
      <c r="C222" s="2" t="s">
        <v>89</v>
      </c>
      <c r="D222" s="2" t="s">
        <v>13864</v>
      </c>
      <c r="E222" s="2" t="s">
        <v>13865</v>
      </c>
      <c r="F222" s="2" t="s">
        <v>13914</v>
      </c>
      <c r="G222" s="2"/>
      <c r="H222" s="2"/>
      <c r="I222" s="2" t="s">
        <v>14574</v>
      </c>
      <c r="J222" s="2"/>
      <c r="K222" s="2" t="n">
        <v>181</v>
      </c>
      <c r="L222" s="2"/>
      <c r="M222" s="2" t="s">
        <v>14575</v>
      </c>
      <c r="N222" s="2" t="n">
        <f aca="false">COUNTA('Layout Mercado Libre'!AH222:AM222)</f>
        <v>6</v>
      </c>
      <c r="O222" s="2" t="s">
        <v>13882</v>
      </c>
      <c r="P222" s="2" t="n">
        <v>2</v>
      </c>
      <c r="Q222" s="2" t="s">
        <v>14576</v>
      </c>
    </row>
    <row r="223" customFormat="false" ht="15" hidden="false" customHeight="false" outlineLevel="0" collapsed="false">
      <c r="A223" s="8" t="s">
        <v>2818</v>
      </c>
      <c r="B223" s="10" t="str">
        <f aca="false">'Layout Mercado Libre'!C223</f>
        <v>Theraflu Td Sabor Limón Paracetamol Fenilefrina 10 Sobres</v>
      </c>
      <c r="C223" s="2" t="s">
        <v>89</v>
      </c>
      <c r="D223" s="2" t="s">
        <v>13864</v>
      </c>
      <c r="E223" s="2" t="s">
        <v>13865</v>
      </c>
      <c r="F223" s="2" t="s">
        <v>13914</v>
      </c>
      <c r="G223" s="2"/>
      <c r="H223" s="2"/>
      <c r="I223" s="2" t="s">
        <v>14577</v>
      </c>
      <c r="J223" s="2"/>
      <c r="K223" s="2" t="n">
        <v>1316</v>
      </c>
      <c r="L223" s="2"/>
      <c r="M223" s="2" t="s">
        <v>14578</v>
      </c>
      <c r="N223" s="2" t="n">
        <f aca="false">COUNTA('Layout Mercado Libre'!AH223:AM223)</f>
        <v>3</v>
      </c>
      <c r="O223" s="2" t="s">
        <v>13882</v>
      </c>
      <c r="P223" s="2" t="n">
        <v>0</v>
      </c>
      <c r="Q223" s="2" t="s">
        <v>14579</v>
      </c>
    </row>
    <row r="224" customFormat="false" ht="15" hidden="false" customHeight="false" outlineLevel="0" collapsed="false">
      <c r="A224" s="8" t="s">
        <v>2833</v>
      </c>
      <c r="B224" s="10" t="str">
        <f aca="false">'Layout Mercado Libre'!C224</f>
        <v>Zaditen Ofta Ketotifeno 0.025% Gotas Oftálmicas 5 ml</v>
      </c>
      <c r="C224" s="2" t="s">
        <v>89</v>
      </c>
      <c r="D224" s="2" t="s">
        <v>13864</v>
      </c>
      <c r="E224" s="2" t="s">
        <v>13865</v>
      </c>
      <c r="F224" s="2" t="s">
        <v>13866</v>
      </c>
      <c r="G224" s="2" t="s">
        <v>14078</v>
      </c>
      <c r="H224" s="2" t="s">
        <v>14079</v>
      </c>
      <c r="I224" s="2" t="s">
        <v>14580</v>
      </c>
      <c r="J224" s="2"/>
      <c r="K224" s="2" t="n">
        <v>34</v>
      </c>
      <c r="L224" s="2"/>
      <c r="M224" s="2" t="s">
        <v>14581</v>
      </c>
      <c r="N224" s="2" t="n">
        <f aca="false">COUNTA('Layout Mercado Libre'!AH224:AM224)</f>
        <v>1</v>
      </c>
      <c r="O224" s="2" t="s">
        <v>13938</v>
      </c>
      <c r="P224" s="2" t="n">
        <v>0</v>
      </c>
      <c r="Q224" s="2" t="s">
        <v>14582</v>
      </c>
    </row>
    <row r="225" customFormat="false" ht="15" hidden="false" customHeight="false" outlineLevel="0" collapsed="false">
      <c r="A225" s="8" t="s">
        <v>2848</v>
      </c>
      <c r="B225" s="10" t="str">
        <f aca="false">'Layout Mercado Libre'!C225</f>
        <v>Jarabe Vick 44 Todo Tipo de Tos Cereza 120 ml</v>
      </c>
      <c r="C225" s="2" t="s">
        <v>89</v>
      </c>
      <c r="D225" s="2" t="s">
        <v>13864</v>
      </c>
      <c r="E225" s="2" t="s">
        <v>13865</v>
      </c>
      <c r="F225" s="2" t="s">
        <v>13914</v>
      </c>
      <c r="G225" s="2"/>
      <c r="H225" s="2"/>
      <c r="I225" s="2" t="s">
        <v>14583</v>
      </c>
      <c r="J225" s="2"/>
      <c r="K225" s="2" t="n">
        <v>623</v>
      </c>
      <c r="L225" s="2"/>
      <c r="M225" s="2" t="s">
        <v>14584</v>
      </c>
      <c r="N225" s="2" t="n">
        <f aca="false">COUNTA('Layout Mercado Libre'!AH225:AM225)</f>
        <v>1</v>
      </c>
      <c r="O225" s="2" t="s">
        <v>13871</v>
      </c>
      <c r="P225" s="2" t="n">
        <v>0</v>
      </c>
      <c r="Q225" s="2" t="s">
        <v>14585</v>
      </c>
    </row>
    <row r="226" customFormat="false" ht="15" hidden="false" customHeight="false" outlineLevel="0" collapsed="false">
      <c r="A226" s="8" t="s">
        <v>2860</v>
      </c>
      <c r="B226" s="10" t="str">
        <f aca="false">'Layout Mercado Libre'!C226</f>
        <v>Gavindo N Gabapentina Tiamina Cianocobalamina 30 Cápsulas</v>
      </c>
      <c r="C226" s="2" t="s">
        <v>89</v>
      </c>
      <c r="D226" s="2" t="s">
        <v>13864</v>
      </c>
      <c r="E226" s="2" t="s">
        <v>13865</v>
      </c>
      <c r="F226" s="2" t="s">
        <v>13866</v>
      </c>
      <c r="G226" s="2" t="s">
        <v>13867</v>
      </c>
      <c r="H226" s="2" t="s">
        <v>13868</v>
      </c>
      <c r="I226" s="2" t="s">
        <v>14586</v>
      </c>
      <c r="J226" s="2"/>
      <c r="K226" s="2" t="n">
        <v>92</v>
      </c>
      <c r="L226" s="2"/>
      <c r="M226" s="2" t="s">
        <v>14587</v>
      </c>
      <c r="N226" s="2" t="n">
        <f aca="false">COUNTA('Layout Mercado Libre'!AH226:AM226)</f>
        <v>3</v>
      </c>
      <c r="O226" s="2" t="s">
        <v>13882</v>
      </c>
      <c r="P226" s="2" t="n">
        <v>0</v>
      </c>
      <c r="Q226" s="2" t="s">
        <v>14588</v>
      </c>
    </row>
    <row r="227" customFormat="false" ht="15" hidden="false" customHeight="false" outlineLevel="0" collapsed="false">
      <c r="A227" s="8" t="s">
        <v>2874</v>
      </c>
      <c r="B227" s="10" t="str">
        <f aca="false">'Layout Mercado Libre'!C227</f>
        <v>Materna Vitaminas y Minerales 30 Tabletas</v>
      </c>
      <c r="C227" s="2" t="s">
        <v>89</v>
      </c>
      <c r="D227" s="2" t="s">
        <v>13864</v>
      </c>
      <c r="E227" s="2" t="s">
        <v>13865</v>
      </c>
      <c r="F227" s="2" t="s">
        <v>13873</v>
      </c>
      <c r="G227" s="2"/>
      <c r="H227" s="2"/>
      <c r="I227" s="2" t="s">
        <v>14589</v>
      </c>
      <c r="J227" s="2"/>
      <c r="K227" s="2" t="n">
        <v>0</v>
      </c>
      <c r="L227" s="2"/>
      <c r="M227" s="2" t="s">
        <v>14590</v>
      </c>
      <c r="N227" s="2" t="n">
        <f aca="false">COUNTA('Layout Mercado Libre'!AH227:AM227)</f>
        <v>2</v>
      </c>
      <c r="O227" s="2" t="s">
        <v>13882</v>
      </c>
      <c r="P227" s="2" t="n">
        <v>0</v>
      </c>
      <c r="Q227" s="2" t="s">
        <v>14591</v>
      </c>
    </row>
    <row r="228" customFormat="false" ht="15" hidden="false" customHeight="false" outlineLevel="0" collapsed="false">
      <c r="A228" s="8" t="s">
        <v>2886</v>
      </c>
      <c r="B228" s="10" t="str">
        <f aca="false">'Layout Mercado Libre'!C228</f>
        <v>Alcohol Etílico Dibar 96° 500 ml Caja 24 Piezas</v>
      </c>
      <c r="C228" s="2" t="s">
        <v>89</v>
      </c>
      <c r="D228" s="2" t="s">
        <v>13945</v>
      </c>
      <c r="E228" s="2" t="s">
        <v>13865</v>
      </c>
      <c r="F228" s="2" t="s">
        <v>13873</v>
      </c>
      <c r="G228" s="2"/>
      <c r="H228" s="2"/>
      <c r="I228" s="2" t="s">
        <v>14592</v>
      </c>
      <c r="J228" s="2"/>
      <c r="K228" s="2" t="n">
        <v>66</v>
      </c>
      <c r="L228" s="2"/>
      <c r="M228" s="2" t="s">
        <v>14593</v>
      </c>
      <c r="N228" s="2" t="n">
        <f aca="false">COUNTA('Layout Mercado Libre'!AH228:AM228)</f>
        <v>1</v>
      </c>
      <c r="O228" s="2" t="s">
        <v>13871</v>
      </c>
      <c r="P228" s="2" t="n">
        <v>1</v>
      </c>
      <c r="Q228" s="2" t="s">
        <v>14594</v>
      </c>
    </row>
    <row r="229" customFormat="false" ht="15" hidden="false" customHeight="false" outlineLevel="0" collapsed="false">
      <c r="A229" s="8" t="s">
        <v>2895</v>
      </c>
      <c r="B229" s="10" t="str">
        <f aca="false">'Layout Mercado Libre'!C229</f>
        <v>Desenfriol D Antigripal 30 Tabletas</v>
      </c>
      <c r="C229" s="2" t="s">
        <v>89</v>
      </c>
      <c r="D229" s="2" t="s">
        <v>13864</v>
      </c>
      <c r="E229" s="2" t="s">
        <v>13865</v>
      </c>
      <c r="F229" s="2" t="s">
        <v>13914</v>
      </c>
      <c r="G229" s="2"/>
      <c r="H229" s="2"/>
      <c r="I229" s="2" t="s">
        <v>14595</v>
      </c>
      <c r="J229" s="2"/>
      <c r="K229" s="2" t="n">
        <v>1428</v>
      </c>
      <c r="L229" s="2"/>
      <c r="M229" s="2" t="s">
        <v>14596</v>
      </c>
      <c r="N229" s="2" t="n">
        <f aca="false">COUNTA('Layout Mercado Libre'!AH229:AM229)</f>
        <v>3</v>
      </c>
      <c r="O229" s="2" t="s">
        <v>13882</v>
      </c>
      <c r="P229" s="2" t="n">
        <v>1</v>
      </c>
      <c r="Q229" s="2" t="s">
        <v>14597</v>
      </c>
    </row>
    <row r="230" customFormat="false" ht="15" hidden="false" customHeight="false" outlineLevel="0" collapsed="false">
      <c r="A230" s="8" t="s">
        <v>2908</v>
      </c>
      <c r="B230" s="10" t="str">
        <f aca="false">'Layout Mercado Libre'!C230</f>
        <v>Prueba de Embarazo Clearblue Plus 1 Prueba</v>
      </c>
      <c r="C230" s="2" t="s">
        <v>89</v>
      </c>
      <c r="D230" s="2" t="s">
        <v>13864</v>
      </c>
      <c r="E230" s="2" t="s">
        <v>13865</v>
      </c>
      <c r="F230" s="2" t="s">
        <v>13873</v>
      </c>
      <c r="G230" s="2"/>
      <c r="H230" s="2"/>
      <c r="I230" s="2" t="s">
        <v>14598</v>
      </c>
      <c r="J230" s="2"/>
      <c r="K230" s="2" t="n">
        <v>1684</v>
      </c>
      <c r="L230" s="2"/>
      <c r="M230" s="2" t="s">
        <v>14599</v>
      </c>
      <c r="N230" s="2" t="n">
        <f aca="false">COUNTA('Layout Mercado Libre'!AH230:AM230)</f>
        <v>2</v>
      </c>
      <c r="O230" s="2" t="s">
        <v>13882</v>
      </c>
      <c r="P230" s="2" t="n">
        <v>0</v>
      </c>
      <c r="Q230" s="2" t="s">
        <v>14600</v>
      </c>
    </row>
    <row r="231" customFormat="false" ht="15" hidden="false" customHeight="false" outlineLevel="0" collapsed="false">
      <c r="A231" s="8" t="s">
        <v>2921</v>
      </c>
      <c r="B231" s="10" t="str">
        <f aca="false">'Layout Mercado Libre'!C231</f>
        <v>Hemosin-K Oral Carbazocromo Menadiona 25/5 mg 32 Tabletas</v>
      </c>
      <c r="C231" s="2" t="s">
        <v>89</v>
      </c>
      <c r="D231" s="2" t="s">
        <v>13864</v>
      </c>
      <c r="E231" s="2" t="s">
        <v>13865</v>
      </c>
      <c r="F231" s="2" t="s">
        <v>13932</v>
      </c>
      <c r="G231" s="2"/>
      <c r="H231" s="2"/>
      <c r="I231" s="2" t="s">
        <v>14601</v>
      </c>
      <c r="J231" s="2"/>
      <c r="K231" s="2" t="n">
        <v>38</v>
      </c>
      <c r="L231" s="2"/>
      <c r="M231" s="2" t="s">
        <v>14602</v>
      </c>
      <c r="N231" s="2" t="n">
        <f aca="false">COUNTA('Layout Mercado Libre'!AH231:AM231)</f>
        <v>2</v>
      </c>
      <c r="O231" s="2" t="s">
        <v>13871</v>
      </c>
      <c r="P231" s="2" t="n">
        <v>1</v>
      </c>
      <c r="Q231" s="2" t="s">
        <v>14603</v>
      </c>
    </row>
    <row r="232" customFormat="false" ht="15" hidden="false" customHeight="false" outlineLevel="0" collapsed="false">
      <c r="A232" s="8" t="s">
        <v>2932</v>
      </c>
      <c r="B232" s="10" t="str">
        <f aca="false">'Layout Mercado Libre'!C232</f>
        <v>Bepanthen Pomada Dexpantenol 5% Protectora 100 g</v>
      </c>
      <c r="C232" s="2" t="s">
        <v>89</v>
      </c>
      <c r="D232" s="2" t="s">
        <v>13864</v>
      </c>
      <c r="E232" s="2" t="s">
        <v>13865</v>
      </c>
      <c r="F232" s="2" t="s">
        <v>13914</v>
      </c>
      <c r="G232" s="2"/>
      <c r="H232" s="2"/>
      <c r="I232" s="2" t="s">
        <v>14604</v>
      </c>
      <c r="J232" s="2"/>
      <c r="K232" s="2" t="n">
        <v>724</v>
      </c>
      <c r="L232" s="2"/>
      <c r="M232" s="2" t="s">
        <v>14605</v>
      </c>
      <c r="N232" s="2" t="n">
        <f aca="false">COUNTA('Layout Mercado Libre'!AH232:AM232)</f>
        <v>2</v>
      </c>
      <c r="O232" s="2" t="s">
        <v>13871</v>
      </c>
      <c r="P232" s="2" t="n">
        <v>0</v>
      </c>
      <c r="Q232" s="2" t="s">
        <v>14606</v>
      </c>
    </row>
    <row r="233" customFormat="false" ht="15" hidden="false" customHeight="false" outlineLevel="0" collapsed="false">
      <c r="A233" s="8" t="s">
        <v>2943</v>
      </c>
      <c r="B233" s="10" t="str">
        <f aca="false">'Layout Mercado Libre'!C233</f>
        <v>Glucovance Metformina Glibenclamida 500/5 mg 60 Tabletas</v>
      </c>
      <c r="C233" s="2" t="s">
        <v>89</v>
      </c>
      <c r="D233" s="2" t="s">
        <v>13864</v>
      </c>
      <c r="E233" s="2" t="s">
        <v>13865</v>
      </c>
      <c r="F233" s="2" t="s">
        <v>13866</v>
      </c>
      <c r="G233" s="2" t="s">
        <v>13889</v>
      </c>
      <c r="H233" s="2" t="s">
        <v>13890</v>
      </c>
      <c r="I233" s="2" t="s">
        <v>14607</v>
      </c>
      <c r="J233" s="2"/>
      <c r="K233" s="2" t="n">
        <v>121</v>
      </c>
      <c r="L233" s="2"/>
      <c r="M233" s="2" t="s">
        <v>14608</v>
      </c>
      <c r="N233" s="2" t="n">
        <f aca="false">COUNTA('Layout Mercado Libre'!AH233:AM233)</f>
        <v>3</v>
      </c>
      <c r="O233" s="2" t="s">
        <v>13882</v>
      </c>
      <c r="P233" s="2" t="n">
        <v>1</v>
      </c>
      <c r="Q233" s="2" t="s">
        <v>14609</v>
      </c>
    </row>
    <row r="234" customFormat="false" ht="15" hidden="false" customHeight="false" outlineLevel="0" collapsed="false">
      <c r="A234" s="8" t="s">
        <v>2955</v>
      </c>
      <c r="B234" s="10" t="str">
        <f aca="false">'Layout Mercado Libre'!C234</f>
        <v>Concor Bisoprolol 2.5 mg 30 Tabletas</v>
      </c>
      <c r="C234" s="2" t="s">
        <v>89</v>
      </c>
      <c r="D234" s="2" t="s">
        <v>13864</v>
      </c>
      <c r="E234" s="2" t="s">
        <v>13865</v>
      </c>
      <c r="F234" s="2" t="s">
        <v>13866</v>
      </c>
      <c r="G234" s="2" t="s">
        <v>14465</v>
      </c>
      <c r="H234" s="2" t="s">
        <v>14466</v>
      </c>
      <c r="I234" s="2" t="s">
        <v>14610</v>
      </c>
      <c r="J234" s="2"/>
      <c r="K234" s="2" t="n">
        <v>63</v>
      </c>
      <c r="L234" s="2"/>
      <c r="M234" s="2" t="s">
        <v>14611</v>
      </c>
      <c r="N234" s="2" t="n">
        <f aca="false">COUNTA('Layout Mercado Libre'!AH234:AM234)</f>
        <v>2</v>
      </c>
      <c r="O234" s="2" t="s">
        <v>13871</v>
      </c>
      <c r="P234" s="2" t="n">
        <v>1</v>
      </c>
      <c r="Q234" s="2" t="s">
        <v>14612</v>
      </c>
    </row>
    <row r="235" customFormat="false" ht="15" hidden="false" customHeight="false" outlineLevel="0" collapsed="false">
      <c r="A235" s="8" t="s">
        <v>2965</v>
      </c>
      <c r="B235" s="10" t="str">
        <f aca="false">'Layout Mercado Libre'!C235</f>
        <v>Clamoxin 12h Amoxicilina Clavulanato 875/125 mg 10 Tabletas</v>
      </c>
      <c r="C235" s="2" t="s">
        <v>89</v>
      </c>
      <c r="D235" s="2" t="s">
        <v>13864</v>
      </c>
      <c r="E235" s="2" t="s">
        <v>13865</v>
      </c>
      <c r="F235" s="2" t="s">
        <v>13866</v>
      </c>
      <c r="G235" s="2" t="s">
        <v>13967</v>
      </c>
      <c r="H235" s="2" t="s">
        <v>13968</v>
      </c>
      <c r="I235" s="2" t="s">
        <v>14613</v>
      </c>
      <c r="J235" s="2"/>
      <c r="K235" s="2" t="n">
        <v>421</v>
      </c>
      <c r="L235" s="2"/>
      <c r="M235" s="2" t="s">
        <v>14614</v>
      </c>
      <c r="N235" s="2" t="n">
        <f aca="false">COUNTA('Layout Mercado Libre'!AH235:AM235)</f>
        <v>6</v>
      </c>
      <c r="O235" s="2" t="s">
        <v>13882</v>
      </c>
      <c r="P235" s="2" t="n">
        <v>2</v>
      </c>
      <c r="Q235" s="2" t="s">
        <v>14615</v>
      </c>
    </row>
    <row r="236" customFormat="false" ht="15" hidden="false" customHeight="false" outlineLevel="0" collapsed="false">
      <c r="A236" s="8" t="s">
        <v>2982</v>
      </c>
      <c r="B236" s="10" t="str">
        <f aca="false">'Layout Mercado Libre'!C236</f>
        <v>Tiaminal B12 Trivalente A.P. 30 Cápsulas</v>
      </c>
      <c r="C236" s="2" t="s">
        <v>89</v>
      </c>
      <c r="D236" s="2" t="s">
        <v>13864</v>
      </c>
      <c r="E236" s="2" t="s">
        <v>13865</v>
      </c>
      <c r="F236" s="2" t="s">
        <v>13914</v>
      </c>
      <c r="G236" s="2"/>
      <c r="H236" s="2"/>
      <c r="I236" s="2" t="s">
        <v>14616</v>
      </c>
      <c r="J236" s="2"/>
      <c r="K236" s="2" t="n">
        <v>13</v>
      </c>
      <c r="L236" s="2"/>
      <c r="M236" s="2" t="s">
        <v>14617</v>
      </c>
      <c r="N236" s="2" t="n">
        <f aca="false">COUNTA('Layout Mercado Libre'!AH236:AM236)</f>
        <v>5</v>
      </c>
      <c r="O236" s="2" t="s">
        <v>13882</v>
      </c>
      <c r="P236" s="2" t="n">
        <v>1</v>
      </c>
      <c r="Q236" s="2" t="s">
        <v>14618</v>
      </c>
    </row>
    <row r="237" customFormat="false" ht="15" hidden="false" customHeight="false" outlineLevel="0" collapsed="false">
      <c r="A237" s="8" t="s">
        <v>2996</v>
      </c>
      <c r="B237" s="10" t="str">
        <f aca="false">'Layout Mercado Libre'!C237</f>
        <v>Sophipren Ofteno Prednisolona 10 mg/ml Gotas Oftálmicas 5 ml</v>
      </c>
      <c r="C237" s="2" t="s">
        <v>89</v>
      </c>
      <c r="D237" s="2" t="s">
        <v>13864</v>
      </c>
      <c r="E237" s="2" t="s">
        <v>13865</v>
      </c>
      <c r="F237" s="2" t="s">
        <v>13866</v>
      </c>
      <c r="G237" s="2" t="s">
        <v>14078</v>
      </c>
      <c r="H237" s="2" t="s">
        <v>14079</v>
      </c>
      <c r="I237" s="2" t="s">
        <v>14619</v>
      </c>
      <c r="J237" s="2"/>
      <c r="K237" s="2" t="n">
        <v>29</v>
      </c>
      <c r="L237" s="2"/>
      <c r="M237" s="2" t="s">
        <v>14620</v>
      </c>
      <c r="N237" s="2" t="n">
        <f aca="false">COUNTA('Layout Mercado Libre'!AH237:AM237)</f>
        <v>2</v>
      </c>
      <c r="O237" s="2" t="s">
        <v>13871</v>
      </c>
      <c r="P237" s="2" t="n">
        <v>0</v>
      </c>
      <c r="Q237" s="2" t="s">
        <v>14621</v>
      </c>
    </row>
    <row r="238" customFormat="false" ht="15" hidden="false" customHeight="false" outlineLevel="0" collapsed="false">
      <c r="A238" s="8" t="s">
        <v>3009</v>
      </c>
      <c r="B238" s="10" t="str">
        <f aca="false">'Layout Mercado Libre'!C238</f>
        <v>Tesalon Adulto Tesaperl Benzonatato 100 mg 20 Cápsulas</v>
      </c>
      <c r="C238" s="2" t="s">
        <v>89</v>
      </c>
      <c r="D238" s="2" t="s">
        <v>13864</v>
      </c>
      <c r="E238" s="2" t="s">
        <v>13865</v>
      </c>
      <c r="F238" s="2" t="s">
        <v>13914</v>
      </c>
      <c r="G238" s="2"/>
      <c r="H238" s="2"/>
      <c r="I238" s="2" t="s">
        <v>14622</v>
      </c>
      <c r="J238" s="2"/>
      <c r="K238" s="2" t="n">
        <v>388</v>
      </c>
      <c r="L238" s="2"/>
      <c r="M238" s="2" t="s">
        <v>14623</v>
      </c>
      <c r="N238" s="2" t="n">
        <f aca="false">COUNTA('Layout Mercado Libre'!AH238:AM238)</f>
        <v>2</v>
      </c>
      <c r="O238" s="2" t="s">
        <v>13871</v>
      </c>
      <c r="P238" s="2" t="n">
        <v>0</v>
      </c>
      <c r="Q238" s="2" t="s">
        <v>14624</v>
      </c>
    </row>
    <row r="239" customFormat="false" ht="15" hidden="false" customHeight="false" outlineLevel="0" collapsed="false">
      <c r="A239" s="8" t="s">
        <v>3021</v>
      </c>
      <c r="B239" s="10" t="str">
        <f aca="false">'Layout Mercado Libre'!C239</f>
        <v>Vick VapoRub Ungüento 12 g Exhibidor 12 Latas</v>
      </c>
      <c r="C239" s="2" t="s">
        <v>89</v>
      </c>
      <c r="D239" s="2" t="s">
        <v>13864</v>
      </c>
      <c r="E239" s="2" t="s">
        <v>13865</v>
      </c>
      <c r="F239" s="2" t="s">
        <v>13914</v>
      </c>
      <c r="G239" s="2"/>
      <c r="H239" s="2"/>
      <c r="I239" s="2" t="s">
        <v>14625</v>
      </c>
      <c r="J239" s="2"/>
      <c r="K239" s="2" t="n">
        <v>1754</v>
      </c>
      <c r="L239" s="2"/>
      <c r="M239" s="2" t="s">
        <v>14626</v>
      </c>
      <c r="N239" s="2" t="n">
        <f aca="false">COUNTA('Layout Mercado Libre'!AH239:AM239)</f>
        <v>2</v>
      </c>
      <c r="O239" s="2" t="s">
        <v>13882</v>
      </c>
      <c r="P239" s="2" t="n">
        <v>0</v>
      </c>
      <c r="Q239" s="2" t="s">
        <v>14627</v>
      </c>
    </row>
    <row r="240" customFormat="false" ht="15" hidden="false" customHeight="false" outlineLevel="0" collapsed="false">
      <c r="A240" s="8" t="s">
        <v>3032</v>
      </c>
      <c r="B240" s="10" t="str">
        <f aca="false">'Layout Mercado Libre'!C240</f>
        <v>Alin Dexametasona 8 mg/2 ml Solución Inyectable 1 Ampolleta</v>
      </c>
      <c r="C240" s="2" t="s">
        <v>89</v>
      </c>
      <c r="D240" s="2" t="s">
        <v>13864</v>
      </c>
      <c r="E240" s="2" t="s">
        <v>13865</v>
      </c>
      <c r="F240" s="2" t="s">
        <v>13866</v>
      </c>
      <c r="G240" s="2" t="s">
        <v>14225</v>
      </c>
      <c r="H240" s="2" t="s">
        <v>14226</v>
      </c>
      <c r="I240" s="2" t="s">
        <v>14628</v>
      </c>
      <c r="J240" s="2"/>
      <c r="K240" s="2" t="n">
        <v>15</v>
      </c>
      <c r="L240" s="2"/>
      <c r="M240" s="2" t="s">
        <v>14629</v>
      </c>
      <c r="N240" s="2" t="n">
        <f aca="false">COUNTA('Layout Mercado Libre'!AH240:AM240)</f>
        <v>3</v>
      </c>
      <c r="O240" s="2" t="s">
        <v>13871</v>
      </c>
      <c r="P240" s="2" t="n">
        <v>0</v>
      </c>
      <c r="Q240" s="2" t="s">
        <v>14630</v>
      </c>
    </row>
    <row r="241" customFormat="false" ht="15" hidden="false" customHeight="false" outlineLevel="0" collapsed="false">
      <c r="A241" s="8" t="s">
        <v>3046</v>
      </c>
      <c r="B241" s="10" t="str">
        <f aca="false">'Layout Mercado Libre'!C241</f>
        <v>Avapena Cloropiramina 25 mg 20 Tabletas</v>
      </c>
      <c r="C241" s="2" t="s">
        <v>89</v>
      </c>
      <c r="D241" s="2" t="s">
        <v>13864</v>
      </c>
      <c r="E241" s="2" t="s">
        <v>13865</v>
      </c>
      <c r="F241" s="2" t="s">
        <v>13914</v>
      </c>
      <c r="G241" s="2"/>
      <c r="H241" s="2"/>
      <c r="I241" s="2" t="s">
        <v>14631</v>
      </c>
      <c r="J241" s="2"/>
      <c r="K241" s="2" t="n">
        <v>0</v>
      </c>
      <c r="L241" s="2"/>
      <c r="M241" s="2" t="s">
        <v>14632</v>
      </c>
      <c r="N241" s="2" t="n">
        <f aca="false">COUNTA('Layout Mercado Libre'!AH241:AM241)</f>
        <v>3</v>
      </c>
      <c r="O241" s="2" t="s">
        <v>13882</v>
      </c>
      <c r="P241" s="2" t="n">
        <v>0</v>
      </c>
      <c r="Q241" s="2" t="s">
        <v>14633</v>
      </c>
    </row>
    <row r="242" customFormat="false" ht="15" hidden="false" customHeight="false" outlineLevel="0" collapsed="false">
      <c r="A242" s="8" t="s">
        <v>3061</v>
      </c>
      <c r="B242" s="10" t="str">
        <f aca="false">'Layout Mercado Libre'!C242</f>
        <v>Lodestar Losartán Potásico 50 mg 30 Tabletas</v>
      </c>
      <c r="C242" s="2" t="s">
        <v>89</v>
      </c>
      <c r="D242" s="2" t="s">
        <v>13864</v>
      </c>
      <c r="E242" s="2" t="s">
        <v>13865</v>
      </c>
      <c r="F242" s="2" t="s">
        <v>13866</v>
      </c>
      <c r="G242" s="2" t="s">
        <v>14465</v>
      </c>
      <c r="H242" s="2" t="s">
        <v>14466</v>
      </c>
      <c r="I242" s="2" t="s">
        <v>14634</v>
      </c>
      <c r="J242" s="2"/>
      <c r="K242" s="2" t="n">
        <v>57</v>
      </c>
      <c r="L242" s="2"/>
      <c r="M242" s="2" t="s">
        <v>14635</v>
      </c>
      <c r="N242" s="2" t="n">
        <f aca="false">COUNTA('Layout Mercado Libre'!AH242:AM242)</f>
        <v>3</v>
      </c>
      <c r="O242" s="2" t="s">
        <v>13871</v>
      </c>
      <c r="P242" s="2" t="n">
        <v>0</v>
      </c>
      <c r="Q242" s="2" t="s">
        <v>14636</v>
      </c>
    </row>
    <row r="243" customFormat="false" ht="15" hidden="false" customHeight="false" outlineLevel="0" collapsed="false">
      <c r="A243" s="8" t="s">
        <v>3072</v>
      </c>
      <c r="B243" s="10" t="str">
        <f aca="false">'Layout Mercado Libre'!C243</f>
        <v>Somazina Citicolina 500 mg 20 Comprimidos Recubiertos</v>
      </c>
      <c r="C243" s="2" t="s">
        <v>89</v>
      </c>
      <c r="D243" s="2" t="s">
        <v>13864</v>
      </c>
      <c r="E243" s="2" t="s">
        <v>13865</v>
      </c>
      <c r="F243" s="2" t="s">
        <v>13866</v>
      </c>
      <c r="G243" s="2" t="s">
        <v>13867</v>
      </c>
      <c r="H243" s="2" t="s">
        <v>13868</v>
      </c>
      <c r="I243" s="2" t="s">
        <v>14637</v>
      </c>
      <c r="J243" s="2"/>
      <c r="K243" s="2" t="n">
        <v>1</v>
      </c>
      <c r="L243" s="2"/>
      <c r="M243" s="2" t="s">
        <v>14638</v>
      </c>
      <c r="N243" s="2" t="n">
        <f aca="false">COUNTA('Layout Mercado Libre'!AH243:AM243)</f>
        <v>3</v>
      </c>
      <c r="O243" s="2" t="s">
        <v>13882</v>
      </c>
      <c r="P243" s="2" t="n">
        <v>1</v>
      </c>
      <c r="Q243" s="2" t="s">
        <v>14639</v>
      </c>
    </row>
    <row r="244" customFormat="false" ht="15" hidden="false" customHeight="false" outlineLevel="0" collapsed="false">
      <c r="A244" s="8" t="s">
        <v>3084</v>
      </c>
      <c r="B244" s="10" t="str">
        <f aca="false">'Layout Mercado Libre'!C244</f>
        <v>Ajolotius Jarabe Original con Miel Ajolomiel 250 ml</v>
      </c>
      <c r="C244" s="2" t="s">
        <v>89</v>
      </c>
      <c r="D244" s="2" t="s">
        <v>13864</v>
      </c>
      <c r="E244" s="2" t="s">
        <v>13865</v>
      </c>
      <c r="F244" s="2" t="s">
        <v>13873</v>
      </c>
      <c r="G244" s="2"/>
      <c r="H244" s="2"/>
      <c r="I244" s="2" t="s">
        <v>14640</v>
      </c>
      <c r="J244" s="2"/>
      <c r="K244" s="2" t="n">
        <v>3515</v>
      </c>
      <c r="L244" s="2" t="s">
        <v>14641</v>
      </c>
      <c r="M244" s="2" t="s">
        <v>14642</v>
      </c>
      <c r="N244" s="2" t="n">
        <f aca="false">COUNTA('Layout Mercado Libre'!AH244:AM244)</f>
        <v>3</v>
      </c>
      <c r="O244" s="2" t="s">
        <v>13900</v>
      </c>
      <c r="P244" s="2" t="n">
        <v>0</v>
      </c>
      <c r="Q244" s="2" t="s">
        <v>14643</v>
      </c>
    </row>
    <row r="245" customFormat="false" ht="15" hidden="false" customHeight="false" outlineLevel="0" collapsed="false">
      <c r="A245" s="8" t="s">
        <v>3098</v>
      </c>
      <c r="B245" s="10" t="str">
        <f aca="false">'Layout Mercado Libre'!C245</f>
        <v>Tempra Paracetamol 500 mg 10 Tabletas</v>
      </c>
      <c r="C245" s="2" t="s">
        <v>89</v>
      </c>
      <c r="D245" s="2" t="s">
        <v>13864</v>
      </c>
      <c r="E245" s="2" t="s">
        <v>13865</v>
      </c>
      <c r="F245" s="2" t="s">
        <v>13914</v>
      </c>
      <c r="G245" s="2"/>
      <c r="H245" s="2"/>
      <c r="I245" s="2" t="s">
        <v>14644</v>
      </c>
      <c r="J245" s="2"/>
      <c r="K245" s="2" t="n">
        <v>1346</v>
      </c>
      <c r="L245" s="2" t="s">
        <v>14645</v>
      </c>
      <c r="M245" s="2" t="s">
        <v>14646</v>
      </c>
      <c r="N245" s="2" t="n">
        <f aca="false">COUNTA('Layout Mercado Libre'!AH245:AM245)</f>
        <v>3</v>
      </c>
      <c r="O245" s="2" t="s">
        <v>13900</v>
      </c>
      <c r="P245" s="2" t="n">
        <v>0</v>
      </c>
      <c r="Q245" s="2" t="s">
        <v>14647</v>
      </c>
    </row>
    <row r="246" customFormat="false" ht="15" hidden="false" customHeight="false" outlineLevel="0" collapsed="false">
      <c r="A246" s="8" t="s">
        <v>3110</v>
      </c>
      <c r="B246" s="10" t="str">
        <f aca="false">'Layout Mercado Libre'!C246</f>
        <v>Fitoestimulina Crema Tópica 30 g</v>
      </c>
      <c r="C246" s="2" t="s">
        <v>89</v>
      </c>
      <c r="D246" s="2" t="s">
        <v>13864</v>
      </c>
      <c r="E246" s="2" t="s">
        <v>13865</v>
      </c>
      <c r="F246" s="2" t="s">
        <v>13932</v>
      </c>
      <c r="G246" s="2"/>
      <c r="H246" s="2"/>
      <c r="I246" s="2" t="s">
        <v>14648</v>
      </c>
      <c r="J246" s="2"/>
      <c r="K246" s="2" t="n">
        <v>133</v>
      </c>
      <c r="L246" s="2"/>
      <c r="M246" s="2" t="s">
        <v>14649</v>
      </c>
      <c r="N246" s="2" t="n">
        <f aca="false">COUNTA('Layout Mercado Libre'!AH246:AM246)</f>
        <v>1</v>
      </c>
      <c r="O246" s="2" t="s">
        <v>13938</v>
      </c>
      <c r="P246" s="2" t="n">
        <v>0</v>
      </c>
      <c r="Q246" s="2" t="s">
        <v>14650</v>
      </c>
    </row>
    <row r="247" customFormat="false" ht="15" hidden="false" customHeight="false" outlineLevel="0" collapsed="false">
      <c r="A247" s="8" t="s">
        <v>3120</v>
      </c>
      <c r="B247" s="10" t="str">
        <f aca="false">'Layout Mercado Libre'!C247</f>
        <v>Fabroven 150/150/100 mg Extracto de Ruscus 30 Cápsulas</v>
      </c>
      <c r="C247" s="2" t="s">
        <v>89</v>
      </c>
      <c r="D247" s="2" t="s">
        <v>13864</v>
      </c>
      <c r="E247" s="2" t="s">
        <v>13865</v>
      </c>
      <c r="F247" s="2" t="s">
        <v>13932</v>
      </c>
      <c r="G247" s="2"/>
      <c r="H247" s="2"/>
      <c r="I247" s="2" t="s">
        <v>14651</v>
      </c>
      <c r="J247" s="2" t="s">
        <v>14652</v>
      </c>
      <c r="K247" s="2" t="n">
        <v>98</v>
      </c>
      <c r="L247" s="2"/>
      <c r="M247" s="2" t="s">
        <v>14653</v>
      </c>
      <c r="N247" s="2" t="n">
        <f aca="false">COUNTA('Layout Mercado Libre'!AH247:AM247)</f>
        <v>1</v>
      </c>
      <c r="O247" s="2" t="s">
        <v>13871</v>
      </c>
      <c r="P247" s="2" t="n">
        <v>0</v>
      </c>
      <c r="Q247" s="2" t="s">
        <v>14654</v>
      </c>
    </row>
    <row r="248" customFormat="false" ht="15" hidden="false" customHeight="false" outlineLevel="0" collapsed="false">
      <c r="A248" s="8" t="s">
        <v>3130</v>
      </c>
      <c r="B248" s="10" t="str">
        <f aca="false">'Layout Mercado Libre'!C248</f>
        <v>Next Tabs Antigripal 10 Tabletas</v>
      </c>
      <c r="C248" s="2" t="s">
        <v>89</v>
      </c>
      <c r="D248" s="2" t="s">
        <v>13864</v>
      </c>
      <c r="E248" s="2" t="s">
        <v>13865</v>
      </c>
      <c r="F248" s="2" t="s">
        <v>13914</v>
      </c>
      <c r="G248" s="2"/>
      <c r="H248" s="2"/>
      <c r="I248" s="2" t="s">
        <v>14655</v>
      </c>
      <c r="J248" s="2"/>
      <c r="K248" s="2" t="n">
        <v>5195</v>
      </c>
      <c r="L248" s="2"/>
      <c r="M248" s="2" t="s">
        <v>14656</v>
      </c>
      <c r="N248" s="2" t="n">
        <f aca="false">COUNTA('Layout Mercado Libre'!AH248:AM248)</f>
        <v>4</v>
      </c>
      <c r="O248" s="2" t="s">
        <v>13882</v>
      </c>
      <c r="P248" s="2" t="n">
        <v>0</v>
      </c>
      <c r="Q248" s="2" t="s">
        <v>14657</v>
      </c>
    </row>
    <row r="249" customFormat="false" ht="15" hidden="false" customHeight="false" outlineLevel="0" collapsed="false">
      <c r="A249" s="8" t="s">
        <v>3144</v>
      </c>
      <c r="B249" s="10" t="str">
        <f aca="false">'Layout Mercado Libre'!C249</f>
        <v>Lomotil Loperamida 2 mg 8 Tabletas</v>
      </c>
      <c r="C249" s="2" t="s">
        <v>89</v>
      </c>
      <c r="D249" s="2" t="s">
        <v>13864</v>
      </c>
      <c r="E249" s="2" t="s">
        <v>13865</v>
      </c>
      <c r="F249" s="2" t="s">
        <v>13914</v>
      </c>
      <c r="G249" s="2"/>
      <c r="H249" s="2"/>
      <c r="I249" s="2" t="s">
        <v>14658</v>
      </c>
      <c r="J249" s="2"/>
      <c r="K249" s="2" t="n">
        <v>1604</v>
      </c>
      <c r="L249" s="2" t="s">
        <v>14659</v>
      </c>
      <c r="M249" s="2" t="s">
        <v>14660</v>
      </c>
      <c r="N249" s="2" t="n">
        <f aca="false">COUNTA('Layout Mercado Libre'!AH249:AM249)</f>
        <v>2</v>
      </c>
      <c r="O249" s="2" t="s">
        <v>13882</v>
      </c>
      <c r="P249" s="2" t="n">
        <v>0</v>
      </c>
      <c r="Q249" s="2" t="s">
        <v>14661</v>
      </c>
    </row>
    <row r="250" customFormat="false" ht="15" hidden="false" customHeight="false" outlineLevel="0" collapsed="false">
      <c r="A250" s="8" t="s">
        <v>3156</v>
      </c>
      <c r="B250" s="10" t="str">
        <f aca="false">'Layout Mercado Libre'!C250</f>
        <v>Recoverón N Ungüento Acexamato Neomicina 40 g</v>
      </c>
      <c r="C250" s="2" t="s">
        <v>89</v>
      </c>
      <c r="D250" s="2" t="s">
        <v>13864</v>
      </c>
      <c r="E250" s="2" t="s">
        <v>13865</v>
      </c>
      <c r="F250" s="2" t="s">
        <v>13932</v>
      </c>
      <c r="G250" s="2"/>
      <c r="H250" s="2"/>
      <c r="I250" s="2" t="s">
        <v>14662</v>
      </c>
      <c r="J250" s="2"/>
      <c r="K250" s="2" t="n">
        <v>0</v>
      </c>
      <c r="L250" s="2"/>
      <c r="M250" s="2" t="s">
        <v>14663</v>
      </c>
      <c r="N250" s="2" t="n">
        <f aca="false">COUNTA('Layout Mercado Libre'!AH250:AM250)</f>
        <v>2</v>
      </c>
      <c r="O250" s="2" t="s">
        <v>13871</v>
      </c>
      <c r="P250" s="2" t="n">
        <v>0</v>
      </c>
      <c r="Q250" s="2" t="s">
        <v>14664</v>
      </c>
    </row>
    <row r="251" customFormat="false" ht="15" hidden="false" customHeight="false" outlineLevel="0" collapsed="false">
      <c r="A251" s="8" t="s">
        <v>3167</v>
      </c>
      <c r="B251" s="10" t="str">
        <f aca="false">'Layout Mercado Libre'!C251</f>
        <v>Cuerpo Amarillo Fuerte Progesterona 50 mg/2 ml 6 Ampolletas</v>
      </c>
      <c r="C251" s="2" t="s">
        <v>89</v>
      </c>
      <c r="D251" s="2" t="s">
        <v>13864</v>
      </c>
      <c r="E251" s="2" t="s">
        <v>13865</v>
      </c>
      <c r="F251" s="2" t="s">
        <v>13866</v>
      </c>
      <c r="G251" s="2" t="s">
        <v>14225</v>
      </c>
      <c r="H251" s="2" t="s">
        <v>14226</v>
      </c>
      <c r="I251" s="2" t="s">
        <v>14665</v>
      </c>
      <c r="J251" s="2"/>
      <c r="K251" s="2" t="n">
        <v>16</v>
      </c>
      <c r="L251" s="2"/>
      <c r="M251" s="2" t="s">
        <v>14666</v>
      </c>
      <c r="N251" s="2" t="n">
        <f aca="false">COUNTA('Layout Mercado Libre'!AH251:AM251)</f>
        <v>4</v>
      </c>
      <c r="O251" s="2" t="s">
        <v>13882</v>
      </c>
      <c r="P251" s="2" t="n">
        <v>1</v>
      </c>
      <c r="Q251" s="2" t="s">
        <v>14667</v>
      </c>
    </row>
    <row r="252" customFormat="false" ht="15" hidden="false" customHeight="false" outlineLevel="0" collapsed="false">
      <c r="A252" s="8" t="s">
        <v>3180</v>
      </c>
      <c r="B252" s="10" t="str">
        <f aca="false">'Layout Mercado Libre'!C252</f>
        <v>Desenfriol-ito Plus Antigripal Masticable 24 Tabletas</v>
      </c>
      <c r="C252" s="2" t="s">
        <v>89</v>
      </c>
      <c r="D252" s="2" t="s">
        <v>13864</v>
      </c>
      <c r="E252" s="2" t="s">
        <v>13865</v>
      </c>
      <c r="F252" s="2" t="s">
        <v>13914</v>
      </c>
      <c r="G252" s="2"/>
      <c r="H252" s="2"/>
      <c r="I252" s="2" t="s">
        <v>14668</v>
      </c>
      <c r="J252" s="2"/>
      <c r="K252" s="2" t="n">
        <v>342</v>
      </c>
      <c r="L252" s="2"/>
      <c r="M252" s="2" t="s">
        <v>14669</v>
      </c>
      <c r="N252" s="2" t="n">
        <f aca="false">COUNTA('Layout Mercado Libre'!AH252:AM252)</f>
        <v>2</v>
      </c>
      <c r="O252" s="2" t="s">
        <v>13938</v>
      </c>
      <c r="P252" s="2" t="n">
        <v>0</v>
      </c>
      <c r="Q252" s="2" t="s">
        <v>14670</v>
      </c>
    </row>
    <row r="253" customFormat="false" ht="15" hidden="false" customHeight="false" outlineLevel="0" collapsed="false">
      <c r="A253" s="8" t="s">
        <v>3192</v>
      </c>
      <c r="B253" s="10" t="str">
        <f aca="false">'Layout Mercado Libre'!C253</f>
        <v>Sinuberase Colitis Probiótico 4 Billones 20 Ampolletas</v>
      </c>
      <c r="C253" s="2" t="s">
        <v>89</v>
      </c>
      <c r="D253" s="2" t="s">
        <v>13864</v>
      </c>
      <c r="E253" s="2" t="s">
        <v>13865</v>
      </c>
      <c r="F253" s="2" t="s">
        <v>13914</v>
      </c>
      <c r="G253" s="2"/>
      <c r="H253" s="2"/>
      <c r="I253" s="2" t="s">
        <v>14671</v>
      </c>
      <c r="J253" s="2"/>
      <c r="K253" s="2" t="n">
        <v>0</v>
      </c>
      <c r="L253" s="2"/>
      <c r="M253" s="2" t="s">
        <v>14672</v>
      </c>
      <c r="N253" s="2" t="n">
        <f aca="false">COUNTA('Layout Mercado Libre'!AH253:AM253)</f>
        <v>2</v>
      </c>
      <c r="O253" s="2" t="s">
        <v>13871</v>
      </c>
      <c r="P253" s="2" t="n">
        <v>0</v>
      </c>
      <c r="Q253" s="2" t="s">
        <v>14664</v>
      </c>
    </row>
    <row r="254" customFormat="false" ht="15" hidden="false" customHeight="false" outlineLevel="0" collapsed="false">
      <c r="A254" s="8" t="s">
        <v>3204</v>
      </c>
      <c r="B254" s="10" t="str">
        <f aca="false">'Layout Mercado Libre'!C254</f>
        <v>Buscapina Compositum 10 mg/250 mg 20 Tabletas</v>
      </c>
      <c r="C254" s="2" t="s">
        <v>89</v>
      </c>
      <c r="D254" s="2" t="s">
        <v>13864</v>
      </c>
      <c r="E254" s="2" t="s">
        <v>13865</v>
      </c>
      <c r="F254" s="2" t="s">
        <v>13866</v>
      </c>
      <c r="G254" s="2" t="s">
        <v>13889</v>
      </c>
      <c r="H254" s="2" t="s">
        <v>13890</v>
      </c>
      <c r="I254" s="2" t="s">
        <v>14673</v>
      </c>
      <c r="J254" s="2"/>
      <c r="K254" s="2" t="n">
        <v>169</v>
      </c>
      <c r="L254" s="2"/>
      <c r="M254" s="2" t="s">
        <v>14674</v>
      </c>
      <c r="N254" s="2" t="n">
        <f aca="false">COUNTA('Layout Mercado Libre'!AH254:AM254)</f>
        <v>1</v>
      </c>
      <c r="O254" s="2" t="s">
        <v>13871</v>
      </c>
      <c r="P254" s="2" t="n">
        <v>0</v>
      </c>
      <c r="Q254" s="2" t="s">
        <v>14675</v>
      </c>
    </row>
    <row r="255" customFormat="false" ht="15" hidden="false" customHeight="false" outlineLevel="0" collapsed="false">
      <c r="A255" s="8" t="s">
        <v>3213</v>
      </c>
      <c r="B255" s="10" t="str">
        <f aca="false">'Layout Mercado Libre'!C255</f>
        <v>Salofalk Mesalazina 500 mg 40 Tabletas</v>
      </c>
      <c r="C255" s="2" t="s">
        <v>89</v>
      </c>
      <c r="D255" s="2" t="s">
        <v>13864</v>
      </c>
      <c r="E255" s="2" t="s">
        <v>13865</v>
      </c>
      <c r="F255" s="2" t="s">
        <v>13932</v>
      </c>
      <c r="G255" s="2"/>
      <c r="H255" s="2"/>
      <c r="I255" s="2" t="s">
        <v>14676</v>
      </c>
      <c r="J255" s="2"/>
      <c r="K255" s="2" t="n">
        <v>0</v>
      </c>
      <c r="L255" s="2"/>
      <c r="M255" s="2" t="s">
        <v>14677</v>
      </c>
      <c r="N255" s="2" t="n">
        <f aca="false">COUNTA('Layout Mercado Libre'!AH255:AM255)</f>
        <v>2</v>
      </c>
      <c r="O255" s="2" t="s">
        <v>13871</v>
      </c>
      <c r="P255" s="2" t="n">
        <v>0</v>
      </c>
      <c r="Q255" s="2" t="s">
        <v>14678</v>
      </c>
    </row>
    <row r="256" customFormat="false" ht="15" hidden="false" customHeight="false" outlineLevel="0" collapsed="false">
      <c r="A256" s="8" t="s">
        <v>3224</v>
      </c>
      <c r="B256" s="10" t="str">
        <f aca="false">'Layout Mercado Libre'!C256</f>
        <v>Pañales Huggies All Around Unisex Etapa 7 40 Piezas</v>
      </c>
      <c r="C256" s="2" t="s">
        <v>89</v>
      </c>
      <c r="D256" s="2" t="s">
        <v>13864</v>
      </c>
      <c r="E256" s="2" t="s">
        <v>13865</v>
      </c>
      <c r="F256" s="2" t="s">
        <v>13873</v>
      </c>
      <c r="G256" s="2"/>
      <c r="H256" s="2"/>
      <c r="I256" s="2" t="s">
        <v>14679</v>
      </c>
      <c r="J256" s="2"/>
      <c r="K256" s="2" t="n">
        <v>23</v>
      </c>
      <c r="L256" s="2" t="s">
        <v>14680</v>
      </c>
      <c r="M256" s="2" t="s">
        <v>14681</v>
      </c>
      <c r="N256" s="2" t="n">
        <f aca="false">COUNTA('Layout Mercado Libre'!AH256:AM256)</f>
        <v>2</v>
      </c>
      <c r="O256" s="2" t="s">
        <v>13871</v>
      </c>
      <c r="P256" s="2" t="n">
        <v>0</v>
      </c>
      <c r="Q256" s="2" t="s">
        <v>14682</v>
      </c>
    </row>
    <row r="257" customFormat="false" ht="15" hidden="false" customHeight="false" outlineLevel="0" collapsed="false">
      <c r="A257" s="8" t="s">
        <v>3234</v>
      </c>
      <c r="B257" s="10" t="str">
        <f aca="false">'Layout Mercado Libre'!C257</f>
        <v>Pañales KleenBebé Absorsec Ultra Mediano 40 Piezas</v>
      </c>
      <c r="C257" s="2" t="s">
        <v>89</v>
      </c>
      <c r="D257" s="2" t="s">
        <v>13864</v>
      </c>
      <c r="E257" s="2" t="s">
        <v>13865</v>
      </c>
      <c r="F257" s="2" t="s">
        <v>13873</v>
      </c>
      <c r="G257" s="2"/>
      <c r="H257" s="2"/>
      <c r="I257" s="2" t="s">
        <v>14683</v>
      </c>
      <c r="J257" s="2"/>
      <c r="K257" s="2" t="n">
        <v>394</v>
      </c>
      <c r="L257" s="2"/>
      <c r="M257" s="2" t="s">
        <v>14684</v>
      </c>
      <c r="N257" s="2" t="n">
        <f aca="false">COUNTA('Layout Mercado Libre'!AH257:AM257)</f>
        <v>3</v>
      </c>
      <c r="O257" s="2" t="s">
        <v>13882</v>
      </c>
      <c r="P257" s="2" t="n">
        <v>0</v>
      </c>
      <c r="Q257" s="2" t="s">
        <v>14685</v>
      </c>
    </row>
    <row r="258" customFormat="false" ht="15" hidden="false" customHeight="false" outlineLevel="0" collapsed="false">
      <c r="A258" s="8" t="s">
        <v>3244</v>
      </c>
      <c r="B258" s="10" t="str">
        <f aca="false">'Layout Mercado Libre'!C258</f>
        <v>PediaSure Fórmula Especializada Chocolate 237 ml</v>
      </c>
      <c r="C258" s="2" t="s">
        <v>89</v>
      </c>
      <c r="D258" s="2" t="s">
        <v>13864</v>
      </c>
      <c r="E258" s="2" t="s">
        <v>13865</v>
      </c>
      <c r="F258" s="2" t="s">
        <v>13873</v>
      </c>
      <c r="G258" s="2"/>
      <c r="H258" s="2"/>
      <c r="I258" s="2" t="s">
        <v>14686</v>
      </c>
      <c r="J258" s="2"/>
      <c r="K258" s="2" t="n">
        <v>450</v>
      </c>
      <c r="L258" s="2" t="s">
        <v>14687</v>
      </c>
      <c r="M258" s="2" t="s">
        <v>14688</v>
      </c>
      <c r="N258" s="2" t="n">
        <f aca="false">COUNTA('Layout Mercado Libre'!AH258:AM258)</f>
        <v>2</v>
      </c>
      <c r="O258" s="2" t="s">
        <v>13905</v>
      </c>
      <c r="P258" s="2" t="n">
        <v>0</v>
      </c>
      <c r="Q258" s="2" t="s">
        <v>14689</v>
      </c>
    </row>
    <row r="259" customFormat="false" ht="15" hidden="false" customHeight="false" outlineLevel="0" collapsed="false">
      <c r="A259" s="8" t="s">
        <v>3254</v>
      </c>
      <c r="B259" s="10" t="str">
        <f aca="false">'Layout Mercado Libre'!C259</f>
        <v>Aspirina Ácido Acetilsalicílico 500 mg 40 Tabletas</v>
      </c>
      <c r="C259" s="2" t="s">
        <v>89</v>
      </c>
      <c r="D259" s="2" t="s">
        <v>13864</v>
      </c>
      <c r="E259" s="2" t="s">
        <v>13865</v>
      </c>
      <c r="F259" s="2" t="s">
        <v>13914</v>
      </c>
      <c r="G259" s="2"/>
      <c r="H259" s="2"/>
      <c r="I259" s="2" t="s">
        <v>14690</v>
      </c>
      <c r="J259" s="2"/>
      <c r="K259" s="2" t="n">
        <v>561</v>
      </c>
      <c r="L259" s="2"/>
      <c r="M259" s="2" t="s">
        <v>14691</v>
      </c>
      <c r="N259" s="2" t="n">
        <f aca="false">COUNTA('Layout Mercado Libre'!AH259:AM259)</f>
        <v>4</v>
      </c>
      <c r="O259" s="2" t="s">
        <v>13882</v>
      </c>
      <c r="P259" s="2" t="n">
        <v>0</v>
      </c>
      <c r="Q259" s="2" t="s">
        <v>14692</v>
      </c>
    </row>
    <row r="260" customFormat="false" ht="15" hidden="false" customHeight="false" outlineLevel="0" collapsed="false">
      <c r="A260" s="8" t="s">
        <v>3264</v>
      </c>
      <c r="B260" s="10" t="str">
        <f aca="false">'Layout Mercado Libre'!C260</f>
        <v>Calzones Incontinencia Diapro Pants Mediano 10 Piezas</v>
      </c>
      <c r="C260" s="2" t="s">
        <v>89</v>
      </c>
      <c r="D260" s="2" t="s">
        <v>13864</v>
      </c>
      <c r="E260" s="2" t="s">
        <v>13865</v>
      </c>
      <c r="F260" s="2" t="s">
        <v>13873</v>
      </c>
      <c r="G260" s="2"/>
      <c r="H260" s="2"/>
      <c r="I260" s="2" t="s">
        <v>14693</v>
      </c>
      <c r="J260" s="2"/>
      <c r="K260" s="2" t="n">
        <v>81</v>
      </c>
      <c r="L260" s="2"/>
      <c r="M260" s="2" t="s">
        <v>14694</v>
      </c>
      <c r="N260" s="2" t="n">
        <f aca="false">COUNTA('Layout Mercado Libre'!AH260:AM260)</f>
        <v>1</v>
      </c>
      <c r="O260" s="2" t="s">
        <v>13871</v>
      </c>
      <c r="P260" s="2" t="n">
        <v>0</v>
      </c>
      <c r="Q260" s="2" t="s">
        <v>14695</v>
      </c>
    </row>
    <row r="261" customFormat="false" ht="15" hidden="false" customHeight="false" outlineLevel="0" collapsed="false">
      <c r="A261" s="8" t="s">
        <v>3274</v>
      </c>
      <c r="B261" s="10" t="str">
        <f aca="false">'Layout Mercado Libre'!C261</f>
        <v>Gaap Ofteno Latanoprost 0.05 mg/ml Solución 3 ml</v>
      </c>
      <c r="C261" s="2" t="s">
        <v>89</v>
      </c>
      <c r="D261" s="2" t="s">
        <v>13864</v>
      </c>
      <c r="E261" s="2" t="s">
        <v>13865</v>
      </c>
      <c r="F261" s="2" t="s">
        <v>13866</v>
      </c>
      <c r="G261" s="2" t="s">
        <v>14078</v>
      </c>
      <c r="H261" s="2" t="s">
        <v>14079</v>
      </c>
      <c r="I261" s="2" t="s">
        <v>14696</v>
      </c>
      <c r="J261" s="2"/>
      <c r="K261" s="2" t="n">
        <v>4</v>
      </c>
      <c r="L261" s="2"/>
      <c r="M261" s="2" t="s">
        <v>14697</v>
      </c>
      <c r="N261" s="2" t="n">
        <f aca="false">COUNTA('Layout Mercado Libre'!AH261:AM261)</f>
        <v>4</v>
      </c>
      <c r="O261" s="2" t="s">
        <v>13882</v>
      </c>
      <c r="P261" s="2" t="n">
        <v>0</v>
      </c>
      <c r="Q261" s="2" t="s">
        <v>14675</v>
      </c>
    </row>
    <row r="262" customFormat="false" ht="15" hidden="false" customHeight="false" outlineLevel="0" collapsed="false">
      <c r="A262" s="8" t="s">
        <v>3287</v>
      </c>
      <c r="B262" s="10" t="str">
        <f aca="false">'Layout Mercado Libre'!C262</f>
        <v>Histiacil NF Adultos Jarabe para la Tos 150 ml</v>
      </c>
      <c r="C262" s="2" t="s">
        <v>89</v>
      </c>
      <c r="D262" s="2" t="s">
        <v>13864</v>
      </c>
      <c r="E262" s="2" t="s">
        <v>13865</v>
      </c>
      <c r="F262" s="2" t="s">
        <v>13914</v>
      </c>
      <c r="G262" s="2"/>
      <c r="H262" s="2"/>
      <c r="I262" s="2" t="s">
        <v>14698</v>
      </c>
      <c r="J262" s="2"/>
      <c r="K262" s="2" t="n">
        <v>743</v>
      </c>
      <c r="L262" s="2" t="s">
        <v>14699</v>
      </c>
      <c r="M262" s="2" t="s">
        <v>14700</v>
      </c>
      <c r="N262" s="2" t="n">
        <f aca="false">COUNTA('Layout Mercado Libre'!AH262:AM262)</f>
        <v>1</v>
      </c>
      <c r="O262" s="2" t="s">
        <v>13938</v>
      </c>
      <c r="P262" s="2" t="n">
        <v>0</v>
      </c>
      <c r="Q262" s="2" t="s">
        <v>14701</v>
      </c>
    </row>
    <row r="263" customFormat="false" ht="15" hidden="false" customHeight="false" outlineLevel="0" collapsed="false">
      <c r="A263" s="8" t="s">
        <v>3300</v>
      </c>
      <c r="B263" s="10" t="str">
        <f aca="false">'Layout Mercado Libre'!C263</f>
        <v>Vantal Bucofaríngeo Bencidamina Solución 360 ml</v>
      </c>
      <c r="C263" s="2" t="s">
        <v>89</v>
      </c>
      <c r="D263" s="2" t="s">
        <v>13864</v>
      </c>
      <c r="E263" s="2" t="s">
        <v>13865</v>
      </c>
      <c r="F263" s="2" t="s">
        <v>13932</v>
      </c>
      <c r="G263" s="2"/>
      <c r="H263" s="2"/>
      <c r="I263" s="2" t="s">
        <v>14702</v>
      </c>
      <c r="J263" s="2"/>
      <c r="K263" s="2" t="n">
        <v>273</v>
      </c>
      <c r="L263" s="2"/>
      <c r="M263" s="2" t="s">
        <v>14703</v>
      </c>
      <c r="N263" s="2" t="n">
        <f aca="false">COUNTA('Layout Mercado Libre'!AH263:AM263)</f>
        <v>1</v>
      </c>
      <c r="O263" s="2" t="s">
        <v>13871</v>
      </c>
      <c r="P263" s="2" t="n">
        <v>0</v>
      </c>
      <c r="Q263" s="2" t="s">
        <v>14704</v>
      </c>
    </row>
    <row r="264" customFormat="false" ht="15" hidden="false" customHeight="false" outlineLevel="0" collapsed="false">
      <c r="A264" s="8" t="s">
        <v>3314</v>
      </c>
      <c r="B264" s="10" t="str">
        <f aca="false">'Layout Mercado Libre'!C264</f>
        <v>Dactil OB Piperidolato 100 mg 30 Comprimidos</v>
      </c>
      <c r="C264" s="2" t="s">
        <v>89</v>
      </c>
      <c r="D264" s="2" t="s">
        <v>13864</v>
      </c>
      <c r="E264" s="2" t="s">
        <v>13865</v>
      </c>
      <c r="F264" s="2" t="s">
        <v>13866</v>
      </c>
      <c r="G264" s="2" t="s">
        <v>14142</v>
      </c>
      <c r="H264" s="2" t="s">
        <v>14143</v>
      </c>
      <c r="I264" s="2" t="s">
        <v>14705</v>
      </c>
      <c r="J264" s="2"/>
      <c r="K264" s="2" t="n">
        <v>134</v>
      </c>
      <c r="L264" s="2"/>
      <c r="M264" s="2" t="s">
        <v>14706</v>
      </c>
      <c r="N264" s="2" t="n">
        <f aca="false">COUNTA('Layout Mercado Libre'!AH264:AM264)</f>
        <v>1</v>
      </c>
      <c r="O264" s="2" t="s">
        <v>13871</v>
      </c>
      <c r="P264" s="2" t="n">
        <v>0</v>
      </c>
      <c r="Q264" s="2" t="s">
        <v>14707</v>
      </c>
    </row>
    <row r="265" customFormat="false" ht="15" hidden="false" customHeight="false" outlineLevel="0" collapsed="false">
      <c r="A265" s="8" t="s">
        <v>3322</v>
      </c>
      <c r="B265" s="10" t="str">
        <f aca="false">'Layout Mercado Libre'!C265</f>
        <v>Tribedoce Compuesto Diclofenaco Complejo B 30 Grageas</v>
      </c>
      <c r="C265" s="2" t="s">
        <v>89</v>
      </c>
      <c r="D265" s="2" t="s">
        <v>13864</v>
      </c>
      <c r="E265" s="2" t="s">
        <v>13865</v>
      </c>
      <c r="F265" s="2" t="s">
        <v>13866</v>
      </c>
      <c r="G265" s="2" t="s">
        <v>13940</v>
      </c>
      <c r="H265" s="2" t="s">
        <v>13941</v>
      </c>
      <c r="I265" s="2" t="s">
        <v>14708</v>
      </c>
      <c r="J265" s="2"/>
      <c r="K265" s="2" t="n">
        <v>3688</v>
      </c>
      <c r="L265" s="2"/>
      <c r="M265" s="2" t="s">
        <v>14709</v>
      </c>
      <c r="N265" s="2" t="n">
        <f aca="false">COUNTA('Layout Mercado Libre'!AH265:AM265)</f>
        <v>1</v>
      </c>
      <c r="O265" s="2" t="s">
        <v>13871</v>
      </c>
      <c r="P265" s="2" t="n">
        <v>0</v>
      </c>
      <c r="Q265" s="2" t="s">
        <v>14710</v>
      </c>
    </row>
    <row r="266" customFormat="false" ht="15" hidden="false" customHeight="false" outlineLevel="0" collapsed="false">
      <c r="A266" s="8" t="s">
        <v>3332</v>
      </c>
      <c r="B266" s="10" t="str">
        <f aca="false">'Layout Mercado Libre'!C266</f>
        <v>Toallitas Húmedas KleenBebé Absorsec 120 Piezas</v>
      </c>
      <c r="C266" s="2" t="s">
        <v>89</v>
      </c>
      <c r="D266" s="2" t="s">
        <v>13864</v>
      </c>
      <c r="E266" s="2" t="s">
        <v>13865</v>
      </c>
      <c r="F266" s="2" t="s">
        <v>13873</v>
      </c>
      <c r="G266" s="2"/>
      <c r="H266" s="2"/>
      <c r="I266" s="2" t="s">
        <v>14711</v>
      </c>
      <c r="J266" s="2"/>
      <c r="K266" s="2" t="n">
        <v>449</v>
      </c>
      <c r="L266" s="2"/>
      <c r="M266" s="2" t="s">
        <v>14712</v>
      </c>
      <c r="N266" s="2" t="n">
        <f aca="false">COUNTA('Layout Mercado Libre'!AH266:AM266)</f>
        <v>3</v>
      </c>
      <c r="O266" s="2" t="s">
        <v>13871</v>
      </c>
      <c r="P266" s="2" t="n">
        <v>0</v>
      </c>
      <c r="Q266" s="2" t="s">
        <v>14713</v>
      </c>
    </row>
    <row r="267" customFormat="false" ht="15" hidden="false" customHeight="false" outlineLevel="0" collapsed="false">
      <c r="A267" s="8" t="s">
        <v>3342</v>
      </c>
      <c r="B267" s="10" t="str">
        <f aca="false">'Layout Mercado Libre'!C267</f>
        <v>Plidán Compuesto Pargeverina 10 mg 20 Comprimidos</v>
      </c>
      <c r="C267" s="2" t="s">
        <v>89</v>
      </c>
      <c r="D267" s="2" t="s">
        <v>13864</v>
      </c>
      <c r="E267" s="2" t="s">
        <v>13865</v>
      </c>
      <c r="F267" s="2" t="s">
        <v>13932</v>
      </c>
      <c r="G267" s="2"/>
      <c r="H267" s="2"/>
      <c r="I267" s="2" t="s">
        <v>14714</v>
      </c>
      <c r="J267" s="2"/>
      <c r="K267" s="2" t="n">
        <v>340</v>
      </c>
      <c r="L267" s="2"/>
      <c r="M267" s="2" t="s">
        <v>14715</v>
      </c>
      <c r="N267" s="2" t="n">
        <f aca="false">COUNTA('Layout Mercado Libre'!AH267:AM267)</f>
        <v>3</v>
      </c>
      <c r="O267" s="2" t="s">
        <v>13882</v>
      </c>
      <c r="P267" s="2" t="n">
        <v>0</v>
      </c>
      <c r="Q267" s="2" t="s">
        <v>14716</v>
      </c>
    </row>
    <row r="268" customFormat="false" ht="15" hidden="false" customHeight="false" outlineLevel="0" collapsed="false">
      <c r="A268" s="8" t="s">
        <v>3354</v>
      </c>
      <c r="B268" s="10" t="str">
        <f aca="false">'Layout Mercado Libre'!C268</f>
        <v>Caladryl Clear Loción Pramoxina Acetato de Zinc 180 ml</v>
      </c>
      <c r="C268" s="2" t="s">
        <v>89</v>
      </c>
      <c r="D268" s="2" t="s">
        <v>13864</v>
      </c>
      <c r="E268" s="2" t="s">
        <v>13865</v>
      </c>
      <c r="F268" s="2" t="s">
        <v>13914</v>
      </c>
      <c r="G268" s="2"/>
      <c r="H268" s="2"/>
      <c r="I268" s="2" t="s">
        <v>14717</v>
      </c>
      <c r="J268" s="2"/>
      <c r="K268" s="2" t="n">
        <v>16</v>
      </c>
      <c r="L268" s="2"/>
      <c r="M268" s="2" t="s">
        <v>14718</v>
      </c>
      <c r="N268" s="2" t="n">
        <f aca="false">COUNTA('Layout Mercado Libre'!AH268:AM268)</f>
        <v>1</v>
      </c>
      <c r="O268" s="2" t="s">
        <v>13938</v>
      </c>
      <c r="P268" s="2" t="n">
        <v>0</v>
      </c>
      <c r="Q268" s="2" t="s">
        <v>14704</v>
      </c>
    </row>
    <row r="269" customFormat="false" ht="15" hidden="false" customHeight="false" outlineLevel="0" collapsed="false">
      <c r="A269" s="8" t="s">
        <v>3366</v>
      </c>
      <c r="B269" s="10" t="str">
        <f aca="false">'Layout Mercado Libre'!C269</f>
        <v>Brillantina Palmolive Líquida con Aceite de Oliva 115 ml</v>
      </c>
      <c r="C269" s="2" t="s">
        <v>89</v>
      </c>
      <c r="D269" s="2" t="s">
        <v>13864</v>
      </c>
      <c r="E269" s="2" t="s">
        <v>13865</v>
      </c>
      <c r="F269" s="2" t="s">
        <v>13873</v>
      </c>
      <c r="G269" s="2"/>
      <c r="H269" s="2"/>
      <c r="I269" s="2" t="s">
        <v>14719</v>
      </c>
      <c r="J269" s="2"/>
      <c r="K269" s="2" t="n">
        <v>23</v>
      </c>
      <c r="L269" s="2"/>
      <c r="M269" s="2" t="s">
        <v>14720</v>
      </c>
      <c r="N269" s="2" t="n">
        <f aca="false">COUNTA('Layout Mercado Libre'!AH269:AM269)</f>
        <v>1</v>
      </c>
      <c r="O269" s="2" t="s">
        <v>13871</v>
      </c>
      <c r="P269" s="2" t="n">
        <v>0</v>
      </c>
      <c r="Q269" s="2" t="s">
        <v>14721</v>
      </c>
    </row>
    <row r="270" customFormat="false" ht="15" hidden="false" customHeight="false" outlineLevel="0" collapsed="false">
      <c r="A270" s="8" t="s">
        <v>3377</v>
      </c>
      <c r="B270" s="10" t="str">
        <f aca="false">'Layout Mercado Libre'!C270</f>
        <v>Eutirox Levotiroxina Sódica 25 mcg 50 Tabletas</v>
      </c>
      <c r="C270" s="2" t="s">
        <v>89</v>
      </c>
      <c r="D270" s="2" t="s">
        <v>13864</v>
      </c>
      <c r="E270" s="2" t="s">
        <v>13865</v>
      </c>
      <c r="F270" s="2" t="s">
        <v>13866</v>
      </c>
      <c r="G270" s="2" t="s">
        <v>14225</v>
      </c>
      <c r="H270" s="2" t="s">
        <v>14226</v>
      </c>
      <c r="I270" s="2" t="s">
        <v>14722</v>
      </c>
      <c r="J270" s="2"/>
      <c r="K270" s="2" t="n">
        <v>11</v>
      </c>
      <c r="L270" s="2"/>
      <c r="M270" s="2" t="s">
        <v>14723</v>
      </c>
      <c r="N270" s="2" t="n">
        <f aca="false">COUNTA('Layout Mercado Libre'!AH270:AM270)</f>
        <v>2</v>
      </c>
      <c r="O270" s="2" t="s">
        <v>13882</v>
      </c>
      <c r="P270" s="2" t="n">
        <v>0</v>
      </c>
      <c r="Q270" s="2" t="s">
        <v>14724</v>
      </c>
    </row>
    <row r="271" customFormat="false" ht="15" hidden="false" customHeight="false" outlineLevel="0" collapsed="false">
      <c r="A271" s="8" t="s">
        <v>3386</v>
      </c>
      <c r="B271" s="10" t="str">
        <f aca="false">'Layout Mercado Libre'!C271</f>
        <v>Pañales Adulto Diapro Predoblados Gel Unitalla 40 Pzas</v>
      </c>
      <c r="C271" s="2" t="s">
        <v>89</v>
      </c>
      <c r="D271" s="2" t="s">
        <v>13864</v>
      </c>
      <c r="E271" s="2" t="s">
        <v>13865</v>
      </c>
      <c r="F271" s="2" t="s">
        <v>13873</v>
      </c>
      <c r="G271" s="2"/>
      <c r="H271" s="2"/>
      <c r="I271" s="2" t="s">
        <v>14725</v>
      </c>
      <c r="J271" s="2"/>
      <c r="K271" s="2" t="n">
        <v>172</v>
      </c>
      <c r="L271" s="2"/>
      <c r="M271" s="2" t="s">
        <v>14726</v>
      </c>
      <c r="N271" s="2" t="n">
        <f aca="false">COUNTA('Layout Mercado Libre'!AH271:AM271)</f>
        <v>2</v>
      </c>
      <c r="O271" s="2" t="s">
        <v>13882</v>
      </c>
      <c r="P271" s="2" t="n">
        <v>0</v>
      </c>
      <c r="Q271" s="2" t="s">
        <v>14727</v>
      </c>
    </row>
    <row r="272" customFormat="false" ht="15" hidden="false" customHeight="false" outlineLevel="0" collapsed="false">
      <c r="A272" s="8" t="s">
        <v>3398</v>
      </c>
      <c r="B272" s="10" t="str">
        <f aca="false">'Layout Mercado Libre'!C272</f>
        <v>Dabex XR Metformina 500 mg 30 Tabletas Lib. Prolongada</v>
      </c>
      <c r="C272" s="2" t="s">
        <v>89</v>
      </c>
      <c r="D272" s="2" t="s">
        <v>13864</v>
      </c>
      <c r="E272" s="2" t="s">
        <v>13865</v>
      </c>
      <c r="F272" s="2" t="s">
        <v>13866</v>
      </c>
      <c r="G272" s="2" t="s">
        <v>13889</v>
      </c>
      <c r="H272" s="2" t="s">
        <v>13890</v>
      </c>
      <c r="I272" s="2" t="s">
        <v>14728</v>
      </c>
      <c r="J272" s="2"/>
      <c r="K272" s="2" t="n">
        <v>174</v>
      </c>
      <c r="L272" s="2"/>
      <c r="M272" s="2" t="s">
        <v>14729</v>
      </c>
      <c r="N272" s="2" t="n">
        <f aca="false">COUNTA('Layout Mercado Libre'!AH272:AM272)</f>
        <v>3</v>
      </c>
      <c r="O272" s="2" t="s">
        <v>13882</v>
      </c>
      <c r="P272" s="2" t="n">
        <v>1</v>
      </c>
      <c r="Q272" s="2" t="s">
        <v>14730</v>
      </c>
    </row>
    <row r="273" customFormat="false" ht="15" hidden="false" customHeight="false" outlineLevel="0" collapsed="false">
      <c r="A273" s="8" t="s">
        <v>3408</v>
      </c>
      <c r="B273" s="10" t="str">
        <f aca="false">'Layout Mercado Libre'!C273</f>
        <v>Loxcell NF Albendazol Quinfamida 400/300 mg 1 Tableta</v>
      </c>
      <c r="C273" s="2" t="s">
        <v>89</v>
      </c>
      <c r="D273" s="2" t="s">
        <v>13864</v>
      </c>
      <c r="E273" s="2" t="s">
        <v>13865</v>
      </c>
      <c r="F273" s="2" t="s">
        <v>13914</v>
      </c>
      <c r="G273" s="2"/>
      <c r="H273" s="2"/>
      <c r="I273" s="2" t="s">
        <v>14731</v>
      </c>
      <c r="J273" s="2"/>
      <c r="K273" s="2" t="n">
        <v>693</v>
      </c>
      <c r="L273" s="2"/>
      <c r="M273" s="2" t="s">
        <v>14732</v>
      </c>
      <c r="N273" s="2" t="n">
        <f aca="false">COUNTA('Layout Mercado Libre'!AH273:AM273)</f>
        <v>3</v>
      </c>
      <c r="O273" s="2" t="s">
        <v>13938</v>
      </c>
      <c r="P273" s="2" t="n">
        <v>0</v>
      </c>
      <c r="Q273" s="2" t="s">
        <v>14733</v>
      </c>
    </row>
    <row r="274" customFormat="false" ht="15" hidden="false" customHeight="false" outlineLevel="0" collapsed="false">
      <c r="A274" s="8" t="s">
        <v>3425</v>
      </c>
      <c r="B274" s="10" t="str">
        <f aca="false">'Layout Mercado Libre'!C274</f>
        <v>Gestágeno Progesterona 200 mg 15 Cápsulas</v>
      </c>
      <c r="C274" s="2" t="s">
        <v>89</v>
      </c>
      <c r="D274" s="2" t="s">
        <v>13864</v>
      </c>
      <c r="E274" s="2" t="s">
        <v>13865</v>
      </c>
      <c r="F274" s="2" t="s">
        <v>13866</v>
      </c>
      <c r="G274" s="2" t="s">
        <v>14225</v>
      </c>
      <c r="H274" s="2" t="s">
        <v>14226</v>
      </c>
      <c r="I274" s="2" t="s">
        <v>14734</v>
      </c>
      <c r="J274" s="2"/>
      <c r="K274" s="2" t="n">
        <v>154</v>
      </c>
      <c r="L274" s="2" t="s">
        <v>14735</v>
      </c>
      <c r="M274" s="2" t="s">
        <v>14736</v>
      </c>
      <c r="N274" s="2" t="n">
        <f aca="false">COUNTA('Layout Mercado Libre'!AH274:AM274)</f>
        <v>4</v>
      </c>
      <c r="O274" s="2" t="s">
        <v>14017</v>
      </c>
      <c r="P274" s="2" t="n">
        <v>0</v>
      </c>
      <c r="Q274" s="2" t="s">
        <v>14737</v>
      </c>
    </row>
    <row r="275" customFormat="false" ht="15" hidden="false" customHeight="false" outlineLevel="0" collapsed="false">
      <c r="A275" s="8" t="s">
        <v>3438</v>
      </c>
      <c r="B275" s="10" t="str">
        <f aca="false">'Layout Mercado Libre'!C275</f>
        <v>Aceite para Bebé Mennen Baby Magic Hipoalergénico 200 ml</v>
      </c>
      <c r="C275" s="2" t="s">
        <v>89</v>
      </c>
      <c r="D275" s="2" t="s">
        <v>13864</v>
      </c>
      <c r="E275" s="2" t="s">
        <v>13865</v>
      </c>
      <c r="F275" s="2" t="s">
        <v>13873</v>
      </c>
      <c r="G275" s="2"/>
      <c r="H275" s="2"/>
      <c r="I275" s="2" t="s">
        <v>14738</v>
      </c>
      <c r="J275" s="2"/>
      <c r="K275" s="2" t="n">
        <v>1005</v>
      </c>
      <c r="L275" s="2"/>
      <c r="M275" s="2" t="s">
        <v>14739</v>
      </c>
      <c r="N275" s="2" t="n">
        <f aca="false">COUNTA('Layout Mercado Libre'!AH275:AM275)</f>
        <v>2</v>
      </c>
      <c r="O275" s="2" t="s">
        <v>13871</v>
      </c>
      <c r="P275" s="2" t="n">
        <v>0</v>
      </c>
      <c r="Q275" s="2" t="s">
        <v>14740</v>
      </c>
    </row>
    <row r="276" customFormat="false" ht="15" hidden="false" customHeight="false" outlineLevel="0" collapsed="false">
      <c r="A276" s="8" t="s">
        <v>3451</v>
      </c>
      <c r="B276" s="10" t="str">
        <f aca="false">'Layout Mercado Libre'!C276</f>
        <v>Fijador en Spray Caprice Especialidades Granada 316 ml</v>
      </c>
      <c r="C276" s="2" t="s">
        <v>89</v>
      </c>
      <c r="D276" s="2" t="s">
        <v>13864</v>
      </c>
      <c r="E276" s="2" t="s">
        <v>13865</v>
      </c>
      <c r="F276" s="2" t="s">
        <v>13873</v>
      </c>
      <c r="G276" s="2"/>
      <c r="H276" s="2"/>
      <c r="I276" s="2" t="s">
        <v>14741</v>
      </c>
      <c r="J276" s="2"/>
      <c r="K276" s="2" t="n">
        <v>550</v>
      </c>
      <c r="L276" s="2"/>
      <c r="M276" s="2" t="s">
        <v>14742</v>
      </c>
      <c r="N276" s="2" t="n">
        <f aca="false">COUNTA('Layout Mercado Libre'!AH276:AM276)</f>
        <v>1</v>
      </c>
      <c r="O276" s="2" t="s">
        <v>13938</v>
      </c>
      <c r="P276" s="2" t="n">
        <v>0</v>
      </c>
      <c r="Q276" s="2" t="s">
        <v>14743</v>
      </c>
    </row>
    <row r="277" customFormat="false" ht="15" hidden="false" customHeight="false" outlineLevel="0" collapsed="false">
      <c r="A277" s="8" t="s">
        <v>3463</v>
      </c>
      <c r="B277" s="10" t="str">
        <f aca="false">'Layout Mercado Libre'!C277</f>
        <v>Indaflex Indometacina Crema 2.5% Tubo 40 g</v>
      </c>
      <c r="C277" s="2" t="s">
        <v>89</v>
      </c>
      <c r="D277" s="2" t="s">
        <v>13864</v>
      </c>
      <c r="E277" s="2" t="s">
        <v>13865</v>
      </c>
      <c r="F277" s="2" t="s">
        <v>13866</v>
      </c>
      <c r="G277" s="2" t="s">
        <v>13940</v>
      </c>
      <c r="H277" s="2" t="s">
        <v>13941</v>
      </c>
      <c r="I277" s="2" t="s">
        <v>14744</v>
      </c>
      <c r="J277" s="2"/>
      <c r="K277" s="2" t="n">
        <v>26</v>
      </c>
      <c r="L277" s="2"/>
      <c r="M277" s="2" t="s">
        <v>14745</v>
      </c>
      <c r="N277" s="2" t="n">
        <f aca="false">COUNTA('Layout Mercado Libre'!AH277:AM277)</f>
        <v>3</v>
      </c>
      <c r="O277" s="2" t="s">
        <v>13882</v>
      </c>
      <c r="P277" s="2" t="n">
        <v>0</v>
      </c>
      <c r="Q277" s="2" t="s">
        <v>14746</v>
      </c>
    </row>
    <row r="278" customFormat="false" ht="15" hidden="false" customHeight="false" outlineLevel="0" collapsed="false">
      <c r="A278" s="8" t="s">
        <v>3476</v>
      </c>
      <c r="B278" s="10" t="str">
        <f aca="false">'Layout Mercado Libre'!C278</f>
        <v>Flonorm Rifaximina 550 mg 14 Tabletas</v>
      </c>
      <c r="C278" s="2" t="s">
        <v>89</v>
      </c>
      <c r="D278" s="2" t="s">
        <v>13864</v>
      </c>
      <c r="E278" s="2" t="s">
        <v>13865</v>
      </c>
      <c r="F278" s="2" t="s">
        <v>13866</v>
      </c>
      <c r="G278" s="2" t="s">
        <v>13967</v>
      </c>
      <c r="H278" s="2" t="s">
        <v>13968</v>
      </c>
      <c r="I278" s="2" t="s">
        <v>14747</v>
      </c>
      <c r="J278" s="2"/>
      <c r="K278" s="2" t="n">
        <v>106</v>
      </c>
      <c r="L278" s="2"/>
      <c r="M278" s="2" t="s">
        <v>14748</v>
      </c>
      <c r="N278" s="2" t="n">
        <f aca="false">COUNTA('Layout Mercado Libre'!AH278:AM278)</f>
        <v>2</v>
      </c>
      <c r="O278" s="2" t="s">
        <v>13882</v>
      </c>
      <c r="P278" s="2" t="n">
        <v>0</v>
      </c>
      <c r="Q278" s="2" t="s">
        <v>14749</v>
      </c>
    </row>
    <row r="279" customFormat="false" ht="15" hidden="false" customHeight="false" outlineLevel="0" collapsed="false">
      <c r="A279" s="8" t="s">
        <v>3485</v>
      </c>
      <c r="B279" s="10" t="str">
        <f aca="false">'Layout Mercado Libre'!C279</f>
        <v>Fijador en Spray Caprice Especialidades Biotina 316 ml</v>
      </c>
      <c r="C279" s="2" t="s">
        <v>89</v>
      </c>
      <c r="D279" s="2" t="s">
        <v>13864</v>
      </c>
      <c r="E279" s="2" t="s">
        <v>13865</v>
      </c>
      <c r="F279" s="2" t="s">
        <v>13873</v>
      </c>
      <c r="G279" s="2"/>
      <c r="H279" s="2"/>
      <c r="I279" s="2" t="s">
        <v>14750</v>
      </c>
      <c r="J279" s="2"/>
      <c r="K279" s="2" t="n">
        <v>629</v>
      </c>
      <c r="L279" s="2"/>
      <c r="M279" s="2" t="s">
        <v>14751</v>
      </c>
      <c r="N279" s="2" t="n">
        <f aca="false">COUNTA('Layout Mercado Libre'!AH279:AM279)</f>
        <v>1</v>
      </c>
      <c r="O279" s="2" t="s">
        <v>13871</v>
      </c>
      <c r="P279" s="2" t="n">
        <v>0</v>
      </c>
      <c r="Q279" s="2" t="s">
        <v>14752</v>
      </c>
    </row>
    <row r="280" customFormat="false" ht="15" hidden="false" customHeight="false" outlineLevel="0" collapsed="false">
      <c r="A280" s="8" t="s">
        <v>3493</v>
      </c>
      <c r="B280" s="10" t="str">
        <f aca="false">'Layout Mercado Libre'!C280</f>
        <v>Inhibitron Twit Omeprazol Bicarbonato 20 mg/1100 mg 30 Cáps</v>
      </c>
      <c r="C280" s="2" t="s">
        <v>89</v>
      </c>
      <c r="D280" s="2" t="s">
        <v>13864</v>
      </c>
      <c r="E280" s="2" t="s">
        <v>13865</v>
      </c>
      <c r="F280" s="2" t="s">
        <v>13914</v>
      </c>
      <c r="G280" s="2"/>
      <c r="H280" s="2"/>
      <c r="I280" s="2" t="s">
        <v>14753</v>
      </c>
      <c r="J280" s="2"/>
      <c r="K280" s="2" t="n">
        <v>11</v>
      </c>
      <c r="L280" s="2"/>
      <c r="M280" s="2" t="s">
        <v>14754</v>
      </c>
      <c r="N280" s="2" t="n">
        <f aca="false">COUNTA('Layout Mercado Libre'!AH280:AM280)</f>
        <v>3</v>
      </c>
      <c r="O280" s="2" t="s">
        <v>13871</v>
      </c>
      <c r="P280" s="2" t="n">
        <v>0</v>
      </c>
      <c r="Q280" s="2" t="s">
        <v>14755</v>
      </c>
    </row>
    <row r="281" customFormat="false" ht="15" hidden="false" customHeight="false" outlineLevel="0" collapsed="false">
      <c r="A281" s="8" t="s">
        <v>3507</v>
      </c>
      <c r="B281" s="10" t="str">
        <f aca="false">'Layout Mercado Libre'!C281</f>
        <v>Pañales para Adulto Diapro Pants Grande 10 Piezas</v>
      </c>
      <c r="C281" s="2" t="s">
        <v>89</v>
      </c>
      <c r="D281" s="2" t="s">
        <v>13864</v>
      </c>
      <c r="E281" s="2" t="s">
        <v>13865</v>
      </c>
      <c r="F281" s="2" t="s">
        <v>13873</v>
      </c>
      <c r="G281" s="2"/>
      <c r="H281" s="2"/>
      <c r="I281" s="2" t="s">
        <v>14756</v>
      </c>
      <c r="J281" s="2"/>
      <c r="K281" s="2" t="n">
        <v>353</v>
      </c>
      <c r="L281" s="2"/>
      <c r="M281" s="2" t="s">
        <v>14757</v>
      </c>
      <c r="N281" s="2" t="n">
        <f aca="false">COUNTA('Layout Mercado Libre'!AH281:AM281)</f>
        <v>1</v>
      </c>
      <c r="O281" s="2" t="s">
        <v>13871</v>
      </c>
      <c r="P281" s="2" t="n">
        <v>0</v>
      </c>
      <c r="Q281" s="2" t="s">
        <v>14758</v>
      </c>
    </row>
    <row r="282" customFormat="false" ht="15" hidden="false" customHeight="false" outlineLevel="0" collapsed="false">
      <c r="A282" s="8" t="s">
        <v>3515</v>
      </c>
      <c r="B282" s="10" t="str">
        <f aca="false">'Layout Mercado Libre'!C282</f>
        <v>Nikzon Ruscus Aculeatus 40 Tabletas Masticables</v>
      </c>
      <c r="C282" s="2" t="s">
        <v>89</v>
      </c>
      <c r="D282" s="2" t="s">
        <v>13864</v>
      </c>
      <c r="E282" s="2" t="s">
        <v>13865</v>
      </c>
      <c r="F282" s="2" t="s">
        <v>13914</v>
      </c>
      <c r="G282" s="2"/>
      <c r="H282" s="2"/>
      <c r="I282" s="2" t="s">
        <v>14759</v>
      </c>
      <c r="J282" s="2"/>
      <c r="K282" s="2" t="n">
        <v>221</v>
      </c>
      <c r="L282" s="2"/>
      <c r="M282" s="2" t="s">
        <v>14760</v>
      </c>
      <c r="N282" s="2" t="n">
        <f aca="false">COUNTA('Layout Mercado Libre'!AH282:AM282)</f>
        <v>2</v>
      </c>
      <c r="O282" s="2" t="s">
        <v>13882</v>
      </c>
      <c r="P282" s="2" t="n">
        <v>0</v>
      </c>
      <c r="Q282" s="2" t="s">
        <v>14761</v>
      </c>
    </row>
    <row r="283" customFormat="false" ht="15" hidden="false" customHeight="false" outlineLevel="0" collapsed="false">
      <c r="A283" s="8" t="s">
        <v>3528</v>
      </c>
      <c r="B283" s="10" t="str">
        <f aca="false">'Layout Mercado Libre'!C283</f>
        <v>Piasclédine 300 Insaponificables Aguacate Soya 30 Cápsulas</v>
      </c>
      <c r="C283" s="2" t="s">
        <v>89</v>
      </c>
      <c r="D283" s="2" t="s">
        <v>13864</v>
      </c>
      <c r="E283" s="2" t="s">
        <v>13865</v>
      </c>
      <c r="F283" s="2" t="s">
        <v>13866</v>
      </c>
      <c r="G283" s="2" t="s">
        <v>13940</v>
      </c>
      <c r="H283" s="2" t="s">
        <v>13941</v>
      </c>
      <c r="I283" s="2" t="s">
        <v>14762</v>
      </c>
      <c r="J283" s="2"/>
      <c r="K283" s="2" t="n">
        <v>1</v>
      </c>
      <c r="L283" s="2" t="s">
        <v>14763</v>
      </c>
      <c r="M283" s="2" t="s">
        <v>14764</v>
      </c>
      <c r="N283" s="2" t="n">
        <f aca="false">COUNTA('Layout Mercado Libre'!AH283:AM283)</f>
        <v>2</v>
      </c>
      <c r="O283" s="2" t="s">
        <v>13882</v>
      </c>
      <c r="P283" s="2" t="n">
        <v>0</v>
      </c>
      <c r="Q283" s="2" t="s">
        <v>14765</v>
      </c>
    </row>
    <row r="284" customFormat="false" ht="15" hidden="false" customHeight="false" outlineLevel="0" collapsed="false">
      <c r="A284" s="8" t="s">
        <v>3541</v>
      </c>
      <c r="B284" s="10" t="str">
        <f aca="false">'Layout Mercado Libre'!C284</f>
        <v>Hidrasec Racecadotrilo 30 mg Granulado 18 Sobres</v>
      </c>
      <c r="C284" s="2" t="s">
        <v>89</v>
      </c>
      <c r="D284" s="2" t="s">
        <v>13864</v>
      </c>
      <c r="E284" s="2" t="s">
        <v>13865</v>
      </c>
      <c r="F284" s="2" t="s">
        <v>13866</v>
      </c>
      <c r="G284" s="2" t="s">
        <v>13889</v>
      </c>
      <c r="H284" s="2" t="s">
        <v>13890</v>
      </c>
      <c r="I284" s="2" t="s">
        <v>14766</v>
      </c>
      <c r="J284" s="2"/>
      <c r="K284" s="2" t="n">
        <v>59</v>
      </c>
      <c r="L284" s="2"/>
      <c r="M284" s="2" t="s">
        <v>14767</v>
      </c>
      <c r="N284" s="2" t="n">
        <f aca="false">COUNTA('Layout Mercado Libre'!AH284:AM284)</f>
        <v>4</v>
      </c>
      <c r="O284" s="2" t="s">
        <v>13882</v>
      </c>
      <c r="P284" s="2" t="n">
        <v>0</v>
      </c>
      <c r="Q284" s="2" t="s">
        <v>14768</v>
      </c>
    </row>
    <row r="285" customFormat="false" ht="15" hidden="false" customHeight="false" outlineLevel="0" collapsed="false">
      <c r="A285" s="8" t="s">
        <v>3554</v>
      </c>
      <c r="B285" s="10" t="str">
        <f aca="false">'Layout Mercado Libre'!C285</f>
        <v>Supositorios Senosiain Adulto Glicerina 2632 mg 10 Piezas</v>
      </c>
      <c r="C285" s="2" t="s">
        <v>89</v>
      </c>
      <c r="D285" s="2" t="s">
        <v>13864</v>
      </c>
      <c r="E285" s="2" t="s">
        <v>13865</v>
      </c>
      <c r="F285" s="2" t="s">
        <v>13914</v>
      </c>
      <c r="G285" s="2"/>
      <c r="H285" s="2"/>
      <c r="I285" s="2" t="s">
        <v>14769</v>
      </c>
      <c r="J285" s="2"/>
      <c r="K285" s="2" t="n">
        <v>1581</v>
      </c>
      <c r="L285" s="2"/>
      <c r="M285" s="2" t="s">
        <v>14770</v>
      </c>
      <c r="N285" s="2" t="n">
        <f aca="false">COUNTA('Layout Mercado Libre'!AH285:AM285)</f>
        <v>3</v>
      </c>
      <c r="O285" s="2" t="s">
        <v>13871</v>
      </c>
      <c r="P285" s="2" t="n">
        <v>0</v>
      </c>
      <c r="Q285" s="2" t="s">
        <v>14771</v>
      </c>
    </row>
    <row r="286" customFormat="false" ht="15" hidden="false" customHeight="false" outlineLevel="0" collapsed="false">
      <c r="A286" s="8" t="s">
        <v>3568</v>
      </c>
      <c r="B286" s="10" t="str">
        <f aca="false">'Layout Mercado Libre'!C286</f>
        <v>Festomar Doxilamina Piridoxina 10/10 mg 30 Cápsulas</v>
      </c>
      <c r="C286" s="2" t="s">
        <v>89</v>
      </c>
      <c r="D286" s="2" t="s">
        <v>13864</v>
      </c>
      <c r="E286" s="2" t="s">
        <v>13865</v>
      </c>
      <c r="F286" s="2" t="s">
        <v>13866</v>
      </c>
      <c r="G286" s="2" t="s">
        <v>13889</v>
      </c>
      <c r="H286" s="2" t="s">
        <v>13890</v>
      </c>
      <c r="I286" s="2" t="s">
        <v>14772</v>
      </c>
      <c r="J286" s="2"/>
      <c r="K286" s="2" t="n">
        <v>117</v>
      </c>
      <c r="L286" s="2"/>
      <c r="M286" s="2" t="s">
        <v>14773</v>
      </c>
      <c r="N286" s="2" t="n">
        <f aca="false">COUNTA('Layout Mercado Libre'!AH286:AM286)</f>
        <v>3</v>
      </c>
      <c r="O286" s="2" t="s">
        <v>13871</v>
      </c>
      <c r="P286" s="2" t="n">
        <v>0</v>
      </c>
      <c r="Q286" s="2" t="s">
        <v>14774</v>
      </c>
    </row>
    <row r="287" customFormat="false" ht="15" hidden="false" customHeight="false" outlineLevel="0" collapsed="false">
      <c r="A287" s="8" t="s">
        <v>3582</v>
      </c>
      <c r="B287" s="10" t="str">
        <f aca="false">'Layout Mercado Libre'!C287</f>
        <v>Elevit Pronatal Multivitamínico 30 Comprimidos</v>
      </c>
      <c r="C287" s="2" t="s">
        <v>89</v>
      </c>
      <c r="D287" s="2" t="s">
        <v>13864</v>
      </c>
      <c r="E287" s="2" t="s">
        <v>13865</v>
      </c>
      <c r="F287" s="2" t="s">
        <v>13914</v>
      </c>
      <c r="G287" s="2"/>
      <c r="H287" s="2"/>
      <c r="I287" s="2" t="s">
        <v>14775</v>
      </c>
      <c r="J287" s="2"/>
      <c r="K287" s="2" t="n">
        <v>67</v>
      </c>
      <c r="L287" s="2"/>
      <c r="M287" s="2" t="s">
        <v>14776</v>
      </c>
      <c r="N287" s="2" t="n">
        <f aca="false">COUNTA('Layout Mercado Libre'!AH287:AM287)</f>
        <v>3</v>
      </c>
      <c r="O287" s="2" t="s">
        <v>13871</v>
      </c>
      <c r="P287" s="2" t="n">
        <v>0</v>
      </c>
      <c r="Q287" s="2" t="s">
        <v>14777</v>
      </c>
    </row>
    <row r="288" customFormat="false" ht="15" hidden="false" customHeight="false" outlineLevel="0" collapsed="false">
      <c r="A288" s="8" t="s">
        <v>3596</v>
      </c>
      <c r="B288" s="10" t="str">
        <f aca="false">'Layout Mercado Libre'!C288</f>
        <v>Enjuague Bucal Colgate PerioGard Sin Alcohol 250 ml</v>
      </c>
      <c r="C288" s="2" t="s">
        <v>89</v>
      </c>
      <c r="D288" s="2" t="s">
        <v>13864</v>
      </c>
      <c r="E288" s="2" t="s">
        <v>13865</v>
      </c>
      <c r="F288" s="2" t="s">
        <v>13873</v>
      </c>
      <c r="G288" s="2"/>
      <c r="H288" s="2"/>
      <c r="I288" s="2" t="s">
        <v>14778</v>
      </c>
      <c r="J288" s="2"/>
      <c r="K288" s="2" t="n">
        <v>103</v>
      </c>
      <c r="L288" s="2"/>
      <c r="M288" s="2" t="s">
        <v>14779</v>
      </c>
      <c r="N288" s="2" t="n">
        <f aca="false">COUNTA('Layout Mercado Libre'!AH288:AM288)</f>
        <v>2</v>
      </c>
      <c r="O288" s="2" t="s">
        <v>13882</v>
      </c>
      <c r="P288" s="2" t="n">
        <v>0</v>
      </c>
      <c r="Q288" s="2" t="s">
        <v>14780</v>
      </c>
    </row>
    <row r="289" customFormat="false" ht="15" hidden="false" customHeight="false" outlineLevel="0" collapsed="false">
      <c r="A289" s="8" t="s">
        <v>3609</v>
      </c>
      <c r="B289" s="10" t="str">
        <f aca="false">'Layout Mercado Libre'!C289</f>
        <v>Flanax Naproxeno Sódico 550 mg 6 Tabletas</v>
      </c>
      <c r="C289" s="2" t="s">
        <v>89</v>
      </c>
      <c r="D289" s="2" t="s">
        <v>13864</v>
      </c>
      <c r="E289" s="2" t="s">
        <v>13865</v>
      </c>
      <c r="F289" s="2" t="s">
        <v>13914</v>
      </c>
      <c r="G289" s="2"/>
      <c r="H289" s="2"/>
      <c r="I289" s="2" t="s">
        <v>14781</v>
      </c>
      <c r="J289" s="2"/>
      <c r="K289" s="2" t="n">
        <v>716</v>
      </c>
      <c r="L289" s="2"/>
      <c r="M289" s="2" t="s">
        <v>14782</v>
      </c>
      <c r="N289" s="2" t="n">
        <f aca="false">COUNTA('Layout Mercado Libre'!AH289:AM289)</f>
        <v>2</v>
      </c>
      <c r="O289" s="2" t="s">
        <v>13871</v>
      </c>
      <c r="P289" s="2" t="n">
        <v>0</v>
      </c>
      <c r="Q289" s="2" t="s">
        <v>14783</v>
      </c>
    </row>
    <row r="290" customFormat="false" ht="15" hidden="false" customHeight="false" outlineLevel="0" collapsed="false">
      <c r="A290" s="8" t="s">
        <v>3618</v>
      </c>
      <c r="B290" s="10" t="str">
        <f aca="false">'Layout Mercado Libre'!C290</f>
        <v>Robax Gold Metocarbamol Ibuprofeno 500/200 mg 24 Tabletas</v>
      </c>
      <c r="C290" s="2" t="s">
        <v>89</v>
      </c>
      <c r="D290" s="2" t="s">
        <v>13864</v>
      </c>
      <c r="E290" s="2" t="s">
        <v>13865</v>
      </c>
      <c r="F290" s="2" t="s">
        <v>13914</v>
      </c>
      <c r="G290" s="2"/>
      <c r="H290" s="2"/>
      <c r="I290" s="2" t="s">
        <v>14784</v>
      </c>
      <c r="J290" s="2"/>
      <c r="K290" s="2" t="n">
        <v>228</v>
      </c>
      <c r="L290" s="2"/>
      <c r="M290" s="2" t="s">
        <v>14785</v>
      </c>
      <c r="N290" s="2" t="n">
        <f aca="false">COUNTA('Layout Mercado Libre'!AH290:AM290)</f>
        <v>3</v>
      </c>
      <c r="O290" s="2" t="s">
        <v>13871</v>
      </c>
      <c r="P290" s="2" t="n">
        <v>0</v>
      </c>
      <c r="Q290" s="2" t="s">
        <v>14786</v>
      </c>
    </row>
    <row r="291" customFormat="false" ht="15" hidden="false" customHeight="false" outlineLevel="0" collapsed="false">
      <c r="A291" s="8" t="s">
        <v>3633</v>
      </c>
      <c r="B291" s="10" t="str">
        <f aca="false">'Layout Mercado Libre'!C291</f>
        <v>Bio Electro Analgésico 250/250/65 mg 24 Tabletas</v>
      </c>
      <c r="C291" s="2" t="s">
        <v>89</v>
      </c>
      <c r="D291" s="2" t="s">
        <v>13864</v>
      </c>
      <c r="E291" s="2" t="s">
        <v>13865</v>
      </c>
      <c r="F291" s="2" t="s">
        <v>13914</v>
      </c>
      <c r="G291" s="2"/>
      <c r="H291" s="2"/>
      <c r="I291" s="2" t="s">
        <v>14787</v>
      </c>
      <c r="J291" s="2"/>
      <c r="K291" s="2" t="n">
        <v>343</v>
      </c>
      <c r="L291" s="2"/>
      <c r="M291" s="2" t="s">
        <v>14788</v>
      </c>
      <c r="N291" s="2" t="n">
        <f aca="false">COUNTA('Layout Mercado Libre'!AH291:AM291)</f>
        <v>2</v>
      </c>
      <c r="O291" s="2" t="s">
        <v>13871</v>
      </c>
      <c r="P291" s="2" t="n">
        <v>1</v>
      </c>
      <c r="Q291" s="2" t="s">
        <v>14789</v>
      </c>
    </row>
    <row r="292" customFormat="false" ht="15" hidden="false" customHeight="false" outlineLevel="0" collapsed="false">
      <c r="A292" s="8" t="s">
        <v>3644</v>
      </c>
      <c r="B292" s="10" t="str">
        <f aca="false">'Layout Mercado Libre'!C292</f>
        <v>Pranosine Metisoprinol 250 mg/5 ml Jarabe 60 ml</v>
      </c>
      <c r="C292" s="2" t="s">
        <v>89</v>
      </c>
      <c r="D292" s="2" t="s">
        <v>13864</v>
      </c>
      <c r="E292" s="2" t="s">
        <v>13865</v>
      </c>
      <c r="F292" s="2" t="s">
        <v>13866</v>
      </c>
      <c r="G292" s="2" t="s">
        <v>13967</v>
      </c>
      <c r="H292" s="2" t="s">
        <v>13968</v>
      </c>
      <c r="I292" s="2" t="s">
        <v>14790</v>
      </c>
      <c r="J292" s="2"/>
      <c r="K292" s="2" t="n">
        <v>4</v>
      </c>
      <c r="L292" s="2"/>
      <c r="M292" s="2" t="s">
        <v>14791</v>
      </c>
      <c r="N292" s="2" t="n">
        <f aca="false">COUNTA('Layout Mercado Libre'!AH292:AM292)</f>
        <v>2</v>
      </c>
      <c r="O292" s="2" t="s">
        <v>13882</v>
      </c>
      <c r="P292" s="2" t="n">
        <v>0</v>
      </c>
      <c r="Q292" s="2" t="s">
        <v>14792</v>
      </c>
    </row>
    <row r="293" customFormat="false" ht="15" hidden="false" customHeight="false" outlineLevel="0" collapsed="false">
      <c r="A293" s="8" t="s">
        <v>3656</v>
      </c>
      <c r="B293" s="10" t="str">
        <f aca="false">'Layout Mercado Libre'!C293</f>
        <v>Pentrexyl Ampicilina 500 mg 28 Cápsulas</v>
      </c>
      <c r="C293" s="2" t="s">
        <v>89</v>
      </c>
      <c r="D293" s="2" t="s">
        <v>13864</v>
      </c>
      <c r="E293" s="2" t="s">
        <v>13865</v>
      </c>
      <c r="F293" s="2" t="s">
        <v>13866</v>
      </c>
      <c r="G293" s="2" t="s">
        <v>13967</v>
      </c>
      <c r="H293" s="2" t="s">
        <v>13968</v>
      </c>
      <c r="I293" s="2" t="s">
        <v>14793</v>
      </c>
      <c r="J293" s="2"/>
      <c r="K293" s="2" t="n">
        <v>111</v>
      </c>
      <c r="L293" s="2"/>
      <c r="M293" s="2" t="s">
        <v>14794</v>
      </c>
      <c r="N293" s="2" t="n">
        <f aca="false">COUNTA('Layout Mercado Libre'!AH293:AM293)</f>
        <v>2</v>
      </c>
      <c r="O293" s="2" t="s">
        <v>13882</v>
      </c>
      <c r="P293" s="2" t="n">
        <v>0</v>
      </c>
      <c r="Q293" s="2" t="s">
        <v>14795</v>
      </c>
    </row>
    <row r="294" customFormat="false" ht="15" hidden="false" customHeight="false" outlineLevel="0" collapsed="false">
      <c r="A294" s="8" t="s">
        <v>3667</v>
      </c>
      <c r="B294" s="10" t="str">
        <f aca="false">'Layout Mercado Libre'!C294</f>
        <v>Pañales para Adulto Tena Pants Maxi Protect Grande 13 Piezas</v>
      </c>
      <c r="C294" s="2" t="s">
        <v>89</v>
      </c>
      <c r="D294" s="2" t="s">
        <v>13864</v>
      </c>
      <c r="E294" s="2" t="s">
        <v>13865</v>
      </c>
      <c r="F294" s="2" t="s">
        <v>13873</v>
      </c>
      <c r="G294" s="2"/>
      <c r="H294" s="2"/>
      <c r="I294" s="2" t="s">
        <v>14796</v>
      </c>
      <c r="J294" s="2"/>
      <c r="K294" s="2" t="n">
        <v>111</v>
      </c>
      <c r="L294" s="2" t="s">
        <v>14797</v>
      </c>
      <c r="M294" s="2" t="s">
        <v>14798</v>
      </c>
      <c r="N294" s="2" t="n">
        <f aca="false">COUNTA('Layout Mercado Libre'!AH294:AM294)</f>
        <v>2</v>
      </c>
      <c r="O294" s="2" t="s">
        <v>13900</v>
      </c>
      <c r="P294" s="2" t="n">
        <v>0</v>
      </c>
      <c r="Q294" s="2" t="s">
        <v>14799</v>
      </c>
    </row>
    <row r="295" customFormat="false" ht="15" hidden="false" customHeight="false" outlineLevel="0" collapsed="false">
      <c r="A295" s="8" t="s">
        <v>3679</v>
      </c>
      <c r="B295" s="10" t="str">
        <f aca="false">'Layout Mercado Libre'!C295</f>
        <v>Cafiaspirina Forte 650 mg/65 mg 24 Tabletas</v>
      </c>
      <c r="C295" s="2" t="s">
        <v>89</v>
      </c>
      <c r="D295" s="2" t="s">
        <v>13864</v>
      </c>
      <c r="E295" s="2" t="s">
        <v>13865</v>
      </c>
      <c r="F295" s="2" t="s">
        <v>13914</v>
      </c>
      <c r="G295" s="2"/>
      <c r="H295" s="2"/>
      <c r="I295" s="2" t="s">
        <v>14800</v>
      </c>
      <c r="J295" s="2"/>
      <c r="K295" s="2" t="n">
        <v>396</v>
      </c>
      <c r="L295" s="2"/>
      <c r="M295" s="2" t="s">
        <v>14801</v>
      </c>
      <c r="N295" s="2" t="n">
        <f aca="false">COUNTA('Layout Mercado Libre'!AH295:AM295)</f>
        <v>2</v>
      </c>
      <c r="O295" s="2" t="s">
        <v>13871</v>
      </c>
      <c r="P295" s="2" t="n">
        <v>0</v>
      </c>
      <c r="Q295" s="2" t="s">
        <v>14802</v>
      </c>
    </row>
    <row r="296" customFormat="false" ht="15" hidden="false" customHeight="false" outlineLevel="0" collapsed="false">
      <c r="A296" s="8" t="s">
        <v>3690</v>
      </c>
      <c r="B296" s="10" t="str">
        <f aca="false">'Layout Mercado Libre'!C296</f>
        <v>Aceite para Bebé Mennen Baby Magic Hipoalergénico 100 ml</v>
      </c>
      <c r="C296" s="2" t="s">
        <v>89</v>
      </c>
      <c r="D296" s="2" t="s">
        <v>13864</v>
      </c>
      <c r="E296" s="2" t="s">
        <v>13865</v>
      </c>
      <c r="F296" s="2" t="s">
        <v>13873</v>
      </c>
      <c r="G296" s="2"/>
      <c r="H296" s="2"/>
      <c r="I296" s="2" t="s">
        <v>14803</v>
      </c>
      <c r="J296" s="2"/>
      <c r="K296" s="2" t="n">
        <v>40</v>
      </c>
      <c r="L296" s="2"/>
      <c r="M296" s="2" t="s">
        <v>14804</v>
      </c>
      <c r="N296" s="2" t="n">
        <f aca="false">COUNTA('Layout Mercado Libre'!AH296:AM296)</f>
        <v>2</v>
      </c>
      <c r="O296" s="2" t="s">
        <v>13871</v>
      </c>
      <c r="P296" s="2" t="n">
        <v>0</v>
      </c>
      <c r="Q296" s="2" t="s">
        <v>14805</v>
      </c>
    </row>
    <row r="297" customFormat="false" ht="15" hidden="false" customHeight="false" outlineLevel="0" collapsed="false">
      <c r="A297" s="8" t="s">
        <v>3700</v>
      </c>
      <c r="B297" s="10" t="str">
        <f aca="false">'Layout Mercado Libre'!C297</f>
        <v>Aceite para Bebé Mennen Baby Magic Hipoalergénico 50 ml</v>
      </c>
      <c r="C297" s="2" t="s">
        <v>89</v>
      </c>
      <c r="D297" s="2" t="s">
        <v>13864</v>
      </c>
      <c r="E297" s="2" t="s">
        <v>13865</v>
      </c>
      <c r="F297" s="2" t="s">
        <v>13873</v>
      </c>
      <c r="G297" s="2"/>
      <c r="H297" s="2"/>
      <c r="I297" s="2" t="s">
        <v>14806</v>
      </c>
      <c r="J297" s="2"/>
      <c r="K297" s="2" t="n">
        <v>959</v>
      </c>
      <c r="L297" s="2"/>
      <c r="M297" s="2" t="s">
        <v>14807</v>
      </c>
      <c r="N297" s="2" t="n">
        <f aca="false">COUNTA('Layout Mercado Libre'!AH297:AM297)</f>
        <v>2</v>
      </c>
      <c r="O297" s="2" t="s">
        <v>13871</v>
      </c>
      <c r="P297" s="2" t="n">
        <v>0</v>
      </c>
      <c r="Q297" s="2" t="s">
        <v>14805</v>
      </c>
    </row>
    <row r="298" customFormat="false" ht="15" hidden="false" customHeight="false" outlineLevel="0" collapsed="false">
      <c r="A298" s="8" t="s">
        <v>3707</v>
      </c>
      <c r="B298" s="10" t="str">
        <f aca="false">'Layout Mercado Libre'!C298</f>
        <v>Naxifelar Cefalexina 500 mg 20 Cápsulas</v>
      </c>
      <c r="C298" s="2" t="s">
        <v>89</v>
      </c>
      <c r="D298" s="2" t="s">
        <v>13864</v>
      </c>
      <c r="E298" s="2" t="s">
        <v>13865</v>
      </c>
      <c r="F298" s="2" t="s">
        <v>13866</v>
      </c>
      <c r="G298" s="2" t="s">
        <v>13967</v>
      </c>
      <c r="H298" s="2" t="s">
        <v>13968</v>
      </c>
      <c r="I298" s="2" t="s">
        <v>14808</v>
      </c>
      <c r="J298" s="2"/>
      <c r="K298" s="2" t="n">
        <v>167</v>
      </c>
      <c r="L298" s="2"/>
      <c r="M298" s="2" t="s">
        <v>14809</v>
      </c>
      <c r="N298" s="2" t="n">
        <f aca="false">COUNTA('Layout Mercado Libre'!AH298:AM298)</f>
        <v>3</v>
      </c>
      <c r="O298" s="2" t="s">
        <v>13882</v>
      </c>
      <c r="P298" s="2" t="n">
        <v>0</v>
      </c>
      <c r="Q298" s="2" t="s">
        <v>14810</v>
      </c>
    </row>
    <row r="299" customFormat="false" ht="15" hidden="false" customHeight="false" outlineLevel="0" collapsed="false">
      <c r="A299" s="8" t="s">
        <v>3718</v>
      </c>
      <c r="B299" s="10" t="str">
        <f aca="false">'Layout Mercado Libre'!C299</f>
        <v>Toallitas Húmedas Huggies Cuidado Puro 80 Piezas</v>
      </c>
      <c r="C299" s="2" t="s">
        <v>89</v>
      </c>
      <c r="D299" s="2" t="s">
        <v>13864</v>
      </c>
      <c r="E299" s="2" t="s">
        <v>13865</v>
      </c>
      <c r="F299" s="2" t="s">
        <v>13873</v>
      </c>
      <c r="G299" s="2"/>
      <c r="H299" s="2"/>
      <c r="I299" s="2" t="s">
        <v>14811</v>
      </c>
      <c r="J299" s="2"/>
      <c r="K299" s="2" t="n">
        <v>543</v>
      </c>
      <c r="L299" s="2"/>
      <c r="M299" s="2" t="s">
        <v>14812</v>
      </c>
      <c r="N299" s="2" t="n">
        <f aca="false">COUNTA('Layout Mercado Libre'!AH299:AM299)</f>
        <v>4</v>
      </c>
      <c r="O299" s="2" t="s">
        <v>13871</v>
      </c>
      <c r="P299" s="2" t="n">
        <v>0</v>
      </c>
      <c r="Q299" s="2" t="s">
        <v>14813</v>
      </c>
    </row>
    <row r="300" customFormat="false" ht="15" hidden="false" customHeight="false" outlineLevel="0" collapsed="false">
      <c r="A300" s="8" t="s">
        <v>3730</v>
      </c>
      <c r="B300" s="10" t="str">
        <f aca="false">'Layout Mercado Libre'!C300</f>
        <v>Fórmula Infantil Enfagrow Premium Etapa 3 Lata 800 g</v>
      </c>
      <c r="C300" s="2" t="s">
        <v>89</v>
      </c>
      <c r="D300" s="2" t="s">
        <v>13864</v>
      </c>
      <c r="E300" s="2" t="s">
        <v>13865</v>
      </c>
      <c r="F300" s="2" t="s">
        <v>13873</v>
      </c>
      <c r="G300" s="2"/>
      <c r="H300" s="2"/>
      <c r="I300" s="2" t="s">
        <v>14814</v>
      </c>
      <c r="J300" s="2" t="s">
        <v>13875</v>
      </c>
      <c r="K300" s="2" t="n">
        <v>201</v>
      </c>
      <c r="L300" s="2"/>
      <c r="M300" s="2" t="s">
        <v>14815</v>
      </c>
      <c r="N300" s="2" t="n">
        <f aca="false">COUNTA('Layout Mercado Libre'!AH300:AM300)</f>
        <v>2</v>
      </c>
      <c r="O300" s="2" t="s">
        <v>13871</v>
      </c>
      <c r="P300" s="2" t="n">
        <v>0</v>
      </c>
      <c r="Q300" s="2" t="s">
        <v>14816</v>
      </c>
    </row>
    <row r="301" customFormat="false" ht="15" hidden="false" customHeight="false" outlineLevel="0" collapsed="false">
      <c r="A301" s="8" t="s">
        <v>3743</v>
      </c>
      <c r="B301" s="10" t="str">
        <f aca="false">'Layout Mercado Libre'!C301</f>
        <v>Cytotec Misoprostol 200 mcg 28 Tabletas</v>
      </c>
      <c r="C301" s="2" t="s">
        <v>89</v>
      </c>
      <c r="D301" s="2" t="s">
        <v>13864</v>
      </c>
      <c r="E301" s="2" t="s">
        <v>13865</v>
      </c>
      <c r="F301" s="2" t="s">
        <v>13866</v>
      </c>
      <c r="G301" s="2" t="s">
        <v>13889</v>
      </c>
      <c r="H301" s="2" t="s">
        <v>13890</v>
      </c>
      <c r="I301" s="2" t="s">
        <v>14817</v>
      </c>
      <c r="J301" s="2"/>
      <c r="K301" s="2" t="n">
        <v>31</v>
      </c>
      <c r="L301" s="2"/>
      <c r="M301" s="2" t="s">
        <v>14818</v>
      </c>
      <c r="N301" s="2" t="n">
        <f aca="false">COUNTA('Layout Mercado Libre'!AH301:AM301)</f>
        <v>2</v>
      </c>
      <c r="O301" s="2" t="s">
        <v>13882</v>
      </c>
      <c r="P301" s="2" t="n">
        <v>0</v>
      </c>
      <c r="Q301" s="2" t="s">
        <v>14819</v>
      </c>
    </row>
    <row r="302" customFormat="false" ht="15" hidden="false" customHeight="false" outlineLevel="0" collapsed="false">
      <c r="A302" s="8" t="s">
        <v>3754</v>
      </c>
      <c r="B302" s="10" t="str">
        <f aca="false">'Layout Mercado Libre'!C302</f>
        <v>Caladryl S Loción Calamina 180 ml</v>
      </c>
      <c r="C302" s="2" t="s">
        <v>89</v>
      </c>
      <c r="D302" s="2" t="s">
        <v>13864</v>
      </c>
      <c r="E302" s="2" t="s">
        <v>13865</v>
      </c>
      <c r="F302" s="2" t="s">
        <v>13914</v>
      </c>
      <c r="G302" s="2"/>
      <c r="H302" s="2"/>
      <c r="I302" s="2" t="s">
        <v>14820</v>
      </c>
      <c r="J302" s="2"/>
      <c r="K302" s="2" t="n">
        <v>285</v>
      </c>
      <c r="L302" s="2"/>
      <c r="M302" s="2" t="s">
        <v>14821</v>
      </c>
      <c r="N302" s="2" t="n">
        <f aca="false">COUNTA('Layout Mercado Libre'!AH302:AM302)</f>
        <v>2</v>
      </c>
      <c r="O302" s="2" t="s">
        <v>13871</v>
      </c>
      <c r="P302" s="2" t="n">
        <v>0</v>
      </c>
      <c r="Q302" s="2" t="s">
        <v>14822</v>
      </c>
    </row>
    <row r="303" customFormat="false" ht="15" hidden="false" customHeight="false" outlineLevel="0" collapsed="false">
      <c r="A303" s="8" t="s">
        <v>3764</v>
      </c>
      <c r="B303" s="10" t="str">
        <f aca="false">'Layout Mercado Libre'!C303</f>
        <v>Tiras Reactivas Contour Plus Glucosa 50 Piezas</v>
      </c>
      <c r="C303" s="2" t="s">
        <v>89</v>
      </c>
      <c r="D303" s="2" t="s">
        <v>13864</v>
      </c>
      <c r="E303" s="2" t="s">
        <v>13865</v>
      </c>
      <c r="F303" s="2" t="s">
        <v>13873</v>
      </c>
      <c r="G303" s="2"/>
      <c r="H303" s="2"/>
      <c r="I303" s="2" t="s">
        <v>14823</v>
      </c>
      <c r="J303" s="2"/>
      <c r="K303" s="2" t="n">
        <v>301</v>
      </c>
      <c r="L303" s="2" t="s">
        <v>14824</v>
      </c>
      <c r="M303" s="2" t="s">
        <v>14825</v>
      </c>
      <c r="N303" s="2" t="n">
        <f aca="false">COUNTA('Layout Mercado Libre'!AH303:AM303)</f>
        <v>2</v>
      </c>
      <c r="O303" s="2" t="s">
        <v>13871</v>
      </c>
      <c r="P303" s="2" t="n">
        <v>0</v>
      </c>
      <c r="Q303" s="2" t="s">
        <v>14826</v>
      </c>
    </row>
    <row r="304" customFormat="false" ht="15" hidden="false" customHeight="false" outlineLevel="0" collapsed="false">
      <c r="A304" s="8" t="s">
        <v>3776</v>
      </c>
      <c r="B304" s="10" t="str">
        <f aca="false">'Layout Mercado Libre'!C304</f>
        <v>Graneodín B Benzocaína 10 mg 24 Pastillas Miel Limón</v>
      </c>
      <c r="C304" s="2" t="s">
        <v>89</v>
      </c>
      <c r="D304" s="2" t="s">
        <v>13864</v>
      </c>
      <c r="E304" s="2" t="s">
        <v>13865</v>
      </c>
      <c r="F304" s="2" t="s">
        <v>13914</v>
      </c>
      <c r="G304" s="2"/>
      <c r="H304" s="2"/>
      <c r="I304" s="2" t="s">
        <v>14827</v>
      </c>
      <c r="J304" s="2"/>
      <c r="K304" s="2" t="n">
        <v>866</v>
      </c>
      <c r="L304" s="2"/>
      <c r="M304" s="2" t="s">
        <v>14828</v>
      </c>
      <c r="N304" s="2" t="n">
        <f aca="false">COUNTA('Layout Mercado Libre'!AH304:AM304)</f>
        <v>3</v>
      </c>
      <c r="O304" s="2" t="s">
        <v>13871</v>
      </c>
      <c r="P304" s="2" t="n">
        <v>0</v>
      </c>
      <c r="Q304" s="2" t="s">
        <v>14829</v>
      </c>
    </row>
    <row r="305" customFormat="false" ht="15" hidden="false" customHeight="false" outlineLevel="0" collapsed="false">
      <c r="A305" s="8" t="s">
        <v>3790</v>
      </c>
      <c r="B305" s="10" t="str">
        <f aca="false">'Layout Mercado Libre'!C305</f>
        <v>Crema Dental Colgate Luminous White Brilliant 66 ml</v>
      </c>
      <c r="C305" s="2" t="s">
        <v>89</v>
      </c>
      <c r="D305" s="2" t="s">
        <v>13864</v>
      </c>
      <c r="E305" s="2" t="s">
        <v>13865</v>
      </c>
      <c r="F305" s="2" t="s">
        <v>13873</v>
      </c>
      <c r="G305" s="2"/>
      <c r="H305" s="2"/>
      <c r="I305" s="2" t="s">
        <v>14830</v>
      </c>
      <c r="J305" s="2"/>
      <c r="K305" s="2" t="n">
        <v>18</v>
      </c>
      <c r="L305" s="2"/>
      <c r="M305" s="2" t="s">
        <v>14831</v>
      </c>
      <c r="N305" s="2" t="n">
        <f aca="false">COUNTA('Layout Mercado Libre'!AH305:AM305)</f>
        <v>2</v>
      </c>
      <c r="O305" s="2" t="s">
        <v>13871</v>
      </c>
      <c r="P305" s="2" t="n">
        <v>0</v>
      </c>
      <c r="Q305" s="2" t="s">
        <v>14832</v>
      </c>
    </row>
    <row r="306" customFormat="false" ht="15" hidden="false" customHeight="false" outlineLevel="0" collapsed="false">
      <c r="A306" s="8" t="s">
        <v>3798</v>
      </c>
      <c r="B306" s="10" t="str">
        <f aca="false">'Layout Mercado Libre'!C306</f>
        <v>Respicil Adulto Bencilpenicilina Metamizol Inyectable IM</v>
      </c>
      <c r="C306" s="2" t="s">
        <v>89</v>
      </c>
      <c r="D306" s="2" t="s">
        <v>13864</v>
      </c>
      <c r="E306" s="2" t="s">
        <v>13865</v>
      </c>
      <c r="F306" s="2" t="s">
        <v>13866</v>
      </c>
      <c r="G306" s="2" t="s">
        <v>13967</v>
      </c>
      <c r="H306" s="2" t="s">
        <v>13968</v>
      </c>
      <c r="I306" s="2" t="s">
        <v>14833</v>
      </c>
      <c r="J306" s="2"/>
      <c r="K306" s="2" t="n">
        <v>426</v>
      </c>
      <c r="L306" s="2"/>
      <c r="M306" s="2" t="s">
        <v>14834</v>
      </c>
      <c r="N306" s="2" t="n">
        <f aca="false">COUNTA('Layout Mercado Libre'!AH306:AM306)</f>
        <v>1</v>
      </c>
      <c r="O306" s="2" t="s">
        <v>13871</v>
      </c>
      <c r="P306" s="2" t="n">
        <v>0</v>
      </c>
      <c r="Q306" s="2" t="s">
        <v>14835</v>
      </c>
    </row>
    <row r="307" customFormat="false" ht="15" hidden="false" customHeight="false" outlineLevel="0" collapsed="false">
      <c r="A307" s="8" t="s">
        <v>3810</v>
      </c>
      <c r="B307" s="10" t="str">
        <f aca="false">'Layout Mercado Libre'!C307</f>
        <v>Trexen Duo Clindamicina Ketoconazol 100/400 mg 7 Óvulos</v>
      </c>
      <c r="C307" s="2" t="s">
        <v>89</v>
      </c>
      <c r="D307" s="2" t="s">
        <v>13864</v>
      </c>
      <c r="E307" s="2" t="s">
        <v>13865</v>
      </c>
      <c r="F307" s="2" t="s">
        <v>13866</v>
      </c>
      <c r="G307" s="2" t="s">
        <v>14142</v>
      </c>
      <c r="H307" s="2" t="s">
        <v>14143</v>
      </c>
      <c r="I307" s="2" t="s">
        <v>14836</v>
      </c>
      <c r="J307" s="2"/>
      <c r="K307" s="2" t="n">
        <v>0</v>
      </c>
      <c r="L307" s="2"/>
      <c r="M307" s="2" t="s">
        <v>14837</v>
      </c>
      <c r="N307" s="2" t="n">
        <f aca="false">COUNTA('Layout Mercado Libre'!AH307:AM307)</f>
        <v>2</v>
      </c>
      <c r="O307" s="2" t="s">
        <v>13871</v>
      </c>
      <c r="P307" s="2" t="n">
        <v>0</v>
      </c>
      <c r="Q307" s="2" t="s">
        <v>14838</v>
      </c>
    </row>
    <row r="308" customFormat="false" ht="15" hidden="false" customHeight="false" outlineLevel="0" collapsed="false">
      <c r="A308" s="8" t="s">
        <v>3821</v>
      </c>
      <c r="B308" s="10" t="str">
        <f aca="false">'Layout Mercado Libre'!C308</f>
        <v>Suplemento Ensure Advance Active Chocolate 237 ml</v>
      </c>
      <c r="C308" s="2" t="s">
        <v>89</v>
      </c>
      <c r="D308" s="2" t="s">
        <v>13864</v>
      </c>
      <c r="E308" s="2" t="s">
        <v>13865</v>
      </c>
      <c r="F308" s="2" t="s">
        <v>13873</v>
      </c>
      <c r="G308" s="2"/>
      <c r="H308" s="2"/>
      <c r="I308" s="2" t="s">
        <v>14839</v>
      </c>
      <c r="J308" s="2"/>
      <c r="K308" s="2" t="n">
        <v>238</v>
      </c>
      <c r="L308" s="2"/>
      <c r="M308" s="2" t="s">
        <v>14840</v>
      </c>
      <c r="N308" s="2" t="n">
        <f aca="false">COUNTA('Layout Mercado Libre'!AH308:AM308)</f>
        <v>3</v>
      </c>
      <c r="O308" s="2" t="s">
        <v>13882</v>
      </c>
      <c r="P308" s="2" t="n">
        <v>0</v>
      </c>
      <c r="Q308" s="2" t="s">
        <v>14841</v>
      </c>
    </row>
    <row r="309" customFormat="false" ht="15" hidden="false" customHeight="false" outlineLevel="0" collapsed="false">
      <c r="A309" s="8" t="s">
        <v>3832</v>
      </c>
      <c r="B309" s="10" t="str">
        <f aca="false">'Layout Mercado Libre'!C309</f>
        <v>Toallitas Húmedas KleenBebé Suavelastic Max 100 Piezas</v>
      </c>
      <c r="C309" s="2" t="s">
        <v>89</v>
      </c>
      <c r="D309" s="2" t="s">
        <v>13864</v>
      </c>
      <c r="E309" s="2" t="s">
        <v>13865</v>
      </c>
      <c r="F309" s="2" t="s">
        <v>13873</v>
      </c>
      <c r="G309" s="2"/>
      <c r="H309" s="2"/>
      <c r="I309" s="2" t="s">
        <v>14842</v>
      </c>
      <c r="J309" s="2"/>
      <c r="K309" s="2" t="n">
        <v>538</v>
      </c>
      <c r="L309" s="2"/>
      <c r="M309" s="2" t="s">
        <v>14843</v>
      </c>
      <c r="N309" s="2" t="n">
        <f aca="false">COUNTA('Layout Mercado Libre'!AH309:AM309)</f>
        <v>2</v>
      </c>
      <c r="O309" s="2" t="s">
        <v>13871</v>
      </c>
      <c r="P309" s="2" t="n">
        <v>0</v>
      </c>
      <c r="Q309" s="2" t="s">
        <v>14844</v>
      </c>
    </row>
    <row r="310" customFormat="false" ht="15" hidden="false" customHeight="false" outlineLevel="0" collapsed="false">
      <c r="A310" s="8" t="s">
        <v>3841</v>
      </c>
      <c r="B310" s="10" t="str">
        <f aca="false">'Layout Mercado Libre'!C310</f>
        <v>Pañales Huggies Supreme Prematuro Unisex 30 Piezas</v>
      </c>
      <c r="C310" s="2" t="s">
        <v>89</v>
      </c>
      <c r="D310" s="2" t="s">
        <v>13864</v>
      </c>
      <c r="E310" s="2" t="s">
        <v>13865</v>
      </c>
      <c r="F310" s="2" t="s">
        <v>13873</v>
      </c>
      <c r="G310" s="2"/>
      <c r="H310" s="2"/>
      <c r="I310" s="2" t="s">
        <v>14845</v>
      </c>
      <c r="J310" s="2"/>
      <c r="K310" s="2" t="n">
        <v>311</v>
      </c>
      <c r="L310" s="2" t="s">
        <v>13894</v>
      </c>
      <c r="M310" s="2" t="s">
        <v>14846</v>
      </c>
      <c r="N310" s="2" t="n">
        <f aca="false">COUNTA('Layout Mercado Libre'!AH310:AM310)</f>
        <v>2</v>
      </c>
      <c r="O310" s="2" t="s">
        <v>13871</v>
      </c>
      <c r="P310" s="2" t="n">
        <v>0</v>
      </c>
      <c r="Q310" s="2" t="s">
        <v>14847</v>
      </c>
    </row>
    <row r="311" customFormat="false" ht="15" hidden="false" customHeight="false" outlineLevel="0" collapsed="false">
      <c r="A311" s="8" t="s">
        <v>3851</v>
      </c>
      <c r="B311" s="10" t="str">
        <f aca="false">'Layout Mercado Libre'!C311</f>
        <v>Eskapar Compuesto Nifuroxazida Metronidazol 20 Cápsulas</v>
      </c>
      <c r="C311" s="2" t="s">
        <v>89</v>
      </c>
      <c r="D311" s="2" t="s">
        <v>13864</v>
      </c>
      <c r="E311" s="2" t="s">
        <v>13865</v>
      </c>
      <c r="F311" s="2" t="s">
        <v>13866</v>
      </c>
      <c r="G311" s="2" t="s">
        <v>14848</v>
      </c>
      <c r="H311" s="2" t="s">
        <v>14849</v>
      </c>
      <c r="I311" s="2" t="s">
        <v>14850</v>
      </c>
      <c r="J311" s="2"/>
      <c r="K311" s="2" t="n">
        <v>32</v>
      </c>
      <c r="L311" s="2"/>
      <c r="M311" s="2" t="s">
        <v>14851</v>
      </c>
      <c r="N311" s="2" t="n">
        <f aca="false">COUNTA('Layout Mercado Libre'!AH311:AM311)</f>
        <v>3</v>
      </c>
      <c r="O311" s="2" t="s">
        <v>13871</v>
      </c>
      <c r="P311" s="2" t="n">
        <v>0</v>
      </c>
      <c r="Q311" s="2" t="s">
        <v>14852</v>
      </c>
    </row>
    <row r="312" customFormat="false" ht="15" hidden="false" customHeight="false" outlineLevel="0" collapsed="false">
      <c r="A312" s="8" t="s">
        <v>3863</v>
      </c>
      <c r="B312" s="10" t="str">
        <f aca="false">'Layout Mercado Libre'!C312</f>
        <v>Adimod Pidotimod 800 mg/7 ml Solución 10 Frascos</v>
      </c>
      <c r="C312" s="2" t="s">
        <v>89</v>
      </c>
      <c r="D312" s="2" t="s">
        <v>13864</v>
      </c>
      <c r="E312" s="2" t="s">
        <v>13865</v>
      </c>
      <c r="F312" s="2" t="s">
        <v>13866</v>
      </c>
      <c r="G312" s="2" t="s">
        <v>14853</v>
      </c>
      <c r="H312" s="2" t="s">
        <v>14854</v>
      </c>
      <c r="I312" s="2" t="s">
        <v>14855</v>
      </c>
      <c r="J312" s="2"/>
      <c r="K312" s="2" t="n">
        <v>10</v>
      </c>
      <c r="L312" s="2"/>
      <c r="M312" s="2" t="s">
        <v>14856</v>
      </c>
      <c r="N312" s="2" t="n">
        <f aca="false">COUNTA('Layout Mercado Libre'!AH312:AM312)</f>
        <v>3</v>
      </c>
      <c r="O312" s="2" t="s">
        <v>13882</v>
      </c>
      <c r="P312" s="2" t="n">
        <v>0</v>
      </c>
      <c r="Q312" s="2" t="s">
        <v>14857</v>
      </c>
    </row>
    <row r="313" customFormat="false" ht="15" hidden="false" customHeight="false" outlineLevel="0" collapsed="false">
      <c r="A313" s="8" t="s">
        <v>3878</v>
      </c>
      <c r="B313" s="10" t="str">
        <f aca="false">'Layout Mercado Libre'!C313</f>
        <v>Flumil Aminofenazona Bufenina Difenilpiralina 20 Cápsulas</v>
      </c>
      <c r="C313" s="2" t="s">
        <v>89</v>
      </c>
      <c r="D313" s="2" t="s">
        <v>13864</v>
      </c>
      <c r="E313" s="2" t="s">
        <v>13865</v>
      </c>
      <c r="F313" s="2" t="s">
        <v>13866</v>
      </c>
      <c r="G313" s="2" t="s">
        <v>14395</v>
      </c>
      <c r="H313" s="2" t="s">
        <v>14396</v>
      </c>
      <c r="I313" s="2" t="s">
        <v>14858</v>
      </c>
      <c r="J313" s="2"/>
      <c r="K313" s="2" t="n">
        <v>320</v>
      </c>
      <c r="L313" s="2"/>
      <c r="M313" s="2" t="s">
        <v>14859</v>
      </c>
      <c r="N313" s="2" t="n">
        <f aca="false">COUNTA('Layout Mercado Libre'!AH313:AM313)</f>
        <v>3</v>
      </c>
      <c r="O313" s="2" t="s">
        <v>13871</v>
      </c>
      <c r="P313" s="2" t="n">
        <v>0</v>
      </c>
      <c r="Q313" s="2" t="s">
        <v>14860</v>
      </c>
    </row>
    <row r="314" customFormat="false" ht="15" hidden="false" customHeight="false" outlineLevel="0" collapsed="false">
      <c r="A314" s="8" t="s">
        <v>3890</v>
      </c>
      <c r="B314" s="10" t="str">
        <f aca="false">'Layout Mercado Libre'!C314</f>
        <v>Fisiofer Hierro 40 mg/15 ml Solución 10 Frascos</v>
      </c>
      <c r="C314" s="2" t="s">
        <v>89</v>
      </c>
      <c r="D314" s="2" t="s">
        <v>13864</v>
      </c>
      <c r="E314" s="2" t="s">
        <v>13865</v>
      </c>
      <c r="F314" s="2" t="s">
        <v>13866</v>
      </c>
      <c r="G314" s="2" t="s">
        <v>13884</v>
      </c>
      <c r="H314" s="2" t="s">
        <v>13885</v>
      </c>
      <c r="I314" s="2" t="s">
        <v>14861</v>
      </c>
      <c r="J314" s="2"/>
      <c r="K314" s="2" t="n">
        <v>1</v>
      </c>
      <c r="L314" s="2"/>
      <c r="M314" s="2" t="s">
        <v>14862</v>
      </c>
      <c r="N314" s="2" t="n">
        <f aca="false">COUNTA('Layout Mercado Libre'!AH314:AM314)</f>
        <v>3</v>
      </c>
      <c r="O314" s="2" t="s">
        <v>13871</v>
      </c>
      <c r="P314" s="2" t="n">
        <v>0</v>
      </c>
      <c r="Q314" s="2" t="s">
        <v>14863</v>
      </c>
    </row>
    <row r="315" customFormat="false" ht="15" hidden="false" customHeight="false" outlineLevel="0" collapsed="false">
      <c r="A315" s="8" t="s">
        <v>3904</v>
      </c>
      <c r="B315" s="10" t="str">
        <f aca="false">'Layout Mercado Libre'!C315</f>
        <v>Pañales para Adulto Diapro Confort Mediano 10 Piezas</v>
      </c>
      <c r="C315" s="2" t="s">
        <v>89</v>
      </c>
      <c r="D315" s="2" t="s">
        <v>13864</v>
      </c>
      <c r="E315" s="2" t="s">
        <v>13865</v>
      </c>
      <c r="F315" s="2" t="s">
        <v>13873</v>
      </c>
      <c r="G315" s="2"/>
      <c r="H315" s="2"/>
      <c r="I315" s="2" t="s">
        <v>14864</v>
      </c>
      <c r="J315" s="2"/>
      <c r="K315" s="2" t="n">
        <v>127</v>
      </c>
      <c r="L315" s="2"/>
      <c r="M315" s="2" t="s">
        <v>14865</v>
      </c>
      <c r="N315" s="2" t="n">
        <f aca="false">COUNTA('Layout Mercado Libre'!AH315:AM315)</f>
        <v>3</v>
      </c>
      <c r="O315" s="2" t="s">
        <v>13882</v>
      </c>
      <c r="P315" s="2" t="n">
        <v>0</v>
      </c>
      <c r="Q315" s="2" t="s">
        <v>14866</v>
      </c>
    </row>
    <row r="316" customFormat="false" ht="15" hidden="false" customHeight="false" outlineLevel="0" collapsed="false">
      <c r="A316" s="8" t="s">
        <v>3914</v>
      </c>
      <c r="B316" s="10" t="str">
        <f aca="false">'Layout Mercado Libre'!C316</f>
        <v>Ciprobac Ciprofloxacino 500 mg 14 Tabletas</v>
      </c>
      <c r="C316" s="2" t="s">
        <v>89</v>
      </c>
      <c r="D316" s="2" t="s">
        <v>13864</v>
      </c>
      <c r="E316" s="2" t="s">
        <v>13865</v>
      </c>
      <c r="F316" s="2" t="s">
        <v>13866</v>
      </c>
      <c r="G316" s="2" t="s">
        <v>13967</v>
      </c>
      <c r="H316" s="2" t="s">
        <v>13968</v>
      </c>
      <c r="I316" s="2" t="s">
        <v>14867</v>
      </c>
      <c r="J316" s="2"/>
      <c r="K316" s="2" t="n">
        <v>80</v>
      </c>
      <c r="L316" s="2" t="s">
        <v>14868</v>
      </c>
      <c r="M316" s="2" t="s">
        <v>14869</v>
      </c>
      <c r="N316" s="2" t="n">
        <f aca="false">COUNTA('Layout Mercado Libre'!AH316:AM316)</f>
        <v>3</v>
      </c>
      <c r="O316" s="2" t="s">
        <v>13882</v>
      </c>
      <c r="P316" s="2" t="n">
        <v>0</v>
      </c>
      <c r="Q316" s="2" t="s">
        <v>14870</v>
      </c>
    </row>
    <row r="317" customFormat="false" ht="15" hidden="false" customHeight="false" outlineLevel="0" collapsed="false">
      <c r="A317" s="8" t="s">
        <v>3927</v>
      </c>
      <c r="B317" s="10" t="str">
        <f aca="false">'Layout Mercado Libre'!C317</f>
        <v>Kank-A Benzocaína 20% Solución Bucal 9.7 ml</v>
      </c>
      <c r="C317" s="2" t="s">
        <v>89</v>
      </c>
      <c r="D317" s="2" t="s">
        <v>13864</v>
      </c>
      <c r="E317" s="2" t="s">
        <v>13865</v>
      </c>
      <c r="F317" s="2" t="s">
        <v>13914</v>
      </c>
      <c r="G317" s="2"/>
      <c r="H317" s="2"/>
      <c r="I317" s="2" t="s">
        <v>14871</v>
      </c>
      <c r="J317" s="2"/>
      <c r="K317" s="2" t="n">
        <v>42</v>
      </c>
      <c r="L317" s="2"/>
      <c r="M317" s="2" t="s">
        <v>14872</v>
      </c>
      <c r="N317" s="2" t="n">
        <f aca="false">COUNTA('Layout Mercado Libre'!AH317:AM317)</f>
        <v>2</v>
      </c>
      <c r="O317" s="2" t="s">
        <v>13882</v>
      </c>
      <c r="P317" s="2" t="n">
        <v>0</v>
      </c>
      <c r="Q317" s="2" t="s">
        <v>14873</v>
      </c>
    </row>
    <row r="318" customFormat="false" ht="15" hidden="false" customHeight="false" outlineLevel="0" collapsed="false">
      <c r="A318" s="8" t="s">
        <v>3941</v>
      </c>
      <c r="B318" s="10" t="str">
        <f aca="false">'Layout Mercado Libre'!C318</f>
        <v>Italdermol Crema Triticum Vulgare 150 mg/g 10 g</v>
      </c>
      <c r="C318" s="2" t="s">
        <v>89</v>
      </c>
      <c r="D318" s="2" t="s">
        <v>13864</v>
      </c>
      <c r="E318" s="2" t="s">
        <v>13865</v>
      </c>
      <c r="F318" s="2" t="s">
        <v>13932</v>
      </c>
      <c r="G318" s="2"/>
      <c r="H318" s="2"/>
      <c r="I318" s="2" t="s">
        <v>14874</v>
      </c>
      <c r="J318" s="2"/>
      <c r="K318" s="2" t="n">
        <v>0</v>
      </c>
      <c r="L318" s="2"/>
      <c r="M318" s="2" t="s">
        <v>14875</v>
      </c>
      <c r="N318" s="2" t="n">
        <f aca="false">COUNTA('Layout Mercado Libre'!AH318:AM318)</f>
        <v>2</v>
      </c>
      <c r="O318" s="2" t="s">
        <v>13882</v>
      </c>
      <c r="P318" s="2" t="n">
        <v>0</v>
      </c>
      <c r="Q318" s="2" t="s">
        <v>14876</v>
      </c>
    </row>
    <row r="319" customFormat="false" ht="15" hidden="false" customHeight="false" outlineLevel="0" collapsed="false">
      <c r="A319" s="8" t="s">
        <v>3952</v>
      </c>
      <c r="B319" s="10" t="str">
        <f aca="false">'Layout Mercado Libre'!C319</f>
        <v>Vontrol Difenidol 25 mg 25 Tabletas</v>
      </c>
      <c r="C319" s="2" t="s">
        <v>89</v>
      </c>
      <c r="D319" s="2" t="s">
        <v>13864</v>
      </c>
      <c r="E319" s="2" t="s">
        <v>13865</v>
      </c>
      <c r="F319" s="2" t="s">
        <v>13866</v>
      </c>
      <c r="G319" s="2" t="s">
        <v>13889</v>
      </c>
      <c r="H319" s="2" t="s">
        <v>13890</v>
      </c>
      <c r="I319" s="2" t="s">
        <v>14877</v>
      </c>
      <c r="J319" s="2"/>
      <c r="K319" s="2" t="n">
        <v>3</v>
      </c>
      <c r="L319" s="2"/>
      <c r="M319" s="2" t="s">
        <v>14878</v>
      </c>
      <c r="N319" s="2" t="n">
        <f aca="false">COUNTA('Layout Mercado Libre'!AH319:AM319)</f>
        <v>2</v>
      </c>
      <c r="O319" s="2" t="s">
        <v>13882</v>
      </c>
      <c r="P319" s="2" t="n">
        <v>0</v>
      </c>
      <c r="Q319" s="2" t="s">
        <v>14879</v>
      </c>
    </row>
    <row r="320" customFormat="false" ht="15" hidden="false" customHeight="false" outlineLevel="0" collapsed="false">
      <c r="A320" s="8" t="s">
        <v>3962</v>
      </c>
      <c r="B320" s="10" t="str">
        <f aca="false">'Layout Mercado Libre'!C320</f>
        <v>Fosfonat Ácido Ibandrónico 150 mg 1 Tableta</v>
      </c>
      <c r="C320" s="2" t="s">
        <v>89</v>
      </c>
      <c r="D320" s="2" t="s">
        <v>13864</v>
      </c>
      <c r="E320" s="2" t="s">
        <v>13865</v>
      </c>
      <c r="F320" s="2" t="s">
        <v>13866</v>
      </c>
      <c r="G320" s="2" t="s">
        <v>13940</v>
      </c>
      <c r="H320" s="2" t="s">
        <v>13941</v>
      </c>
      <c r="I320" s="2" t="s">
        <v>14880</v>
      </c>
      <c r="J320" s="2"/>
      <c r="K320" s="2" t="n">
        <v>25</v>
      </c>
      <c r="L320" s="2"/>
      <c r="M320" s="2" t="s">
        <v>14881</v>
      </c>
      <c r="N320" s="2" t="n">
        <f aca="false">COUNTA('Layout Mercado Libre'!AH320:AM320)</f>
        <v>1</v>
      </c>
      <c r="O320" s="2" t="s">
        <v>13871</v>
      </c>
      <c r="P320" s="2" t="n">
        <v>0</v>
      </c>
      <c r="Q320" s="2" t="s">
        <v>14882</v>
      </c>
    </row>
    <row r="321" customFormat="false" ht="15" hidden="false" customHeight="false" outlineLevel="0" collapsed="false">
      <c r="A321" s="8" t="s">
        <v>3975</v>
      </c>
      <c r="B321" s="10" t="str">
        <f aca="false">'Layout Mercado Libre'!C321</f>
        <v>Trayenta Duo Linagliptina Metformina 2.5/850 mg 60 Tabletas</v>
      </c>
      <c r="C321" s="2" t="s">
        <v>89</v>
      </c>
      <c r="D321" s="2" t="s">
        <v>13864</v>
      </c>
      <c r="E321" s="2" t="s">
        <v>13865</v>
      </c>
      <c r="F321" s="2" t="s">
        <v>13866</v>
      </c>
      <c r="G321" s="2" t="s">
        <v>13889</v>
      </c>
      <c r="H321" s="2" t="s">
        <v>13890</v>
      </c>
      <c r="I321" s="2" t="s">
        <v>14883</v>
      </c>
      <c r="J321" s="2"/>
      <c r="K321" s="2" t="n">
        <v>111</v>
      </c>
      <c r="L321" s="2"/>
      <c r="M321" s="2" t="s">
        <v>14884</v>
      </c>
      <c r="N321" s="2" t="n">
        <f aca="false">COUNTA('Layout Mercado Libre'!AH321:AM321)</f>
        <v>2</v>
      </c>
      <c r="O321" s="2" t="s">
        <v>13871</v>
      </c>
      <c r="P321" s="2" t="n">
        <v>0</v>
      </c>
      <c r="Q321" s="2" t="s">
        <v>14885</v>
      </c>
    </row>
    <row r="322" customFormat="false" ht="15" hidden="false" customHeight="false" outlineLevel="0" collapsed="false">
      <c r="A322" s="8" t="s">
        <v>3986</v>
      </c>
      <c r="B322" s="10" t="str">
        <f aca="false">'Layout Mercado Libre'!C322</f>
        <v>Unamol Cisaprida Suspensión 1 mg/ml 60 ml</v>
      </c>
      <c r="C322" s="2" t="s">
        <v>89</v>
      </c>
      <c r="D322" s="2" t="s">
        <v>13864</v>
      </c>
      <c r="E322" s="2" t="s">
        <v>13865</v>
      </c>
      <c r="F322" s="2" t="s">
        <v>13866</v>
      </c>
      <c r="G322" s="2" t="s">
        <v>13889</v>
      </c>
      <c r="H322" s="2" t="s">
        <v>13890</v>
      </c>
      <c r="I322" s="2" t="s">
        <v>14886</v>
      </c>
      <c r="J322" s="2"/>
      <c r="K322" s="2" t="n">
        <v>151</v>
      </c>
      <c r="L322" s="2"/>
      <c r="M322" s="2" t="s">
        <v>14887</v>
      </c>
      <c r="N322" s="2" t="n">
        <f aca="false">COUNTA('Layout Mercado Libre'!AH322:AM322)</f>
        <v>3</v>
      </c>
      <c r="O322" s="2" t="s">
        <v>13871</v>
      </c>
      <c r="P322" s="2" t="n">
        <v>0</v>
      </c>
      <c r="Q322" s="2" t="s">
        <v>14888</v>
      </c>
    </row>
    <row r="323" customFormat="false" ht="15" hidden="false" customHeight="false" outlineLevel="0" collapsed="false">
      <c r="A323" s="8" t="s">
        <v>4001</v>
      </c>
      <c r="B323" s="10" t="str">
        <f aca="false">'Layout Mercado Libre'!C323</f>
        <v>Febrax Naproxeno Paracetamol Suspensión 100 ml</v>
      </c>
      <c r="C323" s="2" t="s">
        <v>89</v>
      </c>
      <c r="D323" s="2" t="s">
        <v>13864</v>
      </c>
      <c r="E323" s="2" t="s">
        <v>13865</v>
      </c>
      <c r="F323" s="2" t="s">
        <v>13914</v>
      </c>
      <c r="G323" s="2"/>
      <c r="H323" s="2"/>
      <c r="I323" s="2" t="s">
        <v>14889</v>
      </c>
      <c r="J323" s="2"/>
      <c r="K323" s="2" t="n">
        <v>119</v>
      </c>
      <c r="L323" s="2"/>
      <c r="M323" s="2" t="s">
        <v>14890</v>
      </c>
      <c r="N323" s="2" t="n">
        <f aca="false">COUNTA('Layout Mercado Libre'!AH323:AM323)</f>
        <v>2</v>
      </c>
      <c r="O323" s="2" t="s">
        <v>13871</v>
      </c>
      <c r="P323" s="2" t="n">
        <v>0</v>
      </c>
      <c r="Q323" s="2" t="s">
        <v>14891</v>
      </c>
    </row>
    <row r="324" customFormat="false" ht="15" hidden="false" customHeight="false" outlineLevel="0" collapsed="false">
      <c r="A324" s="8" t="s">
        <v>4014</v>
      </c>
      <c r="B324" s="10" t="str">
        <f aca="false">'Layout Mercado Libre'!C324</f>
        <v>Ferranina Fol Hierro y Ácido Fólico 100 mg 30 Tabletas</v>
      </c>
      <c r="C324" s="2" t="s">
        <v>89</v>
      </c>
      <c r="D324" s="2" t="s">
        <v>13864</v>
      </c>
      <c r="E324" s="2" t="s">
        <v>13865</v>
      </c>
      <c r="F324" s="2" t="s">
        <v>13932</v>
      </c>
      <c r="G324" s="2"/>
      <c r="H324" s="2"/>
      <c r="I324" s="2" t="s">
        <v>14892</v>
      </c>
      <c r="J324" s="2"/>
      <c r="K324" s="2" t="n">
        <v>0</v>
      </c>
      <c r="L324" s="2"/>
      <c r="M324" s="2" t="s">
        <v>14893</v>
      </c>
      <c r="N324" s="2" t="n">
        <f aca="false">COUNTA('Layout Mercado Libre'!AH324:AM324)</f>
        <v>3</v>
      </c>
      <c r="O324" s="2" t="s">
        <v>13882</v>
      </c>
      <c r="P324" s="2" t="n">
        <v>0</v>
      </c>
      <c r="Q324" s="2" t="s">
        <v>14894</v>
      </c>
    </row>
    <row r="325" customFormat="false" ht="15" hidden="false" customHeight="false" outlineLevel="0" collapsed="false">
      <c r="A325" s="8" t="s">
        <v>4027</v>
      </c>
      <c r="B325" s="10" t="str">
        <f aca="false">'Layout Mercado Libre'!C325</f>
        <v>Pañales para Adulto Tena Slip Maxi Protect Grande 10 Piezas</v>
      </c>
      <c r="C325" s="2" t="s">
        <v>89</v>
      </c>
      <c r="D325" s="2" t="s">
        <v>13864</v>
      </c>
      <c r="E325" s="2" t="s">
        <v>13865</v>
      </c>
      <c r="F325" s="2" t="s">
        <v>13873</v>
      </c>
      <c r="G325" s="2"/>
      <c r="H325" s="2"/>
      <c r="I325" s="2" t="s">
        <v>14895</v>
      </c>
      <c r="J325" s="2"/>
      <c r="K325" s="2" t="n">
        <v>148</v>
      </c>
      <c r="L325" s="2"/>
      <c r="M325" s="2" t="s">
        <v>14896</v>
      </c>
      <c r="N325" s="2" t="n">
        <f aca="false">COUNTA('Layout Mercado Libre'!AH325:AM325)</f>
        <v>1</v>
      </c>
      <c r="O325" s="2" t="s">
        <v>13871</v>
      </c>
      <c r="P325" s="2" t="n">
        <v>0</v>
      </c>
      <c r="Q325" s="2" t="s">
        <v>14897</v>
      </c>
    </row>
    <row r="326" customFormat="false" ht="15" hidden="false" customHeight="false" outlineLevel="0" collapsed="false">
      <c r="A326" s="8" t="s">
        <v>4036</v>
      </c>
      <c r="B326" s="10" t="str">
        <f aca="false">'Layout Mercado Libre'!C326</f>
        <v>Tribedoce DX Complejo B Dexametasona Lidocaína Inyectable</v>
      </c>
      <c r="C326" s="2" t="s">
        <v>89</v>
      </c>
      <c r="D326" s="2" t="s">
        <v>13864</v>
      </c>
      <c r="E326" s="2" t="s">
        <v>13865</v>
      </c>
      <c r="F326" s="2" t="s">
        <v>13866</v>
      </c>
      <c r="G326" s="2" t="s">
        <v>13867</v>
      </c>
      <c r="H326" s="2" t="s">
        <v>13868</v>
      </c>
      <c r="I326" s="2" t="s">
        <v>14898</v>
      </c>
      <c r="J326" s="2"/>
      <c r="K326" s="2" t="n">
        <v>1046</v>
      </c>
      <c r="L326" s="2"/>
      <c r="M326" s="2" t="s">
        <v>14899</v>
      </c>
      <c r="N326" s="2" t="n">
        <f aca="false">COUNTA('Layout Mercado Libre'!AH326:AM326)</f>
        <v>2</v>
      </c>
      <c r="O326" s="2" t="s">
        <v>13871</v>
      </c>
      <c r="P326" s="2" t="n">
        <v>0</v>
      </c>
      <c r="Q326" s="2" t="s">
        <v>14900</v>
      </c>
    </row>
    <row r="327" customFormat="false" ht="15" hidden="false" customHeight="false" outlineLevel="0" collapsed="false">
      <c r="A327" s="8" t="s">
        <v>4052</v>
      </c>
      <c r="B327" s="10" t="str">
        <f aca="false">'Layout Mercado Libre'!C327</f>
        <v>Orecil NF Solución Ótica Ofloxacino Lidocaína 10 ml</v>
      </c>
      <c r="C327" s="2" t="s">
        <v>89</v>
      </c>
      <c r="D327" s="2" t="s">
        <v>13864</v>
      </c>
      <c r="E327" s="2" t="s">
        <v>13865</v>
      </c>
      <c r="F327" s="2" t="s">
        <v>13866</v>
      </c>
      <c r="G327" s="2" t="s">
        <v>14078</v>
      </c>
      <c r="H327" s="2" t="s">
        <v>14079</v>
      </c>
      <c r="I327" s="2" t="s">
        <v>14901</v>
      </c>
      <c r="J327" s="2"/>
      <c r="K327" s="2" t="n">
        <v>69</v>
      </c>
      <c r="L327" s="2"/>
      <c r="M327" s="2" t="s">
        <v>14902</v>
      </c>
      <c r="N327" s="2" t="n">
        <f aca="false">COUNTA('Layout Mercado Libre'!AH327:AM327)</f>
        <v>2</v>
      </c>
      <c r="O327" s="2" t="s">
        <v>13882</v>
      </c>
      <c r="P327" s="2" t="n">
        <v>0</v>
      </c>
      <c r="Q327" s="2" t="s">
        <v>14903</v>
      </c>
    </row>
    <row r="328" customFormat="false" ht="15" hidden="false" customHeight="false" outlineLevel="0" collapsed="false">
      <c r="A328" s="8" t="s">
        <v>4067</v>
      </c>
      <c r="B328" s="10" t="str">
        <f aca="false">'Layout Mercado Libre'!C328</f>
        <v>Tribedoce 50,000 Complejo B Solución Inyectable 5 Ampolletas</v>
      </c>
      <c r="C328" s="2" t="s">
        <v>89</v>
      </c>
      <c r="D328" s="2" t="s">
        <v>13864</v>
      </c>
      <c r="E328" s="2" t="s">
        <v>13865</v>
      </c>
      <c r="F328" s="2" t="s">
        <v>13866</v>
      </c>
      <c r="G328" s="2" t="s">
        <v>13867</v>
      </c>
      <c r="H328" s="2" t="s">
        <v>13868</v>
      </c>
      <c r="I328" s="2" t="s">
        <v>14904</v>
      </c>
      <c r="J328" s="2"/>
      <c r="K328" s="2" t="n">
        <v>596</v>
      </c>
      <c r="L328" s="2"/>
      <c r="M328" s="2" t="s">
        <v>14905</v>
      </c>
      <c r="N328" s="2" t="n">
        <f aca="false">COUNTA('Layout Mercado Libre'!AH328:AM328)</f>
        <v>3</v>
      </c>
      <c r="O328" s="2" t="s">
        <v>13871</v>
      </c>
      <c r="P328" s="2" t="n">
        <v>0</v>
      </c>
      <c r="Q328" s="2" t="s">
        <v>14906</v>
      </c>
    </row>
    <row r="329" customFormat="false" ht="15" hidden="false" customHeight="false" outlineLevel="0" collapsed="false">
      <c r="A329" s="8" t="s">
        <v>4080</v>
      </c>
      <c r="B329" s="10" t="str">
        <f aca="false">'Layout Mercado Libre'!C329</f>
        <v>Exforge HCT 5 mg/160 mg/12.5 mg 28 Comprimidos</v>
      </c>
      <c r="C329" s="2" t="s">
        <v>89</v>
      </c>
      <c r="D329" s="2" t="s">
        <v>13864</v>
      </c>
      <c r="E329" s="2" t="s">
        <v>13865</v>
      </c>
      <c r="F329" s="2" t="s">
        <v>13866</v>
      </c>
      <c r="G329" s="2" t="s">
        <v>14465</v>
      </c>
      <c r="H329" s="2" t="s">
        <v>14466</v>
      </c>
      <c r="I329" s="2" t="s">
        <v>14907</v>
      </c>
      <c r="J329" s="2"/>
      <c r="K329" s="2" t="n">
        <v>0</v>
      </c>
      <c r="L329" s="2"/>
      <c r="M329" s="2" t="s">
        <v>14908</v>
      </c>
      <c r="N329" s="2" t="n">
        <f aca="false">COUNTA('Layout Mercado Libre'!AH329:AM329)</f>
        <v>2</v>
      </c>
      <c r="O329" s="2" t="s">
        <v>13882</v>
      </c>
      <c r="P329" s="2" t="n">
        <v>0</v>
      </c>
      <c r="Q329" s="2" t="s">
        <v>14909</v>
      </c>
    </row>
    <row r="330" customFormat="false" ht="15" hidden="false" customHeight="false" outlineLevel="0" collapsed="false">
      <c r="A330" s="8" t="s">
        <v>4093</v>
      </c>
      <c r="B330" s="10" t="str">
        <f aca="false">'Layout Mercado Libre'!C330</f>
        <v>XL-3 Antigripal 325 mg/10 mg/4 mg 10 Tabletas</v>
      </c>
      <c r="C330" s="2" t="s">
        <v>89</v>
      </c>
      <c r="D330" s="2" t="s">
        <v>13864</v>
      </c>
      <c r="E330" s="2" t="s">
        <v>13865</v>
      </c>
      <c r="F330" s="2" t="s">
        <v>13914</v>
      </c>
      <c r="G330" s="2"/>
      <c r="H330" s="2"/>
      <c r="I330" s="2" t="s">
        <v>14910</v>
      </c>
      <c r="J330" s="2"/>
      <c r="K330" s="2" t="n">
        <v>4803</v>
      </c>
      <c r="L330" s="2"/>
      <c r="M330" s="2" t="s">
        <v>14911</v>
      </c>
      <c r="N330" s="2" t="n">
        <f aca="false">COUNTA('Layout Mercado Libre'!AH330:AM330)</f>
        <v>2</v>
      </c>
      <c r="O330" s="2" t="s">
        <v>13882</v>
      </c>
      <c r="P330" s="2" t="n">
        <v>0</v>
      </c>
      <c r="Q330" s="2" t="s">
        <v>14912</v>
      </c>
    </row>
    <row r="331" customFormat="false" ht="15" hidden="false" customHeight="false" outlineLevel="0" collapsed="false">
      <c r="A331" s="8" t="s">
        <v>4105</v>
      </c>
      <c r="B331" s="10" t="str">
        <f aca="false">'Layout Mercado Libre'!C331</f>
        <v>Afrin Adulto Oximetazolina 0.050% Spray Nasal 20 ml</v>
      </c>
      <c r="C331" s="2" t="s">
        <v>89</v>
      </c>
      <c r="D331" s="2" t="s">
        <v>13864</v>
      </c>
      <c r="E331" s="2" t="s">
        <v>13865</v>
      </c>
      <c r="F331" s="2" t="s">
        <v>13914</v>
      </c>
      <c r="G331" s="2"/>
      <c r="H331" s="2"/>
      <c r="I331" s="2" t="s">
        <v>14913</v>
      </c>
      <c r="J331" s="2"/>
      <c r="K331" s="2" t="n">
        <v>868</v>
      </c>
      <c r="L331" s="2" t="s">
        <v>14914</v>
      </c>
      <c r="M331" s="2" t="s">
        <v>14915</v>
      </c>
      <c r="N331" s="2" t="n">
        <f aca="false">COUNTA('Layout Mercado Libre'!AH331:AM331)</f>
        <v>3</v>
      </c>
      <c r="O331" s="2" t="s">
        <v>13871</v>
      </c>
      <c r="P331" s="2" t="n">
        <v>0</v>
      </c>
      <c r="Q331" s="2" t="s">
        <v>14916</v>
      </c>
    </row>
    <row r="332" customFormat="false" ht="15" hidden="false" customHeight="false" outlineLevel="0" collapsed="false">
      <c r="A332" s="8" t="s">
        <v>4121</v>
      </c>
      <c r="B332" s="10" t="str">
        <f aca="false">'Layout Mercado Libre'!C332</f>
        <v>Pramigel 10 mg/200 mg/200 mg/50 mg 20 Comprimidos</v>
      </c>
      <c r="C332" s="2" t="s">
        <v>89</v>
      </c>
      <c r="D332" s="2" t="s">
        <v>13864</v>
      </c>
      <c r="E332" s="2" t="s">
        <v>13865</v>
      </c>
      <c r="F332" s="2" t="s">
        <v>13866</v>
      </c>
      <c r="G332" s="2" t="s">
        <v>13889</v>
      </c>
      <c r="H332" s="2" t="s">
        <v>13890</v>
      </c>
      <c r="I332" s="2" t="s">
        <v>14917</v>
      </c>
      <c r="J332" s="2"/>
      <c r="K332" s="2" t="n">
        <v>0</v>
      </c>
      <c r="L332" s="2"/>
      <c r="M332" s="2" t="s">
        <v>14918</v>
      </c>
      <c r="N332" s="2" t="n">
        <f aca="false">COUNTA('Layout Mercado Libre'!AH332:AM332)</f>
        <v>2</v>
      </c>
      <c r="O332" s="2" t="s">
        <v>13882</v>
      </c>
      <c r="P332" s="2" t="n">
        <v>0</v>
      </c>
      <c r="Q332" s="2" t="s">
        <v>14919</v>
      </c>
    </row>
    <row r="333" customFormat="false" ht="15" hidden="false" customHeight="false" outlineLevel="0" collapsed="false">
      <c r="A333" s="8" t="s">
        <v>4133</v>
      </c>
      <c r="B333" s="10" t="str">
        <f aca="false">'Layout Mercado Libre'!C333</f>
        <v>Grimal Hialuronato Oximetazolina Solución Oftálmica 10 ml</v>
      </c>
      <c r="C333" s="2" t="s">
        <v>89</v>
      </c>
      <c r="D333" s="2" t="s">
        <v>13864</v>
      </c>
      <c r="E333" s="2" t="s">
        <v>13865</v>
      </c>
      <c r="F333" s="2" t="s">
        <v>13932</v>
      </c>
      <c r="G333" s="2"/>
      <c r="H333" s="2"/>
      <c r="I333" s="2" t="s">
        <v>14920</v>
      </c>
      <c r="J333" s="2"/>
      <c r="K333" s="2" t="n">
        <v>25</v>
      </c>
      <c r="L333" s="2"/>
      <c r="M333" s="2" t="s">
        <v>14921</v>
      </c>
      <c r="N333" s="2" t="n">
        <f aca="false">COUNTA('Layout Mercado Libre'!AH333:AM333)</f>
        <v>3</v>
      </c>
      <c r="O333" s="2" t="s">
        <v>13871</v>
      </c>
      <c r="P333" s="2" t="n">
        <v>0</v>
      </c>
      <c r="Q333" s="2" t="s">
        <v>14922</v>
      </c>
    </row>
    <row r="334" customFormat="false" ht="15" hidden="false" customHeight="false" outlineLevel="0" collapsed="false">
      <c r="A334" s="8" t="s">
        <v>4147</v>
      </c>
      <c r="B334" s="10" t="str">
        <f aca="false">'Layout Mercado Libre'!C334</f>
        <v>Cholal Modificado Vitamina B12 y Minerales 10 Ampolletas</v>
      </c>
      <c r="C334" s="2" t="s">
        <v>89</v>
      </c>
      <c r="D334" s="2" t="s">
        <v>13864</v>
      </c>
      <c r="E334" s="2" t="s">
        <v>13865</v>
      </c>
      <c r="F334" s="2" t="s">
        <v>13873</v>
      </c>
      <c r="G334" s="2"/>
      <c r="H334" s="2"/>
      <c r="I334" s="2" t="s">
        <v>14923</v>
      </c>
      <c r="J334" s="2"/>
      <c r="K334" s="2" t="n">
        <v>0</v>
      </c>
      <c r="L334" s="2"/>
      <c r="M334" s="2" t="s">
        <v>14924</v>
      </c>
      <c r="N334" s="2" t="n">
        <f aca="false">COUNTA('Layout Mercado Libre'!AH334:AM334)</f>
        <v>3</v>
      </c>
      <c r="O334" s="2" t="s">
        <v>13871</v>
      </c>
      <c r="P334" s="2" t="n">
        <v>0</v>
      </c>
      <c r="Q334" s="2" t="s">
        <v>14925</v>
      </c>
    </row>
    <row r="335" customFormat="false" ht="15" hidden="false" customHeight="false" outlineLevel="0" collapsed="false">
      <c r="A335" s="8" t="s">
        <v>4160</v>
      </c>
      <c r="B335" s="10" t="str">
        <f aca="false">'Layout Mercado Libre'!C335</f>
        <v>Adhesivo para Dentaduras Fixodent Plus Dual Power 35 ml</v>
      </c>
      <c r="C335" s="2" t="s">
        <v>89</v>
      </c>
      <c r="D335" s="2" t="s">
        <v>13864</v>
      </c>
      <c r="E335" s="2" t="s">
        <v>13865</v>
      </c>
      <c r="F335" s="2" t="s">
        <v>13873</v>
      </c>
      <c r="G335" s="2"/>
      <c r="H335" s="2"/>
      <c r="I335" s="2" t="s">
        <v>14926</v>
      </c>
      <c r="J335" s="2"/>
      <c r="K335" s="2" t="n">
        <v>92</v>
      </c>
      <c r="L335" s="2"/>
      <c r="M335" s="2" t="s">
        <v>14927</v>
      </c>
      <c r="N335" s="2" t="n">
        <f aca="false">COUNTA('Layout Mercado Libre'!AH335:AM335)</f>
        <v>2</v>
      </c>
      <c r="O335" s="2" t="s">
        <v>13871</v>
      </c>
      <c r="P335" s="2" t="n">
        <v>0</v>
      </c>
      <c r="Q335" s="2" t="s">
        <v>14928</v>
      </c>
    </row>
    <row r="336" customFormat="false" ht="15" hidden="false" customHeight="false" outlineLevel="0" collapsed="false">
      <c r="A336" s="8" t="s">
        <v>4170</v>
      </c>
      <c r="B336" s="10" t="str">
        <f aca="false">'Layout Mercado Libre'!C336</f>
        <v>Zebesten Bromfenaco 0.9 mg/ml Solución Oftálmica 5 ml</v>
      </c>
      <c r="C336" s="2" t="s">
        <v>89</v>
      </c>
      <c r="D336" s="2" t="s">
        <v>13864</v>
      </c>
      <c r="E336" s="2" t="s">
        <v>13865</v>
      </c>
      <c r="F336" s="2" t="s">
        <v>13866</v>
      </c>
      <c r="G336" s="2" t="s">
        <v>14078</v>
      </c>
      <c r="H336" s="2" t="s">
        <v>14079</v>
      </c>
      <c r="I336" s="2" t="s">
        <v>14929</v>
      </c>
      <c r="J336" s="2"/>
      <c r="K336" s="2" t="n">
        <v>28</v>
      </c>
      <c r="L336" s="2"/>
      <c r="M336" s="2" t="s">
        <v>14930</v>
      </c>
      <c r="N336" s="2" t="n">
        <f aca="false">COUNTA('Layout Mercado Libre'!AH336:AM336)</f>
        <v>4</v>
      </c>
      <c r="O336" s="2" t="s">
        <v>13871</v>
      </c>
      <c r="P336" s="2" t="n">
        <v>0</v>
      </c>
      <c r="Q336" s="2" t="s">
        <v>14931</v>
      </c>
    </row>
    <row r="337" customFormat="false" ht="15" hidden="false" customHeight="false" outlineLevel="0" collapsed="false">
      <c r="A337" s="8" t="s">
        <v>4185</v>
      </c>
      <c r="B337" s="10" t="str">
        <f aca="false">'Layout Mercado Libre'!C337</f>
        <v>Ensure Advance con HMB Sabor Fresa 237 ml</v>
      </c>
      <c r="C337" s="2" t="s">
        <v>89</v>
      </c>
      <c r="D337" s="2" t="s">
        <v>13864</v>
      </c>
      <c r="E337" s="2" t="s">
        <v>13865</v>
      </c>
      <c r="F337" s="2" t="s">
        <v>13873</v>
      </c>
      <c r="G337" s="2"/>
      <c r="H337" s="2"/>
      <c r="I337" s="2" t="s">
        <v>14932</v>
      </c>
      <c r="J337" s="2"/>
      <c r="K337" s="2" t="n">
        <v>638</v>
      </c>
      <c r="L337" s="2" t="s">
        <v>14933</v>
      </c>
      <c r="M337" s="2" t="s">
        <v>14934</v>
      </c>
      <c r="N337" s="2" t="n">
        <f aca="false">COUNTA('Layout Mercado Libre'!AH337:AM337)</f>
        <v>1</v>
      </c>
      <c r="O337" s="2" t="s">
        <v>13871</v>
      </c>
      <c r="P337" s="2" t="n">
        <v>0</v>
      </c>
      <c r="Q337" s="2" t="s">
        <v>14935</v>
      </c>
    </row>
    <row r="338" customFormat="false" ht="15" hidden="false" customHeight="false" outlineLevel="0" collapsed="false">
      <c r="A338" s="8" t="s">
        <v>4194</v>
      </c>
      <c r="B338" s="10" t="str">
        <f aca="false">'Layout Mercado Libre'!C338</f>
        <v>Inhibitron Twit 40 mg/1100 mg 30 Cápsulas</v>
      </c>
      <c r="C338" s="2" t="s">
        <v>89</v>
      </c>
      <c r="D338" s="2" t="s">
        <v>13864</v>
      </c>
      <c r="E338" s="2" t="s">
        <v>13865</v>
      </c>
      <c r="F338" s="2" t="s">
        <v>13866</v>
      </c>
      <c r="G338" s="2" t="s">
        <v>13889</v>
      </c>
      <c r="H338" s="2" t="s">
        <v>13890</v>
      </c>
      <c r="I338" s="2" t="s">
        <v>14936</v>
      </c>
      <c r="J338" s="2"/>
      <c r="K338" s="2" t="n">
        <v>21</v>
      </c>
      <c r="L338" s="2"/>
      <c r="M338" s="2" t="s">
        <v>14937</v>
      </c>
      <c r="N338" s="2" t="n">
        <f aca="false">COUNTA('Layout Mercado Libre'!AH338:AM338)</f>
        <v>3</v>
      </c>
      <c r="O338" s="2" t="s">
        <v>13871</v>
      </c>
      <c r="P338" s="2" t="n">
        <v>0</v>
      </c>
      <c r="Q338" s="2" t="s">
        <v>14938</v>
      </c>
    </row>
    <row r="339" customFormat="false" ht="15" hidden="false" customHeight="false" outlineLevel="0" collapsed="false">
      <c r="A339" s="8" t="s">
        <v>4207</v>
      </c>
      <c r="B339" s="10" t="str">
        <f aca="false">'Layout Mercado Libre'!C339</f>
        <v>Flonorm Rifaximina 400 mg 14 Tabletas</v>
      </c>
      <c r="C339" s="2" t="s">
        <v>89</v>
      </c>
      <c r="D339" s="2" t="s">
        <v>13864</v>
      </c>
      <c r="E339" s="2" t="s">
        <v>13865</v>
      </c>
      <c r="F339" s="2" t="s">
        <v>13866</v>
      </c>
      <c r="G339" s="2" t="s">
        <v>13967</v>
      </c>
      <c r="H339" s="2" t="s">
        <v>13968</v>
      </c>
      <c r="I339" s="2" t="s">
        <v>14939</v>
      </c>
      <c r="J339" s="2"/>
      <c r="K339" s="2" t="n">
        <v>57</v>
      </c>
      <c r="L339" s="2"/>
      <c r="M339" s="2" t="s">
        <v>14940</v>
      </c>
      <c r="N339" s="2" t="n">
        <f aca="false">COUNTA('Layout Mercado Libre'!AH339:AM339)</f>
        <v>2</v>
      </c>
      <c r="O339" s="2" t="s">
        <v>13882</v>
      </c>
      <c r="P339" s="2" t="n">
        <v>0</v>
      </c>
      <c r="Q339" s="2" t="s">
        <v>14941</v>
      </c>
    </row>
    <row r="340" customFormat="false" ht="15" hidden="false" customHeight="false" outlineLevel="0" collapsed="false">
      <c r="A340" s="8" t="s">
        <v>4215</v>
      </c>
      <c r="B340" s="10" t="str">
        <f aca="false">'Layout Mercado Libre'!C340</f>
        <v>Toallitas Húmedas KleenBebé Suavelastic Vitta E 80 Piezas</v>
      </c>
      <c r="C340" s="2" t="s">
        <v>89</v>
      </c>
      <c r="D340" s="2" t="s">
        <v>13864</v>
      </c>
      <c r="E340" s="2" t="s">
        <v>13865</v>
      </c>
      <c r="F340" s="2" t="s">
        <v>13873</v>
      </c>
      <c r="G340" s="2"/>
      <c r="H340" s="2"/>
      <c r="I340" s="2" t="s">
        <v>14942</v>
      </c>
      <c r="J340" s="2"/>
      <c r="K340" s="2" t="n">
        <v>553</v>
      </c>
      <c r="L340" s="2" t="s">
        <v>14943</v>
      </c>
      <c r="M340" s="2" t="s">
        <v>14944</v>
      </c>
      <c r="N340" s="2" t="n">
        <f aca="false">COUNTA('Layout Mercado Libre'!AH340:AM340)</f>
        <v>2</v>
      </c>
      <c r="O340" s="2" t="s">
        <v>13882</v>
      </c>
      <c r="P340" s="2" t="n">
        <v>0</v>
      </c>
      <c r="Q340" s="2" t="s">
        <v>14945</v>
      </c>
    </row>
    <row r="341" customFormat="false" ht="15" hidden="false" customHeight="false" outlineLevel="0" collapsed="false">
      <c r="A341" s="8" t="s">
        <v>4224</v>
      </c>
      <c r="B341" s="10" t="str">
        <f aca="false">'Layout Mercado Libre'!C341</f>
        <v>PediaSure Suplemento Infantil Sabor Fresa 237 ml</v>
      </c>
      <c r="C341" s="2" t="s">
        <v>89</v>
      </c>
      <c r="D341" s="2" t="s">
        <v>13864</v>
      </c>
      <c r="E341" s="2" t="s">
        <v>13865</v>
      </c>
      <c r="F341" s="2" t="s">
        <v>13873</v>
      </c>
      <c r="G341" s="2"/>
      <c r="H341" s="2"/>
      <c r="I341" s="2" t="s">
        <v>14946</v>
      </c>
      <c r="J341" s="2"/>
      <c r="K341" s="2" t="n">
        <v>972</v>
      </c>
      <c r="L341" s="2"/>
      <c r="M341" s="2" t="s">
        <v>14947</v>
      </c>
      <c r="N341" s="2" t="n">
        <f aca="false">COUNTA('Layout Mercado Libre'!AH341:AM341)</f>
        <v>2</v>
      </c>
      <c r="O341" s="2" t="s">
        <v>13882</v>
      </c>
      <c r="P341" s="2" t="n">
        <v>0</v>
      </c>
      <c r="Q341" s="2" t="s">
        <v>14948</v>
      </c>
    </row>
    <row r="342" customFormat="false" ht="15" hidden="false" customHeight="false" outlineLevel="0" collapsed="false">
      <c r="A342" s="8" t="s">
        <v>4233</v>
      </c>
      <c r="B342" s="10" t="str">
        <f aca="false">'Layout Mercado Libre'!C342</f>
        <v>Crema Dental Colgate MFP Máxima Protección Anticaries 22 ml</v>
      </c>
      <c r="C342" s="2" t="s">
        <v>89</v>
      </c>
      <c r="D342" s="2" t="s">
        <v>13864</v>
      </c>
      <c r="E342" s="2" t="s">
        <v>13865</v>
      </c>
      <c r="F342" s="2" t="s">
        <v>13873</v>
      </c>
      <c r="G342" s="2"/>
      <c r="H342" s="2"/>
      <c r="I342" s="2" t="s">
        <v>14949</v>
      </c>
      <c r="J342" s="2"/>
      <c r="K342" s="2" t="n">
        <v>2350</v>
      </c>
      <c r="L342" s="2"/>
      <c r="M342" s="2" t="s">
        <v>14950</v>
      </c>
      <c r="N342" s="2" t="n">
        <f aca="false">COUNTA('Layout Mercado Libre'!AH342:AM342)</f>
        <v>2</v>
      </c>
      <c r="O342" s="2" t="s">
        <v>13871</v>
      </c>
      <c r="P342" s="2" t="n">
        <v>0</v>
      </c>
      <c r="Q342" s="2" t="s">
        <v>14951</v>
      </c>
    </row>
    <row r="343" customFormat="false" ht="15" hidden="false" customHeight="false" outlineLevel="0" collapsed="false">
      <c r="A343" s="8" t="s">
        <v>4244</v>
      </c>
      <c r="B343" s="10" t="str">
        <f aca="false">'Layout Mercado Libre'!C343</f>
        <v>Ulsen PCS Omeprazol 40 mg 14 Cápsulas</v>
      </c>
      <c r="C343" s="2" t="s">
        <v>89</v>
      </c>
      <c r="D343" s="2" t="s">
        <v>13864</v>
      </c>
      <c r="E343" s="2" t="s">
        <v>13865</v>
      </c>
      <c r="F343" s="2" t="s">
        <v>13866</v>
      </c>
      <c r="G343" s="2" t="s">
        <v>13889</v>
      </c>
      <c r="H343" s="2" t="s">
        <v>13890</v>
      </c>
      <c r="I343" s="2" t="s">
        <v>14952</v>
      </c>
      <c r="J343" s="2"/>
      <c r="K343" s="2" t="n">
        <v>103</v>
      </c>
      <c r="L343" s="2"/>
      <c r="M343" s="2" t="s">
        <v>14953</v>
      </c>
      <c r="N343" s="2" t="n">
        <f aca="false">COUNTA('Layout Mercado Libre'!AH343:AM343)</f>
        <v>2</v>
      </c>
      <c r="O343" s="2" t="s">
        <v>13882</v>
      </c>
      <c r="P343" s="2" t="n">
        <v>0</v>
      </c>
      <c r="Q343" s="2" t="s">
        <v>14954</v>
      </c>
    </row>
    <row r="344" customFormat="false" ht="15" hidden="false" customHeight="false" outlineLevel="0" collapsed="false">
      <c r="A344" s="8" t="s">
        <v>4256</v>
      </c>
      <c r="B344" s="10" t="str">
        <f aca="false">'Layout Mercado Libre'!C344</f>
        <v>Afungil Fluconazol 150 mg 2 Cápsulas</v>
      </c>
      <c r="C344" s="2" t="s">
        <v>89</v>
      </c>
      <c r="D344" s="2" t="s">
        <v>13864</v>
      </c>
      <c r="E344" s="2" t="s">
        <v>13865</v>
      </c>
      <c r="F344" s="2" t="s">
        <v>13866</v>
      </c>
      <c r="G344" s="2" t="s">
        <v>13967</v>
      </c>
      <c r="H344" s="2" t="s">
        <v>13968</v>
      </c>
      <c r="I344" s="2" t="s">
        <v>14955</v>
      </c>
      <c r="J344" s="2"/>
      <c r="K344" s="2" t="n">
        <v>171</v>
      </c>
      <c r="L344" s="2"/>
      <c r="M344" s="2" t="s">
        <v>14956</v>
      </c>
      <c r="N344" s="2" t="n">
        <f aca="false">COUNTA('Layout Mercado Libre'!AH344:AM344)</f>
        <v>2</v>
      </c>
      <c r="O344" s="2" t="s">
        <v>13871</v>
      </c>
      <c r="P344" s="2" t="n">
        <v>0</v>
      </c>
      <c r="Q344" s="2" t="s">
        <v>14957</v>
      </c>
    </row>
    <row r="345" customFormat="false" ht="15" hidden="false" customHeight="false" outlineLevel="0" collapsed="false">
      <c r="A345" s="8" t="s">
        <v>4268</v>
      </c>
      <c r="B345" s="10" t="str">
        <f aca="false">'Layout Mercado Libre'!C345</f>
        <v>Syncol Max 650 mg/60 mg/15 mg 12 Comprimidos</v>
      </c>
      <c r="C345" s="2" t="s">
        <v>89</v>
      </c>
      <c r="D345" s="2" t="s">
        <v>13864</v>
      </c>
      <c r="E345" s="2" t="s">
        <v>13865</v>
      </c>
      <c r="F345" s="2" t="s">
        <v>13914</v>
      </c>
      <c r="G345" s="2"/>
      <c r="H345" s="2"/>
      <c r="I345" s="2" t="s">
        <v>14958</v>
      </c>
      <c r="J345" s="2"/>
      <c r="K345" s="2" t="n">
        <v>1299</v>
      </c>
      <c r="L345" s="2" t="s">
        <v>14959</v>
      </c>
      <c r="M345" s="2" t="s">
        <v>14960</v>
      </c>
      <c r="N345" s="2" t="n">
        <f aca="false">COUNTA('Layout Mercado Libre'!AH345:AM345)</f>
        <v>2</v>
      </c>
      <c r="O345" s="2" t="s">
        <v>13871</v>
      </c>
      <c r="P345" s="2" t="n">
        <v>0</v>
      </c>
      <c r="Q345" s="2" t="s">
        <v>14961</v>
      </c>
    </row>
    <row r="346" customFormat="false" ht="15" hidden="false" customHeight="false" outlineLevel="0" collapsed="false">
      <c r="A346" s="8" t="s">
        <v>4281</v>
      </c>
      <c r="B346" s="10" t="str">
        <f aca="false">'Layout Mercado Libre'!C346</f>
        <v>Pepto-Bismol Original 262.4 mg 24 Tabletas Masticables</v>
      </c>
      <c r="C346" s="2" t="s">
        <v>89</v>
      </c>
      <c r="D346" s="2" t="s">
        <v>13864</v>
      </c>
      <c r="E346" s="2" t="s">
        <v>13865</v>
      </c>
      <c r="F346" s="2" t="s">
        <v>13914</v>
      </c>
      <c r="G346" s="2"/>
      <c r="H346" s="2"/>
      <c r="I346" s="2" t="s">
        <v>14962</v>
      </c>
      <c r="J346" s="2"/>
      <c r="K346" s="2" t="n">
        <v>220</v>
      </c>
      <c r="L346" s="2"/>
      <c r="M346" s="2" t="s">
        <v>14963</v>
      </c>
      <c r="N346" s="2" t="n">
        <f aca="false">COUNTA('Layout Mercado Libre'!AH346:AM346)</f>
        <v>2</v>
      </c>
      <c r="O346" s="2" t="s">
        <v>13871</v>
      </c>
      <c r="P346" s="2" t="n">
        <v>0</v>
      </c>
      <c r="Q346" s="2" t="s">
        <v>14964</v>
      </c>
    </row>
    <row r="347" customFormat="false" ht="15" hidden="false" customHeight="false" outlineLevel="0" collapsed="false">
      <c r="A347" s="8" t="s">
        <v>4290</v>
      </c>
      <c r="B347" s="10" t="str">
        <f aca="false">'Layout Mercado Libre'!C347</f>
        <v>Fitoestimulina Gasas Esterilizadas con Crema 10 Sobres</v>
      </c>
      <c r="C347" s="2" t="s">
        <v>89</v>
      </c>
      <c r="D347" s="2" t="s">
        <v>13864</v>
      </c>
      <c r="E347" s="2" t="s">
        <v>13865</v>
      </c>
      <c r="F347" s="2" t="s">
        <v>13932</v>
      </c>
      <c r="G347" s="2"/>
      <c r="H347" s="2"/>
      <c r="I347" s="2" t="s">
        <v>14965</v>
      </c>
      <c r="J347" s="2"/>
      <c r="K347" s="2" t="n">
        <v>1</v>
      </c>
      <c r="L347" s="2"/>
      <c r="M347" s="2" t="s">
        <v>14966</v>
      </c>
      <c r="N347" s="2" t="n">
        <f aca="false">COUNTA('Layout Mercado Libre'!AH347:AM347)</f>
        <v>2</v>
      </c>
      <c r="O347" s="2" t="s">
        <v>13882</v>
      </c>
      <c r="P347" s="2" t="n">
        <v>0</v>
      </c>
      <c r="Q347" s="2" t="s">
        <v>14967</v>
      </c>
    </row>
    <row r="348" customFormat="false" ht="15" hidden="false" customHeight="false" outlineLevel="0" collapsed="false">
      <c r="A348" s="8" t="s">
        <v>4301</v>
      </c>
      <c r="B348" s="10" t="str">
        <f aca="false">'Layout Mercado Libre'!C348</f>
        <v>Pañales KleenBebé Absorsec Etapa 7 XXJ Unisex 40 Piezas</v>
      </c>
      <c r="C348" s="2" t="s">
        <v>89</v>
      </c>
      <c r="D348" s="2" t="s">
        <v>13864</v>
      </c>
      <c r="E348" s="2" t="s">
        <v>13865</v>
      </c>
      <c r="F348" s="2" t="s">
        <v>13873</v>
      </c>
      <c r="G348" s="2"/>
      <c r="H348" s="2"/>
      <c r="I348" s="2" t="s">
        <v>14968</v>
      </c>
      <c r="J348" s="2"/>
      <c r="K348" s="2" t="n">
        <v>202</v>
      </c>
      <c r="L348" s="2"/>
      <c r="M348" s="2" t="s">
        <v>14969</v>
      </c>
      <c r="N348" s="2" t="n">
        <f aca="false">COUNTA('Layout Mercado Libre'!AH348:AM348)</f>
        <v>3</v>
      </c>
      <c r="O348" s="2" t="s">
        <v>13882</v>
      </c>
      <c r="P348" s="2" t="n">
        <v>0</v>
      </c>
      <c r="Q348" s="2" t="s">
        <v>14970</v>
      </c>
    </row>
    <row r="349" customFormat="false" ht="15" hidden="false" customHeight="false" outlineLevel="0" collapsed="false">
      <c r="A349" s="8" t="s">
        <v>4312</v>
      </c>
      <c r="B349" s="10" t="str">
        <f aca="false">'Layout Mercado Libre'!C349</f>
        <v>Ensure Advance Sabor Vainilla 237 ml</v>
      </c>
      <c r="C349" s="2" t="s">
        <v>89</v>
      </c>
      <c r="D349" s="2" t="s">
        <v>13864</v>
      </c>
      <c r="E349" s="2" t="s">
        <v>13865</v>
      </c>
      <c r="F349" s="2" t="s">
        <v>13873</v>
      </c>
      <c r="G349" s="2"/>
      <c r="H349" s="2"/>
      <c r="I349" s="2" t="s">
        <v>14971</v>
      </c>
      <c r="J349" s="2"/>
      <c r="K349" s="2" t="n">
        <v>566</v>
      </c>
      <c r="L349" s="2"/>
      <c r="M349" s="2" t="s">
        <v>14972</v>
      </c>
      <c r="N349" s="2" t="n">
        <f aca="false">COUNTA('Layout Mercado Libre'!AH349:AM349)</f>
        <v>1</v>
      </c>
      <c r="O349" s="2" t="s">
        <v>13871</v>
      </c>
      <c r="P349" s="2" t="n">
        <v>0</v>
      </c>
      <c r="Q349" s="2" t="s">
        <v>14973</v>
      </c>
    </row>
    <row r="350" customFormat="false" ht="15" hidden="false" customHeight="false" outlineLevel="0" collapsed="false">
      <c r="A350" s="8" t="s">
        <v>4320</v>
      </c>
      <c r="B350" s="10" t="str">
        <f aca="false">'Layout Mercado Libre'!C350</f>
        <v>Refresh Tears Solución Oftálmica Lubricante 10 ml</v>
      </c>
      <c r="C350" s="2" t="s">
        <v>89</v>
      </c>
      <c r="D350" s="2" t="s">
        <v>13864</v>
      </c>
      <c r="E350" s="2" t="s">
        <v>13865</v>
      </c>
      <c r="F350" s="2" t="s">
        <v>13914</v>
      </c>
      <c r="G350" s="2"/>
      <c r="H350" s="2"/>
      <c r="I350" s="2" t="s">
        <v>14974</v>
      </c>
      <c r="J350" s="2"/>
      <c r="K350" s="2" t="n">
        <v>111</v>
      </c>
      <c r="L350" s="2"/>
      <c r="M350" s="2" t="s">
        <v>14975</v>
      </c>
      <c r="N350" s="2" t="n">
        <f aca="false">COUNTA('Layout Mercado Libre'!AH350:AM350)</f>
        <v>2</v>
      </c>
      <c r="O350" s="2" t="s">
        <v>13882</v>
      </c>
      <c r="P350" s="2" t="n">
        <v>0</v>
      </c>
      <c r="Q350" s="2" t="s">
        <v>14976</v>
      </c>
    </row>
    <row r="351" customFormat="false" ht="15" hidden="false" customHeight="false" outlineLevel="0" collapsed="false">
      <c r="A351" s="8" t="s">
        <v>4334</v>
      </c>
      <c r="B351" s="10" t="str">
        <f aca="false">'Layout Mercado Libre'!C351</f>
        <v>Dalacin C Clindamicina 300 mg 16 Cápsulas</v>
      </c>
      <c r="C351" s="2" t="s">
        <v>89</v>
      </c>
      <c r="D351" s="2" t="s">
        <v>13864</v>
      </c>
      <c r="E351" s="2" t="s">
        <v>13865</v>
      </c>
      <c r="F351" s="2" t="s">
        <v>13866</v>
      </c>
      <c r="G351" s="2" t="s">
        <v>13967</v>
      </c>
      <c r="H351" s="2" t="s">
        <v>13968</v>
      </c>
      <c r="I351" s="2" t="s">
        <v>14977</v>
      </c>
      <c r="J351" s="2"/>
      <c r="K351" s="2" t="n">
        <v>0</v>
      </c>
      <c r="L351" s="2"/>
      <c r="M351" s="2" t="s">
        <v>14978</v>
      </c>
      <c r="N351" s="2" t="n">
        <f aca="false">COUNTA('Layout Mercado Libre'!AH351:AM351)</f>
        <v>3</v>
      </c>
      <c r="O351" s="2" t="s">
        <v>13882</v>
      </c>
      <c r="P351" s="2" t="n">
        <v>0</v>
      </c>
      <c r="Q351" s="2" t="s">
        <v>14979</v>
      </c>
    </row>
    <row r="352" customFormat="false" ht="15" hidden="false" customHeight="false" outlineLevel="0" collapsed="false">
      <c r="A352" s="8" t="s">
        <v>4345</v>
      </c>
      <c r="B352" s="10" t="str">
        <f aca="false">'Layout Mercado Libre'!C352</f>
        <v>Flanax Naproxeno Sódico 550 mg 12 Tabletas</v>
      </c>
      <c r="C352" s="2" t="s">
        <v>89</v>
      </c>
      <c r="D352" s="2" t="s">
        <v>13864</v>
      </c>
      <c r="E352" s="2" t="s">
        <v>13865</v>
      </c>
      <c r="F352" s="2" t="s">
        <v>13914</v>
      </c>
      <c r="G352" s="2"/>
      <c r="H352" s="2"/>
      <c r="I352" s="2" t="s">
        <v>14980</v>
      </c>
      <c r="J352" s="2"/>
      <c r="K352" s="2" t="n">
        <v>0</v>
      </c>
      <c r="L352" s="2"/>
      <c r="M352" s="2" t="s">
        <v>14981</v>
      </c>
      <c r="N352" s="2" t="n">
        <f aca="false">COUNTA('Layout Mercado Libre'!AH352:AM352)</f>
        <v>3</v>
      </c>
      <c r="O352" s="2" t="s">
        <v>13871</v>
      </c>
      <c r="P352" s="2" t="n">
        <v>0</v>
      </c>
      <c r="Q352" s="2" t="s">
        <v>14982</v>
      </c>
    </row>
    <row r="353" customFormat="false" ht="15" hidden="false" customHeight="false" outlineLevel="0" collapsed="false">
      <c r="A353" s="8" t="s">
        <v>4353</v>
      </c>
      <c r="B353" s="10" t="str">
        <f aca="false">'Layout Mercado Libre'!C353</f>
        <v>Nikzon Tabletas Masticables 90 Piezas</v>
      </c>
      <c r="C353" s="2" t="s">
        <v>89</v>
      </c>
      <c r="D353" s="2" t="s">
        <v>13864</v>
      </c>
      <c r="E353" s="2" t="s">
        <v>13865</v>
      </c>
      <c r="F353" s="2" t="s">
        <v>13914</v>
      </c>
      <c r="G353" s="2"/>
      <c r="H353" s="2"/>
      <c r="I353" s="2" t="s">
        <v>14983</v>
      </c>
      <c r="J353" s="2"/>
      <c r="K353" s="2" t="n">
        <v>231</v>
      </c>
      <c r="L353" s="2"/>
      <c r="M353" s="2" t="s">
        <v>14984</v>
      </c>
      <c r="N353" s="2" t="n">
        <f aca="false">COUNTA('Layout Mercado Libre'!AH353:AM353)</f>
        <v>2</v>
      </c>
      <c r="O353" s="2" t="s">
        <v>13871</v>
      </c>
      <c r="P353" s="2" t="n">
        <v>0</v>
      </c>
      <c r="Q353" s="2" t="s">
        <v>14985</v>
      </c>
    </row>
    <row r="354" customFormat="false" ht="15" hidden="false" customHeight="false" outlineLevel="0" collapsed="false">
      <c r="A354" s="8" t="s">
        <v>4362</v>
      </c>
      <c r="B354" s="10" t="str">
        <f aca="false">'Layout Mercado Libre'!C354</f>
        <v>Thioctacid 600 HR Ácido Tióctico 600 mg 30 Tabletas</v>
      </c>
      <c r="C354" s="2" t="s">
        <v>89</v>
      </c>
      <c r="D354" s="2" t="s">
        <v>13864</v>
      </c>
      <c r="E354" s="2" t="s">
        <v>13865</v>
      </c>
      <c r="F354" s="2" t="s">
        <v>13932</v>
      </c>
      <c r="G354" s="2"/>
      <c r="H354" s="2"/>
      <c r="I354" s="2" t="s">
        <v>14986</v>
      </c>
      <c r="J354" s="2"/>
      <c r="K354" s="2" t="n">
        <v>13</v>
      </c>
      <c r="L354" s="2"/>
      <c r="M354" s="2" t="s">
        <v>14987</v>
      </c>
      <c r="N354" s="2" t="n">
        <f aca="false">COUNTA('Layout Mercado Libre'!AH354:AM354)</f>
        <v>2</v>
      </c>
      <c r="O354" s="2" t="s">
        <v>13871</v>
      </c>
      <c r="P354" s="2" t="n">
        <v>0</v>
      </c>
      <c r="Q354" s="2" t="s">
        <v>14988</v>
      </c>
    </row>
    <row r="355" customFormat="false" ht="15" hidden="false" customHeight="false" outlineLevel="0" collapsed="false">
      <c r="A355" s="8" t="s">
        <v>4375</v>
      </c>
      <c r="B355" s="10" t="str">
        <f aca="false">'Layout Mercado Libre'!C355</f>
        <v>Aceler-Co Ácido Fusídico Betametasona Crema 2%-0.1% 15 g</v>
      </c>
      <c r="C355" s="2" t="s">
        <v>89</v>
      </c>
      <c r="D355" s="2" t="s">
        <v>13864</v>
      </c>
      <c r="E355" s="2" t="s">
        <v>13865</v>
      </c>
      <c r="F355" s="2" t="s">
        <v>13866</v>
      </c>
      <c r="G355" s="2" t="s">
        <v>14493</v>
      </c>
      <c r="H355" s="2" t="s">
        <v>14494</v>
      </c>
      <c r="I355" s="2" t="s">
        <v>14989</v>
      </c>
      <c r="J355" s="2"/>
      <c r="K355" s="2" t="n">
        <v>98</v>
      </c>
      <c r="L355" s="2"/>
      <c r="M355" s="2" t="s">
        <v>14990</v>
      </c>
      <c r="N355" s="2" t="n">
        <f aca="false">COUNTA('Layout Mercado Libre'!AH355:AM355)</f>
        <v>2</v>
      </c>
      <c r="O355" s="2" t="s">
        <v>13871</v>
      </c>
      <c r="P355" s="2" t="n">
        <v>0</v>
      </c>
      <c r="Q355" s="2" t="s">
        <v>14991</v>
      </c>
    </row>
    <row r="356" customFormat="false" ht="15" hidden="false" customHeight="false" outlineLevel="0" collapsed="false">
      <c r="A356" s="8" t="s">
        <v>4388</v>
      </c>
      <c r="B356" s="10" t="str">
        <f aca="false">'Layout Mercado Libre'!C356</f>
        <v>Vitafusin Multivitamínico Adulto Solución Inyectable 5 ml</v>
      </c>
      <c r="C356" s="2" t="s">
        <v>89</v>
      </c>
      <c r="D356" s="2" t="s">
        <v>13864</v>
      </c>
      <c r="E356" s="2" t="s">
        <v>13865</v>
      </c>
      <c r="F356" s="2" t="s">
        <v>13866</v>
      </c>
      <c r="G356" s="2" t="s">
        <v>13889</v>
      </c>
      <c r="H356" s="2" t="s">
        <v>13890</v>
      </c>
      <c r="I356" s="2" t="s">
        <v>14992</v>
      </c>
      <c r="J356" s="2"/>
      <c r="K356" s="2" t="n">
        <v>224</v>
      </c>
      <c r="L356" s="2"/>
      <c r="M356" s="2" t="s">
        <v>14993</v>
      </c>
      <c r="N356" s="2" t="n">
        <f aca="false">COUNTA('Layout Mercado Libre'!AH356:AM356)</f>
        <v>3</v>
      </c>
      <c r="O356" s="2" t="s">
        <v>13871</v>
      </c>
      <c r="P356" s="2" t="n">
        <v>0</v>
      </c>
      <c r="Q356" s="2" t="s">
        <v>14994</v>
      </c>
    </row>
    <row r="357" customFormat="false" ht="15" hidden="false" customHeight="false" outlineLevel="0" collapsed="false">
      <c r="A357" s="8" t="s">
        <v>4406</v>
      </c>
      <c r="B357" s="10" t="str">
        <f aca="false">'Layout Mercado Libre'!C357</f>
        <v>Lincocin Lincomicina 600 mg/2 ml 6 Ampolletas Adultos</v>
      </c>
      <c r="C357" s="2" t="s">
        <v>89</v>
      </c>
      <c r="D357" s="2" t="s">
        <v>13864</v>
      </c>
      <c r="E357" s="2" t="s">
        <v>13865</v>
      </c>
      <c r="F357" s="2" t="s">
        <v>13866</v>
      </c>
      <c r="G357" s="2" t="s">
        <v>13967</v>
      </c>
      <c r="H357" s="2" t="s">
        <v>13968</v>
      </c>
      <c r="I357" s="2" t="s">
        <v>14995</v>
      </c>
      <c r="J357" s="2"/>
      <c r="K357" s="2" t="n">
        <v>12</v>
      </c>
      <c r="L357" s="2"/>
      <c r="M357" s="2" t="s">
        <v>14996</v>
      </c>
      <c r="N357" s="2" t="n">
        <f aca="false">COUNTA('Layout Mercado Libre'!AH357:AM357)</f>
        <v>2</v>
      </c>
      <c r="O357" s="2" t="s">
        <v>13882</v>
      </c>
      <c r="P357" s="2" t="n">
        <v>0</v>
      </c>
      <c r="Q357" s="2" t="s">
        <v>14997</v>
      </c>
    </row>
    <row r="358" customFormat="false" ht="15" hidden="false" customHeight="false" outlineLevel="0" collapsed="false">
      <c r="A358" s="8" t="s">
        <v>4419</v>
      </c>
      <c r="B358" s="10" t="str">
        <f aca="false">'Layout Mercado Libre'!C358</f>
        <v>Recoverón NC Ácido Acexámico Neomicina Crema 40 g</v>
      </c>
      <c r="C358" s="2" t="s">
        <v>89</v>
      </c>
      <c r="D358" s="2" t="s">
        <v>13864</v>
      </c>
      <c r="E358" s="2" t="s">
        <v>13865</v>
      </c>
      <c r="F358" s="2" t="s">
        <v>13866</v>
      </c>
      <c r="G358" s="2" t="s">
        <v>14493</v>
      </c>
      <c r="H358" s="2" t="s">
        <v>14494</v>
      </c>
      <c r="I358" s="2" t="s">
        <v>14998</v>
      </c>
      <c r="J358" s="2"/>
      <c r="K358" s="2" t="n">
        <v>114</v>
      </c>
      <c r="L358" s="2"/>
      <c r="M358" s="2" t="s">
        <v>14999</v>
      </c>
      <c r="N358" s="2" t="n">
        <f aca="false">COUNTA('Layout Mercado Libre'!AH358:AM358)</f>
        <v>2</v>
      </c>
      <c r="O358" s="2" t="s">
        <v>13871</v>
      </c>
      <c r="P358" s="2" t="n">
        <v>0</v>
      </c>
      <c r="Q358" s="2" t="s">
        <v>15000</v>
      </c>
    </row>
    <row r="359" customFormat="false" ht="15" hidden="false" customHeight="false" outlineLevel="0" collapsed="false">
      <c r="A359" s="8" t="s">
        <v>4432</v>
      </c>
      <c r="B359" s="10" t="str">
        <f aca="false">'Layout Mercado Libre'!C359</f>
        <v>Toallitas Huggies Cuidado Humectante Lavanda 80 Piezas</v>
      </c>
      <c r="C359" s="2" t="s">
        <v>89</v>
      </c>
      <c r="D359" s="2" t="s">
        <v>13864</v>
      </c>
      <c r="E359" s="2" t="s">
        <v>13865</v>
      </c>
      <c r="F359" s="2" t="s">
        <v>13873</v>
      </c>
      <c r="G359" s="2"/>
      <c r="H359" s="2"/>
      <c r="I359" s="2" t="s">
        <v>15001</v>
      </c>
      <c r="J359" s="2"/>
      <c r="K359" s="2" t="n">
        <v>611</v>
      </c>
      <c r="L359" s="2"/>
      <c r="M359" s="2" t="s">
        <v>15002</v>
      </c>
      <c r="N359" s="2" t="n">
        <f aca="false">COUNTA('Layout Mercado Libre'!AH359:AM359)</f>
        <v>2</v>
      </c>
      <c r="O359" s="2" t="s">
        <v>13871</v>
      </c>
      <c r="P359" s="2" t="n">
        <v>0</v>
      </c>
      <c r="Q359" s="2" t="s">
        <v>15003</v>
      </c>
    </row>
    <row r="360" customFormat="false" ht="15" hidden="false" customHeight="false" outlineLevel="0" collapsed="false">
      <c r="A360" s="8" t="s">
        <v>4442</v>
      </c>
      <c r="B360" s="10" t="str">
        <f aca="false">'Layout Mercado Libre'!C360</f>
        <v>Redoxon Vitamina C 1 g Naranja 10 Tabletas Efervescentes</v>
      </c>
      <c r="C360" s="2" t="s">
        <v>89</v>
      </c>
      <c r="D360" s="2" t="s">
        <v>13864</v>
      </c>
      <c r="E360" s="2" t="s">
        <v>13865</v>
      </c>
      <c r="F360" s="2" t="s">
        <v>13914</v>
      </c>
      <c r="G360" s="2"/>
      <c r="H360" s="2"/>
      <c r="I360" s="2" t="s">
        <v>15004</v>
      </c>
      <c r="J360" s="2"/>
      <c r="K360" s="2" t="n">
        <v>599</v>
      </c>
      <c r="L360" s="2"/>
      <c r="M360" s="2" t="s">
        <v>15005</v>
      </c>
      <c r="N360" s="2" t="n">
        <f aca="false">COUNTA('Layout Mercado Libre'!AH360:AM360)</f>
        <v>3</v>
      </c>
      <c r="O360" s="2" t="s">
        <v>13871</v>
      </c>
      <c r="P360" s="2" t="n">
        <v>0</v>
      </c>
      <c r="Q360" s="2" t="s">
        <v>15006</v>
      </c>
    </row>
    <row r="361" customFormat="false" ht="15" hidden="false" customHeight="false" outlineLevel="0" collapsed="false">
      <c r="A361" s="8" t="s">
        <v>4455</v>
      </c>
      <c r="B361" s="10" t="str">
        <f aca="false">'Layout Mercado Libre'!C361</f>
        <v>Latanoprost Solución Oftálmica 0.05 mg/ml Gotero 3 ml</v>
      </c>
      <c r="C361" s="2" t="s">
        <v>89</v>
      </c>
      <c r="D361" s="2" t="s">
        <v>13864</v>
      </c>
      <c r="E361" s="2" t="s">
        <v>13865</v>
      </c>
      <c r="F361" s="2" t="s">
        <v>13866</v>
      </c>
      <c r="G361" s="2" t="s">
        <v>14078</v>
      </c>
      <c r="H361" s="2" t="s">
        <v>14079</v>
      </c>
      <c r="I361" s="2" t="s">
        <v>15007</v>
      </c>
      <c r="J361" s="2"/>
      <c r="K361" s="2" t="n">
        <v>76</v>
      </c>
      <c r="L361" s="2"/>
      <c r="M361" s="2" t="s">
        <v>15008</v>
      </c>
      <c r="N361" s="2" t="n">
        <f aca="false">COUNTA('Layout Mercado Libre'!AH361:AM361)</f>
        <v>2</v>
      </c>
      <c r="O361" s="2" t="s">
        <v>13882</v>
      </c>
      <c r="P361" s="2" t="n">
        <v>0</v>
      </c>
      <c r="Q361" s="2" t="s">
        <v>15009</v>
      </c>
    </row>
    <row r="362" customFormat="false" ht="15" hidden="false" customHeight="false" outlineLevel="0" collapsed="false">
      <c r="A362" s="8" t="s">
        <v>4466</v>
      </c>
      <c r="B362" s="10" t="str">
        <f aca="false">'Layout Mercado Libre'!C362</f>
        <v>Miccil Bumetanida 1 mg 20 Tabletas</v>
      </c>
      <c r="C362" s="2" t="s">
        <v>89</v>
      </c>
      <c r="D362" s="2" t="s">
        <v>13864</v>
      </c>
      <c r="E362" s="2" t="s">
        <v>13865</v>
      </c>
      <c r="F362" s="2" t="s">
        <v>13866</v>
      </c>
      <c r="G362" s="2" t="s">
        <v>14465</v>
      </c>
      <c r="H362" s="2" t="s">
        <v>14466</v>
      </c>
      <c r="I362" s="2" t="s">
        <v>15010</v>
      </c>
      <c r="J362" s="2"/>
      <c r="K362" s="2" t="n">
        <v>68</v>
      </c>
      <c r="L362" s="2"/>
      <c r="M362" s="2" t="s">
        <v>15011</v>
      </c>
      <c r="N362" s="2" t="n">
        <f aca="false">COUNTA('Layout Mercado Libre'!AH362:AM362)</f>
        <v>1</v>
      </c>
      <c r="O362" s="2" t="s">
        <v>13938</v>
      </c>
      <c r="P362" s="2" t="n">
        <v>0</v>
      </c>
      <c r="Q362" s="2" t="s">
        <v>15012</v>
      </c>
    </row>
    <row r="363" customFormat="false" ht="15" hidden="false" customHeight="false" outlineLevel="0" collapsed="false">
      <c r="A363" s="8" t="s">
        <v>4476</v>
      </c>
      <c r="B363" s="10" t="str">
        <f aca="false">'Layout Mercado Libre'!C363</f>
        <v>Metamucil Fibra Natural Psyllium Sabor Naranja 174 g</v>
      </c>
      <c r="C363" s="2" t="s">
        <v>89</v>
      </c>
      <c r="D363" s="2" t="s">
        <v>13864</v>
      </c>
      <c r="E363" s="2" t="s">
        <v>13865</v>
      </c>
      <c r="F363" s="2" t="s">
        <v>13914</v>
      </c>
      <c r="G363" s="2"/>
      <c r="H363" s="2"/>
      <c r="I363" s="2" t="s">
        <v>15013</v>
      </c>
      <c r="J363" s="2"/>
      <c r="K363" s="2" t="n">
        <v>0</v>
      </c>
      <c r="L363" s="2" t="s">
        <v>15014</v>
      </c>
      <c r="M363" s="2" t="s">
        <v>15015</v>
      </c>
      <c r="N363" s="2" t="n">
        <f aca="false">COUNTA('Layout Mercado Libre'!AH363:AM363)</f>
        <v>2</v>
      </c>
      <c r="O363" s="2" t="s">
        <v>13882</v>
      </c>
      <c r="P363" s="2" t="n">
        <v>0</v>
      </c>
      <c r="Q363" s="2" t="s">
        <v>15016</v>
      </c>
    </row>
    <row r="364" customFormat="false" ht="15" hidden="false" customHeight="false" outlineLevel="0" collapsed="false">
      <c r="A364" s="8" t="s">
        <v>4488</v>
      </c>
      <c r="B364" s="10" t="str">
        <f aca="false">'Layout Mercado Libre'!C364</f>
        <v>Fluoning Levofloxacino 750 mg 7 Tabletas</v>
      </c>
      <c r="C364" s="2" t="s">
        <v>89</v>
      </c>
      <c r="D364" s="2" t="s">
        <v>13864</v>
      </c>
      <c r="E364" s="2" t="s">
        <v>13865</v>
      </c>
      <c r="F364" s="2" t="s">
        <v>13866</v>
      </c>
      <c r="G364" s="2" t="s">
        <v>13967</v>
      </c>
      <c r="H364" s="2" t="s">
        <v>13968</v>
      </c>
      <c r="I364" s="2" t="s">
        <v>15017</v>
      </c>
      <c r="J364" s="2"/>
      <c r="K364" s="2" t="n">
        <v>61</v>
      </c>
      <c r="L364" s="2"/>
      <c r="M364" s="2" t="s">
        <v>15018</v>
      </c>
      <c r="N364" s="2" t="n">
        <f aca="false">COUNTA('Layout Mercado Libre'!AH364:AM364)</f>
        <v>3</v>
      </c>
      <c r="O364" s="2" t="s">
        <v>13871</v>
      </c>
      <c r="P364" s="2" t="n">
        <v>0</v>
      </c>
      <c r="Q364" s="2" t="s">
        <v>15019</v>
      </c>
    </row>
    <row r="365" customFormat="false" ht="15" hidden="false" customHeight="false" outlineLevel="0" collapsed="false">
      <c r="A365" s="8" t="s">
        <v>4500</v>
      </c>
      <c r="B365" s="10" t="str">
        <f aca="false">'Layout Mercado Libre'!C365</f>
        <v>Recoverón Granulado Ácido Acexámico 10 Sobres de 12 g</v>
      </c>
      <c r="C365" s="2" t="s">
        <v>89</v>
      </c>
      <c r="D365" s="2" t="s">
        <v>13864</v>
      </c>
      <c r="E365" s="2" t="s">
        <v>13865</v>
      </c>
      <c r="F365" s="2" t="s">
        <v>13866</v>
      </c>
      <c r="G365" s="2" t="s">
        <v>13940</v>
      </c>
      <c r="H365" s="2" t="s">
        <v>13941</v>
      </c>
      <c r="I365" s="2" t="s">
        <v>15020</v>
      </c>
      <c r="J365" s="2"/>
      <c r="K365" s="2" t="n">
        <v>0</v>
      </c>
      <c r="L365" s="2"/>
      <c r="M365" s="2" t="s">
        <v>15021</v>
      </c>
      <c r="N365" s="2" t="n">
        <f aca="false">COUNTA('Layout Mercado Libre'!AH365:AM365)</f>
        <v>4</v>
      </c>
      <c r="O365" s="2" t="s">
        <v>13871</v>
      </c>
      <c r="P365" s="2" t="n">
        <v>0</v>
      </c>
      <c r="Q365" s="2" t="s">
        <v>15022</v>
      </c>
    </row>
    <row r="366" customFormat="false" ht="15" hidden="false" customHeight="false" outlineLevel="0" collapsed="false">
      <c r="A366" s="8" t="s">
        <v>4514</v>
      </c>
      <c r="B366" s="10" t="str">
        <f aca="false">'Layout Mercado Libre'!C366</f>
        <v>Canesten V Clotrimazol 200 mg 3 Óvulos Vaginales</v>
      </c>
      <c r="C366" s="2" t="s">
        <v>89</v>
      </c>
      <c r="D366" s="2" t="s">
        <v>13864</v>
      </c>
      <c r="E366" s="2" t="s">
        <v>13865</v>
      </c>
      <c r="F366" s="2" t="s">
        <v>13914</v>
      </c>
      <c r="G366" s="2"/>
      <c r="H366" s="2"/>
      <c r="I366" s="2" t="s">
        <v>15023</v>
      </c>
      <c r="J366" s="2"/>
      <c r="K366" s="2" t="n">
        <v>0</v>
      </c>
      <c r="L366" s="2"/>
      <c r="M366" s="2" t="s">
        <v>15024</v>
      </c>
      <c r="N366" s="2" t="n">
        <f aca="false">COUNTA('Layout Mercado Libre'!AH366:AM366)</f>
        <v>1</v>
      </c>
      <c r="O366" s="2" t="s">
        <v>13938</v>
      </c>
      <c r="P366" s="2" t="n">
        <v>0</v>
      </c>
      <c r="Q366" s="2" t="s">
        <v>15025</v>
      </c>
    </row>
    <row r="367" customFormat="false" ht="15" hidden="false" customHeight="false" outlineLevel="0" collapsed="false">
      <c r="A367" s="8" t="s">
        <v>4525</v>
      </c>
      <c r="B367" s="10" t="str">
        <f aca="false">'Layout Mercado Libre'!C367</f>
        <v>Alcohol Etílico Dibar 71.5° G.L. 1 l Caja con 12 Piezas</v>
      </c>
      <c r="C367" s="2" t="s">
        <v>89</v>
      </c>
      <c r="D367" s="2" t="s">
        <v>13945</v>
      </c>
      <c r="E367" s="2" t="s">
        <v>13865</v>
      </c>
      <c r="F367" s="2" t="s">
        <v>13873</v>
      </c>
      <c r="G367" s="2"/>
      <c r="H367" s="2"/>
      <c r="I367" s="2" t="s">
        <v>15026</v>
      </c>
      <c r="J367" s="2"/>
      <c r="K367" s="2" t="n">
        <v>25</v>
      </c>
      <c r="L367" s="2"/>
      <c r="M367" s="2" t="s">
        <v>15027</v>
      </c>
      <c r="N367" s="2" t="n">
        <f aca="false">COUNTA('Layout Mercado Libre'!AH367:AM367)</f>
        <v>1</v>
      </c>
      <c r="O367" s="2" t="s">
        <v>13871</v>
      </c>
      <c r="P367" s="2" t="n">
        <v>0</v>
      </c>
      <c r="Q367" s="2" t="s">
        <v>15028</v>
      </c>
    </row>
    <row r="368" customFormat="false" ht="15" hidden="false" customHeight="false" outlineLevel="0" collapsed="false">
      <c r="A368" s="8" t="s">
        <v>4535</v>
      </c>
      <c r="B368" s="10" t="str">
        <f aca="false">'Layout Mercado Libre'!C368</f>
        <v>Jarabe Histiacil FAM Adulto Sabor Fresa 140 ml</v>
      </c>
      <c r="C368" s="2" t="s">
        <v>89</v>
      </c>
      <c r="D368" s="2" t="s">
        <v>13864</v>
      </c>
      <c r="E368" s="2" t="s">
        <v>13865</v>
      </c>
      <c r="F368" s="2" t="s">
        <v>13914</v>
      </c>
      <c r="G368" s="2"/>
      <c r="H368" s="2"/>
      <c r="I368" s="2" t="s">
        <v>15029</v>
      </c>
      <c r="J368" s="2"/>
      <c r="K368" s="2" t="n">
        <v>313</v>
      </c>
      <c r="L368" s="2" t="s">
        <v>15030</v>
      </c>
      <c r="M368" s="2" t="s">
        <v>15031</v>
      </c>
      <c r="N368" s="2" t="n">
        <f aca="false">COUNTA('Layout Mercado Libre'!AH368:AM368)</f>
        <v>1</v>
      </c>
      <c r="O368" s="2" t="s">
        <v>13938</v>
      </c>
      <c r="P368" s="2" t="n">
        <v>0</v>
      </c>
      <c r="Q368" s="2" t="s">
        <v>15032</v>
      </c>
    </row>
    <row r="369" customFormat="false" ht="15" hidden="false" customHeight="false" outlineLevel="0" collapsed="false">
      <c r="A369" s="8" t="s">
        <v>4547</v>
      </c>
      <c r="B369" s="10" t="str">
        <f aca="false">'Layout Mercado Libre'!C369</f>
        <v>Ampliron Amoxicilina 750 mg 12 Comprimidos</v>
      </c>
      <c r="C369" s="2" t="s">
        <v>89</v>
      </c>
      <c r="D369" s="2" t="s">
        <v>13864</v>
      </c>
      <c r="E369" s="2" t="s">
        <v>13865</v>
      </c>
      <c r="F369" s="2" t="s">
        <v>13866</v>
      </c>
      <c r="G369" s="2" t="s">
        <v>13967</v>
      </c>
      <c r="H369" s="2" t="s">
        <v>13968</v>
      </c>
      <c r="I369" s="2" t="s">
        <v>15033</v>
      </c>
      <c r="J369" s="2"/>
      <c r="K369" s="2" t="n">
        <v>95</v>
      </c>
      <c r="L369" s="2"/>
      <c r="M369" s="2" t="s">
        <v>15034</v>
      </c>
      <c r="N369" s="2" t="n">
        <f aca="false">COUNTA('Layout Mercado Libre'!AH369:AM369)</f>
        <v>4</v>
      </c>
      <c r="O369" s="2" t="s">
        <v>13882</v>
      </c>
      <c r="P369" s="2" t="n">
        <v>0</v>
      </c>
      <c r="Q369" s="2" t="s">
        <v>15035</v>
      </c>
    </row>
    <row r="370" customFormat="false" ht="15" hidden="false" customHeight="false" outlineLevel="0" collapsed="false">
      <c r="A370" s="8" t="s">
        <v>4558</v>
      </c>
      <c r="B370" s="10" t="str">
        <f aca="false">'Layout Mercado Libre'!C370</f>
        <v>Dorixina Forte Clonixinato de Lisina 250 mg 20 Comprimidos</v>
      </c>
      <c r="C370" s="2" t="s">
        <v>89</v>
      </c>
      <c r="D370" s="2" t="s">
        <v>13864</v>
      </c>
      <c r="E370" s="2" t="s">
        <v>13865</v>
      </c>
      <c r="F370" s="2" t="s">
        <v>13866</v>
      </c>
      <c r="G370" s="2" t="s">
        <v>13867</v>
      </c>
      <c r="H370" s="2" t="s">
        <v>13868</v>
      </c>
      <c r="I370" s="2" t="s">
        <v>15036</v>
      </c>
      <c r="J370" s="2"/>
      <c r="K370" s="2" t="n">
        <v>145</v>
      </c>
      <c r="L370" s="2"/>
      <c r="M370" s="2" t="s">
        <v>15037</v>
      </c>
      <c r="N370" s="2" t="n">
        <f aca="false">COUNTA('Layout Mercado Libre'!AH370:AM370)</f>
        <v>2</v>
      </c>
      <c r="O370" s="2" t="s">
        <v>13882</v>
      </c>
      <c r="P370" s="2" t="n">
        <v>0</v>
      </c>
      <c r="Q370" s="2" t="s">
        <v>15038</v>
      </c>
    </row>
    <row r="371" customFormat="false" ht="15" hidden="false" customHeight="false" outlineLevel="0" collapsed="false">
      <c r="A371" s="8" t="s">
        <v>4570</v>
      </c>
      <c r="B371" s="10" t="str">
        <f aca="false">'Layout Mercado Libre'!C371</f>
        <v>Sal de Uvas Picot Antiácido Efervescente 50 Sobres de 5 g</v>
      </c>
      <c r="C371" s="2" t="s">
        <v>89</v>
      </c>
      <c r="D371" s="2" t="s">
        <v>13864</v>
      </c>
      <c r="E371" s="2" t="s">
        <v>13865</v>
      </c>
      <c r="F371" s="2" t="s">
        <v>13914</v>
      </c>
      <c r="G371" s="2"/>
      <c r="H371" s="2"/>
      <c r="I371" s="2" t="s">
        <v>15039</v>
      </c>
      <c r="J371" s="2"/>
      <c r="K371" s="2" t="n">
        <v>1356</v>
      </c>
      <c r="L371" s="2"/>
      <c r="M371" s="2" t="s">
        <v>15040</v>
      </c>
      <c r="N371" s="2" t="n">
        <f aca="false">COUNTA('Layout Mercado Libre'!AH371:AM371)</f>
        <v>1</v>
      </c>
      <c r="O371" s="2" t="s">
        <v>13938</v>
      </c>
      <c r="P371" s="2" t="n">
        <v>0</v>
      </c>
      <c r="Q371" s="2" t="s">
        <v>15041</v>
      </c>
    </row>
    <row r="372" customFormat="false" ht="15" hidden="false" customHeight="false" outlineLevel="0" collapsed="false">
      <c r="A372" s="8" t="s">
        <v>4579</v>
      </c>
      <c r="B372" s="10" t="str">
        <f aca="false">'Layout Mercado Libre'!C372</f>
        <v>Norflex Plus Paracetamol Orfenadrina 450/35 mg 50 Tabletas</v>
      </c>
      <c r="C372" s="2" t="s">
        <v>89</v>
      </c>
      <c r="D372" s="2" t="s">
        <v>13864</v>
      </c>
      <c r="E372" s="2" t="s">
        <v>13865</v>
      </c>
      <c r="F372" s="2" t="s">
        <v>13914</v>
      </c>
      <c r="G372" s="2"/>
      <c r="H372" s="2"/>
      <c r="I372" s="2" t="s">
        <v>15042</v>
      </c>
      <c r="J372" s="2"/>
      <c r="K372" s="2" t="n">
        <v>27</v>
      </c>
      <c r="L372" s="2"/>
      <c r="M372" s="2" t="s">
        <v>15043</v>
      </c>
      <c r="N372" s="2" t="n">
        <f aca="false">COUNTA('Layout Mercado Libre'!AH372:AM372)</f>
        <v>1</v>
      </c>
      <c r="O372" s="2" t="s">
        <v>13871</v>
      </c>
      <c r="P372" s="2" t="n">
        <v>0</v>
      </c>
      <c r="Q372" s="2" t="s">
        <v>15044</v>
      </c>
    </row>
    <row r="373" customFormat="false" ht="15" hidden="false" customHeight="false" outlineLevel="0" collapsed="false">
      <c r="A373" s="8" t="s">
        <v>4590</v>
      </c>
      <c r="B373" s="10" t="str">
        <f aca="false">'Layout Mercado Libre'!C373</f>
        <v>Koptin Azitromicina 500 mg 3 Tabletas</v>
      </c>
      <c r="C373" s="2" t="s">
        <v>89</v>
      </c>
      <c r="D373" s="2" t="s">
        <v>13864</v>
      </c>
      <c r="E373" s="2" t="s">
        <v>13865</v>
      </c>
      <c r="F373" s="2" t="s">
        <v>13866</v>
      </c>
      <c r="G373" s="2" t="s">
        <v>13967</v>
      </c>
      <c r="H373" s="2" t="s">
        <v>13968</v>
      </c>
      <c r="I373" s="2" t="s">
        <v>15045</v>
      </c>
      <c r="J373" s="2"/>
      <c r="K373" s="2" t="n">
        <v>0</v>
      </c>
      <c r="L373" s="2"/>
      <c r="M373" s="2" t="s">
        <v>15046</v>
      </c>
      <c r="N373" s="2" t="n">
        <f aca="false">COUNTA('Layout Mercado Libre'!AH373:AM373)</f>
        <v>2</v>
      </c>
      <c r="O373" s="2" t="s">
        <v>13882</v>
      </c>
      <c r="P373" s="2" t="n">
        <v>0</v>
      </c>
      <c r="Q373" s="2" t="s">
        <v>15047</v>
      </c>
    </row>
    <row r="374" customFormat="false" ht="15" hidden="false" customHeight="false" outlineLevel="0" collapsed="false">
      <c r="A374" s="8" t="s">
        <v>4600</v>
      </c>
      <c r="B374" s="10" t="str">
        <f aca="false">'Layout Mercado Libre'!C374</f>
        <v>Calzón Tena Pants Maxi Protect Ch/M Unisex 13 Piezas</v>
      </c>
      <c r="C374" s="2" t="s">
        <v>89</v>
      </c>
      <c r="D374" s="2" t="s">
        <v>13864</v>
      </c>
      <c r="E374" s="2" t="s">
        <v>13865</v>
      </c>
      <c r="F374" s="2" t="s">
        <v>13873</v>
      </c>
      <c r="G374" s="2"/>
      <c r="H374" s="2"/>
      <c r="I374" s="2" t="s">
        <v>15048</v>
      </c>
      <c r="J374" s="2"/>
      <c r="K374" s="2" t="n">
        <v>5</v>
      </c>
      <c r="L374" s="2"/>
      <c r="M374" s="2" t="s">
        <v>15049</v>
      </c>
      <c r="N374" s="2" t="n">
        <f aca="false">COUNTA('Layout Mercado Libre'!AH374:AM374)</f>
        <v>3</v>
      </c>
      <c r="O374" s="2" t="s">
        <v>13882</v>
      </c>
      <c r="P374" s="2" t="n">
        <v>0</v>
      </c>
      <c r="Q374" s="2" t="s">
        <v>15050</v>
      </c>
    </row>
    <row r="375" customFormat="false" ht="15" hidden="false" customHeight="false" outlineLevel="0" collapsed="false">
      <c r="A375" s="8" t="s">
        <v>4612</v>
      </c>
      <c r="B375" s="10" t="str">
        <f aca="false">'Layout Mercado Libre'!C375</f>
        <v>Lurmivi Tinidazol Clindamicina Fluconazol 4 Tabletas</v>
      </c>
      <c r="C375" s="2" t="s">
        <v>89</v>
      </c>
      <c r="D375" s="2" t="s">
        <v>13864</v>
      </c>
      <c r="E375" s="2" t="s">
        <v>13865</v>
      </c>
      <c r="F375" s="2" t="s">
        <v>13866</v>
      </c>
      <c r="G375" s="2" t="s">
        <v>13967</v>
      </c>
      <c r="H375" s="2" t="s">
        <v>13968</v>
      </c>
      <c r="I375" s="2" t="s">
        <v>15051</v>
      </c>
      <c r="J375" s="2"/>
      <c r="K375" s="2" t="n">
        <v>52</v>
      </c>
      <c r="L375" s="2"/>
      <c r="M375" s="2" t="s">
        <v>15052</v>
      </c>
      <c r="N375" s="2" t="n">
        <f aca="false">COUNTA('Layout Mercado Libre'!AH375:AM375)</f>
        <v>2</v>
      </c>
      <c r="O375" s="2" t="s">
        <v>13882</v>
      </c>
      <c r="P375" s="2" t="n">
        <v>0</v>
      </c>
      <c r="Q375" s="2" t="s">
        <v>15053</v>
      </c>
    </row>
    <row r="376" customFormat="false" ht="15" hidden="false" customHeight="false" outlineLevel="0" collapsed="false">
      <c r="A376" s="8" t="s">
        <v>4624</v>
      </c>
      <c r="B376" s="10" t="str">
        <f aca="false">'Layout Mercado Libre'!C376</f>
        <v>Hidrasec Racecadotrilo 10 mg Granulado 18 Sobres</v>
      </c>
      <c r="C376" s="2" t="s">
        <v>89</v>
      </c>
      <c r="D376" s="2" t="s">
        <v>13864</v>
      </c>
      <c r="E376" s="2" t="s">
        <v>13865</v>
      </c>
      <c r="F376" s="2" t="s">
        <v>13866</v>
      </c>
      <c r="G376" s="2" t="s">
        <v>13889</v>
      </c>
      <c r="H376" s="2" t="s">
        <v>13890</v>
      </c>
      <c r="I376" s="2" t="s">
        <v>15054</v>
      </c>
      <c r="J376" s="2"/>
      <c r="K376" s="2" t="n">
        <v>58</v>
      </c>
      <c r="L376" s="2"/>
      <c r="M376" s="2" t="s">
        <v>15055</v>
      </c>
      <c r="N376" s="2" t="n">
        <f aca="false">COUNTA('Layout Mercado Libre'!AH376:AM376)</f>
        <v>3</v>
      </c>
      <c r="O376" s="2" t="s">
        <v>13882</v>
      </c>
      <c r="P376" s="2" t="n">
        <v>0</v>
      </c>
      <c r="Q376" s="2" t="s">
        <v>15056</v>
      </c>
    </row>
    <row r="377" customFormat="false" ht="15" hidden="false" customHeight="false" outlineLevel="0" collapsed="false">
      <c r="A377" s="8" t="s">
        <v>4634</v>
      </c>
      <c r="B377" s="10" t="str">
        <f aca="false">'Layout Mercado Libre'!C377</f>
        <v>Pranosine Metisoprinol 500 mg 20 Tabletas</v>
      </c>
      <c r="C377" s="2" t="s">
        <v>89</v>
      </c>
      <c r="D377" s="2" t="s">
        <v>13864</v>
      </c>
      <c r="E377" s="2" t="s">
        <v>13865</v>
      </c>
      <c r="F377" s="2" t="s">
        <v>13866</v>
      </c>
      <c r="G377" s="2" t="s">
        <v>13967</v>
      </c>
      <c r="H377" s="2" t="s">
        <v>13968</v>
      </c>
      <c r="I377" s="2" t="s">
        <v>15057</v>
      </c>
      <c r="J377" s="2"/>
      <c r="K377" s="2" t="n">
        <v>138</v>
      </c>
      <c r="L377" s="2"/>
      <c r="M377" s="2" t="s">
        <v>15058</v>
      </c>
      <c r="N377" s="2" t="n">
        <f aca="false">COUNTA('Layout Mercado Libre'!AH377:AM377)</f>
        <v>2</v>
      </c>
      <c r="O377" s="2" t="s">
        <v>13882</v>
      </c>
      <c r="P377" s="2" t="n">
        <v>0</v>
      </c>
      <c r="Q377" s="2" t="s">
        <v>15059</v>
      </c>
    </row>
    <row r="378" customFormat="false" ht="15" hidden="false" customHeight="false" outlineLevel="0" collapsed="false">
      <c r="A378" s="8" t="s">
        <v>4643</v>
      </c>
      <c r="B378" s="10" t="str">
        <f aca="false">'Layout Mercado Libre'!C378</f>
        <v>Cepillo Dental Colgate Premier Clean Caja con 6 Piezas</v>
      </c>
      <c r="C378" s="2" t="s">
        <v>89</v>
      </c>
      <c r="D378" s="2" t="s">
        <v>13864</v>
      </c>
      <c r="E378" s="2" t="s">
        <v>13865</v>
      </c>
      <c r="F378" s="2" t="s">
        <v>13873</v>
      </c>
      <c r="G378" s="2"/>
      <c r="H378" s="2"/>
      <c r="I378" s="2" t="s">
        <v>15060</v>
      </c>
      <c r="J378" s="2"/>
      <c r="K378" s="2" t="n">
        <v>442</v>
      </c>
      <c r="L378" s="2" t="s">
        <v>15061</v>
      </c>
      <c r="M378" s="2" t="s">
        <v>15062</v>
      </c>
      <c r="N378" s="2" t="n">
        <f aca="false">COUNTA('Layout Mercado Libre'!AH378:AM378)</f>
        <v>2</v>
      </c>
      <c r="O378" s="2" t="s">
        <v>13882</v>
      </c>
      <c r="P378" s="2" t="n">
        <v>0</v>
      </c>
      <c r="Q378" s="2" t="s">
        <v>15063</v>
      </c>
    </row>
    <row r="379" customFormat="false" ht="15" hidden="false" customHeight="false" outlineLevel="0" collapsed="false">
      <c r="A379" s="8" t="s">
        <v>4656</v>
      </c>
      <c r="B379" s="10" t="str">
        <f aca="false">'Layout Mercado Libre'!C379</f>
        <v>ADerogyl Vitaminas A, C y D 5 Ampolletas de 3 ml</v>
      </c>
      <c r="C379" s="2" t="s">
        <v>89</v>
      </c>
      <c r="D379" s="2" t="s">
        <v>13864</v>
      </c>
      <c r="E379" s="2" t="s">
        <v>13865</v>
      </c>
      <c r="F379" s="2" t="s">
        <v>13914</v>
      </c>
      <c r="G379" s="2"/>
      <c r="H379" s="2"/>
      <c r="I379" s="2" t="s">
        <v>15064</v>
      </c>
      <c r="J379" s="2"/>
      <c r="K379" s="2" t="n">
        <v>371</v>
      </c>
      <c r="L379" s="2" t="s">
        <v>15065</v>
      </c>
      <c r="M379" s="2" t="s">
        <v>15066</v>
      </c>
      <c r="N379" s="2" t="n">
        <f aca="false">COUNTA('Layout Mercado Libre'!AH379:AM379)</f>
        <v>5</v>
      </c>
      <c r="O379" s="2" t="s">
        <v>14543</v>
      </c>
      <c r="P379" s="2" t="n">
        <v>0</v>
      </c>
      <c r="Q379" s="2" t="s">
        <v>15067</v>
      </c>
    </row>
    <row r="380" customFormat="false" ht="15" hidden="false" customHeight="false" outlineLevel="0" collapsed="false">
      <c r="A380" s="8" t="s">
        <v>4671</v>
      </c>
      <c r="B380" s="10" t="str">
        <f aca="false">'Layout Mercado Libre'!C380</f>
        <v>Trazidex Ofteno Tobramicina 3 mg Dexametasona 1 mg 5 ml</v>
      </c>
      <c r="C380" s="2" t="s">
        <v>89</v>
      </c>
      <c r="D380" s="2" t="s">
        <v>13864</v>
      </c>
      <c r="E380" s="2" t="s">
        <v>13865</v>
      </c>
      <c r="F380" s="2" t="s">
        <v>13866</v>
      </c>
      <c r="G380" s="2" t="s">
        <v>14078</v>
      </c>
      <c r="H380" s="2" t="s">
        <v>14079</v>
      </c>
      <c r="I380" s="2" t="s">
        <v>15068</v>
      </c>
      <c r="J380" s="2"/>
      <c r="K380" s="2" t="n">
        <v>118</v>
      </c>
      <c r="L380" s="2"/>
      <c r="M380" s="2" t="s">
        <v>15069</v>
      </c>
      <c r="N380" s="2" t="n">
        <f aca="false">COUNTA('Layout Mercado Libre'!AH380:AM380)</f>
        <v>2</v>
      </c>
      <c r="O380" s="2" t="s">
        <v>13882</v>
      </c>
      <c r="P380" s="2" t="n">
        <v>0</v>
      </c>
      <c r="Q380" s="2" t="s">
        <v>15070</v>
      </c>
    </row>
    <row r="381" customFormat="false" ht="15" hidden="false" customHeight="false" outlineLevel="0" collapsed="false">
      <c r="A381" s="8" t="s">
        <v>4685</v>
      </c>
      <c r="B381" s="10" t="str">
        <f aca="false">'Layout Mercado Libre'!C381</f>
        <v>Shampoo Herklin Clásico Fenotrina 0.2% Antipiojos 120 ml</v>
      </c>
      <c r="C381" s="2" t="s">
        <v>89</v>
      </c>
      <c r="D381" s="2" t="s">
        <v>13864</v>
      </c>
      <c r="E381" s="2" t="s">
        <v>13865</v>
      </c>
      <c r="F381" s="2" t="s">
        <v>13914</v>
      </c>
      <c r="G381" s="2"/>
      <c r="H381" s="2"/>
      <c r="I381" s="2" t="s">
        <v>15071</v>
      </c>
      <c r="J381" s="2"/>
      <c r="K381" s="2" t="n">
        <v>691</v>
      </c>
      <c r="L381" s="2"/>
      <c r="M381" s="2" t="s">
        <v>15072</v>
      </c>
      <c r="N381" s="2" t="n">
        <f aca="false">COUNTA('Layout Mercado Libre'!AH381:AM381)</f>
        <v>2</v>
      </c>
      <c r="O381" s="2" t="s">
        <v>13882</v>
      </c>
      <c r="P381" s="2" t="n">
        <v>0</v>
      </c>
      <c r="Q381" s="2" t="s">
        <v>15073</v>
      </c>
    </row>
    <row r="382" customFormat="false" ht="15" hidden="false" customHeight="false" outlineLevel="0" collapsed="false">
      <c r="A382" s="8" t="s">
        <v>4700</v>
      </c>
      <c r="B382" s="10" t="str">
        <f aca="false">'Layout Mercado Libre'!C382</f>
        <v>Kit de Ortodoncia GUM Orthodontic 6 Piezas</v>
      </c>
      <c r="C382" s="2" t="s">
        <v>89</v>
      </c>
      <c r="D382" s="2" t="s">
        <v>13864</v>
      </c>
      <c r="E382" s="2" t="s">
        <v>13865</v>
      </c>
      <c r="F382" s="2" t="s">
        <v>13873</v>
      </c>
      <c r="G382" s="2"/>
      <c r="H382" s="2"/>
      <c r="I382" s="2" t="s">
        <v>15074</v>
      </c>
      <c r="J382" s="2"/>
      <c r="K382" s="2" t="n">
        <v>47</v>
      </c>
      <c r="L382" s="2"/>
      <c r="M382" s="2" t="s">
        <v>15075</v>
      </c>
      <c r="N382" s="2" t="n">
        <f aca="false">COUNTA('Layout Mercado Libre'!AH382:AM382)</f>
        <v>2</v>
      </c>
      <c r="O382" s="2" t="s">
        <v>13871</v>
      </c>
      <c r="P382" s="2" t="n">
        <v>0</v>
      </c>
      <c r="Q382" s="2" t="s">
        <v>15076</v>
      </c>
    </row>
    <row r="383" customFormat="false" ht="15" hidden="false" customHeight="false" outlineLevel="0" collapsed="false">
      <c r="A383" s="8" t="s">
        <v>4713</v>
      </c>
      <c r="B383" s="10" t="str">
        <f aca="false">'Layout Mercado Libre'!C383</f>
        <v>Toallitas Húmedas Diapro con Manzanilla XG 49 Piezas</v>
      </c>
      <c r="C383" s="2" t="s">
        <v>89</v>
      </c>
      <c r="D383" s="2" t="s">
        <v>13864</v>
      </c>
      <c r="E383" s="2" t="s">
        <v>13865</v>
      </c>
      <c r="F383" s="2" t="s">
        <v>13873</v>
      </c>
      <c r="G383" s="2"/>
      <c r="H383" s="2"/>
      <c r="I383" s="2" t="s">
        <v>15077</v>
      </c>
      <c r="J383" s="2"/>
      <c r="K383" s="2" t="n">
        <v>296</v>
      </c>
      <c r="L383" s="2" t="s">
        <v>15078</v>
      </c>
      <c r="M383" s="2" t="s">
        <v>15079</v>
      </c>
      <c r="N383" s="2" t="n">
        <f aca="false">COUNTA('Layout Mercado Libre'!AH383:AM383)</f>
        <v>1</v>
      </c>
      <c r="O383" s="2" t="s">
        <v>13871</v>
      </c>
      <c r="P383" s="2" t="n">
        <v>0</v>
      </c>
      <c r="Q383" s="2" t="s">
        <v>15080</v>
      </c>
    </row>
    <row r="384" customFormat="false" ht="15" hidden="false" customHeight="false" outlineLevel="0" collapsed="false">
      <c r="A384" s="8" t="s">
        <v>4721</v>
      </c>
      <c r="B384" s="10" t="str">
        <f aca="false">'Layout Mercado Libre'!C384</f>
        <v>Evra Parche Anticonceptivo Norelgestromina 3 Parches</v>
      </c>
      <c r="C384" s="2" t="s">
        <v>89</v>
      </c>
      <c r="D384" s="2" t="s">
        <v>13864</v>
      </c>
      <c r="E384" s="2" t="s">
        <v>13865</v>
      </c>
      <c r="F384" s="2" t="s">
        <v>13866</v>
      </c>
      <c r="G384" s="2" t="s">
        <v>14225</v>
      </c>
      <c r="H384" s="2" t="s">
        <v>14226</v>
      </c>
      <c r="I384" s="2" t="s">
        <v>15081</v>
      </c>
      <c r="J384" s="2"/>
      <c r="K384" s="2" t="n">
        <v>141</v>
      </c>
      <c r="L384" s="2"/>
      <c r="M384" s="2" t="s">
        <v>15082</v>
      </c>
      <c r="N384" s="2" t="n">
        <f aca="false">COUNTA('Layout Mercado Libre'!AH384:AM384)</f>
        <v>3</v>
      </c>
      <c r="O384" s="2" t="s">
        <v>13882</v>
      </c>
      <c r="P384" s="2" t="n">
        <v>0</v>
      </c>
      <c r="Q384" s="2" t="s">
        <v>15083</v>
      </c>
    </row>
    <row r="385" customFormat="false" ht="15" hidden="false" customHeight="false" outlineLevel="0" collapsed="false">
      <c r="A385" s="8" t="s">
        <v>4739</v>
      </c>
      <c r="B385" s="10" t="str">
        <f aca="false">'Layout Mercado Libre'!C385</f>
        <v>Tempra Paracetamol 500 mg 20 Tabletas</v>
      </c>
      <c r="C385" s="2" t="s">
        <v>89</v>
      </c>
      <c r="D385" s="2" t="s">
        <v>13864</v>
      </c>
      <c r="E385" s="2" t="s">
        <v>13865</v>
      </c>
      <c r="F385" s="2" t="s">
        <v>13914</v>
      </c>
      <c r="G385" s="2"/>
      <c r="H385" s="2"/>
      <c r="I385" s="2" t="s">
        <v>15084</v>
      </c>
      <c r="J385" s="2"/>
      <c r="K385" s="2" t="n">
        <v>1264</v>
      </c>
      <c r="L385" s="2"/>
      <c r="M385" s="2" t="s">
        <v>15085</v>
      </c>
      <c r="N385" s="2" t="n">
        <f aca="false">COUNTA('Layout Mercado Libre'!AH385:AM385)</f>
        <v>2</v>
      </c>
      <c r="O385" s="2" t="s">
        <v>13882</v>
      </c>
      <c r="P385" s="2" t="n">
        <v>0</v>
      </c>
      <c r="Q385" s="2" t="s">
        <v>15086</v>
      </c>
    </row>
    <row r="386" customFormat="false" ht="15" hidden="false" customHeight="false" outlineLevel="0" collapsed="false">
      <c r="A386" s="8" t="s">
        <v>4748</v>
      </c>
      <c r="B386" s="10" t="str">
        <f aca="false">'Layout Mercado Libre'!C386</f>
        <v>Provera Medroxiprogesterona 10 mg 10 Tabletas</v>
      </c>
      <c r="C386" s="2" t="s">
        <v>89</v>
      </c>
      <c r="D386" s="2" t="s">
        <v>13864</v>
      </c>
      <c r="E386" s="2" t="s">
        <v>13865</v>
      </c>
      <c r="F386" s="2" t="s">
        <v>13866</v>
      </c>
      <c r="G386" s="2" t="s">
        <v>14225</v>
      </c>
      <c r="H386" s="2" t="s">
        <v>14226</v>
      </c>
      <c r="I386" s="2" t="s">
        <v>15087</v>
      </c>
      <c r="J386" s="2"/>
      <c r="K386" s="2" t="n">
        <v>16</v>
      </c>
      <c r="L386" s="2"/>
      <c r="M386" s="2" t="s">
        <v>15088</v>
      </c>
      <c r="N386" s="2" t="n">
        <f aca="false">COUNTA('Layout Mercado Libre'!AH386:AM386)</f>
        <v>2</v>
      </c>
      <c r="O386" s="2" t="s">
        <v>13938</v>
      </c>
      <c r="P386" s="2" t="n">
        <v>0</v>
      </c>
      <c r="Q386" s="2" t="s">
        <v>15089</v>
      </c>
    </row>
    <row r="387" customFormat="false" ht="15" hidden="false" customHeight="false" outlineLevel="0" collapsed="false">
      <c r="A387" s="8" t="s">
        <v>4759</v>
      </c>
      <c r="B387" s="10" t="str">
        <f aca="false">'Layout Mercado Libre'!C387</f>
        <v>Unival Sucralfato 1 g 40 Tabletas</v>
      </c>
      <c r="C387" s="2" t="s">
        <v>89</v>
      </c>
      <c r="D387" s="2" t="s">
        <v>13864</v>
      </c>
      <c r="E387" s="2" t="s">
        <v>13865</v>
      </c>
      <c r="F387" s="2" t="s">
        <v>13866</v>
      </c>
      <c r="G387" s="2" t="s">
        <v>13889</v>
      </c>
      <c r="H387" s="2" t="s">
        <v>13890</v>
      </c>
      <c r="I387" s="2" t="s">
        <v>15090</v>
      </c>
      <c r="J387" s="2"/>
      <c r="K387" s="2" t="n">
        <v>122</v>
      </c>
      <c r="L387" s="2"/>
      <c r="M387" s="2" t="s">
        <v>15091</v>
      </c>
      <c r="N387" s="2" t="n">
        <f aca="false">COUNTA('Layout Mercado Libre'!AH387:AM387)</f>
        <v>2</v>
      </c>
      <c r="O387" s="2" t="s">
        <v>13871</v>
      </c>
      <c r="P387" s="2" t="n">
        <v>0</v>
      </c>
      <c r="Q387" s="2" t="s">
        <v>15092</v>
      </c>
    </row>
    <row r="388" customFormat="false" ht="15" hidden="false" customHeight="false" outlineLevel="0" collapsed="false">
      <c r="A388" s="8" t="s">
        <v>4768</v>
      </c>
      <c r="B388" s="10" t="str">
        <f aca="false">'Layout Mercado Libre'!C388</f>
        <v>Novotiral Levotiroxina 100 mcg Liotironina 20 mcg 50 Tabs</v>
      </c>
      <c r="C388" s="2" t="s">
        <v>89</v>
      </c>
      <c r="D388" s="2" t="s">
        <v>13864</v>
      </c>
      <c r="E388" s="2" t="s">
        <v>13865</v>
      </c>
      <c r="F388" s="2" t="s">
        <v>13866</v>
      </c>
      <c r="G388" s="2" t="s">
        <v>14225</v>
      </c>
      <c r="H388" s="2" t="s">
        <v>14226</v>
      </c>
      <c r="I388" s="2" t="s">
        <v>15093</v>
      </c>
      <c r="J388" s="2"/>
      <c r="K388" s="2" t="n">
        <v>71</v>
      </c>
      <c r="L388" s="2"/>
      <c r="M388" s="2" t="s">
        <v>15094</v>
      </c>
      <c r="N388" s="2" t="n">
        <f aca="false">COUNTA('Layout Mercado Libre'!AH388:AM388)</f>
        <v>2</v>
      </c>
      <c r="O388" s="2" t="s">
        <v>13871</v>
      </c>
      <c r="P388" s="2" t="n">
        <v>0</v>
      </c>
      <c r="Q388" s="2" t="s">
        <v>15095</v>
      </c>
    </row>
    <row r="389" customFormat="false" ht="15" hidden="false" customHeight="false" outlineLevel="0" collapsed="false">
      <c r="A389" s="8" t="s">
        <v>4780</v>
      </c>
      <c r="B389" s="10" t="str">
        <f aca="false">'Layout Mercado Libre'!C389</f>
        <v>PediaSure Fórmula Especializada Vainilla 237 ml</v>
      </c>
      <c r="C389" s="2" t="s">
        <v>89</v>
      </c>
      <c r="D389" s="2" t="s">
        <v>13864</v>
      </c>
      <c r="E389" s="2" t="s">
        <v>13865</v>
      </c>
      <c r="F389" s="2" t="s">
        <v>13873</v>
      </c>
      <c r="G389" s="2"/>
      <c r="H389" s="2"/>
      <c r="I389" s="2" t="s">
        <v>15096</v>
      </c>
      <c r="J389" s="2"/>
      <c r="K389" s="2" t="n">
        <v>995</v>
      </c>
      <c r="L389" s="2"/>
      <c r="M389" s="2" t="s">
        <v>15097</v>
      </c>
      <c r="N389" s="2" t="n">
        <f aca="false">COUNTA('Layout Mercado Libre'!AH389:AM389)</f>
        <v>3</v>
      </c>
      <c r="O389" s="2" t="s">
        <v>13882</v>
      </c>
      <c r="P389" s="2" t="n">
        <v>0</v>
      </c>
      <c r="Q389" s="2" t="s">
        <v>15098</v>
      </c>
    </row>
    <row r="390" customFormat="false" ht="15" hidden="false" customHeight="false" outlineLevel="0" collapsed="false">
      <c r="A390" s="8" t="s">
        <v>4791</v>
      </c>
      <c r="B390" s="10" t="str">
        <f aca="false">'Layout Mercado Libre'!C390</f>
        <v>Firac Plus Clonixinato y Pargeverina 20 Tabletas</v>
      </c>
      <c r="C390" s="2" t="s">
        <v>89</v>
      </c>
      <c r="D390" s="2" t="s">
        <v>13864</v>
      </c>
      <c r="E390" s="2" t="s">
        <v>13865</v>
      </c>
      <c r="F390" s="2" t="s">
        <v>13932</v>
      </c>
      <c r="G390" s="2"/>
      <c r="H390" s="2"/>
      <c r="I390" s="2" t="s">
        <v>15099</v>
      </c>
      <c r="J390" s="2"/>
      <c r="K390" s="2" t="n">
        <v>250</v>
      </c>
      <c r="L390" s="2"/>
      <c r="M390" s="2" t="s">
        <v>15100</v>
      </c>
      <c r="N390" s="2" t="n">
        <f aca="false">COUNTA('Layout Mercado Libre'!AH390:AM390)</f>
        <v>3</v>
      </c>
      <c r="O390" s="2" t="s">
        <v>13871</v>
      </c>
      <c r="P390" s="2" t="n">
        <v>0</v>
      </c>
      <c r="Q390" s="2" t="s">
        <v>15101</v>
      </c>
    </row>
    <row r="391" customFormat="false" ht="15" hidden="false" customHeight="false" outlineLevel="0" collapsed="false">
      <c r="A391" s="8" t="s">
        <v>4803</v>
      </c>
      <c r="B391" s="10" t="str">
        <f aca="false">'Layout Mercado Libre'!C391</f>
        <v>Pañales Kleenbebé Suavelastic Etapa 4 Grande 14 Piezas</v>
      </c>
      <c r="C391" s="2" t="s">
        <v>89</v>
      </c>
      <c r="D391" s="2" t="s">
        <v>13864</v>
      </c>
      <c r="E391" s="2" t="s">
        <v>13865</v>
      </c>
      <c r="F391" s="2" t="s">
        <v>13873</v>
      </c>
      <c r="G391" s="2"/>
      <c r="H391" s="2"/>
      <c r="I391" s="2" t="s">
        <v>15102</v>
      </c>
      <c r="J391" s="2"/>
      <c r="K391" s="2" t="n">
        <v>92</v>
      </c>
      <c r="L391" s="2"/>
      <c r="M391" s="2" t="s">
        <v>15103</v>
      </c>
      <c r="N391" s="2" t="n">
        <f aca="false">COUNTA('Layout Mercado Libre'!AH391:AM391)</f>
        <v>1</v>
      </c>
      <c r="O391" s="2" t="s">
        <v>13871</v>
      </c>
      <c r="P391" s="2" t="n">
        <v>0</v>
      </c>
      <c r="Q391" s="2" t="s">
        <v>15104</v>
      </c>
    </row>
    <row r="392" customFormat="false" ht="15" hidden="false" customHeight="false" outlineLevel="0" collapsed="false">
      <c r="A392" s="8" t="s">
        <v>4810</v>
      </c>
      <c r="B392" s="10" t="str">
        <f aca="false">'Layout Mercado Libre'!C392</f>
        <v>Sinuberase Bacilos Lácticos 48 Comprimidos</v>
      </c>
      <c r="C392" s="2" t="s">
        <v>89</v>
      </c>
      <c r="D392" s="2" t="s">
        <v>13864</v>
      </c>
      <c r="E392" s="2" t="s">
        <v>13865</v>
      </c>
      <c r="F392" s="2" t="s">
        <v>13914</v>
      </c>
      <c r="G392" s="2"/>
      <c r="H392" s="2"/>
      <c r="I392" s="2" t="s">
        <v>15105</v>
      </c>
      <c r="J392" s="2"/>
      <c r="K392" s="2" t="n">
        <v>1298</v>
      </c>
      <c r="L392" s="2"/>
      <c r="M392" s="2" t="s">
        <v>15106</v>
      </c>
      <c r="N392" s="2" t="n">
        <f aca="false">COUNTA('Layout Mercado Libre'!AH392:AM392)</f>
        <v>2</v>
      </c>
      <c r="O392" s="2" t="s">
        <v>13871</v>
      </c>
      <c r="P392" s="2" t="n">
        <v>0</v>
      </c>
      <c r="Q392" s="2" t="s">
        <v>15107</v>
      </c>
    </row>
    <row r="393" customFormat="false" ht="15" hidden="false" customHeight="false" outlineLevel="0" collapsed="false">
      <c r="A393" s="8" t="s">
        <v>4823</v>
      </c>
      <c r="B393" s="10" t="str">
        <f aca="false">'Layout Mercado Libre'!C393</f>
        <v>Neurobión DC 100 mg/100 mg/10 mg 5 Jeringas Prellenadas</v>
      </c>
      <c r="C393" s="2" t="s">
        <v>89</v>
      </c>
      <c r="D393" s="2" t="s">
        <v>13864</v>
      </c>
      <c r="E393" s="2" t="s">
        <v>13865</v>
      </c>
      <c r="F393" s="2" t="s">
        <v>13866</v>
      </c>
      <c r="G393" s="2" t="s">
        <v>13867</v>
      </c>
      <c r="H393" s="2" t="s">
        <v>13868</v>
      </c>
      <c r="I393" s="2" t="s">
        <v>15108</v>
      </c>
      <c r="J393" s="2"/>
      <c r="K393" s="2" t="n">
        <v>451</v>
      </c>
      <c r="L393" s="2"/>
      <c r="M393" s="2" t="s">
        <v>15109</v>
      </c>
      <c r="N393" s="2" t="n">
        <f aca="false">COUNTA('Layout Mercado Libre'!AH393:AM393)</f>
        <v>2</v>
      </c>
      <c r="O393" s="2" t="s">
        <v>13871</v>
      </c>
      <c r="P393" s="2" t="n">
        <v>0</v>
      </c>
      <c r="Q393" s="2" t="s">
        <v>15110</v>
      </c>
    </row>
    <row r="394" customFormat="false" ht="15" hidden="false" customHeight="false" outlineLevel="0" collapsed="false">
      <c r="A394" s="8" t="s">
        <v>4835</v>
      </c>
      <c r="B394" s="10" t="str">
        <f aca="false">'Layout Mercado Libre'!C394</f>
        <v>Flagenase 400 Metronidazol 400 mg 30 Cápsulas</v>
      </c>
      <c r="C394" s="2" t="s">
        <v>89</v>
      </c>
      <c r="D394" s="2" t="s">
        <v>13864</v>
      </c>
      <c r="E394" s="2" t="s">
        <v>13865</v>
      </c>
      <c r="F394" s="2" t="s">
        <v>13866</v>
      </c>
      <c r="G394" s="2" t="s">
        <v>14848</v>
      </c>
      <c r="H394" s="2" t="s">
        <v>14849</v>
      </c>
      <c r="I394" s="2" t="s">
        <v>15111</v>
      </c>
      <c r="J394" s="2"/>
      <c r="K394" s="2" t="n">
        <v>28</v>
      </c>
      <c r="L394" s="2"/>
      <c r="M394" s="2" t="s">
        <v>15112</v>
      </c>
      <c r="N394" s="2" t="n">
        <f aca="false">COUNTA('Layout Mercado Libre'!AH394:AM394)</f>
        <v>4</v>
      </c>
      <c r="O394" s="2" t="s">
        <v>13871</v>
      </c>
      <c r="P394" s="2" t="n">
        <v>0</v>
      </c>
      <c r="Q394" s="2" t="s">
        <v>15113</v>
      </c>
    </row>
    <row r="395" customFormat="false" ht="15" hidden="false" customHeight="false" outlineLevel="0" collapsed="false">
      <c r="A395" s="8" t="s">
        <v>4851</v>
      </c>
      <c r="B395" s="10" t="str">
        <f aca="false">'Layout Mercado Libre'!C395</f>
        <v>Quadriderm NF Crema 30 g Betametasona/Clotrimazol</v>
      </c>
      <c r="C395" s="2" t="s">
        <v>89</v>
      </c>
      <c r="D395" s="2" t="s">
        <v>13864</v>
      </c>
      <c r="E395" s="2" t="s">
        <v>13865</v>
      </c>
      <c r="F395" s="2" t="s">
        <v>13866</v>
      </c>
      <c r="G395" s="2" t="s">
        <v>14493</v>
      </c>
      <c r="H395" s="2" t="s">
        <v>14494</v>
      </c>
      <c r="I395" s="2" t="s">
        <v>15114</v>
      </c>
      <c r="J395" s="2"/>
      <c r="K395" s="2" t="n">
        <v>68</v>
      </c>
      <c r="L395" s="2"/>
      <c r="M395" s="2" t="s">
        <v>15115</v>
      </c>
      <c r="N395" s="2" t="n">
        <f aca="false">COUNTA('Layout Mercado Libre'!AH395:AM395)</f>
        <v>2</v>
      </c>
      <c r="O395" s="2" t="s">
        <v>13882</v>
      </c>
      <c r="P395" s="2" t="n">
        <v>0</v>
      </c>
      <c r="Q395" s="2" t="s">
        <v>15116</v>
      </c>
    </row>
    <row r="396" customFormat="false" ht="15" hidden="false" customHeight="false" outlineLevel="0" collapsed="false">
      <c r="A396" s="8" t="s">
        <v>4862</v>
      </c>
      <c r="B396" s="10" t="str">
        <f aca="false">'Layout Mercado Libre'!C396</f>
        <v>Binotal Ampicilina 500 mg 30 Cápsulas</v>
      </c>
      <c r="C396" s="2" t="s">
        <v>89</v>
      </c>
      <c r="D396" s="2" t="s">
        <v>13864</v>
      </c>
      <c r="E396" s="2" t="s">
        <v>13865</v>
      </c>
      <c r="F396" s="2" t="s">
        <v>13866</v>
      </c>
      <c r="G396" s="2" t="s">
        <v>13967</v>
      </c>
      <c r="H396" s="2" t="s">
        <v>13968</v>
      </c>
      <c r="I396" s="2" t="s">
        <v>15117</v>
      </c>
      <c r="J396" s="2"/>
      <c r="K396" s="2" t="n">
        <v>1036</v>
      </c>
      <c r="L396" s="2"/>
      <c r="M396" s="2" t="s">
        <v>15118</v>
      </c>
      <c r="N396" s="2" t="n">
        <f aca="false">COUNTA('Layout Mercado Libre'!AH396:AM396)</f>
        <v>1</v>
      </c>
      <c r="O396" s="2" t="s">
        <v>13871</v>
      </c>
      <c r="P396" s="2" t="n">
        <v>0</v>
      </c>
      <c r="Q396" s="2" t="s">
        <v>15119</v>
      </c>
    </row>
    <row r="397" customFormat="false" ht="15" hidden="false" customHeight="false" outlineLevel="0" collapsed="false">
      <c r="A397" s="8" t="s">
        <v>4872</v>
      </c>
      <c r="B397" s="10" t="str">
        <f aca="false">'Layout Mercado Libre'!C397</f>
        <v>Pañales Kleenbebé Absorsec Etapa 2 Chico 40 Piezas</v>
      </c>
      <c r="C397" s="2" t="s">
        <v>89</v>
      </c>
      <c r="D397" s="2" t="s">
        <v>13864</v>
      </c>
      <c r="E397" s="2" t="s">
        <v>13865</v>
      </c>
      <c r="F397" s="2" t="s">
        <v>13873</v>
      </c>
      <c r="G397" s="2"/>
      <c r="H397" s="2"/>
      <c r="I397" s="2" t="s">
        <v>15120</v>
      </c>
      <c r="J397" s="2"/>
      <c r="K397" s="2" t="n">
        <v>215</v>
      </c>
      <c r="L397" s="2"/>
      <c r="M397" s="2" t="s">
        <v>15121</v>
      </c>
      <c r="N397" s="2" t="n">
        <f aca="false">COUNTA('Layout Mercado Libre'!AH397:AM397)</f>
        <v>3</v>
      </c>
      <c r="O397" s="2" t="s">
        <v>13882</v>
      </c>
      <c r="P397" s="2" t="n">
        <v>0</v>
      </c>
      <c r="Q397" s="2" t="s">
        <v>15122</v>
      </c>
    </row>
    <row r="398" customFormat="false" ht="15" hidden="false" customHeight="false" outlineLevel="0" collapsed="false">
      <c r="A398" s="8" t="s">
        <v>4881</v>
      </c>
      <c r="B398" s="10" t="str">
        <f aca="false">'Layout Mercado Libre'!C398</f>
        <v>Elatec MPFF 1000 mg Diosmina Hesperidina 30 Sobres</v>
      </c>
      <c r="C398" s="2" t="s">
        <v>89</v>
      </c>
      <c r="D398" s="2" t="s">
        <v>13864</v>
      </c>
      <c r="E398" s="2" t="s">
        <v>13865</v>
      </c>
      <c r="F398" s="2" t="s">
        <v>13866</v>
      </c>
      <c r="G398" s="2" t="s">
        <v>14465</v>
      </c>
      <c r="H398" s="2" t="s">
        <v>14466</v>
      </c>
      <c r="I398" s="2" t="s">
        <v>15123</v>
      </c>
      <c r="J398" s="2"/>
      <c r="K398" s="2" t="n">
        <v>0</v>
      </c>
      <c r="L398" s="2"/>
      <c r="M398" s="2" t="s">
        <v>15124</v>
      </c>
      <c r="N398" s="2" t="n">
        <f aca="false">COUNTA('Layout Mercado Libre'!AH398:AM398)</f>
        <v>3</v>
      </c>
      <c r="O398" s="2" t="s">
        <v>13871</v>
      </c>
      <c r="P398" s="2" t="n">
        <v>0</v>
      </c>
      <c r="Q398" s="2" t="s">
        <v>15125</v>
      </c>
    </row>
    <row r="399" customFormat="false" ht="15" hidden="false" customHeight="false" outlineLevel="0" collapsed="false">
      <c r="A399" s="8" t="s">
        <v>4896</v>
      </c>
      <c r="B399" s="10" t="str">
        <f aca="false">'Layout Mercado Libre'!C399</f>
        <v>Someral Alfa Cetoanálogos de Aminoácidos 100 Tabletas</v>
      </c>
      <c r="C399" s="2" t="s">
        <v>89</v>
      </c>
      <c r="D399" s="2" t="s">
        <v>13864</v>
      </c>
      <c r="E399" s="2" t="s">
        <v>13865</v>
      </c>
      <c r="F399" s="2" t="s">
        <v>13866</v>
      </c>
      <c r="G399" s="2" t="s">
        <v>13889</v>
      </c>
      <c r="H399" s="2" t="s">
        <v>13890</v>
      </c>
      <c r="I399" s="2" t="s">
        <v>15126</v>
      </c>
      <c r="J399" s="2"/>
      <c r="K399" s="2" t="n">
        <v>150</v>
      </c>
      <c r="L399" s="2"/>
      <c r="M399" s="2" t="s">
        <v>15127</v>
      </c>
      <c r="N399" s="2" t="n">
        <f aca="false">COUNTA('Layout Mercado Libre'!AH399:AM399)</f>
        <v>2</v>
      </c>
      <c r="O399" s="2" t="s">
        <v>13882</v>
      </c>
      <c r="P399" s="2" t="n">
        <v>0</v>
      </c>
      <c r="Q399" s="2" t="s">
        <v>15128</v>
      </c>
    </row>
    <row r="400" customFormat="false" ht="15" hidden="false" customHeight="false" outlineLevel="0" collapsed="false">
      <c r="A400" s="8" t="s">
        <v>4906</v>
      </c>
      <c r="B400" s="10" t="str">
        <f aca="false">'Layout Mercado Libre'!C400</f>
        <v>Vaso Recolector Dibar Estéril 100 ml 1 Pieza</v>
      </c>
      <c r="C400" s="2" t="s">
        <v>89</v>
      </c>
      <c r="D400" s="2" t="s">
        <v>13945</v>
      </c>
      <c r="E400" s="2" t="s">
        <v>13946</v>
      </c>
      <c r="F400" s="2" t="s">
        <v>13873</v>
      </c>
      <c r="G400" s="2"/>
      <c r="H400" s="2"/>
      <c r="I400" s="2" t="s">
        <v>15129</v>
      </c>
      <c r="J400" s="2"/>
      <c r="K400" s="2" t="n">
        <v>8019</v>
      </c>
      <c r="L400" s="2"/>
      <c r="M400" s="2" t="s">
        <v>15130</v>
      </c>
      <c r="N400" s="2" t="n">
        <f aca="false">COUNTA('Layout Mercado Libre'!AH400:AM400)</f>
        <v>1</v>
      </c>
      <c r="O400" s="2" t="s">
        <v>13900</v>
      </c>
      <c r="P400" s="2" t="n">
        <v>0</v>
      </c>
      <c r="Q400" s="2" t="s">
        <v>15131</v>
      </c>
    </row>
    <row r="401" customFormat="false" ht="15" hidden="false" customHeight="false" outlineLevel="0" collapsed="false">
      <c r="A401" s="8" t="s">
        <v>4915</v>
      </c>
      <c r="B401" s="10" t="str">
        <f aca="false">'Layout Mercado Libre'!C401</f>
        <v>Enterogermina 2 Billones UFC 10 Ampolletas de 5 ml</v>
      </c>
      <c r="C401" s="2" t="s">
        <v>89</v>
      </c>
      <c r="D401" s="2" t="s">
        <v>13864</v>
      </c>
      <c r="E401" s="2" t="s">
        <v>13865</v>
      </c>
      <c r="F401" s="2" t="s">
        <v>13914</v>
      </c>
      <c r="G401" s="2"/>
      <c r="H401" s="2"/>
      <c r="I401" s="2" t="s">
        <v>15132</v>
      </c>
      <c r="J401" s="2"/>
      <c r="K401" s="2" t="n">
        <v>55</v>
      </c>
      <c r="L401" s="2" t="s">
        <v>15133</v>
      </c>
      <c r="M401" s="2" t="s">
        <v>15134</v>
      </c>
      <c r="N401" s="2" t="n">
        <f aca="false">COUNTA('Layout Mercado Libre'!AH401:AM401)</f>
        <v>2</v>
      </c>
      <c r="O401" s="2" t="s">
        <v>13871</v>
      </c>
      <c r="P401" s="2" t="n">
        <v>0</v>
      </c>
      <c r="Q401" s="2" t="s">
        <v>15135</v>
      </c>
    </row>
    <row r="402" customFormat="false" ht="15" hidden="false" customHeight="false" outlineLevel="0" collapsed="false">
      <c r="A402" s="8" t="s">
        <v>4927</v>
      </c>
      <c r="B402" s="10" t="str">
        <f aca="false">'Layout Mercado Libre'!C402</f>
        <v>Theraflu Daytime Frutos del Bosque 10 Sobres</v>
      </c>
      <c r="C402" s="2" t="s">
        <v>89</v>
      </c>
      <c r="D402" s="2" t="s">
        <v>13864</v>
      </c>
      <c r="E402" s="2" t="s">
        <v>13865</v>
      </c>
      <c r="F402" s="2" t="s">
        <v>13914</v>
      </c>
      <c r="G402" s="2"/>
      <c r="H402" s="2"/>
      <c r="I402" s="2" t="s">
        <v>15136</v>
      </c>
      <c r="J402" s="2"/>
      <c r="K402" s="2" t="n">
        <v>277</v>
      </c>
      <c r="L402" s="2" t="s">
        <v>15137</v>
      </c>
      <c r="M402" s="2" t="s">
        <v>15138</v>
      </c>
      <c r="N402" s="2" t="n">
        <f aca="false">COUNTA('Layout Mercado Libre'!AH402:AM402)</f>
        <v>2</v>
      </c>
      <c r="O402" s="2" t="s">
        <v>13882</v>
      </c>
      <c r="P402" s="2" t="n">
        <v>0</v>
      </c>
      <c r="Q402" s="2" t="s">
        <v>15139</v>
      </c>
    </row>
    <row r="403" customFormat="false" ht="15" hidden="false" customHeight="false" outlineLevel="0" collapsed="false">
      <c r="A403" s="8" t="s">
        <v>4940</v>
      </c>
      <c r="B403" s="10" t="str">
        <f aca="false">'Layout Mercado Libre'!C403</f>
        <v>Calcigenol Doble Fosfato de Calcio 1.8 g Suspensión 340 ml</v>
      </c>
      <c r="C403" s="2" t="s">
        <v>89</v>
      </c>
      <c r="D403" s="2" t="s">
        <v>13864</v>
      </c>
      <c r="E403" s="2" t="s">
        <v>13865</v>
      </c>
      <c r="F403" s="2" t="s">
        <v>13914</v>
      </c>
      <c r="G403" s="2"/>
      <c r="H403" s="2"/>
      <c r="I403" s="2" t="s">
        <v>15140</v>
      </c>
      <c r="J403" s="2"/>
      <c r="K403" s="2" t="n">
        <v>5</v>
      </c>
      <c r="L403" s="2"/>
      <c r="M403" s="2" t="s">
        <v>15141</v>
      </c>
      <c r="N403" s="2" t="n">
        <f aca="false">COUNTA('Layout Mercado Libre'!AH403:AM403)</f>
        <v>2</v>
      </c>
      <c r="O403" s="2" t="s">
        <v>13871</v>
      </c>
      <c r="P403" s="2" t="n">
        <v>0</v>
      </c>
      <c r="Q403" s="2" t="s">
        <v>15142</v>
      </c>
    </row>
    <row r="404" customFormat="false" ht="15" hidden="false" customHeight="false" outlineLevel="0" collapsed="false">
      <c r="A404" s="8" t="s">
        <v>4953</v>
      </c>
      <c r="B404" s="10" t="str">
        <f aca="false">'Layout Mercado Libre'!C404</f>
        <v>Set para Bebé Ricitos de Oro Manzanilla 4 Piezas</v>
      </c>
      <c r="C404" s="2" t="s">
        <v>89</v>
      </c>
      <c r="D404" s="2" t="s">
        <v>13864</v>
      </c>
      <c r="E404" s="2" t="s">
        <v>13865</v>
      </c>
      <c r="F404" s="2" t="s">
        <v>13873</v>
      </c>
      <c r="G404" s="2"/>
      <c r="H404" s="2"/>
      <c r="I404" s="2" t="s">
        <v>15143</v>
      </c>
      <c r="J404" s="2"/>
      <c r="K404" s="2" t="n">
        <v>30</v>
      </c>
      <c r="L404" s="2"/>
      <c r="M404" s="2" t="s">
        <v>15144</v>
      </c>
      <c r="N404" s="2" t="n">
        <f aca="false">COUNTA('Layout Mercado Libre'!AH404:AM404)</f>
        <v>3</v>
      </c>
      <c r="O404" s="2" t="s">
        <v>13882</v>
      </c>
      <c r="P404" s="2" t="n">
        <v>0</v>
      </c>
      <c r="Q404" s="2" t="s">
        <v>15145</v>
      </c>
    </row>
    <row r="405" customFormat="false" ht="15" hidden="false" customHeight="false" outlineLevel="0" collapsed="false">
      <c r="A405" s="8" t="s">
        <v>4967</v>
      </c>
      <c r="B405" s="10" t="str">
        <f aca="false">'Layout Mercado Libre'!C405</f>
        <v>Tafirol Paracetamol 1 g 20 Tabletas</v>
      </c>
      <c r="C405" s="2" t="s">
        <v>89</v>
      </c>
      <c r="D405" s="2" t="s">
        <v>13864</v>
      </c>
      <c r="E405" s="2" t="s">
        <v>13865</v>
      </c>
      <c r="F405" s="2" t="s">
        <v>13932</v>
      </c>
      <c r="G405" s="2"/>
      <c r="H405" s="2"/>
      <c r="I405" s="2" t="s">
        <v>15146</v>
      </c>
      <c r="J405" s="2"/>
      <c r="K405" s="2" t="n">
        <v>28</v>
      </c>
      <c r="L405" s="2"/>
      <c r="M405" s="2" t="s">
        <v>15147</v>
      </c>
      <c r="N405" s="2" t="n">
        <f aca="false">COUNTA('Layout Mercado Libre'!AH405:AM405)</f>
        <v>2</v>
      </c>
      <c r="O405" s="2" t="s">
        <v>13882</v>
      </c>
      <c r="P405" s="2" t="n">
        <v>0</v>
      </c>
      <c r="Q405" s="2" t="s">
        <v>15148</v>
      </c>
    </row>
    <row r="406" customFormat="false" ht="15" hidden="false" customHeight="false" outlineLevel="0" collapsed="false">
      <c r="A406" s="8" t="s">
        <v>4976</v>
      </c>
      <c r="B406" s="10" t="str">
        <f aca="false">'Layout Mercado Libre'!C406</f>
        <v>Italdermol Crema Triticum Vulgare 15 g/100 g 30 g</v>
      </c>
      <c r="C406" s="2" t="s">
        <v>89</v>
      </c>
      <c r="D406" s="2" t="s">
        <v>13864</v>
      </c>
      <c r="E406" s="2" t="s">
        <v>13865</v>
      </c>
      <c r="F406" s="2" t="s">
        <v>13932</v>
      </c>
      <c r="G406" s="2"/>
      <c r="H406" s="2"/>
      <c r="I406" s="2" t="s">
        <v>15149</v>
      </c>
      <c r="J406" s="2"/>
      <c r="K406" s="2" t="n">
        <v>0</v>
      </c>
      <c r="L406" s="2"/>
      <c r="M406" s="2" t="s">
        <v>15150</v>
      </c>
      <c r="N406" s="2" t="n">
        <f aca="false">COUNTA('Layout Mercado Libre'!AH406:AM406)</f>
        <v>2</v>
      </c>
      <c r="O406" s="2" t="s">
        <v>13882</v>
      </c>
      <c r="P406" s="2" t="n">
        <v>0</v>
      </c>
      <c r="Q406" s="2" t="s">
        <v>15151</v>
      </c>
    </row>
    <row r="407" customFormat="false" ht="15" hidden="false" customHeight="false" outlineLevel="0" collapsed="false">
      <c r="A407" s="8" t="s">
        <v>4986</v>
      </c>
      <c r="B407" s="10" t="str">
        <f aca="false">'Layout Mercado Libre'!C407</f>
        <v>Avapena Cloropiramina 20 mg/2 ml 5 Ampolletas</v>
      </c>
      <c r="C407" s="2" t="s">
        <v>89</v>
      </c>
      <c r="D407" s="2" t="s">
        <v>13864</v>
      </c>
      <c r="E407" s="2" t="s">
        <v>13865</v>
      </c>
      <c r="F407" s="2" t="s">
        <v>13866</v>
      </c>
      <c r="G407" s="2" t="s">
        <v>14395</v>
      </c>
      <c r="H407" s="2" t="s">
        <v>14396</v>
      </c>
      <c r="I407" s="2" t="s">
        <v>15152</v>
      </c>
      <c r="J407" s="2"/>
      <c r="K407" s="2" t="n">
        <v>69</v>
      </c>
      <c r="L407" s="2"/>
      <c r="M407" s="2" t="s">
        <v>15153</v>
      </c>
      <c r="N407" s="2" t="n">
        <f aca="false">COUNTA('Layout Mercado Libre'!AH407:AM407)</f>
        <v>3</v>
      </c>
      <c r="O407" s="2" t="s">
        <v>13871</v>
      </c>
      <c r="P407" s="2" t="n">
        <v>0</v>
      </c>
      <c r="Q407" s="2" t="s">
        <v>15154</v>
      </c>
    </row>
    <row r="408" customFormat="false" ht="15" hidden="false" customHeight="false" outlineLevel="0" collapsed="false">
      <c r="A408" s="8" t="s">
        <v>5000</v>
      </c>
      <c r="B408" s="10" t="str">
        <f aca="false">'Layout Mercado Libre'!C408</f>
        <v>Antiflu-Des Pediátrico Solución Gotero 30 ml</v>
      </c>
      <c r="C408" s="2" t="s">
        <v>89</v>
      </c>
      <c r="D408" s="2" t="s">
        <v>13864</v>
      </c>
      <c r="E408" s="2" t="s">
        <v>13865</v>
      </c>
      <c r="F408" s="2" t="s">
        <v>13914</v>
      </c>
      <c r="G408" s="2"/>
      <c r="H408" s="2"/>
      <c r="I408" s="2" t="s">
        <v>15155</v>
      </c>
      <c r="J408" s="2"/>
      <c r="K408" s="2" t="n">
        <v>113</v>
      </c>
      <c r="L408" s="2"/>
      <c r="M408" s="2" t="s">
        <v>15156</v>
      </c>
      <c r="N408" s="2" t="n">
        <f aca="false">COUNTA('Layout Mercado Libre'!AH408:AM408)</f>
        <v>2</v>
      </c>
      <c r="O408" s="2" t="s">
        <v>13882</v>
      </c>
      <c r="P408" s="2" t="n">
        <v>0</v>
      </c>
      <c r="Q408" s="2" t="s">
        <v>15157</v>
      </c>
    </row>
    <row r="409" customFormat="false" ht="15" hidden="false" customHeight="false" outlineLevel="0" collapsed="false">
      <c r="A409" s="8" t="s">
        <v>5010</v>
      </c>
      <c r="B409" s="10" t="str">
        <f aca="false">'Layout Mercado Libre'!C409</f>
        <v>Unesia Bifonazol Ungüento 1 g/100 g 2 Tubos de 20 g</v>
      </c>
      <c r="C409" s="2" t="s">
        <v>89</v>
      </c>
      <c r="D409" s="2" t="s">
        <v>13864</v>
      </c>
      <c r="E409" s="2" t="s">
        <v>13865</v>
      </c>
      <c r="F409" s="2" t="s">
        <v>13914</v>
      </c>
      <c r="G409" s="2"/>
      <c r="H409" s="2"/>
      <c r="I409" s="2" t="s">
        <v>15158</v>
      </c>
      <c r="J409" s="2"/>
      <c r="K409" s="2" t="n">
        <v>0</v>
      </c>
      <c r="L409" s="2" t="s">
        <v>15159</v>
      </c>
      <c r="M409" s="2" t="s">
        <v>15160</v>
      </c>
      <c r="N409" s="2" t="n">
        <f aca="false">COUNTA('Layout Mercado Libre'!AH409:AM409)</f>
        <v>2</v>
      </c>
      <c r="O409" s="2" t="s">
        <v>13900</v>
      </c>
      <c r="P409" s="2" t="n">
        <v>0</v>
      </c>
      <c r="Q409" s="2" t="s">
        <v>15161</v>
      </c>
    </row>
    <row r="410" customFormat="false" ht="15" hidden="false" customHeight="false" outlineLevel="0" collapsed="false">
      <c r="A410" s="8" t="s">
        <v>5023</v>
      </c>
      <c r="B410" s="10" t="str">
        <f aca="false">'Layout Mercado Libre'!C410</f>
        <v>Canesten V Dual 3 Días 3 Óvulos 200 mg y Crema 10 g</v>
      </c>
      <c r="C410" s="2" t="s">
        <v>89</v>
      </c>
      <c r="D410" s="2" t="s">
        <v>13864</v>
      </c>
      <c r="E410" s="2" t="s">
        <v>13865</v>
      </c>
      <c r="F410" s="2" t="s">
        <v>13914</v>
      </c>
      <c r="G410" s="2"/>
      <c r="H410" s="2"/>
      <c r="I410" s="2" t="s">
        <v>15162</v>
      </c>
      <c r="J410" s="2"/>
      <c r="K410" s="2" t="n">
        <v>301</v>
      </c>
      <c r="L410" s="2"/>
      <c r="M410" s="2" t="s">
        <v>15163</v>
      </c>
      <c r="N410" s="2" t="n">
        <f aca="false">COUNTA('Layout Mercado Libre'!AH410:AM410)</f>
        <v>2</v>
      </c>
      <c r="O410" s="2" t="s">
        <v>13871</v>
      </c>
      <c r="P410" s="2" t="n">
        <v>0</v>
      </c>
      <c r="Q410" s="2" t="s">
        <v>15164</v>
      </c>
    </row>
    <row r="411" customFormat="false" ht="15" hidden="false" customHeight="false" outlineLevel="0" collapsed="false">
      <c r="A411" s="8" t="s">
        <v>5036</v>
      </c>
      <c r="B411" s="10" t="str">
        <f aca="false">'Layout Mercado Libre'!C411</f>
        <v>Sensibit Loratadina 10 mg 10 Tabletas</v>
      </c>
      <c r="C411" s="2" t="s">
        <v>89</v>
      </c>
      <c r="D411" s="2" t="s">
        <v>13864</v>
      </c>
      <c r="E411" s="2" t="s">
        <v>13865</v>
      </c>
      <c r="F411" s="2" t="s">
        <v>13914</v>
      </c>
      <c r="G411" s="2"/>
      <c r="H411" s="2"/>
      <c r="I411" s="2" t="s">
        <v>15165</v>
      </c>
      <c r="J411" s="2"/>
      <c r="K411" s="2" t="n">
        <v>49</v>
      </c>
      <c r="L411" s="2"/>
      <c r="M411" s="2" t="s">
        <v>15166</v>
      </c>
      <c r="N411" s="2" t="n">
        <f aca="false">COUNTA('Layout Mercado Libre'!AH411:AM411)</f>
        <v>2</v>
      </c>
      <c r="O411" s="2" t="s">
        <v>13882</v>
      </c>
      <c r="P411" s="2" t="n">
        <v>0</v>
      </c>
      <c r="Q411" s="2" t="s">
        <v>15167</v>
      </c>
    </row>
    <row r="412" customFormat="false" ht="15" hidden="false" customHeight="false" outlineLevel="0" collapsed="false">
      <c r="A412" s="8" t="s">
        <v>5047</v>
      </c>
      <c r="B412" s="10" t="str">
        <f aca="false">'Layout Mercado Libre'!C412</f>
        <v>Flumetol NF Ofteno Fluorometolona 1 mg/ml Gotero 5 ml</v>
      </c>
      <c r="C412" s="2" t="s">
        <v>89</v>
      </c>
      <c r="D412" s="2" t="s">
        <v>13864</v>
      </c>
      <c r="E412" s="2" t="s">
        <v>13865</v>
      </c>
      <c r="F412" s="2" t="s">
        <v>13866</v>
      </c>
      <c r="G412" s="2" t="s">
        <v>14078</v>
      </c>
      <c r="H412" s="2" t="s">
        <v>14079</v>
      </c>
      <c r="I412" s="2" t="s">
        <v>15168</v>
      </c>
      <c r="J412" s="2"/>
      <c r="K412" s="2" t="n">
        <v>43</v>
      </c>
      <c r="L412" s="2"/>
      <c r="M412" s="2" t="s">
        <v>15169</v>
      </c>
      <c r="N412" s="2" t="n">
        <f aca="false">COUNTA('Layout Mercado Libre'!AH412:AM412)</f>
        <v>3</v>
      </c>
      <c r="O412" s="2" t="s">
        <v>13871</v>
      </c>
      <c r="P412" s="2" t="n">
        <v>0</v>
      </c>
      <c r="Q412" s="2" t="s">
        <v>15170</v>
      </c>
    </row>
    <row r="413" customFormat="false" ht="15" hidden="false" customHeight="false" outlineLevel="0" collapsed="false">
      <c r="A413" s="8" t="s">
        <v>5061</v>
      </c>
      <c r="B413" s="10" t="str">
        <f aca="false">'Layout Mercado Libre'!C413</f>
        <v>Brunadol Paracetamol Naproxeno 300 mg/275 mg 10 Tabletas</v>
      </c>
      <c r="C413" s="2" t="s">
        <v>89</v>
      </c>
      <c r="D413" s="2" t="s">
        <v>13864</v>
      </c>
      <c r="E413" s="2" t="s">
        <v>13865</v>
      </c>
      <c r="F413" s="2" t="s">
        <v>13866</v>
      </c>
      <c r="G413" s="2" t="s">
        <v>13940</v>
      </c>
      <c r="H413" s="2" t="s">
        <v>13941</v>
      </c>
      <c r="I413" s="2" t="s">
        <v>15171</v>
      </c>
      <c r="J413" s="2"/>
      <c r="K413" s="2" t="n">
        <v>2026</v>
      </c>
      <c r="L413" s="2"/>
      <c r="M413" s="2" t="s">
        <v>15172</v>
      </c>
      <c r="N413" s="2" t="n">
        <f aca="false">COUNTA('Layout Mercado Libre'!AH413:AM413)</f>
        <v>1</v>
      </c>
      <c r="O413" s="2" t="s">
        <v>13871</v>
      </c>
      <c r="P413" s="2" t="n">
        <v>0</v>
      </c>
      <c r="Q413" s="2" t="s">
        <v>15173</v>
      </c>
    </row>
    <row r="414" customFormat="false" ht="15" hidden="false" customHeight="false" outlineLevel="0" collapsed="false">
      <c r="A414" s="8" t="s">
        <v>5071</v>
      </c>
      <c r="B414" s="10" t="str">
        <f aca="false">'Layout Mercado Libre'!C414</f>
        <v>Daxon Nitazoxanida 500 mg 6 Tabletas</v>
      </c>
      <c r="C414" s="2" t="s">
        <v>89</v>
      </c>
      <c r="D414" s="2" t="s">
        <v>13864</v>
      </c>
      <c r="E414" s="2" t="s">
        <v>13865</v>
      </c>
      <c r="F414" s="2" t="s">
        <v>13866</v>
      </c>
      <c r="G414" s="2" t="s">
        <v>14848</v>
      </c>
      <c r="H414" s="2" t="s">
        <v>14849</v>
      </c>
      <c r="I414" s="2" t="s">
        <v>15174</v>
      </c>
      <c r="J414" s="2"/>
      <c r="K414" s="2" t="n">
        <v>312</v>
      </c>
      <c r="L414" s="2"/>
      <c r="M414" s="2" t="s">
        <v>15175</v>
      </c>
      <c r="N414" s="2" t="n">
        <f aca="false">COUNTA('Layout Mercado Libre'!AH414:AM414)</f>
        <v>2</v>
      </c>
      <c r="O414" s="2" t="s">
        <v>13871</v>
      </c>
      <c r="P414" s="2" t="n">
        <v>0</v>
      </c>
      <c r="Q414" s="2" t="s">
        <v>15176</v>
      </c>
    </row>
    <row r="415" customFormat="false" ht="15" hidden="false" customHeight="false" outlineLevel="0" collapsed="false">
      <c r="A415" s="8" t="s">
        <v>5081</v>
      </c>
      <c r="B415" s="10" t="str">
        <f aca="false">'Layout Mercado Libre'!C415</f>
        <v>Libertrim SDP Pediátrico Suspensión 30 ml Trimebutina</v>
      </c>
      <c r="C415" s="2" t="s">
        <v>89</v>
      </c>
      <c r="D415" s="2" t="s">
        <v>13864</v>
      </c>
      <c r="E415" s="2" t="s">
        <v>13865</v>
      </c>
      <c r="F415" s="2" t="s">
        <v>13932</v>
      </c>
      <c r="G415" s="2"/>
      <c r="H415" s="2"/>
      <c r="I415" s="2" t="s">
        <v>15177</v>
      </c>
      <c r="J415" s="2"/>
      <c r="K415" s="2" t="n">
        <v>22</v>
      </c>
      <c r="L415" s="2"/>
      <c r="M415" s="2" t="s">
        <v>15178</v>
      </c>
      <c r="N415" s="2" t="n">
        <f aca="false">COUNTA('Layout Mercado Libre'!AH415:AM415)</f>
        <v>2</v>
      </c>
      <c r="O415" s="2" t="s">
        <v>13871</v>
      </c>
      <c r="P415" s="2" t="n">
        <v>0</v>
      </c>
      <c r="Q415" s="2" t="s">
        <v>15179</v>
      </c>
    </row>
    <row r="416" customFormat="false" ht="15" hidden="false" customHeight="false" outlineLevel="0" collapsed="false">
      <c r="A416" s="8" t="s">
        <v>5095</v>
      </c>
      <c r="B416" s="10" t="str">
        <f aca="false">'Layout Mercado Libre'!C416</f>
        <v>Cicloferon Aciclovir 400 mg 35 Tabletas</v>
      </c>
      <c r="C416" s="2" t="s">
        <v>89</v>
      </c>
      <c r="D416" s="2" t="s">
        <v>13864</v>
      </c>
      <c r="E416" s="2" t="s">
        <v>13865</v>
      </c>
      <c r="F416" s="2" t="s">
        <v>13866</v>
      </c>
      <c r="G416" s="2" t="s">
        <v>13967</v>
      </c>
      <c r="H416" s="2" t="s">
        <v>13968</v>
      </c>
      <c r="I416" s="2" t="s">
        <v>15180</v>
      </c>
      <c r="J416" s="2"/>
      <c r="K416" s="2" t="n">
        <v>12</v>
      </c>
      <c r="L416" s="2"/>
      <c r="M416" s="2" t="s">
        <v>15181</v>
      </c>
      <c r="N416" s="2" t="n">
        <f aca="false">COUNTA('Layout Mercado Libre'!AH416:AM416)</f>
        <v>4</v>
      </c>
      <c r="O416" s="2" t="s">
        <v>13871</v>
      </c>
      <c r="P416" s="2" t="n">
        <v>0</v>
      </c>
      <c r="Q416" s="2" t="s">
        <v>15182</v>
      </c>
    </row>
    <row r="417" customFormat="false" ht="15" hidden="false" customHeight="false" outlineLevel="0" collapsed="false">
      <c r="A417" s="8" t="s">
        <v>5111</v>
      </c>
      <c r="B417" s="10" t="str">
        <f aca="false">'Layout Mercado Libre'!C417</f>
        <v>Crema Dental Colgate Triple Acción Menta 150 ml</v>
      </c>
      <c r="C417" s="2" t="s">
        <v>89</v>
      </c>
      <c r="D417" s="2" t="s">
        <v>13864</v>
      </c>
      <c r="E417" s="2" t="s">
        <v>13865</v>
      </c>
      <c r="F417" s="2" t="s">
        <v>13873</v>
      </c>
      <c r="G417" s="2"/>
      <c r="H417" s="2"/>
      <c r="I417" s="2" t="s">
        <v>15183</v>
      </c>
      <c r="J417" s="2"/>
      <c r="K417" s="2" t="n">
        <v>777</v>
      </c>
      <c r="L417" s="2"/>
      <c r="M417" s="2" t="s">
        <v>15184</v>
      </c>
      <c r="N417" s="2" t="n">
        <f aca="false">COUNTA('Layout Mercado Libre'!AH417:AM417)</f>
        <v>2</v>
      </c>
      <c r="O417" s="2" t="s">
        <v>13882</v>
      </c>
      <c r="P417" s="2" t="n">
        <v>0</v>
      </c>
      <c r="Q417" s="2" t="s">
        <v>15185</v>
      </c>
    </row>
    <row r="418" customFormat="false" ht="15" hidden="false" customHeight="false" outlineLevel="0" collapsed="false">
      <c r="A418" s="8" t="s">
        <v>5121</v>
      </c>
      <c r="B418" s="10" t="str">
        <f aca="false">'Layout Mercado Libre'!C418</f>
        <v>Redoxon Forte Vitamina C 2 g 10 Tabletas Efervescentes</v>
      </c>
      <c r="C418" s="2" t="s">
        <v>89</v>
      </c>
      <c r="D418" s="2" t="s">
        <v>13864</v>
      </c>
      <c r="E418" s="2" t="s">
        <v>13865</v>
      </c>
      <c r="F418" s="2" t="s">
        <v>13914</v>
      </c>
      <c r="G418" s="2"/>
      <c r="H418" s="2"/>
      <c r="I418" s="2" t="s">
        <v>15186</v>
      </c>
      <c r="J418" s="2"/>
      <c r="K418" s="2" t="n">
        <v>584</v>
      </c>
      <c r="L418" s="2"/>
      <c r="M418" s="2" t="s">
        <v>15187</v>
      </c>
      <c r="N418" s="2" t="n">
        <f aca="false">COUNTA('Layout Mercado Libre'!AH418:AM418)</f>
        <v>2</v>
      </c>
      <c r="O418" s="2" t="s">
        <v>13871</v>
      </c>
      <c r="P418" s="2" t="n">
        <v>0</v>
      </c>
      <c r="Q418" s="2" t="s">
        <v>15188</v>
      </c>
    </row>
    <row r="419" customFormat="false" ht="15" hidden="false" customHeight="false" outlineLevel="0" collapsed="false">
      <c r="A419" s="8" t="s">
        <v>5132</v>
      </c>
      <c r="B419" s="10" t="str">
        <f aca="false">'Layout Mercado Libre'!C419</f>
        <v>Durater Famotidina 40 mg 10 Comprimidos</v>
      </c>
      <c r="C419" s="2" t="s">
        <v>89</v>
      </c>
      <c r="D419" s="2" t="s">
        <v>13864</v>
      </c>
      <c r="E419" s="2" t="s">
        <v>13865</v>
      </c>
      <c r="F419" s="2" t="s">
        <v>13866</v>
      </c>
      <c r="G419" s="2" t="s">
        <v>13889</v>
      </c>
      <c r="H419" s="2" t="s">
        <v>13890</v>
      </c>
      <c r="I419" s="2" t="s">
        <v>15189</v>
      </c>
      <c r="J419" s="2"/>
      <c r="K419" s="2" t="n">
        <v>101</v>
      </c>
      <c r="L419" s="2"/>
      <c r="M419" s="2" t="s">
        <v>15190</v>
      </c>
      <c r="N419" s="2" t="n">
        <f aca="false">COUNTA('Layout Mercado Libre'!AH419:AM419)</f>
        <v>3</v>
      </c>
      <c r="O419" s="2" t="s">
        <v>13871</v>
      </c>
      <c r="P419" s="2" t="n">
        <v>0</v>
      </c>
      <c r="Q419" s="2" t="s">
        <v>15191</v>
      </c>
    </row>
    <row r="420" customFormat="false" ht="15" hidden="false" customHeight="false" outlineLevel="0" collapsed="false">
      <c r="A420" s="8" t="s">
        <v>5147</v>
      </c>
      <c r="B420" s="10" t="str">
        <f aca="false">'Layout Mercado Libre'!C420</f>
        <v>Postday Levonorgestrel 0.75 mg 2 Comprimidos</v>
      </c>
      <c r="C420" s="2" t="s">
        <v>89</v>
      </c>
      <c r="D420" s="2" t="s">
        <v>13864</v>
      </c>
      <c r="E420" s="2" t="s">
        <v>13865</v>
      </c>
      <c r="F420" s="2" t="s">
        <v>13914</v>
      </c>
      <c r="G420" s="2"/>
      <c r="H420" s="2"/>
      <c r="I420" s="2" t="s">
        <v>15192</v>
      </c>
      <c r="J420" s="2"/>
      <c r="K420" s="2" t="n">
        <v>1848</v>
      </c>
      <c r="L420" s="2"/>
      <c r="M420" s="2" t="s">
        <v>15193</v>
      </c>
      <c r="N420" s="2" t="n">
        <f aca="false">COUNTA('Layout Mercado Libre'!AH420:AM420)</f>
        <v>2</v>
      </c>
      <c r="O420" s="2" t="s">
        <v>13871</v>
      </c>
      <c r="P420" s="2" t="n">
        <v>0</v>
      </c>
      <c r="Q420" s="2" t="s">
        <v>15194</v>
      </c>
    </row>
    <row r="421" customFormat="false" ht="15" hidden="false" customHeight="false" outlineLevel="0" collapsed="false">
      <c r="A421" s="8" t="s">
        <v>5160</v>
      </c>
      <c r="B421" s="10" t="str">
        <f aca="false">'Layout Mercado Libre'!C421</f>
        <v>Sedalmerck Paracetamol Cafeína Fenilefrina 20 Tabletas</v>
      </c>
      <c r="C421" s="2" t="s">
        <v>89</v>
      </c>
      <c r="D421" s="2" t="s">
        <v>13864</v>
      </c>
      <c r="E421" s="2" t="s">
        <v>13865</v>
      </c>
      <c r="F421" s="2" t="s">
        <v>13914</v>
      </c>
      <c r="G421" s="2"/>
      <c r="H421" s="2"/>
      <c r="I421" s="2" t="s">
        <v>15195</v>
      </c>
      <c r="J421" s="2"/>
      <c r="K421" s="2" t="n">
        <v>664</v>
      </c>
      <c r="L421" s="2"/>
      <c r="M421" s="2" t="s">
        <v>15196</v>
      </c>
      <c r="N421" s="2" t="n">
        <f aca="false">COUNTA('Layout Mercado Libre'!AH421:AM421)</f>
        <v>4</v>
      </c>
      <c r="O421" s="2" t="s">
        <v>13871</v>
      </c>
      <c r="P421" s="2" t="n">
        <v>0</v>
      </c>
      <c r="Q421" s="2" t="s">
        <v>15197</v>
      </c>
    </row>
    <row r="422" customFormat="false" ht="15" hidden="false" customHeight="false" outlineLevel="0" collapsed="false">
      <c r="A422" s="8" t="s">
        <v>5172</v>
      </c>
      <c r="B422" s="10" t="str">
        <f aca="false">'Layout Mercado Libre'!C422</f>
        <v>Pulmonarom Lisados Bacterianos 10 Ampolletas 3 ml</v>
      </c>
      <c r="C422" s="2" t="s">
        <v>89</v>
      </c>
      <c r="D422" s="2" t="s">
        <v>13864</v>
      </c>
      <c r="E422" s="2" t="s">
        <v>13865</v>
      </c>
      <c r="F422" s="2" t="s">
        <v>13932</v>
      </c>
      <c r="G422" s="2"/>
      <c r="H422" s="2"/>
      <c r="I422" s="2" t="s">
        <v>15198</v>
      </c>
      <c r="J422" s="2"/>
      <c r="K422" s="2" t="n">
        <v>219</v>
      </c>
      <c r="L422" s="2"/>
      <c r="M422" s="2" t="s">
        <v>15199</v>
      </c>
      <c r="N422" s="2" t="n">
        <f aca="false">COUNTA('Layout Mercado Libre'!AH422:AM422)</f>
        <v>2</v>
      </c>
      <c r="O422" s="2" t="s">
        <v>13871</v>
      </c>
      <c r="P422" s="2" t="n">
        <v>0</v>
      </c>
      <c r="Q422" s="2" t="s">
        <v>15200</v>
      </c>
    </row>
    <row r="423" customFormat="false" ht="15" hidden="false" customHeight="false" outlineLevel="0" collapsed="false">
      <c r="A423" s="8" t="s">
        <v>5185</v>
      </c>
      <c r="B423" s="10" t="str">
        <f aca="false">'Layout Mercado Libre'!C423</f>
        <v>Elatec Diosmina Hesperidina 1000 mg 30 Tabletas</v>
      </c>
      <c r="C423" s="2" t="s">
        <v>89</v>
      </c>
      <c r="D423" s="2" t="s">
        <v>13864</v>
      </c>
      <c r="E423" s="2" t="s">
        <v>13865</v>
      </c>
      <c r="F423" s="2" t="s">
        <v>13866</v>
      </c>
      <c r="G423" s="2" t="s">
        <v>14465</v>
      </c>
      <c r="H423" s="2" t="s">
        <v>14466</v>
      </c>
      <c r="I423" s="2" t="s">
        <v>15201</v>
      </c>
      <c r="J423" s="2"/>
      <c r="K423" s="2" t="n">
        <v>2</v>
      </c>
      <c r="L423" s="2"/>
      <c r="M423" s="2" t="s">
        <v>15202</v>
      </c>
      <c r="N423" s="2" t="n">
        <f aca="false">COUNTA('Layout Mercado Libre'!AH423:AM423)</f>
        <v>3</v>
      </c>
      <c r="O423" s="2" t="s">
        <v>13871</v>
      </c>
      <c r="P423" s="2" t="n">
        <v>0</v>
      </c>
      <c r="Q423" s="2" t="s">
        <v>15203</v>
      </c>
    </row>
    <row r="424" customFormat="false" ht="15" hidden="false" customHeight="false" outlineLevel="0" collapsed="false">
      <c r="A424" s="8" t="s">
        <v>5197</v>
      </c>
      <c r="B424" s="10" t="str">
        <f aca="false">'Layout Mercado Libre'!C424</f>
        <v>Kit Ricitos de Oro Avena y Vainilla Bebé 4 Piezas</v>
      </c>
      <c r="C424" s="2" t="s">
        <v>89</v>
      </c>
      <c r="D424" s="2" t="s">
        <v>13864</v>
      </c>
      <c r="E424" s="2" t="s">
        <v>13865</v>
      </c>
      <c r="F424" s="2" t="s">
        <v>13873</v>
      </c>
      <c r="G424" s="2"/>
      <c r="H424" s="2"/>
      <c r="I424" s="2" t="s">
        <v>15204</v>
      </c>
      <c r="J424" s="2"/>
      <c r="K424" s="2" t="n">
        <v>6</v>
      </c>
      <c r="L424" s="2"/>
      <c r="M424" s="2" t="s">
        <v>15205</v>
      </c>
      <c r="N424" s="2" t="n">
        <f aca="false">COUNTA('Layout Mercado Libre'!AH424:AM424)</f>
        <v>2</v>
      </c>
      <c r="O424" s="2" t="s">
        <v>13938</v>
      </c>
      <c r="P424" s="2" t="n">
        <v>0</v>
      </c>
      <c r="Q424" s="2" t="s">
        <v>15206</v>
      </c>
    </row>
    <row r="425" customFormat="false" ht="15" hidden="false" customHeight="false" outlineLevel="0" collapsed="false">
      <c r="A425" s="8" t="s">
        <v>5209</v>
      </c>
      <c r="B425" s="10" t="str">
        <f aca="false">'Layout Mercado Libre'!C425</f>
        <v>Serc Betahistina 24 mg 30 Tabletas</v>
      </c>
      <c r="C425" s="2" t="s">
        <v>89</v>
      </c>
      <c r="D425" s="2" t="s">
        <v>13864</v>
      </c>
      <c r="E425" s="2" t="s">
        <v>13865</v>
      </c>
      <c r="F425" s="2" t="s">
        <v>13866</v>
      </c>
      <c r="G425" s="2" t="s">
        <v>13867</v>
      </c>
      <c r="H425" s="2" t="s">
        <v>13868</v>
      </c>
      <c r="I425" s="2" t="s">
        <v>15207</v>
      </c>
      <c r="J425" s="2"/>
      <c r="K425" s="2" t="n">
        <v>0</v>
      </c>
      <c r="L425" s="2"/>
      <c r="M425" s="2" t="s">
        <v>15208</v>
      </c>
      <c r="N425" s="2" t="n">
        <f aca="false">COUNTA('Layout Mercado Libre'!AH425:AM425)</f>
        <v>3</v>
      </c>
      <c r="O425" s="2" t="s">
        <v>13871</v>
      </c>
      <c r="P425" s="2" t="n">
        <v>0</v>
      </c>
      <c r="Q425" s="2" t="s">
        <v>15209</v>
      </c>
    </row>
    <row r="426" customFormat="false" ht="15" hidden="false" customHeight="false" outlineLevel="0" collapsed="false">
      <c r="A426" s="8" t="s">
        <v>5223</v>
      </c>
      <c r="B426" s="10" t="str">
        <f aca="false">'Layout Mercado Libre'!C426</f>
        <v>Crema Corporal Palmolive Neutro Balance 400 ml</v>
      </c>
      <c r="C426" s="2" t="s">
        <v>89</v>
      </c>
      <c r="D426" s="2" t="s">
        <v>13864</v>
      </c>
      <c r="E426" s="2" t="s">
        <v>13865</v>
      </c>
      <c r="F426" s="2" t="s">
        <v>13873</v>
      </c>
      <c r="G426" s="2"/>
      <c r="H426" s="2"/>
      <c r="I426" s="2" t="s">
        <v>15210</v>
      </c>
      <c r="J426" s="2"/>
      <c r="K426" s="2" t="n">
        <v>555</v>
      </c>
      <c r="L426" s="2"/>
      <c r="M426" s="2" t="s">
        <v>15211</v>
      </c>
      <c r="N426" s="2" t="n">
        <f aca="false">COUNTA('Layout Mercado Libre'!AH426:AM426)</f>
        <v>2</v>
      </c>
      <c r="O426" s="2" t="s">
        <v>13882</v>
      </c>
      <c r="P426" s="2" t="n">
        <v>0</v>
      </c>
      <c r="Q426" s="2" t="s">
        <v>15212</v>
      </c>
    </row>
    <row r="427" customFormat="false" ht="15" hidden="false" customHeight="false" outlineLevel="0" collapsed="false">
      <c r="A427" s="8" t="s">
        <v>5237</v>
      </c>
      <c r="B427" s="10" t="str">
        <f aca="false">'Layout Mercado Libre'!C427</f>
        <v>Cinta Micropore Nexcare Piel 2.5 cm x 5 m 12 Piezas</v>
      </c>
      <c r="C427" s="2" t="s">
        <v>89</v>
      </c>
      <c r="D427" s="2" t="s">
        <v>13945</v>
      </c>
      <c r="E427" s="2" t="s">
        <v>13946</v>
      </c>
      <c r="F427" s="2" t="s">
        <v>13873</v>
      </c>
      <c r="G427" s="2"/>
      <c r="H427" s="2"/>
      <c r="I427" s="2" t="s">
        <v>15213</v>
      </c>
      <c r="J427" s="2" t="s">
        <v>14286</v>
      </c>
      <c r="K427" s="2" t="n">
        <v>262</v>
      </c>
      <c r="L427" s="2" t="s">
        <v>15214</v>
      </c>
      <c r="M427" s="2" t="s">
        <v>15215</v>
      </c>
      <c r="N427" s="2" t="n">
        <f aca="false">COUNTA('Layout Mercado Libre'!AH427:AM427)</f>
        <v>1</v>
      </c>
      <c r="O427" s="2" t="s">
        <v>13900</v>
      </c>
      <c r="P427" s="2" t="n">
        <v>0</v>
      </c>
      <c r="Q427" s="2" t="s">
        <v>15216</v>
      </c>
    </row>
    <row r="428" customFormat="false" ht="15" hidden="false" customHeight="false" outlineLevel="0" collapsed="false">
      <c r="A428" s="8" t="s">
        <v>5251</v>
      </c>
      <c r="B428" s="10" t="str">
        <f aca="false">'Layout Mercado Libre'!C428</f>
        <v>Aspirina 500 mg 80 Tabletas Caja Expendedora</v>
      </c>
      <c r="C428" s="2" t="s">
        <v>89</v>
      </c>
      <c r="D428" s="2" t="s">
        <v>13864</v>
      </c>
      <c r="E428" s="2" t="s">
        <v>13865</v>
      </c>
      <c r="F428" s="2" t="s">
        <v>13914</v>
      </c>
      <c r="G428" s="2"/>
      <c r="H428" s="2"/>
      <c r="I428" s="2" t="s">
        <v>15217</v>
      </c>
      <c r="J428" s="2"/>
      <c r="K428" s="2" t="n">
        <v>473</v>
      </c>
      <c r="L428" s="2" t="s">
        <v>15218</v>
      </c>
      <c r="M428" s="2" t="s">
        <v>15219</v>
      </c>
      <c r="N428" s="2" t="n">
        <f aca="false">COUNTA('Layout Mercado Libre'!AH428:AM428)</f>
        <v>1</v>
      </c>
      <c r="O428" s="2" t="s">
        <v>13871</v>
      </c>
      <c r="P428" s="2" t="n">
        <v>0</v>
      </c>
      <c r="Q428" s="2" t="s">
        <v>15220</v>
      </c>
    </row>
    <row r="429" customFormat="false" ht="15" hidden="false" customHeight="false" outlineLevel="0" collapsed="false">
      <c r="A429" s="8" t="s">
        <v>5259</v>
      </c>
      <c r="B429" s="10" t="str">
        <f aca="false">'Layout Mercado Libre'!C429</f>
        <v>Galvus Met 50 mg/1000 mg 30 Comprimidos</v>
      </c>
      <c r="C429" s="2" t="s">
        <v>89</v>
      </c>
      <c r="D429" s="2" t="s">
        <v>13864</v>
      </c>
      <c r="E429" s="2" t="s">
        <v>13865</v>
      </c>
      <c r="F429" s="2" t="s">
        <v>13866</v>
      </c>
      <c r="G429" s="2" t="s">
        <v>13889</v>
      </c>
      <c r="H429" s="2" t="s">
        <v>13890</v>
      </c>
      <c r="I429" s="2" t="s">
        <v>15221</v>
      </c>
      <c r="J429" s="2"/>
      <c r="K429" s="2" t="n">
        <v>3</v>
      </c>
      <c r="L429" s="2"/>
      <c r="M429" s="2" t="s">
        <v>15222</v>
      </c>
      <c r="N429" s="2" t="n">
        <f aca="false">COUNTA('Layout Mercado Libre'!AH429:AM429)</f>
        <v>3</v>
      </c>
      <c r="O429" s="2" t="s">
        <v>13871</v>
      </c>
      <c r="P429" s="2" t="n">
        <v>0</v>
      </c>
      <c r="Q429" s="2" t="s">
        <v>15223</v>
      </c>
    </row>
    <row r="430" customFormat="false" ht="15" hidden="false" customHeight="false" outlineLevel="0" collapsed="false">
      <c r="A430" s="8" t="s">
        <v>5273</v>
      </c>
      <c r="B430" s="10" t="str">
        <f aca="false">'Layout Mercado Libre'!C430</f>
        <v>Pañales Huggies All Around Unisex Etapa 6 40 Piezas</v>
      </c>
      <c r="C430" s="2" t="s">
        <v>89</v>
      </c>
      <c r="D430" s="2" t="s">
        <v>13864</v>
      </c>
      <c r="E430" s="2" t="s">
        <v>13865</v>
      </c>
      <c r="F430" s="2" t="s">
        <v>13873</v>
      </c>
      <c r="G430" s="2"/>
      <c r="H430" s="2"/>
      <c r="I430" s="2" t="s">
        <v>15224</v>
      </c>
      <c r="J430" s="2"/>
      <c r="K430" s="2" t="n">
        <v>6</v>
      </c>
      <c r="L430" s="2"/>
      <c r="M430" s="2" t="s">
        <v>15225</v>
      </c>
      <c r="N430" s="2" t="n">
        <f aca="false">COUNTA('Layout Mercado Libre'!AH430:AM430)</f>
        <v>4</v>
      </c>
      <c r="O430" s="2" t="s">
        <v>13871</v>
      </c>
      <c r="P430" s="2" t="n">
        <v>0</v>
      </c>
      <c r="Q430" s="2" t="s">
        <v>15226</v>
      </c>
    </row>
    <row r="431" customFormat="false" ht="15" hidden="false" customHeight="false" outlineLevel="0" collapsed="false">
      <c r="A431" s="8" t="s">
        <v>5286</v>
      </c>
      <c r="B431" s="10" t="str">
        <f aca="false">'Layout Mercado Libre'!C431</f>
        <v>Shampoo Mennen Miel y Manzanilla 700 ml</v>
      </c>
      <c r="C431" s="2" t="s">
        <v>89</v>
      </c>
      <c r="D431" s="2" t="s">
        <v>13864</v>
      </c>
      <c r="E431" s="2" t="s">
        <v>13865</v>
      </c>
      <c r="F431" s="2" t="s">
        <v>13873</v>
      </c>
      <c r="G431" s="2"/>
      <c r="H431" s="2"/>
      <c r="I431" s="2" t="s">
        <v>15227</v>
      </c>
      <c r="J431" s="2"/>
      <c r="K431" s="2" t="n">
        <v>32</v>
      </c>
      <c r="L431" s="2"/>
      <c r="M431" s="2" t="s">
        <v>15228</v>
      </c>
      <c r="N431" s="2" t="n">
        <f aca="false">COUNTA('Layout Mercado Libre'!AH431:AM431)</f>
        <v>2</v>
      </c>
      <c r="O431" s="2" t="s">
        <v>13871</v>
      </c>
      <c r="P431" s="2" t="n">
        <v>0</v>
      </c>
      <c r="Q431" s="2" t="s">
        <v>15229</v>
      </c>
    </row>
    <row r="432" customFormat="false" ht="15" hidden="false" customHeight="false" outlineLevel="0" collapsed="false">
      <c r="A432" s="8" t="s">
        <v>5299</v>
      </c>
      <c r="B432" s="10" t="str">
        <f aca="false">'Layout Mercado Libre'!C432</f>
        <v>Derman Crema Antimicótica 50 g</v>
      </c>
      <c r="C432" s="2" t="s">
        <v>89</v>
      </c>
      <c r="D432" s="2" t="s">
        <v>13864</v>
      </c>
      <c r="E432" s="2" t="s">
        <v>13865</v>
      </c>
      <c r="F432" s="2" t="s">
        <v>13914</v>
      </c>
      <c r="G432" s="2"/>
      <c r="H432" s="2"/>
      <c r="I432" s="2" t="s">
        <v>15230</v>
      </c>
      <c r="J432" s="2"/>
      <c r="K432" s="2" t="n">
        <v>540</v>
      </c>
      <c r="L432" s="2"/>
      <c r="M432" s="2" t="s">
        <v>15231</v>
      </c>
      <c r="N432" s="2" t="n">
        <f aca="false">COUNTA('Layout Mercado Libre'!AH432:AM432)</f>
        <v>3</v>
      </c>
      <c r="O432" s="2" t="s">
        <v>13871</v>
      </c>
      <c r="P432" s="2" t="n">
        <v>0</v>
      </c>
      <c r="Q432" s="2" t="s">
        <v>15232</v>
      </c>
    </row>
    <row r="433" customFormat="false" ht="15" hidden="false" customHeight="false" outlineLevel="0" collapsed="false">
      <c r="A433" s="8" t="s">
        <v>5316</v>
      </c>
      <c r="B433" s="10" t="str">
        <f aca="false">'Layout Mercado Libre'!C433</f>
        <v>Mousse Herbal Essences Cabello Rizo 200 g</v>
      </c>
      <c r="C433" s="2" t="s">
        <v>89</v>
      </c>
      <c r="D433" s="2" t="s">
        <v>13864</v>
      </c>
      <c r="E433" s="2" t="s">
        <v>13865</v>
      </c>
      <c r="F433" s="2" t="s">
        <v>13873</v>
      </c>
      <c r="G433" s="2"/>
      <c r="H433" s="2"/>
      <c r="I433" s="2" t="s">
        <v>15233</v>
      </c>
      <c r="J433" s="2"/>
      <c r="K433" s="2" t="n">
        <v>410</v>
      </c>
      <c r="L433" s="2"/>
      <c r="M433" s="2" t="s">
        <v>15234</v>
      </c>
      <c r="N433" s="2" t="n">
        <f aca="false">COUNTA('Layout Mercado Libre'!AH433:AM433)</f>
        <v>1</v>
      </c>
      <c r="O433" s="2" t="s">
        <v>13938</v>
      </c>
      <c r="P433" s="2" t="n">
        <v>0</v>
      </c>
      <c r="Q433" s="2" t="s">
        <v>15235</v>
      </c>
    </row>
    <row r="434" customFormat="false" ht="15" hidden="false" customHeight="false" outlineLevel="0" collapsed="false">
      <c r="A434" s="8" t="s">
        <v>5328</v>
      </c>
      <c r="B434" s="10" t="str">
        <f aca="false">'Layout Mercado Libre'!C434</f>
        <v>Imbalza Olopatadina 2 mg/ml Solución Oftálmica 2.5 ml</v>
      </c>
      <c r="C434" s="2" t="s">
        <v>89</v>
      </c>
      <c r="D434" s="2" t="s">
        <v>13864</v>
      </c>
      <c r="E434" s="2" t="s">
        <v>13865</v>
      </c>
      <c r="F434" s="2" t="s">
        <v>13866</v>
      </c>
      <c r="G434" s="2" t="s">
        <v>14078</v>
      </c>
      <c r="H434" s="2" t="s">
        <v>14079</v>
      </c>
      <c r="I434" s="2" t="s">
        <v>15236</v>
      </c>
      <c r="J434" s="2"/>
      <c r="K434" s="2" t="n">
        <v>60</v>
      </c>
      <c r="L434" s="2"/>
      <c r="M434" s="2" t="s">
        <v>15237</v>
      </c>
      <c r="N434" s="2" t="n">
        <f aca="false">COUNTA('Layout Mercado Libre'!AH434:AM434)</f>
        <v>3</v>
      </c>
      <c r="O434" s="2" t="s">
        <v>13871</v>
      </c>
      <c r="P434" s="2" t="n">
        <v>0</v>
      </c>
      <c r="Q434" s="2" t="s">
        <v>15238</v>
      </c>
    </row>
    <row r="435" customFormat="false" ht="15" hidden="false" customHeight="false" outlineLevel="0" collapsed="false">
      <c r="A435" s="8" t="s">
        <v>5342</v>
      </c>
      <c r="B435" s="10" t="str">
        <f aca="false">'Layout Mercado Libre'!C435</f>
        <v>Biconcor Bisoprolol Hidroclorotiazida 5/6.25 mg 30 Tabletas</v>
      </c>
      <c r="C435" s="2" t="s">
        <v>89</v>
      </c>
      <c r="D435" s="2" t="s">
        <v>13864</v>
      </c>
      <c r="E435" s="2" t="s">
        <v>13865</v>
      </c>
      <c r="F435" s="2" t="s">
        <v>13866</v>
      </c>
      <c r="G435" s="2" t="s">
        <v>14465</v>
      </c>
      <c r="H435" s="2" t="s">
        <v>14466</v>
      </c>
      <c r="I435" s="2" t="s">
        <v>15239</v>
      </c>
      <c r="J435" s="2"/>
      <c r="K435" s="2" t="n">
        <v>0</v>
      </c>
      <c r="L435" s="2"/>
      <c r="M435" s="2" t="s">
        <v>15240</v>
      </c>
      <c r="N435" s="2" t="n">
        <f aca="false">COUNTA('Layout Mercado Libre'!AH435:AM435)</f>
        <v>2</v>
      </c>
      <c r="O435" s="2" t="s">
        <v>13871</v>
      </c>
      <c r="P435" s="2" t="n">
        <v>0</v>
      </c>
      <c r="Q435" s="2" t="s">
        <v>15241</v>
      </c>
    </row>
    <row r="436" customFormat="false" ht="15" hidden="false" customHeight="false" outlineLevel="0" collapsed="false">
      <c r="A436" s="8" t="s">
        <v>5354</v>
      </c>
      <c r="B436" s="10" t="str">
        <f aca="false">'Layout Mercado Libre'!C436</f>
        <v>Enjuague Bucal GUM Paroex Gingivitis 0.12% 300 ml</v>
      </c>
      <c r="C436" s="2" t="s">
        <v>89</v>
      </c>
      <c r="D436" s="2" t="s">
        <v>13864</v>
      </c>
      <c r="E436" s="2" t="s">
        <v>13865</v>
      </c>
      <c r="F436" s="2" t="s">
        <v>13873</v>
      </c>
      <c r="G436" s="2"/>
      <c r="H436" s="2"/>
      <c r="I436" s="2" t="s">
        <v>15242</v>
      </c>
      <c r="J436" s="2"/>
      <c r="K436" s="2" t="n">
        <v>496</v>
      </c>
      <c r="L436" s="2"/>
      <c r="M436" s="2" t="s">
        <v>15243</v>
      </c>
      <c r="N436" s="2" t="n">
        <f aca="false">COUNTA('Layout Mercado Libre'!AH436:AM436)</f>
        <v>2</v>
      </c>
      <c r="O436" s="2" t="s">
        <v>13938</v>
      </c>
      <c r="P436" s="2" t="n">
        <v>0</v>
      </c>
      <c r="Q436" s="2" t="s">
        <v>15244</v>
      </c>
    </row>
    <row r="437" customFormat="false" ht="15" hidden="false" customHeight="false" outlineLevel="0" collapsed="false">
      <c r="A437" s="8" t="s">
        <v>5367</v>
      </c>
      <c r="B437" s="10" t="str">
        <f aca="false">'Layout Mercado Libre'!C437</f>
        <v>Jeringas Desechables BD Plastipak 5 ml Caja con 100 Piezas</v>
      </c>
      <c r="C437" s="2" t="s">
        <v>89</v>
      </c>
      <c r="D437" s="2" t="s">
        <v>13945</v>
      </c>
      <c r="E437" s="2" t="s">
        <v>13946</v>
      </c>
      <c r="F437" s="2" t="s">
        <v>13873</v>
      </c>
      <c r="G437" s="2"/>
      <c r="H437" s="2"/>
      <c r="I437" s="2" t="s">
        <v>15245</v>
      </c>
      <c r="J437" s="2"/>
      <c r="K437" s="2" t="n">
        <v>139</v>
      </c>
      <c r="L437" s="2"/>
      <c r="M437" s="2" t="s">
        <v>15246</v>
      </c>
      <c r="N437" s="2" t="n">
        <f aca="false">COUNTA('Layout Mercado Libre'!AH437:AM437)</f>
        <v>3</v>
      </c>
      <c r="O437" s="2" t="s">
        <v>13938</v>
      </c>
      <c r="P437" s="2" t="n">
        <v>1</v>
      </c>
      <c r="Q437" s="2" t="s">
        <v>15247</v>
      </c>
    </row>
    <row r="438" customFormat="false" ht="15" hidden="false" customHeight="false" outlineLevel="0" collapsed="false">
      <c r="A438" s="8" t="s">
        <v>5383</v>
      </c>
      <c r="B438" s="10" t="str">
        <f aca="false">'Layout Mercado Libre'!C438</f>
        <v>Lodestar Duo Losartán Amlodipino 100 mg/5 mg 30 Cápsulas</v>
      </c>
      <c r="C438" s="2" t="s">
        <v>89</v>
      </c>
      <c r="D438" s="2" t="s">
        <v>13864</v>
      </c>
      <c r="E438" s="2" t="s">
        <v>13865</v>
      </c>
      <c r="F438" s="2" t="s">
        <v>13866</v>
      </c>
      <c r="G438" s="2" t="s">
        <v>14465</v>
      </c>
      <c r="H438" s="2" t="s">
        <v>14466</v>
      </c>
      <c r="I438" s="2" t="s">
        <v>15248</v>
      </c>
      <c r="J438" s="2"/>
      <c r="K438" s="2" t="n">
        <v>16</v>
      </c>
      <c r="L438" s="2"/>
      <c r="M438" s="2" t="s">
        <v>15249</v>
      </c>
      <c r="N438" s="2" t="n">
        <f aca="false">COUNTA('Layout Mercado Libre'!AH438:AM438)</f>
        <v>2</v>
      </c>
      <c r="O438" s="2" t="s">
        <v>13871</v>
      </c>
      <c r="P438" s="2" t="n">
        <v>0</v>
      </c>
      <c r="Q438" s="2" t="s">
        <v>15250</v>
      </c>
    </row>
    <row r="439" customFormat="false" ht="15" hidden="false" customHeight="false" outlineLevel="0" collapsed="false">
      <c r="A439" s="8" t="s">
        <v>5395</v>
      </c>
      <c r="B439" s="10" t="str">
        <f aca="false">'Layout Mercado Libre'!C439</f>
        <v>Celestone Soluspan Hypak Betametasona Inyectable 1 ml</v>
      </c>
      <c r="C439" s="2" t="s">
        <v>89</v>
      </c>
      <c r="D439" s="2" t="s">
        <v>13864</v>
      </c>
      <c r="E439" s="2" t="s">
        <v>13865</v>
      </c>
      <c r="F439" s="2" t="s">
        <v>13866</v>
      </c>
      <c r="G439" s="2" t="s">
        <v>14225</v>
      </c>
      <c r="H439" s="2" t="s">
        <v>14226</v>
      </c>
      <c r="I439" s="2" t="s">
        <v>15251</v>
      </c>
      <c r="J439" s="2"/>
      <c r="K439" s="2" t="n">
        <v>127</v>
      </c>
      <c r="L439" s="2"/>
      <c r="M439" s="2" t="s">
        <v>15252</v>
      </c>
      <c r="N439" s="2" t="n">
        <f aca="false">COUNTA('Layout Mercado Libre'!AH439:AM439)</f>
        <v>2</v>
      </c>
      <c r="O439" s="2" t="s">
        <v>13882</v>
      </c>
      <c r="P439" s="2" t="n">
        <v>0</v>
      </c>
      <c r="Q439" s="2" t="s">
        <v>15253</v>
      </c>
    </row>
    <row r="440" customFormat="false" ht="15" hidden="false" customHeight="false" outlineLevel="0" collapsed="false">
      <c r="A440" s="8" t="s">
        <v>5410</v>
      </c>
      <c r="B440" s="10" t="str">
        <f aca="false">'Layout Mercado Libre'!C440</f>
        <v>Dagla Itoprida 50 mg 30 Tabletas</v>
      </c>
      <c r="C440" s="2" t="s">
        <v>89</v>
      </c>
      <c r="D440" s="2" t="s">
        <v>13864</v>
      </c>
      <c r="E440" s="2" t="s">
        <v>13865</v>
      </c>
      <c r="F440" s="2" t="s">
        <v>13866</v>
      </c>
      <c r="G440" s="2" t="s">
        <v>13889</v>
      </c>
      <c r="H440" s="2" t="s">
        <v>13890</v>
      </c>
      <c r="I440" s="2" t="s">
        <v>15254</v>
      </c>
      <c r="J440" s="2"/>
      <c r="K440" s="2" t="n">
        <v>27</v>
      </c>
      <c r="L440" s="2"/>
      <c r="M440" s="2" t="s">
        <v>15255</v>
      </c>
      <c r="N440" s="2" t="n">
        <f aca="false">COUNTA('Layout Mercado Libre'!AH440:AM440)</f>
        <v>2</v>
      </c>
      <c r="O440" s="2" t="s">
        <v>13882</v>
      </c>
      <c r="P440" s="2" t="n">
        <v>0</v>
      </c>
      <c r="Q440" s="2" t="s">
        <v>15256</v>
      </c>
    </row>
    <row r="441" customFormat="false" ht="15" hidden="false" customHeight="false" outlineLevel="0" collapsed="false">
      <c r="A441" s="8" t="s">
        <v>5422</v>
      </c>
      <c r="B441" s="10" t="str">
        <f aca="false">'Layout Mercado Libre'!C441</f>
        <v>Toallitas Húmedas Palmolive Neutro Balance Baby 80 Piezas</v>
      </c>
      <c r="C441" s="2" t="s">
        <v>89</v>
      </c>
      <c r="D441" s="2" t="s">
        <v>13864</v>
      </c>
      <c r="E441" s="2" t="s">
        <v>13865</v>
      </c>
      <c r="F441" s="2" t="s">
        <v>13873</v>
      </c>
      <c r="G441" s="2"/>
      <c r="H441" s="2"/>
      <c r="I441" s="2" t="s">
        <v>15257</v>
      </c>
      <c r="J441" s="2"/>
      <c r="K441" s="2" t="n">
        <v>519</v>
      </c>
      <c r="L441" s="2"/>
      <c r="M441" s="2" t="s">
        <v>15258</v>
      </c>
      <c r="N441" s="2" t="n">
        <f aca="false">COUNTA('Layout Mercado Libre'!AH441:AM441)</f>
        <v>1</v>
      </c>
      <c r="O441" s="2" t="s">
        <v>13871</v>
      </c>
      <c r="P441" s="2" t="n">
        <v>0</v>
      </c>
      <c r="Q441" s="2" t="s">
        <v>15259</v>
      </c>
    </row>
    <row r="442" customFormat="false" ht="15" hidden="false" customHeight="false" outlineLevel="0" collapsed="false">
      <c r="A442" s="8" t="s">
        <v>5433</v>
      </c>
      <c r="B442" s="10" t="str">
        <f aca="false">'Layout Mercado Libre'!C442</f>
        <v>Emulsión Corporal Aclaradora Vitacilina Clarite 200 ml</v>
      </c>
      <c r="C442" s="2" t="s">
        <v>89</v>
      </c>
      <c r="D442" s="2" t="s">
        <v>13864</v>
      </c>
      <c r="E442" s="2" t="s">
        <v>13865</v>
      </c>
      <c r="F442" s="2" t="s">
        <v>13873</v>
      </c>
      <c r="G442" s="2"/>
      <c r="H442" s="2"/>
      <c r="I442" s="2" t="s">
        <v>15260</v>
      </c>
      <c r="J442" s="2"/>
      <c r="K442" s="2" t="n">
        <v>0</v>
      </c>
      <c r="L442" s="2"/>
      <c r="M442" s="2" t="s">
        <v>15261</v>
      </c>
      <c r="N442" s="2" t="n">
        <f aca="false">COUNTA('Layout Mercado Libre'!AH442:AM442)</f>
        <v>2</v>
      </c>
      <c r="O442" s="2" t="s">
        <v>13882</v>
      </c>
      <c r="P442" s="2" t="n">
        <v>0</v>
      </c>
      <c r="Q442" s="2" t="s">
        <v>15262</v>
      </c>
    </row>
    <row r="443" customFormat="false" ht="15" hidden="false" customHeight="false" outlineLevel="0" collapsed="false">
      <c r="A443" s="8" t="s">
        <v>5447</v>
      </c>
      <c r="B443" s="10" t="str">
        <f aca="false">'Layout Mercado Libre'!C443</f>
        <v>Posipen Dicloxacilina 500 mg 12 Cápsulas</v>
      </c>
      <c r="C443" s="2" t="s">
        <v>89</v>
      </c>
      <c r="D443" s="2" t="s">
        <v>13864</v>
      </c>
      <c r="E443" s="2" t="s">
        <v>13865</v>
      </c>
      <c r="F443" s="2" t="s">
        <v>13866</v>
      </c>
      <c r="G443" s="2" t="s">
        <v>13967</v>
      </c>
      <c r="H443" s="2" t="s">
        <v>13968</v>
      </c>
      <c r="I443" s="2" t="s">
        <v>15263</v>
      </c>
      <c r="J443" s="2"/>
      <c r="K443" s="2" t="n">
        <v>0</v>
      </c>
      <c r="L443" s="2"/>
      <c r="M443" s="2" t="s">
        <v>15264</v>
      </c>
      <c r="N443" s="2" t="n">
        <f aca="false">COUNTA('Layout Mercado Libre'!AH443:AM443)</f>
        <v>3</v>
      </c>
      <c r="O443" s="2" t="s">
        <v>13871</v>
      </c>
      <c r="P443" s="2" t="n">
        <v>0</v>
      </c>
      <c r="Q443" s="2" t="s">
        <v>15265</v>
      </c>
    </row>
    <row r="444" customFormat="false" ht="15" hidden="false" customHeight="false" outlineLevel="0" collapsed="false">
      <c r="A444" s="8" t="s">
        <v>5460</v>
      </c>
      <c r="B444" s="10" t="str">
        <f aca="false">'Layout Mercado Libre'!C444</f>
        <v>Shampoo Mennen Zero% Cabello Saludable 700 ml</v>
      </c>
      <c r="C444" s="2" t="s">
        <v>89</v>
      </c>
      <c r="D444" s="2" t="s">
        <v>13864</v>
      </c>
      <c r="E444" s="2" t="s">
        <v>13865</v>
      </c>
      <c r="F444" s="2" t="s">
        <v>13873</v>
      </c>
      <c r="G444" s="2"/>
      <c r="H444" s="2"/>
      <c r="I444" s="2" t="s">
        <v>15266</v>
      </c>
      <c r="J444" s="2"/>
      <c r="K444" s="2" t="n">
        <v>32</v>
      </c>
      <c r="L444" s="2"/>
      <c r="M444" s="2" t="s">
        <v>15267</v>
      </c>
      <c r="N444" s="2" t="n">
        <f aca="false">COUNTA('Layout Mercado Libre'!AH444:AM444)</f>
        <v>1</v>
      </c>
      <c r="O444" s="2" t="s">
        <v>13938</v>
      </c>
      <c r="P444" s="2" t="n">
        <v>0</v>
      </c>
      <c r="Q444" s="2" t="s">
        <v>15268</v>
      </c>
    </row>
    <row r="445" customFormat="false" ht="15" hidden="false" customHeight="false" outlineLevel="0" collapsed="false">
      <c r="A445" s="8" t="s">
        <v>5471</v>
      </c>
      <c r="B445" s="10" t="str">
        <f aca="false">'Layout Mercado Libre'!C445</f>
        <v>Microdacyn 60 Solución Antiséptica para Heridas 240 ml</v>
      </c>
      <c r="C445" s="2" t="s">
        <v>89</v>
      </c>
      <c r="D445" s="2" t="s">
        <v>13864</v>
      </c>
      <c r="E445" s="2" t="s">
        <v>13865</v>
      </c>
      <c r="F445" s="2" t="s">
        <v>13914</v>
      </c>
      <c r="G445" s="2"/>
      <c r="H445" s="2"/>
      <c r="I445" s="2" t="s">
        <v>15269</v>
      </c>
      <c r="J445" s="2"/>
      <c r="K445" s="2" t="n">
        <v>0</v>
      </c>
      <c r="L445" s="2"/>
      <c r="M445" s="2" t="s">
        <v>15270</v>
      </c>
      <c r="N445" s="2" t="n">
        <f aca="false">COUNTA('Layout Mercado Libre'!AH445:AM445)</f>
        <v>2</v>
      </c>
      <c r="O445" s="2" t="s">
        <v>13871</v>
      </c>
      <c r="P445" s="2" t="n">
        <v>0</v>
      </c>
      <c r="Q445" s="2" t="s">
        <v>15271</v>
      </c>
    </row>
    <row r="446" customFormat="false" ht="15" hidden="false" customHeight="false" outlineLevel="0" collapsed="false">
      <c r="A446" s="8" t="s">
        <v>5485</v>
      </c>
      <c r="B446" s="10" t="str">
        <f aca="false">'Layout Mercado Libre'!C446</f>
        <v>Recoverón Ungüento Ácido Acexámico 5 g/100 g 40 g</v>
      </c>
      <c r="C446" s="2" t="s">
        <v>89</v>
      </c>
      <c r="D446" s="2" t="s">
        <v>13864</v>
      </c>
      <c r="E446" s="2" t="s">
        <v>13865</v>
      </c>
      <c r="F446" s="2" t="s">
        <v>13932</v>
      </c>
      <c r="G446" s="2"/>
      <c r="H446" s="2"/>
      <c r="I446" s="2" t="s">
        <v>15272</v>
      </c>
      <c r="J446" s="2"/>
      <c r="K446" s="2" t="n">
        <v>99</v>
      </c>
      <c r="L446" s="2"/>
      <c r="M446" s="2" t="s">
        <v>15273</v>
      </c>
      <c r="N446" s="2" t="n">
        <f aca="false">COUNTA('Layout Mercado Libre'!AH446:AM446)</f>
        <v>2</v>
      </c>
      <c r="O446" s="2" t="s">
        <v>13882</v>
      </c>
      <c r="P446" s="2" t="n">
        <v>0</v>
      </c>
      <c r="Q446" s="2" t="s">
        <v>15274</v>
      </c>
    </row>
    <row r="447" customFormat="false" ht="15" hidden="false" customHeight="false" outlineLevel="0" collapsed="false">
      <c r="A447" s="8" t="s">
        <v>5497</v>
      </c>
      <c r="B447" s="10" t="str">
        <f aca="false">'Layout Mercado Libre'!C447</f>
        <v>Gavindo N Gabapentina Tiamina Cianocobalamina 60 Cápsulas</v>
      </c>
      <c r="C447" s="2" t="s">
        <v>89</v>
      </c>
      <c r="D447" s="2" t="s">
        <v>13864</v>
      </c>
      <c r="E447" s="2" t="s">
        <v>13865</v>
      </c>
      <c r="F447" s="2" t="s">
        <v>13866</v>
      </c>
      <c r="G447" s="2" t="s">
        <v>13867</v>
      </c>
      <c r="H447" s="2" t="s">
        <v>13868</v>
      </c>
      <c r="I447" s="2" t="s">
        <v>15275</v>
      </c>
      <c r="J447" s="2"/>
      <c r="K447" s="2" t="n">
        <v>56</v>
      </c>
      <c r="L447" s="2"/>
      <c r="M447" s="2" t="s">
        <v>15276</v>
      </c>
      <c r="N447" s="2" t="n">
        <f aca="false">COUNTA('Layout Mercado Libre'!AH447:AM447)</f>
        <v>2</v>
      </c>
      <c r="O447" s="2" t="s">
        <v>13938</v>
      </c>
      <c r="P447" s="2" t="n">
        <v>0</v>
      </c>
      <c r="Q447" s="2" t="s">
        <v>15277</v>
      </c>
    </row>
    <row r="448" customFormat="false" ht="15" hidden="false" customHeight="false" outlineLevel="0" collapsed="false">
      <c r="A448" s="8" t="s">
        <v>5509</v>
      </c>
      <c r="B448" s="10" t="str">
        <f aca="false">'Layout Mercado Libre'!C448</f>
        <v>Metamucil Fibra Psyllium Sabor Naranja Sin Azúcar 425 g</v>
      </c>
      <c r="C448" s="2" t="s">
        <v>89</v>
      </c>
      <c r="D448" s="2" t="s">
        <v>13864</v>
      </c>
      <c r="E448" s="2" t="s">
        <v>13865</v>
      </c>
      <c r="F448" s="2" t="s">
        <v>13914</v>
      </c>
      <c r="G448" s="2"/>
      <c r="H448" s="2"/>
      <c r="I448" s="2" t="s">
        <v>15278</v>
      </c>
      <c r="J448" s="2"/>
      <c r="K448" s="2" t="n">
        <v>116</v>
      </c>
      <c r="L448" s="2" t="s">
        <v>15014</v>
      </c>
      <c r="M448" s="2" t="s">
        <v>15279</v>
      </c>
      <c r="N448" s="2" t="n">
        <f aca="false">COUNTA('Layout Mercado Libre'!AH448:AM448)</f>
        <v>2</v>
      </c>
      <c r="O448" s="2" t="s">
        <v>13871</v>
      </c>
      <c r="P448" s="2" t="n">
        <v>0</v>
      </c>
      <c r="Q448" s="2" t="s">
        <v>15280</v>
      </c>
    </row>
    <row r="449" customFormat="false" ht="15" hidden="false" customHeight="false" outlineLevel="0" collapsed="false">
      <c r="A449" s="8" t="s">
        <v>5521</v>
      </c>
      <c r="B449" s="10" t="str">
        <f aca="false">'Layout Mercado Libre'!C449</f>
        <v>Vick VapoRub Inhalador Nasal Alcanfor Mentol 0.5 ml</v>
      </c>
      <c r="C449" s="2" t="s">
        <v>89</v>
      </c>
      <c r="D449" s="2" t="s">
        <v>13864</v>
      </c>
      <c r="E449" s="2" t="s">
        <v>13865</v>
      </c>
      <c r="F449" s="2" t="s">
        <v>13914</v>
      </c>
      <c r="G449" s="2"/>
      <c r="H449" s="2"/>
      <c r="I449" s="2" t="s">
        <v>15281</v>
      </c>
      <c r="J449" s="2"/>
      <c r="K449" s="2" t="n">
        <v>845</v>
      </c>
      <c r="L449" s="2"/>
      <c r="M449" s="2" t="s">
        <v>15282</v>
      </c>
      <c r="N449" s="2" t="n">
        <f aca="false">COUNTA('Layout Mercado Libre'!AH449:AM449)</f>
        <v>3</v>
      </c>
      <c r="O449" s="2" t="s">
        <v>13871</v>
      </c>
      <c r="P449" s="2" t="n">
        <v>0</v>
      </c>
      <c r="Q449" s="2" t="s">
        <v>15283</v>
      </c>
    </row>
    <row r="450" customFormat="false" ht="15" hidden="false" customHeight="false" outlineLevel="0" collapsed="false">
      <c r="A450" s="8" t="s">
        <v>5536</v>
      </c>
      <c r="B450" s="10" t="str">
        <f aca="false">'Layout Mercado Libre'!C450</f>
        <v>Suero Rehidratante Electrolit Sabor Fresa 625 ml</v>
      </c>
      <c r="C450" s="2" t="s">
        <v>89</v>
      </c>
      <c r="D450" s="2" t="s">
        <v>13864</v>
      </c>
      <c r="E450" s="2" t="s">
        <v>13865</v>
      </c>
      <c r="F450" s="2" t="s">
        <v>13914</v>
      </c>
      <c r="G450" s="2"/>
      <c r="H450" s="2"/>
      <c r="I450" s="2" t="s">
        <v>15284</v>
      </c>
      <c r="J450" s="2"/>
      <c r="K450" s="2" t="n">
        <v>349</v>
      </c>
      <c r="L450" s="2"/>
      <c r="M450" s="2" t="s">
        <v>15285</v>
      </c>
      <c r="N450" s="2" t="n">
        <f aca="false">COUNTA('Layout Mercado Libre'!AH450:AM450)</f>
        <v>2</v>
      </c>
      <c r="O450" s="2" t="s">
        <v>13882</v>
      </c>
      <c r="P450" s="2" t="n">
        <v>0</v>
      </c>
      <c r="Q450" s="2" t="s">
        <v>15286</v>
      </c>
    </row>
    <row r="451" customFormat="false" ht="15" hidden="false" customHeight="false" outlineLevel="0" collapsed="false">
      <c r="A451" s="8" t="s">
        <v>5550</v>
      </c>
      <c r="B451" s="10" t="str">
        <f aca="false">'Layout Mercado Libre'!C451</f>
        <v>Cyrux Misoprostol 200 mcg 28 Tabletas</v>
      </c>
      <c r="C451" s="2" t="s">
        <v>89</v>
      </c>
      <c r="D451" s="2" t="s">
        <v>13864</v>
      </c>
      <c r="E451" s="2" t="s">
        <v>13865</v>
      </c>
      <c r="F451" s="2" t="s">
        <v>13866</v>
      </c>
      <c r="G451" s="2" t="s">
        <v>13889</v>
      </c>
      <c r="H451" s="2" t="s">
        <v>13890</v>
      </c>
      <c r="I451" s="2" t="s">
        <v>15287</v>
      </c>
      <c r="J451" s="2"/>
      <c r="K451" s="2" t="n">
        <v>281</v>
      </c>
      <c r="L451" s="2"/>
      <c r="M451" s="2" t="s">
        <v>15288</v>
      </c>
      <c r="N451" s="2" t="n">
        <f aca="false">COUNTA('Layout Mercado Libre'!AH451:AM451)</f>
        <v>3</v>
      </c>
      <c r="O451" s="2" t="s">
        <v>13882</v>
      </c>
      <c r="P451" s="2" t="n">
        <v>0</v>
      </c>
      <c r="Q451" s="2" t="s">
        <v>15289</v>
      </c>
    </row>
    <row r="452" customFormat="false" ht="15" hidden="false" customHeight="false" outlineLevel="0" collapsed="false">
      <c r="A452" s="8" t="s">
        <v>5562</v>
      </c>
      <c r="B452" s="10" t="str">
        <f aca="false">'Layout Mercado Libre'!C452</f>
        <v>Estomaquil Polvo 20 Sobres de 3 g</v>
      </c>
      <c r="C452" s="2" t="s">
        <v>89</v>
      </c>
      <c r="D452" s="2" t="s">
        <v>13864</v>
      </c>
      <c r="E452" s="2" t="s">
        <v>13865</v>
      </c>
      <c r="F452" s="2" t="s">
        <v>13914</v>
      </c>
      <c r="G452" s="2"/>
      <c r="H452" s="2"/>
      <c r="I452" s="2" t="s">
        <v>15290</v>
      </c>
      <c r="J452" s="2"/>
      <c r="K452" s="2" t="n">
        <v>750</v>
      </c>
      <c r="L452" s="2"/>
      <c r="M452" s="2" t="s">
        <v>15291</v>
      </c>
      <c r="N452" s="2" t="n">
        <f aca="false">COUNTA('Layout Mercado Libre'!AH452:AM452)</f>
        <v>3</v>
      </c>
      <c r="O452" s="2" t="s">
        <v>13871</v>
      </c>
      <c r="P452" s="2" t="n">
        <v>0</v>
      </c>
      <c r="Q452" s="2" t="s">
        <v>15292</v>
      </c>
    </row>
    <row r="453" customFormat="false" ht="15" hidden="false" customHeight="false" outlineLevel="0" collapsed="false">
      <c r="A453" s="8" t="s">
        <v>5577</v>
      </c>
      <c r="B453" s="10" t="str">
        <f aca="false">'Layout Mercado Libre'!C453</f>
        <v>Kaomycin Suspensión Neomicina Caolín Pectina 180 ml</v>
      </c>
      <c r="C453" s="2" t="s">
        <v>89</v>
      </c>
      <c r="D453" s="2" t="s">
        <v>13864</v>
      </c>
      <c r="E453" s="2" t="s">
        <v>13865</v>
      </c>
      <c r="F453" s="2" t="s">
        <v>13914</v>
      </c>
      <c r="G453" s="2"/>
      <c r="H453" s="2"/>
      <c r="I453" s="2" t="s">
        <v>15293</v>
      </c>
      <c r="J453" s="2"/>
      <c r="K453" s="2" t="n">
        <v>0</v>
      </c>
      <c r="L453" s="2"/>
      <c r="M453" s="2" t="s">
        <v>15294</v>
      </c>
      <c r="N453" s="2" t="n">
        <f aca="false">COUNTA('Layout Mercado Libre'!AH453:AM453)</f>
        <v>2</v>
      </c>
      <c r="O453" s="2" t="s">
        <v>13871</v>
      </c>
      <c r="P453" s="2" t="n">
        <v>0</v>
      </c>
      <c r="Q453" s="2" t="s">
        <v>15295</v>
      </c>
    </row>
    <row r="454" customFormat="false" ht="15" hidden="false" customHeight="false" outlineLevel="0" collapsed="false">
      <c r="A454" s="8" t="s">
        <v>5590</v>
      </c>
      <c r="B454" s="10" t="str">
        <f aca="false">'Layout Mercado Libre'!C454</f>
        <v>Pepto-Bismol Suspensión Sabor Original 236 ml</v>
      </c>
      <c r="C454" s="2" t="s">
        <v>89</v>
      </c>
      <c r="D454" s="2" t="s">
        <v>13864</v>
      </c>
      <c r="E454" s="2" t="s">
        <v>13865</v>
      </c>
      <c r="F454" s="2" t="s">
        <v>13914</v>
      </c>
      <c r="G454" s="2"/>
      <c r="H454" s="2"/>
      <c r="I454" s="2" t="s">
        <v>15296</v>
      </c>
      <c r="J454" s="2"/>
      <c r="K454" s="2" t="n">
        <v>537</v>
      </c>
      <c r="L454" s="2"/>
      <c r="M454" s="2" t="s">
        <v>15297</v>
      </c>
      <c r="N454" s="2" t="n">
        <f aca="false">COUNTA('Layout Mercado Libre'!AH454:AM454)</f>
        <v>2</v>
      </c>
      <c r="O454" s="2" t="s">
        <v>13882</v>
      </c>
      <c r="P454" s="2" t="n">
        <v>0</v>
      </c>
      <c r="Q454" s="2" t="s">
        <v>15298</v>
      </c>
    </row>
    <row r="455" customFormat="false" ht="15" hidden="false" customHeight="false" outlineLevel="0" collapsed="false">
      <c r="A455" s="8" t="s">
        <v>5602</v>
      </c>
      <c r="B455" s="10" t="str">
        <f aca="false">'Layout Mercado Libre'!C455</f>
        <v>Aminoefedrison NF Jarabe Ambroxol Teofilina 150 ml</v>
      </c>
      <c r="C455" s="2" t="s">
        <v>89</v>
      </c>
      <c r="D455" s="2" t="s">
        <v>13864</v>
      </c>
      <c r="E455" s="2" t="s">
        <v>13865</v>
      </c>
      <c r="F455" s="2" t="s">
        <v>13914</v>
      </c>
      <c r="G455" s="2"/>
      <c r="H455" s="2"/>
      <c r="I455" s="2" t="s">
        <v>15299</v>
      </c>
      <c r="J455" s="2"/>
      <c r="K455" s="2" t="n">
        <v>77</v>
      </c>
      <c r="L455" s="2"/>
      <c r="M455" s="2" t="s">
        <v>15300</v>
      </c>
      <c r="N455" s="2" t="n">
        <f aca="false">COUNTA('Layout Mercado Libre'!AH455:AM455)</f>
        <v>4</v>
      </c>
      <c r="O455" s="2" t="s">
        <v>13882</v>
      </c>
      <c r="P455" s="2" t="n">
        <v>1</v>
      </c>
      <c r="Q455" s="2" t="s">
        <v>15301</v>
      </c>
    </row>
    <row r="456" customFormat="false" ht="15" hidden="false" customHeight="false" outlineLevel="0" collapsed="false">
      <c r="A456" s="8" t="s">
        <v>5617</v>
      </c>
      <c r="B456" s="10" t="str">
        <f aca="false">'Layout Mercado Libre'!C456</f>
        <v>Alka-Seltzer Tabletas Efervescentes Caja con 100</v>
      </c>
      <c r="C456" s="2" t="s">
        <v>89</v>
      </c>
      <c r="D456" s="2" t="s">
        <v>13864</v>
      </c>
      <c r="E456" s="2" t="s">
        <v>13865</v>
      </c>
      <c r="F456" s="2" t="s">
        <v>13914</v>
      </c>
      <c r="G456" s="2"/>
      <c r="H456" s="2"/>
      <c r="I456" s="2" t="s">
        <v>15302</v>
      </c>
      <c r="J456" s="2"/>
      <c r="K456" s="2" t="n">
        <v>117</v>
      </c>
      <c r="L456" s="2"/>
      <c r="M456" s="2" t="s">
        <v>15303</v>
      </c>
      <c r="N456" s="2" t="n">
        <f aca="false">COUNTA('Layout Mercado Libre'!AH456:AM456)</f>
        <v>3</v>
      </c>
      <c r="O456" s="2" t="s">
        <v>13882</v>
      </c>
      <c r="P456" s="2" t="n">
        <v>0</v>
      </c>
      <c r="Q456" s="2" t="s">
        <v>15304</v>
      </c>
    </row>
    <row r="457" customFormat="false" ht="15" hidden="false" customHeight="false" outlineLevel="0" collapsed="false">
      <c r="A457" s="8" t="s">
        <v>5631</v>
      </c>
      <c r="B457" s="10" t="str">
        <f aca="false">'Layout Mercado Libre'!C457</f>
        <v>Solución Cloruro de Sodio 0.9% PiSA Solución CS 1000 ml</v>
      </c>
      <c r="C457" s="2" t="s">
        <v>89</v>
      </c>
      <c r="D457" s="2" t="s">
        <v>13864</v>
      </c>
      <c r="E457" s="2" t="s">
        <v>13865</v>
      </c>
      <c r="F457" s="2" t="s">
        <v>13932</v>
      </c>
      <c r="G457" s="2"/>
      <c r="H457" s="2"/>
      <c r="I457" s="2" t="s">
        <v>15305</v>
      </c>
      <c r="J457" s="2"/>
      <c r="K457" s="2" t="n">
        <v>124</v>
      </c>
      <c r="L457" s="2"/>
      <c r="M457" s="2" t="s">
        <v>15306</v>
      </c>
      <c r="N457" s="2" t="n">
        <f aca="false">COUNTA('Layout Mercado Libre'!AH457:AM457)</f>
        <v>2</v>
      </c>
      <c r="O457" s="2" t="s">
        <v>13882</v>
      </c>
      <c r="P457" s="2" t="n">
        <v>0</v>
      </c>
      <c r="Q457" s="2" t="s">
        <v>15307</v>
      </c>
    </row>
    <row r="458" customFormat="false" ht="15" hidden="false" customHeight="false" outlineLevel="0" collapsed="false">
      <c r="A458" s="8" t="s">
        <v>5647</v>
      </c>
      <c r="B458" s="10" t="str">
        <f aca="false">'Layout Mercado Libre'!C458</f>
        <v>Bactrim Sulfametoxazol Trimetoprima 400/80 mg 30 Tabletas</v>
      </c>
      <c r="C458" s="2" t="s">
        <v>89</v>
      </c>
      <c r="D458" s="2" t="s">
        <v>13864</v>
      </c>
      <c r="E458" s="2" t="s">
        <v>13865</v>
      </c>
      <c r="F458" s="2" t="s">
        <v>13866</v>
      </c>
      <c r="G458" s="2" t="s">
        <v>13967</v>
      </c>
      <c r="H458" s="2" t="s">
        <v>13968</v>
      </c>
      <c r="I458" s="2" t="s">
        <v>15308</v>
      </c>
      <c r="J458" s="2"/>
      <c r="K458" s="2" t="n">
        <v>0</v>
      </c>
      <c r="L458" s="2"/>
      <c r="M458" s="2" t="s">
        <v>15309</v>
      </c>
      <c r="N458" s="2" t="n">
        <f aca="false">COUNTA('Layout Mercado Libre'!AH458:AM458)</f>
        <v>3</v>
      </c>
      <c r="O458" s="2" t="s">
        <v>13882</v>
      </c>
      <c r="P458" s="2" t="n">
        <v>0</v>
      </c>
      <c r="Q458" s="2" t="s">
        <v>15310</v>
      </c>
    </row>
    <row r="459" customFormat="false" ht="15" hidden="false" customHeight="false" outlineLevel="0" collapsed="false">
      <c r="A459" s="8" t="s">
        <v>5658</v>
      </c>
      <c r="B459" s="10" t="str">
        <f aca="false">'Layout Mercado Libre'!C459</f>
        <v>Krytantek PF Ofteno Dorzolamida Timolol Brimonidina 5 ml</v>
      </c>
      <c r="C459" s="2" t="s">
        <v>89</v>
      </c>
      <c r="D459" s="2" t="s">
        <v>13864</v>
      </c>
      <c r="E459" s="2" t="s">
        <v>13865</v>
      </c>
      <c r="F459" s="2" t="s">
        <v>13866</v>
      </c>
      <c r="G459" s="2" t="s">
        <v>14078</v>
      </c>
      <c r="H459" s="2" t="s">
        <v>14079</v>
      </c>
      <c r="I459" s="2" t="s">
        <v>15311</v>
      </c>
      <c r="J459" s="2"/>
      <c r="K459" s="2" t="n">
        <v>63</v>
      </c>
      <c r="L459" s="2"/>
      <c r="M459" s="2" t="s">
        <v>15312</v>
      </c>
      <c r="N459" s="2" t="n">
        <f aca="false">COUNTA('Layout Mercado Libre'!AH459:AM459)</f>
        <v>4</v>
      </c>
      <c r="O459" s="2" t="s">
        <v>13871</v>
      </c>
      <c r="P459" s="2" t="n">
        <v>0</v>
      </c>
      <c r="Q459" s="2" t="s">
        <v>15313</v>
      </c>
    </row>
    <row r="460" customFormat="false" ht="15" hidden="false" customHeight="false" outlineLevel="0" collapsed="false">
      <c r="A460" s="8" t="s">
        <v>5671</v>
      </c>
      <c r="B460" s="10" t="str">
        <f aca="false">'Layout Mercado Libre'!C460</f>
        <v>Clamoxin Amoxicilina Ác. Clavulánico 500/125 mg 10 Tabletas</v>
      </c>
      <c r="C460" s="2" t="s">
        <v>89</v>
      </c>
      <c r="D460" s="2" t="s">
        <v>13864</v>
      </c>
      <c r="E460" s="2" t="s">
        <v>13865</v>
      </c>
      <c r="F460" s="2" t="s">
        <v>13866</v>
      </c>
      <c r="G460" s="2" t="s">
        <v>13967</v>
      </c>
      <c r="H460" s="2" t="s">
        <v>13968</v>
      </c>
      <c r="I460" s="2" t="s">
        <v>15314</v>
      </c>
      <c r="J460" s="2"/>
      <c r="K460" s="2" t="n">
        <v>451</v>
      </c>
      <c r="L460" s="2"/>
      <c r="M460" s="2" t="s">
        <v>15315</v>
      </c>
      <c r="N460" s="2" t="n">
        <f aca="false">COUNTA('Layout Mercado Libre'!AH460:AM460)</f>
        <v>3</v>
      </c>
      <c r="O460" s="2" t="s">
        <v>13871</v>
      </c>
      <c r="P460" s="2" t="n">
        <v>0</v>
      </c>
      <c r="Q460" s="2" t="s">
        <v>15316</v>
      </c>
    </row>
    <row r="461" customFormat="false" ht="15" hidden="false" customHeight="false" outlineLevel="0" collapsed="false">
      <c r="A461" s="8" t="s">
        <v>5683</v>
      </c>
      <c r="B461" s="10" t="str">
        <f aca="false">'Layout Mercado Libre'!C461</f>
        <v>Sophixin DX Ofteno Ciprofloxacino Dexametasona 5 ml</v>
      </c>
      <c r="C461" s="2" t="s">
        <v>89</v>
      </c>
      <c r="D461" s="2" t="s">
        <v>13864</v>
      </c>
      <c r="E461" s="2" t="s">
        <v>13865</v>
      </c>
      <c r="F461" s="2" t="s">
        <v>13866</v>
      </c>
      <c r="G461" s="2" t="s">
        <v>14078</v>
      </c>
      <c r="H461" s="2" t="s">
        <v>14079</v>
      </c>
      <c r="I461" s="2" t="s">
        <v>15317</v>
      </c>
      <c r="J461" s="2"/>
      <c r="K461" s="2" t="n">
        <v>23</v>
      </c>
      <c r="L461" s="2"/>
      <c r="M461" s="2" t="s">
        <v>15318</v>
      </c>
      <c r="N461" s="2" t="n">
        <f aca="false">COUNTA('Layout Mercado Libre'!AH461:AM461)</f>
        <v>3</v>
      </c>
      <c r="O461" s="2" t="s">
        <v>13882</v>
      </c>
      <c r="P461" s="2" t="n">
        <v>0</v>
      </c>
      <c r="Q461" s="2" t="s">
        <v>15319</v>
      </c>
    </row>
    <row r="462" customFormat="false" ht="15" hidden="false" customHeight="false" outlineLevel="0" collapsed="false">
      <c r="A462" s="8" t="s">
        <v>5696</v>
      </c>
      <c r="B462" s="10" t="str">
        <f aca="false">'Layout Mercado Libre'!C462</f>
        <v>Electrolit Suero Rehidratante Sabor Coco 625 ml</v>
      </c>
      <c r="C462" s="2" t="s">
        <v>89</v>
      </c>
      <c r="D462" s="2" t="s">
        <v>13864</v>
      </c>
      <c r="E462" s="2" t="s">
        <v>13865</v>
      </c>
      <c r="F462" s="2" t="s">
        <v>13914</v>
      </c>
      <c r="G462" s="2"/>
      <c r="H462" s="2"/>
      <c r="I462" s="2" t="s">
        <v>15320</v>
      </c>
      <c r="J462" s="2"/>
      <c r="K462" s="2" t="n">
        <v>713</v>
      </c>
      <c r="L462" s="2" t="s">
        <v>15321</v>
      </c>
      <c r="M462" s="2" t="s">
        <v>15322</v>
      </c>
      <c r="N462" s="2" t="n">
        <f aca="false">COUNTA('Layout Mercado Libre'!AH462:AM462)</f>
        <v>2</v>
      </c>
      <c r="O462" s="2" t="s">
        <v>13882</v>
      </c>
      <c r="P462" s="2" t="n">
        <v>0</v>
      </c>
      <c r="Q462" s="2" t="s">
        <v>15323</v>
      </c>
    </row>
    <row r="463" customFormat="false" ht="15" hidden="false" customHeight="false" outlineLevel="0" collapsed="false">
      <c r="A463" s="8" t="s">
        <v>5707</v>
      </c>
      <c r="B463" s="10" t="str">
        <f aca="false">'Layout Mercado Libre'!C463</f>
        <v>Entresto Sacubitrilo Valsartán 50 mg 30 Comprimidos</v>
      </c>
      <c r="C463" s="2" t="s">
        <v>89</v>
      </c>
      <c r="D463" s="2" t="s">
        <v>13864</v>
      </c>
      <c r="E463" s="2" t="s">
        <v>13865</v>
      </c>
      <c r="F463" s="2" t="s">
        <v>13866</v>
      </c>
      <c r="G463" s="2" t="s">
        <v>14465</v>
      </c>
      <c r="H463" s="2" t="s">
        <v>14466</v>
      </c>
      <c r="I463" s="2" t="s">
        <v>15324</v>
      </c>
      <c r="J463" s="2"/>
      <c r="K463" s="2" t="n">
        <v>0</v>
      </c>
      <c r="L463" s="2"/>
      <c r="M463" s="2" t="s">
        <v>15325</v>
      </c>
      <c r="N463" s="2" t="n">
        <f aca="false">COUNTA('Layout Mercado Libre'!AH463:AM463)</f>
        <v>2</v>
      </c>
      <c r="O463" s="2" t="s">
        <v>13882</v>
      </c>
      <c r="P463" s="2" t="n">
        <v>0</v>
      </c>
      <c r="Q463" s="2" t="s">
        <v>15326</v>
      </c>
    </row>
    <row r="464" customFormat="false" ht="15" hidden="false" customHeight="false" outlineLevel="0" collapsed="false">
      <c r="A464" s="8" t="s">
        <v>5717</v>
      </c>
      <c r="B464" s="10" t="str">
        <f aca="false">'Layout Mercado Libre'!C464</f>
        <v>Trimebutina Simeticona 200 mg/75 mg Maver 24 Comprimidos</v>
      </c>
      <c r="C464" s="2" t="s">
        <v>89</v>
      </c>
      <c r="D464" s="2" t="s">
        <v>13864</v>
      </c>
      <c r="E464" s="2" t="s">
        <v>13865</v>
      </c>
      <c r="F464" s="2" t="s">
        <v>13866</v>
      </c>
      <c r="G464" s="2" t="s">
        <v>13889</v>
      </c>
      <c r="H464" s="2" t="s">
        <v>13890</v>
      </c>
      <c r="I464" s="2" t="s">
        <v>15327</v>
      </c>
      <c r="J464" s="2"/>
      <c r="K464" s="2" t="n">
        <v>0</v>
      </c>
      <c r="L464" s="2"/>
      <c r="M464" s="2" t="s">
        <v>15328</v>
      </c>
      <c r="N464" s="2" t="n">
        <f aca="false">COUNTA('Layout Mercado Libre'!AH464:AM464)</f>
        <v>2</v>
      </c>
      <c r="O464" s="2" t="s">
        <v>13882</v>
      </c>
      <c r="P464" s="2" t="n">
        <v>0</v>
      </c>
      <c r="Q464" s="2" t="s">
        <v>15329</v>
      </c>
    </row>
    <row r="465" customFormat="false" ht="15" hidden="false" customHeight="false" outlineLevel="0" collapsed="false">
      <c r="A465" s="8" t="s">
        <v>5728</v>
      </c>
      <c r="B465" s="10" t="str">
        <f aca="false">'Layout Mercado Libre'!C465</f>
        <v>Pañales Tena Pants Maxi Protect Mujer Talla G 14 Piezas</v>
      </c>
      <c r="C465" s="2" t="s">
        <v>89</v>
      </c>
      <c r="D465" s="2" t="s">
        <v>13864</v>
      </c>
      <c r="E465" s="2" t="s">
        <v>13865</v>
      </c>
      <c r="F465" s="2" t="s">
        <v>13873</v>
      </c>
      <c r="G465" s="2"/>
      <c r="H465" s="2"/>
      <c r="I465" s="2" t="s">
        <v>15330</v>
      </c>
      <c r="J465" s="2"/>
      <c r="K465" s="2" t="n">
        <v>92</v>
      </c>
      <c r="L465" s="2"/>
      <c r="M465" s="2" t="s">
        <v>15331</v>
      </c>
      <c r="N465" s="2" t="n">
        <f aca="false">COUNTA('Layout Mercado Libre'!AH465:AM465)</f>
        <v>2</v>
      </c>
      <c r="O465" s="2" t="s">
        <v>13882</v>
      </c>
      <c r="P465" s="2" t="n">
        <v>0</v>
      </c>
      <c r="Q465" s="2" t="s">
        <v>15332</v>
      </c>
    </row>
    <row r="466" customFormat="false" ht="15" hidden="false" customHeight="false" outlineLevel="0" collapsed="false">
      <c r="A466" s="8" t="s">
        <v>5739</v>
      </c>
      <c r="B466" s="10" t="str">
        <f aca="false">'Layout Mercado Libre'!C466</f>
        <v>Figral Sildenafil 100 mg 4 Tabletas</v>
      </c>
      <c r="C466" s="2" t="s">
        <v>89</v>
      </c>
      <c r="D466" s="2" t="s">
        <v>13864</v>
      </c>
      <c r="E466" s="2" t="s">
        <v>13865</v>
      </c>
      <c r="F466" s="2" t="s">
        <v>13866</v>
      </c>
      <c r="G466" s="2" t="s">
        <v>14142</v>
      </c>
      <c r="H466" s="2" t="s">
        <v>14143</v>
      </c>
      <c r="I466" s="2" t="s">
        <v>15333</v>
      </c>
      <c r="J466" s="2"/>
      <c r="K466" s="2" t="n">
        <v>2075</v>
      </c>
      <c r="L466" s="2" t="s">
        <v>15334</v>
      </c>
      <c r="M466" s="2" t="s">
        <v>15335</v>
      </c>
      <c r="N466" s="2" t="n">
        <f aca="false">COUNTA('Layout Mercado Libre'!AH466:AM466)</f>
        <v>5</v>
      </c>
      <c r="O466" s="2" t="s">
        <v>14543</v>
      </c>
      <c r="P466" s="2" t="n">
        <v>1</v>
      </c>
      <c r="Q466" s="2" t="s">
        <v>15336</v>
      </c>
    </row>
    <row r="467" customFormat="false" ht="15" hidden="false" customHeight="false" outlineLevel="0" collapsed="false">
      <c r="A467" s="8" t="s">
        <v>5753</v>
      </c>
      <c r="B467" s="10" t="str">
        <f aca="false">'Layout Mercado Libre'!C467</f>
        <v>Rezplen Claritromicina Ambroxol 500 mg/45 mg 10 Tabletas</v>
      </c>
      <c r="C467" s="2" t="s">
        <v>89</v>
      </c>
      <c r="D467" s="2" t="s">
        <v>13864</v>
      </c>
      <c r="E467" s="2" t="s">
        <v>13865</v>
      </c>
      <c r="F467" s="2" t="s">
        <v>13866</v>
      </c>
      <c r="G467" s="2" t="s">
        <v>13967</v>
      </c>
      <c r="H467" s="2" t="s">
        <v>13968</v>
      </c>
      <c r="I467" s="2" t="s">
        <v>15337</v>
      </c>
      <c r="J467" s="2"/>
      <c r="K467" s="2" t="n">
        <v>16</v>
      </c>
      <c r="L467" s="2"/>
      <c r="M467" s="2" t="s">
        <v>15338</v>
      </c>
      <c r="N467" s="2" t="n">
        <f aca="false">COUNTA('Layout Mercado Libre'!AH467:AM467)</f>
        <v>3</v>
      </c>
      <c r="O467" s="2" t="s">
        <v>13871</v>
      </c>
      <c r="P467" s="2" t="n">
        <v>0</v>
      </c>
      <c r="Q467" s="2" t="s">
        <v>15339</v>
      </c>
    </row>
    <row r="468" customFormat="false" ht="15" hidden="false" customHeight="false" outlineLevel="0" collapsed="false">
      <c r="A468" s="8" t="s">
        <v>5765</v>
      </c>
      <c r="B468" s="10" t="str">
        <f aca="false">'Layout Mercado Libre'!C468</f>
        <v>Crema Dental Colgate Luminous White Carbón Activado 66 ml</v>
      </c>
      <c r="C468" s="2" t="s">
        <v>89</v>
      </c>
      <c r="D468" s="2" t="s">
        <v>13864</v>
      </c>
      <c r="E468" s="2" t="s">
        <v>13865</v>
      </c>
      <c r="F468" s="2" t="s">
        <v>13873</v>
      </c>
      <c r="G468" s="2"/>
      <c r="H468" s="2"/>
      <c r="I468" s="2" t="s">
        <v>15340</v>
      </c>
      <c r="J468" s="2"/>
      <c r="K468" s="2" t="n">
        <v>252</v>
      </c>
      <c r="L468" s="2"/>
      <c r="M468" s="2" t="s">
        <v>15341</v>
      </c>
      <c r="N468" s="2" t="n">
        <f aca="false">COUNTA('Layout Mercado Libre'!AH468:AM468)</f>
        <v>3</v>
      </c>
      <c r="O468" s="2" t="s">
        <v>13882</v>
      </c>
      <c r="P468" s="2" t="n">
        <v>0</v>
      </c>
      <c r="Q468" s="2" t="s">
        <v>15342</v>
      </c>
    </row>
    <row r="469" customFormat="false" ht="15" hidden="false" customHeight="false" outlineLevel="0" collapsed="false">
      <c r="A469" s="8" t="s">
        <v>5776</v>
      </c>
      <c r="B469" s="10" t="str">
        <f aca="false">'Layout Mercado Libre'!C469</f>
        <v>Dolo-Neurobión Diclofenaco Vitaminas B 50 mg 5 Tabletas</v>
      </c>
      <c r="C469" s="2" t="s">
        <v>89</v>
      </c>
      <c r="D469" s="2" t="s">
        <v>13864</v>
      </c>
      <c r="E469" s="2" t="s">
        <v>13865</v>
      </c>
      <c r="F469" s="2" t="s">
        <v>13932</v>
      </c>
      <c r="G469" s="2"/>
      <c r="H469" s="2"/>
      <c r="I469" s="2" t="s">
        <v>15343</v>
      </c>
      <c r="J469" s="2"/>
      <c r="K469" s="2" t="n">
        <v>388</v>
      </c>
      <c r="L469" s="2"/>
      <c r="M469" s="2" t="s">
        <v>15344</v>
      </c>
      <c r="N469" s="2" t="n">
        <f aca="false">COUNTA('Layout Mercado Libre'!AH469:AM469)</f>
        <v>2</v>
      </c>
      <c r="O469" s="2" t="s">
        <v>13882</v>
      </c>
      <c r="P469" s="2" t="n">
        <v>0</v>
      </c>
      <c r="Q469" s="2" t="s">
        <v>15345</v>
      </c>
    </row>
    <row r="470" customFormat="false" ht="15" hidden="false" customHeight="false" outlineLevel="0" collapsed="false">
      <c r="A470" s="8" t="s">
        <v>5785</v>
      </c>
      <c r="B470" s="10" t="str">
        <f aca="false">'Layout Mercado Libre'!C470</f>
        <v>Solución CS PiSA Cloruro de Sodio 0.9% 500 ml</v>
      </c>
      <c r="C470" s="2" t="s">
        <v>89</v>
      </c>
      <c r="D470" s="2" t="s">
        <v>13864</v>
      </c>
      <c r="E470" s="2" t="s">
        <v>13865</v>
      </c>
      <c r="F470" s="2" t="s">
        <v>13866</v>
      </c>
      <c r="G470" s="2" t="s">
        <v>14460</v>
      </c>
      <c r="H470" s="2" t="s">
        <v>14461</v>
      </c>
      <c r="I470" s="2" t="s">
        <v>15346</v>
      </c>
      <c r="J470" s="2"/>
      <c r="K470" s="2" t="n">
        <v>695</v>
      </c>
      <c r="L470" s="2"/>
      <c r="M470" s="2" t="s">
        <v>15347</v>
      </c>
      <c r="N470" s="2" t="n">
        <f aca="false">COUNTA('Layout Mercado Libre'!AH470:AM470)</f>
        <v>2</v>
      </c>
      <c r="O470" s="2" t="s">
        <v>13871</v>
      </c>
      <c r="P470" s="2" t="n">
        <v>0</v>
      </c>
      <c r="Q470" s="2" t="s">
        <v>15348</v>
      </c>
    </row>
    <row r="471" customFormat="false" ht="15" hidden="false" customHeight="false" outlineLevel="0" collapsed="false">
      <c r="A471" s="8" t="s">
        <v>5795</v>
      </c>
      <c r="B471" s="10" t="str">
        <f aca="false">'Layout Mercado Libre'!C471</f>
        <v>Troferit Flow Jarabe Dropropizina Ambroxol 3 mg/ml 120 ml</v>
      </c>
      <c r="C471" s="2" t="s">
        <v>89</v>
      </c>
      <c r="D471" s="2" t="s">
        <v>13864</v>
      </c>
      <c r="E471" s="2" t="s">
        <v>13865</v>
      </c>
      <c r="F471" s="2" t="s">
        <v>13932</v>
      </c>
      <c r="G471" s="2"/>
      <c r="H471" s="2"/>
      <c r="I471" s="2" t="s">
        <v>15349</v>
      </c>
      <c r="J471" s="2"/>
      <c r="K471" s="2" t="n">
        <v>22</v>
      </c>
      <c r="L471" s="2"/>
      <c r="M471" s="2" t="s">
        <v>15350</v>
      </c>
      <c r="N471" s="2" t="n">
        <f aca="false">COUNTA('Layout Mercado Libre'!AH471:AM471)</f>
        <v>3</v>
      </c>
      <c r="O471" s="2" t="s">
        <v>13882</v>
      </c>
      <c r="P471" s="2" t="n">
        <v>0</v>
      </c>
      <c r="Q471" s="2" t="s">
        <v>15351</v>
      </c>
    </row>
    <row r="472" customFormat="false" ht="15" hidden="false" customHeight="false" outlineLevel="0" collapsed="false">
      <c r="A472" s="8" t="s">
        <v>5808</v>
      </c>
      <c r="B472" s="10" t="str">
        <f aca="false">'Layout Mercado Libre'!C472</f>
        <v>Yasmin Drospirenona Etinilestradiol 3/0.03 mg 21 Grageas</v>
      </c>
      <c r="C472" s="2" t="s">
        <v>89</v>
      </c>
      <c r="D472" s="2" t="s">
        <v>13864</v>
      </c>
      <c r="E472" s="2" t="s">
        <v>13865</v>
      </c>
      <c r="F472" s="2" t="s">
        <v>13866</v>
      </c>
      <c r="G472" s="2" t="s">
        <v>14225</v>
      </c>
      <c r="H472" s="2" t="s">
        <v>14226</v>
      </c>
      <c r="I472" s="2" t="s">
        <v>15352</v>
      </c>
      <c r="J472" s="2"/>
      <c r="K472" s="2" t="n">
        <v>0</v>
      </c>
      <c r="L472" s="2"/>
      <c r="M472" s="2" t="s">
        <v>15353</v>
      </c>
      <c r="N472" s="2" t="n">
        <f aca="false">COUNTA('Layout Mercado Libre'!AH472:AM472)</f>
        <v>1</v>
      </c>
      <c r="O472" s="2" t="s">
        <v>13938</v>
      </c>
      <c r="P472" s="2" t="n">
        <v>0</v>
      </c>
      <c r="Q472" s="2" t="s">
        <v>15354</v>
      </c>
    </row>
    <row r="473" customFormat="false" ht="15" hidden="false" customHeight="false" outlineLevel="0" collapsed="false">
      <c r="A473" s="8" t="s">
        <v>5820</v>
      </c>
      <c r="B473" s="10" t="str">
        <f aca="false">'Layout Mercado Libre'!C473</f>
        <v>Iliadin Adulto Oximetazolina 0.05% Spray Nasal 20 ml</v>
      </c>
      <c r="C473" s="2" t="s">
        <v>89</v>
      </c>
      <c r="D473" s="2" t="s">
        <v>13864</v>
      </c>
      <c r="E473" s="2" t="s">
        <v>13865</v>
      </c>
      <c r="F473" s="2" t="s">
        <v>13914</v>
      </c>
      <c r="G473" s="2"/>
      <c r="H473" s="2"/>
      <c r="I473" s="2" t="s">
        <v>15355</v>
      </c>
      <c r="J473" s="2"/>
      <c r="K473" s="2" t="n">
        <v>321</v>
      </c>
      <c r="L473" s="2"/>
      <c r="M473" s="2" t="s">
        <v>15356</v>
      </c>
      <c r="N473" s="2" t="n">
        <f aca="false">COUNTA('Layout Mercado Libre'!AH473:AM473)</f>
        <v>2</v>
      </c>
      <c r="O473" s="2" t="s">
        <v>13882</v>
      </c>
      <c r="P473" s="2" t="n">
        <v>0</v>
      </c>
      <c r="Q473" s="2" t="s">
        <v>15357</v>
      </c>
    </row>
    <row r="474" customFormat="false" ht="15" hidden="false" customHeight="false" outlineLevel="0" collapsed="false">
      <c r="A474" s="8" t="s">
        <v>5834</v>
      </c>
      <c r="B474" s="10" t="str">
        <f aca="false">'Layout Mercado Libre'!C474</f>
        <v>Sal de Uvas Picot Antiácido Efervescente 10 Sobres</v>
      </c>
      <c r="C474" s="2" t="s">
        <v>89</v>
      </c>
      <c r="D474" s="2" t="s">
        <v>13864</v>
      </c>
      <c r="E474" s="2" t="s">
        <v>13865</v>
      </c>
      <c r="F474" s="2" t="s">
        <v>13914</v>
      </c>
      <c r="G474" s="2"/>
      <c r="H474" s="2"/>
      <c r="I474" s="2" t="s">
        <v>15358</v>
      </c>
      <c r="J474" s="2"/>
      <c r="K474" s="2" t="n">
        <v>1236</v>
      </c>
      <c r="L474" s="2"/>
      <c r="M474" s="2" t="s">
        <v>15359</v>
      </c>
      <c r="N474" s="2" t="n">
        <f aca="false">COUNTA('Layout Mercado Libre'!AH474:AM474)</f>
        <v>2</v>
      </c>
      <c r="O474" s="2" t="s">
        <v>13882</v>
      </c>
      <c r="P474" s="2" t="n">
        <v>0</v>
      </c>
      <c r="Q474" s="2" t="s">
        <v>15360</v>
      </c>
    </row>
    <row r="475" customFormat="false" ht="15" hidden="false" customHeight="false" outlineLevel="0" collapsed="false">
      <c r="A475" s="8" t="s">
        <v>5848</v>
      </c>
      <c r="B475" s="10" t="str">
        <f aca="false">'Layout Mercado Libre'!C475</f>
        <v>Ferricol Hierro Aminoquelado Ácido Fólico 30 Tabletas</v>
      </c>
      <c r="C475" s="2" t="s">
        <v>89</v>
      </c>
      <c r="D475" s="2" t="s">
        <v>13864</v>
      </c>
      <c r="E475" s="2" t="s">
        <v>13865</v>
      </c>
      <c r="F475" s="2" t="s">
        <v>13932</v>
      </c>
      <c r="G475" s="2"/>
      <c r="H475" s="2"/>
      <c r="I475" s="2" t="s">
        <v>15361</v>
      </c>
      <c r="J475" s="2"/>
      <c r="K475" s="2" t="n">
        <v>157</v>
      </c>
      <c r="L475" s="2"/>
      <c r="M475" s="2" t="s">
        <v>15362</v>
      </c>
      <c r="N475" s="2" t="n">
        <f aca="false">COUNTA('Layout Mercado Libre'!AH475:AM475)</f>
        <v>3</v>
      </c>
      <c r="O475" s="2" t="s">
        <v>13882</v>
      </c>
      <c r="P475" s="2" t="n">
        <v>0</v>
      </c>
      <c r="Q475" s="2" t="s">
        <v>15363</v>
      </c>
    </row>
    <row r="476" customFormat="false" ht="15" hidden="false" customHeight="false" outlineLevel="0" collapsed="false">
      <c r="A476" s="8" t="s">
        <v>5860</v>
      </c>
      <c r="B476" s="10" t="str">
        <f aca="false">'Layout Mercado Libre'!C476</f>
        <v>Clamoxin 12h Amoxicilina 875/125 mg 14 Tabletas</v>
      </c>
      <c r="C476" s="2" t="s">
        <v>89</v>
      </c>
      <c r="D476" s="2" t="s">
        <v>13864</v>
      </c>
      <c r="E476" s="2" t="s">
        <v>13865</v>
      </c>
      <c r="F476" s="2" t="s">
        <v>13866</v>
      </c>
      <c r="G476" s="2" t="s">
        <v>13967</v>
      </c>
      <c r="H476" s="2" t="s">
        <v>13968</v>
      </c>
      <c r="I476" s="2" t="s">
        <v>15364</v>
      </c>
      <c r="J476" s="2"/>
      <c r="K476" s="2" t="n">
        <v>0</v>
      </c>
      <c r="L476" s="2"/>
      <c r="M476" s="2" t="s">
        <v>15365</v>
      </c>
      <c r="N476" s="2" t="n">
        <f aca="false">COUNTA('Layout Mercado Libre'!AH476:AM476)</f>
        <v>2</v>
      </c>
      <c r="O476" s="2" t="s">
        <v>13882</v>
      </c>
      <c r="P476" s="2" t="n">
        <v>0</v>
      </c>
      <c r="Q476" s="2" t="s">
        <v>15366</v>
      </c>
    </row>
    <row r="477" customFormat="false" ht="15" hidden="false" customHeight="false" outlineLevel="0" collapsed="false">
      <c r="A477" s="8" t="s">
        <v>5870</v>
      </c>
      <c r="B477" s="10" t="str">
        <f aca="false">'Layout Mercado Libre'!C477</f>
        <v>Graneodin F Flurbiprofeno 8.75 mg Miel Limón 16 Pastillas</v>
      </c>
      <c r="C477" s="2" t="s">
        <v>89</v>
      </c>
      <c r="D477" s="2" t="s">
        <v>13864</v>
      </c>
      <c r="E477" s="2" t="s">
        <v>13865</v>
      </c>
      <c r="F477" s="2" t="s">
        <v>13914</v>
      </c>
      <c r="G477" s="2"/>
      <c r="H477" s="2"/>
      <c r="I477" s="2" t="s">
        <v>15367</v>
      </c>
      <c r="J477" s="2"/>
      <c r="K477" s="2" t="n">
        <v>0</v>
      </c>
      <c r="L477" s="2"/>
      <c r="M477" s="2" t="s">
        <v>15368</v>
      </c>
      <c r="N477" s="2" t="n">
        <f aca="false">COUNTA('Layout Mercado Libre'!AH477:AM477)</f>
        <v>3</v>
      </c>
      <c r="O477" s="2" t="s">
        <v>13882</v>
      </c>
      <c r="P477" s="2" t="n">
        <v>1</v>
      </c>
      <c r="Q477" s="2" t="s">
        <v>15369</v>
      </c>
    </row>
    <row r="478" customFormat="false" ht="15" hidden="false" customHeight="false" outlineLevel="0" collapsed="false">
      <c r="A478" s="8" t="s">
        <v>5885</v>
      </c>
      <c r="B478" s="10" t="str">
        <f aca="false">'Layout Mercado Libre'!C478</f>
        <v>Amoxil Amoxicilina 500 mg 12 Cápsulas</v>
      </c>
      <c r="C478" s="2" t="s">
        <v>89</v>
      </c>
      <c r="D478" s="2" t="s">
        <v>13864</v>
      </c>
      <c r="E478" s="2" t="s">
        <v>13865</v>
      </c>
      <c r="F478" s="2" t="s">
        <v>13866</v>
      </c>
      <c r="G478" s="2" t="s">
        <v>13967</v>
      </c>
      <c r="H478" s="2" t="s">
        <v>13968</v>
      </c>
      <c r="I478" s="2" t="s">
        <v>15370</v>
      </c>
      <c r="J478" s="2"/>
      <c r="K478" s="2" t="n">
        <v>0</v>
      </c>
      <c r="L478" s="2"/>
      <c r="M478" s="2" t="s">
        <v>15371</v>
      </c>
      <c r="N478" s="2" t="n">
        <f aca="false">COUNTA('Layout Mercado Libre'!AH478:AM478)</f>
        <v>3</v>
      </c>
      <c r="O478" s="2" t="s">
        <v>13882</v>
      </c>
      <c r="P478" s="2" t="n">
        <v>1</v>
      </c>
      <c r="Q478" s="2" t="s">
        <v>15372</v>
      </c>
    </row>
    <row r="479" customFormat="false" ht="15" hidden="false" customHeight="false" outlineLevel="0" collapsed="false">
      <c r="A479" s="8" t="s">
        <v>5894</v>
      </c>
      <c r="B479" s="10" t="str">
        <f aca="false">'Layout Mercado Libre'!C479</f>
        <v>Tabcin 500 mg Efervescente Antigripal 12 Tabletas</v>
      </c>
      <c r="C479" s="2" t="s">
        <v>89</v>
      </c>
      <c r="D479" s="2" t="s">
        <v>13864</v>
      </c>
      <c r="E479" s="2" t="s">
        <v>13865</v>
      </c>
      <c r="F479" s="2" t="s">
        <v>13914</v>
      </c>
      <c r="G479" s="2"/>
      <c r="H479" s="2"/>
      <c r="I479" s="2" t="s">
        <v>15373</v>
      </c>
      <c r="J479" s="2"/>
      <c r="K479" s="2" t="n">
        <v>647</v>
      </c>
      <c r="L479" s="2"/>
      <c r="M479" s="2" t="s">
        <v>15374</v>
      </c>
      <c r="N479" s="2" t="n">
        <f aca="false">COUNTA('Layout Mercado Libre'!AH479:AM479)</f>
        <v>2</v>
      </c>
      <c r="O479" s="2" t="s">
        <v>13882</v>
      </c>
      <c r="P479" s="2" t="n">
        <v>0</v>
      </c>
      <c r="Q479" s="2" t="s">
        <v>15375</v>
      </c>
    </row>
    <row r="480" customFormat="false" ht="15" hidden="false" customHeight="false" outlineLevel="0" collapsed="false">
      <c r="A480" s="8" t="s">
        <v>5905</v>
      </c>
      <c r="B480" s="10" t="str">
        <f aca="false">'Layout Mercado Libre'!C480</f>
        <v>Afrin No Drip Congestión Severa Oximetazolina 15 ml</v>
      </c>
      <c r="C480" s="2" t="s">
        <v>89</v>
      </c>
      <c r="D480" s="2" t="s">
        <v>13864</v>
      </c>
      <c r="E480" s="2" t="s">
        <v>13865</v>
      </c>
      <c r="F480" s="2" t="s">
        <v>13914</v>
      </c>
      <c r="G480" s="2"/>
      <c r="H480" s="2"/>
      <c r="I480" s="2" t="s">
        <v>15376</v>
      </c>
      <c r="J480" s="2"/>
      <c r="K480" s="2" t="n">
        <v>238</v>
      </c>
      <c r="L480" s="2" t="s">
        <v>15377</v>
      </c>
      <c r="M480" s="2" t="s">
        <v>15378</v>
      </c>
      <c r="N480" s="2" t="n">
        <f aca="false">COUNTA('Layout Mercado Libre'!AH480:AM480)</f>
        <v>2</v>
      </c>
      <c r="O480" s="2" t="s">
        <v>13938</v>
      </c>
      <c r="P480" s="2" t="n">
        <v>0</v>
      </c>
      <c r="Q480" s="2" t="s">
        <v>15379</v>
      </c>
    </row>
    <row r="481" customFormat="false" ht="15" hidden="false" customHeight="false" outlineLevel="0" collapsed="false">
      <c r="A481" s="8" t="s">
        <v>5917</v>
      </c>
      <c r="B481" s="10" t="str">
        <f aca="false">'Layout Mercado Libre'!C481</f>
        <v>Adel Claritromicina 500 mg 10 Tabletas</v>
      </c>
      <c r="C481" s="2" t="s">
        <v>89</v>
      </c>
      <c r="D481" s="2" t="s">
        <v>13864</v>
      </c>
      <c r="E481" s="2" t="s">
        <v>13865</v>
      </c>
      <c r="F481" s="2" t="s">
        <v>13866</v>
      </c>
      <c r="G481" s="2" t="s">
        <v>13967</v>
      </c>
      <c r="H481" s="2" t="s">
        <v>13968</v>
      </c>
      <c r="I481" s="2" t="s">
        <v>15380</v>
      </c>
      <c r="J481" s="2"/>
      <c r="K481" s="2" t="n">
        <v>0</v>
      </c>
      <c r="L481" s="2"/>
      <c r="M481" s="2" t="s">
        <v>15381</v>
      </c>
      <c r="N481" s="2" t="n">
        <f aca="false">COUNTA('Layout Mercado Libre'!AH481:AM481)</f>
        <v>1</v>
      </c>
      <c r="O481" s="2" t="s">
        <v>13871</v>
      </c>
      <c r="P481" s="2" t="n">
        <v>0</v>
      </c>
      <c r="Q481" s="2" t="s">
        <v>15382</v>
      </c>
    </row>
    <row r="482" customFormat="false" ht="15" hidden="false" customHeight="false" outlineLevel="0" collapsed="false">
      <c r="A482" s="8" t="s">
        <v>5926</v>
      </c>
      <c r="B482" s="10" t="str">
        <f aca="false">'Layout Mercado Libre'!C482</f>
        <v>Jarsix Loratadina Betametasona Solución 100/5 mg 60 ml</v>
      </c>
      <c r="C482" s="2" t="s">
        <v>89</v>
      </c>
      <c r="D482" s="2" t="s">
        <v>13864</v>
      </c>
      <c r="E482" s="2" t="s">
        <v>13865</v>
      </c>
      <c r="F482" s="2" t="s">
        <v>13866</v>
      </c>
      <c r="G482" s="2" t="s">
        <v>14395</v>
      </c>
      <c r="H482" s="2" t="s">
        <v>14396</v>
      </c>
      <c r="I482" s="2" t="s">
        <v>15383</v>
      </c>
      <c r="J482" s="2"/>
      <c r="K482" s="2" t="n">
        <v>96</v>
      </c>
      <c r="L482" s="2"/>
      <c r="M482" s="2" t="s">
        <v>15384</v>
      </c>
      <c r="N482" s="2" t="n">
        <f aca="false">COUNTA('Layout Mercado Libre'!AH482:AM482)</f>
        <v>3</v>
      </c>
      <c r="O482" s="2" t="s">
        <v>13871</v>
      </c>
      <c r="P482" s="2" t="n">
        <v>0</v>
      </c>
      <c r="Q482" s="2" t="s">
        <v>15385</v>
      </c>
    </row>
    <row r="483" customFormat="false" ht="15" hidden="false" customHeight="false" outlineLevel="0" collapsed="false">
      <c r="A483" s="8" t="s">
        <v>5938</v>
      </c>
      <c r="B483" s="10" t="str">
        <f aca="false">'Layout Mercado Libre'!C483</f>
        <v>Postinor Unidosis Levonorgestrel 1.5 mg 1 Tableta</v>
      </c>
      <c r="C483" s="2" t="s">
        <v>89</v>
      </c>
      <c r="D483" s="2" t="s">
        <v>13864</v>
      </c>
      <c r="E483" s="2" t="s">
        <v>13865</v>
      </c>
      <c r="F483" s="2" t="s">
        <v>13914</v>
      </c>
      <c r="G483" s="2"/>
      <c r="H483" s="2"/>
      <c r="I483" s="2" t="s">
        <v>15386</v>
      </c>
      <c r="J483" s="2"/>
      <c r="K483" s="2" t="n">
        <v>2569</v>
      </c>
      <c r="L483" s="2"/>
      <c r="M483" s="2" t="s">
        <v>15387</v>
      </c>
      <c r="N483" s="2" t="n">
        <f aca="false">COUNTA('Layout Mercado Libre'!AH483:AM483)</f>
        <v>1</v>
      </c>
      <c r="O483" s="2" t="s">
        <v>13938</v>
      </c>
      <c r="P483" s="2" t="n">
        <v>0</v>
      </c>
      <c r="Q483" s="2" t="s">
        <v>15388</v>
      </c>
    </row>
    <row r="484" customFormat="false" ht="15" hidden="false" customHeight="false" outlineLevel="0" collapsed="false">
      <c r="A484" s="8" t="s">
        <v>5948</v>
      </c>
      <c r="B484" s="10" t="str">
        <f aca="false">'Layout Mercado Libre'!C484</f>
        <v>Herklin Clásico Shampoo Anti Piojos Fenotrina 0.2% 60 ml</v>
      </c>
      <c r="C484" s="2" t="s">
        <v>89</v>
      </c>
      <c r="D484" s="2" t="s">
        <v>13864</v>
      </c>
      <c r="E484" s="2" t="s">
        <v>13865</v>
      </c>
      <c r="F484" s="2" t="s">
        <v>13914</v>
      </c>
      <c r="G484" s="2"/>
      <c r="H484" s="2"/>
      <c r="I484" s="2" t="s">
        <v>15389</v>
      </c>
      <c r="J484" s="2"/>
      <c r="K484" s="2" t="n">
        <v>817</v>
      </c>
      <c r="L484" s="2"/>
      <c r="M484" s="2" t="s">
        <v>15390</v>
      </c>
      <c r="N484" s="2" t="n">
        <f aca="false">COUNTA('Layout Mercado Libre'!AH484:AM484)</f>
        <v>2</v>
      </c>
      <c r="O484" s="2" t="s">
        <v>13938</v>
      </c>
      <c r="P484" s="2" t="n">
        <v>0</v>
      </c>
      <c r="Q484" s="2" t="s">
        <v>15391</v>
      </c>
    </row>
    <row r="485" customFormat="false" ht="15" hidden="false" customHeight="false" outlineLevel="0" collapsed="false">
      <c r="A485" s="8" t="s">
        <v>5962</v>
      </c>
      <c r="B485" s="10" t="str">
        <f aca="false">'Layout Mercado Libre'!C485</f>
        <v>Stadium Dexketoprofeno 25 mg 10 Tabletas</v>
      </c>
      <c r="C485" s="2" t="s">
        <v>89</v>
      </c>
      <c r="D485" s="2" t="s">
        <v>13864</v>
      </c>
      <c r="E485" s="2" t="s">
        <v>13865</v>
      </c>
      <c r="F485" s="2" t="s">
        <v>13932</v>
      </c>
      <c r="G485" s="2"/>
      <c r="H485" s="2"/>
      <c r="I485" s="2" t="s">
        <v>15392</v>
      </c>
      <c r="J485" s="2"/>
      <c r="K485" s="2" t="n">
        <v>120</v>
      </c>
      <c r="L485" s="2"/>
      <c r="M485" s="2" t="s">
        <v>15393</v>
      </c>
      <c r="N485" s="2" t="n">
        <f aca="false">COUNTA('Layout Mercado Libre'!AH485:AM485)</f>
        <v>3</v>
      </c>
      <c r="O485" s="2" t="s">
        <v>13882</v>
      </c>
      <c r="P485" s="2" t="n">
        <v>0</v>
      </c>
      <c r="Q485" s="2" t="s">
        <v>15394</v>
      </c>
    </row>
    <row r="486" customFormat="false" ht="15" hidden="false" customHeight="false" outlineLevel="0" collapsed="false">
      <c r="A486" s="8" t="s">
        <v>5973</v>
      </c>
      <c r="B486" s="10" t="str">
        <f aca="false">'Layout Mercado Libre'!C486</f>
        <v>Alka-Seltzer Boost 10 Tabletas Efervescentes</v>
      </c>
      <c r="C486" s="2" t="s">
        <v>89</v>
      </c>
      <c r="D486" s="2" t="s">
        <v>13864</v>
      </c>
      <c r="E486" s="2" t="s">
        <v>13865</v>
      </c>
      <c r="F486" s="2" t="s">
        <v>13914</v>
      </c>
      <c r="G486" s="2"/>
      <c r="H486" s="2"/>
      <c r="I486" s="2" t="s">
        <v>15395</v>
      </c>
      <c r="J486" s="2"/>
      <c r="K486" s="2" t="n">
        <v>632</v>
      </c>
      <c r="L486" s="2"/>
      <c r="M486" s="2" t="s">
        <v>15396</v>
      </c>
      <c r="N486" s="2" t="n">
        <f aca="false">COUNTA('Layout Mercado Libre'!AH486:AM486)</f>
        <v>3</v>
      </c>
      <c r="O486" s="2" t="s">
        <v>13871</v>
      </c>
      <c r="P486" s="2" t="n">
        <v>0</v>
      </c>
      <c r="Q486" s="2" t="s">
        <v>15397</v>
      </c>
    </row>
    <row r="487" customFormat="false" ht="15" hidden="false" customHeight="false" outlineLevel="0" collapsed="false">
      <c r="A487" s="8" t="s">
        <v>5986</v>
      </c>
      <c r="B487" s="10" t="str">
        <f aca="false">'Layout Mercado Libre'!C487</f>
        <v>Gel Fijador Xtreme Professional Transparente 250 g</v>
      </c>
      <c r="C487" s="2" t="s">
        <v>89</v>
      </c>
      <c r="D487" s="2" t="s">
        <v>13864</v>
      </c>
      <c r="E487" s="2" t="s">
        <v>13865</v>
      </c>
      <c r="F487" s="2" t="s">
        <v>13873</v>
      </c>
      <c r="G487" s="2"/>
      <c r="H487" s="2"/>
      <c r="I487" s="2" t="s">
        <v>15398</v>
      </c>
      <c r="J487" s="2"/>
      <c r="K487" s="2" t="n">
        <v>200</v>
      </c>
      <c r="L487" s="2"/>
      <c r="M487" s="2" t="s">
        <v>15399</v>
      </c>
      <c r="N487" s="2" t="n">
        <f aca="false">COUNTA('Layout Mercado Libre'!AH487:AM487)</f>
        <v>2</v>
      </c>
      <c r="O487" s="2" t="s">
        <v>13871</v>
      </c>
      <c r="P487" s="2" t="n">
        <v>0</v>
      </c>
      <c r="Q487" s="2" t="s">
        <v>15400</v>
      </c>
    </row>
    <row r="488" customFormat="false" ht="15" hidden="false" customHeight="false" outlineLevel="0" collapsed="false">
      <c r="A488" s="8" t="s">
        <v>5999</v>
      </c>
      <c r="B488" s="10" t="str">
        <f aca="false">'Layout Mercado Libre'!C488</f>
        <v>Crema Teatrical Rosas y Lanolina 400 g</v>
      </c>
      <c r="C488" s="2" t="s">
        <v>89</v>
      </c>
      <c r="D488" s="2" t="s">
        <v>13864</v>
      </c>
      <c r="E488" s="2" t="s">
        <v>13865</v>
      </c>
      <c r="F488" s="2" t="s">
        <v>13873</v>
      </c>
      <c r="G488" s="2"/>
      <c r="H488" s="2"/>
      <c r="I488" s="2" t="s">
        <v>15401</v>
      </c>
      <c r="J488" s="2"/>
      <c r="K488" s="2" t="n">
        <v>158</v>
      </c>
      <c r="L488" s="2"/>
      <c r="M488" s="2" t="s">
        <v>15402</v>
      </c>
      <c r="N488" s="2" t="n">
        <f aca="false">COUNTA('Layout Mercado Libre'!AH488:AM488)</f>
        <v>3</v>
      </c>
      <c r="O488" s="2" t="s">
        <v>13882</v>
      </c>
      <c r="P488" s="2" t="n">
        <v>0</v>
      </c>
      <c r="Q488" s="2" t="s">
        <v>15403</v>
      </c>
    </row>
    <row r="489" customFormat="false" ht="15" hidden="false" customHeight="false" outlineLevel="0" collapsed="false">
      <c r="A489" s="8" t="s">
        <v>6012</v>
      </c>
      <c r="B489" s="10" t="str">
        <f aca="false">'Layout Mercado Libre'!C489</f>
        <v>Adimod Pidotimod 400 mg/7 ml Solución 10 Frascos</v>
      </c>
      <c r="C489" s="2" t="s">
        <v>89</v>
      </c>
      <c r="D489" s="2" t="s">
        <v>13864</v>
      </c>
      <c r="E489" s="2" t="s">
        <v>13865</v>
      </c>
      <c r="F489" s="2" t="s">
        <v>13866</v>
      </c>
      <c r="G489" s="2" t="s">
        <v>14853</v>
      </c>
      <c r="H489" s="2" t="s">
        <v>14854</v>
      </c>
      <c r="I489" s="2" t="s">
        <v>15404</v>
      </c>
      <c r="J489" s="2"/>
      <c r="K489" s="2" t="n">
        <v>0</v>
      </c>
      <c r="L489" s="2"/>
      <c r="M489" s="2" t="s">
        <v>15405</v>
      </c>
      <c r="N489" s="2" t="n">
        <f aca="false">COUNTA('Layout Mercado Libre'!AH489:AM489)</f>
        <v>2</v>
      </c>
      <c r="O489" s="2" t="s">
        <v>13871</v>
      </c>
      <c r="P489" s="2" t="n">
        <v>0</v>
      </c>
      <c r="Q489" s="2" t="s">
        <v>15406</v>
      </c>
    </row>
    <row r="490" customFormat="false" ht="15" hidden="false" customHeight="false" outlineLevel="0" collapsed="false">
      <c r="A490" s="8" t="s">
        <v>6021</v>
      </c>
      <c r="B490" s="10" t="str">
        <f aca="false">'Layout Mercado Libre'!C490</f>
        <v>Syncol Paracetamol Pamabrom Pirilamina 24 Comprimidos</v>
      </c>
      <c r="C490" s="2" t="s">
        <v>89</v>
      </c>
      <c r="D490" s="2" t="s">
        <v>13864</v>
      </c>
      <c r="E490" s="2" t="s">
        <v>13865</v>
      </c>
      <c r="F490" s="2" t="s">
        <v>13914</v>
      </c>
      <c r="G490" s="2"/>
      <c r="H490" s="2"/>
      <c r="I490" s="2" t="s">
        <v>15407</v>
      </c>
      <c r="J490" s="2"/>
      <c r="K490" s="2" t="n">
        <v>0</v>
      </c>
      <c r="L490" s="2"/>
      <c r="M490" s="2" t="s">
        <v>15408</v>
      </c>
      <c r="N490" s="2" t="n">
        <f aca="false">COUNTA('Layout Mercado Libre'!AH490:AM490)</f>
        <v>3</v>
      </c>
      <c r="O490" s="2" t="s">
        <v>13871</v>
      </c>
      <c r="P490" s="2" t="n">
        <v>0</v>
      </c>
      <c r="Q490" s="2" t="s">
        <v>15409</v>
      </c>
    </row>
    <row r="491" customFormat="false" ht="15" hidden="false" customHeight="false" outlineLevel="0" collapsed="false">
      <c r="A491" s="8" t="s">
        <v>6034</v>
      </c>
      <c r="B491" s="10" t="str">
        <f aca="false">'Layout Mercado Libre'!C491</f>
        <v>Concor Bisoprolol 5 mg 30 Tabletas</v>
      </c>
      <c r="C491" s="2" t="s">
        <v>89</v>
      </c>
      <c r="D491" s="2" t="s">
        <v>13864</v>
      </c>
      <c r="E491" s="2" t="s">
        <v>13865</v>
      </c>
      <c r="F491" s="2" t="s">
        <v>13866</v>
      </c>
      <c r="G491" s="2" t="s">
        <v>14465</v>
      </c>
      <c r="H491" s="2" t="s">
        <v>14466</v>
      </c>
      <c r="I491" s="2" t="s">
        <v>15410</v>
      </c>
      <c r="J491" s="2"/>
      <c r="K491" s="2" t="n">
        <v>0</v>
      </c>
      <c r="L491" s="2"/>
      <c r="M491" s="2" t="s">
        <v>15411</v>
      </c>
      <c r="N491" s="2" t="n">
        <f aca="false">COUNTA('Layout Mercado Libre'!AH491:AM491)</f>
        <v>4</v>
      </c>
      <c r="O491" s="2" t="s">
        <v>13871</v>
      </c>
      <c r="P491" s="2" t="n">
        <v>0</v>
      </c>
      <c r="Q491" s="2" t="s">
        <v>15412</v>
      </c>
    </row>
    <row r="492" customFormat="false" ht="15" hidden="false" customHeight="false" outlineLevel="0" collapsed="false">
      <c r="A492" s="8" t="s">
        <v>6047</v>
      </c>
      <c r="B492" s="10" t="str">
        <f aca="false">'Layout Mercado Libre'!C492</f>
        <v>Ciproflox DM Ciprofloxacino 1 g 7 Tabletas</v>
      </c>
      <c r="C492" s="2" t="s">
        <v>89</v>
      </c>
      <c r="D492" s="2" t="s">
        <v>13864</v>
      </c>
      <c r="E492" s="2" t="s">
        <v>13865</v>
      </c>
      <c r="F492" s="2" t="s">
        <v>13866</v>
      </c>
      <c r="G492" s="2" t="s">
        <v>13967</v>
      </c>
      <c r="H492" s="2" t="s">
        <v>13968</v>
      </c>
      <c r="I492" s="2" t="s">
        <v>15413</v>
      </c>
      <c r="J492" s="2"/>
      <c r="K492" s="2" t="n">
        <v>102</v>
      </c>
      <c r="L492" s="2"/>
      <c r="M492" s="2" t="s">
        <v>15414</v>
      </c>
      <c r="N492" s="2" t="n">
        <f aca="false">COUNTA('Layout Mercado Libre'!AH492:AM492)</f>
        <v>4</v>
      </c>
      <c r="O492" s="2" t="s">
        <v>13871</v>
      </c>
      <c r="P492" s="2" t="n">
        <v>0</v>
      </c>
      <c r="Q492" s="2" t="s">
        <v>15415</v>
      </c>
    </row>
    <row r="493" customFormat="false" ht="15" hidden="false" customHeight="false" outlineLevel="0" collapsed="false">
      <c r="A493" s="8" t="s">
        <v>6062</v>
      </c>
      <c r="B493" s="10" t="str">
        <f aca="false">'Layout Mercado Libre'!C493</f>
        <v>Crema Dental Colgate Triple Acción Menta Original 75 ml</v>
      </c>
      <c r="C493" s="2" t="s">
        <v>89</v>
      </c>
      <c r="D493" s="2" t="s">
        <v>13864</v>
      </c>
      <c r="E493" s="2" t="s">
        <v>13865</v>
      </c>
      <c r="F493" s="2" t="s">
        <v>13873</v>
      </c>
      <c r="G493" s="2"/>
      <c r="H493" s="2"/>
      <c r="I493" s="2" t="s">
        <v>15416</v>
      </c>
      <c r="J493" s="2"/>
      <c r="K493" s="2" t="n">
        <v>2020</v>
      </c>
      <c r="L493" s="2"/>
      <c r="M493" s="2" t="s">
        <v>15417</v>
      </c>
      <c r="N493" s="2" t="n">
        <f aca="false">COUNTA('Layout Mercado Libre'!AH493:AM493)</f>
        <v>2</v>
      </c>
      <c r="O493" s="2" t="s">
        <v>13882</v>
      </c>
      <c r="P493" s="2" t="n">
        <v>0</v>
      </c>
      <c r="Q493" s="2" t="s">
        <v>15418</v>
      </c>
    </row>
    <row r="494" customFormat="false" ht="15" hidden="false" customHeight="false" outlineLevel="0" collapsed="false">
      <c r="A494" s="8" t="s">
        <v>6071</v>
      </c>
      <c r="B494" s="10" t="str">
        <f aca="false">'Layout Mercado Libre'!C494</f>
        <v>Afumix Fluconazol Tinidazol 4 Tabletas</v>
      </c>
      <c r="C494" s="2" t="s">
        <v>89</v>
      </c>
      <c r="D494" s="2" t="s">
        <v>13864</v>
      </c>
      <c r="E494" s="2" t="s">
        <v>13865</v>
      </c>
      <c r="F494" s="2" t="s">
        <v>13866</v>
      </c>
      <c r="G494" s="2" t="s">
        <v>13967</v>
      </c>
      <c r="H494" s="2" t="s">
        <v>13968</v>
      </c>
      <c r="I494" s="2" t="s">
        <v>15419</v>
      </c>
      <c r="J494" s="2"/>
      <c r="K494" s="2" t="n">
        <v>153</v>
      </c>
      <c r="L494" s="2"/>
      <c r="M494" s="2" t="s">
        <v>15420</v>
      </c>
      <c r="N494" s="2" t="n">
        <f aca="false">COUNTA('Layout Mercado Libre'!AH494:AM494)</f>
        <v>2</v>
      </c>
      <c r="O494" s="2" t="s">
        <v>13871</v>
      </c>
      <c r="P494" s="2" t="n">
        <v>0</v>
      </c>
      <c r="Q494" s="2" t="s">
        <v>15421</v>
      </c>
    </row>
    <row r="495" customFormat="false" ht="15" hidden="false" customHeight="false" outlineLevel="0" collapsed="false">
      <c r="A495" s="8" t="s">
        <v>6082</v>
      </c>
      <c r="B495" s="10" t="str">
        <f aca="false">'Layout Mercado Libre'!C495</f>
        <v>Supositorios Senosiain Bebé Glicerol 1478 mg 10 Piezas</v>
      </c>
      <c r="C495" s="2" t="s">
        <v>89</v>
      </c>
      <c r="D495" s="2" t="s">
        <v>13864</v>
      </c>
      <c r="E495" s="2" t="s">
        <v>13865</v>
      </c>
      <c r="F495" s="2" t="s">
        <v>13914</v>
      </c>
      <c r="G495" s="2"/>
      <c r="H495" s="2"/>
      <c r="I495" s="2" t="s">
        <v>15422</v>
      </c>
      <c r="J495" s="2"/>
      <c r="K495" s="2" t="n">
        <v>1198</v>
      </c>
      <c r="L495" s="2"/>
      <c r="M495" s="2" t="s">
        <v>15423</v>
      </c>
      <c r="N495" s="2" t="n">
        <f aca="false">COUNTA('Layout Mercado Libre'!AH495:AM495)</f>
        <v>3</v>
      </c>
      <c r="O495" s="2" t="s">
        <v>13871</v>
      </c>
      <c r="P495" s="2" t="n">
        <v>0</v>
      </c>
      <c r="Q495" s="2" t="s">
        <v>15424</v>
      </c>
    </row>
    <row r="496" customFormat="false" ht="15" hidden="false" customHeight="false" outlineLevel="0" collapsed="false">
      <c r="A496" s="8" t="s">
        <v>6094</v>
      </c>
      <c r="B496" s="10" t="str">
        <f aca="false">'Layout Mercado Libre'!C496</f>
        <v>Kit Glucómetro Accu-Chek Active Roche</v>
      </c>
      <c r="C496" s="2" t="s">
        <v>89</v>
      </c>
      <c r="D496" s="2" t="s">
        <v>13864</v>
      </c>
      <c r="E496" s="2" t="s">
        <v>13865</v>
      </c>
      <c r="F496" s="2" t="s">
        <v>13873</v>
      </c>
      <c r="G496" s="2"/>
      <c r="H496" s="2"/>
      <c r="I496" s="2" t="s">
        <v>15425</v>
      </c>
      <c r="J496" s="2"/>
      <c r="K496" s="2" t="n">
        <v>141</v>
      </c>
      <c r="L496" s="2" t="s">
        <v>15426</v>
      </c>
      <c r="M496" s="2" t="s">
        <v>15427</v>
      </c>
      <c r="N496" s="2" t="n">
        <f aca="false">COUNTA('Layout Mercado Libre'!AH496:AM496)</f>
        <v>2</v>
      </c>
      <c r="O496" s="2" t="s">
        <v>13905</v>
      </c>
      <c r="P496" s="2" t="n">
        <v>0</v>
      </c>
      <c r="Q496" s="2" t="s">
        <v>15428</v>
      </c>
    </row>
    <row r="497" customFormat="false" ht="15" hidden="false" customHeight="false" outlineLevel="0" collapsed="false">
      <c r="A497" s="8" t="s">
        <v>6103</v>
      </c>
      <c r="B497" s="10" t="str">
        <f aca="false">'Layout Mercado Libre'!C497</f>
        <v>Danzen Serratiopeptidasa 5 mg 30 Tabletas</v>
      </c>
      <c r="C497" s="2" t="s">
        <v>89</v>
      </c>
      <c r="D497" s="2" t="s">
        <v>13864</v>
      </c>
      <c r="E497" s="2" t="s">
        <v>13865</v>
      </c>
      <c r="F497" s="2" t="s">
        <v>13866</v>
      </c>
      <c r="G497" s="2" t="s">
        <v>13940</v>
      </c>
      <c r="H497" s="2" t="s">
        <v>13941</v>
      </c>
      <c r="I497" s="2" t="s">
        <v>15429</v>
      </c>
      <c r="J497" s="2"/>
      <c r="K497" s="2" t="n">
        <v>82</v>
      </c>
      <c r="L497" s="2"/>
      <c r="M497" s="2" t="s">
        <v>15430</v>
      </c>
      <c r="N497" s="2" t="n">
        <f aca="false">COUNTA('Layout Mercado Libre'!AH497:AM497)</f>
        <v>3</v>
      </c>
      <c r="O497" s="2" t="s">
        <v>13871</v>
      </c>
      <c r="P497" s="2" t="n">
        <v>0</v>
      </c>
      <c r="Q497" s="2" t="s">
        <v>15431</v>
      </c>
    </row>
    <row r="498" customFormat="false" ht="15" hidden="false" customHeight="false" outlineLevel="0" collapsed="false">
      <c r="A498" s="8" t="s">
        <v>6115</v>
      </c>
      <c r="B498" s="10" t="str">
        <f aca="false">'Layout Mercado Libre'!C498</f>
        <v>Dalvear Dropropizina Bromhexina Jarabe Adulto 200 ml</v>
      </c>
      <c r="C498" s="2" t="s">
        <v>89</v>
      </c>
      <c r="D498" s="2" t="s">
        <v>13864</v>
      </c>
      <c r="E498" s="2" t="s">
        <v>13865</v>
      </c>
      <c r="F498" s="2" t="s">
        <v>13866</v>
      </c>
      <c r="G498" s="2" t="s">
        <v>14395</v>
      </c>
      <c r="H498" s="2" t="s">
        <v>14396</v>
      </c>
      <c r="I498" s="2" t="s">
        <v>15432</v>
      </c>
      <c r="J498" s="2"/>
      <c r="K498" s="2" t="n">
        <v>2</v>
      </c>
      <c r="L498" s="2"/>
      <c r="M498" s="2" t="s">
        <v>15433</v>
      </c>
      <c r="N498" s="2" t="n">
        <f aca="false">COUNTA('Layout Mercado Libre'!AH498:AM498)</f>
        <v>4</v>
      </c>
      <c r="O498" s="2" t="s">
        <v>13871</v>
      </c>
      <c r="P498" s="2" t="n">
        <v>0</v>
      </c>
      <c r="Q498" s="2" t="s">
        <v>15434</v>
      </c>
    </row>
    <row r="499" customFormat="false" ht="15" hidden="false" customHeight="false" outlineLevel="0" collapsed="false">
      <c r="A499" s="8" t="s">
        <v>6130</v>
      </c>
      <c r="B499" s="10" t="str">
        <f aca="false">'Layout Mercado Libre'!C499</f>
        <v>Tinte Just For Men Barba y Bigote Negro B-55</v>
      </c>
      <c r="C499" s="2" t="s">
        <v>89</v>
      </c>
      <c r="D499" s="2" t="s">
        <v>13864</v>
      </c>
      <c r="E499" s="2" t="s">
        <v>13865</v>
      </c>
      <c r="F499" s="2" t="s">
        <v>13873</v>
      </c>
      <c r="G499" s="2"/>
      <c r="H499" s="2"/>
      <c r="I499" s="2" t="s">
        <v>15435</v>
      </c>
      <c r="J499" s="2"/>
      <c r="K499" s="2" t="n">
        <v>4</v>
      </c>
      <c r="L499" s="2"/>
      <c r="M499" s="2" t="s">
        <v>15436</v>
      </c>
      <c r="N499" s="2" t="n">
        <f aca="false">COUNTA('Layout Mercado Libre'!AH499:AM499)</f>
        <v>3</v>
      </c>
      <c r="O499" s="2" t="s">
        <v>13871</v>
      </c>
      <c r="P499" s="2" t="n">
        <v>0</v>
      </c>
      <c r="Q499" s="2" t="s">
        <v>15437</v>
      </c>
    </row>
    <row r="500" customFormat="false" ht="15" hidden="false" customHeight="false" outlineLevel="0" collapsed="false">
      <c r="A500" s="8" t="s">
        <v>6147</v>
      </c>
      <c r="B500" s="10" t="str">
        <f aca="false">'Layout Mercado Libre'!C500</f>
        <v>Hemosin-K Solución Inyectable 10 mg/10 mg 3 Aplicaciones</v>
      </c>
      <c r="C500" s="2" t="s">
        <v>89</v>
      </c>
      <c r="D500" s="2" t="s">
        <v>13864</v>
      </c>
      <c r="E500" s="2" t="s">
        <v>13865</v>
      </c>
      <c r="F500" s="2" t="s">
        <v>13866</v>
      </c>
      <c r="G500" s="2" t="s">
        <v>13884</v>
      </c>
      <c r="H500" s="2" t="s">
        <v>13885</v>
      </c>
      <c r="I500" s="2" t="s">
        <v>15438</v>
      </c>
      <c r="J500" s="2"/>
      <c r="K500" s="2" t="n">
        <v>3</v>
      </c>
      <c r="L500" s="2"/>
      <c r="M500" s="2" t="s">
        <v>15439</v>
      </c>
      <c r="N500" s="2" t="n">
        <f aca="false">COUNTA('Layout Mercado Libre'!AH500:AM500)</f>
        <v>3</v>
      </c>
      <c r="O500" s="2" t="s">
        <v>13871</v>
      </c>
      <c r="P500" s="2" t="n">
        <v>0</v>
      </c>
      <c r="Q500" s="2" t="s">
        <v>15440</v>
      </c>
    </row>
    <row r="501" customFormat="false" ht="15" hidden="false" customHeight="false" outlineLevel="0" collapsed="false">
      <c r="A501" s="8" t="s">
        <v>6160</v>
      </c>
      <c r="B501" s="10" t="str">
        <f aca="false">'Layout Mercado Libre'!C501</f>
        <v>Talco para Bebé Mennen Baby Magic Azul 100 g</v>
      </c>
      <c r="C501" s="2" t="s">
        <v>89</v>
      </c>
      <c r="D501" s="2" t="s">
        <v>13864</v>
      </c>
      <c r="E501" s="2" t="s">
        <v>13865</v>
      </c>
      <c r="F501" s="2" t="s">
        <v>13873</v>
      </c>
      <c r="G501" s="2"/>
      <c r="H501" s="2"/>
      <c r="I501" s="2" t="s">
        <v>15441</v>
      </c>
      <c r="J501" s="2"/>
      <c r="K501" s="2" t="n">
        <v>957</v>
      </c>
      <c r="L501" s="2"/>
      <c r="M501" s="2" t="s">
        <v>15442</v>
      </c>
      <c r="N501" s="2" t="n">
        <f aca="false">COUNTA('Layout Mercado Libre'!AH501:AM501)</f>
        <v>3</v>
      </c>
      <c r="O501" s="2" t="s">
        <v>13871</v>
      </c>
      <c r="P501" s="2" t="n">
        <v>0</v>
      </c>
      <c r="Q501" s="2" t="s">
        <v>15443</v>
      </c>
    </row>
    <row r="502" customFormat="false" ht="15" hidden="false" customHeight="false" outlineLevel="0" collapsed="false">
      <c r="A502" s="8" t="s">
        <v>6174</v>
      </c>
      <c r="B502" s="10" t="str">
        <f aca="false">'Layout Mercado Libre'!C502</f>
        <v>Dapagliflozina 10 mg 28 Tabletas Camber</v>
      </c>
      <c r="C502" s="2" t="s">
        <v>89</v>
      </c>
      <c r="D502" s="2" t="s">
        <v>13864</v>
      </c>
      <c r="E502" s="2" t="s">
        <v>13865</v>
      </c>
      <c r="F502" s="2" t="s">
        <v>13866</v>
      </c>
      <c r="G502" s="2" t="s">
        <v>13889</v>
      </c>
      <c r="H502" s="2" t="s">
        <v>13890</v>
      </c>
      <c r="I502" s="2" t="s">
        <v>15444</v>
      </c>
      <c r="J502" s="2"/>
      <c r="K502" s="2" t="n">
        <v>50</v>
      </c>
      <c r="L502" s="2"/>
      <c r="M502" s="2" t="s">
        <v>15445</v>
      </c>
      <c r="N502" s="2" t="n">
        <f aca="false">COUNTA('Layout Mercado Libre'!AH502:AM502)</f>
        <v>3</v>
      </c>
      <c r="O502" s="2" t="s">
        <v>13882</v>
      </c>
      <c r="P502" s="2" t="n">
        <v>0</v>
      </c>
      <c r="Q502" s="2" t="s">
        <v>15446</v>
      </c>
    </row>
    <row r="503" customFormat="false" ht="15" hidden="false" customHeight="false" outlineLevel="0" collapsed="false">
      <c r="A503" s="8" t="s">
        <v>6188</v>
      </c>
      <c r="B503" s="10" t="str">
        <f aca="false">'Layout Mercado Libre'!C503</f>
        <v>Crema Facial Pond's Clarant B3 FPS 30 200 g</v>
      </c>
      <c r="C503" s="2" t="s">
        <v>89</v>
      </c>
      <c r="D503" s="2" t="s">
        <v>13864</v>
      </c>
      <c r="E503" s="2" t="s">
        <v>13865</v>
      </c>
      <c r="F503" s="2" t="s">
        <v>13873</v>
      </c>
      <c r="G503" s="2"/>
      <c r="H503" s="2"/>
      <c r="I503" s="2" t="s">
        <v>15447</v>
      </c>
      <c r="J503" s="2"/>
      <c r="K503" s="2" t="n">
        <v>48</v>
      </c>
      <c r="L503" s="2" t="s">
        <v>15448</v>
      </c>
      <c r="M503" s="2" t="s">
        <v>15449</v>
      </c>
      <c r="N503" s="2" t="n">
        <f aca="false">COUNTA('Layout Mercado Libre'!AH503:AM503)</f>
        <v>2</v>
      </c>
      <c r="O503" s="2" t="s">
        <v>13882</v>
      </c>
      <c r="P503" s="2" t="n">
        <v>0</v>
      </c>
      <c r="Q503" s="2" t="s">
        <v>15450</v>
      </c>
    </row>
    <row r="504" customFormat="false" ht="15" hidden="false" customHeight="false" outlineLevel="0" collapsed="false">
      <c r="A504" s="8" t="s">
        <v>6203</v>
      </c>
      <c r="B504" s="10" t="str">
        <f aca="false">'Layout Mercado Libre'!C504</f>
        <v>Suero Rehidratante Electrolit Manzana 625 ml</v>
      </c>
      <c r="C504" s="2" t="s">
        <v>89</v>
      </c>
      <c r="D504" s="2" t="s">
        <v>13864</v>
      </c>
      <c r="E504" s="2" t="s">
        <v>13865</v>
      </c>
      <c r="F504" s="2" t="s">
        <v>13914</v>
      </c>
      <c r="G504" s="2"/>
      <c r="H504" s="2"/>
      <c r="I504" s="2" t="s">
        <v>15451</v>
      </c>
      <c r="J504" s="2"/>
      <c r="K504" s="2" t="n">
        <v>582</v>
      </c>
      <c r="L504" s="2" t="s">
        <v>15321</v>
      </c>
      <c r="M504" s="2" t="s">
        <v>15452</v>
      </c>
      <c r="N504" s="2" t="n">
        <f aca="false">COUNTA('Layout Mercado Libre'!AH504:AM504)</f>
        <v>2</v>
      </c>
      <c r="O504" s="2" t="s">
        <v>13882</v>
      </c>
      <c r="P504" s="2" t="n">
        <v>0</v>
      </c>
      <c r="Q504" s="2" t="s">
        <v>15453</v>
      </c>
    </row>
    <row r="505" customFormat="false" ht="15" hidden="false" customHeight="false" outlineLevel="0" collapsed="false">
      <c r="A505" s="8" t="s">
        <v>6214</v>
      </c>
      <c r="B505" s="10" t="str">
        <f aca="false">'Layout Mercado Libre'!C505</f>
        <v>Gasa Estéril Dibar Monarca 10 x 10 cm 8 Capas 100 Piezas</v>
      </c>
      <c r="C505" s="2" t="s">
        <v>89</v>
      </c>
      <c r="D505" s="2" t="s">
        <v>13864</v>
      </c>
      <c r="E505" s="2" t="s">
        <v>13865</v>
      </c>
      <c r="F505" s="2" t="s">
        <v>13873</v>
      </c>
      <c r="G505" s="2"/>
      <c r="H505" s="2"/>
      <c r="I505" s="2" t="s">
        <v>15454</v>
      </c>
      <c r="J505" s="2"/>
      <c r="K505" s="2" t="n">
        <v>147</v>
      </c>
      <c r="L505" s="2" t="s">
        <v>15455</v>
      </c>
      <c r="M505" s="2" t="s">
        <v>15456</v>
      </c>
      <c r="N505" s="2" t="n">
        <f aca="false">COUNTA('Layout Mercado Libre'!AH505:AM505)</f>
        <v>2</v>
      </c>
      <c r="O505" s="2" t="s">
        <v>14017</v>
      </c>
      <c r="P505" s="2" t="n">
        <v>0</v>
      </c>
      <c r="Q505" s="2" t="s">
        <v>15457</v>
      </c>
    </row>
    <row r="506" customFormat="false" ht="15" hidden="false" customHeight="false" outlineLevel="0" collapsed="false">
      <c r="A506" s="8" t="s">
        <v>6225</v>
      </c>
      <c r="B506" s="10" t="str">
        <f aca="false">'Layout Mercado Libre'!C506</f>
        <v>Condones Sico Sensitive Delgados de Látex 3 Piezas</v>
      </c>
      <c r="C506" s="2" t="s">
        <v>89</v>
      </c>
      <c r="D506" s="2" t="s">
        <v>13864</v>
      </c>
      <c r="E506" s="2" t="s">
        <v>13865</v>
      </c>
      <c r="F506" s="2" t="s">
        <v>13873</v>
      </c>
      <c r="G506" s="2"/>
      <c r="H506" s="2"/>
      <c r="I506" s="2" t="s">
        <v>15458</v>
      </c>
      <c r="J506" s="2"/>
      <c r="K506" s="2" t="n">
        <v>599</v>
      </c>
      <c r="L506" s="2" t="s">
        <v>15459</v>
      </c>
      <c r="M506" s="2" t="s">
        <v>15460</v>
      </c>
      <c r="N506" s="2" t="n">
        <f aca="false">COUNTA('Layout Mercado Libre'!AH506:AM506)</f>
        <v>2</v>
      </c>
      <c r="O506" s="2" t="s">
        <v>13905</v>
      </c>
      <c r="P506" s="2" t="n">
        <v>0</v>
      </c>
      <c r="Q506" s="2" t="s">
        <v>15461</v>
      </c>
    </row>
    <row r="507" customFormat="false" ht="15" hidden="false" customHeight="false" outlineLevel="0" collapsed="false">
      <c r="A507" s="8" t="s">
        <v>6240</v>
      </c>
      <c r="B507" s="10" t="str">
        <f aca="false">'Layout Mercado Libre'!C507</f>
        <v>Nexium Mups Esomeprazol 40 mg 14 Tabletas</v>
      </c>
      <c r="C507" s="2" t="s">
        <v>89</v>
      </c>
      <c r="D507" s="2" t="s">
        <v>13864</v>
      </c>
      <c r="E507" s="2" t="s">
        <v>13865</v>
      </c>
      <c r="F507" s="2" t="s">
        <v>13866</v>
      </c>
      <c r="G507" s="2" t="s">
        <v>13889</v>
      </c>
      <c r="H507" s="2" t="s">
        <v>13890</v>
      </c>
      <c r="I507" s="2" t="s">
        <v>15462</v>
      </c>
      <c r="J507" s="2"/>
      <c r="K507" s="2" t="n">
        <v>0</v>
      </c>
      <c r="L507" s="2"/>
      <c r="M507" s="2" t="s">
        <v>15463</v>
      </c>
      <c r="N507" s="2" t="n">
        <f aca="false">COUNTA('Layout Mercado Libre'!AH507:AM507)</f>
        <v>2</v>
      </c>
      <c r="O507" s="2" t="s">
        <v>13871</v>
      </c>
      <c r="P507" s="2" t="n">
        <v>0</v>
      </c>
      <c r="Q507" s="2" t="s">
        <v>15464</v>
      </c>
    </row>
    <row r="508" customFormat="false" ht="15" hidden="false" customHeight="false" outlineLevel="0" collapsed="false">
      <c r="A508" s="8" t="s">
        <v>6253</v>
      </c>
      <c r="B508" s="10" t="str">
        <f aca="false">'Layout Mercado Libre'!C508</f>
        <v>Enjuague Bucal Lacer Perioxidin Clorhexidina 0.12% 200 ml</v>
      </c>
      <c r="C508" s="2" t="s">
        <v>89</v>
      </c>
      <c r="D508" s="2" t="s">
        <v>13864</v>
      </c>
      <c r="E508" s="2" t="s">
        <v>13865</v>
      </c>
      <c r="F508" s="2" t="s">
        <v>13873</v>
      </c>
      <c r="G508" s="2"/>
      <c r="H508" s="2"/>
      <c r="I508" s="2" t="s">
        <v>15465</v>
      </c>
      <c r="J508" s="2"/>
      <c r="K508" s="2" t="n">
        <v>66</v>
      </c>
      <c r="L508" s="2"/>
      <c r="M508" s="2" t="s">
        <v>15466</v>
      </c>
      <c r="N508" s="2" t="n">
        <f aca="false">COUNTA('Layout Mercado Libre'!AH508:AM508)</f>
        <v>2</v>
      </c>
      <c r="O508" s="2" t="s">
        <v>13871</v>
      </c>
      <c r="P508" s="2" t="n">
        <v>0</v>
      </c>
      <c r="Q508" s="2" t="s">
        <v>15467</v>
      </c>
    </row>
    <row r="509" customFormat="false" ht="15" hidden="false" customHeight="false" outlineLevel="0" collapsed="false">
      <c r="A509" s="8" t="s">
        <v>6267</v>
      </c>
      <c r="B509" s="10" t="str">
        <f aca="false">'Layout Mercado Libre'!C509</f>
        <v>Redoxon AOX Vitamina C, D y Zinc 10 Tabletas Efervescentes</v>
      </c>
      <c r="C509" s="2" t="s">
        <v>89</v>
      </c>
      <c r="D509" s="2" t="s">
        <v>13864</v>
      </c>
      <c r="E509" s="2" t="s">
        <v>13865</v>
      </c>
      <c r="F509" s="2" t="s">
        <v>13914</v>
      </c>
      <c r="G509" s="2"/>
      <c r="H509" s="2"/>
      <c r="I509" s="2" t="s">
        <v>15468</v>
      </c>
      <c r="J509" s="2"/>
      <c r="K509" s="2" t="n">
        <v>600</v>
      </c>
      <c r="L509" s="2"/>
      <c r="M509" s="2" t="s">
        <v>15469</v>
      </c>
      <c r="N509" s="2" t="n">
        <f aca="false">COUNTA('Layout Mercado Libre'!AH509:AM509)</f>
        <v>2</v>
      </c>
      <c r="O509" s="2" t="s">
        <v>13871</v>
      </c>
      <c r="P509" s="2" t="n">
        <v>0</v>
      </c>
      <c r="Q509" s="2" t="s">
        <v>15470</v>
      </c>
    </row>
    <row r="510" customFormat="false" ht="15" hidden="false" customHeight="false" outlineLevel="0" collapsed="false">
      <c r="A510" s="8" t="s">
        <v>6280</v>
      </c>
      <c r="B510" s="10" t="str">
        <f aca="false">'Layout Mercado Libre'!C510</f>
        <v>Toallitas Desmaquillantes Claris Aloe Vera 40 Piezas</v>
      </c>
      <c r="C510" s="2" t="s">
        <v>89</v>
      </c>
      <c r="D510" s="2" t="s">
        <v>13864</v>
      </c>
      <c r="E510" s="2" t="s">
        <v>13865</v>
      </c>
      <c r="F510" s="2" t="s">
        <v>13873</v>
      </c>
      <c r="G510" s="2"/>
      <c r="H510" s="2"/>
      <c r="I510" s="2" t="s">
        <v>15471</v>
      </c>
      <c r="J510" s="2"/>
      <c r="K510" s="2" t="n">
        <v>2321</v>
      </c>
      <c r="L510" s="2"/>
      <c r="M510" s="2" t="s">
        <v>15472</v>
      </c>
      <c r="N510" s="2" t="n">
        <f aca="false">COUNTA('Layout Mercado Libre'!AH510:AM510)</f>
        <v>3</v>
      </c>
      <c r="O510" s="2" t="s">
        <v>13871</v>
      </c>
      <c r="P510" s="2" t="n">
        <v>0</v>
      </c>
      <c r="Q510" s="2" t="s">
        <v>15473</v>
      </c>
    </row>
    <row r="511" customFormat="false" ht="15" hidden="false" customHeight="false" outlineLevel="0" collapsed="false">
      <c r="A511" s="8" t="s">
        <v>6296</v>
      </c>
      <c r="B511" s="10" t="str">
        <f aca="false">'Layout Mercado Libre'!C511</f>
        <v>Suero Rehidratante Electrolit Mora Azul 625 ml</v>
      </c>
      <c r="C511" s="2" t="s">
        <v>89</v>
      </c>
      <c r="D511" s="2" t="s">
        <v>13864</v>
      </c>
      <c r="E511" s="2" t="s">
        <v>13865</v>
      </c>
      <c r="F511" s="2" t="s">
        <v>13914</v>
      </c>
      <c r="G511" s="2"/>
      <c r="H511" s="2"/>
      <c r="I511" s="2" t="s">
        <v>15474</v>
      </c>
      <c r="J511" s="2"/>
      <c r="K511" s="2" t="n">
        <v>776</v>
      </c>
      <c r="L511" s="2" t="s">
        <v>15321</v>
      </c>
      <c r="M511" s="2" t="s">
        <v>15475</v>
      </c>
      <c r="N511" s="2" t="n">
        <f aca="false">COUNTA('Layout Mercado Libre'!AH511:AM511)</f>
        <v>3</v>
      </c>
      <c r="O511" s="2" t="s">
        <v>14543</v>
      </c>
      <c r="P511" s="2" t="n">
        <v>1</v>
      </c>
      <c r="Q511" s="2" t="s">
        <v>15476</v>
      </c>
    </row>
    <row r="512" customFormat="false" ht="15" hidden="false" customHeight="false" outlineLevel="0" collapsed="false">
      <c r="A512" s="8" t="s">
        <v>6306</v>
      </c>
      <c r="B512" s="10" t="str">
        <f aca="false">'Layout Mercado Libre'!C512</f>
        <v>Pañales Bbtips Sensitive Etapa 6 Unisex 40 Piezas</v>
      </c>
      <c r="C512" s="2" t="s">
        <v>89</v>
      </c>
      <c r="D512" s="2" t="s">
        <v>13864</v>
      </c>
      <c r="E512" s="2" t="s">
        <v>13865</v>
      </c>
      <c r="F512" s="2" t="s">
        <v>13873</v>
      </c>
      <c r="G512" s="2"/>
      <c r="H512" s="2"/>
      <c r="I512" s="2" t="s">
        <v>15477</v>
      </c>
      <c r="J512" s="2"/>
      <c r="K512" s="2" t="n">
        <v>96</v>
      </c>
      <c r="L512" s="2"/>
      <c r="M512" s="2" t="s">
        <v>15478</v>
      </c>
      <c r="N512" s="2" t="n">
        <f aca="false">COUNTA('Layout Mercado Libre'!AH512:AM512)</f>
        <v>3</v>
      </c>
      <c r="O512" s="2" t="s">
        <v>13871</v>
      </c>
      <c r="P512" s="2" t="n">
        <v>0</v>
      </c>
      <c r="Q512" s="2" t="s">
        <v>15479</v>
      </c>
    </row>
    <row r="513" customFormat="false" ht="15" hidden="false" customHeight="false" outlineLevel="0" collapsed="false">
      <c r="A513" s="8" t="s">
        <v>6321</v>
      </c>
      <c r="B513" s="10" t="str">
        <f aca="false">'Layout Mercado Libre'!C513</f>
        <v>Avamys 2A Furoato de Fluticasona 27.5 mcg 120 Dosis</v>
      </c>
      <c r="C513" s="2" t="s">
        <v>89</v>
      </c>
      <c r="D513" s="2" t="s">
        <v>13864</v>
      </c>
      <c r="E513" s="2" t="s">
        <v>13865</v>
      </c>
      <c r="F513" s="2" t="s">
        <v>13866</v>
      </c>
      <c r="G513" s="2" t="s">
        <v>14395</v>
      </c>
      <c r="H513" s="2" t="s">
        <v>14396</v>
      </c>
      <c r="I513" s="2" t="s">
        <v>15480</v>
      </c>
      <c r="J513" s="2"/>
      <c r="K513" s="2" t="n">
        <v>96</v>
      </c>
      <c r="L513" s="2"/>
      <c r="M513" s="2" t="s">
        <v>15481</v>
      </c>
      <c r="N513" s="2" t="n">
        <f aca="false">COUNTA('Layout Mercado Libre'!AH513:AM513)</f>
        <v>3</v>
      </c>
      <c r="O513" s="2" t="s">
        <v>13871</v>
      </c>
      <c r="P513" s="2" t="n">
        <v>1</v>
      </c>
      <c r="Q513" s="2" t="s">
        <v>15482</v>
      </c>
    </row>
    <row r="514" customFormat="false" ht="15" hidden="false" customHeight="false" outlineLevel="0" collapsed="false">
      <c r="A514" s="8" t="s">
        <v>6337</v>
      </c>
      <c r="B514" s="10" t="str">
        <f aca="false">'Layout Mercado Libre'!C514</f>
        <v>Buscapina Butilhioscina 10 mg 24 Tabletas</v>
      </c>
      <c r="C514" s="2" t="s">
        <v>89</v>
      </c>
      <c r="D514" s="2" t="s">
        <v>13864</v>
      </c>
      <c r="E514" s="2" t="s">
        <v>13865</v>
      </c>
      <c r="F514" s="2" t="s">
        <v>13914</v>
      </c>
      <c r="G514" s="2"/>
      <c r="H514" s="2"/>
      <c r="I514" s="2" t="s">
        <v>15483</v>
      </c>
      <c r="J514" s="2"/>
      <c r="K514" s="2" t="n">
        <v>767</v>
      </c>
      <c r="L514" s="2" t="s">
        <v>15484</v>
      </c>
      <c r="M514" s="2" t="s">
        <v>15485</v>
      </c>
      <c r="N514" s="2" t="n">
        <f aca="false">COUNTA('Layout Mercado Libre'!AH514:AM514)</f>
        <v>2</v>
      </c>
      <c r="O514" s="2" t="s">
        <v>13871</v>
      </c>
      <c r="P514" s="2" t="n">
        <v>0</v>
      </c>
      <c r="Q514" s="2" t="s">
        <v>15486</v>
      </c>
    </row>
    <row r="515" customFormat="false" ht="15" hidden="false" customHeight="false" outlineLevel="0" collapsed="false">
      <c r="A515" s="8" t="s">
        <v>6349</v>
      </c>
      <c r="B515" s="10" t="str">
        <f aca="false">'Layout Mercado Libre'!C515</f>
        <v>Xarelto Rivaroxabán 20 mg 28 Comprimidos</v>
      </c>
      <c r="C515" s="2" t="s">
        <v>89</v>
      </c>
      <c r="D515" s="2" t="s">
        <v>13864</v>
      </c>
      <c r="E515" s="2" t="s">
        <v>13865</v>
      </c>
      <c r="F515" s="2" t="s">
        <v>13866</v>
      </c>
      <c r="G515" s="2" t="s">
        <v>13884</v>
      </c>
      <c r="H515" s="2" t="s">
        <v>13885</v>
      </c>
      <c r="I515" s="2" t="s">
        <v>15487</v>
      </c>
      <c r="J515" s="2"/>
      <c r="K515" s="2" t="n">
        <v>60</v>
      </c>
      <c r="L515" s="2"/>
      <c r="M515" s="2" t="s">
        <v>15488</v>
      </c>
      <c r="N515" s="2" t="n">
        <f aca="false">COUNTA('Layout Mercado Libre'!AH515:AM515)</f>
        <v>2</v>
      </c>
      <c r="O515" s="2" t="s">
        <v>13882</v>
      </c>
      <c r="P515" s="2" t="n">
        <v>0</v>
      </c>
      <c r="Q515" s="2" t="s">
        <v>15489</v>
      </c>
    </row>
    <row r="516" customFormat="false" ht="15" hidden="false" customHeight="false" outlineLevel="0" collapsed="false">
      <c r="A516" s="8" t="s">
        <v>6362</v>
      </c>
      <c r="B516" s="10" t="str">
        <f aca="false">'Layout Mercado Libre'!C516</f>
        <v>Jeringa Insulina BD Ultra-Fine 0.3 ml 31G 6 mm 30 Piezas</v>
      </c>
      <c r="C516" s="2" t="s">
        <v>89</v>
      </c>
      <c r="D516" s="2" t="s">
        <v>13864</v>
      </c>
      <c r="E516" s="2" t="s">
        <v>13865</v>
      </c>
      <c r="F516" s="2" t="s">
        <v>13873</v>
      </c>
      <c r="G516" s="2"/>
      <c r="H516" s="2"/>
      <c r="I516" s="2" t="s">
        <v>15490</v>
      </c>
      <c r="J516" s="2"/>
      <c r="K516" s="2" t="n">
        <v>192</v>
      </c>
      <c r="L516" s="2"/>
      <c r="M516" s="2" t="s">
        <v>15491</v>
      </c>
      <c r="N516" s="2" t="n">
        <f aca="false">COUNTA('Layout Mercado Libre'!AH516:AM516)</f>
        <v>1</v>
      </c>
      <c r="O516" s="2" t="s">
        <v>13871</v>
      </c>
      <c r="P516" s="2" t="n">
        <v>0</v>
      </c>
      <c r="Q516" s="2" t="s">
        <v>15492</v>
      </c>
    </row>
    <row r="517" customFormat="false" ht="15" hidden="false" customHeight="false" outlineLevel="0" collapsed="false">
      <c r="A517" s="8" t="s">
        <v>6371</v>
      </c>
      <c r="B517" s="10" t="str">
        <f aca="false">'Layout Mercado Libre'!C517</f>
        <v>Centrum Gender Adulto Mujer +50 Multivitamínico 60 Tabletas</v>
      </c>
      <c r="C517" s="2" t="s">
        <v>89</v>
      </c>
      <c r="D517" s="2" t="s">
        <v>13864</v>
      </c>
      <c r="E517" s="2" t="s">
        <v>13865</v>
      </c>
      <c r="F517" s="2" t="s">
        <v>13914</v>
      </c>
      <c r="G517" s="2"/>
      <c r="H517" s="2"/>
      <c r="I517" s="2" t="s">
        <v>15493</v>
      </c>
      <c r="J517" s="2"/>
      <c r="K517" s="2" t="n">
        <v>0</v>
      </c>
      <c r="L517" s="2" t="s">
        <v>15494</v>
      </c>
      <c r="M517" s="2" t="s">
        <v>15495</v>
      </c>
      <c r="N517" s="2" t="n">
        <f aca="false">COUNTA('Layout Mercado Libre'!AH517:AM517)</f>
        <v>2</v>
      </c>
      <c r="O517" s="2" t="s">
        <v>13900</v>
      </c>
      <c r="P517" s="2" t="n">
        <v>0</v>
      </c>
      <c r="Q517" s="2" t="s">
        <v>15496</v>
      </c>
    </row>
    <row r="518" customFormat="false" ht="15" hidden="false" customHeight="false" outlineLevel="0" collapsed="false">
      <c r="A518" s="8" t="s">
        <v>6386</v>
      </c>
      <c r="B518" s="10" t="str">
        <f aca="false">'Layout Mercado Libre'!C518</f>
        <v>Crema Dental Colgate Total 12 Clean Mint 50 ml</v>
      </c>
      <c r="C518" s="2" t="s">
        <v>89</v>
      </c>
      <c r="D518" s="2" t="s">
        <v>13864</v>
      </c>
      <c r="E518" s="2" t="s">
        <v>13865</v>
      </c>
      <c r="F518" s="2" t="s">
        <v>13873</v>
      </c>
      <c r="G518" s="2"/>
      <c r="H518" s="2"/>
      <c r="I518" s="2" t="s">
        <v>15497</v>
      </c>
      <c r="J518" s="2"/>
      <c r="K518" s="2" t="n">
        <v>514</v>
      </c>
      <c r="L518" s="2"/>
      <c r="M518" s="2" t="s">
        <v>15498</v>
      </c>
      <c r="N518" s="2" t="n">
        <f aca="false">COUNTA('Layout Mercado Libre'!AH518:AM518)</f>
        <v>1</v>
      </c>
      <c r="O518" s="2" t="s">
        <v>13938</v>
      </c>
      <c r="P518" s="2" t="n">
        <v>0</v>
      </c>
      <c r="Q518" s="2" t="s">
        <v>15499</v>
      </c>
    </row>
    <row r="519" customFormat="false" ht="15" hidden="false" customHeight="false" outlineLevel="0" collapsed="false">
      <c r="A519" s="8" t="s">
        <v>6397</v>
      </c>
      <c r="B519" s="10" t="str">
        <f aca="false">'Layout Mercado Libre'!C519</f>
        <v>Microdacyn 60 Solución Antiséptica 120 ml</v>
      </c>
      <c r="C519" s="2" t="s">
        <v>89</v>
      </c>
      <c r="D519" s="2" t="s">
        <v>13864</v>
      </c>
      <c r="E519" s="2" t="s">
        <v>13865</v>
      </c>
      <c r="F519" s="2" t="s">
        <v>13914</v>
      </c>
      <c r="G519" s="2"/>
      <c r="H519" s="2"/>
      <c r="I519" s="2" t="s">
        <v>15500</v>
      </c>
      <c r="J519" s="2"/>
      <c r="K519" s="2" t="n">
        <v>0</v>
      </c>
      <c r="L519" s="2"/>
      <c r="M519" s="2" t="s">
        <v>15501</v>
      </c>
      <c r="N519" s="2" t="n">
        <f aca="false">COUNTA('Layout Mercado Libre'!AH519:AM519)</f>
        <v>2</v>
      </c>
      <c r="O519" s="2" t="s">
        <v>13871</v>
      </c>
      <c r="P519" s="2" t="n">
        <v>0</v>
      </c>
      <c r="Q519" s="2" t="s">
        <v>15502</v>
      </c>
    </row>
    <row r="520" customFormat="false" ht="15" hidden="false" customHeight="false" outlineLevel="0" collapsed="false">
      <c r="A520" s="8" t="s">
        <v>6406</v>
      </c>
      <c r="B520" s="10" t="str">
        <f aca="false">'Layout Mercado Libre'!C520</f>
        <v>Ki-Cab Tegoprazán 50 mg 30 Tabletas</v>
      </c>
      <c r="C520" s="2" t="s">
        <v>89</v>
      </c>
      <c r="D520" s="2" t="s">
        <v>13864</v>
      </c>
      <c r="E520" s="2" t="s">
        <v>13865</v>
      </c>
      <c r="F520" s="2" t="s">
        <v>13866</v>
      </c>
      <c r="G520" s="2" t="s">
        <v>13889</v>
      </c>
      <c r="H520" s="2" t="s">
        <v>13890</v>
      </c>
      <c r="I520" s="2" t="s">
        <v>15503</v>
      </c>
      <c r="J520" s="2"/>
      <c r="K520" s="2" t="n">
        <v>11</v>
      </c>
      <c r="L520" s="2"/>
      <c r="M520" s="2" t="s">
        <v>15504</v>
      </c>
      <c r="N520" s="2" t="n">
        <f aca="false">COUNTA('Layout Mercado Libre'!AH520:AM520)</f>
        <v>2</v>
      </c>
      <c r="O520" s="2" t="s">
        <v>13882</v>
      </c>
      <c r="P520" s="2" t="n">
        <v>0</v>
      </c>
      <c r="Q520" s="2" t="s">
        <v>15505</v>
      </c>
    </row>
    <row r="521" customFormat="false" ht="15" hidden="false" customHeight="false" outlineLevel="0" collapsed="false">
      <c r="A521" s="8" t="s">
        <v>6416</v>
      </c>
      <c r="B521" s="10" t="str">
        <f aca="false">'Layout Mercado Libre'!C521</f>
        <v>Diane 2 mg/0.035 mg Ciproterona Etinilestradiol 21 Tabletas</v>
      </c>
      <c r="C521" s="2" t="s">
        <v>89</v>
      </c>
      <c r="D521" s="2" t="s">
        <v>13864</v>
      </c>
      <c r="E521" s="2" t="s">
        <v>13865</v>
      </c>
      <c r="F521" s="2" t="s">
        <v>13866</v>
      </c>
      <c r="G521" s="2" t="s">
        <v>14225</v>
      </c>
      <c r="H521" s="2" t="s">
        <v>14226</v>
      </c>
      <c r="I521" s="2" t="s">
        <v>15506</v>
      </c>
      <c r="J521" s="2"/>
      <c r="K521" s="2" t="n">
        <v>0</v>
      </c>
      <c r="L521" s="2"/>
      <c r="M521" s="2" t="s">
        <v>15507</v>
      </c>
      <c r="N521" s="2" t="n">
        <f aca="false">COUNTA('Layout Mercado Libre'!AH521:AM521)</f>
        <v>1</v>
      </c>
      <c r="O521" s="2" t="s">
        <v>13871</v>
      </c>
      <c r="P521" s="2" t="n">
        <v>0</v>
      </c>
      <c r="Q521" s="2" t="s">
        <v>15508</v>
      </c>
    </row>
    <row r="522" customFormat="false" ht="15" hidden="false" customHeight="false" outlineLevel="0" collapsed="false">
      <c r="A522" s="8" t="s">
        <v>6426</v>
      </c>
      <c r="B522" s="10" t="str">
        <f aca="false">'Layout Mercado Libre'!C522</f>
        <v>Contac Ultra Antigripal 12 Tabletas 500 mg/5 mg/2 mg</v>
      </c>
      <c r="C522" s="2" t="s">
        <v>89</v>
      </c>
      <c r="D522" s="2" t="s">
        <v>13864</v>
      </c>
      <c r="E522" s="2" t="s">
        <v>13865</v>
      </c>
      <c r="F522" s="2" t="s">
        <v>13914</v>
      </c>
      <c r="G522" s="2"/>
      <c r="H522" s="2"/>
      <c r="I522" s="2" t="s">
        <v>15509</v>
      </c>
      <c r="J522" s="2"/>
      <c r="K522" s="2" t="n">
        <v>809</v>
      </c>
      <c r="L522" s="2"/>
      <c r="M522" s="2" t="s">
        <v>15510</v>
      </c>
      <c r="N522" s="2" t="n">
        <f aca="false">COUNTA('Layout Mercado Libre'!AH522:AM522)</f>
        <v>2</v>
      </c>
      <c r="O522" s="2" t="s">
        <v>13871</v>
      </c>
      <c r="P522" s="2" t="n">
        <v>0</v>
      </c>
      <c r="Q522" s="2" t="s">
        <v>15511</v>
      </c>
    </row>
    <row r="523" customFormat="false" ht="15" hidden="false" customHeight="false" outlineLevel="0" collapsed="false">
      <c r="A523" s="8" t="s">
        <v>6438</v>
      </c>
      <c r="B523" s="10" t="str">
        <f aca="false">'Layout Mercado Libre'!C523</f>
        <v>Tela Adhesiva Dibar 2.5 cm x 5 m 9 Carretes</v>
      </c>
      <c r="C523" s="2" t="s">
        <v>89</v>
      </c>
      <c r="D523" s="2" t="s">
        <v>13945</v>
      </c>
      <c r="E523" s="2" t="s">
        <v>13946</v>
      </c>
      <c r="F523" s="2" t="s">
        <v>13873</v>
      </c>
      <c r="G523" s="2"/>
      <c r="H523" s="2"/>
      <c r="I523" s="2" t="s">
        <v>15512</v>
      </c>
      <c r="J523" s="2"/>
      <c r="K523" s="2" t="n">
        <v>75</v>
      </c>
      <c r="L523" s="2" t="s">
        <v>15513</v>
      </c>
      <c r="M523" s="2" t="s">
        <v>15513</v>
      </c>
      <c r="N523" s="2" t="n">
        <f aca="false">COUNTA('Layout Mercado Libre'!AH523:AM523)</f>
        <v>1</v>
      </c>
      <c r="O523" s="2" t="s">
        <v>13900</v>
      </c>
      <c r="P523" s="2" t="n">
        <v>0</v>
      </c>
      <c r="Q523" s="2" t="s">
        <v>15514</v>
      </c>
    </row>
    <row r="524" customFormat="false" ht="15" hidden="false" customHeight="false" outlineLevel="0" collapsed="false">
      <c r="A524" s="8" t="s">
        <v>6450</v>
      </c>
      <c r="B524" s="10" t="str">
        <f aca="false">'Layout Mercado Libre'!C524</f>
        <v>Andantol Jalea Isotipendilo 0.75 g/100 g 25 g</v>
      </c>
      <c r="C524" s="2" t="s">
        <v>89</v>
      </c>
      <c r="D524" s="2" t="s">
        <v>13864</v>
      </c>
      <c r="E524" s="2" t="s">
        <v>13865</v>
      </c>
      <c r="F524" s="2" t="s">
        <v>13914</v>
      </c>
      <c r="G524" s="2"/>
      <c r="H524" s="2"/>
      <c r="I524" s="2" t="s">
        <v>15515</v>
      </c>
      <c r="J524" s="2"/>
      <c r="K524" s="2" t="n">
        <v>107</v>
      </c>
      <c r="L524" s="2"/>
      <c r="M524" s="2" t="s">
        <v>15516</v>
      </c>
      <c r="N524" s="2" t="n">
        <f aca="false">COUNTA('Layout Mercado Libre'!AH524:AM524)</f>
        <v>4</v>
      </c>
      <c r="O524" s="2" t="s">
        <v>13882</v>
      </c>
      <c r="P524" s="2" t="n">
        <v>0</v>
      </c>
      <c r="Q524" s="2" t="s">
        <v>15517</v>
      </c>
    </row>
    <row r="525" customFormat="false" ht="15" hidden="false" customHeight="false" outlineLevel="0" collapsed="false">
      <c r="A525" s="8" t="s">
        <v>6465</v>
      </c>
      <c r="B525" s="10" t="str">
        <f aca="false">'Layout Mercado Libre'!C525</f>
        <v>Pañales KleenBebé Suavelastic Etapa 3 Mediano 14 Piezas</v>
      </c>
      <c r="C525" s="2" t="s">
        <v>89</v>
      </c>
      <c r="D525" s="2" t="s">
        <v>13864</v>
      </c>
      <c r="E525" s="2" t="s">
        <v>13865</v>
      </c>
      <c r="F525" s="2" t="s">
        <v>13873</v>
      </c>
      <c r="G525" s="2"/>
      <c r="H525" s="2"/>
      <c r="I525" s="2" t="s">
        <v>15518</v>
      </c>
      <c r="J525" s="2"/>
      <c r="K525" s="2" t="n">
        <v>106</v>
      </c>
      <c r="L525" s="2"/>
      <c r="M525" s="2" t="s">
        <v>15519</v>
      </c>
      <c r="N525" s="2" t="n">
        <f aca="false">COUNTA('Layout Mercado Libre'!AH525:AM525)</f>
        <v>3</v>
      </c>
      <c r="O525" s="2" t="s">
        <v>13882</v>
      </c>
      <c r="P525" s="2" t="n">
        <v>0</v>
      </c>
      <c r="Q525" s="2" t="s">
        <v>15520</v>
      </c>
    </row>
    <row r="526" customFormat="false" ht="15" hidden="false" customHeight="false" outlineLevel="0" collapsed="false">
      <c r="A526" s="8" t="s">
        <v>6476</v>
      </c>
      <c r="B526" s="10" t="str">
        <f aca="false">'Layout Mercado Libre'!C526</f>
        <v>Ultra Corega Crema Adhesiva Sabor Menta 40 g</v>
      </c>
      <c r="C526" s="2" t="s">
        <v>89</v>
      </c>
      <c r="D526" s="2" t="s">
        <v>13864</v>
      </c>
      <c r="E526" s="2" t="s">
        <v>13865</v>
      </c>
      <c r="F526" s="2" t="s">
        <v>13873</v>
      </c>
      <c r="G526" s="2"/>
      <c r="H526" s="2"/>
      <c r="I526" s="2" t="s">
        <v>15521</v>
      </c>
      <c r="J526" s="2"/>
      <c r="K526" s="2" t="n">
        <v>345</v>
      </c>
      <c r="L526" s="2" t="s">
        <v>15522</v>
      </c>
      <c r="M526" s="2" t="s">
        <v>15523</v>
      </c>
      <c r="N526" s="2" t="n">
        <f aca="false">COUNTA('Layout Mercado Libre'!AH526:AM526)</f>
        <v>3</v>
      </c>
      <c r="O526" s="2" t="s">
        <v>13871</v>
      </c>
      <c r="P526" s="2" t="n">
        <v>0</v>
      </c>
      <c r="Q526" s="2" t="s">
        <v>15524</v>
      </c>
    </row>
    <row r="527" customFormat="false" ht="15" hidden="false" customHeight="false" outlineLevel="0" collapsed="false">
      <c r="A527" s="8" t="s">
        <v>6489</v>
      </c>
      <c r="B527" s="10" t="str">
        <f aca="false">'Layout Mercado Libre'!C527</f>
        <v>Crema Corporal Lubriderm Reparación Intensiva 400 ml</v>
      </c>
      <c r="C527" s="2" t="s">
        <v>89</v>
      </c>
      <c r="D527" s="2" t="s">
        <v>13864</v>
      </c>
      <c r="E527" s="2" t="s">
        <v>13865</v>
      </c>
      <c r="F527" s="2" t="s">
        <v>13873</v>
      </c>
      <c r="G527" s="2"/>
      <c r="H527" s="2"/>
      <c r="I527" s="2" t="s">
        <v>15525</v>
      </c>
      <c r="J527" s="2"/>
      <c r="K527" s="2" t="n">
        <v>75</v>
      </c>
      <c r="L527" s="2" t="s">
        <v>15526</v>
      </c>
      <c r="M527" s="2" t="s">
        <v>15527</v>
      </c>
      <c r="N527" s="2" t="n">
        <f aca="false">COUNTA('Layout Mercado Libre'!AH527:AM527)</f>
        <v>2</v>
      </c>
      <c r="O527" s="2" t="s">
        <v>14017</v>
      </c>
      <c r="P527" s="2" t="n">
        <v>0</v>
      </c>
      <c r="Q527" s="2" t="s">
        <v>15528</v>
      </c>
    </row>
    <row r="528" customFormat="false" ht="15" hidden="false" customHeight="false" outlineLevel="0" collapsed="false">
      <c r="A528" s="8" t="s">
        <v>6502</v>
      </c>
      <c r="B528" s="10" t="str">
        <f aca="false">'Layout Mercado Libre'!C528</f>
        <v>Algidol Ibuprofeno 600 mg 10 Cápsulas</v>
      </c>
      <c r="C528" s="2" t="s">
        <v>89</v>
      </c>
      <c r="D528" s="2" t="s">
        <v>13864</v>
      </c>
      <c r="E528" s="2" t="s">
        <v>13865</v>
      </c>
      <c r="F528" s="2" t="s">
        <v>13866</v>
      </c>
      <c r="G528" s="2" t="s">
        <v>13940</v>
      </c>
      <c r="H528" s="2" t="s">
        <v>13941</v>
      </c>
      <c r="I528" s="2" t="s">
        <v>15529</v>
      </c>
      <c r="J528" s="2"/>
      <c r="K528" s="2" t="n">
        <v>1532</v>
      </c>
      <c r="L528" s="2"/>
      <c r="M528" s="2" t="s">
        <v>15530</v>
      </c>
      <c r="N528" s="2" t="n">
        <f aca="false">COUNTA('Layout Mercado Libre'!AH528:AM528)</f>
        <v>2</v>
      </c>
      <c r="O528" s="2" t="s">
        <v>13871</v>
      </c>
      <c r="P528" s="2" t="n">
        <v>0</v>
      </c>
      <c r="Q528" s="2" t="s">
        <v>15531</v>
      </c>
    </row>
    <row r="529" customFormat="false" ht="15" hidden="false" customHeight="false" outlineLevel="0" collapsed="false">
      <c r="A529" s="8" t="s">
        <v>6513</v>
      </c>
      <c r="B529" s="10" t="str">
        <f aca="false">'Layout Mercado Libre'!C529</f>
        <v>Shampoo Mennen 2 en 1 Enriquecido con Proteína 700 ml</v>
      </c>
      <c r="C529" s="2" t="s">
        <v>89</v>
      </c>
      <c r="D529" s="2" t="s">
        <v>13864</v>
      </c>
      <c r="E529" s="2" t="s">
        <v>13865</v>
      </c>
      <c r="F529" s="2" t="s">
        <v>13873</v>
      </c>
      <c r="G529" s="2"/>
      <c r="H529" s="2"/>
      <c r="I529" s="2" t="s">
        <v>15532</v>
      </c>
      <c r="J529" s="2"/>
      <c r="K529" s="2" t="n">
        <v>62</v>
      </c>
      <c r="L529" s="2"/>
      <c r="M529" s="2" t="s">
        <v>15533</v>
      </c>
      <c r="N529" s="2" t="n">
        <f aca="false">COUNTA('Layout Mercado Libre'!AH529:AM529)</f>
        <v>2</v>
      </c>
      <c r="O529" s="2" t="s">
        <v>13871</v>
      </c>
      <c r="P529" s="2" t="n">
        <v>0</v>
      </c>
      <c r="Q529" s="2" t="s">
        <v>15534</v>
      </c>
    </row>
    <row r="530" customFormat="false" ht="15" hidden="false" customHeight="false" outlineLevel="0" collapsed="false">
      <c r="A530" s="8" t="s">
        <v>6523</v>
      </c>
      <c r="B530" s="10" t="str">
        <f aca="false">'Layout Mercado Libre'!C530</f>
        <v>Crema Nivea Creme Lata 20 ml Exhibidor 12 Piezas</v>
      </c>
      <c r="C530" s="2" t="s">
        <v>89</v>
      </c>
      <c r="D530" s="2" t="s">
        <v>13945</v>
      </c>
      <c r="E530" s="2" t="s">
        <v>13946</v>
      </c>
      <c r="F530" s="2" t="s">
        <v>13873</v>
      </c>
      <c r="G530" s="2"/>
      <c r="H530" s="2"/>
      <c r="I530" s="2" t="s">
        <v>15535</v>
      </c>
      <c r="J530" s="2" t="s">
        <v>15536</v>
      </c>
      <c r="K530" s="2" t="n">
        <v>180</v>
      </c>
      <c r="L530" s="2"/>
      <c r="M530" s="2" t="s">
        <v>15537</v>
      </c>
      <c r="N530" s="2" t="n">
        <f aca="false">COUNTA('Layout Mercado Libre'!AH530:AM530)</f>
        <v>1</v>
      </c>
      <c r="O530" s="2" t="s">
        <v>13871</v>
      </c>
      <c r="P530" s="2" t="n">
        <v>0</v>
      </c>
      <c r="Q530" s="2" t="s">
        <v>15538</v>
      </c>
    </row>
    <row r="531" customFormat="false" ht="15" hidden="false" customHeight="false" outlineLevel="0" collapsed="false">
      <c r="A531" s="8" t="s">
        <v>6534</v>
      </c>
      <c r="B531" s="10" t="str">
        <f aca="false">'Layout Mercado Libre'!C531</f>
        <v>Talco para Bebé Mennen Baby Magic Hipoalergénico 200 g</v>
      </c>
      <c r="C531" s="2" t="s">
        <v>89</v>
      </c>
      <c r="D531" s="2" t="s">
        <v>13864</v>
      </c>
      <c r="E531" s="2" t="s">
        <v>13865</v>
      </c>
      <c r="F531" s="2" t="s">
        <v>13873</v>
      </c>
      <c r="G531" s="2"/>
      <c r="H531" s="2"/>
      <c r="I531" s="2" t="s">
        <v>15539</v>
      </c>
      <c r="J531" s="2"/>
      <c r="K531" s="2" t="n">
        <v>499</v>
      </c>
      <c r="L531" s="2"/>
      <c r="M531" s="2" t="s">
        <v>15540</v>
      </c>
      <c r="N531" s="2" t="n">
        <f aca="false">COUNTA('Layout Mercado Libre'!AH531:AM531)</f>
        <v>2</v>
      </c>
      <c r="O531" s="2" t="s">
        <v>13882</v>
      </c>
      <c r="P531" s="2" t="n">
        <v>0</v>
      </c>
      <c r="Q531" s="2" t="s">
        <v>15541</v>
      </c>
    </row>
    <row r="532" customFormat="false" ht="15" hidden="false" customHeight="false" outlineLevel="0" collapsed="false">
      <c r="A532" s="8" t="s">
        <v>6543</v>
      </c>
      <c r="B532" s="10" t="str">
        <f aca="false">'Layout Mercado Libre'!C532</f>
        <v>Pomada Excelsior Ácido Salicílico 0.4 g/g 8 g</v>
      </c>
      <c r="C532" s="2" t="s">
        <v>89</v>
      </c>
      <c r="D532" s="2" t="s">
        <v>13864</v>
      </c>
      <c r="E532" s="2" t="s">
        <v>13865</v>
      </c>
      <c r="F532" s="2" t="s">
        <v>13914</v>
      </c>
      <c r="G532" s="2"/>
      <c r="H532" s="2"/>
      <c r="I532" s="2" t="s">
        <v>15542</v>
      </c>
      <c r="J532" s="2"/>
      <c r="K532" s="2" t="n">
        <v>18</v>
      </c>
      <c r="L532" s="2"/>
      <c r="M532" s="2" t="s">
        <v>15543</v>
      </c>
      <c r="N532" s="2" t="n">
        <f aca="false">COUNTA('Layout Mercado Libre'!AH532:AM532)</f>
        <v>1</v>
      </c>
      <c r="O532" s="2" t="s">
        <v>13871</v>
      </c>
      <c r="P532" s="2" t="n">
        <v>0</v>
      </c>
      <c r="Q532" s="2" t="s">
        <v>15544</v>
      </c>
    </row>
    <row r="533" customFormat="false" ht="15" hidden="false" customHeight="false" outlineLevel="0" collapsed="false">
      <c r="A533" s="8" t="s">
        <v>6557</v>
      </c>
      <c r="B533" s="10" t="str">
        <f aca="false">'Layout Mercado Libre'!C533</f>
        <v>Quadriderm NF Crema 0.05/1/0.10 g Tubo con 15 g</v>
      </c>
      <c r="C533" s="2" t="s">
        <v>89</v>
      </c>
      <c r="D533" s="2" t="s">
        <v>13864</v>
      </c>
      <c r="E533" s="2" t="s">
        <v>13865</v>
      </c>
      <c r="F533" s="2" t="s">
        <v>13866</v>
      </c>
      <c r="G533" s="2" t="s">
        <v>14493</v>
      </c>
      <c r="H533" s="2" t="s">
        <v>14494</v>
      </c>
      <c r="I533" s="2" t="s">
        <v>15545</v>
      </c>
      <c r="J533" s="2"/>
      <c r="K533" s="2" t="n">
        <v>106</v>
      </c>
      <c r="L533" s="2"/>
      <c r="M533" s="2" t="s">
        <v>15546</v>
      </c>
      <c r="N533" s="2" t="n">
        <f aca="false">COUNTA('Layout Mercado Libre'!AH533:AM533)</f>
        <v>2</v>
      </c>
      <c r="O533" s="2" t="s">
        <v>13882</v>
      </c>
      <c r="P533" s="2" t="n">
        <v>0</v>
      </c>
      <c r="Q533" s="2" t="s">
        <v>15547</v>
      </c>
    </row>
    <row r="534" customFormat="false" ht="15" hidden="false" customHeight="false" outlineLevel="0" collapsed="false">
      <c r="A534" s="8" t="s">
        <v>6566</v>
      </c>
      <c r="B534" s="10" t="str">
        <f aca="false">'Layout Mercado Libre'!C534</f>
        <v>Dualgos Paracetamol 325 mg Ibuprofeno 200 mg 20 Tabletas</v>
      </c>
      <c r="C534" s="2" t="s">
        <v>89</v>
      </c>
      <c r="D534" s="2" t="s">
        <v>13864</v>
      </c>
      <c r="E534" s="2" t="s">
        <v>13865</v>
      </c>
      <c r="F534" s="2" t="s">
        <v>13914</v>
      </c>
      <c r="G534" s="2"/>
      <c r="H534" s="2"/>
      <c r="I534" s="2" t="s">
        <v>15548</v>
      </c>
      <c r="J534" s="2"/>
      <c r="K534" s="2" t="n">
        <v>1717</v>
      </c>
      <c r="L534" s="2"/>
      <c r="M534" s="2" t="s">
        <v>15549</v>
      </c>
      <c r="N534" s="2" t="n">
        <f aca="false">COUNTA('Layout Mercado Libre'!AH534:AM534)</f>
        <v>3</v>
      </c>
      <c r="O534" s="2" t="s">
        <v>13938</v>
      </c>
      <c r="P534" s="2" t="n">
        <v>0</v>
      </c>
      <c r="Q534" s="2" t="s">
        <v>15550</v>
      </c>
    </row>
    <row r="535" customFormat="false" ht="15" hidden="false" customHeight="false" outlineLevel="0" collapsed="false">
      <c r="A535" s="8" t="s">
        <v>6580</v>
      </c>
      <c r="B535" s="10" t="str">
        <f aca="false">'Layout Mercado Libre'!C535</f>
        <v>Senokot-F Senósidos A-B 17.2 mg 30 Tabletas</v>
      </c>
      <c r="C535" s="2" t="s">
        <v>89</v>
      </c>
      <c r="D535" s="2" t="s">
        <v>13864</v>
      </c>
      <c r="E535" s="2" t="s">
        <v>13865</v>
      </c>
      <c r="F535" s="2" t="s">
        <v>13914</v>
      </c>
      <c r="G535" s="2"/>
      <c r="H535" s="2"/>
      <c r="I535" s="2" t="s">
        <v>15551</v>
      </c>
      <c r="J535" s="2"/>
      <c r="K535" s="2" t="n">
        <v>120</v>
      </c>
      <c r="L535" s="2"/>
      <c r="M535" s="2" t="s">
        <v>15552</v>
      </c>
      <c r="N535" s="2" t="n">
        <f aca="false">COUNTA('Layout Mercado Libre'!AH535:AM535)</f>
        <v>2</v>
      </c>
      <c r="O535" s="2" t="s">
        <v>13871</v>
      </c>
      <c r="P535" s="2" t="n">
        <v>0</v>
      </c>
      <c r="Q535" s="2" t="s">
        <v>15553</v>
      </c>
    </row>
    <row r="536" customFormat="false" ht="15" hidden="false" customHeight="false" outlineLevel="0" collapsed="false">
      <c r="A536" s="8" t="s">
        <v>6594</v>
      </c>
      <c r="B536" s="10" t="str">
        <f aca="false">'Layout Mercado Libre'!C536</f>
        <v>Adimod Pidotimod 800 mg 20 Tabletas</v>
      </c>
      <c r="C536" s="2" t="s">
        <v>89</v>
      </c>
      <c r="D536" s="2" t="s">
        <v>13864</v>
      </c>
      <c r="E536" s="2" t="s">
        <v>13865</v>
      </c>
      <c r="F536" s="2" t="s">
        <v>13866</v>
      </c>
      <c r="G536" s="2" t="s">
        <v>14853</v>
      </c>
      <c r="H536" s="2" t="s">
        <v>14854</v>
      </c>
      <c r="I536" s="2" t="s">
        <v>15554</v>
      </c>
      <c r="J536" s="2"/>
      <c r="K536" s="2" t="n">
        <v>25</v>
      </c>
      <c r="L536" s="2"/>
      <c r="M536" s="2" t="s">
        <v>15555</v>
      </c>
      <c r="N536" s="2" t="n">
        <f aca="false">COUNTA('Layout Mercado Libre'!AH536:AM536)</f>
        <v>3</v>
      </c>
      <c r="O536" s="2" t="s">
        <v>13882</v>
      </c>
      <c r="P536" s="2" t="n">
        <v>0</v>
      </c>
      <c r="Q536" s="2" t="s">
        <v>15556</v>
      </c>
    </row>
    <row r="537" customFormat="false" ht="15" hidden="false" customHeight="false" outlineLevel="0" collapsed="false">
      <c r="A537" s="8" t="s">
        <v>6605</v>
      </c>
      <c r="B537" s="10" t="str">
        <f aca="false">'Layout Mercado Libre'!C537</f>
        <v>Toallitas Huggies Supreme Protección Delicada 80 Piezas</v>
      </c>
      <c r="C537" s="2" t="s">
        <v>89</v>
      </c>
      <c r="D537" s="2" t="s">
        <v>13864</v>
      </c>
      <c r="E537" s="2" t="s">
        <v>13865</v>
      </c>
      <c r="F537" s="2" t="s">
        <v>13873</v>
      </c>
      <c r="G537" s="2"/>
      <c r="H537" s="2"/>
      <c r="I537" s="2" t="s">
        <v>15557</v>
      </c>
      <c r="J537" s="2"/>
      <c r="K537" s="2" t="n">
        <v>825</v>
      </c>
      <c r="L537" s="2"/>
      <c r="M537" s="2" t="s">
        <v>15558</v>
      </c>
      <c r="N537" s="2" t="n">
        <f aca="false">COUNTA('Layout Mercado Libre'!AH537:AM537)</f>
        <v>2</v>
      </c>
      <c r="O537" s="2" t="s">
        <v>13882</v>
      </c>
      <c r="P537" s="2" t="n">
        <v>0</v>
      </c>
      <c r="Q537" s="2" t="s">
        <v>15559</v>
      </c>
    </row>
    <row r="538" customFormat="false" ht="15" hidden="false" customHeight="false" outlineLevel="0" collapsed="false">
      <c r="A538" s="8" t="s">
        <v>6615</v>
      </c>
      <c r="B538" s="10" t="str">
        <f aca="false">'Layout Mercado Libre'!C538</f>
        <v>Figral Sildenafil 100 mg 10 Tabletas</v>
      </c>
      <c r="C538" s="2" t="s">
        <v>89</v>
      </c>
      <c r="D538" s="2" t="s">
        <v>13864</v>
      </c>
      <c r="E538" s="2" t="s">
        <v>13865</v>
      </c>
      <c r="F538" s="2" t="s">
        <v>13866</v>
      </c>
      <c r="G538" s="2" t="s">
        <v>14142</v>
      </c>
      <c r="H538" s="2" t="s">
        <v>14143</v>
      </c>
      <c r="I538" s="2" t="s">
        <v>15560</v>
      </c>
      <c r="J538" s="2"/>
      <c r="K538" s="2" t="n">
        <v>1410</v>
      </c>
      <c r="L538" s="2"/>
      <c r="M538" s="2" t="s">
        <v>15561</v>
      </c>
      <c r="N538" s="2" t="n">
        <f aca="false">COUNTA('Layout Mercado Libre'!AH538:AM538)</f>
        <v>2</v>
      </c>
      <c r="O538" s="2" t="s">
        <v>13882</v>
      </c>
      <c r="P538" s="2" t="n">
        <v>0</v>
      </c>
      <c r="Q538" s="2" t="s">
        <v>15562</v>
      </c>
    </row>
    <row r="539" customFormat="false" ht="15" hidden="false" customHeight="false" outlineLevel="0" collapsed="false">
      <c r="A539" s="8" t="s">
        <v>6626</v>
      </c>
      <c r="B539" s="10" t="str">
        <f aca="false">'Layout Mercado Libre'!C539</f>
        <v>Electrolit Suero Rehidratante Sabor Uva 625 ml</v>
      </c>
      <c r="C539" s="2" t="s">
        <v>89</v>
      </c>
      <c r="D539" s="2" t="s">
        <v>13864</v>
      </c>
      <c r="E539" s="2" t="s">
        <v>13865</v>
      </c>
      <c r="F539" s="2" t="s">
        <v>13914</v>
      </c>
      <c r="G539" s="2"/>
      <c r="H539" s="2"/>
      <c r="I539" s="2" t="s">
        <v>15563</v>
      </c>
      <c r="J539" s="2"/>
      <c r="K539" s="2" t="n">
        <v>790</v>
      </c>
      <c r="L539" s="2"/>
      <c r="M539" s="2" t="s">
        <v>15564</v>
      </c>
      <c r="N539" s="2" t="n">
        <f aca="false">COUNTA('Layout Mercado Libre'!AH539:AM539)</f>
        <v>2</v>
      </c>
      <c r="O539" s="2" t="s">
        <v>13882</v>
      </c>
      <c r="P539" s="2" t="n">
        <v>1</v>
      </c>
      <c r="Q539" s="2" t="s">
        <v>15565</v>
      </c>
    </row>
    <row r="540" customFormat="false" ht="15" hidden="false" customHeight="false" outlineLevel="0" collapsed="false">
      <c r="A540" s="8" t="s">
        <v>6635</v>
      </c>
      <c r="B540" s="10" t="str">
        <f aca="false">'Layout Mercado Libre'!C540</f>
        <v>Yasmin 24/4 Anticonceptivo 3 mg/0.02 mg 28 Comprimidos</v>
      </c>
      <c r="C540" s="2" t="s">
        <v>89</v>
      </c>
      <c r="D540" s="2" t="s">
        <v>13864</v>
      </c>
      <c r="E540" s="2" t="s">
        <v>13865</v>
      </c>
      <c r="F540" s="2" t="s">
        <v>13866</v>
      </c>
      <c r="G540" s="2" t="s">
        <v>14225</v>
      </c>
      <c r="H540" s="2" t="s">
        <v>14226</v>
      </c>
      <c r="I540" s="2" t="s">
        <v>15566</v>
      </c>
      <c r="J540" s="2"/>
      <c r="K540" s="2" t="n">
        <v>84</v>
      </c>
      <c r="L540" s="2"/>
      <c r="M540" s="2" t="s">
        <v>15567</v>
      </c>
      <c r="N540" s="2" t="n">
        <f aca="false">COUNTA('Layout Mercado Libre'!AH540:AM540)</f>
        <v>3</v>
      </c>
      <c r="O540" s="2" t="s">
        <v>13882</v>
      </c>
      <c r="P540" s="2" t="n">
        <v>0</v>
      </c>
      <c r="Q540" s="2" t="s">
        <v>15568</v>
      </c>
    </row>
    <row r="541" customFormat="false" ht="15" hidden="false" customHeight="false" outlineLevel="0" collapsed="false">
      <c r="A541" s="8" t="s">
        <v>6649</v>
      </c>
      <c r="B541" s="10" t="str">
        <f aca="false">'Layout Mercado Libre'!C541</f>
        <v>Condones Sico Piel con Piel Sin Látex 3 Piezas</v>
      </c>
      <c r="C541" s="2" t="s">
        <v>89</v>
      </c>
      <c r="D541" s="2" t="s">
        <v>13864</v>
      </c>
      <c r="E541" s="2" t="s">
        <v>13865</v>
      </c>
      <c r="F541" s="2" t="s">
        <v>13873</v>
      </c>
      <c r="G541" s="2"/>
      <c r="H541" s="2"/>
      <c r="I541" s="2" t="s">
        <v>15569</v>
      </c>
      <c r="J541" s="2"/>
      <c r="K541" s="2" t="n">
        <v>296</v>
      </c>
      <c r="L541" s="2"/>
      <c r="M541" s="2" t="s">
        <v>15570</v>
      </c>
      <c r="N541" s="2" t="n">
        <f aca="false">COUNTA('Layout Mercado Libre'!AH541:AM541)</f>
        <v>1</v>
      </c>
      <c r="O541" s="2" t="s">
        <v>13938</v>
      </c>
      <c r="P541" s="2" t="n">
        <v>0</v>
      </c>
      <c r="Q541" s="2" t="s">
        <v>15571</v>
      </c>
    </row>
    <row r="542" customFormat="false" ht="15" hidden="false" customHeight="false" outlineLevel="0" collapsed="false">
      <c r="A542" s="8" t="s">
        <v>6658</v>
      </c>
      <c r="B542" s="10" t="str">
        <f aca="false">'Layout Mercado Libre'!C542</f>
        <v>Penprocilina Bencilpenicilina 800 000 U Frasco Ámpula</v>
      </c>
      <c r="C542" s="2" t="s">
        <v>89</v>
      </c>
      <c r="D542" s="2" t="s">
        <v>13864</v>
      </c>
      <c r="E542" s="2" t="s">
        <v>13865</v>
      </c>
      <c r="F542" s="2" t="s">
        <v>13866</v>
      </c>
      <c r="G542" s="2" t="s">
        <v>13967</v>
      </c>
      <c r="H542" s="2" t="s">
        <v>13968</v>
      </c>
      <c r="I542" s="2" t="s">
        <v>15572</v>
      </c>
      <c r="J542" s="2"/>
      <c r="K542" s="2" t="n">
        <v>0</v>
      </c>
      <c r="L542" s="2"/>
      <c r="M542" s="2" t="s">
        <v>15573</v>
      </c>
      <c r="N542" s="2" t="n">
        <f aca="false">COUNTA('Layout Mercado Libre'!AH542:AM542)</f>
        <v>2</v>
      </c>
      <c r="O542" s="2" t="s">
        <v>13882</v>
      </c>
      <c r="P542" s="2" t="n">
        <v>0</v>
      </c>
      <c r="Q542" s="2" t="s">
        <v>15571</v>
      </c>
    </row>
    <row r="543" customFormat="false" ht="15" hidden="false" customHeight="false" outlineLevel="0" collapsed="false">
      <c r="A543" s="8" t="s">
        <v>6670</v>
      </c>
      <c r="B543" s="10" t="str">
        <f aca="false">'Layout Mercado Libre'!C543</f>
        <v>Cera Modeladora Xiomara Wax &amp; Shine Classic 60 g</v>
      </c>
      <c r="C543" s="2" t="s">
        <v>89</v>
      </c>
      <c r="D543" s="2" t="s">
        <v>13864</v>
      </c>
      <c r="E543" s="2" t="s">
        <v>13865</v>
      </c>
      <c r="F543" s="2" t="s">
        <v>13873</v>
      </c>
      <c r="G543" s="2"/>
      <c r="H543" s="2"/>
      <c r="I543" s="2" t="s">
        <v>15574</v>
      </c>
      <c r="J543" s="2"/>
      <c r="K543" s="2" t="n">
        <v>495</v>
      </c>
      <c r="L543" s="2"/>
      <c r="M543" s="2" t="s">
        <v>15575</v>
      </c>
      <c r="N543" s="2" t="n">
        <f aca="false">COUNTA('Layout Mercado Libre'!AH543:AM543)</f>
        <v>1</v>
      </c>
      <c r="O543" s="2" t="s">
        <v>13871</v>
      </c>
      <c r="P543" s="2" t="n">
        <v>0</v>
      </c>
      <c r="Q543" s="2" t="s">
        <v>15576</v>
      </c>
    </row>
    <row r="544" customFormat="false" ht="15" hidden="false" customHeight="false" outlineLevel="0" collapsed="false">
      <c r="A544" s="8" t="s">
        <v>6680</v>
      </c>
      <c r="B544" s="10" t="str">
        <f aca="false">'Layout Mercado Libre'!C544</f>
        <v>Toallitas Húmedas Escudo Antibacterial 50 Piezas</v>
      </c>
      <c r="C544" s="2" t="s">
        <v>89</v>
      </c>
      <c r="D544" s="2" t="s">
        <v>13864</v>
      </c>
      <c r="E544" s="2" t="s">
        <v>13865</v>
      </c>
      <c r="F544" s="2" t="s">
        <v>13873</v>
      </c>
      <c r="G544" s="2"/>
      <c r="H544" s="2"/>
      <c r="I544" s="2" t="s">
        <v>15577</v>
      </c>
      <c r="J544" s="2"/>
      <c r="K544" s="2" t="n">
        <v>16</v>
      </c>
      <c r="L544" s="2"/>
      <c r="M544" s="2" t="s">
        <v>15578</v>
      </c>
      <c r="N544" s="2" t="n">
        <f aca="false">COUNTA('Layout Mercado Libre'!AH544:AM544)</f>
        <v>4</v>
      </c>
      <c r="O544" s="2" t="s">
        <v>13882</v>
      </c>
      <c r="P544" s="2" t="n">
        <v>0</v>
      </c>
      <c r="Q544" s="2" t="s">
        <v>15579</v>
      </c>
    </row>
    <row r="545" customFormat="false" ht="15" hidden="false" customHeight="false" outlineLevel="0" collapsed="false">
      <c r="A545" s="8" t="s">
        <v>6694</v>
      </c>
      <c r="B545" s="10" t="str">
        <f aca="false">'Layout Mercado Libre'!C545</f>
        <v>Meteospasmyl Alverina 60 mg Simeticona 300 mg 40 Cápsulas</v>
      </c>
      <c r="C545" s="2" t="s">
        <v>89</v>
      </c>
      <c r="D545" s="2" t="s">
        <v>13864</v>
      </c>
      <c r="E545" s="2" t="s">
        <v>13865</v>
      </c>
      <c r="F545" s="2" t="s">
        <v>13932</v>
      </c>
      <c r="G545" s="2"/>
      <c r="H545" s="2"/>
      <c r="I545" s="2" t="s">
        <v>15580</v>
      </c>
      <c r="J545" s="2"/>
      <c r="K545" s="2" t="n">
        <v>0</v>
      </c>
      <c r="L545" s="2"/>
      <c r="M545" s="2" t="s">
        <v>15581</v>
      </c>
      <c r="N545" s="2" t="n">
        <f aca="false">COUNTA('Layout Mercado Libre'!AH545:AM545)</f>
        <v>2</v>
      </c>
      <c r="O545" s="2" t="s">
        <v>13882</v>
      </c>
      <c r="P545" s="2" t="n">
        <v>0</v>
      </c>
      <c r="Q545" s="2" t="s">
        <v>15582</v>
      </c>
    </row>
    <row r="546" customFormat="false" ht="15" hidden="false" customHeight="false" outlineLevel="0" collapsed="false">
      <c r="A546" s="8" t="s">
        <v>6707</v>
      </c>
      <c r="B546" s="10" t="str">
        <f aca="false">'Layout Mercado Libre'!C546</f>
        <v>Desodorante Axe Dark Temptation Spray Hombre 150 ml</v>
      </c>
      <c r="C546" s="2" t="s">
        <v>89</v>
      </c>
      <c r="D546" s="2" t="s">
        <v>13864</v>
      </c>
      <c r="E546" s="2" t="s">
        <v>13865</v>
      </c>
      <c r="F546" s="2" t="s">
        <v>13873</v>
      </c>
      <c r="G546" s="2"/>
      <c r="H546" s="2"/>
      <c r="I546" s="2" t="s">
        <v>15583</v>
      </c>
      <c r="J546" s="2"/>
      <c r="K546" s="2" t="n">
        <v>158</v>
      </c>
      <c r="L546" s="2"/>
      <c r="M546" s="2" t="s">
        <v>15584</v>
      </c>
      <c r="N546" s="2" t="n">
        <f aca="false">COUNTA('Layout Mercado Libre'!AH546:AM546)</f>
        <v>1</v>
      </c>
      <c r="O546" s="2" t="s">
        <v>13871</v>
      </c>
      <c r="P546" s="2" t="n">
        <v>0</v>
      </c>
      <c r="Q546" s="2" t="s">
        <v>15585</v>
      </c>
    </row>
    <row r="547" customFormat="false" ht="15" hidden="false" customHeight="false" outlineLevel="0" collapsed="false">
      <c r="A547" s="8" t="s">
        <v>6719</v>
      </c>
      <c r="B547" s="10" t="str">
        <f aca="false">'Layout Mercado Libre'!C547</f>
        <v>KY6 Clorfenamina Compuesta 10 Tabletas</v>
      </c>
      <c r="C547" s="2" t="s">
        <v>89</v>
      </c>
      <c r="D547" s="2" t="s">
        <v>13945</v>
      </c>
      <c r="E547" s="2" t="s">
        <v>13946</v>
      </c>
      <c r="F547" s="2" t="s">
        <v>13932</v>
      </c>
      <c r="G547" s="2"/>
      <c r="H547" s="2"/>
      <c r="I547" s="2" t="s">
        <v>15586</v>
      </c>
      <c r="J547" s="2" t="s">
        <v>14652</v>
      </c>
      <c r="K547" s="2" t="n">
        <v>6866</v>
      </c>
      <c r="L547" s="2"/>
      <c r="M547" s="2" t="s">
        <v>15587</v>
      </c>
      <c r="N547" s="2" t="n">
        <f aca="false">COUNTA('Layout Mercado Libre'!AH547:AM547)</f>
        <v>1</v>
      </c>
      <c r="O547" s="2" t="s">
        <v>13871</v>
      </c>
      <c r="P547" s="2" t="n">
        <v>0</v>
      </c>
      <c r="Q547" s="2" t="s">
        <v>15588</v>
      </c>
    </row>
    <row r="548" customFormat="false" ht="15" hidden="false" customHeight="false" outlineLevel="0" collapsed="false">
      <c r="A548" s="8" t="s">
        <v>6727</v>
      </c>
      <c r="B548" s="10" t="str">
        <f aca="false">'Layout Mercado Libre'!C548</f>
        <v>Calzones Goodnites Unisex para Dormir Talla L/XL 11 Piezas</v>
      </c>
      <c r="C548" s="2" t="s">
        <v>89</v>
      </c>
      <c r="D548" s="2" t="s">
        <v>13864</v>
      </c>
      <c r="E548" s="2" t="s">
        <v>13865</v>
      </c>
      <c r="F548" s="2" t="s">
        <v>13873</v>
      </c>
      <c r="G548" s="2"/>
      <c r="H548" s="2"/>
      <c r="I548" s="2" t="s">
        <v>15589</v>
      </c>
      <c r="J548" s="2"/>
      <c r="K548" s="2" t="n">
        <v>47</v>
      </c>
      <c r="L548" s="2"/>
      <c r="M548" s="2" t="s">
        <v>15590</v>
      </c>
      <c r="N548" s="2" t="n">
        <f aca="false">COUNTA('Layout Mercado Libre'!AH548:AM548)</f>
        <v>1</v>
      </c>
      <c r="O548" s="2" t="s">
        <v>13871</v>
      </c>
      <c r="P548" s="2" t="n">
        <v>0</v>
      </c>
      <c r="Q548" s="2" t="s">
        <v>15591</v>
      </c>
    </row>
    <row r="549" customFormat="false" ht="15" hidden="false" customHeight="false" outlineLevel="0" collapsed="false">
      <c r="A549" s="8" t="s">
        <v>6736</v>
      </c>
      <c r="B549" s="10" t="str">
        <f aca="false">'Layout Mercado Libre'!C549</f>
        <v>Procto-Glyvenol Crema Tribenósido Lidocaína 5%/2% 30 g</v>
      </c>
      <c r="C549" s="2" t="s">
        <v>89</v>
      </c>
      <c r="D549" s="2" t="s">
        <v>13864</v>
      </c>
      <c r="E549" s="2" t="s">
        <v>13865</v>
      </c>
      <c r="F549" s="2" t="s">
        <v>13932</v>
      </c>
      <c r="G549" s="2"/>
      <c r="H549" s="2"/>
      <c r="I549" s="2" t="s">
        <v>15592</v>
      </c>
      <c r="J549" s="2"/>
      <c r="K549" s="2" t="n">
        <v>35</v>
      </c>
      <c r="L549" s="2"/>
      <c r="M549" s="2" t="s">
        <v>15593</v>
      </c>
      <c r="N549" s="2" t="n">
        <f aca="false">COUNTA('Layout Mercado Libre'!AH549:AM549)</f>
        <v>3</v>
      </c>
      <c r="O549" s="2" t="s">
        <v>13882</v>
      </c>
      <c r="P549" s="2" t="n">
        <v>0</v>
      </c>
      <c r="Q549" s="2" t="s">
        <v>15571</v>
      </c>
    </row>
    <row r="550" customFormat="false" ht="15" hidden="false" customHeight="false" outlineLevel="0" collapsed="false">
      <c r="A550" s="8" t="s">
        <v>6749</v>
      </c>
      <c r="B550" s="10" t="str">
        <f aca="false">'Layout Mercado Libre'!C550</f>
        <v>Guantes Ambiderm Látex Estériles Talla Mediana 100 Piezas</v>
      </c>
      <c r="C550" s="2" t="s">
        <v>89</v>
      </c>
      <c r="D550" s="2" t="s">
        <v>13864</v>
      </c>
      <c r="E550" s="2" t="s">
        <v>13865</v>
      </c>
      <c r="F550" s="2" t="s">
        <v>13873</v>
      </c>
      <c r="G550" s="2"/>
      <c r="H550" s="2"/>
      <c r="I550" s="2" t="s">
        <v>15594</v>
      </c>
      <c r="J550" s="2"/>
      <c r="K550" s="2" t="n">
        <v>257</v>
      </c>
      <c r="L550" s="2"/>
      <c r="M550" s="2" t="s">
        <v>15595</v>
      </c>
      <c r="N550" s="2" t="n">
        <f aca="false">COUNTA('Layout Mercado Libre'!AH550:AM550)</f>
        <v>3</v>
      </c>
      <c r="O550" s="2" t="s">
        <v>13882</v>
      </c>
      <c r="P550" s="2" t="n">
        <v>0</v>
      </c>
      <c r="Q550" s="2" t="s">
        <v>15596</v>
      </c>
    </row>
    <row r="551" customFormat="false" ht="15" hidden="false" customHeight="false" outlineLevel="0" collapsed="false">
      <c r="A551" s="8" t="s">
        <v>6761</v>
      </c>
      <c r="B551" s="10" t="str">
        <f aca="false">'Layout Mercado Libre'!C551</f>
        <v>Pasta Dental Colgate Luminous White Brilliant 125 ml</v>
      </c>
      <c r="C551" s="2" t="s">
        <v>89</v>
      </c>
      <c r="D551" s="2" t="s">
        <v>13864</v>
      </c>
      <c r="E551" s="2" t="s">
        <v>13865</v>
      </c>
      <c r="F551" s="2" t="s">
        <v>13873</v>
      </c>
      <c r="G551" s="2"/>
      <c r="H551" s="2"/>
      <c r="I551" s="2" t="s">
        <v>15597</v>
      </c>
      <c r="J551" s="2"/>
      <c r="K551" s="2" t="n">
        <v>808</v>
      </c>
      <c r="L551" s="2"/>
      <c r="M551" s="2" t="s">
        <v>15598</v>
      </c>
      <c r="N551" s="2" t="n">
        <f aca="false">COUNTA('Layout Mercado Libre'!AH551:AM551)</f>
        <v>1</v>
      </c>
      <c r="O551" s="2" t="s">
        <v>13871</v>
      </c>
      <c r="P551" s="2" t="n">
        <v>0</v>
      </c>
      <c r="Q551" s="2" t="s">
        <v>15599</v>
      </c>
    </row>
    <row r="552" customFormat="false" ht="15" hidden="false" customHeight="false" outlineLevel="0" collapsed="false">
      <c r="A552" s="8" t="s">
        <v>6768</v>
      </c>
      <c r="B552" s="10" t="str">
        <f aca="false">'Layout Mercado Libre'!C552</f>
        <v>Talco Desodorante para Pies Rexona Efficient 200 g</v>
      </c>
      <c r="C552" s="2" t="s">
        <v>89</v>
      </c>
      <c r="D552" s="2" t="s">
        <v>13864</v>
      </c>
      <c r="E552" s="2" t="s">
        <v>13865</v>
      </c>
      <c r="F552" s="2" t="s">
        <v>13873</v>
      </c>
      <c r="G552" s="2"/>
      <c r="H552" s="2"/>
      <c r="I552" s="2" t="s">
        <v>15600</v>
      </c>
      <c r="J552" s="2"/>
      <c r="K552" s="2" t="n">
        <v>43</v>
      </c>
      <c r="L552" s="2"/>
      <c r="M552" s="2" t="s">
        <v>15601</v>
      </c>
      <c r="N552" s="2" t="n">
        <f aca="false">COUNTA('Layout Mercado Libre'!AH552:AM552)</f>
        <v>2</v>
      </c>
      <c r="O552" s="2" t="s">
        <v>13871</v>
      </c>
      <c r="P552" s="2" t="n">
        <v>0</v>
      </c>
      <c r="Q552" s="2" t="s">
        <v>15602</v>
      </c>
    </row>
    <row r="553" customFormat="false" ht="15" hidden="false" customHeight="false" outlineLevel="0" collapsed="false">
      <c r="A553" s="8" t="s">
        <v>6780</v>
      </c>
      <c r="B553" s="10" t="str">
        <f aca="false">'Layout Mercado Libre'!C553</f>
        <v>Espacil Compuesto 125 mg/10 mg 20 Cápsulas</v>
      </c>
      <c r="C553" s="2" t="s">
        <v>89</v>
      </c>
      <c r="D553" s="2" t="s">
        <v>13864</v>
      </c>
      <c r="E553" s="2" t="s">
        <v>13865</v>
      </c>
      <c r="F553" s="2" t="s">
        <v>13866</v>
      </c>
      <c r="G553" s="2" t="s">
        <v>13889</v>
      </c>
      <c r="H553" s="2" t="s">
        <v>13890</v>
      </c>
      <c r="I553" s="2" t="s">
        <v>15603</v>
      </c>
      <c r="J553" s="2"/>
      <c r="K553" s="2" t="n">
        <v>120</v>
      </c>
      <c r="L553" s="2"/>
      <c r="M553" s="2" t="s">
        <v>15604</v>
      </c>
      <c r="N553" s="2" t="n">
        <f aca="false">COUNTA('Layout Mercado Libre'!AH553:AM553)</f>
        <v>2</v>
      </c>
      <c r="O553" s="2" t="s">
        <v>13882</v>
      </c>
      <c r="P553" s="2" t="n">
        <v>0</v>
      </c>
      <c r="Q553" s="2" t="s">
        <v>15571</v>
      </c>
    </row>
    <row r="554" customFormat="false" ht="15" hidden="false" customHeight="false" outlineLevel="0" collapsed="false">
      <c r="A554" s="8" t="s">
        <v>6793</v>
      </c>
      <c r="B554" s="10" t="str">
        <f aca="false">'Layout Mercado Libre'!C554</f>
        <v>Talco para Pies Rexona Efficient Original 100 g</v>
      </c>
      <c r="C554" s="2" t="s">
        <v>89</v>
      </c>
      <c r="D554" s="2" t="s">
        <v>13945</v>
      </c>
      <c r="E554" s="2" t="s">
        <v>13946</v>
      </c>
      <c r="F554" s="2" t="s">
        <v>13873</v>
      </c>
      <c r="G554" s="2"/>
      <c r="H554" s="2"/>
      <c r="I554" s="2" t="s">
        <v>15605</v>
      </c>
      <c r="J554" s="2"/>
      <c r="K554" s="2" t="n">
        <v>2</v>
      </c>
      <c r="L554" s="2"/>
      <c r="M554" s="2" t="s">
        <v>15606</v>
      </c>
      <c r="N554" s="2" t="n">
        <f aca="false">COUNTA('Layout Mercado Libre'!AH554:AM554)</f>
        <v>2</v>
      </c>
      <c r="O554" s="2" t="s">
        <v>13871</v>
      </c>
      <c r="P554" s="2" t="n">
        <v>0</v>
      </c>
      <c r="Q554" s="2" t="s">
        <v>15607</v>
      </c>
    </row>
    <row r="555" customFormat="false" ht="15" hidden="false" customHeight="false" outlineLevel="0" collapsed="false">
      <c r="A555" s="8" t="s">
        <v>6801</v>
      </c>
      <c r="B555" s="10" t="str">
        <f aca="false">'Layout Mercado Libre'!C555</f>
        <v>Vaselina Vaseline Original Pure Skin Jelly 42 g</v>
      </c>
      <c r="C555" s="2" t="s">
        <v>89</v>
      </c>
      <c r="D555" s="2" t="s">
        <v>13864</v>
      </c>
      <c r="E555" s="2" t="s">
        <v>13865</v>
      </c>
      <c r="F555" s="2" t="s">
        <v>13873</v>
      </c>
      <c r="G555" s="2"/>
      <c r="H555" s="2"/>
      <c r="I555" s="2" t="s">
        <v>15608</v>
      </c>
      <c r="J555" s="2"/>
      <c r="K555" s="2" t="n">
        <v>187</v>
      </c>
      <c r="L555" s="2"/>
      <c r="M555" s="2" t="s">
        <v>15609</v>
      </c>
      <c r="N555" s="2" t="n">
        <f aca="false">COUNTA('Layout Mercado Libre'!AH555:AM555)</f>
        <v>2</v>
      </c>
      <c r="O555" s="2" t="s">
        <v>13882</v>
      </c>
      <c r="P555" s="2" t="n">
        <v>0</v>
      </c>
      <c r="Q555" s="2" t="s">
        <v>15610</v>
      </c>
    </row>
    <row r="556" customFormat="false" ht="15" hidden="false" customHeight="false" outlineLevel="0" collapsed="false">
      <c r="A556" s="8" t="s">
        <v>6812</v>
      </c>
      <c r="B556" s="10" t="str">
        <f aca="false">'Layout Mercado Libre'!C556</f>
        <v>Pomada Labial Jaloma Sabores Surtidos 60 Piezas</v>
      </c>
      <c r="C556" s="2" t="s">
        <v>89</v>
      </c>
      <c r="D556" s="2" t="s">
        <v>13864</v>
      </c>
      <c r="E556" s="2" t="s">
        <v>13865</v>
      </c>
      <c r="F556" s="2" t="s">
        <v>13873</v>
      </c>
      <c r="G556" s="2"/>
      <c r="H556" s="2"/>
      <c r="I556" s="2" t="s">
        <v>15611</v>
      </c>
      <c r="J556" s="2"/>
      <c r="K556" s="2" t="n">
        <v>159</v>
      </c>
      <c r="L556" s="2"/>
      <c r="M556" s="2" t="s">
        <v>15612</v>
      </c>
      <c r="N556" s="2" t="n">
        <f aca="false">COUNTA('Layout Mercado Libre'!AH556:AM556)</f>
        <v>2</v>
      </c>
      <c r="O556" s="2" t="s">
        <v>13938</v>
      </c>
      <c r="P556" s="2" t="n">
        <v>0</v>
      </c>
      <c r="Q556" s="2" t="s">
        <v>15613</v>
      </c>
    </row>
    <row r="557" customFormat="false" ht="15" hidden="false" customHeight="false" outlineLevel="0" collapsed="false">
      <c r="A557" s="8" t="s">
        <v>6827</v>
      </c>
      <c r="B557" s="10" t="str">
        <f aca="false">'Layout Mercado Libre'!C557</f>
        <v>Toallitas Húmedas KleenBebé Absorsec 90 Piezas</v>
      </c>
      <c r="C557" s="2" t="s">
        <v>89</v>
      </c>
      <c r="D557" s="2" t="s">
        <v>13864</v>
      </c>
      <c r="E557" s="2" t="s">
        <v>13865</v>
      </c>
      <c r="F557" s="2" t="s">
        <v>13873</v>
      </c>
      <c r="G557" s="2"/>
      <c r="H557" s="2"/>
      <c r="I557" s="2" t="s">
        <v>15614</v>
      </c>
      <c r="J557" s="2"/>
      <c r="K557" s="2" t="n">
        <v>1080</v>
      </c>
      <c r="L557" s="2"/>
      <c r="M557" s="2" t="s">
        <v>15615</v>
      </c>
      <c r="N557" s="2" t="n">
        <f aca="false">COUNTA('Layout Mercado Libre'!AH557:AM557)</f>
        <v>2</v>
      </c>
      <c r="O557" s="2" t="s">
        <v>13882</v>
      </c>
      <c r="P557" s="2" t="n">
        <v>0</v>
      </c>
      <c r="Q557" s="2" t="s">
        <v>15616</v>
      </c>
    </row>
    <row r="558" customFormat="false" ht="15" hidden="false" customHeight="false" outlineLevel="0" collapsed="false">
      <c r="A558" s="8" t="s">
        <v>6835</v>
      </c>
      <c r="B558" s="10" t="str">
        <f aca="false">'Layout Mercado Libre'!C558</f>
        <v>Pañales Huggies All Around Unisex Etapa 5 40 Piezas</v>
      </c>
      <c r="C558" s="2" t="s">
        <v>89</v>
      </c>
      <c r="D558" s="2" t="s">
        <v>13864</v>
      </c>
      <c r="E558" s="2" t="s">
        <v>13865</v>
      </c>
      <c r="F558" s="2" t="s">
        <v>13873</v>
      </c>
      <c r="G558" s="2"/>
      <c r="H558" s="2"/>
      <c r="I558" s="2" t="s">
        <v>15617</v>
      </c>
      <c r="J558" s="2"/>
      <c r="K558" s="2" t="n">
        <v>57</v>
      </c>
      <c r="L558" s="2" t="s">
        <v>14680</v>
      </c>
      <c r="M558" s="2" t="s">
        <v>15618</v>
      </c>
      <c r="N558" s="2" t="n">
        <f aca="false">COUNTA('Layout Mercado Libre'!AH558:AM558)</f>
        <v>2</v>
      </c>
      <c r="O558" s="2" t="s">
        <v>13871</v>
      </c>
      <c r="P558" s="2" t="n">
        <v>0</v>
      </c>
      <c r="Q558" s="2" t="s">
        <v>15619</v>
      </c>
    </row>
    <row r="559" customFormat="false" ht="15" hidden="false" customHeight="false" outlineLevel="0" collapsed="false">
      <c r="A559" s="8" t="s">
        <v>6844</v>
      </c>
      <c r="B559" s="10" t="str">
        <f aca="false">'Layout Mercado Libre'!C559</f>
        <v>Pasta de Lassar Óxido de Zinc Coyoacán 145 g</v>
      </c>
      <c r="C559" s="2" t="s">
        <v>89</v>
      </c>
      <c r="D559" s="2" t="s">
        <v>13864</v>
      </c>
      <c r="E559" s="2" t="s">
        <v>13865</v>
      </c>
      <c r="F559" s="2" t="s">
        <v>13914</v>
      </c>
      <c r="G559" s="2"/>
      <c r="H559" s="2"/>
      <c r="I559" s="2" t="s">
        <v>15620</v>
      </c>
      <c r="J559" s="2"/>
      <c r="K559" s="2" t="n">
        <v>891</v>
      </c>
      <c r="L559" s="2"/>
      <c r="M559" s="2" t="s">
        <v>15621</v>
      </c>
      <c r="N559" s="2" t="n">
        <f aca="false">COUNTA('Layout Mercado Libre'!AH559:AM559)</f>
        <v>2</v>
      </c>
      <c r="O559" s="2" t="s">
        <v>13882</v>
      </c>
      <c r="P559" s="2" t="n">
        <v>0</v>
      </c>
      <c r="Q559" s="2" t="s">
        <v>15622</v>
      </c>
    </row>
    <row r="560" customFormat="false" ht="15" hidden="false" customHeight="false" outlineLevel="0" collapsed="false">
      <c r="A560" s="8" t="s">
        <v>6855</v>
      </c>
      <c r="B560" s="10" t="str">
        <f aca="false">'Layout Mercado Libre'!C560</f>
        <v>Anara Picosulfato Sódico 5 mg 20 Tabletas</v>
      </c>
      <c r="C560" s="2" t="s">
        <v>89</v>
      </c>
      <c r="D560" s="2" t="s">
        <v>13864</v>
      </c>
      <c r="E560" s="2" t="s">
        <v>13865</v>
      </c>
      <c r="F560" s="2" t="s">
        <v>13914</v>
      </c>
      <c r="G560" s="2"/>
      <c r="H560" s="2"/>
      <c r="I560" s="2" t="s">
        <v>15623</v>
      </c>
      <c r="J560" s="2"/>
      <c r="K560" s="2" t="n">
        <v>126</v>
      </c>
      <c r="L560" s="2"/>
      <c r="M560" s="2" t="s">
        <v>15624</v>
      </c>
      <c r="N560" s="2" t="n">
        <f aca="false">COUNTA('Layout Mercado Libre'!AH560:AM560)</f>
        <v>2</v>
      </c>
      <c r="O560" s="2" t="s">
        <v>13882</v>
      </c>
      <c r="P560" s="2" t="n">
        <v>0</v>
      </c>
      <c r="Q560" s="2" t="s">
        <v>15625</v>
      </c>
    </row>
    <row r="561" customFormat="false" ht="15" hidden="false" customHeight="false" outlineLevel="0" collapsed="false">
      <c r="A561" s="8" t="s">
        <v>6865</v>
      </c>
      <c r="B561" s="10" t="str">
        <f aca="false">'Layout Mercado Libre'!C561</f>
        <v>Argliptin-D Sitagliptina/Metformina 50/850 mg 56 Tabletas</v>
      </c>
      <c r="C561" s="2" t="s">
        <v>89</v>
      </c>
      <c r="D561" s="2" t="s">
        <v>13864</v>
      </c>
      <c r="E561" s="2" t="s">
        <v>13865</v>
      </c>
      <c r="F561" s="2" t="s">
        <v>13866</v>
      </c>
      <c r="G561" s="2" t="s">
        <v>13889</v>
      </c>
      <c r="H561" s="2" t="s">
        <v>13890</v>
      </c>
      <c r="I561" s="2" t="s">
        <v>15626</v>
      </c>
      <c r="J561" s="2"/>
      <c r="K561" s="2" t="n">
        <v>11</v>
      </c>
      <c r="L561" s="2"/>
      <c r="M561" s="2" t="s">
        <v>15627</v>
      </c>
      <c r="N561" s="2" t="n">
        <f aca="false">COUNTA('Layout Mercado Libre'!AH561:AM561)</f>
        <v>1</v>
      </c>
      <c r="O561" s="2" t="s">
        <v>13871</v>
      </c>
      <c r="P561" s="2" t="n">
        <v>0</v>
      </c>
      <c r="Q561" s="2" t="s">
        <v>15628</v>
      </c>
    </row>
    <row r="562" customFormat="false" ht="15" hidden="false" customHeight="false" outlineLevel="0" collapsed="false">
      <c r="A562" s="8" t="s">
        <v>6876</v>
      </c>
      <c r="B562" s="10" t="str">
        <f aca="false">'Layout Mercado Libre'!C562</f>
        <v>Topron Nifuroxazida 400 mg 16 Cápsulas</v>
      </c>
      <c r="C562" s="2" t="s">
        <v>89</v>
      </c>
      <c r="D562" s="2" t="s">
        <v>13864</v>
      </c>
      <c r="E562" s="2" t="s">
        <v>13865</v>
      </c>
      <c r="F562" s="2" t="s">
        <v>13914</v>
      </c>
      <c r="G562" s="2"/>
      <c r="H562" s="2"/>
      <c r="I562" s="2" t="s">
        <v>15629</v>
      </c>
      <c r="J562" s="2"/>
      <c r="K562" s="2" t="n">
        <v>14</v>
      </c>
      <c r="L562" s="2"/>
      <c r="M562" s="2" t="s">
        <v>15630</v>
      </c>
      <c r="N562" s="2" t="n">
        <f aca="false">COUNTA('Layout Mercado Libre'!AH562:AM562)</f>
        <v>2</v>
      </c>
      <c r="O562" s="2" t="s">
        <v>13882</v>
      </c>
      <c r="P562" s="2" t="n">
        <v>0</v>
      </c>
      <c r="Q562" s="2" t="s">
        <v>15625</v>
      </c>
    </row>
    <row r="563" customFormat="false" ht="15" hidden="false" customHeight="false" outlineLevel="0" collapsed="false">
      <c r="A563" s="8" t="s">
        <v>6887</v>
      </c>
      <c r="B563" s="10" t="str">
        <f aca="false">'Layout Mercado Libre'!C563</f>
        <v>Lactulax Lactulosa Jarabe 10 g/15 ml 250 ml</v>
      </c>
      <c r="C563" s="2" t="s">
        <v>89</v>
      </c>
      <c r="D563" s="2" t="s">
        <v>13864</v>
      </c>
      <c r="E563" s="2" t="s">
        <v>13865</v>
      </c>
      <c r="F563" s="2" t="s">
        <v>13914</v>
      </c>
      <c r="G563" s="2"/>
      <c r="H563" s="2"/>
      <c r="I563" s="2" t="s">
        <v>15631</v>
      </c>
      <c r="J563" s="2"/>
      <c r="K563" s="2" t="n">
        <v>106</v>
      </c>
      <c r="L563" s="2"/>
      <c r="M563" s="2" t="s">
        <v>15632</v>
      </c>
      <c r="N563" s="2" t="n">
        <f aca="false">COUNTA('Layout Mercado Libre'!AH563:AM563)</f>
        <v>2</v>
      </c>
      <c r="O563" s="2" t="s">
        <v>13882</v>
      </c>
      <c r="P563" s="2" t="n">
        <v>0</v>
      </c>
      <c r="Q563" s="2" t="s">
        <v>15633</v>
      </c>
    </row>
    <row r="564" customFormat="false" ht="15" hidden="false" customHeight="false" outlineLevel="0" collapsed="false">
      <c r="A564" s="8" t="s">
        <v>6895</v>
      </c>
      <c r="B564" s="10" t="str">
        <f aca="false">'Layout Mercado Libre'!C564</f>
        <v>Talco para Bebé Mennen Baby Magic Rosa 100 g</v>
      </c>
      <c r="C564" s="2" t="s">
        <v>89</v>
      </c>
      <c r="D564" s="2" t="s">
        <v>13864</v>
      </c>
      <c r="E564" s="2" t="s">
        <v>13865</v>
      </c>
      <c r="F564" s="2" t="s">
        <v>13873</v>
      </c>
      <c r="G564" s="2"/>
      <c r="H564" s="2"/>
      <c r="I564" s="2" t="s">
        <v>15634</v>
      </c>
      <c r="J564" s="2"/>
      <c r="K564" s="2" t="n">
        <v>990</v>
      </c>
      <c r="L564" s="2"/>
      <c r="M564" s="2" t="s">
        <v>15635</v>
      </c>
      <c r="N564" s="2" t="n">
        <f aca="false">COUNTA('Layout Mercado Libre'!AH564:AM564)</f>
        <v>1</v>
      </c>
      <c r="O564" s="2" t="s">
        <v>13871</v>
      </c>
      <c r="P564" s="2" t="n">
        <v>0</v>
      </c>
      <c r="Q564" s="2" t="s">
        <v>15636</v>
      </c>
    </row>
    <row r="565" customFormat="false" ht="15" hidden="false" customHeight="false" outlineLevel="0" collapsed="false">
      <c r="A565" s="8" t="s">
        <v>6904</v>
      </c>
      <c r="B565" s="10" t="str">
        <f aca="false">'Layout Mercado Libre'!C565</f>
        <v>Isox 15D Itraconazol 100 mg 15 Cápsulas</v>
      </c>
      <c r="C565" s="2" t="s">
        <v>89</v>
      </c>
      <c r="D565" s="2" t="s">
        <v>13864</v>
      </c>
      <c r="E565" s="2" t="s">
        <v>13865</v>
      </c>
      <c r="F565" s="2" t="s">
        <v>13866</v>
      </c>
      <c r="G565" s="2" t="s">
        <v>13967</v>
      </c>
      <c r="H565" s="2" t="s">
        <v>13968</v>
      </c>
      <c r="I565" s="2" t="s">
        <v>15637</v>
      </c>
      <c r="J565" s="2"/>
      <c r="K565" s="2" t="n">
        <v>138</v>
      </c>
      <c r="L565" s="2"/>
      <c r="M565" s="2" t="s">
        <v>15638</v>
      </c>
      <c r="N565" s="2" t="n">
        <f aca="false">COUNTA('Layout Mercado Libre'!AH565:AM565)</f>
        <v>2</v>
      </c>
      <c r="O565" s="2" t="s">
        <v>13882</v>
      </c>
      <c r="P565" s="2" t="n">
        <v>0</v>
      </c>
      <c r="Q565" s="2" t="s">
        <v>15625</v>
      </c>
    </row>
    <row r="566" customFormat="false" ht="15" hidden="false" customHeight="false" outlineLevel="0" collapsed="false">
      <c r="A566" s="8" t="s">
        <v>6917</v>
      </c>
      <c r="B566" s="10" t="str">
        <f aca="false">'Layout Mercado Libre'!C566</f>
        <v>Crema Dental Colgate Triple Acción Menta Original 100 ml</v>
      </c>
      <c r="C566" s="2" t="s">
        <v>89</v>
      </c>
      <c r="D566" s="2" t="s">
        <v>13864</v>
      </c>
      <c r="E566" s="2" t="s">
        <v>13865</v>
      </c>
      <c r="F566" s="2" t="s">
        <v>13873</v>
      </c>
      <c r="G566" s="2"/>
      <c r="H566" s="2"/>
      <c r="I566" s="2" t="s">
        <v>15639</v>
      </c>
      <c r="J566" s="2"/>
      <c r="K566" s="2" t="n">
        <v>817</v>
      </c>
      <c r="L566" s="2"/>
      <c r="M566" s="2" t="s">
        <v>15640</v>
      </c>
      <c r="N566" s="2" t="n">
        <f aca="false">COUNTA('Layout Mercado Libre'!AH566:AM566)</f>
        <v>2</v>
      </c>
      <c r="O566" s="2" t="s">
        <v>13871</v>
      </c>
      <c r="P566" s="2" t="n">
        <v>0</v>
      </c>
      <c r="Q566" s="2" t="s">
        <v>15641</v>
      </c>
    </row>
    <row r="567" customFormat="false" ht="15" hidden="false" customHeight="false" outlineLevel="0" collapsed="false">
      <c r="A567" s="8" t="s">
        <v>6925</v>
      </c>
      <c r="B567" s="10" t="str">
        <f aca="false">'Layout Mercado Libre'!C567</f>
        <v>Spasmopriv Fenoverina 200 mg 24 Cápsulas</v>
      </c>
      <c r="C567" s="2" t="s">
        <v>89</v>
      </c>
      <c r="D567" s="2" t="s">
        <v>13864</v>
      </c>
      <c r="E567" s="2" t="s">
        <v>13865</v>
      </c>
      <c r="F567" s="2" t="s">
        <v>13866</v>
      </c>
      <c r="G567" s="2" t="s">
        <v>13889</v>
      </c>
      <c r="H567" s="2" t="s">
        <v>13890</v>
      </c>
      <c r="I567" s="2" t="s">
        <v>15642</v>
      </c>
      <c r="J567" s="2"/>
      <c r="K567" s="2" t="n">
        <v>96</v>
      </c>
      <c r="L567" s="2"/>
      <c r="M567" s="2" t="s">
        <v>15643</v>
      </c>
      <c r="N567" s="2" t="n">
        <f aca="false">COUNTA('Layout Mercado Libre'!AH567:AM567)</f>
        <v>2</v>
      </c>
      <c r="O567" s="2" t="s">
        <v>13871</v>
      </c>
      <c r="P567" s="2" t="n">
        <v>0</v>
      </c>
      <c r="Q567" s="2" t="s">
        <v>15644</v>
      </c>
    </row>
    <row r="568" customFormat="false" ht="15" hidden="false" customHeight="false" outlineLevel="0" collapsed="false">
      <c r="A568" s="8" t="s">
        <v>6938</v>
      </c>
      <c r="B568" s="10" t="str">
        <f aca="false">'Layout Mercado Libre'!C568</f>
        <v>Tums Antiácido 750 mg Sabores Surtidos 48 Tabletas</v>
      </c>
      <c r="C568" s="2" t="s">
        <v>89</v>
      </c>
      <c r="D568" s="2" t="s">
        <v>13864</v>
      </c>
      <c r="E568" s="2" t="s">
        <v>13865</v>
      </c>
      <c r="F568" s="2" t="s">
        <v>13914</v>
      </c>
      <c r="G568" s="2"/>
      <c r="H568" s="2"/>
      <c r="I568" s="2" t="s">
        <v>15645</v>
      </c>
      <c r="J568" s="2"/>
      <c r="K568" s="2" t="n">
        <v>227</v>
      </c>
      <c r="L568" s="2"/>
      <c r="M568" s="2" t="s">
        <v>15646</v>
      </c>
      <c r="N568" s="2" t="n">
        <f aca="false">COUNTA('Layout Mercado Libre'!AH568:AM568)</f>
        <v>1</v>
      </c>
      <c r="O568" s="2" t="s">
        <v>13938</v>
      </c>
      <c r="P568" s="2" t="n">
        <v>0</v>
      </c>
      <c r="Q568" s="2" t="s">
        <v>15647</v>
      </c>
    </row>
    <row r="569" customFormat="false" ht="15" hidden="false" customHeight="false" outlineLevel="0" collapsed="false">
      <c r="A569" s="8" t="s">
        <v>6949</v>
      </c>
      <c r="B569" s="10" t="str">
        <f aca="false">'Layout Mercado Libre'!C569</f>
        <v>Sinuberase Colitis Probiótico 4 Billones 10 Ampolletas</v>
      </c>
      <c r="C569" s="2" t="s">
        <v>89</v>
      </c>
      <c r="D569" s="2" t="s">
        <v>13945</v>
      </c>
      <c r="E569" s="2" t="s">
        <v>13946</v>
      </c>
      <c r="F569" s="2" t="s">
        <v>13914</v>
      </c>
      <c r="G569" s="2"/>
      <c r="H569" s="2"/>
      <c r="I569" s="2" t="s">
        <v>15648</v>
      </c>
      <c r="J569" s="2"/>
      <c r="K569" s="2" t="n">
        <v>149</v>
      </c>
      <c r="L569" s="2"/>
      <c r="M569" s="2" t="s">
        <v>15649</v>
      </c>
      <c r="N569" s="2" t="n">
        <f aca="false">COUNTA('Layout Mercado Libre'!AH569:AM569)</f>
        <v>1</v>
      </c>
      <c r="O569" s="2" t="s">
        <v>13871</v>
      </c>
      <c r="P569" s="2" t="n">
        <v>0</v>
      </c>
      <c r="Q569" s="2" t="s">
        <v>15650</v>
      </c>
    </row>
    <row r="570" customFormat="false" ht="15" hidden="false" customHeight="false" outlineLevel="0" collapsed="false">
      <c r="A570" s="8" t="s">
        <v>6956</v>
      </c>
      <c r="B570" s="10" t="str">
        <f aca="false">'Layout Mercado Libre'!C570</f>
        <v>Despamen LBD Testosterona Estradiol 50/2.5 mg Jeringa</v>
      </c>
      <c r="C570" s="2" t="s">
        <v>89</v>
      </c>
      <c r="D570" s="2" t="s">
        <v>13864</v>
      </c>
      <c r="E570" s="2" t="s">
        <v>13865</v>
      </c>
      <c r="F570" s="2" t="s">
        <v>13866</v>
      </c>
      <c r="G570" s="2" t="s">
        <v>14225</v>
      </c>
      <c r="H570" s="2" t="s">
        <v>14226</v>
      </c>
      <c r="I570" s="2" t="s">
        <v>15651</v>
      </c>
      <c r="J570" s="2"/>
      <c r="K570" s="2" t="n">
        <v>32</v>
      </c>
      <c r="L570" s="2"/>
      <c r="M570" s="2" t="s">
        <v>15652</v>
      </c>
      <c r="N570" s="2" t="n">
        <f aca="false">COUNTA('Layout Mercado Libre'!AH570:AM570)</f>
        <v>3</v>
      </c>
      <c r="O570" s="2" t="s">
        <v>13882</v>
      </c>
      <c r="P570" s="2" t="n">
        <v>0</v>
      </c>
      <c r="Q570" s="2" t="s">
        <v>15625</v>
      </c>
    </row>
    <row r="571" customFormat="false" ht="15" hidden="false" customHeight="false" outlineLevel="0" collapsed="false">
      <c r="A571" s="8" t="s">
        <v>6972</v>
      </c>
      <c r="B571" s="10" t="str">
        <f aca="false">'Layout Mercado Libre'!C571</f>
        <v>Caltrate 600+D Carbonato de Calcio Vitamina D 30 Tabletas</v>
      </c>
      <c r="C571" s="2" t="s">
        <v>89</v>
      </c>
      <c r="D571" s="2" t="s">
        <v>13864</v>
      </c>
      <c r="E571" s="2" t="s">
        <v>13865</v>
      </c>
      <c r="F571" s="2" t="s">
        <v>13914</v>
      </c>
      <c r="G571" s="2"/>
      <c r="H571" s="2"/>
      <c r="I571" s="2" t="s">
        <v>15653</v>
      </c>
      <c r="J571" s="2"/>
      <c r="K571" s="2" t="n">
        <v>98</v>
      </c>
      <c r="L571" s="2"/>
      <c r="M571" s="2" t="s">
        <v>15654</v>
      </c>
      <c r="N571" s="2" t="n">
        <f aca="false">COUNTA('Layout Mercado Libre'!AH571:AM571)</f>
        <v>2</v>
      </c>
      <c r="O571" s="2" t="s">
        <v>13871</v>
      </c>
      <c r="P571" s="2" t="n">
        <v>0</v>
      </c>
      <c r="Q571" s="2" t="s">
        <v>15655</v>
      </c>
    </row>
    <row r="572" customFormat="false" ht="15" hidden="false" customHeight="false" outlineLevel="0" collapsed="false">
      <c r="A572" s="8" t="s">
        <v>6984</v>
      </c>
      <c r="B572" s="10" t="str">
        <f aca="false">'Layout Mercado Libre'!C572</f>
        <v>Galvus Met Vildagliptina/Metformina 50/850 mg 60 Comprimidos</v>
      </c>
      <c r="C572" s="2" t="s">
        <v>89</v>
      </c>
      <c r="D572" s="2" t="s">
        <v>13864</v>
      </c>
      <c r="E572" s="2" t="s">
        <v>13865</v>
      </c>
      <c r="F572" s="2" t="s">
        <v>13866</v>
      </c>
      <c r="G572" s="2" t="s">
        <v>13889</v>
      </c>
      <c r="H572" s="2" t="s">
        <v>13890</v>
      </c>
      <c r="I572" s="2" t="s">
        <v>15656</v>
      </c>
      <c r="J572" s="2"/>
      <c r="K572" s="2" t="n">
        <v>0</v>
      </c>
      <c r="L572" s="2"/>
      <c r="M572" s="2" t="s">
        <v>15657</v>
      </c>
      <c r="N572" s="2" t="n">
        <f aca="false">COUNTA('Layout Mercado Libre'!AH572:AM572)</f>
        <v>2</v>
      </c>
      <c r="O572" s="2" t="s">
        <v>13882</v>
      </c>
      <c r="P572" s="2" t="n">
        <v>0</v>
      </c>
      <c r="Q572" s="2" t="s">
        <v>15658</v>
      </c>
    </row>
    <row r="573" customFormat="false" ht="15" hidden="false" customHeight="false" outlineLevel="0" collapsed="false">
      <c r="A573" s="8" t="s">
        <v>6994</v>
      </c>
      <c r="B573" s="10" t="str">
        <f aca="false">'Layout Mercado Libre'!C573</f>
        <v>Ardosons Indometacina/Betametasona/Metocarbamol 20 Cápsulas</v>
      </c>
      <c r="C573" s="2" t="s">
        <v>89</v>
      </c>
      <c r="D573" s="2" t="s">
        <v>13864</v>
      </c>
      <c r="E573" s="2" t="s">
        <v>13865</v>
      </c>
      <c r="F573" s="2" t="s">
        <v>13866</v>
      </c>
      <c r="G573" s="2" t="s">
        <v>13940</v>
      </c>
      <c r="H573" s="2" t="s">
        <v>13941</v>
      </c>
      <c r="I573" s="2" t="s">
        <v>15659</v>
      </c>
      <c r="J573" s="2"/>
      <c r="K573" s="2" t="n">
        <v>1918</v>
      </c>
      <c r="L573" s="2"/>
      <c r="M573" s="2" t="s">
        <v>15660</v>
      </c>
      <c r="N573" s="2" t="n">
        <f aca="false">COUNTA('Layout Mercado Libre'!AH573:AM573)</f>
        <v>2</v>
      </c>
      <c r="O573" s="2" t="s">
        <v>13882</v>
      </c>
      <c r="P573" s="2" t="n">
        <v>0</v>
      </c>
      <c r="Q573" s="2" t="s">
        <v>15661</v>
      </c>
    </row>
    <row r="574" customFormat="false" ht="15" hidden="false" customHeight="false" outlineLevel="0" collapsed="false">
      <c r="A574" s="8" t="s">
        <v>7006</v>
      </c>
      <c r="B574" s="10" t="str">
        <f aca="false">'Layout Mercado Libre'!C574</f>
        <v>Gel Antibacterial Dibar Aroma Limón 1 Litro</v>
      </c>
      <c r="C574" s="2" t="s">
        <v>89</v>
      </c>
      <c r="D574" s="2" t="s">
        <v>13945</v>
      </c>
      <c r="E574" s="2" t="s">
        <v>13946</v>
      </c>
      <c r="F574" s="2" t="s">
        <v>13873</v>
      </c>
      <c r="G574" s="2"/>
      <c r="H574" s="2"/>
      <c r="I574" s="2" t="s">
        <v>15662</v>
      </c>
      <c r="J574" s="2"/>
      <c r="K574" s="2" t="n">
        <v>64</v>
      </c>
      <c r="L574" s="2"/>
      <c r="M574" s="2" t="s">
        <v>15663</v>
      </c>
      <c r="N574" s="2" t="n">
        <f aca="false">COUNTA('Layout Mercado Libre'!AH574:AM574)</f>
        <v>1</v>
      </c>
      <c r="O574" s="2" t="s">
        <v>13871</v>
      </c>
      <c r="P574" s="2" t="n">
        <v>0</v>
      </c>
      <c r="Q574" s="2" t="s">
        <v>15664</v>
      </c>
    </row>
    <row r="575" customFormat="false" ht="15" hidden="false" customHeight="false" outlineLevel="0" collapsed="false">
      <c r="A575" s="8" t="s">
        <v>7016</v>
      </c>
      <c r="B575" s="10" t="str">
        <f aca="false">'Layout Mercado Libre'!C575</f>
        <v>Cialis Tadalafilo 20 mg 1 Tableta</v>
      </c>
      <c r="C575" s="2" t="s">
        <v>89</v>
      </c>
      <c r="D575" s="2" t="s">
        <v>13864</v>
      </c>
      <c r="E575" s="2" t="s">
        <v>13865</v>
      </c>
      <c r="F575" s="2" t="s">
        <v>13866</v>
      </c>
      <c r="G575" s="2" t="s">
        <v>14142</v>
      </c>
      <c r="H575" s="2" t="s">
        <v>14143</v>
      </c>
      <c r="I575" s="2" t="s">
        <v>15665</v>
      </c>
      <c r="J575" s="2"/>
      <c r="K575" s="2" t="n">
        <v>26</v>
      </c>
      <c r="L575" s="2"/>
      <c r="M575" s="2" t="s">
        <v>15666</v>
      </c>
      <c r="N575" s="2" t="n">
        <f aca="false">COUNTA('Layout Mercado Libre'!AH575:AM575)</f>
        <v>2</v>
      </c>
      <c r="O575" s="2" t="s">
        <v>13882</v>
      </c>
      <c r="P575" s="2" t="n">
        <v>0</v>
      </c>
      <c r="Q575" s="2" t="s">
        <v>15667</v>
      </c>
    </row>
    <row r="576" customFormat="false" ht="15" hidden="false" customHeight="false" outlineLevel="0" collapsed="false">
      <c r="A576" s="8" t="s">
        <v>7028</v>
      </c>
      <c r="B576" s="10" t="str">
        <f aca="false">'Layout Mercado Libre'!C576</f>
        <v>Celestamine NS Loratadina/Betametasona 5/0.25 mg 10 Tabletas</v>
      </c>
      <c r="C576" s="2" t="s">
        <v>89</v>
      </c>
      <c r="D576" s="2" t="s">
        <v>13864</v>
      </c>
      <c r="E576" s="2" t="s">
        <v>13865</v>
      </c>
      <c r="F576" s="2" t="s">
        <v>13866</v>
      </c>
      <c r="G576" s="2" t="s">
        <v>14395</v>
      </c>
      <c r="H576" s="2" t="s">
        <v>14396</v>
      </c>
      <c r="I576" s="2" t="s">
        <v>15668</v>
      </c>
      <c r="J576" s="2"/>
      <c r="K576" s="2" t="n">
        <v>0</v>
      </c>
      <c r="L576" s="2"/>
      <c r="M576" s="2" t="s">
        <v>15669</v>
      </c>
      <c r="N576" s="2" t="n">
        <f aca="false">COUNTA('Layout Mercado Libre'!AH576:AM576)</f>
        <v>4</v>
      </c>
      <c r="O576" s="2" t="s">
        <v>13882</v>
      </c>
      <c r="P576" s="2" t="n">
        <v>0</v>
      </c>
      <c r="Q576" s="2" t="s">
        <v>15670</v>
      </c>
    </row>
    <row r="577" customFormat="false" ht="15" hidden="false" customHeight="false" outlineLevel="0" collapsed="false">
      <c r="A577" s="8" t="s">
        <v>7042</v>
      </c>
      <c r="B577" s="10" t="str">
        <f aca="false">'Layout Mercado Libre'!C577</f>
        <v>Vibramicina Doxiciclina 100 mg 10 Cápsulas</v>
      </c>
      <c r="C577" s="2" t="s">
        <v>89</v>
      </c>
      <c r="D577" s="2" t="s">
        <v>13864</v>
      </c>
      <c r="E577" s="2" t="s">
        <v>13865</v>
      </c>
      <c r="F577" s="2" t="s">
        <v>13866</v>
      </c>
      <c r="G577" s="2" t="s">
        <v>13967</v>
      </c>
      <c r="H577" s="2" t="s">
        <v>13968</v>
      </c>
      <c r="I577" s="2" t="s">
        <v>15671</v>
      </c>
      <c r="J577" s="2"/>
      <c r="K577" s="2" t="n">
        <v>0</v>
      </c>
      <c r="L577" s="2"/>
      <c r="M577" s="2" t="s">
        <v>15672</v>
      </c>
      <c r="N577" s="2" t="n">
        <f aca="false">COUNTA('Layout Mercado Libre'!AH577:AM577)</f>
        <v>2</v>
      </c>
      <c r="O577" s="2" t="s">
        <v>13882</v>
      </c>
      <c r="P577" s="2" t="n">
        <v>0</v>
      </c>
      <c r="Q577" s="2" t="s">
        <v>15673</v>
      </c>
    </row>
    <row r="578" customFormat="false" ht="15" hidden="false" customHeight="false" outlineLevel="0" collapsed="false">
      <c r="A578" s="8" t="s">
        <v>7052</v>
      </c>
      <c r="B578" s="10" t="str">
        <f aca="false">'Layout Mercado Libre'!C578</f>
        <v>Pañales KleenBebé Suavelastic Etapa 2 Chico 16 Piezas</v>
      </c>
      <c r="C578" s="2" t="s">
        <v>89</v>
      </c>
      <c r="D578" s="2" t="s">
        <v>13864</v>
      </c>
      <c r="E578" s="2" t="s">
        <v>13865</v>
      </c>
      <c r="F578" s="2" t="s">
        <v>13873</v>
      </c>
      <c r="G578" s="2"/>
      <c r="H578" s="2"/>
      <c r="I578" s="2" t="s">
        <v>15674</v>
      </c>
      <c r="J578" s="2"/>
      <c r="K578" s="2" t="n">
        <v>122</v>
      </c>
      <c r="L578" s="2"/>
      <c r="M578" s="2" t="s">
        <v>15675</v>
      </c>
      <c r="N578" s="2" t="n">
        <f aca="false">COUNTA('Layout Mercado Libre'!AH578:AM578)</f>
        <v>1</v>
      </c>
      <c r="O578" s="2" t="s">
        <v>13871</v>
      </c>
      <c r="P578" s="2" t="n">
        <v>0</v>
      </c>
      <c r="Q578" s="2" t="s">
        <v>15676</v>
      </c>
    </row>
    <row r="579" customFormat="false" ht="15" hidden="false" customHeight="false" outlineLevel="0" collapsed="false">
      <c r="A579" s="8" t="s">
        <v>7059</v>
      </c>
      <c r="B579" s="10" t="str">
        <f aca="false">'Layout Mercado Libre'!C579</f>
        <v>Libertrim SII 100 mg/37.5 mg 20 Comprimidos</v>
      </c>
      <c r="C579" s="2" t="s">
        <v>89</v>
      </c>
      <c r="D579" s="2" t="s">
        <v>13864</v>
      </c>
      <c r="E579" s="2" t="s">
        <v>13865</v>
      </c>
      <c r="F579" s="2" t="s">
        <v>13866</v>
      </c>
      <c r="G579" s="2" t="s">
        <v>13889</v>
      </c>
      <c r="H579" s="2" t="s">
        <v>13890</v>
      </c>
      <c r="I579" s="2" t="s">
        <v>15677</v>
      </c>
      <c r="J579" s="2"/>
      <c r="K579" s="2" t="n">
        <v>0</v>
      </c>
      <c r="L579" s="2"/>
      <c r="M579" s="2" t="s">
        <v>15678</v>
      </c>
      <c r="N579" s="2" t="n">
        <f aca="false">COUNTA('Layout Mercado Libre'!AH579:AM579)</f>
        <v>3</v>
      </c>
      <c r="O579" s="2" t="s">
        <v>13871</v>
      </c>
      <c r="P579" s="2" t="n">
        <v>0</v>
      </c>
      <c r="Q579" s="2" t="s">
        <v>15679</v>
      </c>
    </row>
    <row r="580" customFormat="false" ht="15" hidden="false" customHeight="false" outlineLevel="0" collapsed="false">
      <c r="A580" s="8" t="s">
        <v>7074</v>
      </c>
      <c r="B580" s="10" t="str">
        <f aca="false">'Layout Mercado Libre'!C580</f>
        <v>Vaso Recolector Kohn Coprológico 120 ml 1 Pieza</v>
      </c>
      <c r="C580" s="2" t="s">
        <v>89</v>
      </c>
      <c r="D580" s="2" t="s">
        <v>13864</v>
      </c>
      <c r="E580" s="2" t="s">
        <v>13865</v>
      </c>
      <c r="F580" s="2" t="s">
        <v>13873</v>
      </c>
      <c r="G580" s="2"/>
      <c r="H580" s="2"/>
      <c r="I580" s="2" t="s">
        <v>15680</v>
      </c>
      <c r="J580" s="2" t="s">
        <v>15681</v>
      </c>
      <c r="K580" s="2" t="n">
        <v>5525</v>
      </c>
      <c r="L580" s="2"/>
      <c r="M580" s="2" t="s">
        <v>15682</v>
      </c>
      <c r="N580" s="2" t="n">
        <f aca="false">COUNTA('Layout Mercado Libre'!AH580:AM580)</f>
        <v>2</v>
      </c>
      <c r="O580" s="2" t="s">
        <v>13871</v>
      </c>
      <c r="P580" s="2" t="n">
        <v>0</v>
      </c>
      <c r="Q580" s="2" t="s">
        <v>15683</v>
      </c>
    </row>
    <row r="581" customFormat="false" ht="15" hidden="false" customHeight="false" outlineLevel="0" collapsed="false">
      <c r="A581" s="8" t="s">
        <v>7083</v>
      </c>
      <c r="B581" s="10" t="str">
        <f aca="false">'Layout Mercado Libre'!C581</f>
        <v>Tri-Vi-Sol Pediátrico Gotas Vitaminas A, D y C 50 ml</v>
      </c>
      <c r="C581" s="2" t="s">
        <v>89</v>
      </c>
      <c r="D581" s="2" t="s">
        <v>13864</v>
      </c>
      <c r="E581" s="2" t="s">
        <v>13865</v>
      </c>
      <c r="F581" s="2" t="s">
        <v>13914</v>
      </c>
      <c r="G581" s="2"/>
      <c r="H581" s="2"/>
      <c r="I581" s="2" t="s">
        <v>15684</v>
      </c>
      <c r="J581" s="2"/>
      <c r="K581" s="2" t="n">
        <v>222</v>
      </c>
      <c r="L581" s="2"/>
      <c r="M581" s="2" t="s">
        <v>15685</v>
      </c>
      <c r="N581" s="2" t="n">
        <f aca="false">COUNTA('Layout Mercado Libre'!AH581:AM581)</f>
        <v>4</v>
      </c>
      <c r="O581" s="2" t="s">
        <v>13871</v>
      </c>
      <c r="P581" s="2" t="n">
        <v>0</v>
      </c>
      <c r="Q581" s="2" t="s">
        <v>15686</v>
      </c>
    </row>
    <row r="582" customFormat="false" ht="15" hidden="false" customHeight="false" outlineLevel="0" collapsed="false">
      <c r="A582" s="8" t="s">
        <v>7101</v>
      </c>
      <c r="B582" s="10" t="str">
        <f aca="false">'Layout Mercado Libre'!C582</f>
        <v>Ropa Interior Tena Pants Nocturno Talla G 10 Piezas</v>
      </c>
      <c r="C582" s="2" t="s">
        <v>89</v>
      </c>
      <c r="D582" s="2" t="s">
        <v>13864</v>
      </c>
      <c r="E582" s="2" t="s">
        <v>13865</v>
      </c>
      <c r="F582" s="2" t="s">
        <v>13873</v>
      </c>
      <c r="G582" s="2"/>
      <c r="H582" s="2"/>
      <c r="I582" s="2" t="s">
        <v>15687</v>
      </c>
      <c r="J582" s="2"/>
      <c r="K582" s="2" t="n">
        <v>91</v>
      </c>
      <c r="L582" s="2" t="s">
        <v>15688</v>
      </c>
      <c r="M582" s="2" t="s">
        <v>15689</v>
      </c>
      <c r="N582" s="2" t="n">
        <f aca="false">COUNTA('Layout Mercado Libre'!AH582:AM582)</f>
        <v>2</v>
      </c>
      <c r="O582" s="2" t="s">
        <v>14017</v>
      </c>
      <c r="P582" s="2" t="n">
        <v>0</v>
      </c>
      <c r="Q582" s="2" t="s">
        <v>15690</v>
      </c>
    </row>
    <row r="583" customFormat="false" ht="15" hidden="false" customHeight="false" outlineLevel="0" collapsed="false">
      <c r="A583" s="8" t="s">
        <v>7112</v>
      </c>
      <c r="B583" s="10" t="str">
        <f aca="false">'Layout Mercado Libre'!C583</f>
        <v>Pharmaton Complete con Ginseng G115 30 Tabletas</v>
      </c>
      <c r="C583" s="2" t="s">
        <v>89</v>
      </c>
      <c r="D583" s="2" t="s">
        <v>13864</v>
      </c>
      <c r="E583" s="2" t="s">
        <v>13865</v>
      </c>
      <c r="F583" s="2" t="s">
        <v>13873</v>
      </c>
      <c r="G583" s="2"/>
      <c r="H583" s="2"/>
      <c r="I583" s="2" t="s">
        <v>15691</v>
      </c>
      <c r="J583" s="2"/>
      <c r="K583" s="2" t="n">
        <v>353</v>
      </c>
      <c r="L583" s="2"/>
      <c r="M583" s="2" t="s">
        <v>15692</v>
      </c>
      <c r="N583" s="2" t="n">
        <f aca="false">COUNTA('Layout Mercado Libre'!AH583:AM583)</f>
        <v>3</v>
      </c>
      <c r="O583" s="2" t="s">
        <v>13871</v>
      </c>
      <c r="P583" s="2" t="n">
        <v>0</v>
      </c>
      <c r="Q583" s="2" t="s">
        <v>15693</v>
      </c>
    </row>
    <row r="584" customFormat="false" ht="15" hidden="false" customHeight="false" outlineLevel="0" collapsed="false">
      <c r="A584" s="8" t="s">
        <v>7126</v>
      </c>
      <c r="B584" s="10" t="str">
        <f aca="false">'Layout Mercado Libre'!C584</f>
        <v>Talco Mexsana Polvo Desodorante Corporal 160 g</v>
      </c>
      <c r="C584" s="2" t="s">
        <v>89</v>
      </c>
      <c r="D584" s="2" t="s">
        <v>13864</v>
      </c>
      <c r="E584" s="2" t="s">
        <v>13865</v>
      </c>
      <c r="F584" s="2" t="s">
        <v>13873</v>
      </c>
      <c r="G584" s="2"/>
      <c r="H584" s="2"/>
      <c r="I584" s="2" t="s">
        <v>15694</v>
      </c>
      <c r="J584" s="2"/>
      <c r="K584" s="2" t="n">
        <v>48</v>
      </c>
      <c r="L584" s="2"/>
      <c r="M584" s="2" t="s">
        <v>15695</v>
      </c>
      <c r="N584" s="2" t="n">
        <f aca="false">COUNTA('Layout Mercado Libre'!AH584:AM584)</f>
        <v>2</v>
      </c>
      <c r="O584" s="2" t="s">
        <v>13882</v>
      </c>
      <c r="P584" s="2" t="n">
        <v>0</v>
      </c>
      <c r="Q584" s="2" t="s">
        <v>15696</v>
      </c>
    </row>
    <row r="585" customFormat="false" ht="15" hidden="false" customHeight="false" outlineLevel="0" collapsed="false">
      <c r="A585" s="8" t="s">
        <v>7138</v>
      </c>
      <c r="B585" s="10" t="str">
        <f aca="false">'Layout Mercado Libre'!C585</f>
        <v>Incresina Duo 12.5 mg/850 mg 56 Tabletas</v>
      </c>
      <c r="C585" s="2" t="s">
        <v>89</v>
      </c>
      <c r="D585" s="2" t="s">
        <v>13864</v>
      </c>
      <c r="E585" s="2" t="s">
        <v>13865</v>
      </c>
      <c r="F585" s="2" t="s">
        <v>13866</v>
      </c>
      <c r="G585" s="2" t="s">
        <v>13889</v>
      </c>
      <c r="H585" s="2" t="s">
        <v>13890</v>
      </c>
      <c r="I585" s="2" t="s">
        <v>15697</v>
      </c>
      <c r="J585" s="2"/>
      <c r="K585" s="2" t="n">
        <v>15</v>
      </c>
      <c r="L585" s="2"/>
      <c r="M585" s="2" t="s">
        <v>15698</v>
      </c>
      <c r="N585" s="2" t="n">
        <f aca="false">COUNTA('Layout Mercado Libre'!AH585:AM585)</f>
        <v>2</v>
      </c>
      <c r="O585" s="2" t="s">
        <v>13871</v>
      </c>
      <c r="P585" s="2" t="n">
        <v>0</v>
      </c>
      <c r="Q585" s="2" t="s">
        <v>15699</v>
      </c>
    </row>
    <row r="586" customFormat="false" ht="15" hidden="false" customHeight="false" outlineLevel="0" collapsed="false">
      <c r="A586" s="8" t="s">
        <v>7151</v>
      </c>
      <c r="B586" s="10" t="str">
        <f aca="false">'Layout Mercado Libre'!C586</f>
        <v>Pasta Adhesiva Fixodent Fresh para Dentadura 40 ml</v>
      </c>
      <c r="C586" s="2" t="s">
        <v>89</v>
      </c>
      <c r="D586" s="2" t="s">
        <v>13864</v>
      </c>
      <c r="E586" s="2" t="s">
        <v>13865</v>
      </c>
      <c r="F586" s="2" t="s">
        <v>13873</v>
      </c>
      <c r="G586" s="2"/>
      <c r="H586" s="2"/>
      <c r="I586" s="2" t="s">
        <v>15700</v>
      </c>
      <c r="J586" s="2"/>
      <c r="K586" s="2" t="n">
        <v>723</v>
      </c>
      <c r="L586" s="2"/>
      <c r="M586" s="2" t="s">
        <v>15701</v>
      </c>
      <c r="N586" s="2" t="n">
        <f aca="false">COUNTA('Layout Mercado Libre'!AH586:AM586)</f>
        <v>1</v>
      </c>
      <c r="O586" s="2" t="s">
        <v>13871</v>
      </c>
      <c r="P586" s="2" t="n">
        <v>0</v>
      </c>
      <c r="Q586" s="2" t="s">
        <v>15702</v>
      </c>
    </row>
    <row r="587" customFormat="false" ht="15" hidden="false" customHeight="false" outlineLevel="0" collapsed="false">
      <c r="A587" s="8" t="s">
        <v>7159</v>
      </c>
      <c r="B587" s="10" t="str">
        <f aca="false">'Layout Mercado Libre'!C587</f>
        <v>Dabex Metformina 850 mg 30 Tabletas</v>
      </c>
      <c r="C587" s="2" t="s">
        <v>89</v>
      </c>
      <c r="D587" s="2" t="s">
        <v>13864</v>
      </c>
      <c r="E587" s="2" t="s">
        <v>13865</v>
      </c>
      <c r="F587" s="2" t="s">
        <v>13866</v>
      </c>
      <c r="G587" s="2" t="s">
        <v>13889</v>
      </c>
      <c r="H587" s="2" t="s">
        <v>13890</v>
      </c>
      <c r="I587" s="2" t="s">
        <v>15703</v>
      </c>
      <c r="J587" s="2"/>
      <c r="K587" s="2" t="n">
        <v>118</v>
      </c>
      <c r="L587" s="2"/>
      <c r="M587" s="2" t="s">
        <v>15704</v>
      </c>
      <c r="N587" s="2" t="n">
        <f aca="false">COUNTA('Layout Mercado Libre'!AH587:AM587)</f>
        <v>3</v>
      </c>
      <c r="O587" s="2" t="s">
        <v>13882</v>
      </c>
      <c r="P587" s="2" t="n">
        <v>0</v>
      </c>
      <c r="Q587" s="2" t="s">
        <v>15705</v>
      </c>
    </row>
    <row r="588" customFormat="false" ht="15" hidden="false" customHeight="false" outlineLevel="0" collapsed="false">
      <c r="A588" s="8" t="s">
        <v>7171</v>
      </c>
      <c r="B588" s="10" t="str">
        <f aca="false">'Layout Mercado Libre'!C588</f>
        <v>Hepa-Merz Granulado 3 g L-Ornitina L-Aspartato 30 Sobres</v>
      </c>
      <c r="C588" s="2" t="s">
        <v>89</v>
      </c>
      <c r="D588" s="2" t="s">
        <v>13864</v>
      </c>
      <c r="E588" s="2" t="s">
        <v>13865</v>
      </c>
      <c r="F588" s="2" t="s">
        <v>13866</v>
      </c>
      <c r="G588" s="2" t="s">
        <v>13889</v>
      </c>
      <c r="H588" s="2" t="s">
        <v>13890</v>
      </c>
      <c r="I588" s="2" t="s">
        <v>15706</v>
      </c>
      <c r="J588" s="2"/>
      <c r="K588" s="2" t="n">
        <v>0</v>
      </c>
      <c r="L588" s="2"/>
      <c r="M588" s="2" t="s">
        <v>15707</v>
      </c>
      <c r="N588" s="2" t="n">
        <f aca="false">COUNTA('Layout Mercado Libre'!AH588:AM588)</f>
        <v>1</v>
      </c>
      <c r="O588" s="2" t="s">
        <v>13871</v>
      </c>
      <c r="P588" s="2" t="n">
        <v>0</v>
      </c>
      <c r="Q588" s="2" t="s">
        <v>15708</v>
      </c>
    </row>
    <row r="589" customFormat="false" ht="15" hidden="false" customHeight="false" outlineLevel="0" collapsed="false">
      <c r="A589" s="8" t="s">
        <v>7184</v>
      </c>
      <c r="B589" s="10" t="str">
        <f aca="false">'Layout Mercado Libre'!C589</f>
        <v>Pañal para Adulto Tena Slip Nocturno Talla G 8 Piezas</v>
      </c>
      <c r="C589" s="2" t="s">
        <v>89</v>
      </c>
      <c r="D589" s="2" t="s">
        <v>13864</v>
      </c>
      <c r="E589" s="2" t="s">
        <v>13865</v>
      </c>
      <c r="F589" s="2" t="s">
        <v>13873</v>
      </c>
      <c r="G589" s="2"/>
      <c r="H589" s="2"/>
      <c r="I589" s="2" t="s">
        <v>15709</v>
      </c>
      <c r="J589" s="2"/>
      <c r="K589" s="2" t="n">
        <v>65</v>
      </c>
      <c r="L589" s="2" t="s">
        <v>15710</v>
      </c>
      <c r="M589" s="2" t="s">
        <v>15711</v>
      </c>
      <c r="N589" s="2" t="n">
        <f aca="false">COUNTA('Layout Mercado Libre'!AH589:AM589)</f>
        <v>2</v>
      </c>
      <c r="O589" s="2" t="s">
        <v>13905</v>
      </c>
      <c r="P589" s="2" t="n">
        <v>0</v>
      </c>
      <c r="Q589" s="2" t="s">
        <v>15712</v>
      </c>
    </row>
    <row r="590" customFormat="false" ht="15" hidden="false" customHeight="false" outlineLevel="0" collapsed="false">
      <c r="A590" s="8" t="s">
        <v>7194</v>
      </c>
      <c r="B590" s="10" t="str">
        <f aca="false">'Layout Mercado Libre'!C590</f>
        <v>Alcohol Etílico Dibar 96° 125 ml Caja con 48 Piezas</v>
      </c>
      <c r="C590" s="2" t="s">
        <v>89</v>
      </c>
      <c r="D590" s="2" t="s">
        <v>13945</v>
      </c>
      <c r="E590" s="2" t="s">
        <v>13865</v>
      </c>
      <c r="F590" s="2" t="s">
        <v>13873</v>
      </c>
      <c r="G590" s="2"/>
      <c r="H590" s="2"/>
      <c r="I590" s="2" t="s">
        <v>15713</v>
      </c>
      <c r="J590" s="2"/>
      <c r="K590" s="2" t="n">
        <v>40</v>
      </c>
      <c r="L590" s="2"/>
      <c r="M590" s="2" t="s">
        <v>15714</v>
      </c>
      <c r="N590" s="2" t="n">
        <f aca="false">COUNTA('Layout Mercado Libre'!AH590:AM590)</f>
        <v>1</v>
      </c>
      <c r="O590" s="2" t="s">
        <v>13871</v>
      </c>
      <c r="P590" s="2" t="n">
        <v>0</v>
      </c>
      <c r="Q590" s="2" t="s">
        <v>15715</v>
      </c>
    </row>
    <row r="591" customFormat="false" ht="15" hidden="false" customHeight="false" outlineLevel="0" collapsed="false">
      <c r="A591" s="8" t="s">
        <v>7203</v>
      </c>
      <c r="B591" s="10" t="str">
        <f aca="false">'Layout Mercado Libre'!C591</f>
        <v>Pañal para Adulto Tena Slip Comfort Talla G 10 Piezas</v>
      </c>
      <c r="C591" s="2" t="s">
        <v>89</v>
      </c>
      <c r="D591" s="2" t="s">
        <v>13864</v>
      </c>
      <c r="E591" s="2" t="s">
        <v>13865</v>
      </c>
      <c r="F591" s="2" t="s">
        <v>13873</v>
      </c>
      <c r="G591" s="2"/>
      <c r="H591" s="2"/>
      <c r="I591" s="2" t="s">
        <v>15716</v>
      </c>
      <c r="J591" s="2"/>
      <c r="K591" s="2" t="n">
        <v>70</v>
      </c>
      <c r="L591" s="2" t="s">
        <v>15717</v>
      </c>
      <c r="M591" s="2" t="s">
        <v>15718</v>
      </c>
      <c r="N591" s="2" t="n">
        <f aca="false">COUNTA('Layout Mercado Libre'!AH591:AM591)</f>
        <v>2</v>
      </c>
      <c r="O591" s="2" t="s">
        <v>14017</v>
      </c>
      <c r="P591" s="2" t="n">
        <v>0</v>
      </c>
      <c r="Q591" s="2" t="s">
        <v>15690</v>
      </c>
    </row>
    <row r="592" customFormat="false" ht="15" hidden="false" customHeight="false" outlineLevel="0" collapsed="false">
      <c r="A592" s="8" t="s">
        <v>7213</v>
      </c>
      <c r="B592" s="10" t="str">
        <f aca="false">'Layout Mercado Libre'!C592</f>
        <v>Ceftriaxona 1 g Solución Inyectable Bruluagsa</v>
      </c>
      <c r="C592" s="2" t="s">
        <v>89</v>
      </c>
      <c r="D592" s="2" t="s">
        <v>13864</v>
      </c>
      <c r="E592" s="2" t="s">
        <v>13865</v>
      </c>
      <c r="F592" s="2" t="s">
        <v>13866</v>
      </c>
      <c r="G592" s="2" t="s">
        <v>13967</v>
      </c>
      <c r="H592" s="2" t="s">
        <v>13968</v>
      </c>
      <c r="I592" s="2" t="s">
        <v>15719</v>
      </c>
      <c r="J592" s="2"/>
      <c r="K592" s="2" t="n">
        <v>9325</v>
      </c>
      <c r="L592" s="2"/>
      <c r="M592" s="2" t="s">
        <v>15720</v>
      </c>
      <c r="N592" s="2" t="n">
        <f aca="false">COUNTA('Layout Mercado Libre'!AH592:AM592)</f>
        <v>4</v>
      </c>
      <c r="O592" s="2" t="s">
        <v>13882</v>
      </c>
      <c r="P592" s="2" t="n">
        <v>0</v>
      </c>
      <c r="Q592" s="2" t="s">
        <v>15721</v>
      </c>
    </row>
    <row r="593" customFormat="false" ht="15" hidden="false" customHeight="false" outlineLevel="0" collapsed="false">
      <c r="A593" s="8" t="s">
        <v>7230</v>
      </c>
      <c r="B593" s="10" t="str">
        <f aca="false">'Layout Mercado Libre'!C593</f>
        <v>Topron Nifuroxazida Suspensión 4.4 g/100 ml 120 ml</v>
      </c>
      <c r="C593" s="2" t="s">
        <v>89</v>
      </c>
      <c r="D593" s="2" t="s">
        <v>13864</v>
      </c>
      <c r="E593" s="2" t="s">
        <v>13865</v>
      </c>
      <c r="F593" s="2" t="s">
        <v>13914</v>
      </c>
      <c r="G593" s="2"/>
      <c r="H593" s="2"/>
      <c r="I593" s="2" t="s">
        <v>15722</v>
      </c>
      <c r="J593" s="2"/>
      <c r="K593" s="2" t="n">
        <v>67</v>
      </c>
      <c r="L593" s="2"/>
      <c r="M593" s="2" t="s">
        <v>15723</v>
      </c>
      <c r="N593" s="2" t="n">
        <f aca="false">COUNTA('Layout Mercado Libre'!AH593:AM593)</f>
        <v>3</v>
      </c>
      <c r="O593" s="2" t="s">
        <v>13871</v>
      </c>
      <c r="P593" s="2" t="n">
        <v>0</v>
      </c>
      <c r="Q593" s="2" t="s">
        <v>15724</v>
      </c>
    </row>
    <row r="594" customFormat="false" ht="15" hidden="false" customHeight="false" outlineLevel="0" collapsed="false">
      <c r="A594" s="8" t="s">
        <v>7245</v>
      </c>
      <c r="B594" s="10" t="str">
        <f aca="false">'Layout Mercado Libre'!C594</f>
        <v>Histiacil Fam Infantil Jarabe Sabor Fresa 140 ml</v>
      </c>
      <c r="C594" s="2" t="s">
        <v>89</v>
      </c>
      <c r="D594" s="2" t="s">
        <v>13864</v>
      </c>
      <c r="E594" s="2" t="s">
        <v>13865</v>
      </c>
      <c r="F594" s="2" t="s">
        <v>13914</v>
      </c>
      <c r="G594" s="2"/>
      <c r="H594" s="2"/>
      <c r="I594" s="2" t="s">
        <v>15725</v>
      </c>
      <c r="J594" s="2"/>
      <c r="K594" s="2" t="n">
        <v>135</v>
      </c>
      <c r="L594" s="2"/>
      <c r="M594" s="2" t="s">
        <v>15726</v>
      </c>
      <c r="N594" s="2" t="n">
        <f aca="false">COUNTA('Layout Mercado Libre'!AH594:AM594)</f>
        <v>3</v>
      </c>
      <c r="O594" s="2" t="s">
        <v>13871</v>
      </c>
      <c r="P594" s="2" t="n">
        <v>0</v>
      </c>
      <c r="Q594" s="2" t="s">
        <v>15727</v>
      </c>
    </row>
    <row r="595" customFormat="false" ht="15" hidden="false" customHeight="false" outlineLevel="0" collapsed="false">
      <c r="A595" s="8" t="s">
        <v>7261</v>
      </c>
      <c r="B595" s="10" t="str">
        <f aca="false">'Layout Mercado Libre'!C595</f>
        <v>Brillantina Palmolive Líquida con Aceite de Oliva 52 ml</v>
      </c>
      <c r="C595" s="2" t="s">
        <v>89</v>
      </c>
      <c r="D595" s="2" t="s">
        <v>13864</v>
      </c>
      <c r="E595" s="2" t="s">
        <v>13865</v>
      </c>
      <c r="F595" s="2" t="s">
        <v>13873</v>
      </c>
      <c r="G595" s="2"/>
      <c r="H595" s="2"/>
      <c r="I595" s="2" t="s">
        <v>15728</v>
      </c>
      <c r="J595" s="2"/>
      <c r="K595" s="2" t="n">
        <v>16</v>
      </c>
      <c r="L595" s="2"/>
      <c r="M595" s="2" t="s">
        <v>15729</v>
      </c>
      <c r="N595" s="2" t="n">
        <f aca="false">COUNTA('Layout Mercado Libre'!AH595:AM595)</f>
        <v>1</v>
      </c>
      <c r="O595" s="2" t="s">
        <v>13938</v>
      </c>
      <c r="P595" s="2" t="n">
        <v>0</v>
      </c>
      <c r="Q595" s="2" t="s">
        <v>15730</v>
      </c>
    </row>
    <row r="596" customFormat="false" ht="15" hidden="false" customHeight="false" outlineLevel="0" collapsed="false">
      <c r="A596" s="8" t="s">
        <v>7270</v>
      </c>
      <c r="B596" s="10" t="str">
        <f aca="false">'Layout Mercado Libre'!C596</f>
        <v>Pasta Lassar Andrómaco Óxido de Zinc 25% Tarro 30 g</v>
      </c>
      <c r="C596" s="2" t="s">
        <v>89</v>
      </c>
      <c r="D596" s="2" t="s">
        <v>13864</v>
      </c>
      <c r="E596" s="2" t="s">
        <v>13865</v>
      </c>
      <c r="F596" s="2" t="s">
        <v>13914</v>
      </c>
      <c r="G596" s="2"/>
      <c r="H596" s="2"/>
      <c r="I596" s="2" t="s">
        <v>15731</v>
      </c>
      <c r="J596" s="2"/>
      <c r="K596" s="2" t="n">
        <v>0</v>
      </c>
      <c r="L596" s="2"/>
      <c r="M596" s="2" t="s">
        <v>15732</v>
      </c>
      <c r="N596" s="2" t="n">
        <f aca="false">COUNTA('Layout Mercado Libre'!AH596:AM596)</f>
        <v>2</v>
      </c>
      <c r="O596" s="2" t="s">
        <v>13871</v>
      </c>
      <c r="P596" s="2" t="n">
        <v>0</v>
      </c>
      <c r="Q596" s="2" t="s">
        <v>15733</v>
      </c>
    </row>
    <row r="597" customFormat="false" ht="15" hidden="false" customHeight="false" outlineLevel="0" collapsed="false">
      <c r="A597" s="8" t="s">
        <v>7283</v>
      </c>
      <c r="B597" s="10" t="str">
        <f aca="false">'Layout Mercado Libre'!C597</f>
        <v>Uroclasio NF Solución Citrato de Potasio 150 ml</v>
      </c>
      <c r="C597" s="2" t="s">
        <v>89</v>
      </c>
      <c r="D597" s="2" t="s">
        <v>13864</v>
      </c>
      <c r="E597" s="2" t="s">
        <v>13865</v>
      </c>
      <c r="F597" s="2" t="s">
        <v>13866</v>
      </c>
      <c r="G597" s="2" t="s">
        <v>14142</v>
      </c>
      <c r="H597" s="2" t="s">
        <v>14143</v>
      </c>
      <c r="I597" s="2" t="s">
        <v>15734</v>
      </c>
      <c r="J597" s="2"/>
      <c r="K597" s="2" t="n">
        <v>0</v>
      </c>
      <c r="L597" s="2"/>
      <c r="M597" s="2" t="s">
        <v>15735</v>
      </c>
      <c r="N597" s="2" t="n">
        <f aca="false">COUNTA('Layout Mercado Libre'!AH597:AM597)</f>
        <v>2</v>
      </c>
      <c r="O597" s="2" t="s">
        <v>13871</v>
      </c>
      <c r="P597" s="2" t="n">
        <v>0</v>
      </c>
      <c r="Q597" s="2" t="s">
        <v>15736</v>
      </c>
    </row>
    <row r="598" customFormat="false" ht="15" hidden="false" customHeight="false" outlineLevel="0" collapsed="false">
      <c r="A598" s="8" t="s">
        <v>7296</v>
      </c>
      <c r="B598" s="10" t="str">
        <f aca="false">'Layout Mercado Libre'!C598</f>
        <v>Desodorante en Aerosol Stefano Royal Hombre 159 ml</v>
      </c>
      <c r="C598" s="2" t="s">
        <v>89</v>
      </c>
      <c r="D598" s="2" t="s">
        <v>13864</v>
      </c>
      <c r="E598" s="2" t="s">
        <v>13865</v>
      </c>
      <c r="F598" s="2" t="s">
        <v>13873</v>
      </c>
      <c r="G598" s="2"/>
      <c r="H598" s="2"/>
      <c r="I598" s="2" t="s">
        <v>15737</v>
      </c>
      <c r="J598" s="2"/>
      <c r="K598" s="2" t="n">
        <v>412</v>
      </c>
      <c r="L598" s="2"/>
      <c r="M598" s="2" t="s">
        <v>15738</v>
      </c>
      <c r="N598" s="2" t="n">
        <f aca="false">COUNTA('Layout Mercado Libre'!AH598:AM598)</f>
        <v>2</v>
      </c>
      <c r="O598" s="2" t="s">
        <v>13871</v>
      </c>
      <c r="P598" s="2" t="n">
        <v>0</v>
      </c>
      <c r="Q598" s="2" t="s">
        <v>15739</v>
      </c>
    </row>
    <row r="599" customFormat="false" ht="15" hidden="false" customHeight="false" outlineLevel="0" collapsed="false">
      <c r="A599" s="8" t="s">
        <v>7309</v>
      </c>
      <c r="B599" s="10" t="str">
        <f aca="false">'Layout Mercado Libre'!C599</f>
        <v>Troferit Flow Dropropizina/Ambroxol 30 mg/30 mg 15 Tabletas</v>
      </c>
      <c r="C599" s="2" t="s">
        <v>89</v>
      </c>
      <c r="D599" s="2" t="s">
        <v>13864</v>
      </c>
      <c r="E599" s="2" t="s">
        <v>13865</v>
      </c>
      <c r="F599" s="2" t="s">
        <v>13932</v>
      </c>
      <c r="G599" s="2"/>
      <c r="H599" s="2"/>
      <c r="I599" s="2" t="s">
        <v>15740</v>
      </c>
      <c r="J599" s="2"/>
      <c r="K599" s="2" t="n">
        <v>4</v>
      </c>
      <c r="L599" s="2"/>
      <c r="M599" s="2" t="s">
        <v>15741</v>
      </c>
      <c r="N599" s="2" t="n">
        <f aca="false">COUNTA('Layout Mercado Libre'!AH599:AM599)</f>
        <v>2</v>
      </c>
      <c r="O599" s="2" t="s">
        <v>13871</v>
      </c>
      <c r="P599" s="2" t="n">
        <v>0</v>
      </c>
      <c r="Q599" s="2" t="s">
        <v>15742</v>
      </c>
    </row>
    <row r="600" customFormat="false" ht="15" hidden="false" customHeight="false" outlineLevel="0" collapsed="false">
      <c r="A600" s="8" t="s">
        <v>7324</v>
      </c>
      <c r="B600" s="10" t="str">
        <f aca="false">'Layout Mercado Libre'!C600</f>
        <v>Flausiver Diosmina/Hesperidina 450 mg/50 mg 20 Tabletas</v>
      </c>
      <c r="C600" s="2" t="s">
        <v>89</v>
      </c>
      <c r="D600" s="2" t="s">
        <v>13864</v>
      </c>
      <c r="E600" s="2" t="s">
        <v>13865</v>
      </c>
      <c r="F600" s="2" t="s">
        <v>13866</v>
      </c>
      <c r="G600" s="2" t="s">
        <v>14465</v>
      </c>
      <c r="H600" s="2" t="s">
        <v>14466</v>
      </c>
      <c r="I600" s="2" t="s">
        <v>15743</v>
      </c>
      <c r="J600" s="2"/>
      <c r="K600" s="2" t="n">
        <v>232</v>
      </c>
      <c r="L600" s="2"/>
      <c r="M600" s="2" t="s">
        <v>15744</v>
      </c>
      <c r="N600" s="2" t="n">
        <f aca="false">COUNTA('Layout Mercado Libre'!AH600:AM600)</f>
        <v>4</v>
      </c>
      <c r="O600" s="2" t="s">
        <v>13882</v>
      </c>
      <c r="P600" s="2" t="n">
        <v>0</v>
      </c>
      <c r="Q600" s="2" t="s">
        <v>15745</v>
      </c>
    </row>
    <row r="601" customFormat="false" ht="15" hidden="false" customHeight="false" outlineLevel="0" collapsed="false">
      <c r="A601" s="8" t="s">
        <v>7337</v>
      </c>
      <c r="B601" s="10" t="str">
        <f aca="false">'Layout Mercado Libre'!C601</f>
        <v>Desodorante en Aerosol Axe Fusion Men 150 ml</v>
      </c>
      <c r="C601" s="2" t="s">
        <v>89</v>
      </c>
      <c r="D601" s="2" t="s">
        <v>13864</v>
      </c>
      <c r="E601" s="2" t="s">
        <v>13865</v>
      </c>
      <c r="F601" s="2" t="s">
        <v>13873</v>
      </c>
      <c r="G601" s="2"/>
      <c r="H601" s="2"/>
      <c r="I601" s="2" t="s">
        <v>15746</v>
      </c>
      <c r="J601" s="2"/>
      <c r="K601" s="2" t="n">
        <v>213</v>
      </c>
      <c r="L601" s="2" t="s">
        <v>15747</v>
      </c>
      <c r="M601" s="2" t="s">
        <v>15748</v>
      </c>
      <c r="N601" s="2" t="n">
        <f aca="false">COUNTA('Layout Mercado Libre'!AH601:AM601)</f>
        <v>1</v>
      </c>
      <c r="O601" s="2" t="s">
        <v>13871</v>
      </c>
      <c r="P601" s="2" t="n">
        <v>0</v>
      </c>
      <c r="Q601" s="2" t="s">
        <v>15749</v>
      </c>
    </row>
    <row r="602" customFormat="false" ht="15" hidden="false" customHeight="false" outlineLevel="0" collapsed="false">
      <c r="A602" s="8" t="s">
        <v>7348</v>
      </c>
      <c r="B602" s="10" t="str">
        <f aca="false">'Layout Mercado Libre'!C602</f>
        <v>Condones Prudence Clásico Lubricados Vitrolero 100 Piezas</v>
      </c>
      <c r="C602" s="2" t="s">
        <v>89</v>
      </c>
      <c r="D602" s="2" t="s">
        <v>13864</v>
      </c>
      <c r="E602" s="2" t="s">
        <v>13865</v>
      </c>
      <c r="F602" s="2" t="s">
        <v>13873</v>
      </c>
      <c r="G602" s="2"/>
      <c r="H602" s="2"/>
      <c r="I602" s="2" t="s">
        <v>15750</v>
      </c>
      <c r="J602" s="2"/>
      <c r="K602" s="2" t="n">
        <v>180</v>
      </c>
      <c r="L602" s="2"/>
      <c r="M602" s="2" t="s">
        <v>15751</v>
      </c>
      <c r="N602" s="2" t="n">
        <f aca="false">COUNTA('Layout Mercado Libre'!AH602:AM602)</f>
        <v>2</v>
      </c>
      <c r="O602" s="2" t="s">
        <v>13871</v>
      </c>
      <c r="P602" s="2" t="n">
        <v>0</v>
      </c>
      <c r="Q602" s="2" t="s">
        <v>15752</v>
      </c>
    </row>
    <row r="603" customFormat="false" ht="15" hidden="false" customHeight="false" outlineLevel="0" collapsed="false">
      <c r="A603" s="8" t="s">
        <v>7361</v>
      </c>
      <c r="B603" s="10" t="str">
        <f aca="false">'Layout Mercado Libre'!C603</f>
        <v>Evipress Lercanidipino 10 mg 30 Tabletas</v>
      </c>
      <c r="C603" s="2" t="s">
        <v>89</v>
      </c>
      <c r="D603" s="2" t="s">
        <v>13864</v>
      </c>
      <c r="E603" s="2" t="s">
        <v>13865</v>
      </c>
      <c r="F603" s="2" t="s">
        <v>13866</v>
      </c>
      <c r="G603" s="2" t="s">
        <v>14465</v>
      </c>
      <c r="H603" s="2" t="s">
        <v>14466</v>
      </c>
      <c r="I603" s="2" t="s">
        <v>15753</v>
      </c>
      <c r="J603" s="2"/>
      <c r="K603" s="2" t="n">
        <v>25</v>
      </c>
      <c r="L603" s="2"/>
      <c r="M603" s="2" t="s">
        <v>15754</v>
      </c>
      <c r="N603" s="2" t="n">
        <f aca="false">COUNTA('Layout Mercado Libre'!AH603:AM603)</f>
        <v>2</v>
      </c>
      <c r="O603" s="2" t="s">
        <v>13871</v>
      </c>
      <c r="P603" s="2" t="n">
        <v>0</v>
      </c>
      <c r="Q603" s="2" t="s">
        <v>15755</v>
      </c>
    </row>
    <row r="604" customFormat="false" ht="15" hidden="false" customHeight="false" outlineLevel="0" collapsed="false">
      <c r="A604" s="8" t="s">
        <v>7371</v>
      </c>
      <c r="B604" s="10" t="str">
        <f aca="false">'Layout Mercado Libre'!C604</f>
        <v>BioGaia Protectis Probiótico en Gotas 5 ml</v>
      </c>
      <c r="C604" s="2" t="s">
        <v>89</v>
      </c>
      <c r="D604" s="2" t="s">
        <v>13864</v>
      </c>
      <c r="E604" s="2" t="s">
        <v>13865</v>
      </c>
      <c r="F604" s="2" t="s">
        <v>13873</v>
      </c>
      <c r="G604" s="2"/>
      <c r="H604" s="2"/>
      <c r="I604" s="2" t="s">
        <v>15756</v>
      </c>
      <c r="J604" s="2"/>
      <c r="K604" s="2" t="n">
        <v>2</v>
      </c>
      <c r="L604" s="2"/>
      <c r="M604" s="2" t="s">
        <v>15757</v>
      </c>
      <c r="N604" s="2" t="n">
        <f aca="false">COUNTA('Layout Mercado Libre'!AH604:AM604)</f>
        <v>2</v>
      </c>
      <c r="O604" s="2" t="s">
        <v>13871</v>
      </c>
      <c r="P604" s="2" t="n">
        <v>0</v>
      </c>
      <c r="Q604" s="2" t="s">
        <v>15758</v>
      </c>
    </row>
    <row r="605" customFormat="false" ht="15" hidden="false" customHeight="false" outlineLevel="0" collapsed="false">
      <c r="A605" s="8" t="s">
        <v>7385</v>
      </c>
      <c r="B605" s="10" t="str">
        <f aca="false">'Layout Mercado Libre'!C605</f>
        <v>Ciprolisina Solución Oral 220 ml Ciproheptadina</v>
      </c>
      <c r="C605" s="2" t="s">
        <v>89</v>
      </c>
      <c r="D605" s="2" t="s">
        <v>13864</v>
      </c>
      <c r="E605" s="2" t="s">
        <v>13865</v>
      </c>
      <c r="F605" s="2" t="s">
        <v>13932</v>
      </c>
      <c r="G605" s="2"/>
      <c r="H605" s="2"/>
      <c r="I605" s="2" t="s">
        <v>15759</v>
      </c>
      <c r="J605" s="2"/>
      <c r="K605" s="2" t="n">
        <v>0</v>
      </c>
      <c r="L605" s="2"/>
      <c r="M605" s="2" t="s">
        <v>15760</v>
      </c>
      <c r="N605" s="2" t="n">
        <f aca="false">COUNTA('Layout Mercado Libre'!AH605:AM605)</f>
        <v>2</v>
      </c>
      <c r="O605" s="2" t="s">
        <v>13938</v>
      </c>
      <c r="P605" s="2" t="n">
        <v>0</v>
      </c>
      <c r="Q605" s="2" t="s">
        <v>15761</v>
      </c>
    </row>
    <row r="606" customFormat="false" ht="15" hidden="false" customHeight="false" outlineLevel="0" collapsed="false">
      <c r="A606" s="8" t="s">
        <v>7397</v>
      </c>
      <c r="B606" s="10" t="str">
        <f aca="false">'Layout Mercado Libre'!C606</f>
        <v>Fosfocil Fosfomicina Suspensión 250 mg/5 ml 60 ml</v>
      </c>
      <c r="C606" s="2" t="s">
        <v>89</v>
      </c>
      <c r="D606" s="2" t="s">
        <v>13864</v>
      </c>
      <c r="E606" s="2" t="s">
        <v>13865</v>
      </c>
      <c r="F606" s="2" t="s">
        <v>13866</v>
      </c>
      <c r="G606" s="2" t="s">
        <v>13967</v>
      </c>
      <c r="H606" s="2" t="s">
        <v>13968</v>
      </c>
      <c r="I606" s="2" t="s">
        <v>15762</v>
      </c>
      <c r="J606" s="2"/>
      <c r="K606" s="2" t="n">
        <v>24</v>
      </c>
      <c r="L606" s="2"/>
      <c r="M606" s="2" t="s">
        <v>15763</v>
      </c>
      <c r="N606" s="2" t="n">
        <f aca="false">COUNTA('Layout Mercado Libre'!AH606:AM606)</f>
        <v>2</v>
      </c>
      <c r="O606" s="2" t="s">
        <v>13871</v>
      </c>
      <c r="P606" s="2" t="n">
        <v>0</v>
      </c>
      <c r="Q606" s="2" t="s">
        <v>15764</v>
      </c>
    </row>
    <row r="607" customFormat="false" ht="15" hidden="false" customHeight="false" outlineLevel="0" collapsed="false">
      <c r="A607" s="8" t="s">
        <v>7409</v>
      </c>
      <c r="B607" s="10" t="str">
        <f aca="false">'Layout Mercado Libre'!C607</f>
        <v>Allegra Fexofenadina 180 mg 10 Tabletas</v>
      </c>
      <c r="C607" s="2" t="s">
        <v>89</v>
      </c>
      <c r="D607" s="2" t="s">
        <v>13864</v>
      </c>
      <c r="E607" s="2" t="s">
        <v>13865</v>
      </c>
      <c r="F607" s="2" t="s">
        <v>13914</v>
      </c>
      <c r="G607" s="2"/>
      <c r="H607" s="2"/>
      <c r="I607" s="2" t="s">
        <v>15765</v>
      </c>
      <c r="J607" s="2"/>
      <c r="K607" s="2" t="n">
        <v>0</v>
      </c>
      <c r="L607" s="2"/>
      <c r="M607" s="2" t="s">
        <v>15766</v>
      </c>
      <c r="N607" s="2" t="n">
        <f aca="false">COUNTA('Layout Mercado Libre'!AH607:AM607)</f>
        <v>2</v>
      </c>
      <c r="O607" s="2" t="s">
        <v>13871</v>
      </c>
      <c r="P607" s="2" t="n">
        <v>0</v>
      </c>
      <c r="Q607" s="2" t="s">
        <v>15767</v>
      </c>
    </row>
    <row r="608" customFormat="false" ht="15" hidden="false" customHeight="false" outlineLevel="0" collapsed="false">
      <c r="A608" s="8" t="s">
        <v>7421</v>
      </c>
      <c r="B608" s="10" t="str">
        <f aca="false">'Layout Mercado Libre'!C608</f>
        <v>Jarsix Loratadina Betametasona 5 mg/0.25 mg 10 Tabletas</v>
      </c>
      <c r="C608" s="2" t="s">
        <v>89</v>
      </c>
      <c r="D608" s="2" t="s">
        <v>13864</v>
      </c>
      <c r="E608" s="2" t="s">
        <v>13865</v>
      </c>
      <c r="F608" s="2" t="s">
        <v>13866</v>
      </c>
      <c r="G608" s="2" t="s">
        <v>14395</v>
      </c>
      <c r="H608" s="2" t="s">
        <v>14396</v>
      </c>
      <c r="I608" s="2" t="s">
        <v>15768</v>
      </c>
      <c r="J608" s="2"/>
      <c r="K608" s="2" t="n">
        <v>98</v>
      </c>
      <c r="L608" s="2"/>
      <c r="M608" s="2" t="s">
        <v>15769</v>
      </c>
      <c r="N608" s="2" t="n">
        <f aca="false">COUNTA('Layout Mercado Libre'!AH608:AM608)</f>
        <v>2</v>
      </c>
      <c r="O608" s="2" t="s">
        <v>13882</v>
      </c>
      <c r="P608" s="2" t="n">
        <v>0</v>
      </c>
      <c r="Q608" s="2" t="s">
        <v>15770</v>
      </c>
    </row>
    <row r="609" customFormat="false" ht="15" hidden="false" customHeight="false" outlineLevel="0" collapsed="false">
      <c r="A609" s="8" t="s">
        <v>7432</v>
      </c>
      <c r="B609" s="10" t="str">
        <f aca="false">'Layout Mercado Libre'!C609</f>
        <v>Suma-B Solución Inyectable 2 ml 5 Ampolletas con Jeringas</v>
      </c>
      <c r="C609" s="2" t="s">
        <v>89</v>
      </c>
      <c r="D609" s="2" t="s">
        <v>13864</v>
      </c>
      <c r="E609" s="2" t="s">
        <v>13865</v>
      </c>
      <c r="F609" s="2" t="s">
        <v>13932</v>
      </c>
      <c r="G609" s="2"/>
      <c r="H609" s="2"/>
      <c r="I609" s="2" t="s">
        <v>15771</v>
      </c>
      <c r="J609" s="2"/>
      <c r="K609" s="2" t="n">
        <v>14</v>
      </c>
      <c r="L609" s="2"/>
      <c r="M609" s="2" t="s">
        <v>15772</v>
      </c>
      <c r="N609" s="2" t="n">
        <f aca="false">COUNTA('Layout Mercado Libre'!AH609:AM609)</f>
        <v>2</v>
      </c>
      <c r="O609" s="2" t="s">
        <v>13882</v>
      </c>
      <c r="P609" s="2" t="n">
        <v>0</v>
      </c>
      <c r="Q609" s="2" t="s">
        <v>15773</v>
      </c>
    </row>
    <row r="610" customFormat="false" ht="15" hidden="false" customHeight="false" outlineLevel="0" collapsed="false">
      <c r="A610" s="8" t="s">
        <v>7444</v>
      </c>
      <c r="B610" s="10" t="str">
        <f aca="false">'Layout Mercado Libre'!C610</f>
        <v>Alka-Seltzer Antiácido Analgésico 12 Tabletas Efervescentes</v>
      </c>
      <c r="C610" s="2" t="s">
        <v>89</v>
      </c>
      <c r="D610" s="2" t="s">
        <v>13864</v>
      </c>
      <c r="E610" s="2" t="s">
        <v>13865</v>
      </c>
      <c r="F610" s="2" t="s">
        <v>13914</v>
      </c>
      <c r="G610" s="2"/>
      <c r="H610" s="2"/>
      <c r="I610" s="2" t="s">
        <v>15774</v>
      </c>
      <c r="J610" s="2"/>
      <c r="K610" s="2" t="n">
        <v>524</v>
      </c>
      <c r="L610" s="2"/>
      <c r="M610" s="2" t="s">
        <v>15775</v>
      </c>
      <c r="N610" s="2" t="n">
        <f aca="false">COUNTA('Layout Mercado Libre'!AH610:AM610)</f>
        <v>2</v>
      </c>
      <c r="O610" s="2" t="s">
        <v>13938</v>
      </c>
      <c r="P610" s="2" t="n">
        <v>0</v>
      </c>
      <c r="Q610" s="2" t="s">
        <v>15761</v>
      </c>
    </row>
    <row r="611" customFormat="false" ht="15" hidden="false" customHeight="false" outlineLevel="0" collapsed="false">
      <c r="A611" s="8" t="s">
        <v>7455</v>
      </c>
      <c r="B611" s="10" t="str">
        <f aca="false">'Layout Mercado Libre'!C611</f>
        <v>Tampones Kotex Unika Súper Plus 12 Piezas</v>
      </c>
      <c r="C611" s="2" t="s">
        <v>89</v>
      </c>
      <c r="D611" s="2" t="s">
        <v>13864</v>
      </c>
      <c r="E611" s="2" t="s">
        <v>13865</v>
      </c>
      <c r="F611" s="2" t="s">
        <v>13873</v>
      </c>
      <c r="G611" s="2"/>
      <c r="H611" s="2"/>
      <c r="I611" s="2" t="s">
        <v>15776</v>
      </c>
      <c r="J611" s="2"/>
      <c r="K611" s="2" t="n">
        <v>37</v>
      </c>
      <c r="L611" s="2"/>
      <c r="M611" s="2" t="s">
        <v>15777</v>
      </c>
      <c r="N611" s="2" t="n">
        <f aca="false">COUNTA('Layout Mercado Libre'!AH611:AM611)</f>
        <v>1</v>
      </c>
      <c r="O611" s="2" t="s">
        <v>13871</v>
      </c>
      <c r="P611" s="2" t="n">
        <v>0</v>
      </c>
      <c r="Q611" s="2" t="s">
        <v>15778</v>
      </c>
    </row>
    <row r="612" customFormat="false" ht="15" hidden="false" customHeight="false" outlineLevel="0" collapsed="false">
      <c r="A612" s="8" t="s">
        <v>7468</v>
      </c>
      <c r="B612" s="10" t="str">
        <f aca="false">'Layout Mercado Libre'!C612</f>
        <v>Desodorante Lady Speed Stick 24/7 Gel Floral Fresh 65 g</v>
      </c>
      <c r="C612" s="2" t="s">
        <v>89</v>
      </c>
      <c r="D612" s="2" t="s">
        <v>13864</v>
      </c>
      <c r="E612" s="2" t="s">
        <v>13865</v>
      </c>
      <c r="F612" s="2" t="s">
        <v>13873</v>
      </c>
      <c r="G612" s="2"/>
      <c r="H612" s="2"/>
      <c r="I612" s="2" t="s">
        <v>15779</v>
      </c>
      <c r="J612" s="2"/>
      <c r="K612" s="2" t="n">
        <v>60</v>
      </c>
      <c r="L612" s="2"/>
      <c r="M612" s="2" t="s">
        <v>15780</v>
      </c>
      <c r="N612" s="2" t="n">
        <f aca="false">COUNTA('Layout Mercado Libre'!AH612:AM612)</f>
        <v>1</v>
      </c>
      <c r="O612" s="2" t="s">
        <v>13871</v>
      </c>
      <c r="P612" s="2" t="n">
        <v>0</v>
      </c>
      <c r="Q612" s="2" t="s">
        <v>15781</v>
      </c>
    </row>
    <row r="613" customFormat="false" ht="15" hidden="false" customHeight="false" outlineLevel="0" collapsed="false">
      <c r="A613" s="8" t="s">
        <v>7479</v>
      </c>
      <c r="B613" s="10" t="str">
        <f aca="false">'Layout Mercado Libre'!C613</f>
        <v>Alcohol Etílico Dibar 500 ml Caja con 24 Piezas</v>
      </c>
      <c r="C613" s="2" t="s">
        <v>89</v>
      </c>
      <c r="D613" s="2" t="s">
        <v>13945</v>
      </c>
      <c r="E613" s="2" t="s">
        <v>13865</v>
      </c>
      <c r="F613" s="2" t="s">
        <v>13873</v>
      </c>
      <c r="G613" s="2"/>
      <c r="H613" s="2"/>
      <c r="I613" s="2" t="s">
        <v>15782</v>
      </c>
      <c r="J613" s="2"/>
      <c r="K613" s="2" t="n">
        <v>26</v>
      </c>
      <c r="L613" s="2"/>
      <c r="M613" s="2" t="s">
        <v>15783</v>
      </c>
      <c r="N613" s="2" t="n">
        <f aca="false">COUNTA('Layout Mercado Libre'!AH613:AM613)</f>
        <v>2</v>
      </c>
      <c r="O613" s="2" t="s">
        <v>13938</v>
      </c>
      <c r="P613" s="2" t="n">
        <v>0</v>
      </c>
      <c r="Q613" s="2" t="s">
        <v>15784</v>
      </c>
    </row>
    <row r="614" customFormat="false" ht="15" hidden="false" customHeight="false" outlineLevel="0" collapsed="false">
      <c r="A614" s="8" t="s">
        <v>7490</v>
      </c>
      <c r="B614" s="10" t="str">
        <f aca="false">'Layout Mercado Libre'!C614</f>
        <v>Keflex Cefalexina 500 mg 12 Tabletas</v>
      </c>
      <c r="C614" s="2" t="s">
        <v>89</v>
      </c>
      <c r="D614" s="2" t="s">
        <v>13864</v>
      </c>
      <c r="E614" s="2" t="s">
        <v>13865</v>
      </c>
      <c r="F614" s="2" t="s">
        <v>13866</v>
      </c>
      <c r="G614" s="2" t="s">
        <v>13967</v>
      </c>
      <c r="H614" s="2" t="s">
        <v>13968</v>
      </c>
      <c r="I614" s="2" t="s">
        <v>15785</v>
      </c>
      <c r="J614" s="2"/>
      <c r="K614" s="2" t="n">
        <v>4</v>
      </c>
      <c r="L614" s="2"/>
      <c r="M614" s="2" t="s">
        <v>15786</v>
      </c>
      <c r="N614" s="2" t="n">
        <f aca="false">COUNTA('Layout Mercado Libre'!AH614:AM614)</f>
        <v>2</v>
      </c>
      <c r="O614" s="2" t="s">
        <v>13871</v>
      </c>
      <c r="P614" s="2" t="n">
        <v>0</v>
      </c>
      <c r="Q614" s="2" t="s">
        <v>15787</v>
      </c>
    </row>
    <row r="615" customFormat="false" ht="15" hidden="false" customHeight="false" outlineLevel="0" collapsed="false">
      <c r="A615" s="8" t="s">
        <v>7501</v>
      </c>
      <c r="B615" s="10" t="str">
        <f aca="false">'Layout Mercado Libre'!C615</f>
        <v>Crema Dental Colgate Máxima Protección Anticaries 50 ml</v>
      </c>
      <c r="C615" s="2" t="s">
        <v>89</v>
      </c>
      <c r="D615" s="2" t="s">
        <v>13864</v>
      </c>
      <c r="E615" s="2" t="s">
        <v>13865</v>
      </c>
      <c r="F615" s="2" t="s">
        <v>13873</v>
      </c>
      <c r="G615" s="2"/>
      <c r="H615" s="2"/>
      <c r="I615" s="2" t="s">
        <v>15788</v>
      </c>
      <c r="J615" s="2"/>
      <c r="K615" s="2" t="n">
        <v>969</v>
      </c>
      <c r="L615" s="2"/>
      <c r="M615" s="2" t="s">
        <v>15789</v>
      </c>
      <c r="N615" s="2" t="n">
        <f aca="false">COUNTA('Layout Mercado Libre'!AH615:AM615)</f>
        <v>2</v>
      </c>
      <c r="O615" s="2" t="s">
        <v>13938</v>
      </c>
      <c r="P615" s="2" t="n">
        <v>0</v>
      </c>
      <c r="Q615" s="2" t="s">
        <v>15790</v>
      </c>
    </row>
    <row r="616" customFormat="false" ht="15" hidden="false" customHeight="false" outlineLevel="0" collapsed="false">
      <c r="A616" s="8" t="s">
        <v>7509</v>
      </c>
      <c r="B616" s="10" t="str">
        <f aca="false">'Layout Mercado Libre'!C616</f>
        <v>Solutina F Gotas Oftálmicas Feniramina Nafazolina 15 ml</v>
      </c>
      <c r="C616" s="2" t="s">
        <v>89</v>
      </c>
      <c r="D616" s="2" t="s">
        <v>13864</v>
      </c>
      <c r="E616" s="2" t="s">
        <v>13865</v>
      </c>
      <c r="F616" s="2" t="s">
        <v>13914</v>
      </c>
      <c r="G616" s="2"/>
      <c r="H616" s="2"/>
      <c r="I616" s="2" t="s">
        <v>15791</v>
      </c>
      <c r="J616" s="2"/>
      <c r="K616" s="2" t="n">
        <v>46</v>
      </c>
      <c r="L616" s="2"/>
      <c r="M616" s="2" t="s">
        <v>15792</v>
      </c>
      <c r="N616" s="2" t="n">
        <f aca="false">COUNTA('Layout Mercado Libre'!AH616:AM616)</f>
        <v>4</v>
      </c>
      <c r="O616" s="2" t="s">
        <v>13882</v>
      </c>
      <c r="P616" s="2" t="n">
        <v>0</v>
      </c>
      <c r="Q616" s="2" t="s">
        <v>15793</v>
      </c>
    </row>
    <row r="617" customFormat="false" ht="15" hidden="false" customHeight="false" outlineLevel="0" collapsed="false">
      <c r="A617" s="8" t="s">
        <v>7524</v>
      </c>
      <c r="B617" s="10" t="str">
        <f aca="false">'Layout Mercado Libre'!C617</f>
        <v>Nene-Dent Gel Pediátrico Lidocaína Polidocanol 10 g</v>
      </c>
      <c r="C617" s="2" t="s">
        <v>89</v>
      </c>
      <c r="D617" s="2" t="s">
        <v>13864</v>
      </c>
      <c r="E617" s="2" t="s">
        <v>13865</v>
      </c>
      <c r="F617" s="2" t="s">
        <v>13914</v>
      </c>
      <c r="G617" s="2"/>
      <c r="H617" s="2"/>
      <c r="I617" s="2" t="s">
        <v>15794</v>
      </c>
      <c r="J617" s="2"/>
      <c r="K617" s="2" t="n">
        <v>427</v>
      </c>
      <c r="L617" s="2"/>
      <c r="M617" s="2" t="s">
        <v>15795</v>
      </c>
      <c r="N617" s="2" t="n">
        <f aca="false">COUNTA('Layout Mercado Libre'!AH617:AM617)</f>
        <v>2</v>
      </c>
      <c r="O617" s="2" t="s">
        <v>13871</v>
      </c>
      <c r="P617" s="2" t="n">
        <v>0</v>
      </c>
      <c r="Q617" s="2" t="s">
        <v>15796</v>
      </c>
    </row>
    <row r="618" customFormat="false" ht="15" hidden="false" customHeight="false" outlineLevel="0" collapsed="false">
      <c r="A618" s="8" t="s">
        <v>7538</v>
      </c>
      <c r="B618" s="10" t="str">
        <f aca="false">'Layout Mercado Libre'!C618</f>
        <v>Electrolit Suero Rehidratante Fresa Kiwi 625 ml</v>
      </c>
      <c r="C618" s="2" t="s">
        <v>89</v>
      </c>
      <c r="D618" s="2" t="s">
        <v>13864</v>
      </c>
      <c r="E618" s="2" t="s">
        <v>13865</v>
      </c>
      <c r="F618" s="2" t="s">
        <v>13914</v>
      </c>
      <c r="G618" s="2"/>
      <c r="H618" s="2"/>
      <c r="I618" s="2" t="s">
        <v>15797</v>
      </c>
      <c r="J618" s="2"/>
      <c r="K618" s="2" t="n">
        <v>791</v>
      </c>
      <c r="L618" s="2"/>
      <c r="M618" s="2" t="s">
        <v>15798</v>
      </c>
      <c r="N618" s="2" t="n">
        <f aca="false">COUNTA('Layout Mercado Libre'!AH618:AM618)</f>
        <v>2</v>
      </c>
      <c r="O618" s="2" t="s">
        <v>13882</v>
      </c>
      <c r="P618" s="2" t="n">
        <v>0</v>
      </c>
      <c r="Q618" s="2" t="s">
        <v>15799</v>
      </c>
    </row>
    <row r="619" customFormat="false" ht="15" hidden="false" customHeight="false" outlineLevel="0" collapsed="false">
      <c r="A619" s="8" t="s">
        <v>7549</v>
      </c>
      <c r="B619" s="10" t="str">
        <f aca="false">'Layout Mercado Libre'!C619</f>
        <v>Condones Prudence 2 Pack Extra Time y Zero 6 Piezas</v>
      </c>
      <c r="C619" s="2" t="s">
        <v>89</v>
      </c>
      <c r="D619" s="2" t="s">
        <v>13864</v>
      </c>
      <c r="E619" s="2" t="s">
        <v>13865</v>
      </c>
      <c r="F619" s="2" t="s">
        <v>13873</v>
      </c>
      <c r="G619" s="2"/>
      <c r="H619" s="2"/>
      <c r="I619" s="2" t="s">
        <v>15800</v>
      </c>
      <c r="J619" s="2"/>
      <c r="K619" s="2" t="n">
        <v>1683</v>
      </c>
      <c r="L619" s="2"/>
      <c r="M619" s="2" t="s">
        <v>15801</v>
      </c>
      <c r="N619" s="2" t="n">
        <f aca="false">COUNTA('Layout Mercado Libre'!AH619:AM619)</f>
        <v>2</v>
      </c>
      <c r="O619" s="2" t="s">
        <v>13871</v>
      </c>
      <c r="P619" s="2" t="n">
        <v>0</v>
      </c>
      <c r="Q619" s="2" t="s">
        <v>15802</v>
      </c>
    </row>
    <row r="620" customFormat="false" ht="15" hidden="false" customHeight="false" outlineLevel="0" collapsed="false">
      <c r="A620" s="8" t="s">
        <v>7561</v>
      </c>
      <c r="B620" s="10" t="str">
        <f aca="false">'Layout Mercado Libre'!C620</f>
        <v>Desodorante Axe Excite Aerosol para Hombre 150 ml</v>
      </c>
      <c r="C620" s="2" t="s">
        <v>89</v>
      </c>
      <c r="D620" s="2" t="s">
        <v>13864</v>
      </c>
      <c r="E620" s="2" t="s">
        <v>13865</v>
      </c>
      <c r="F620" s="2" t="s">
        <v>13873</v>
      </c>
      <c r="G620" s="2"/>
      <c r="H620" s="2"/>
      <c r="I620" s="2" t="s">
        <v>15803</v>
      </c>
      <c r="J620" s="2"/>
      <c r="K620" s="2" t="n">
        <v>194</v>
      </c>
      <c r="L620" s="2" t="s">
        <v>15804</v>
      </c>
      <c r="M620" s="2" t="s">
        <v>15805</v>
      </c>
      <c r="N620" s="2" t="n">
        <f aca="false">COUNTA('Layout Mercado Libre'!AH620:AM620)</f>
        <v>2</v>
      </c>
      <c r="O620" s="2" t="s">
        <v>13882</v>
      </c>
      <c r="P620" s="2" t="n">
        <v>0</v>
      </c>
      <c r="Q620" s="2" t="s">
        <v>15806</v>
      </c>
    </row>
    <row r="621" customFormat="false" ht="15" hidden="false" customHeight="false" outlineLevel="0" collapsed="false">
      <c r="A621" s="8" t="s">
        <v>7570</v>
      </c>
      <c r="B621" s="10" t="str">
        <f aca="false">'Layout Mercado Libre'!C621</f>
        <v>Entresto Sacubitrilo/Valsartán 100 mg 60 Comprimidos</v>
      </c>
      <c r="C621" s="2" t="s">
        <v>89</v>
      </c>
      <c r="D621" s="2" t="s">
        <v>13864</v>
      </c>
      <c r="E621" s="2" t="s">
        <v>13865</v>
      </c>
      <c r="F621" s="2" t="s">
        <v>13866</v>
      </c>
      <c r="G621" s="2" t="s">
        <v>14465</v>
      </c>
      <c r="H621" s="2" t="s">
        <v>14466</v>
      </c>
      <c r="I621" s="2" t="s">
        <v>15807</v>
      </c>
      <c r="J621" s="2"/>
      <c r="K621" s="2" t="n">
        <v>0</v>
      </c>
      <c r="L621" s="2"/>
      <c r="M621" s="2" t="s">
        <v>15808</v>
      </c>
      <c r="N621" s="2" t="n">
        <f aca="false">COUNTA('Layout Mercado Libre'!AH621:AM621)</f>
        <v>3</v>
      </c>
      <c r="O621" s="2" t="s">
        <v>13882</v>
      </c>
      <c r="P621" s="2" t="n">
        <v>0</v>
      </c>
      <c r="Q621" s="2" t="s">
        <v>15809</v>
      </c>
    </row>
    <row r="622" customFormat="false" ht="15" hidden="false" customHeight="false" outlineLevel="0" collapsed="false">
      <c r="A622" s="8" t="s">
        <v>7583</v>
      </c>
      <c r="B622" s="10" t="str">
        <f aca="false">'Layout Mercado Libre'!C622</f>
        <v>Remexa Oleoderm Crema Corporal para Piel Seca 225 ml</v>
      </c>
      <c r="C622" s="2" t="s">
        <v>89</v>
      </c>
      <c r="D622" s="2" t="s">
        <v>13864</v>
      </c>
      <c r="E622" s="2" t="s">
        <v>13865</v>
      </c>
      <c r="F622" s="2" t="s">
        <v>13873</v>
      </c>
      <c r="G622" s="2"/>
      <c r="H622" s="2"/>
      <c r="I622" s="2" t="s">
        <v>15810</v>
      </c>
      <c r="J622" s="2"/>
      <c r="K622" s="2" t="n">
        <v>0</v>
      </c>
      <c r="L622" s="2"/>
      <c r="M622" s="2" t="s">
        <v>15811</v>
      </c>
      <c r="N622" s="2" t="n">
        <f aca="false">COUNTA('Layout Mercado Libre'!AH622:AM622)</f>
        <v>2</v>
      </c>
      <c r="O622" s="2" t="s">
        <v>13882</v>
      </c>
      <c r="P622" s="2" t="n">
        <v>0</v>
      </c>
      <c r="Q622" s="2" t="s">
        <v>15812</v>
      </c>
    </row>
    <row r="623" customFormat="false" ht="15" hidden="false" customHeight="false" outlineLevel="0" collapsed="false">
      <c r="A623" s="8" t="s">
        <v>7594</v>
      </c>
      <c r="B623" s="10" t="str">
        <f aca="false">'Layout Mercado Libre'!C623</f>
        <v>Fluoning Levofloxacino 500 mg 7 Tabletas</v>
      </c>
      <c r="C623" s="2" t="s">
        <v>89</v>
      </c>
      <c r="D623" s="2" t="s">
        <v>13864</v>
      </c>
      <c r="E623" s="2" t="s">
        <v>13865</v>
      </c>
      <c r="F623" s="2" t="s">
        <v>13866</v>
      </c>
      <c r="G623" s="2" t="s">
        <v>13967</v>
      </c>
      <c r="H623" s="2" t="s">
        <v>13968</v>
      </c>
      <c r="I623" s="2" t="s">
        <v>15813</v>
      </c>
      <c r="J623" s="2"/>
      <c r="K623" s="2" t="n">
        <v>90</v>
      </c>
      <c r="L623" s="2"/>
      <c r="M623" s="2" t="s">
        <v>15814</v>
      </c>
      <c r="N623" s="2" t="n">
        <f aca="false">COUNTA('Layout Mercado Libre'!AH623:AM623)</f>
        <v>2</v>
      </c>
      <c r="O623" s="2" t="s">
        <v>13871</v>
      </c>
      <c r="P623" s="2" t="n">
        <v>0</v>
      </c>
      <c r="Q623" s="2" t="s">
        <v>15815</v>
      </c>
    </row>
    <row r="624" customFormat="false" ht="15" hidden="false" customHeight="false" outlineLevel="0" collapsed="false">
      <c r="A624" s="8" t="s">
        <v>7604</v>
      </c>
      <c r="B624" s="10" t="str">
        <f aca="false">'Layout Mercado Libre'!C624</f>
        <v>Kitoscell Gel de Pirfenidona para Piel Tubo 3.5 g</v>
      </c>
      <c r="C624" s="2" t="s">
        <v>89</v>
      </c>
      <c r="D624" s="2" t="s">
        <v>13864</v>
      </c>
      <c r="E624" s="2" t="s">
        <v>13865</v>
      </c>
      <c r="F624" s="2" t="s">
        <v>13914</v>
      </c>
      <c r="G624" s="2"/>
      <c r="H624" s="2"/>
      <c r="I624" s="2" t="s">
        <v>15816</v>
      </c>
      <c r="J624" s="2"/>
      <c r="K624" s="2" t="n">
        <v>27</v>
      </c>
      <c r="L624" s="2"/>
      <c r="M624" s="2" t="s">
        <v>15817</v>
      </c>
      <c r="N624" s="2" t="n">
        <f aca="false">COUNTA('Layout Mercado Libre'!AH624:AM624)</f>
        <v>2</v>
      </c>
      <c r="O624" s="2" t="s">
        <v>13871</v>
      </c>
      <c r="P624" s="2" t="n">
        <v>0</v>
      </c>
      <c r="Q624" s="2" t="s">
        <v>15818</v>
      </c>
    </row>
    <row r="625" customFormat="false" ht="15" hidden="false" customHeight="false" outlineLevel="0" collapsed="false">
      <c r="A625" s="8" t="s">
        <v>7616</v>
      </c>
      <c r="B625" s="10" t="str">
        <f aca="false">'Layout Mercado Libre'!C625</f>
        <v>Cepillo Dental Clinic Inter-Ortho Mediano 38 Caja 12 Piezas</v>
      </c>
      <c r="C625" s="2" t="s">
        <v>89</v>
      </c>
      <c r="D625" s="2" t="s">
        <v>13945</v>
      </c>
      <c r="E625" s="2" t="s">
        <v>13865</v>
      </c>
      <c r="F625" s="2" t="s">
        <v>13873</v>
      </c>
      <c r="G625" s="2"/>
      <c r="H625" s="2"/>
      <c r="I625" s="2" t="s">
        <v>15819</v>
      </c>
      <c r="J625" s="2"/>
      <c r="K625" s="2" t="n">
        <v>0</v>
      </c>
      <c r="L625" s="2"/>
      <c r="M625" s="2" t="s">
        <v>15820</v>
      </c>
      <c r="N625" s="2" t="n">
        <f aca="false">COUNTA('Layout Mercado Libre'!AH625:AM625)</f>
        <v>3</v>
      </c>
      <c r="O625" s="2" t="s">
        <v>13871</v>
      </c>
      <c r="P625" s="2" t="n">
        <v>0</v>
      </c>
      <c r="Q625" s="2" t="s">
        <v>15821</v>
      </c>
    </row>
    <row r="626" customFormat="false" ht="15" hidden="false" customHeight="false" outlineLevel="0" collapsed="false">
      <c r="A626" s="8" t="s">
        <v>7629</v>
      </c>
      <c r="B626" s="10" t="str">
        <f aca="false">'Layout Mercado Libre'!C626</f>
        <v>Metamucil Fibra en Polvo Sabor Natural 210 g</v>
      </c>
      <c r="C626" s="2" t="s">
        <v>89</v>
      </c>
      <c r="D626" s="2" t="s">
        <v>13864</v>
      </c>
      <c r="E626" s="2" t="s">
        <v>13865</v>
      </c>
      <c r="F626" s="2" t="s">
        <v>13914</v>
      </c>
      <c r="G626" s="2"/>
      <c r="H626" s="2"/>
      <c r="I626" s="2" t="s">
        <v>15822</v>
      </c>
      <c r="J626" s="2"/>
      <c r="K626" s="2" t="n">
        <v>7</v>
      </c>
      <c r="L626" s="2"/>
      <c r="M626" s="2" t="s">
        <v>15823</v>
      </c>
      <c r="N626" s="2" t="n">
        <f aca="false">COUNTA('Layout Mercado Libre'!AH626:AM626)</f>
        <v>3</v>
      </c>
      <c r="O626" s="2" t="s">
        <v>13882</v>
      </c>
      <c r="P626" s="2" t="n">
        <v>0</v>
      </c>
      <c r="Q626" s="2" t="s">
        <v>15824</v>
      </c>
    </row>
    <row r="627" customFormat="false" ht="15" hidden="false" customHeight="false" outlineLevel="0" collapsed="false">
      <c r="A627" s="8" t="s">
        <v>7643</v>
      </c>
      <c r="B627" s="10" t="str">
        <f aca="false">'Layout Mercado Libre'!C627</f>
        <v>Sico SoftLube Original Gel Lubricante Íntimo 56.7 g</v>
      </c>
      <c r="C627" s="2" t="s">
        <v>89</v>
      </c>
      <c r="D627" s="2" t="s">
        <v>13864</v>
      </c>
      <c r="E627" s="2" t="s">
        <v>13865</v>
      </c>
      <c r="F627" s="2" t="s">
        <v>13873</v>
      </c>
      <c r="G627" s="2"/>
      <c r="H627" s="2"/>
      <c r="I627" s="2" t="s">
        <v>15825</v>
      </c>
      <c r="J627" s="2"/>
      <c r="K627" s="2" t="n">
        <v>445</v>
      </c>
      <c r="L627" s="2"/>
      <c r="M627" s="2" t="s">
        <v>15826</v>
      </c>
      <c r="N627" s="2" t="n">
        <f aca="false">COUNTA('Layout Mercado Libre'!AH627:AM627)</f>
        <v>1</v>
      </c>
      <c r="O627" s="2" t="s">
        <v>13938</v>
      </c>
      <c r="P627" s="2" t="n">
        <v>0</v>
      </c>
      <c r="Q627" s="2" t="s">
        <v>15827</v>
      </c>
    </row>
    <row r="628" customFormat="false" ht="15" hidden="false" customHeight="false" outlineLevel="0" collapsed="false">
      <c r="A628" s="8" t="s">
        <v>7654</v>
      </c>
      <c r="B628" s="10" t="str">
        <f aca="false">'Layout Mercado Libre'!C628</f>
        <v>Clavulin 12h Amoxicilina Clavulanato 875/125 mg 15 Tabletas</v>
      </c>
      <c r="C628" s="2" t="s">
        <v>89</v>
      </c>
      <c r="D628" s="2" t="s">
        <v>13864</v>
      </c>
      <c r="E628" s="2" t="s">
        <v>13865</v>
      </c>
      <c r="F628" s="2" t="s">
        <v>13866</v>
      </c>
      <c r="G628" s="2" t="s">
        <v>13967</v>
      </c>
      <c r="H628" s="2" t="s">
        <v>13968</v>
      </c>
      <c r="I628" s="2" t="s">
        <v>15828</v>
      </c>
      <c r="J628" s="2"/>
      <c r="K628" s="2" t="n">
        <v>23</v>
      </c>
      <c r="L628" s="2"/>
      <c r="M628" s="2" t="s">
        <v>15829</v>
      </c>
      <c r="N628" s="2" t="n">
        <f aca="false">COUNTA('Layout Mercado Libre'!AH628:AM628)</f>
        <v>2</v>
      </c>
      <c r="O628" s="2" t="s">
        <v>13871</v>
      </c>
      <c r="P628" s="2" t="n">
        <v>0</v>
      </c>
      <c r="Q628" s="2" t="s">
        <v>15830</v>
      </c>
    </row>
    <row r="629" customFormat="false" ht="15" hidden="false" customHeight="false" outlineLevel="0" collapsed="false">
      <c r="A629" s="8" t="s">
        <v>7667</v>
      </c>
      <c r="B629" s="10" t="str">
        <f aca="false">'Layout Mercado Libre'!C629</f>
        <v>Refresh Fusion Solución Oftálmica Lubricante 10 ml</v>
      </c>
      <c r="C629" s="2" t="s">
        <v>89</v>
      </c>
      <c r="D629" s="2" t="s">
        <v>13864</v>
      </c>
      <c r="E629" s="2" t="s">
        <v>13865</v>
      </c>
      <c r="F629" s="2" t="s">
        <v>13914</v>
      </c>
      <c r="G629" s="2"/>
      <c r="H629" s="2"/>
      <c r="I629" s="2" t="s">
        <v>15831</v>
      </c>
      <c r="J629" s="2"/>
      <c r="K629" s="2" t="n">
        <v>3</v>
      </c>
      <c r="L629" s="2"/>
      <c r="M629" s="2" t="s">
        <v>15832</v>
      </c>
      <c r="N629" s="2" t="n">
        <f aca="false">COUNTA('Layout Mercado Libre'!AH629:AM629)</f>
        <v>2</v>
      </c>
      <c r="O629" s="2" t="s">
        <v>13882</v>
      </c>
      <c r="P629" s="2" t="n">
        <v>0</v>
      </c>
      <c r="Q629" s="2" t="s">
        <v>15833</v>
      </c>
    </row>
    <row r="630" customFormat="false" ht="15" hidden="false" customHeight="false" outlineLevel="0" collapsed="false">
      <c r="A630" s="8" t="s">
        <v>7677</v>
      </c>
      <c r="B630" s="10" t="str">
        <f aca="false">'Layout Mercado Libre'!C630</f>
        <v>Soldrin Ótico Solución en Gotas 10 ml</v>
      </c>
      <c r="C630" s="2" t="s">
        <v>89</v>
      </c>
      <c r="D630" s="2" t="s">
        <v>13864</v>
      </c>
      <c r="E630" s="2" t="s">
        <v>13865</v>
      </c>
      <c r="F630" s="2" t="s">
        <v>13866</v>
      </c>
      <c r="G630" s="2" t="s">
        <v>14078</v>
      </c>
      <c r="H630" s="2" t="s">
        <v>14079</v>
      </c>
      <c r="I630" s="2" t="s">
        <v>15834</v>
      </c>
      <c r="J630" s="2"/>
      <c r="K630" s="2" t="n">
        <v>61</v>
      </c>
      <c r="L630" s="2"/>
      <c r="M630" s="2" t="s">
        <v>15835</v>
      </c>
      <c r="N630" s="2" t="n">
        <f aca="false">COUNTA('Layout Mercado Libre'!AH630:AM630)</f>
        <v>3</v>
      </c>
      <c r="O630" s="2" t="s">
        <v>13882</v>
      </c>
      <c r="P630" s="2" t="n">
        <v>0</v>
      </c>
      <c r="Q630" s="2" t="s">
        <v>15836</v>
      </c>
    </row>
    <row r="631" customFormat="false" ht="15" hidden="false" customHeight="false" outlineLevel="0" collapsed="false">
      <c r="A631" s="8" t="s">
        <v>7692</v>
      </c>
      <c r="B631" s="10" t="str">
        <f aca="false">'Layout Mercado Libre'!C631</f>
        <v>Pilas Alcalinas Duracell AA Blíster con 5 Piezas</v>
      </c>
      <c r="C631" s="2" t="s">
        <v>89</v>
      </c>
      <c r="D631" s="2" t="s">
        <v>13864</v>
      </c>
      <c r="E631" s="2" t="s">
        <v>13865</v>
      </c>
      <c r="F631" s="2" t="s">
        <v>13873</v>
      </c>
      <c r="G631" s="2"/>
      <c r="H631" s="2"/>
      <c r="I631" s="2" t="s">
        <v>15837</v>
      </c>
      <c r="J631" s="2"/>
      <c r="K631" s="2" t="n">
        <v>1583</v>
      </c>
      <c r="L631" s="2"/>
      <c r="M631" s="2" t="s">
        <v>15838</v>
      </c>
      <c r="N631" s="2" t="n">
        <f aca="false">COUNTA('Layout Mercado Libre'!AH631:AM631)</f>
        <v>2</v>
      </c>
      <c r="O631" s="2" t="s">
        <v>13882</v>
      </c>
      <c r="P631" s="2" t="n">
        <v>0</v>
      </c>
      <c r="Q631" s="2" t="s">
        <v>15839</v>
      </c>
    </row>
    <row r="632" customFormat="false" ht="15" hidden="false" customHeight="false" outlineLevel="0" collapsed="false">
      <c r="A632" s="8" t="s">
        <v>7706</v>
      </c>
      <c r="B632" s="10" t="str">
        <f aca="false">'Layout Mercado Libre'!C632</f>
        <v>Combesteral Solución Inyectable 3 Ampolletas y 3 Jeringas</v>
      </c>
      <c r="C632" s="2" t="s">
        <v>89</v>
      </c>
      <c r="D632" s="2" t="s">
        <v>13864</v>
      </c>
      <c r="E632" s="2" t="s">
        <v>13865</v>
      </c>
      <c r="F632" s="2" t="s">
        <v>13866</v>
      </c>
      <c r="G632" s="2" t="s">
        <v>13940</v>
      </c>
      <c r="H632" s="2" t="s">
        <v>13941</v>
      </c>
      <c r="I632" s="2" t="s">
        <v>15840</v>
      </c>
      <c r="J632" s="2"/>
      <c r="K632" s="2" t="n">
        <v>63</v>
      </c>
      <c r="L632" s="2"/>
      <c r="M632" s="2" t="s">
        <v>15841</v>
      </c>
      <c r="N632" s="2" t="n">
        <f aca="false">COUNTA('Layout Mercado Libre'!AH632:AM632)</f>
        <v>2</v>
      </c>
      <c r="O632" s="2" t="s">
        <v>13871</v>
      </c>
      <c r="P632" s="2" t="n">
        <v>0</v>
      </c>
      <c r="Q632" s="2" t="s">
        <v>15842</v>
      </c>
    </row>
    <row r="633" customFormat="false" ht="15" hidden="false" customHeight="false" outlineLevel="0" collapsed="false">
      <c r="A633" s="8" t="s">
        <v>7718</v>
      </c>
      <c r="B633" s="10" t="str">
        <f aca="false">'Layout Mercado Libre'!C633</f>
        <v>Aliren Antigripal 50/3/300 mg 24 Cápsulas</v>
      </c>
      <c r="C633" s="2" t="s">
        <v>89</v>
      </c>
      <c r="D633" s="2" t="s">
        <v>13864</v>
      </c>
      <c r="E633" s="2" t="s">
        <v>13865</v>
      </c>
      <c r="F633" s="2" t="s">
        <v>13914</v>
      </c>
      <c r="G633" s="2"/>
      <c r="H633" s="2"/>
      <c r="I633" s="2" t="s">
        <v>15843</v>
      </c>
      <c r="J633" s="2"/>
      <c r="K633" s="2" t="n">
        <v>318</v>
      </c>
      <c r="L633" s="2"/>
      <c r="M633" s="2" t="s">
        <v>15844</v>
      </c>
      <c r="N633" s="2" t="n">
        <f aca="false">COUNTA('Layout Mercado Libre'!AH633:AM633)</f>
        <v>2</v>
      </c>
      <c r="O633" s="2" t="s">
        <v>13871</v>
      </c>
      <c r="P633" s="2" t="n">
        <v>0</v>
      </c>
      <c r="Q633" s="2" t="s">
        <v>15845</v>
      </c>
    </row>
    <row r="634" customFormat="false" ht="15" hidden="false" customHeight="false" outlineLevel="0" collapsed="false">
      <c r="A634" s="8" t="s">
        <v>7731</v>
      </c>
      <c r="B634" s="10" t="str">
        <f aca="false">'Layout Mercado Libre'!C634</f>
        <v>Pulmonarom Lisados Bacterianos 20 Ampolletas de 3 ml</v>
      </c>
      <c r="C634" s="2" t="s">
        <v>89</v>
      </c>
      <c r="D634" s="2" t="s">
        <v>13864</v>
      </c>
      <c r="E634" s="2" t="s">
        <v>13865</v>
      </c>
      <c r="F634" s="2" t="s">
        <v>13866</v>
      </c>
      <c r="G634" s="2" t="s">
        <v>14395</v>
      </c>
      <c r="H634" s="2" t="s">
        <v>14396</v>
      </c>
      <c r="I634" s="2" t="s">
        <v>15846</v>
      </c>
      <c r="J634" s="2"/>
      <c r="K634" s="2" t="n">
        <v>123</v>
      </c>
      <c r="L634" s="2"/>
      <c r="M634" s="2" t="s">
        <v>15847</v>
      </c>
      <c r="N634" s="2" t="n">
        <f aca="false">COUNTA('Layout Mercado Libre'!AH634:AM634)</f>
        <v>1</v>
      </c>
      <c r="O634" s="2" t="s">
        <v>13871</v>
      </c>
      <c r="P634" s="2" t="n">
        <v>0</v>
      </c>
      <c r="Q634" s="2" t="s">
        <v>15848</v>
      </c>
    </row>
    <row r="635" customFormat="false" ht="15" hidden="false" customHeight="false" outlineLevel="0" collapsed="false">
      <c r="A635" s="8" t="s">
        <v>7741</v>
      </c>
      <c r="B635" s="10" t="str">
        <f aca="false">'Layout Mercado Libre'!C635</f>
        <v>Desodorante Palmolive Neutro Balance Aerosol 91 g</v>
      </c>
      <c r="C635" s="2" t="s">
        <v>89</v>
      </c>
      <c r="D635" s="2" t="s">
        <v>13864</v>
      </c>
      <c r="E635" s="2" t="s">
        <v>13865</v>
      </c>
      <c r="F635" s="2" t="s">
        <v>13873</v>
      </c>
      <c r="G635" s="2"/>
      <c r="H635" s="2"/>
      <c r="I635" s="2" t="s">
        <v>15849</v>
      </c>
      <c r="J635" s="2"/>
      <c r="K635" s="2" t="n">
        <v>216</v>
      </c>
      <c r="L635" s="2"/>
      <c r="M635" s="2" t="s">
        <v>15850</v>
      </c>
      <c r="N635" s="2" t="n">
        <f aca="false">COUNTA('Layout Mercado Libre'!AH635:AM635)</f>
        <v>2</v>
      </c>
      <c r="O635" s="2" t="s">
        <v>13871</v>
      </c>
      <c r="P635" s="2" t="n">
        <v>0</v>
      </c>
      <c r="Q635" s="2" t="s">
        <v>15851</v>
      </c>
    </row>
    <row r="636" customFormat="false" ht="15" hidden="false" customHeight="false" outlineLevel="0" collapsed="false">
      <c r="A636" s="8" t="s">
        <v>7750</v>
      </c>
      <c r="B636" s="10" t="str">
        <f aca="false">'Layout Mercado Libre'!C636</f>
        <v>Dapagliflozina Metformina 10 mg/1000 mg MSN 28 Tabletas</v>
      </c>
      <c r="C636" s="2" t="s">
        <v>89</v>
      </c>
      <c r="D636" s="2" t="s">
        <v>13864</v>
      </c>
      <c r="E636" s="2" t="s">
        <v>13865</v>
      </c>
      <c r="F636" s="2" t="s">
        <v>13866</v>
      </c>
      <c r="G636" s="2" t="s">
        <v>13889</v>
      </c>
      <c r="H636" s="2" t="s">
        <v>13890</v>
      </c>
      <c r="I636" s="2" t="s">
        <v>15852</v>
      </c>
      <c r="J636" s="2"/>
      <c r="K636" s="2" t="n">
        <v>0</v>
      </c>
      <c r="L636" s="2"/>
      <c r="M636" s="2" t="s">
        <v>15853</v>
      </c>
      <c r="N636" s="2" t="n">
        <f aca="false">COUNTA('Layout Mercado Libre'!AH636:AM636)</f>
        <v>2</v>
      </c>
      <c r="O636" s="2" t="s">
        <v>13871</v>
      </c>
      <c r="P636" s="2" t="n">
        <v>0</v>
      </c>
      <c r="Q636" s="2" t="s">
        <v>15854</v>
      </c>
    </row>
    <row r="637" customFormat="false" ht="15" hidden="false" customHeight="false" outlineLevel="0" collapsed="false">
      <c r="A637" s="8" t="s">
        <v>7764</v>
      </c>
      <c r="B637" s="10" t="str">
        <f aca="false">'Layout Mercado Libre'!C637</f>
        <v>Calzón Entrenador Huggies Pull-Ups Niño Talla XL 30 Piezas</v>
      </c>
      <c r="C637" s="2" t="s">
        <v>89</v>
      </c>
      <c r="D637" s="2" t="s">
        <v>13864</v>
      </c>
      <c r="E637" s="2" t="s">
        <v>13865</v>
      </c>
      <c r="F637" s="2" t="s">
        <v>13873</v>
      </c>
      <c r="G637" s="2"/>
      <c r="H637" s="2"/>
      <c r="I637" s="2" t="s">
        <v>15855</v>
      </c>
      <c r="J637" s="2"/>
      <c r="K637" s="2" t="n">
        <v>36</v>
      </c>
      <c r="L637" s="2"/>
      <c r="M637" s="2" t="s">
        <v>15856</v>
      </c>
      <c r="N637" s="2" t="n">
        <f aca="false">COUNTA('Layout Mercado Libre'!AH637:AM637)</f>
        <v>5</v>
      </c>
      <c r="O637" s="2" t="s">
        <v>13882</v>
      </c>
      <c r="P637" s="2" t="n">
        <v>0</v>
      </c>
      <c r="Q637" s="2" t="s">
        <v>15857</v>
      </c>
    </row>
    <row r="638" customFormat="false" ht="15" hidden="false" customHeight="false" outlineLevel="0" collapsed="false">
      <c r="A638" s="8" t="s">
        <v>7780</v>
      </c>
      <c r="B638" s="10" t="str">
        <f aca="false">'Layout Mercado Libre'!C638</f>
        <v>Stérimar Uso Diario Solución Nasal Agua de Mar 50 ml</v>
      </c>
      <c r="C638" s="2" t="s">
        <v>89</v>
      </c>
      <c r="D638" s="2" t="s">
        <v>13864</v>
      </c>
      <c r="E638" s="2" t="s">
        <v>13865</v>
      </c>
      <c r="F638" s="2" t="s">
        <v>13914</v>
      </c>
      <c r="G638" s="2"/>
      <c r="H638" s="2"/>
      <c r="I638" s="2" t="s">
        <v>15858</v>
      </c>
      <c r="J638" s="2"/>
      <c r="K638" s="2" t="n">
        <v>194</v>
      </c>
      <c r="L638" s="2"/>
      <c r="M638" s="2" t="s">
        <v>15859</v>
      </c>
      <c r="N638" s="2" t="n">
        <f aca="false">COUNTA('Layout Mercado Libre'!AH638:AM638)</f>
        <v>1</v>
      </c>
      <c r="O638" s="2" t="s">
        <v>13871</v>
      </c>
      <c r="P638" s="2" t="n">
        <v>0</v>
      </c>
      <c r="Q638" s="2" t="s">
        <v>15860</v>
      </c>
    </row>
    <row r="639" customFormat="false" ht="15" hidden="false" customHeight="false" outlineLevel="0" collapsed="false">
      <c r="A639" s="8" t="s">
        <v>7794</v>
      </c>
      <c r="B639" s="10" t="str">
        <f aca="false">'Layout Mercado Libre'!C639</f>
        <v>Norfenon Propafenona 150 mg 30 Tabletas</v>
      </c>
      <c r="C639" s="2" t="s">
        <v>89</v>
      </c>
      <c r="D639" s="2" t="s">
        <v>13864</v>
      </c>
      <c r="E639" s="2" t="s">
        <v>13865</v>
      </c>
      <c r="F639" s="2" t="s">
        <v>13866</v>
      </c>
      <c r="G639" s="2" t="s">
        <v>14465</v>
      </c>
      <c r="H639" s="2" t="s">
        <v>14466</v>
      </c>
      <c r="I639" s="2" t="s">
        <v>15861</v>
      </c>
      <c r="J639" s="2"/>
      <c r="K639" s="2" t="n">
        <v>0</v>
      </c>
      <c r="L639" s="2" t="s">
        <v>15862</v>
      </c>
      <c r="M639" s="2" t="s">
        <v>15863</v>
      </c>
      <c r="N639" s="2" t="n">
        <f aca="false">COUNTA('Layout Mercado Libre'!AH639:AM639)</f>
        <v>4</v>
      </c>
      <c r="O639" s="2" t="s">
        <v>13900</v>
      </c>
      <c r="P639" s="2" t="n">
        <v>0</v>
      </c>
      <c r="Q639" s="2" t="s">
        <v>15864</v>
      </c>
    </row>
    <row r="640" customFormat="false" ht="15" hidden="false" customHeight="false" outlineLevel="0" collapsed="false">
      <c r="A640" s="8" t="s">
        <v>7810</v>
      </c>
      <c r="B640" s="10" t="str">
        <f aca="false">'Layout Mercado Libre'!C640</f>
        <v>Shampoo Palmolive Optims 2 en 1 Extra Intensivo 700 ml</v>
      </c>
      <c r="C640" s="2" t="s">
        <v>89</v>
      </c>
      <c r="D640" s="2" t="s">
        <v>13864</v>
      </c>
      <c r="E640" s="2" t="s">
        <v>13865</v>
      </c>
      <c r="F640" s="2" t="s">
        <v>13873</v>
      </c>
      <c r="G640" s="2"/>
      <c r="H640" s="2"/>
      <c r="I640" s="2" t="s">
        <v>15865</v>
      </c>
      <c r="J640" s="2"/>
      <c r="K640" s="2" t="n">
        <v>65</v>
      </c>
      <c r="L640" s="2"/>
      <c r="M640" s="2" t="s">
        <v>15866</v>
      </c>
      <c r="N640" s="2" t="n">
        <f aca="false">COUNTA('Layout Mercado Libre'!AH640:AM640)</f>
        <v>2</v>
      </c>
      <c r="O640" s="2" t="s">
        <v>13882</v>
      </c>
      <c r="P640" s="2" t="n">
        <v>0</v>
      </c>
      <c r="Q640" s="2" t="s">
        <v>15867</v>
      </c>
    </row>
    <row r="641" customFormat="false" ht="15" hidden="false" customHeight="false" outlineLevel="0" collapsed="false">
      <c r="A641" s="8" t="s">
        <v>7820</v>
      </c>
      <c r="B641" s="10" t="str">
        <f aca="false">'Layout Mercado Libre'!C641</f>
        <v>Pañal para Adulto TENA Slip Maxi Protect CH/M 10 Piezas</v>
      </c>
      <c r="C641" s="2" t="s">
        <v>89</v>
      </c>
      <c r="D641" s="2" t="s">
        <v>13864</v>
      </c>
      <c r="E641" s="2" t="s">
        <v>13865</v>
      </c>
      <c r="F641" s="2" t="s">
        <v>13873</v>
      </c>
      <c r="G641" s="2"/>
      <c r="H641" s="2"/>
      <c r="I641" s="2" t="s">
        <v>15868</v>
      </c>
      <c r="J641" s="2"/>
      <c r="K641" s="2" t="n">
        <v>41</v>
      </c>
      <c r="L641" s="2" t="s">
        <v>15869</v>
      </c>
      <c r="M641" s="2" t="s">
        <v>15870</v>
      </c>
      <c r="N641" s="2" t="n">
        <f aca="false">COUNTA('Layout Mercado Libre'!AH641:AM641)</f>
        <v>2</v>
      </c>
      <c r="O641" s="2" t="s">
        <v>13882</v>
      </c>
      <c r="P641" s="2" t="n">
        <v>0</v>
      </c>
      <c r="Q641" s="2" t="s">
        <v>15871</v>
      </c>
    </row>
    <row r="642" customFormat="false" ht="15" hidden="false" customHeight="false" outlineLevel="0" collapsed="false">
      <c r="A642" s="8" t="s">
        <v>7831</v>
      </c>
      <c r="B642" s="10" t="str">
        <f aca="false">'Layout Mercado Libre'!C642</f>
        <v>Omuro Bromuro de Otilonio 40 mg 30 Tabletas</v>
      </c>
      <c r="C642" s="2" t="s">
        <v>89</v>
      </c>
      <c r="D642" s="2" t="s">
        <v>13864</v>
      </c>
      <c r="E642" s="2" t="s">
        <v>13865</v>
      </c>
      <c r="F642" s="2" t="s">
        <v>13932</v>
      </c>
      <c r="G642" s="2"/>
      <c r="H642" s="2"/>
      <c r="I642" s="2" t="s">
        <v>15872</v>
      </c>
      <c r="J642" s="2"/>
      <c r="K642" s="2" t="n">
        <v>36</v>
      </c>
      <c r="L642" s="2"/>
      <c r="M642" s="2" t="s">
        <v>15873</v>
      </c>
      <c r="N642" s="2" t="n">
        <f aca="false">COUNTA('Layout Mercado Libre'!AH642:AM642)</f>
        <v>2</v>
      </c>
      <c r="O642" s="2" t="s">
        <v>13871</v>
      </c>
      <c r="P642" s="2" t="n">
        <v>0</v>
      </c>
      <c r="Q642" s="2" t="s">
        <v>15874</v>
      </c>
    </row>
    <row r="643" customFormat="false" ht="15" hidden="false" customHeight="false" outlineLevel="0" collapsed="false">
      <c r="A643" s="8" t="s">
        <v>7842</v>
      </c>
      <c r="B643" s="10" t="str">
        <f aca="false">'Layout Mercado Libre'!C643</f>
        <v>Fosfocil Fosfomicina 250 mg/5 ml Suspensión 120 ml</v>
      </c>
      <c r="C643" s="2" t="s">
        <v>89</v>
      </c>
      <c r="D643" s="2" t="s">
        <v>13864</v>
      </c>
      <c r="E643" s="2" t="s">
        <v>13865</v>
      </c>
      <c r="F643" s="2" t="s">
        <v>13866</v>
      </c>
      <c r="G643" s="2" t="s">
        <v>13967</v>
      </c>
      <c r="H643" s="2" t="s">
        <v>13968</v>
      </c>
      <c r="I643" s="2" t="s">
        <v>15875</v>
      </c>
      <c r="J643" s="2"/>
      <c r="K643" s="2" t="n">
        <v>8</v>
      </c>
      <c r="L643" s="2"/>
      <c r="M643" s="2" t="s">
        <v>15876</v>
      </c>
      <c r="N643" s="2" t="n">
        <f aca="false">COUNTA('Layout Mercado Libre'!AH643:AM643)</f>
        <v>2</v>
      </c>
      <c r="O643" s="2" t="s">
        <v>13882</v>
      </c>
      <c r="P643" s="2" t="n">
        <v>0</v>
      </c>
      <c r="Q643" s="2" t="s">
        <v>15877</v>
      </c>
    </row>
    <row r="644" customFormat="false" ht="15" hidden="false" customHeight="false" outlineLevel="0" collapsed="false">
      <c r="A644" s="8" t="s">
        <v>7854</v>
      </c>
      <c r="B644" s="10" t="str">
        <f aca="false">'Layout Mercado Libre'!C644</f>
        <v>Bredelin Levofloxacino 500 mg 7 Tabletas</v>
      </c>
      <c r="C644" s="2" t="s">
        <v>89</v>
      </c>
      <c r="D644" s="2" t="s">
        <v>13864</v>
      </c>
      <c r="E644" s="2" t="s">
        <v>13865</v>
      </c>
      <c r="F644" s="2" t="s">
        <v>13866</v>
      </c>
      <c r="G644" s="2" t="s">
        <v>13967</v>
      </c>
      <c r="H644" s="2" t="s">
        <v>13968</v>
      </c>
      <c r="I644" s="2" t="s">
        <v>15878</v>
      </c>
      <c r="J644" s="2"/>
      <c r="K644" s="2" t="n">
        <v>59</v>
      </c>
      <c r="L644" s="2"/>
      <c r="M644" s="2" t="s">
        <v>15879</v>
      </c>
      <c r="N644" s="2" t="n">
        <f aca="false">COUNTA('Layout Mercado Libre'!AH644:AM644)</f>
        <v>1</v>
      </c>
      <c r="O644" s="2" t="s">
        <v>13871</v>
      </c>
      <c r="P644" s="2" t="n">
        <v>0</v>
      </c>
      <c r="Q644" s="2" t="s">
        <v>15880</v>
      </c>
    </row>
    <row r="645" customFormat="false" ht="15" hidden="false" customHeight="false" outlineLevel="0" collapsed="false">
      <c r="A645" s="8" t="s">
        <v>7865</v>
      </c>
      <c r="B645" s="10" t="str">
        <f aca="false">'Layout Mercado Libre'!C645</f>
        <v>Dimefor G Metformina Glibenclamida 500/5 mg 60 Tabletas</v>
      </c>
      <c r="C645" s="2" t="s">
        <v>89</v>
      </c>
      <c r="D645" s="2" t="s">
        <v>13864</v>
      </c>
      <c r="E645" s="2" t="s">
        <v>13865</v>
      </c>
      <c r="F645" s="2" t="s">
        <v>13866</v>
      </c>
      <c r="G645" s="2" t="s">
        <v>13889</v>
      </c>
      <c r="H645" s="2" t="s">
        <v>13890</v>
      </c>
      <c r="I645" s="2" t="s">
        <v>15881</v>
      </c>
      <c r="J645" s="2"/>
      <c r="K645" s="2" t="n">
        <v>5</v>
      </c>
      <c r="L645" s="2"/>
      <c r="M645" s="2" t="s">
        <v>15882</v>
      </c>
      <c r="N645" s="2" t="n">
        <f aca="false">COUNTA('Layout Mercado Libre'!AH645:AM645)</f>
        <v>2</v>
      </c>
      <c r="O645" s="2" t="s">
        <v>13871</v>
      </c>
      <c r="P645" s="2" t="n">
        <v>0</v>
      </c>
      <c r="Q645" s="2" t="s">
        <v>15883</v>
      </c>
    </row>
    <row r="646" customFormat="false" ht="15" hidden="false" customHeight="false" outlineLevel="0" collapsed="false">
      <c r="A646" s="8" t="s">
        <v>7878</v>
      </c>
      <c r="B646" s="10" t="str">
        <f aca="false">'Layout Mercado Libre'!C646</f>
        <v>Alcohol Etílico Dibar 71.5° G.L. 250 ml Caja con 36 Piezas</v>
      </c>
      <c r="C646" s="2" t="s">
        <v>89</v>
      </c>
      <c r="D646" s="2" t="s">
        <v>13945</v>
      </c>
      <c r="E646" s="2" t="s">
        <v>13865</v>
      </c>
      <c r="F646" s="2" t="s">
        <v>13873</v>
      </c>
      <c r="G646" s="2"/>
      <c r="H646" s="2"/>
      <c r="I646" s="2" t="s">
        <v>15884</v>
      </c>
      <c r="J646" s="2"/>
      <c r="K646" s="2" t="n">
        <v>58</v>
      </c>
      <c r="L646" s="2"/>
      <c r="M646" s="2" t="s">
        <v>15885</v>
      </c>
      <c r="N646" s="2" t="n">
        <f aca="false">COUNTA('Layout Mercado Libre'!AH646:AM646)</f>
        <v>1</v>
      </c>
      <c r="O646" s="2" t="s">
        <v>13871</v>
      </c>
      <c r="P646" s="2" t="n">
        <v>0</v>
      </c>
      <c r="Q646" s="2" t="s">
        <v>15886</v>
      </c>
    </row>
    <row r="647" customFormat="false" ht="15" hidden="false" customHeight="false" outlineLevel="0" collapsed="false">
      <c r="A647" s="8" t="s">
        <v>7886</v>
      </c>
      <c r="B647" s="10" t="str">
        <f aca="false">'Layout Mercado Libre'!C647</f>
        <v>Crema Dental Colgate Kids Fresantástico Sabor Fresa 50 g</v>
      </c>
      <c r="C647" s="2" t="s">
        <v>89</v>
      </c>
      <c r="D647" s="2" t="s">
        <v>13945</v>
      </c>
      <c r="E647" s="2" t="s">
        <v>13865</v>
      </c>
      <c r="F647" s="2" t="s">
        <v>13873</v>
      </c>
      <c r="G647" s="2"/>
      <c r="H647" s="2"/>
      <c r="I647" s="2" t="s">
        <v>15887</v>
      </c>
      <c r="J647" s="2"/>
      <c r="K647" s="2" t="n">
        <v>366</v>
      </c>
      <c r="L647" s="2" t="s">
        <v>15888</v>
      </c>
      <c r="M647" s="2" t="s">
        <v>15889</v>
      </c>
      <c r="N647" s="2" t="n">
        <f aca="false">COUNTA('Layout Mercado Libre'!AH647:AM647)</f>
        <v>1</v>
      </c>
      <c r="O647" s="2" t="s">
        <v>13871</v>
      </c>
      <c r="P647" s="2" t="n">
        <v>0</v>
      </c>
      <c r="Q647" s="2" t="s">
        <v>15890</v>
      </c>
    </row>
    <row r="648" customFormat="false" ht="15" hidden="false" customHeight="false" outlineLevel="0" collapsed="false">
      <c r="A648" s="8" t="s">
        <v>7897</v>
      </c>
      <c r="B648" s="10" t="str">
        <f aca="false">'Layout Mercado Libre'!C648</f>
        <v>Monurol Fosfomicina 3 g Granulado 1 Sobre</v>
      </c>
      <c r="C648" s="2" t="s">
        <v>89</v>
      </c>
      <c r="D648" s="2" t="s">
        <v>13864</v>
      </c>
      <c r="E648" s="2" t="s">
        <v>13865</v>
      </c>
      <c r="F648" s="2" t="s">
        <v>13866</v>
      </c>
      <c r="G648" s="2" t="s">
        <v>13967</v>
      </c>
      <c r="H648" s="2" t="s">
        <v>13968</v>
      </c>
      <c r="I648" s="2" t="s">
        <v>15891</v>
      </c>
      <c r="J648" s="2"/>
      <c r="K648" s="2" t="n">
        <v>0</v>
      </c>
      <c r="L648" s="2"/>
      <c r="M648" s="2" t="s">
        <v>15892</v>
      </c>
      <c r="N648" s="2" t="n">
        <f aca="false">COUNTA('Layout Mercado Libre'!AH648:AM648)</f>
        <v>2</v>
      </c>
      <c r="O648" s="2" t="s">
        <v>13882</v>
      </c>
      <c r="P648" s="2" t="n">
        <v>0</v>
      </c>
      <c r="Q648" s="2" t="s">
        <v>15893</v>
      </c>
    </row>
    <row r="649" customFormat="false" ht="15" hidden="false" customHeight="false" outlineLevel="0" collapsed="false">
      <c r="A649" s="8" t="s">
        <v>7910</v>
      </c>
      <c r="B649" s="10" t="str">
        <f aca="false">'Layout Mercado Libre'!C649</f>
        <v>Pasta Lassar Andrómaco Óxido de Zinc 25% Tarro 60 g</v>
      </c>
      <c r="C649" s="2" t="s">
        <v>89</v>
      </c>
      <c r="D649" s="2" t="s">
        <v>13864</v>
      </c>
      <c r="E649" s="2" t="s">
        <v>13865</v>
      </c>
      <c r="F649" s="2" t="s">
        <v>13914</v>
      </c>
      <c r="G649" s="2"/>
      <c r="H649" s="2"/>
      <c r="I649" s="2" t="s">
        <v>15894</v>
      </c>
      <c r="J649" s="2"/>
      <c r="K649" s="2" t="n">
        <v>344</v>
      </c>
      <c r="L649" s="2"/>
      <c r="M649" s="2" t="s">
        <v>15895</v>
      </c>
      <c r="N649" s="2" t="n">
        <f aca="false">COUNTA('Layout Mercado Libre'!AH649:AM649)</f>
        <v>2</v>
      </c>
      <c r="O649" s="2" t="s">
        <v>13871</v>
      </c>
      <c r="P649" s="2" t="n">
        <v>0</v>
      </c>
      <c r="Q649" s="2" t="s">
        <v>15896</v>
      </c>
    </row>
    <row r="650" customFormat="false" ht="15" hidden="false" customHeight="false" outlineLevel="0" collapsed="false">
      <c r="A650" s="8" t="s">
        <v>7920</v>
      </c>
      <c r="B650" s="10" t="str">
        <f aca="false">'Layout Mercado Libre'!C650</f>
        <v>Poly-Vi-Sol Pediátrico Multivitamínico Gotas 50 ml</v>
      </c>
      <c r="C650" s="2" t="s">
        <v>89</v>
      </c>
      <c r="D650" s="2" t="s">
        <v>13864</v>
      </c>
      <c r="E650" s="2" t="s">
        <v>13865</v>
      </c>
      <c r="F650" s="2" t="s">
        <v>13914</v>
      </c>
      <c r="G650" s="2"/>
      <c r="H650" s="2"/>
      <c r="I650" s="2" t="s">
        <v>15897</v>
      </c>
      <c r="J650" s="2"/>
      <c r="K650" s="2" t="n">
        <v>0</v>
      </c>
      <c r="L650" s="2"/>
      <c r="M650" s="2" t="s">
        <v>15898</v>
      </c>
      <c r="N650" s="2" t="n">
        <f aca="false">COUNTA('Layout Mercado Libre'!AH650:AM650)</f>
        <v>3</v>
      </c>
      <c r="O650" s="2" t="s">
        <v>13871</v>
      </c>
      <c r="P650" s="2" t="n">
        <v>0</v>
      </c>
      <c r="Q650" s="2" t="s">
        <v>15899</v>
      </c>
    </row>
    <row r="651" customFormat="false" ht="15" hidden="false" customHeight="false" outlineLevel="0" collapsed="false">
      <c r="A651" s="8" t="s">
        <v>7935</v>
      </c>
      <c r="B651" s="10" t="str">
        <f aca="false">'Layout Mercado Libre'!C651</f>
        <v>Jeringa BD Plastipak 3 ml Aguja 21G x 32 mm 100 Piezas</v>
      </c>
      <c r="C651" s="2" t="s">
        <v>89</v>
      </c>
      <c r="D651" s="2" t="s">
        <v>13864</v>
      </c>
      <c r="E651" s="2" t="s">
        <v>13865</v>
      </c>
      <c r="F651" s="2" t="s">
        <v>13873</v>
      </c>
      <c r="G651" s="2"/>
      <c r="H651" s="2"/>
      <c r="I651" s="2" t="s">
        <v>15900</v>
      </c>
      <c r="J651" s="2"/>
      <c r="K651" s="2" t="n">
        <v>139</v>
      </c>
      <c r="L651" s="2"/>
      <c r="M651" s="2" t="s">
        <v>15901</v>
      </c>
      <c r="N651" s="2" t="n">
        <f aca="false">COUNTA('Layout Mercado Libre'!AH651:AM651)</f>
        <v>3</v>
      </c>
      <c r="O651" s="2" t="s">
        <v>13882</v>
      </c>
      <c r="P651" s="2" t="n">
        <v>0</v>
      </c>
      <c r="Q651" s="2" t="s">
        <v>15902</v>
      </c>
    </row>
    <row r="652" customFormat="false" ht="15" hidden="false" customHeight="false" outlineLevel="0" collapsed="false">
      <c r="A652" s="8" t="s">
        <v>7946</v>
      </c>
      <c r="B652" s="10" t="str">
        <f aca="false">'Layout Mercado Libre'!C652</f>
        <v>Alliviax Naproxeno Sódico 550 mg 10 Tabletas</v>
      </c>
      <c r="C652" s="2" t="s">
        <v>89</v>
      </c>
      <c r="D652" s="2" t="s">
        <v>13864</v>
      </c>
      <c r="E652" s="2" t="s">
        <v>13865</v>
      </c>
      <c r="F652" s="2" t="s">
        <v>13932</v>
      </c>
      <c r="G652" s="2"/>
      <c r="H652" s="2"/>
      <c r="I652" s="2" t="s">
        <v>15903</v>
      </c>
      <c r="J652" s="2"/>
      <c r="K652" s="2" t="n">
        <v>0</v>
      </c>
      <c r="L652" s="2"/>
      <c r="M652" s="2" t="s">
        <v>15904</v>
      </c>
      <c r="N652" s="2" t="n">
        <f aca="false">COUNTA('Layout Mercado Libre'!AH652:AM652)</f>
        <v>3</v>
      </c>
      <c r="O652" s="2" t="s">
        <v>13871</v>
      </c>
      <c r="P652" s="2" t="n">
        <v>0</v>
      </c>
      <c r="Q652" s="2" t="s">
        <v>15905</v>
      </c>
    </row>
    <row r="653" customFormat="false" ht="15" hidden="false" customHeight="false" outlineLevel="0" collapsed="false">
      <c r="A653" s="8" t="s">
        <v>7958</v>
      </c>
      <c r="B653" s="10" t="str">
        <f aca="false">'Layout Mercado Libre'!C653</f>
        <v>Vick VapoRub Inhalador Nasal Caja con 12 Piezas</v>
      </c>
      <c r="C653" s="2" t="s">
        <v>89</v>
      </c>
      <c r="D653" s="2" t="s">
        <v>13864</v>
      </c>
      <c r="E653" s="2" t="s">
        <v>13865</v>
      </c>
      <c r="F653" s="2" t="s">
        <v>13914</v>
      </c>
      <c r="G653" s="2"/>
      <c r="H653" s="2"/>
      <c r="I653" s="2" t="s">
        <v>15906</v>
      </c>
      <c r="J653" s="2"/>
      <c r="K653" s="2" t="n">
        <v>52</v>
      </c>
      <c r="L653" s="2"/>
      <c r="M653" s="2" t="s">
        <v>15907</v>
      </c>
      <c r="N653" s="2" t="n">
        <f aca="false">COUNTA('Layout Mercado Libre'!AH653:AM653)</f>
        <v>2</v>
      </c>
      <c r="O653" s="2" t="s">
        <v>13882</v>
      </c>
      <c r="P653" s="2" t="n">
        <v>0</v>
      </c>
      <c r="Q653" s="2" t="s">
        <v>15908</v>
      </c>
    </row>
    <row r="654" customFormat="false" ht="15" hidden="false" customHeight="false" outlineLevel="0" collapsed="false">
      <c r="A654" s="8" t="s">
        <v>7969</v>
      </c>
      <c r="B654" s="10" t="str">
        <f aca="false">'Layout Mercado Libre'!C654</f>
        <v>Caltrate 600+D Calcio y Vitamina D 60 Tabletas</v>
      </c>
      <c r="C654" s="2" t="s">
        <v>89</v>
      </c>
      <c r="D654" s="2" t="s">
        <v>13864</v>
      </c>
      <c r="E654" s="2" t="s">
        <v>13865</v>
      </c>
      <c r="F654" s="2" t="s">
        <v>13873</v>
      </c>
      <c r="G654" s="2"/>
      <c r="H654" s="2"/>
      <c r="I654" s="2" t="s">
        <v>15909</v>
      </c>
      <c r="J654" s="2"/>
      <c r="K654" s="2" t="n">
        <v>0</v>
      </c>
      <c r="L654" s="2"/>
      <c r="M654" s="2" t="s">
        <v>15910</v>
      </c>
      <c r="N654" s="2" t="n">
        <f aca="false">COUNTA('Layout Mercado Libre'!AH654:AM654)</f>
        <v>3</v>
      </c>
      <c r="O654" s="2" t="s">
        <v>13882</v>
      </c>
      <c r="P654" s="2" t="n">
        <v>0</v>
      </c>
      <c r="Q654" s="2" t="s">
        <v>15911</v>
      </c>
    </row>
    <row r="655" customFormat="false" ht="15" hidden="false" customHeight="false" outlineLevel="0" collapsed="false">
      <c r="A655" s="8" t="s">
        <v>7980</v>
      </c>
      <c r="B655" s="10" t="str">
        <f aca="false">'Layout Mercado Libre'!C655</f>
        <v>Tinte en Shampoo Just For Men Negro H-55 60 ml</v>
      </c>
      <c r="C655" s="2" t="s">
        <v>89</v>
      </c>
      <c r="D655" s="2" t="s">
        <v>13864</v>
      </c>
      <c r="E655" s="2" t="s">
        <v>13865</v>
      </c>
      <c r="F655" s="2" t="s">
        <v>13873</v>
      </c>
      <c r="G655" s="2"/>
      <c r="H655" s="2"/>
      <c r="I655" s="2" t="s">
        <v>15912</v>
      </c>
      <c r="J655" s="2"/>
      <c r="K655" s="2" t="n">
        <v>82</v>
      </c>
      <c r="L655" s="2"/>
      <c r="M655" s="2" t="s">
        <v>15913</v>
      </c>
      <c r="N655" s="2" t="n">
        <f aca="false">COUNTA('Layout Mercado Libre'!AH655:AM655)</f>
        <v>1</v>
      </c>
      <c r="O655" s="2" t="s">
        <v>13871</v>
      </c>
      <c r="P655" s="2" t="n">
        <v>0</v>
      </c>
      <c r="Q655" s="2" t="s">
        <v>15914</v>
      </c>
    </row>
    <row r="656" customFormat="false" ht="15" hidden="false" customHeight="false" outlineLevel="0" collapsed="false">
      <c r="A656" s="8" t="s">
        <v>7991</v>
      </c>
      <c r="B656" s="10" t="str">
        <f aca="false">'Layout Mercado Libre'!C656</f>
        <v>Pads Desmaquillantes Protec con Glicerina 100 Piezas</v>
      </c>
      <c r="C656" s="2" t="s">
        <v>89</v>
      </c>
      <c r="D656" s="2" t="s">
        <v>13864</v>
      </c>
      <c r="E656" s="2" t="s">
        <v>13865</v>
      </c>
      <c r="F656" s="2" t="s">
        <v>13873</v>
      </c>
      <c r="G656" s="2"/>
      <c r="H656" s="2"/>
      <c r="I656" s="2" t="s">
        <v>15915</v>
      </c>
      <c r="J656" s="2"/>
      <c r="K656" s="2" t="n">
        <v>2399</v>
      </c>
      <c r="L656" s="2"/>
      <c r="M656" s="2" t="s">
        <v>15916</v>
      </c>
      <c r="N656" s="2" t="n">
        <f aca="false">COUNTA('Layout Mercado Libre'!AH656:AM656)</f>
        <v>3</v>
      </c>
      <c r="O656" s="2" t="s">
        <v>13882</v>
      </c>
      <c r="P656" s="2" t="n">
        <v>0</v>
      </c>
      <c r="Q656" s="2" t="s">
        <v>15917</v>
      </c>
    </row>
    <row r="657" customFormat="false" ht="15" hidden="false" customHeight="false" outlineLevel="0" collapsed="false">
      <c r="A657" s="8" t="s">
        <v>8005</v>
      </c>
      <c r="B657" s="10" t="str">
        <f aca="false">'Layout Mercado Libre'!C657</f>
        <v>Supradol Ketorolaco 30 mg 4 Tabletas Sublinguales</v>
      </c>
      <c r="C657" s="2" t="s">
        <v>89</v>
      </c>
      <c r="D657" s="2" t="s">
        <v>13864</v>
      </c>
      <c r="E657" s="2" t="s">
        <v>13865</v>
      </c>
      <c r="F657" s="2" t="s">
        <v>13866</v>
      </c>
      <c r="G657" s="2" t="s">
        <v>13940</v>
      </c>
      <c r="H657" s="2" t="s">
        <v>13941</v>
      </c>
      <c r="I657" s="2" t="s">
        <v>15918</v>
      </c>
      <c r="J657" s="2"/>
      <c r="K657" s="2" t="n">
        <v>7</v>
      </c>
      <c r="L657" s="2"/>
      <c r="M657" s="2" t="s">
        <v>15919</v>
      </c>
      <c r="N657" s="2" t="n">
        <f aca="false">COUNTA('Layout Mercado Libre'!AH657:AM657)</f>
        <v>3</v>
      </c>
      <c r="O657" s="2" t="s">
        <v>13871</v>
      </c>
      <c r="P657" s="2" t="n">
        <v>0</v>
      </c>
      <c r="Q657" s="2" t="s">
        <v>15920</v>
      </c>
    </row>
    <row r="658" customFormat="false" ht="15" hidden="false" customHeight="false" outlineLevel="0" collapsed="false">
      <c r="A658" s="8" t="s">
        <v>8018</v>
      </c>
      <c r="B658" s="10" t="str">
        <f aca="false">'Layout Mercado Libre'!C658</f>
        <v>Histiacil NF Jarabe Infantil Dextrometorfano 150 ml</v>
      </c>
      <c r="C658" s="2" t="s">
        <v>89</v>
      </c>
      <c r="D658" s="2" t="s">
        <v>13864</v>
      </c>
      <c r="E658" s="2" t="s">
        <v>13865</v>
      </c>
      <c r="F658" s="2" t="s">
        <v>13914</v>
      </c>
      <c r="G658" s="2"/>
      <c r="H658" s="2"/>
      <c r="I658" s="2" t="s">
        <v>15921</v>
      </c>
      <c r="J658" s="2"/>
      <c r="K658" s="2" t="n">
        <v>665</v>
      </c>
      <c r="L658" s="2"/>
      <c r="M658" s="2" t="s">
        <v>15922</v>
      </c>
      <c r="N658" s="2" t="n">
        <f aca="false">COUNTA('Layout Mercado Libre'!AH658:AM658)</f>
        <v>2</v>
      </c>
      <c r="O658" s="2" t="s">
        <v>13871</v>
      </c>
      <c r="P658" s="2" t="n">
        <v>0</v>
      </c>
      <c r="Q658" s="2" t="s">
        <v>15923</v>
      </c>
    </row>
    <row r="659" customFormat="false" ht="15" hidden="false" customHeight="false" outlineLevel="0" collapsed="false">
      <c r="A659" s="8" t="s">
        <v>8030</v>
      </c>
      <c r="B659" s="10" t="str">
        <f aca="false">'Layout Mercado Libre'!C659</f>
        <v>Biberón Evenflo Zoo Friends 2 oz 60 ml</v>
      </c>
      <c r="C659" s="2" t="s">
        <v>89</v>
      </c>
      <c r="D659" s="2" t="s">
        <v>13864</v>
      </c>
      <c r="E659" s="2" t="s">
        <v>13865</v>
      </c>
      <c r="F659" s="2" t="s">
        <v>13873</v>
      </c>
      <c r="G659" s="2"/>
      <c r="H659" s="2"/>
      <c r="I659" s="2" t="s">
        <v>15924</v>
      </c>
      <c r="J659" s="2"/>
      <c r="K659" s="2" t="n">
        <v>149</v>
      </c>
      <c r="L659" s="2"/>
      <c r="M659" s="2" t="s">
        <v>15925</v>
      </c>
      <c r="N659" s="2" t="n">
        <f aca="false">COUNTA('Layout Mercado Libre'!AH659:AM659)</f>
        <v>1</v>
      </c>
      <c r="O659" s="2" t="s">
        <v>13871</v>
      </c>
      <c r="P659" s="2" t="n">
        <v>0</v>
      </c>
      <c r="Q659" s="2" t="s">
        <v>15926</v>
      </c>
    </row>
    <row r="660" customFormat="false" ht="15" hidden="false" customHeight="false" outlineLevel="0" collapsed="false">
      <c r="A660" s="8" t="s">
        <v>8044</v>
      </c>
      <c r="B660" s="10" t="str">
        <f aca="false">'Layout Mercado Libre'!C660</f>
        <v>Crema Dental Colgate Máxima Protección Anticaries 150 ml</v>
      </c>
      <c r="C660" s="2" t="s">
        <v>89</v>
      </c>
      <c r="D660" s="2" t="s">
        <v>13864</v>
      </c>
      <c r="E660" s="2" t="s">
        <v>13865</v>
      </c>
      <c r="F660" s="2" t="s">
        <v>13873</v>
      </c>
      <c r="G660" s="2"/>
      <c r="H660" s="2"/>
      <c r="I660" s="2" t="s">
        <v>15927</v>
      </c>
      <c r="J660" s="2"/>
      <c r="K660" s="2" t="n">
        <v>1815</v>
      </c>
      <c r="L660" s="2"/>
      <c r="M660" s="2" t="s">
        <v>15928</v>
      </c>
      <c r="N660" s="2" t="n">
        <f aca="false">COUNTA('Layout Mercado Libre'!AH660:AM660)</f>
        <v>2</v>
      </c>
      <c r="O660" s="2" t="s">
        <v>13938</v>
      </c>
      <c r="P660" s="2" t="n">
        <v>0</v>
      </c>
      <c r="Q660" s="2" t="s">
        <v>15929</v>
      </c>
    </row>
    <row r="661" customFormat="false" ht="15" hidden="false" customHeight="false" outlineLevel="0" collapsed="false">
      <c r="A661" s="8" t="s">
        <v>8053</v>
      </c>
      <c r="B661" s="10" t="str">
        <f aca="false">'Layout Mercado Libre'!C661</f>
        <v>The Sensual Tea Zisen Tabs Vigorizante 2 Tabletas</v>
      </c>
      <c r="C661" s="2" t="s">
        <v>89</v>
      </c>
      <c r="D661" s="2" t="s">
        <v>13864</v>
      </c>
      <c r="E661" s="2" t="s">
        <v>13865</v>
      </c>
      <c r="F661" s="2" t="s">
        <v>13873</v>
      </c>
      <c r="G661" s="2"/>
      <c r="H661" s="2"/>
      <c r="I661" s="2" t="s">
        <v>15930</v>
      </c>
      <c r="J661" s="2"/>
      <c r="K661" s="2" t="n">
        <v>0</v>
      </c>
      <c r="L661" s="2"/>
      <c r="M661" s="2" t="s">
        <v>15931</v>
      </c>
      <c r="N661" s="2" t="n">
        <f aca="false">COUNTA('Layout Mercado Libre'!AH661:AM661)</f>
        <v>1</v>
      </c>
      <c r="O661" s="2" t="s">
        <v>13871</v>
      </c>
      <c r="P661" s="2" t="n">
        <v>0</v>
      </c>
      <c r="Q661" s="2" t="s">
        <v>15932</v>
      </c>
    </row>
    <row r="662" customFormat="false" ht="15" hidden="false" customHeight="false" outlineLevel="0" collapsed="false">
      <c r="A662" s="8" t="s">
        <v>8066</v>
      </c>
      <c r="B662" s="10" t="str">
        <f aca="false">'Layout Mercado Libre'!C662</f>
        <v>Petrolato Vaseline Bebé Protector Suave 213 g</v>
      </c>
      <c r="C662" s="2" t="s">
        <v>89</v>
      </c>
      <c r="D662" s="2" t="s">
        <v>13864</v>
      </c>
      <c r="E662" s="2" t="s">
        <v>13865</v>
      </c>
      <c r="F662" s="2" t="s">
        <v>13873</v>
      </c>
      <c r="G662" s="2"/>
      <c r="H662" s="2"/>
      <c r="I662" s="2" t="s">
        <v>15933</v>
      </c>
      <c r="J662" s="2"/>
      <c r="K662" s="2" t="n">
        <v>439</v>
      </c>
      <c r="L662" s="2"/>
      <c r="M662" s="2" t="s">
        <v>15934</v>
      </c>
      <c r="N662" s="2" t="n">
        <f aca="false">COUNTA('Layout Mercado Libre'!AH662:AM662)</f>
        <v>2</v>
      </c>
      <c r="O662" s="2" t="s">
        <v>13882</v>
      </c>
      <c r="P662" s="2" t="n">
        <v>0</v>
      </c>
      <c r="Q662" s="2" t="s">
        <v>15935</v>
      </c>
    </row>
    <row r="663" customFormat="false" ht="15" hidden="false" customHeight="false" outlineLevel="0" collapsed="false">
      <c r="A663" s="8" t="s">
        <v>8077</v>
      </c>
      <c r="B663" s="10" t="str">
        <f aca="false">'Layout Mercado Libre'!C663</f>
        <v>Viagra Sildenafil 100 mg 1 Tableta</v>
      </c>
      <c r="C663" s="2" t="s">
        <v>89</v>
      </c>
      <c r="D663" s="2" t="s">
        <v>13864</v>
      </c>
      <c r="E663" s="2" t="s">
        <v>13865</v>
      </c>
      <c r="F663" s="2" t="s">
        <v>13866</v>
      </c>
      <c r="G663" s="2" t="s">
        <v>14142</v>
      </c>
      <c r="H663" s="2" t="s">
        <v>14143</v>
      </c>
      <c r="I663" s="2" t="s">
        <v>15936</v>
      </c>
      <c r="J663" s="2"/>
      <c r="K663" s="2" t="n">
        <v>286</v>
      </c>
      <c r="L663" s="2" t="s">
        <v>15937</v>
      </c>
      <c r="M663" s="2" t="s">
        <v>15938</v>
      </c>
      <c r="N663" s="2" t="n">
        <f aca="false">COUNTA('Layout Mercado Libre'!AH663:AM663)</f>
        <v>3</v>
      </c>
      <c r="O663" s="2" t="s">
        <v>13871</v>
      </c>
      <c r="P663" s="2" t="n">
        <v>0</v>
      </c>
      <c r="Q663" s="2" t="s">
        <v>15939</v>
      </c>
    </row>
    <row r="664" customFormat="false" ht="15" hidden="false" customHeight="false" outlineLevel="0" collapsed="false">
      <c r="A664" s="8" t="s">
        <v>8091</v>
      </c>
      <c r="B664" s="10" t="str">
        <f aca="false">'Layout Mercado Libre'!C664</f>
        <v>Systane Ultra Gotas Oftálmicas Lubricantes 10 ml</v>
      </c>
      <c r="C664" s="2" t="s">
        <v>89</v>
      </c>
      <c r="D664" s="2" t="s">
        <v>13864</v>
      </c>
      <c r="E664" s="2" t="s">
        <v>13865</v>
      </c>
      <c r="F664" s="2" t="s">
        <v>13914</v>
      </c>
      <c r="G664" s="2"/>
      <c r="H664" s="2"/>
      <c r="I664" s="2" t="s">
        <v>15940</v>
      </c>
      <c r="J664" s="2"/>
      <c r="K664" s="2" t="n">
        <v>30</v>
      </c>
      <c r="L664" s="2" t="s">
        <v>15941</v>
      </c>
      <c r="M664" s="2" t="s">
        <v>15942</v>
      </c>
      <c r="N664" s="2" t="n">
        <f aca="false">COUNTA('Layout Mercado Libre'!AH664:AM664)</f>
        <v>3</v>
      </c>
      <c r="O664" s="2" t="s">
        <v>13882</v>
      </c>
      <c r="P664" s="2" t="n">
        <v>0</v>
      </c>
      <c r="Q664" s="2" t="s">
        <v>15943</v>
      </c>
    </row>
    <row r="665" customFormat="false" ht="15" hidden="false" customHeight="false" outlineLevel="0" collapsed="false">
      <c r="A665" s="8" t="s">
        <v>8103</v>
      </c>
      <c r="B665" s="10" t="str">
        <f aca="false">'Layout Mercado Libre'!C665</f>
        <v>Crema Dental Colgate Triple Acción Xtra Blancura 50 ml</v>
      </c>
      <c r="C665" s="2" t="s">
        <v>89</v>
      </c>
      <c r="D665" s="2" t="s">
        <v>13864</v>
      </c>
      <c r="E665" s="2" t="s">
        <v>13865</v>
      </c>
      <c r="F665" s="2" t="s">
        <v>13873</v>
      </c>
      <c r="G665" s="2"/>
      <c r="H665" s="2"/>
      <c r="I665" s="2" t="s">
        <v>15944</v>
      </c>
      <c r="J665" s="2"/>
      <c r="K665" s="2" t="n">
        <v>3629</v>
      </c>
      <c r="L665" s="2"/>
      <c r="M665" s="2" t="s">
        <v>15945</v>
      </c>
      <c r="N665" s="2" t="n">
        <f aca="false">COUNTA('Layout Mercado Libre'!AH665:AM665)</f>
        <v>2</v>
      </c>
      <c r="O665" s="2" t="s">
        <v>13882</v>
      </c>
      <c r="P665" s="2" t="n">
        <v>0</v>
      </c>
      <c r="Q665" s="2" t="s">
        <v>15946</v>
      </c>
    </row>
    <row r="666" customFormat="false" ht="15" hidden="false" customHeight="false" outlineLevel="0" collapsed="false">
      <c r="A666" s="8" t="s">
        <v>8112</v>
      </c>
      <c r="B666" s="10" t="str">
        <f aca="false">'Layout Mercado Libre'!C666</f>
        <v>Venda Elástica Dibar 10 cm x 5 m Caja con 18 Piezas</v>
      </c>
      <c r="C666" s="2" t="s">
        <v>89</v>
      </c>
      <c r="D666" s="2" t="s">
        <v>13945</v>
      </c>
      <c r="E666" s="2" t="s">
        <v>13946</v>
      </c>
      <c r="F666" s="2" t="s">
        <v>13873</v>
      </c>
      <c r="G666" s="2"/>
      <c r="H666" s="2"/>
      <c r="I666" s="2" t="s">
        <v>15947</v>
      </c>
      <c r="J666" s="2"/>
      <c r="K666" s="2" t="n">
        <v>98</v>
      </c>
      <c r="L666" s="2"/>
      <c r="M666" s="2" t="s">
        <v>15948</v>
      </c>
      <c r="N666" s="2" t="n">
        <f aca="false">COUNTA('Layout Mercado Libre'!AH666:AM666)</f>
        <v>1</v>
      </c>
      <c r="O666" s="2" t="s">
        <v>13871</v>
      </c>
      <c r="P666" s="2" t="n">
        <v>1</v>
      </c>
      <c r="Q666" s="2" t="s">
        <v>15949</v>
      </c>
    </row>
    <row r="667" customFormat="false" ht="15" hidden="false" customHeight="false" outlineLevel="0" collapsed="false">
      <c r="A667" s="8" t="s">
        <v>8119</v>
      </c>
      <c r="B667" s="10" t="str">
        <f aca="false">'Layout Mercado Libre'!C667</f>
        <v>Toallitas Húmedas KleenBebé Suavelastic Max 198 Piezas</v>
      </c>
      <c r="C667" s="2" t="s">
        <v>89</v>
      </c>
      <c r="D667" s="2" t="s">
        <v>13864</v>
      </c>
      <c r="E667" s="2" t="s">
        <v>13865</v>
      </c>
      <c r="F667" s="2" t="s">
        <v>13873</v>
      </c>
      <c r="G667" s="2"/>
      <c r="H667" s="2"/>
      <c r="I667" s="2" t="s">
        <v>15950</v>
      </c>
      <c r="J667" s="2"/>
      <c r="K667" s="2" t="n">
        <v>97</v>
      </c>
      <c r="L667" s="2"/>
      <c r="M667" s="2" t="s">
        <v>15951</v>
      </c>
      <c r="N667" s="2" t="n">
        <f aca="false">COUNTA('Layout Mercado Libre'!AH667:AM667)</f>
        <v>1</v>
      </c>
      <c r="O667" s="2" t="s">
        <v>13938</v>
      </c>
      <c r="P667" s="2" t="n">
        <v>0</v>
      </c>
      <c r="Q667" s="2" t="s">
        <v>15952</v>
      </c>
    </row>
    <row r="668" customFormat="false" ht="15" hidden="false" customHeight="false" outlineLevel="0" collapsed="false">
      <c r="A668" s="8" t="s">
        <v>8127</v>
      </c>
      <c r="B668" s="10" t="str">
        <f aca="false">'Layout Mercado Libre'!C668</f>
        <v>Treda Neomicina Caolín Pectina 30 Tabletas</v>
      </c>
      <c r="C668" s="2" t="s">
        <v>89</v>
      </c>
      <c r="D668" s="2" t="s">
        <v>13864</v>
      </c>
      <c r="E668" s="2" t="s">
        <v>13865</v>
      </c>
      <c r="F668" s="2" t="s">
        <v>13932</v>
      </c>
      <c r="G668" s="2"/>
      <c r="H668" s="2"/>
      <c r="I668" s="2" t="s">
        <v>15953</v>
      </c>
      <c r="J668" s="2"/>
      <c r="K668" s="2" t="n">
        <v>0</v>
      </c>
      <c r="L668" s="2"/>
      <c r="M668" s="2" t="s">
        <v>15954</v>
      </c>
      <c r="N668" s="2" t="n">
        <f aca="false">COUNTA('Layout Mercado Libre'!AH668:AM668)</f>
        <v>1</v>
      </c>
      <c r="O668" s="2" t="s">
        <v>13871</v>
      </c>
      <c r="P668" s="2" t="n">
        <v>1</v>
      </c>
      <c r="Q668" s="2" t="s">
        <v>15955</v>
      </c>
    </row>
    <row r="669" customFormat="false" ht="15" hidden="false" customHeight="false" outlineLevel="0" collapsed="false">
      <c r="A669" s="8" t="s">
        <v>8136</v>
      </c>
      <c r="B669" s="10" t="str">
        <f aca="false">'Layout Mercado Libre'!C669</f>
        <v>Buscapina Fem Hioscina Ibuprofeno 20/400 mg 10 Tabletas</v>
      </c>
      <c r="C669" s="2" t="s">
        <v>89</v>
      </c>
      <c r="D669" s="2" t="s">
        <v>13864</v>
      </c>
      <c r="E669" s="2" t="s">
        <v>13865</v>
      </c>
      <c r="F669" s="2" t="s">
        <v>13914</v>
      </c>
      <c r="G669" s="2"/>
      <c r="H669" s="2"/>
      <c r="I669" s="2" t="s">
        <v>15956</v>
      </c>
      <c r="J669" s="2"/>
      <c r="K669" s="2" t="n">
        <v>110</v>
      </c>
      <c r="L669" s="2"/>
      <c r="M669" s="2" t="s">
        <v>15957</v>
      </c>
      <c r="N669" s="2" t="n">
        <f aca="false">COUNTA('Layout Mercado Libre'!AH669:AM669)</f>
        <v>2</v>
      </c>
      <c r="O669" s="2" t="s">
        <v>13871</v>
      </c>
      <c r="P669" s="2" t="n">
        <v>0</v>
      </c>
      <c r="Q669" s="2" t="s">
        <v>15958</v>
      </c>
    </row>
    <row r="670" customFormat="false" ht="15" hidden="false" customHeight="false" outlineLevel="0" collapsed="false">
      <c r="A670" s="8" t="s">
        <v>8149</v>
      </c>
      <c r="B670" s="10" t="str">
        <f aca="false">'Layout Mercado Libre'!C670</f>
        <v>Floratil Saccharomyces boulardii 250 mg 12 Cápsulas</v>
      </c>
      <c r="C670" s="2" t="s">
        <v>89</v>
      </c>
      <c r="D670" s="2" t="s">
        <v>13864</v>
      </c>
      <c r="E670" s="2" t="s">
        <v>13865</v>
      </c>
      <c r="F670" s="2" t="s">
        <v>13914</v>
      </c>
      <c r="G670" s="2"/>
      <c r="H670" s="2"/>
      <c r="I670" s="2" t="s">
        <v>15959</v>
      </c>
      <c r="J670" s="2"/>
      <c r="K670" s="2" t="n">
        <v>12</v>
      </c>
      <c r="L670" s="2"/>
      <c r="M670" s="2" t="s">
        <v>15960</v>
      </c>
      <c r="N670" s="2" t="n">
        <f aca="false">COUNTA('Layout Mercado Libre'!AH670:AM670)</f>
        <v>3</v>
      </c>
      <c r="O670" s="2" t="s">
        <v>13871</v>
      </c>
      <c r="P670" s="2" t="n">
        <v>0</v>
      </c>
      <c r="Q670" s="2" t="s">
        <v>15961</v>
      </c>
    </row>
    <row r="671" customFormat="false" ht="15" hidden="false" customHeight="false" outlineLevel="0" collapsed="false">
      <c r="A671" s="8" t="s">
        <v>8164</v>
      </c>
      <c r="B671" s="10" t="str">
        <f aca="false">'Layout Mercado Libre'!C671</f>
        <v>Stérimar Uso Diario Solución Nasal Agua de Mar 100 ml</v>
      </c>
      <c r="C671" s="2" t="s">
        <v>89</v>
      </c>
      <c r="D671" s="2" t="s">
        <v>13864</v>
      </c>
      <c r="E671" s="2" t="s">
        <v>13865</v>
      </c>
      <c r="F671" s="2" t="s">
        <v>13914</v>
      </c>
      <c r="G671" s="2"/>
      <c r="H671" s="2"/>
      <c r="I671" s="2" t="s">
        <v>15962</v>
      </c>
      <c r="J671" s="2"/>
      <c r="K671" s="2" t="n">
        <v>299</v>
      </c>
      <c r="L671" s="2"/>
      <c r="M671" s="2" t="s">
        <v>15963</v>
      </c>
      <c r="N671" s="2" t="n">
        <f aca="false">COUNTA('Layout Mercado Libre'!AH671:AM671)</f>
        <v>2</v>
      </c>
      <c r="O671" s="2" t="s">
        <v>13871</v>
      </c>
      <c r="P671" s="2" t="n">
        <v>0</v>
      </c>
      <c r="Q671" s="2" t="s">
        <v>15964</v>
      </c>
    </row>
    <row r="672" customFormat="false" ht="15" hidden="false" customHeight="false" outlineLevel="0" collapsed="false">
      <c r="A672" s="8" t="s">
        <v>8174</v>
      </c>
      <c r="B672" s="10" t="str">
        <f aca="false">'Layout Mercado Libre'!C672</f>
        <v>Fosfocil Fosfomicina 500 mg 6 Cápsulas</v>
      </c>
      <c r="C672" s="2" t="s">
        <v>89</v>
      </c>
      <c r="D672" s="2" t="s">
        <v>13864</v>
      </c>
      <c r="E672" s="2" t="s">
        <v>13865</v>
      </c>
      <c r="F672" s="2" t="s">
        <v>13866</v>
      </c>
      <c r="G672" s="2" t="s">
        <v>13967</v>
      </c>
      <c r="H672" s="2" t="s">
        <v>13968</v>
      </c>
      <c r="I672" s="2" t="s">
        <v>15965</v>
      </c>
      <c r="J672" s="2"/>
      <c r="K672" s="2" t="n">
        <v>215</v>
      </c>
      <c r="L672" s="2"/>
      <c r="M672" s="2" t="s">
        <v>15966</v>
      </c>
      <c r="N672" s="2" t="n">
        <f aca="false">COUNTA('Layout Mercado Libre'!AH672:AM672)</f>
        <v>3</v>
      </c>
      <c r="O672" s="2" t="s">
        <v>13871</v>
      </c>
      <c r="P672" s="2" t="n">
        <v>0</v>
      </c>
      <c r="Q672" s="2" t="s">
        <v>15967</v>
      </c>
    </row>
    <row r="673" customFormat="false" ht="15" hidden="false" customHeight="false" outlineLevel="0" collapsed="false">
      <c r="A673" s="8" t="s">
        <v>8185</v>
      </c>
      <c r="B673" s="10" t="str">
        <f aca="false">'Layout Mercado Libre'!C673</f>
        <v>Iodex Cristal Ungüento Rubefaciente 60 g</v>
      </c>
      <c r="C673" s="2" t="s">
        <v>89</v>
      </c>
      <c r="D673" s="2" t="s">
        <v>13864</v>
      </c>
      <c r="E673" s="2" t="s">
        <v>13865</v>
      </c>
      <c r="F673" s="2" t="s">
        <v>13914</v>
      </c>
      <c r="G673" s="2"/>
      <c r="H673" s="2"/>
      <c r="I673" s="2" t="s">
        <v>15968</v>
      </c>
      <c r="J673" s="2"/>
      <c r="K673" s="2" t="n">
        <v>640</v>
      </c>
      <c r="L673" s="2"/>
      <c r="M673" s="2" t="s">
        <v>15969</v>
      </c>
      <c r="N673" s="2" t="n">
        <f aca="false">COUNTA('Layout Mercado Libre'!AH673:AM673)</f>
        <v>1</v>
      </c>
      <c r="O673" s="2" t="s">
        <v>13871</v>
      </c>
      <c r="P673" s="2" t="n">
        <v>0</v>
      </c>
      <c r="Q673" s="2" t="s">
        <v>15970</v>
      </c>
    </row>
    <row r="674" customFormat="false" ht="15" hidden="false" customHeight="false" outlineLevel="0" collapsed="false">
      <c r="A674" s="8" t="s">
        <v>8198</v>
      </c>
      <c r="B674" s="10" t="str">
        <f aca="false">'Layout Mercado Libre'!C674</f>
        <v>Seltaferon Oseltamivir 75 mg 10 Cápsulas</v>
      </c>
      <c r="C674" s="2" t="s">
        <v>89</v>
      </c>
      <c r="D674" s="2" t="s">
        <v>13864</v>
      </c>
      <c r="E674" s="2" t="s">
        <v>13865</v>
      </c>
      <c r="F674" s="2" t="s">
        <v>13866</v>
      </c>
      <c r="G674" s="2" t="s">
        <v>13967</v>
      </c>
      <c r="H674" s="2" t="s">
        <v>13968</v>
      </c>
      <c r="I674" s="2" t="s">
        <v>15971</v>
      </c>
      <c r="J674" s="2"/>
      <c r="K674" s="2" t="n">
        <v>13</v>
      </c>
      <c r="L674" s="2"/>
      <c r="M674" s="2" t="s">
        <v>15972</v>
      </c>
      <c r="N674" s="2" t="n">
        <f aca="false">COUNTA('Layout Mercado Libre'!AH674:AM674)</f>
        <v>3</v>
      </c>
      <c r="O674" s="2" t="s">
        <v>13871</v>
      </c>
      <c r="P674" s="2" t="n">
        <v>0</v>
      </c>
      <c r="Q674" s="2" t="s">
        <v>15973</v>
      </c>
    </row>
    <row r="675" customFormat="false" ht="15" hidden="false" customHeight="false" outlineLevel="0" collapsed="false">
      <c r="A675" s="8" t="s">
        <v>8210</v>
      </c>
      <c r="B675" s="10" t="str">
        <f aca="false">'Layout Mercado Libre'!C675</f>
        <v>Arfla Rifaximina 200 mg 12 Tabletas</v>
      </c>
      <c r="C675" s="2" t="s">
        <v>89</v>
      </c>
      <c r="D675" s="2" t="s">
        <v>13864</v>
      </c>
      <c r="E675" s="2" t="s">
        <v>13865</v>
      </c>
      <c r="F675" s="2" t="s">
        <v>13866</v>
      </c>
      <c r="G675" s="2" t="s">
        <v>13967</v>
      </c>
      <c r="H675" s="2" t="s">
        <v>13968</v>
      </c>
      <c r="I675" s="2" t="s">
        <v>15974</v>
      </c>
      <c r="J675" s="2"/>
      <c r="K675" s="2" t="n">
        <v>94</v>
      </c>
      <c r="L675" s="2"/>
      <c r="M675" s="2" t="s">
        <v>15975</v>
      </c>
      <c r="N675" s="2" t="n">
        <f aca="false">COUNTA('Layout Mercado Libre'!AH675:AM675)</f>
        <v>2</v>
      </c>
      <c r="O675" s="2" t="s">
        <v>13882</v>
      </c>
      <c r="P675" s="2" t="n">
        <v>0</v>
      </c>
      <c r="Q675" s="2" t="s">
        <v>15976</v>
      </c>
    </row>
    <row r="676" customFormat="false" ht="15" hidden="false" customHeight="false" outlineLevel="0" collapsed="false">
      <c r="A676" s="8" t="s">
        <v>8218</v>
      </c>
      <c r="B676" s="10" t="str">
        <f aca="false">'Layout Mercado Libre'!C676</f>
        <v>Lysomucil Acetilcisteína 600 mg 20 Tabletas Efervescentes</v>
      </c>
      <c r="C676" s="2" t="s">
        <v>89</v>
      </c>
      <c r="D676" s="2" t="s">
        <v>13864</v>
      </c>
      <c r="E676" s="2" t="s">
        <v>13865</v>
      </c>
      <c r="F676" s="2" t="s">
        <v>13914</v>
      </c>
      <c r="G676" s="2"/>
      <c r="H676" s="2"/>
      <c r="I676" s="2" t="s">
        <v>15977</v>
      </c>
      <c r="J676" s="2"/>
      <c r="K676" s="2" t="n">
        <v>22</v>
      </c>
      <c r="L676" s="2"/>
      <c r="M676" s="2" t="s">
        <v>15978</v>
      </c>
      <c r="N676" s="2" t="n">
        <f aca="false">COUNTA('Layout Mercado Libre'!AH676:AM676)</f>
        <v>3</v>
      </c>
      <c r="O676" s="2" t="s">
        <v>13871</v>
      </c>
      <c r="P676" s="2" t="n">
        <v>0</v>
      </c>
      <c r="Q676" s="2" t="s">
        <v>15979</v>
      </c>
    </row>
    <row r="677" customFormat="false" ht="15" hidden="false" customHeight="false" outlineLevel="0" collapsed="false">
      <c r="A677" s="8" t="s">
        <v>8233</v>
      </c>
      <c r="B677" s="10" t="str">
        <f aca="false">'Layout Mercado Libre'!C677</f>
        <v>Centrum Performance Multivitamínico 30 Tabletas</v>
      </c>
      <c r="C677" s="2" t="s">
        <v>89</v>
      </c>
      <c r="D677" s="2" t="s">
        <v>13864</v>
      </c>
      <c r="E677" s="2" t="s">
        <v>13865</v>
      </c>
      <c r="F677" s="2" t="s">
        <v>13873</v>
      </c>
      <c r="G677" s="2"/>
      <c r="H677" s="2"/>
      <c r="I677" s="2" t="s">
        <v>15980</v>
      </c>
      <c r="J677" s="2"/>
      <c r="K677" s="2" t="n">
        <v>164</v>
      </c>
      <c r="L677" s="2"/>
      <c r="M677" s="2" t="s">
        <v>15981</v>
      </c>
      <c r="N677" s="2" t="n">
        <f aca="false">COUNTA('Layout Mercado Libre'!AH677:AM677)</f>
        <v>3</v>
      </c>
      <c r="O677" s="2" t="s">
        <v>13938</v>
      </c>
      <c r="P677" s="2" t="n">
        <v>0</v>
      </c>
      <c r="Q677" s="2" t="s">
        <v>15982</v>
      </c>
    </row>
    <row r="678" customFormat="false" ht="15" hidden="false" customHeight="false" outlineLevel="0" collapsed="false">
      <c r="A678" s="8" t="s">
        <v>8244</v>
      </c>
      <c r="B678" s="10" t="str">
        <f aca="false">'Layout Mercado Libre'!C678</f>
        <v>Vitacilina Ungüento Neomicina y Retinol 28 g</v>
      </c>
      <c r="C678" s="2" t="s">
        <v>89</v>
      </c>
      <c r="D678" s="2" t="s">
        <v>13945</v>
      </c>
      <c r="E678" s="2" t="s">
        <v>13946</v>
      </c>
      <c r="F678" s="2" t="s">
        <v>13914</v>
      </c>
      <c r="G678" s="2"/>
      <c r="H678" s="2"/>
      <c r="I678" s="2" t="s">
        <v>15983</v>
      </c>
      <c r="J678" s="2"/>
      <c r="K678" s="2" t="n">
        <v>0</v>
      </c>
      <c r="L678" s="2"/>
      <c r="M678" s="2" t="s">
        <v>15984</v>
      </c>
      <c r="N678" s="2" t="n">
        <f aca="false">COUNTA('Layout Mercado Libre'!AH678:AM678)</f>
        <v>1</v>
      </c>
      <c r="O678" s="2" t="s">
        <v>13871</v>
      </c>
      <c r="P678" s="2" t="n">
        <v>0</v>
      </c>
      <c r="Q678" s="2" t="s">
        <v>15985</v>
      </c>
    </row>
    <row r="679" customFormat="false" ht="15" hidden="false" customHeight="false" outlineLevel="0" collapsed="false">
      <c r="A679" s="8" t="s">
        <v>8253</v>
      </c>
      <c r="B679" s="10" t="str">
        <f aca="false">'Layout Mercado Libre'!C679</f>
        <v>Pepto-Bismol Suspensión Sabor Cereza 118 ml</v>
      </c>
      <c r="C679" s="2" t="s">
        <v>89</v>
      </c>
      <c r="D679" s="2" t="s">
        <v>13864</v>
      </c>
      <c r="E679" s="2" t="s">
        <v>13865</v>
      </c>
      <c r="F679" s="2" t="s">
        <v>13914</v>
      </c>
      <c r="G679" s="2"/>
      <c r="H679" s="2"/>
      <c r="I679" s="2" t="s">
        <v>15986</v>
      </c>
      <c r="J679" s="2"/>
      <c r="K679" s="2" t="n">
        <v>371</v>
      </c>
      <c r="L679" s="2"/>
      <c r="M679" s="2" t="s">
        <v>15987</v>
      </c>
      <c r="N679" s="2" t="n">
        <f aca="false">COUNTA('Layout Mercado Libre'!AH679:AM679)</f>
        <v>1</v>
      </c>
      <c r="O679" s="2" t="s">
        <v>13871</v>
      </c>
      <c r="P679" s="2" t="n">
        <v>0</v>
      </c>
      <c r="Q679" s="2" t="s">
        <v>15988</v>
      </c>
    </row>
    <row r="680" customFormat="false" ht="15" hidden="false" customHeight="false" outlineLevel="0" collapsed="false">
      <c r="A680" s="8" t="s">
        <v>8264</v>
      </c>
      <c r="B680" s="10" t="str">
        <f aca="false">'Layout Mercado Libre'!C680</f>
        <v>Canesten V Clotrimazol 500 mg 1 Óvulo Vaginal</v>
      </c>
      <c r="C680" s="2" t="s">
        <v>89</v>
      </c>
      <c r="D680" s="2" t="s">
        <v>13864</v>
      </c>
      <c r="E680" s="2" t="s">
        <v>13865</v>
      </c>
      <c r="F680" s="2" t="s">
        <v>13914</v>
      </c>
      <c r="G680" s="2"/>
      <c r="H680" s="2"/>
      <c r="I680" s="2" t="s">
        <v>15989</v>
      </c>
      <c r="J680" s="2"/>
      <c r="K680" s="2" t="n">
        <v>158</v>
      </c>
      <c r="L680" s="2"/>
      <c r="M680" s="2" t="s">
        <v>15990</v>
      </c>
      <c r="N680" s="2" t="n">
        <f aca="false">COUNTA('Layout Mercado Libre'!AH680:AM680)</f>
        <v>1</v>
      </c>
      <c r="O680" s="2" t="s">
        <v>13871</v>
      </c>
      <c r="P680" s="2" t="n">
        <v>0</v>
      </c>
      <c r="Q680" s="2" t="s">
        <v>15991</v>
      </c>
    </row>
    <row r="681" customFormat="false" ht="15" hidden="false" customHeight="false" outlineLevel="0" collapsed="false">
      <c r="A681" s="8" t="s">
        <v>8274</v>
      </c>
      <c r="B681" s="10" t="str">
        <f aca="false">'Layout Mercado Libre'!C681</f>
        <v>Binotal Ampicilina 1 g 28 Tabletas</v>
      </c>
      <c r="C681" s="2" t="s">
        <v>89</v>
      </c>
      <c r="D681" s="2" t="s">
        <v>13864</v>
      </c>
      <c r="E681" s="2" t="s">
        <v>13865</v>
      </c>
      <c r="F681" s="2" t="s">
        <v>13866</v>
      </c>
      <c r="G681" s="2" t="s">
        <v>13967</v>
      </c>
      <c r="H681" s="2" t="s">
        <v>13968</v>
      </c>
      <c r="I681" s="2" t="s">
        <v>15992</v>
      </c>
      <c r="J681" s="2"/>
      <c r="K681" s="2" t="n">
        <v>0</v>
      </c>
      <c r="L681" s="2"/>
      <c r="M681" s="2" t="s">
        <v>15993</v>
      </c>
      <c r="N681" s="2" t="n">
        <f aca="false">COUNTA('Layout Mercado Libre'!AH681:AM681)</f>
        <v>2</v>
      </c>
      <c r="O681" s="2" t="s">
        <v>13882</v>
      </c>
      <c r="P681" s="2" t="n">
        <v>0</v>
      </c>
      <c r="Q681" s="2" t="s">
        <v>15994</v>
      </c>
    </row>
    <row r="682" customFormat="false" ht="15" hidden="false" customHeight="false" outlineLevel="0" collapsed="false">
      <c r="A682" s="8" t="s">
        <v>8282</v>
      </c>
      <c r="B682" s="10" t="str">
        <f aca="false">'Layout Mercado Libre'!C682</f>
        <v>Lancetas Accu-Chek Softclix 200 Piezas</v>
      </c>
      <c r="C682" s="2" t="s">
        <v>89</v>
      </c>
      <c r="D682" s="2" t="s">
        <v>13864</v>
      </c>
      <c r="E682" s="2" t="s">
        <v>13865</v>
      </c>
      <c r="F682" s="2" t="s">
        <v>13873</v>
      </c>
      <c r="G682" s="2"/>
      <c r="H682" s="2"/>
      <c r="I682" s="2" t="s">
        <v>15995</v>
      </c>
      <c r="J682" s="2"/>
      <c r="K682" s="2" t="n">
        <v>244</v>
      </c>
      <c r="L682" s="2"/>
      <c r="M682" s="2" t="s">
        <v>15996</v>
      </c>
      <c r="N682" s="2" t="n">
        <f aca="false">COUNTA('Layout Mercado Libre'!AH682:AM682)</f>
        <v>1</v>
      </c>
      <c r="O682" s="2" t="s">
        <v>13871</v>
      </c>
      <c r="P682" s="2" t="n">
        <v>0</v>
      </c>
      <c r="Q682" s="2" t="s">
        <v>15997</v>
      </c>
    </row>
    <row r="683" customFormat="false" ht="15" hidden="false" customHeight="false" outlineLevel="0" collapsed="false">
      <c r="A683" s="8" t="s">
        <v>8292</v>
      </c>
      <c r="B683" s="10" t="str">
        <f aca="false">'Layout Mercado Libre'!C683</f>
        <v>Crema Facial Pond's Clarant B3 Antimanchas FPS 15 100 g</v>
      </c>
      <c r="C683" s="2" t="s">
        <v>89</v>
      </c>
      <c r="D683" s="2" t="s">
        <v>13864</v>
      </c>
      <c r="E683" s="2" t="s">
        <v>13865</v>
      </c>
      <c r="F683" s="2" t="s">
        <v>13873</v>
      </c>
      <c r="G683" s="2"/>
      <c r="H683" s="2"/>
      <c r="I683" s="2" t="s">
        <v>15998</v>
      </c>
      <c r="J683" s="2"/>
      <c r="K683" s="2" t="n">
        <v>139</v>
      </c>
      <c r="L683" s="2" t="s">
        <v>15999</v>
      </c>
      <c r="M683" s="2" t="s">
        <v>16000</v>
      </c>
      <c r="N683" s="2" t="n">
        <f aca="false">COUNTA('Layout Mercado Libre'!AH683:AM683)</f>
        <v>2</v>
      </c>
      <c r="O683" s="2" t="s">
        <v>13871</v>
      </c>
      <c r="P683" s="2" t="n">
        <v>0</v>
      </c>
      <c r="Q683" s="2" t="s">
        <v>16001</v>
      </c>
    </row>
    <row r="684" customFormat="false" ht="15" hidden="false" customHeight="false" outlineLevel="0" collapsed="false">
      <c r="A684" s="8" t="s">
        <v>8301</v>
      </c>
      <c r="B684" s="10" t="str">
        <f aca="false">'Layout Mercado Libre'!C684</f>
        <v>Jarabe Vick 44 Todo Tipo de Tos Cereza 240 ml</v>
      </c>
      <c r="C684" s="2" t="s">
        <v>89</v>
      </c>
      <c r="D684" s="2" t="s">
        <v>13864</v>
      </c>
      <c r="E684" s="2" t="s">
        <v>13865</v>
      </c>
      <c r="F684" s="2" t="s">
        <v>13914</v>
      </c>
      <c r="G684" s="2"/>
      <c r="H684" s="2"/>
      <c r="I684" s="2" t="s">
        <v>16002</v>
      </c>
      <c r="J684" s="2"/>
      <c r="K684" s="2" t="n">
        <v>203</v>
      </c>
      <c r="L684" s="2"/>
      <c r="M684" s="2" t="s">
        <v>16003</v>
      </c>
      <c r="N684" s="2" t="n">
        <f aca="false">COUNTA('Layout Mercado Libre'!AH684:AM684)</f>
        <v>1</v>
      </c>
      <c r="O684" s="2" t="s">
        <v>13938</v>
      </c>
      <c r="P684" s="2" t="n">
        <v>0</v>
      </c>
      <c r="Q684" s="2" t="s">
        <v>16004</v>
      </c>
    </row>
    <row r="685" customFormat="false" ht="15" hidden="false" customHeight="false" outlineLevel="0" collapsed="false">
      <c r="A685" s="8" t="s">
        <v>8311</v>
      </c>
      <c r="B685" s="10" t="str">
        <f aca="false">'Layout Mercado Libre'!C685</f>
        <v>Bredelin Levofloxacino 750 mg 7 Tabletas</v>
      </c>
      <c r="C685" s="2" t="s">
        <v>89</v>
      </c>
      <c r="D685" s="2" t="s">
        <v>13864</v>
      </c>
      <c r="E685" s="2" t="s">
        <v>13865</v>
      </c>
      <c r="F685" s="2" t="s">
        <v>13866</v>
      </c>
      <c r="G685" s="2" t="s">
        <v>13967</v>
      </c>
      <c r="H685" s="2" t="s">
        <v>13968</v>
      </c>
      <c r="I685" s="2" t="s">
        <v>16005</v>
      </c>
      <c r="J685" s="2"/>
      <c r="K685" s="2" t="n">
        <v>58</v>
      </c>
      <c r="L685" s="2"/>
      <c r="M685" s="2" t="s">
        <v>16006</v>
      </c>
      <c r="N685" s="2" t="n">
        <f aca="false">COUNTA('Layout Mercado Libre'!AH685:AM685)</f>
        <v>2</v>
      </c>
      <c r="O685" s="2" t="s">
        <v>13882</v>
      </c>
      <c r="P685" s="2" t="n">
        <v>0</v>
      </c>
      <c r="Q685" s="2" t="s">
        <v>16007</v>
      </c>
    </row>
    <row r="686" customFormat="false" ht="15" hidden="false" customHeight="false" outlineLevel="0" collapsed="false">
      <c r="A686" s="8" t="s">
        <v>8320</v>
      </c>
      <c r="B686" s="10" t="str">
        <f aca="false">'Layout Mercado Libre'!C686</f>
        <v>Rosel Amantadina Clorfenamina Paracetamol 24 Cápsulas</v>
      </c>
      <c r="C686" s="2" t="s">
        <v>89</v>
      </c>
      <c r="D686" s="2" t="s">
        <v>13864</v>
      </c>
      <c r="E686" s="2" t="s">
        <v>13865</v>
      </c>
      <c r="F686" s="2" t="s">
        <v>13866</v>
      </c>
      <c r="G686" s="2" t="s">
        <v>14395</v>
      </c>
      <c r="H686" s="2" t="s">
        <v>14396</v>
      </c>
      <c r="I686" s="2" t="s">
        <v>16008</v>
      </c>
      <c r="J686" s="2"/>
      <c r="K686" s="2" t="n">
        <v>2317</v>
      </c>
      <c r="L686" s="2"/>
      <c r="M686" s="2" t="s">
        <v>16009</v>
      </c>
      <c r="N686" s="2" t="n">
        <f aca="false">COUNTA('Layout Mercado Libre'!AH686:AM686)</f>
        <v>2</v>
      </c>
      <c r="O686" s="2" t="s">
        <v>13871</v>
      </c>
      <c r="P686" s="2" t="n">
        <v>0</v>
      </c>
      <c r="Q686" s="2" t="s">
        <v>16010</v>
      </c>
    </row>
    <row r="687" customFormat="false" ht="15" hidden="false" customHeight="false" outlineLevel="0" collapsed="false">
      <c r="A687" s="8" t="s">
        <v>8332</v>
      </c>
      <c r="B687" s="10" t="str">
        <f aca="false">'Layout Mercado Libre'!C687</f>
        <v>Solución CS PiSA Cloruro de Sodio 0.9% 250 ml</v>
      </c>
      <c r="C687" s="2" t="s">
        <v>89</v>
      </c>
      <c r="D687" s="2" t="s">
        <v>13864</v>
      </c>
      <c r="E687" s="2" t="s">
        <v>13865</v>
      </c>
      <c r="F687" s="2" t="s">
        <v>13866</v>
      </c>
      <c r="G687" s="2" t="s">
        <v>14460</v>
      </c>
      <c r="H687" s="2" t="s">
        <v>14461</v>
      </c>
      <c r="I687" s="2" t="s">
        <v>16011</v>
      </c>
      <c r="J687" s="2"/>
      <c r="K687" s="2" t="n">
        <v>267</v>
      </c>
      <c r="L687" s="2"/>
      <c r="M687" s="2" t="s">
        <v>16012</v>
      </c>
      <c r="N687" s="2" t="n">
        <f aca="false">COUNTA('Layout Mercado Libre'!AH687:AM687)</f>
        <v>2</v>
      </c>
      <c r="O687" s="2" t="s">
        <v>13882</v>
      </c>
      <c r="P687" s="2" t="n">
        <v>0</v>
      </c>
      <c r="Q687" s="2" t="s">
        <v>16013</v>
      </c>
    </row>
    <row r="688" customFormat="false" ht="15" hidden="false" customHeight="false" outlineLevel="0" collapsed="false">
      <c r="A688" s="8" t="s">
        <v>8341</v>
      </c>
      <c r="B688" s="10" t="str">
        <f aca="false">'Layout Mercado Libre'!C688</f>
        <v>Desodorante en Aerosol Stefano Black Hombre 159 ml</v>
      </c>
      <c r="C688" s="2" t="s">
        <v>89</v>
      </c>
      <c r="D688" s="2" t="s">
        <v>13864</v>
      </c>
      <c r="E688" s="2" t="s">
        <v>13865</v>
      </c>
      <c r="F688" s="2" t="s">
        <v>13873</v>
      </c>
      <c r="G688" s="2"/>
      <c r="H688" s="2"/>
      <c r="I688" s="2" t="s">
        <v>16014</v>
      </c>
      <c r="J688" s="2"/>
      <c r="K688" s="2" t="n">
        <v>128</v>
      </c>
      <c r="L688" s="2"/>
      <c r="M688" s="2" t="s">
        <v>16015</v>
      </c>
      <c r="N688" s="2" t="n">
        <f aca="false">COUNTA('Layout Mercado Libre'!AH688:AM688)</f>
        <v>2</v>
      </c>
      <c r="O688" s="2" t="s">
        <v>13871</v>
      </c>
      <c r="P688" s="2" t="n">
        <v>0</v>
      </c>
      <c r="Q688" s="2" t="s">
        <v>16016</v>
      </c>
    </row>
    <row r="689" customFormat="false" ht="15" hidden="false" customHeight="false" outlineLevel="0" collapsed="false">
      <c r="A689" s="8" t="s">
        <v>8350</v>
      </c>
      <c r="B689" s="10" t="str">
        <f aca="false">'Layout Mercado Libre'!C689</f>
        <v>Gitrasek Itraconazol Secnidazol 12 Cápsulas</v>
      </c>
      <c r="C689" s="2" t="s">
        <v>89</v>
      </c>
      <c r="D689" s="2" t="s">
        <v>13864</v>
      </c>
      <c r="E689" s="2" t="s">
        <v>13865</v>
      </c>
      <c r="F689" s="2" t="s">
        <v>13866</v>
      </c>
      <c r="G689" s="2" t="s">
        <v>14142</v>
      </c>
      <c r="H689" s="2" t="s">
        <v>14143</v>
      </c>
      <c r="I689" s="2" t="s">
        <v>16017</v>
      </c>
      <c r="J689" s="2"/>
      <c r="K689" s="2" t="n">
        <v>20</v>
      </c>
      <c r="L689" s="2"/>
      <c r="M689" s="2" t="s">
        <v>16018</v>
      </c>
      <c r="N689" s="2" t="n">
        <f aca="false">COUNTA('Layout Mercado Libre'!AH689:AM689)</f>
        <v>2</v>
      </c>
      <c r="O689" s="2" t="s">
        <v>13882</v>
      </c>
      <c r="P689" s="2" t="n">
        <v>0</v>
      </c>
      <c r="Q689" s="2" t="s">
        <v>16019</v>
      </c>
    </row>
    <row r="690" customFormat="false" ht="15" hidden="false" customHeight="false" outlineLevel="0" collapsed="false">
      <c r="A690" s="8" t="s">
        <v>8362</v>
      </c>
      <c r="B690" s="10" t="str">
        <f aca="false">'Layout Mercado Libre'!C690</f>
        <v>Atemperator LP Valproato de Magnesio 600 mg 20 Tabletas</v>
      </c>
      <c r="C690" s="2" t="s">
        <v>89</v>
      </c>
      <c r="D690" s="2" t="s">
        <v>13864</v>
      </c>
      <c r="E690" s="2" t="s">
        <v>13865</v>
      </c>
      <c r="F690" s="2" t="s">
        <v>13866</v>
      </c>
      <c r="G690" s="2" t="s">
        <v>13867</v>
      </c>
      <c r="H690" s="2" t="s">
        <v>13868</v>
      </c>
      <c r="I690" s="2" t="s">
        <v>16020</v>
      </c>
      <c r="J690" s="2"/>
      <c r="K690" s="2" t="n">
        <v>0</v>
      </c>
      <c r="L690" s="2"/>
      <c r="M690" s="2" t="s">
        <v>16021</v>
      </c>
      <c r="N690" s="2" t="n">
        <f aca="false">COUNTA('Layout Mercado Libre'!AH690:AM690)</f>
        <v>3</v>
      </c>
      <c r="O690" s="2" t="s">
        <v>13882</v>
      </c>
      <c r="P690" s="2" t="n">
        <v>0</v>
      </c>
      <c r="Q690" s="2" t="s">
        <v>16022</v>
      </c>
    </row>
    <row r="691" customFormat="false" ht="15" hidden="false" customHeight="false" outlineLevel="0" collapsed="false">
      <c r="A691" s="8" t="s">
        <v>8377</v>
      </c>
      <c r="B691" s="10" t="str">
        <f aca="false">'Layout Mercado Libre'!C691</f>
        <v>Lacteol Fort Lactobacillus LB 10 Mil Millones 16 Cápsulas</v>
      </c>
      <c r="C691" s="2" t="s">
        <v>89</v>
      </c>
      <c r="D691" s="2" t="s">
        <v>13864</v>
      </c>
      <c r="E691" s="2" t="s">
        <v>13865</v>
      </c>
      <c r="F691" s="2" t="s">
        <v>13914</v>
      </c>
      <c r="G691" s="2"/>
      <c r="H691" s="2"/>
      <c r="I691" s="2" t="s">
        <v>16023</v>
      </c>
      <c r="J691" s="2"/>
      <c r="K691" s="2" t="n">
        <v>25</v>
      </c>
      <c r="L691" s="2"/>
      <c r="M691" s="2" t="s">
        <v>16024</v>
      </c>
      <c r="N691" s="2" t="n">
        <f aca="false">COUNTA('Layout Mercado Libre'!AH691:AM691)</f>
        <v>2</v>
      </c>
      <c r="O691" s="2" t="s">
        <v>13871</v>
      </c>
      <c r="P691" s="2" t="n">
        <v>1</v>
      </c>
      <c r="Q691" s="2" t="s">
        <v>16025</v>
      </c>
    </row>
    <row r="692" customFormat="false" ht="15" hidden="false" customHeight="false" outlineLevel="0" collapsed="false">
      <c r="A692" s="8" t="s">
        <v>8391</v>
      </c>
      <c r="B692" s="10" t="str">
        <f aca="false">'Layout Mercado Libre'!C692</f>
        <v>Desodorante en Aerosol Stefano Spazio Hombre 159 ml</v>
      </c>
      <c r="C692" s="2" t="s">
        <v>89</v>
      </c>
      <c r="D692" s="2" t="s">
        <v>13864</v>
      </c>
      <c r="E692" s="2" t="s">
        <v>13865</v>
      </c>
      <c r="F692" s="2" t="s">
        <v>13873</v>
      </c>
      <c r="G692" s="2"/>
      <c r="H692" s="2"/>
      <c r="I692" s="2" t="s">
        <v>16026</v>
      </c>
      <c r="J692" s="2"/>
      <c r="K692" s="2" t="n">
        <v>236</v>
      </c>
      <c r="L692" s="2"/>
      <c r="M692" s="2" t="s">
        <v>16027</v>
      </c>
      <c r="N692" s="2" t="n">
        <f aca="false">COUNTA('Layout Mercado Libre'!AH692:AM692)</f>
        <v>1</v>
      </c>
      <c r="O692" s="2" t="s">
        <v>13871</v>
      </c>
      <c r="P692" s="2" t="n">
        <v>0</v>
      </c>
      <c r="Q692" s="2" t="s">
        <v>16028</v>
      </c>
    </row>
    <row r="693" customFormat="false" ht="15" hidden="false" customHeight="false" outlineLevel="0" collapsed="false">
      <c r="A693" s="8" t="s">
        <v>8398</v>
      </c>
      <c r="B693" s="10" t="str">
        <f aca="false">'Layout Mercado Libre'!C693</f>
        <v>Supositorios Senosiain Adulto Glicerina 20 Piezas</v>
      </c>
      <c r="C693" s="2" t="s">
        <v>89</v>
      </c>
      <c r="D693" s="2" t="s">
        <v>13864</v>
      </c>
      <c r="E693" s="2" t="s">
        <v>13865</v>
      </c>
      <c r="F693" s="2" t="s">
        <v>13914</v>
      </c>
      <c r="G693" s="2"/>
      <c r="H693" s="2"/>
      <c r="I693" s="2" t="s">
        <v>16029</v>
      </c>
      <c r="J693" s="2"/>
      <c r="K693" s="2" t="n">
        <v>639</v>
      </c>
      <c r="L693" s="2"/>
      <c r="M693" s="2" t="s">
        <v>16030</v>
      </c>
      <c r="N693" s="2" t="n">
        <f aca="false">COUNTA('Layout Mercado Libre'!AH693:AM693)</f>
        <v>3</v>
      </c>
      <c r="O693" s="2" t="s">
        <v>13882</v>
      </c>
      <c r="P693" s="2" t="n">
        <v>0</v>
      </c>
      <c r="Q693" s="2" t="s">
        <v>16031</v>
      </c>
    </row>
    <row r="694" customFormat="false" ht="15" hidden="false" customHeight="false" outlineLevel="0" collapsed="false">
      <c r="A694" s="8" t="s">
        <v>8410</v>
      </c>
      <c r="B694" s="10" t="str">
        <f aca="false">'Layout Mercado Libre'!C694</f>
        <v>Cardispan Levocarnitina 1 g 20 Tabletas Masticables</v>
      </c>
      <c r="C694" s="2" t="s">
        <v>89</v>
      </c>
      <c r="D694" s="2" t="s">
        <v>13864</v>
      </c>
      <c r="E694" s="2" t="s">
        <v>13865</v>
      </c>
      <c r="F694" s="2" t="s">
        <v>13932</v>
      </c>
      <c r="G694" s="2"/>
      <c r="H694" s="2"/>
      <c r="I694" s="2" t="s">
        <v>16032</v>
      </c>
      <c r="J694" s="2"/>
      <c r="K694" s="2" t="n">
        <v>60</v>
      </c>
      <c r="L694" s="2"/>
      <c r="M694" s="2" t="s">
        <v>16033</v>
      </c>
      <c r="N694" s="2" t="n">
        <f aca="false">COUNTA('Layout Mercado Libre'!AH694:AM694)</f>
        <v>2</v>
      </c>
      <c r="O694" s="2" t="s">
        <v>13871</v>
      </c>
      <c r="P694" s="2" t="n">
        <v>0</v>
      </c>
      <c r="Q694" s="2" t="s">
        <v>16034</v>
      </c>
    </row>
    <row r="695" customFormat="false" ht="15" hidden="false" customHeight="false" outlineLevel="0" collapsed="false">
      <c r="A695" s="8" t="s">
        <v>8422</v>
      </c>
      <c r="B695" s="10" t="str">
        <f aca="false">'Layout Mercado Libre'!C695</f>
        <v>Dostein Erdosteína 300 mg 20 Cápsulas</v>
      </c>
      <c r="C695" s="2" t="s">
        <v>89</v>
      </c>
      <c r="D695" s="2" t="s">
        <v>13864</v>
      </c>
      <c r="E695" s="2" t="s">
        <v>13865</v>
      </c>
      <c r="F695" s="2" t="s">
        <v>13866</v>
      </c>
      <c r="G695" s="2" t="s">
        <v>14395</v>
      </c>
      <c r="H695" s="2" t="s">
        <v>14396</v>
      </c>
      <c r="I695" s="2" t="s">
        <v>16035</v>
      </c>
      <c r="J695" s="2"/>
      <c r="K695" s="2" t="n">
        <v>0</v>
      </c>
      <c r="L695" s="2"/>
      <c r="M695" s="2" t="s">
        <v>16036</v>
      </c>
      <c r="N695" s="2" t="n">
        <f aca="false">COUNTA('Layout Mercado Libre'!AH695:AM695)</f>
        <v>2</v>
      </c>
      <c r="O695" s="2" t="s">
        <v>13882</v>
      </c>
      <c r="P695" s="2" t="n">
        <v>0</v>
      </c>
      <c r="Q695" s="2" t="s">
        <v>16037</v>
      </c>
    </row>
    <row r="696" customFormat="false" ht="15" hidden="false" customHeight="false" outlineLevel="0" collapsed="false">
      <c r="A696" s="8" t="s">
        <v>8434</v>
      </c>
      <c r="B696" s="10" t="str">
        <f aca="false">'Layout Mercado Libre'!C696</f>
        <v>Rocainol Bálsamo Salicilato de Metilo y Mentol 45 g</v>
      </c>
      <c r="C696" s="2" t="s">
        <v>89</v>
      </c>
      <c r="D696" s="2" t="s">
        <v>13864</v>
      </c>
      <c r="E696" s="2" t="s">
        <v>13865</v>
      </c>
      <c r="F696" s="2" t="s">
        <v>13914</v>
      </c>
      <c r="G696" s="2"/>
      <c r="H696" s="2"/>
      <c r="I696" s="2" t="s">
        <v>16038</v>
      </c>
      <c r="J696" s="2"/>
      <c r="K696" s="2" t="n">
        <v>755</v>
      </c>
      <c r="L696" s="2"/>
      <c r="M696" s="2" t="s">
        <v>16039</v>
      </c>
      <c r="N696" s="2" t="n">
        <f aca="false">COUNTA('Layout Mercado Libre'!AH696:AM696)</f>
        <v>4</v>
      </c>
      <c r="O696" s="2" t="s">
        <v>13882</v>
      </c>
      <c r="P696" s="2" t="n">
        <v>0</v>
      </c>
      <c r="Q696" s="2" t="s">
        <v>16040</v>
      </c>
    </row>
    <row r="697" customFormat="false" ht="15" hidden="false" customHeight="false" outlineLevel="0" collapsed="false">
      <c r="A697" s="8" t="s">
        <v>8447</v>
      </c>
      <c r="B697" s="10" t="str">
        <f aca="false">'Layout Mercado Libre'!C697</f>
        <v>Januvia Sitagliptina 100 mg 28 Comprimidos</v>
      </c>
      <c r="C697" s="2" t="s">
        <v>89</v>
      </c>
      <c r="D697" s="2" t="s">
        <v>13864</v>
      </c>
      <c r="E697" s="2" t="s">
        <v>13865</v>
      </c>
      <c r="F697" s="2" t="s">
        <v>13866</v>
      </c>
      <c r="G697" s="2" t="s">
        <v>13889</v>
      </c>
      <c r="H697" s="2" t="s">
        <v>13890</v>
      </c>
      <c r="I697" s="2" t="s">
        <v>16041</v>
      </c>
      <c r="J697" s="2"/>
      <c r="K697" s="2" t="n">
        <v>38</v>
      </c>
      <c r="L697" s="2"/>
      <c r="M697" s="2" t="s">
        <v>16042</v>
      </c>
      <c r="N697" s="2" t="n">
        <f aca="false">COUNTA('Layout Mercado Libre'!AH697:AM697)</f>
        <v>3</v>
      </c>
      <c r="O697" s="2" t="s">
        <v>13882</v>
      </c>
      <c r="P697" s="2" t="n">
        <v>0</v>
      </c>
      <c r="Q697" s="2" t="s">
        <v>16043</v>
      </c>
    </row>
    <row r="698" customFormat="false" ht="15" hidden="false" customHeight="false" outlineLevel="0" collapsed="false">
      <c r="A698" s="8" t="s">
        <v>8460</v>
      </c>
      <c r="B698" s="10" t="str">
        <f aca="false">'Layout Mercado Libre'!C698</f>
        <v>Protectores de Lactancia Evenflo Advanced Absorgel 48 Pzas</v>
      </c>
      <c r="C698" s="2" t="s">
        <v>89</v>
      </c>
      <c r="D698" s="2" t="s">
        <v>13864</v>
      </c>
      <c r="E698" s="2" t="s">
        <v>13865</v>
      </c>
      <c r="F698" s="2" t="s">
        <v>13873</v>
      </c>
      <c r="G698" s="2"/>
      <c r="H698" s="2"/>
      <c r="I698" s="2" t="s">
        <v>16044</v>
      </c>
      <c r="J698" s="2"/>
      <c r="K698" s="2" t="n">
        <v>82</v>
      </c>
      <c r="L698" s="2"/>
      <c r="M698" s="2" t="s">
        <v>16045</v>
      </c>
      <c r="N698" s="2" t="n">
        <f aca="false">COUNTA('Layout Mercado Libre'!AH698:AM698)</f>
        <v>5</v>
      </c>
      <c r="O698" s="2" t="s">
        <v>13871</v>
      </c>
      <c r="P698" s="2" t="n">
        <v>0</v>
      </c>
      <c r="Q698" s="2" t="s">
        <v>16046</v>
      </c>
    </row>
    <row r="699" customFormat="false" ht="15" hidden="false" customHeight="false" outlineLevel="0" collapsed="false">
      <c r="A699" s="8" t="s">
        <v>8477</v>
      </c>
      <c r="B699" s="10" t="str">
        <f aca="false">'Layout Mercado Libre'!C699</f>
        <v>Geslutin 100 mg Progesterona 30 Cápsulas</v>
      </c>
      <c r="C699" s="2" t="s">
        <v>89</v>
      </c>
      <c r="D699" s="2" t="s">
        <v>13864</v>
      </c>
      <c r="E699" s="2" t="s">
        <v>13865</v>
      </c>
      <c r="F699" s="2" t="s">
        <v>13866</v>
      </c>
      <c r="G699" s="2" t="s">
        <v>14225</v>
      </c>
      <c r="H699" s="2" t="s">
        <v>14226</v>
      </c>
      <c r="I699" s="2" t="s">
        <v>16047</v>
      </c>
      <c r="J699" s="2"/>
      <c r="K699" s="2" t="n">
        <v>20</v>
      </c>
      <c r="L699" s="2"/>
      <c r="M699" s="2" t="s">
        <v>16048</v>
      </c>
      <c r="N699" s="2" t="n">
        <f aca="false">COUNTA('Layout Mercado Libre'!AH699:AM699)</f>
        <v>3</v>
      </c>
      <c r="O699" s="2" t="s">
        <v>13882</v>
      </c>
      <c r="P699" s="2" t="n">
        <v>0</v>
      </c>
      <c r="Q699" s="2" t="s">
        <v>16049</v>
      </c>
    </row>
    <row r="700" customFormat="false" ht="15" hidden="false" customHeight="false" outlineLevel="0" collapsed="false">
      <c r="A700" s="8" t="s">
        <v>8489</v>
      </c>
      <c r="B700" s="10" t="str">
        <f aca="false">'Layout Mercado Libre'!C700</f>
        <v>Baumanómetro Digital de Brazo Omron HEM-7121J</v>
      </c>
      <c r="C700" s="2" t="s">
        <v>89</v>
      </c>
      <c r="D700" s="2" t="s">
        <v>13864</v>
      </c>
      <c r="E700" s="2" t="s">
        <v>13865</v>
      </c>
      <c r="F700" s="2" t="s">
        <v>13873</v>
      </c>
      <c r="G700" s="2"/>
      <c r="H700" s="2"/>
      <c r="I700" s="2" t="s">
        <v>16050</v>
      </c>
      <c r="J700" s="2"/>
      <c r="K700" s="2" t="n">
        <v>18</v>
      </c>
      <c r="L700" s="2"/>
      <c r="M700" s="2" t="s">
        <v>16051</v>
      </c>
      <c r="N700" s="2" t="n">
        <f aca="false">COUNTA('Layout Mercado Libre'!AH700:AM700)</f>
        <v>3</v>
      </c>
      <c r="O700" s="2" t="s">
        <v>13882</v>
      </c>
      <c r="P700" s="2" t="n">
        <v>1</v>
      </c>
      <c r="Q700" s="2" t="s">
        <v>16052</v>
      </c>
    </row>
    <row r="701" customFormat="false" ht="15" hidden="false" customHeight="false" outlineLevel="0" collapsed="false">
      <c r="A701" s="8" t="s">
        <v>8505</v>
      </c>
      <c r="B701" s="10" t="str">
        <f aca="false">'Layout Mercado Libre'!C701</f>
        <v>Troferit Jarabe Dropropizina 3 mg/ml 120 ml</v>
      </c>
      <c r="C701" s="2" t="s">
        <v>89</v>
      </c>
      <c r="D701" s="2" t="s">
        <v>13864</v>
      </c>
      <c r="E701" s="2" t="s">
        <v>13865</v>
      </c>
      <c r="F701" s="2" t="s">
        <v>13914</v>
      </c>
      <c r="G701" s="2"/>
      <c r="H701" s="2"/>
      <c r="I701" s="2" t="s">
        <v>16053</v>
      </c>
      <c r="J701" s="2"/>
      <c r="K701" s="2" t="n">
        <v>89</v>
      </c>
      <c r="L701" s="2"/>
      <c r="M701" s="2" t="s">
        <v>16054</v>
      </c>
      <c r="N701" s="2" t="n">
        <f aca="false">COUNTA('Layout Mercado Libre'!AH701:AM701)</f>
        <v>2</v>
      </c>
      <c r="O701" s="2" t="s">
        <v>13882</v>
      </c>
      <c r="P701" s="2" t="n">
        <v>0</v>
      </c>
      <c r="Q701" s="2" t="s">
        <v>16055</v>
      </c>
    </row>
    <row r="702" customFormat="false" ht="15" hidden="false" customHeight="false" outlineLevel="0" collapsed="false">
      <c r="A702" s="8" t="s">
        <v>8518</v>
      </c>
      <c r="B702" s="10" t="str">
        <f aca="false">'Layout Mercado Libre'!C702</f>
        <v>Libertrim Alfa 200/75/45 mg 12 Comprimidos</v>
      </c>
      <c r="C702" s="2" t="s">
        <v>89</v>
      </c>
      <c r="D702" s="2" t="s">
        <v>13864</v>
      </c>
      <c r="E702" s="2" t="s">
        <v>13865</v>
      </c>
      <c r="F702" s="2" t="s">
        <v>13866</v>
      </c>
      <c r="G702" s="2" t="s">
        <v>13889</v>
      </c>
      <c r="H702" s="2" t="s">
        <v>13890</v>
      </c>
      <c r="I702" s="2" t="s">
        <v>16056</v>
      </c>
      <c r="J702" s="2"/>
      <c r="K702" s="2" t="n">
        <v>0</v>
      </c>
      <c r="L702" s="2"/>
      <c r="M702" s="2" t="s">
        <v>16057</v>
      </c>
      <c r="N702" s="2" t="n">
        <f aca="false">COUNTA('Layout Mercado Libre'!AH702:AM702)</f>
        <v>3</v>
      </c>
      <c r="O702" s="2" t="s">
        <v>13871</v>
      </c>
      <c r="P702" s="2" t="n">
        <v>0</v>
      </c>
      <c r="Q702" s="2" t="s">
        <v>16058</v>
      </c>
    </row>
    <row r="703" customFormat="false" ht="15" hidden="false" customHeight="false" outlineLevel="0" collapsed="false">
      <c r="A703" s="8" t="s">
        <v>8530</v>
      </c>
      <c r="B703" s="10" t="str">
        <f aca="false">'Layout Mercado Libre'!C703</f>
        <v>Desodorante para Pies Rexona Efficient 153 ml Aerosol</v>
      </c>
      <c r="C703" s="2" t="s">
        <v>89</v>
      </c>
      <c r="D703" s="2" t="s">
        <v>13864</v>
      </c>
      <c r="E703" s="2" t="s">
        <v>13865</v>
      </c>
      <c r="F703" s="2" t="s">
        <v>13873</v>
      </c>
      <c r="G703" s="2"/>
      <c r="H703" s="2"/>
      <c r="I703" s="2" t="s">
        <v>16059</v>
      </c>
      <c r="J703" s="2"/>
      <c r="K703" s="2" t="n">
        <v>43</v>
      </c>
      <c r="L703" s="2"/>
      <c r="M703" s="2" t="s">
        <v>16060</v>
      </c>
      <c r="N703" s="2" t="n">
        <f aca="false">COUNTA('Layout Mercado Libre'!AH703:AM703)</f>
        <v>2</v>
      </c>
      <c r="O703" s="2" t="s">
        <v>13871</v>
      </c>
      <c r="P703" s="2" t="n">
        <v>0</v>
      </c>
      <c r="Q703" s="2" t="s">
        <v>16061</v>
      </c>
    </row>
    <row r="704" customFormat="false" ht="15" hidden="false" customHeight="false" outlineLevel="0" collapsed="false">
      <c r="A704" s="8" t="s">
        <v>8538</v>
      </c>
      <c r="B704" s="10" t="str">
        <f aca="false">'Layout Mercado Libre'!C704</f>
        <v>Tampones Kotex Unika Súper Flujo Abundante 12 Piezas</v>
      </c>
      <c r="C704" s="2" t="s">
        <v>89</v>
      </c>
      <c r="D704" s="2" t="s">
        <v>13864</v>
      </c>
      <c r="E704" s="2" t="s">
        <v>13865</v>
      </c>
      <c r="F704" s="2" t="s">
        <v>13873</v>
      </c>
      <c r="G704" s="2"/>
      <c r="H704" s="2"/>
      <c r="I704" s="2" t="s">
        <v>16062</v>
      </c>
      <c r="J704" s="2"/>
      <c r="K704" s="2" t="n">
        <v>707</v>
      </c>
      <c r="L704" s="2"/>
      <c r="M704" s="2" t="s">
        <v>16063</v>
      </c>
      <c r="N704" s="2" t="n">
        <f aca="false">COUNTA('Layout Mercado Libre'!AH704:AM704)</f>
        <v>2</v>
      </c>
      <c r="O704" s="2" t="s">
        <v>13871</v>
      </c>
      <c r="P704" s="2" t="n">
        <v>0</v>
      </c>
      <c r="Q704" s="2" t="s">
        <v>16064</v>
      </c>
    </row>
    <row r="705" customFormat="false" ht="15" hidden="false" customHeight="false" outlineLevel="0" collapsed="false">
      <c r="A705" s="8" t="s">
        <v>8548</v>
      </c>
      <c r="B705" s="10" t="str">
        <f aca="false">'Layout Mercado Libre'!C705</f>
        <v>Protector Solar Fotosun UV 100 Minions FPS 50 Barra 14 g</v>
      </c>
      <c r="C705" s="2" t="s">
        <v>89</v>
      </c>
      <c r="D705" s="2" t="s">
        <v>13864</v>
      </c>
      <c r="E705" s="2" t="s">
        <v>13865</v>
      </c>
      <c r="F705" s="2" t="s">
        <v>13873</v>
      </c>
      <c r="G705" s="2"/>
      <c r="H705" s="2"/>
      <c r="I705" s="2" t="s">
        <v>16065</v>
      </c>
      <c r="J705" s="2"/>
      <c r="K705" s="2" t="n">
        <v>35</v>
      </c>
      <c r="L705" s="2"/>
      <c r="M705" s="2" t="s">
        <v>16066</v>
      </c>
      <c r="N705" s="2" t="n">
        <f aca="false">COUNTA('Layout Mercado Libre'!AH705:AM705)</f>
        <v>4</v>
      </c>
      <c r="O705" s="2" t="s">
        <v>13871</v>
      </c>
      <c r="P705" s="2" t="n">
        <v>0</v>
      </c>
      <c r="Q705" s="2" t="s">
        <v>16067</v>
      </c>
    </row>
    <row r="706" customFormat="false" ht="15" hidden="false" customHeight="false" outlineLevel="0" collapsed="false">
      <c r="A706" s="8" t="s">
        <v>8565</v>
      </c>
      <c r="B706" s="10" t="str">
        <f aca="false">'Layout Mercado Libre'!C706</f>
        <v>Desodorante Axe Conviction Aerosol Hombre 150 ml</v>
      </c>
      <c r="C706" s="2" t="s">
        <v>89</v>
      </c>
      <c r="D706" s="2" t="s">
        <v>13864</v>
      </c>
      <c r="E706" s="2" t="s">
        <v>13865</v>
      </c>
      <c r="F706" s="2" t="s">
        <v>13873</v>
      </c>
      <c r="G706" s="2"/>
      <c r="H706" s="2"/>
      <c r="I706" s="2" t="s">
        <v>16068</v>
      </c>
      <c r="J706" s="2"/>
      <c r="K706" s="2" t="n">
        <v>64</v>
      </c>
      <c r="L706" s="2" t="s">
        <v>16069</v>
      </c>
      <c r="M706" s="2" t="s">
        <v>16070</v>
      </c>
      <c r="N706" s="2" t="n">
        <f aca="false">COUNTA('Layout Mercado Libre'!AH706:AM706)</f>
        <v>1</v>
      </c>
      <c r="O706" s="2" t="s">
        <v>13871</v>
      </c>
      <c r="P706" s="2" t="n">
        <v>0</v>
      </c>
      <c r="Q706" s="2" t="s">
        <v>16071</v>
      </c>
    </row>
    <row r="707" customFormat="false" ht="15" hidden="false" customHeight="false" outlineLevel="0" collapsed="false">
      <c r="A707" s="8" t="s">
        <v>8575</v>
      </c>
      <c r="B707" s="10" t="str">
        <f aca="false">'Layout Mercado Libre'!C707</f>
        <v>Dafloxen F Naproxeno/Paracetamol 275/300 mg 16 Tabletas</v>
      </c>
      <c r="C707" s="2" t="s">
        <v>89</v>
      </c>
      <c r="D707" s="2" t="s">
        <v>13864</v>
      </c>
      <c r="E707" s="2" t="s">
        <v>13865</v>
      </c>
      <c r="F707" s="2" t="s">
        <v>13914</v>
      </c>
      <c r="G707" s="2"/>
      <c r="H707" s="2"/>
      <c r="I707" s="2" t="s">
        <v>16072</v>
      </c>
      <c r="J707" s="2"/>
      <c r="K707" s="2" t="n">
        <v>0</v>
      </c>
      <c r="L707" s="2"/>
      <c r="M707" s="2" t="s">
        <v>16073</v>
      </c>
      <c r="N707" s="2" t="n">
        <f aca="false">COUNTA('Layout Mercado Libre'!AH707:AM707)</f>
        <v>3</v>
      </c>
      <c r="O707" s="2" t="s">
        <v>13871</v>
      </c>
      <c r="P707" s="2" t="n">
        <v>0</v>
      </c>
      <c r="Q707" s="2" t="s">
        <v>16074</v>
      </c>
    </row>
    <row r="708" customFormat="false" ht="15" hidden="false" customHeight="false" outlineLevel="0" collapsed="false">
      <c r="A708" s="8" t="s">
        <v>8589</v>
      </c>
      <c r="B708" s="10" t="str">
        <f aca="false">'Layout Mercado Libre'!C708</f>
        <v>Canesten Clotrimazol Crema 1% 30 g</v>
      </c>
      <c r="C708" s="2" t="s">
        <v>89</v>
      </c>
      <c r="D708" s="2" t="s">
        <v>13864</v>
      </c>
      <c r="E708" s="2" t="s">
        <v>13865</v>
      </c>
      <c r="F708" s="2" t="s">
        <v>13914</v>
      </c>
      <c r="G708" s="2"/>
      <c r="H708" s="2"/>
      <c r="I708" s="2" t="s">
        <v>16075</v>
      </c>
      <c r="J708" s="2"/>
      <c r="K708" s="2" t="n">
        <v>311</v>
      </c>
      <c r="L708" s="2"/>
      <c r="M708" s="2" t="s">
        <v>16076</v>
      </c>
      <c r="N708" s="2" t="n">
        <f aca="false">COUNTA('Layout Mercado Libre'!AH708:AM708)</f>
        <v>2</v>
      </c>
      <c r="O708" s="2" t="s">
        <v>13871</v>
      </c>
      <c r="P708" s="2" t="n">
        <v>0</v>
      </c>
      <c r="Q708" s="2" t="s">
        <v>16077</v>
      </c>
    </row>
    <row r="709" customFormat="false" ht="15" hidden="false" customHeight="false" outlineLevel="0" collapsed="false">
      <c r="A709" s="8" t="s">
        <v>8600</v>
      </c>
      <c r="B709" s="10" t="str">
        <f aca="false">'Layout Mercado Libre'!C709</f>
        <v>Pasta Lassar Óxido de Zinc Coyoacán 50 g</v>
      </c>
      <c r="C709" s="2" t="s">
        <v>89</v>
      </c>
      <c r="D709" s="2" t="s">
        <v>13945</v>
      </c>
      <c r="E709" s="2" t="s">
        <v>13946</v>
      </c>
      <c r="F709" s="2" t="s">
        <v>13914</v>
      </c>
      <c r="G709" s="2"/>
      <c r="H709" s="2"/>
      <c r="I709" s="2" t="s">
        <v>16078</v>
      </c>
      <c r="J709" s="2"/>
      <c r="K709" s="2" t="n">
        <v>358</v>
      </c>
      <c r="L709" s="2" t="s">
        <v>16079</v>
      </c>
      <c r="M709" s="2" t="s">
        <v>16080</v>
      </c>
      <c r="N709" s="2" t="n">
        <f aca="false">COUNTA('Layout Mercado Libre'!AH709:AM709)</f>
        <v>1</v>
      </c>
      <c r="O709" s="2" t="s">
        <v>13871</v>
      </c>
      <c r="P709" s="2" t="n">
        <v>1</v>
      </c>
      <c r="Q709" s="2" t="s">
        <v>16081</v>
      </c>
    </row>
    <row r="710" customFormat="false" ht="15" hidden="false" customHeight="false" outlineLevel="0" collapsed="false">
      <c r="A710" s="8" t="s">
        <v>8608</v>
      </c>
      <c r="B710" s="10" t="str">
        <f aca="false">'Layout Mercado Libre'!C710</f>
        <v>Dabex Metformina 500 mg 60 Tabletas</v>
      </c>
      <c r="C710" s="2" t="s">
        <v>89</v>
      </c>
      <c r="D710" s="2" t="s">
        <v>13864</v>
      </c>
      <c r="E710" s="2" t="s">
        <v>13865</v>
      </c>
      <c r="F710" s="2" t="s">
        <v>13866</v>
      </c>
      <c r="G710" s="2" t="s">
        <v>13889</v>
      </c>
      <c r="H710" s="2" t="s">
        <v>13890</v>
      </c>
      <c r="I710" s="2" t="s">
        <v>16082</v>
      </c>
      <c r="J710" s="2"/>
      <c r="K710" s="2" t="n">
        <v>47</v>
      </c>
      <c r="L710" s="2"/>
      <c r="M710" s="2" t="s">
        <v>16083</v>
      </c>
      <c r="N710" s="2" t="n">
        <f aca="false">COUNTA('Layout Mercado Libre'!AH710:AM710)</f>
        <v>2</v>
      </c>
      <c r="O710" s="2" t="s">
        <v>13882</v>
      </c>
      <c r="P710" s="2" t="n">
        <v>0</v>
      </c>
      <c r="Q710" s="2" t="s">
        <v>16084</v>
      </c>
    </row>
    <row r="711" customFormat="false" ht="15" hidden="false" customHeight="false" outlineLevel="0" collapsed="false">
      <c r="A711" s="8" t="s">
        <v>8617</v>
      </c>
      <c r="B711" s="10" t="str">
        <f aca="false">'Layout Mercado Libre'!C711</f>
        <v>Toallitas Húmedas Kimbies Durazno y Aloe 90 Piezas</v>
      </c>
      <c r="C711" s="2" t="s">
        <v>89</v>
      </c>
      <c r="D711" s="2" t="s">
        <v>13864</v>
      </c>
      <c r="E711" s="2" t="s">
        <v>13865</v>
      </c>
      <c r="F711" s="2" t="s">
        <v>13873</v>
      </c>
      <c r="G711" s="2"/>
      <c r="H711" s="2"/>
      <c r="I711" s="2" t="s">
        <v>16085</v>
      </c>
      <c r="J711" s="2"/>
      <c r="K711" s="2" t="n">
        <v>888</v>
      </c>
      <c r="L711" s="2"/>
      <c r="M711" s="2" t="s">
        <v>16086</v>
      </c>
      <c r="N711" s="2" t="n">
        <f aca="false">COUNTA('Layout Mercado Libre'!AH711:AM711)</f>
        <v>2</v>
      </c>
      <c r="O711" s="2" t="s">
        <v>13871</v>
      </c>
      <c r="P711" s="2" t="n">
        <v>0</v>
      </c>
      <c r="Q711" s="2" t="s">
        <v>16087</v>
      </c>
    </row>
    <row r="712" customFormat="false" ht="15" hidden="false" customHeight="false" outlineLevel="0" collapsed="false">
      <c r="A712" s="8" t="s">
        <v>8627</v>
      </c>
      <c r="B712" s="10" t="str">
        <f aca="false">'Layout Mercado Libre'!C712</f>
        <v>Contumax Macrogol 3350 255 g 15 Sobres de 17 g</v>
      </c>
      <c r="C712" s="2" t="s">
        <v>89</v>
      </c>
      <c r="D712" s="2" t="s">
        <v>13864</v>
      </c>
      <c r="E712" s="2" t="s">
        <v>13865</v>
      </c>
      <c r="F712" s="2" t="s">
        <v>13866</v>
      </c>
      <c r="G712" s="2" t="s">
        <v>13889</v>
      </c>
      <c r="H712" s="2" t="s">
        <v>13890</v>
      </c>
      <c r="I712" s="2" t="s">
        <v>16088</v>
      </c>
      <c r="J712" s="2"/>
      <c r="K712" s="2" t="n">
        <v>0</v>
      </c>
      <c r="L712" s="2"/>
      <c r="M712" s="2" t="s">
        <v>16089</v>
      </c>
      <c r="N712" s="2" t="n">
        <f aca="false">COUNTA('Layout Mercado Libre'!AH712:AM712)</f>
        <v>2</v>
      </c>
      <c r="O712" s="2" t="s">
        <v>13882</v>
      </c>
      <c r="P712" s="2" t="n">
        <v>0</v>
      </c>
      <c r="Q712" s="2" t="s">
        <v>16090</v>
      </c>
    </row>
    <row r="713" customFormat="false" ht="15" hidden="false" customHeight="false" outlineLevel="0" collapsed="false">
      <c r="A713" s="8" t="s">
        <v>8640</v>
      </c>
      <c r="B713" s="10" t="str">
        <f aca="false">'Layout Mercado Libre'!C713</f>
        <v>Keflex Cefalexina 500 mg 21 Tabletas</v>
      </c>
      <c r="C713" s="2" t="s">
        <v>89</v>
      </c>
      <c r="D713" s="2" t="s">
        <v>13864</v>
      </c>
      <c r="E713" s="2" t="s">
        <v>13865</v>
      </c>
      <c r="F713" s="2" t="s">
        <v>13866</v>
      </c>
      <c r="G713" s="2" t="s">
        <v>13967</v>
      </c>
      <c r="H713" s="2" t="s">
        <v>13968</v>
      </c>
      <c r="I713" s="2" t="s">
        <v>16091</v>
      </c>
      <c r="J713" s="2"/>
      <c r="K713" s="2" t="n">
        <v>0</v>
      </c>
      <c r="L713" s="2"/>
      <c r="M713" s="2" t="s">
        <v>16092</v>
      </c>
      <c r="N713" s="2" t="n">
        <f aca="false">COUNTA('Layout Mercado Libre'!AH713:AM713)</f>
        <v>3</v>
      </c>
      <c r="O713" s="2" t="s">
        <v>13871</v>
      </c>
      <c r="P713" s="2" t="n">
        <v>0</v>
      </c>
      <c r="Q713" s="2" t="s">
        <v>16093</v>
      </c>
    </row>
    <row r="714" customFormat="false" ht="15" hidden="false" customHeight="false" outlineLevel="0" collapsed="false">
      <c r="A714" s="8" t="s">
        <v>8650</v>
      </c>
      <c r="B714" s="10" t="str">
        <f aca="false">'Layout Mercado Libre'!C714</f>
        <v>Crema Corporal Nivea Body Milk Nutritiva 400 ml + 100 ml</v>
      </c>
      <c r="C714" s="2" t="s">
        <v>89</v>
      </c>
      <c r="D714" s="2" t="s">
        <v>13945</v>
      </c>
      <c r="E714" s="2" t="s">
        <v>13946</v>
      </c>
      <c r="F714" s="2" t="s">
        <v>13873</v>
      </c>
      <c r="G714" s="2"/>
      <c r="H714" s="2"/>
      <c r="I714" s="2" t="s">
        <v>16094</v>
      </c>
      <c r="J714" s="2" t="s">
        <v>16095</v>
      </c>
      <c r="K714" s="2" t="n">
        <v>11</v>
      </c>
      <c r="L714" s="2" t="s">
        <v>16096</v>
      </c>
      <c r="M714" s="2" t="s">
        <v>16097</v>
      </c>
      <c r="N714" s="2" t="n">
        <f aca="false">COUNTA('Layout Mercado Libre'!AH714:AM714)</f>
        <v>2</v>
      </c>
      <c r="O714" s="2" t="s">
        <v>13900</v>
      </c>
      <c r="P714" s="2" t="n">
        <v>0</v>
      </c>
      <c r="Q714" s="2" t="s">
        <v>16098</v>
      </c>
    </row>
    <row r="715" customFormat="false" ht="15" hidden="false" customHeight="false" outlineLevel="0" collapsed="false">
      <c r="A715" s="8" t="s">
        <v>8662</v>
      </c>
      <c r="B715" s="10" t="str">
        <f aca="false">'Layout Mercado Libre'!C715</f>
        <v>Crema Facial Pond's Clarant B3 Piel Normal a Seca 400 g</v>
      </c>
      <c r="C715" s="2" t="s">
        <v>89</v>
      </c>
      <c r="D715" s="2" t="s">
        <v>13864</v>
      </c>
      <c r="E715" s="2" t="s">
        <v>13865</v>
      </c>
      <c r="F715" s="2" t="s">
        <v>13873</v>
      </c>
      <c r="G715" s="2"/>
      <c r="H715" s="2"/>
      <c r="I715" s="2" t="s">
        <v>16099</v>
      </c>
      <c r="J715" s="2"/>
      <c r="K715" s="2" t="n">
        <v>241</v>
      </c>
      <c r="L715" s="2"/>
      <c r="M715" s="2" t="s">
        <v>16100</v>
      </c>
      <c r="N715" s="2" t="n">
        <f aca="false">COUNTA('Layout Mercado Libre'!AH715:AM715)</f>
        <v>1</v>
      </c>
      <c r="O715" s="2" t="s">
        <v>13871</v>
      </c>
      <c r="P715" s="2" t="n">
        <v>0</v>
      </c>
      <c r="Q715" s="2" t="s">
        <v>16101</v>
      </c>
    </row>
    <row r="716" customFormat="false" ht="15" hidden="false" customHeight="false" outlineLevel="0" collapsed="false">
      <c r="A716" s="8" t="s">
        <v>8671</v>
      </c>
      <c r="B716" s="10" t="str">
        <f aca="false">'Layout Mercado Libre'!C716</f>
        <v>Shampoo Medicasp Anticaspa Ketoconazol 1% 130 ml Duopack</v>
      </c>
      <c r="C716" s="2" t="s">
        <v>89</v>
      </c>
      <c r="D716" s="2" t="s">
        <v>13864</v>
      </c>
      <c r="E716" s="2" t="s">
        <v>13865</v>
      </c>
      <c r="F716" s="2" t="s">
        <v>13914</v>
      </c>
      <c r="G716" s="2"/>
      <c r="H716" s="2"/>
      <c r="I716" s="2" t="s">
        <v>16102</v>
      </c>
      <c r="J716" s="2"/>
      <c r="K716" s="2" t="n">
        <v>64</v>
      </c>
      <c r="L716" s="2" t="s">
        <v>16103</v>
      </c>
      <c r="M716" s="2" t="s">
        <v>16104</v>
      </c>
      <c r="N716" s="2" t="n">
        <f aca="false">COUNTA('Layout Mercado Libre'!AH716:AM716)</f>
        <v>3</v>
      </c>
      <c r="O716" s="2" t="s">
        <v>13882</v>
      </c>
      <c r="P716" s="2" t="n">
        <v>0</v>
      </c>
      <c r="Q716" s="2" t="s">
        <v>16105</v>
      </c>
    </row>
    <row r="717" customFormat="false" ht="15" hidden="false" customHeight="false" outlineLevel="0" collapsed="false">
      <c r="A717" s="8" t="s">
        <v>8687</v>
      </c>
      <c r="B717" s="10" t="str">
        <f aca="false">'Layout Mercado Libre'!C717</f>
        <v>Pilas Alcalinas Duracell AAA 1.5 V 5 Piezas</v>
      </c>
      <c r="C717" s="2" t="s">
        <v>89</v>
      </c>
      <c r="D717" s="2" t="s">
        <v>13864</v>
      </c>
      <c r="E717" s="2" t="s">
        <v>13865</v>
      </c>
      <c r="F717" s="2" t="s">
        <v>13873</v>
      </c>
      <c r="G717" s="2"/>
      <c r="H717" s="2"/>
      <c r="I717" s="2" t="s">
        <v>16106</v>
      </c>
      <c r="J717" s="2"/>
      <c r="K717" s="2" t="n">
        <v>1897</v>
      </c>
      <c r="L717" s="2"/>
      <c r="M717" s="2" t="s">
        <v>16107</v>
      </c>
      <c r="N717" s="2" t="n">
        <f aca="false">COUNTA('Layout Mercado Libre'!AH717:AM717)</f>
        <v>2</v>
      </c>
      <c r="O717" s="2" t="s">
        <v>13882</v>
      </c>
      <c r="P717" s="2" t="n">
        <v>0</v>
      </c>
      <c r="Q717" s="2" t="s">
        <v>16108</v>
      </c>
    </row>
    <row r="718" customFormat="false" ht="15" hidden="false" customHeight="false" outlineLevel="0" collapsed="false">
      <c r="A718" s="8" t="s">
        <v>8697</v>
      </c>
      <c r="B718" s="10" t="str">
        <f aca="false">'Layout Mercado Libre'!C718</f>
        <v>Dimoflax Cleboprida Simeticona 0.5/200 mg 45 Cápsulas</v>
      </c>
      <c r="C718" s="2" t="s">
        <v>89</v>
      </c>
      <c r="D718" s="2" t="s">
        <v>13864</v>
      </c>
      <c r="E718" s="2" t="s">
        <v>13865</v>
      </c>
      <c r="F718" s="2" t="s">
        <v>13866</v>
      </c>
      <c r="G718" s="2" t="s">
        <v>13889</v>
      </c>
      <c r="H718" s="2" t="s">
        <v>13890</v>
      </c>
      <c r="I718" s="2" t="s">
        <v>16109</v>
      </c>
      <c r="J718" s="2"/>
      <c r="K718" s="2" t="n">
        <v>0</v>
      </c>
      <c r="L718" s="2"/>
      <c r="M718" s="2" t="s">
        <v>16110</v>
      </c>
      <c r="N718" s="2" t="n">
        <f aca="false">COUNTA('Layout Mercado Libre'!AH718:AM718)</f>
        <v>2</v>
      </c>
      <c r="O718" s="2" t="s">
        <v>13938</v>
      </c>
      <c r="P718" s="2" t="n">
        <v>0</v>
      </c>
      <c r="Q718" s="2" t="s">
        <v>16111</v>
      </c>
    </row>
    <row r="719" customFormat="false" ht="15" hidden="false" customHeight="false" outlineLevel="0" collapsed="false">
      <c r="A719" s="8" t="s">
        <v>8711</v>
      </c>
      <c r="B719" s="10" t="str">
        <f aca="false">'Layout Mercado Libre'!C719</f>
        <v>Desodorante Speed Stick Xtreme Intense Gel 85 g</v>
      </c>
      <c r="C719" s="2" t="s">
        <v>89</v>
      </c>
      <c r="D719" s="2" t="s">
        <v>13864</v>
      </c>
      <c r="E719" s="2" t="s">
        <v>13865</v>
      </c>
      <c r="F719" s="2" t="s">
        <v>13873</v>
      </c>
      <c r="G719" s="2"/>
      <c r="H719" s="2"/>
      <c r="I719" s="2" t="s">
        <v>16112</v>
      </c>
      <c r="J719" s="2"/>
      <c r="K719" s="2" t="n">
        <v>138</v>
      </c>
      <c r="L719" s="2" t="s">
        <v>16113</v>
      </c>
      <c r="M719" s="2" t="s">
        <v>16114</v>
      </c>
      <c r="N719" s="2" t="n">
        <f aca="false">COUNTA('Layout Mercado Libre'!AH719:AM719)</f>
        <v>1</v>
      </c>
      <c r="O719" s="2" t="s">
        <v>13938</v>
      </c>
      <c r="P719" s="2" t="n">
        <v>0</v>
      </c>
      <c r="Q719" s="2" t="s">
        <v>16115</v>
      </c>
    </row>
    <row r="720" customFormat="false" ht="15" hidden="false" customHeight="false" outlineLevel="0" collapsed="false">
      <c r="A720" s="8" t="s">
        <v>8722</v>
      </c>
      <c r="B720" s="10" t="str">
        <f aca="false">'Layout Mercado Libre'!C720</f>
        <v>Gelubrin 600 mg Ibuprofeno 10 Cápsulas</v>
      </c>
      <c r="C720" s="2" t="s">
        <v>89</v>
      </c>
      <c r="D720" s="2" t="s">
        <v>13864</v>
      </c>
      <c r="E720" s="2" t="s">
        <v>13865</v>
      </c>
      <c r="F720" s="2" t="s">
        <v>13866</v>
      </c>
      <c r="G720" s="2" t="s">
        <v>13940</v>
      </c>
      <c r="H720" s="2" t="s">
        <v>13941</v>
      </c>
      <c r="I720" s="2" t="s">
        <v>16116</v>
      </c>
      <c r="J720" s="2"/>
      <c r="K720" s="2" t="n">
        <v>1334</v>
      </c>
      <c r="L720" s="2"/>
      <c r="M720" s="2" t="s">
        <v>16117</v>
      </c>
      <c r="N720" s="2" t="n">
        <f aca="false">COUNTA('Layout Mercado Libre'!AH720:AM720)</f>
        <v>1</v>
      </c>
      <c r="O720" s="2" t="s">
        <v>13938</v>
      </c>
      <c r="P720" s="2" t="n">
        <v>0</v>
      </c>
      <c r="Q720" s="2" t="s">
        <v>16118</v>
      </c>
    </row>
    <row r="721" customFormat="false" ht="15" hidden="false" customHeight="false" outlineLevel="0" collapsed="false">
      <c r="A721" s="8" t="s">
        <v>8735</v>
      </c>
      <c r="B721" s="10" t="str">
        <f aca="false">'Layout Mercado Libre'!C721</f>
        <v>Procto-Glyvenol Tribenósido Lidocaína 5 Supositorios</v>
      </c>
      <c r="C721" s="2" t="s">
        <v>89</v>
      </c>
      <c r="D721" s="2" t="s">
        <v>13864</v>
      </c>
      <c r="E721" s="2" t="s">
        <v>13865</v>
      </c>
      <c r="F721" s="2" t="s">
        <v>13914</v>
      </c>
      <c r="G721" s="2"/>
      <c r="H721" s="2"/>
      <c r="I721" s="2" t="s">
        <v>16119</v>
      </c>
      <c r="J721" s="2"/>
      <c r="K721" s="2" t="n">
        <v>34</v>
      </c>
      <c r="L721" s="2"/>
      <c r="M721" s="2" t="s">
        <v>16120</v>
      </c>
      <c r="N721" s="2" t="n">
        <f aca="false">COUNTA('Layout Mercado Libre'!AH721:AM721)</f>
        <v>2</v>
      </c>
      <c r="O721" s="2" t="s">
        <v>13882</v>
      </c>
      <c r="P721" s="2" t="n">
        <v>0</v>
      </c>
      <c r="Q721" s="2" t="s">
        <v>16121</v>
      </c>
    </row>
    <row r="722" customFormat="false" ht="15" hidden="false" customHeight="false" outlineLevel="0" collapsed="false">
      <c r="A722" s="8" t="s">
        <v>8748</v>
      </c>
      <c r="B722" s="10" t="str">
        <f aca="false">'Layout Mercado Libre'!C722</f>
        <v>Desodorante Speed Stick 24/7 Xtreme Night Gel 85 g</v>
      </c>
      <c r="C722" s="2" t="s">
        <v>89</v>
      </c>
      <c r="D722" s="2" t="s">
        <v>13864</v>
      </c>
      <c r="E722" s="2" t="s">
        <v>13865</v>
      </c>
      <c r="F722" s="2" t="s">
        <v>13873</v>
      </c>
      <c r="G722" s="2"/>
      <c r="H722" s="2"/>
      <c r="I722" s="2" t="s">
        <v>16122</v>
      </c>
      <c r="J722" s="2"/>
      <c r="K722" s="2" t="n">
        <v>100</v>
      </c>
      <c r="L722" s="2" t="s">
        <v>16123</v>
      </c>
      <c r="M722" s="2" t="s">
        <v>16124</v>
      </c>
      <c r="N722" s="2" t="n">
        <f aca="false">COUNTA('Layout Mercado Libre'!AH722:AM722)</f>
        <v>2</v>
      </c>
      <c r="O722" s="2" t="s">
        <v>13871</v>
      </c>
      <c r="P722" s="2" t="n">
        <v>0</v>
      </c>
      <c r="Q722" s="2" t="s">
        <v>16125</v>
      </c>
    </row>
    <row r="723" customFormat="false" ht="15" hidden="false" customHeight="false" outlineLevel="0" collapsed="false">
      <c r="A723" s="8" t="s">
        <v>8758</v>
      </c>
      <c r="B723" s="10" t="str">
        <f aca="false">'Layout Mercado Libre'!C723</f>
        <v>Dolac Ketorolaco 10 mg 20 Cápsulas de Gel</v>
      </c>
      <c r="C723" s="2" t="s">
        <v>89</v>
      </c>
      <c r="D723" s="2" t="s">
        <v>13864</v>
      </c>
      <c r="E723" s="2" t="s">
        <v>13865</v>
      </c>
      <c r="F723" s="2" t="s">
        <v>13866</v>
      </c>
      <c r="G723" s="2" t="s">
        <v>13940</v>
      </c>
      <c r="H723" s="2" t="s">
        <v>13941</v>
      </c>
      <c r="I723" s="2" t="s">
        <v>16126</v>
      </c>
      <c r="J723" s="2"/>
      <c r="K723" s="2" t="n">
        <v>41</v>
      </c>
      <c r="L723" s="2"/>
      <c r="M723" s="2" t="s">
        <v>16127</v>
      </c>
      <c r="N723" s="2" t="n">
        <f aca="false">COUNTA('Layout Mercado Libre'!AH723:AM723)</f>
        <v>2</v>
      </c>
      <c r="O723" s="2" t="s">
        <v>13882</v>
      </c>
      <c r="P723" s="2" t="n">
        <v>0</v>
      </c>
      <c r="Q723" s="2" t="s">
        <v>16128</v>
      </c>
    </row>
    <row r="724" customFormat="false" ht="15" hidden="false" customHeight="false" outlineLevel="0" collapsed="false">
      <c r="A724" s="8" t="s">
        <v>8769</v>
      </c>
      <c r="B724" s="10" t="str">
        <f aca="false">'Layout Mercado Libre'!C724</f>
        <v>Dexeryl Crema Emoliente Piel Seca a Muy Seca 500 g</v>
      </c>
      <c r="C724" s="2" t="s">
        <v>89</v>
      </c>
      <c r="D724" s="2" t="s">
        <v>13864</v>
      </c>
      <c r="E724" s="2" t="s">
        <v>13865</v>
      </c>
      <c r="F724" s="2" t="s">
        <v>13914</v>
      </c>
      <c r="G724" s="2"/>
      <c r="H724" s="2"/>
      <c r="I724" s="2" t="s">
        <v>16129</v>
      </c>
      <c r="J724" s="2"/>
      <c r="K724" s="2" t="n">
        <v>91</v>
      </c>
      <c r="L724" s="2" t="s">
        <v>16130</v>
      </c>
      <c r="M724" s="2" t="s">
        <v>16131</v>
      </c>
      <c r="N724" s="2" t="n">
        <f aca="false">COUNTA('Layout Mercado Libre'!AH724:AM724)</f>
        <v>2</v>
      </c>
      <c r="O724" s="2" t="s">
        <v>14017</v>
      </c>
      <c r="P724" s="2" t="n">
        <v>0</v>
      </c>
      <c r="Q724" s="2" t="s">
        <v>16132</v>
      </c>
    </row>
    <row r="725" customFormat="false" ht="15" hidden="false" customHeight="false" outlineLevel="0" collapsed="false">
      <c r="A725" s="8" t="s">
        <v>8784</v>
      </c>
      <c r="B725" s="10" t="str">
        <f aca="false">'Layout Mercado Libre'!C725</f>
        <v>Levonorgestrel Prudence 1.5 mg 1 Tableta</v>
      </c>
      <c r="C725" s="2" t="s">
        <v>89</v>
      </c>
      <c r="D725" s="2" t="s">
        <v>13864</v>
      </c>
      <c r="E725" s="2" t="s">
        <v>13865</v>
      </c>
      <c r="F725" s="2" t="s">
        <v>13914</v>
      </c>
      <c r="G725" s="2"/>
      <c r="H725" s="2"/>
      <c r="I725" s="2" t="s">
        <v>16133</v>
      </c>
      <c r="J725" s="2"/>
      <c r="K725" s="2" t="n">
        <v>2859</v>
      </c>
      <c r="L725" s="2" t="s">
        <v>16134</v>
      </c>
      <c r="M725" s="2" t="s">
        <v>16135</v>
      </c>
      <c r="N725" s="2" t="n">
        <f aca="false">COUNTA('Layout Mercado Libre'!AH725:AM725)</f>
        <v>3</v>
      </c>
      <c r="O725" s="2" t="s">
        <v>14017</v>
      </c>
      <c r="P725" s="2" t="n">
        <v>0</v>
      </c>
      <c r="Q725" s="2" t="s">
        <v>16136</v>
      </c>
    </row>
    <row r="726" customFormat="false" ht="15" hidden="false" customHeight="false" outlineLevel="0" collapsed="false">
      <c r="A726" s="8" t="s">
        <v>8797</v>
      </c>
      <c r="B726" s="10" t="str">
        <f aca="false">'Layout Mercado Libre'!C726</f>
        <v>Baycuten Crema Clotrimazol Dexametasona 30 g</v>
      </c>
      <c r="C726" s="2" t="s">
        <v>89</v>
      </c>
      <c r="D726" s="2" t="s">
        <v>13864</v>
      </c>
      <c r="E726" s="2" t="s">
        <v>13865</v>
      </c>
      <c r="F726" s="2" t="s">
        <v>13866</v>
      </c>
      <c r="G726" s="2" t="s">
        <v>14493</v>
      </c>
      <c r="H726" s="2" t="s">
        <v>14494</v>
      </c>
      <c r="I726" s="2" t="s">
        <v>16137</v>
      </c>
      <c r="J726" s="2"/>
      <c r="K726" s="2" t="n">
        <v>192</v>
      </c>
      <c r="L726" s="2"/>
      <c r="M726" s="2" t="s">
        <v>16138</v>
      </c>
      <c r="N726" s="2" t="n">
        <f aca="false">COUNTA('Layout Mercado Libre'!AH726:AM726)</f>
        <v>2</v>
      </c>
      <c r="O726" s="2" t="s">
        <v>13882</v>
      </c>
      <c r="P726" s="2" t="n">
        <v>0</v>
      </c>
      <c r="Q726" s="2" t="s">
        <v>16139</v>
      </c>
    </row>
    <row r="727" customFormat="false" ht="15" hidden="false" customHeight="false" outlineLevel="0" collapsed="false">
      <c r="A727" s="8" t="s">
        <v>8811</v>
      </c>
      <c r="B727" s="10" t="str">
        <f aca="false">'Layout Mercado Libre'!C727</f>
        <v>Leche en Polvo Nido Kinder 1+ Lata 800 g</v>
      </c>
      <c r="C727" s="2" t="s">
        <v>89</v>
      </c>
      <c r="D727" s="2" t="s">
        <v>13864</v>
      </c>
      <c r="E727" s="2" t="s">
        <v>13865</v>
      </c>
      <c r="F727" s="2" t="s">
        <v>13873</v>
      </c>
      <c r="G727" s="2"/>
      <c r="H727" s="2"/>
      <c r="I727" s="2" t="s">
        <v>16140</v>
      </c>
      <c r="J727" s="2"/>
      <c r="K727" s="2" t="n">
        <v>7</v>
      </c>
      <c r="L727" s="2" t="s">
        <v>16141</v>
      </c>
      <c r="M727" s="2" t="s">
        <v>16142</v>
      </c>
      <c r="N727" s="2" t="n">
        <f aca="false">COUNTA('Layout Mercado Libre'!AH727:AM727)</f>
        <v>3</v>
      </c>
      <c r="O727" s="2" t="s">
        <v>14017</v>
      </c>
      <c r="P727" s="2" t="n">
        <v>0</v>
      </c>
      <c r="Q727" s="2" t="s">
        <v>16143</v>
      </c>
    </row>
    <row r="728" customFormat="false" ht="15" hidden="false" customHeight="false" outlineLevel="0" collapsed="false">
      <c r="A728" s="8" t="s">
        <v>8825</v>
      </c>
      <c r="B728" s="10" t="str">
        <f aca="false">'Layout Mercado Libre'!C728</f>
        <v>Condones Sico Safety 3 Piezas</v>
      </c>
      <c r="C728" s="2" t="s">
        <v>89</v>
      </c>
      <c r="D728" s="2" t="s">
        <v>13864</v>
      </c>
      <c r="E728" s="2" t="s">
        <v>13865</v>
      </c>
      <c r="F728" s="2" t="s">
        <v>13873</v>
      </c>
      <c r="G728" s="2"/>
      <c r="H728" s="2"/>
      <c r="I728" s="2" t="s">
        <v>16144</v>
      </c>
      <c r="J728" s="2"/>
      <c r="K728" s="2" t="n">
        <v>585</v>
      </c>
      <c r="L728" s="2"/>
      <c r="M728" s="2" t="s">
        <v>16145</v>
      </c>
      <c r="N728" s="2" t="n">
        <f aca="false">COUNTA('Layout Mercado Libre'!AH728:AM728)</f>
        <v>2</v>
      </c>
      <c r="O728" s="2" t="s">
        <v>13871</v>
      </c>
      <c r="P728" s="2" t="n">
        <v>0</v>
      </c>
      <c r="Q728" s="2" t="s">
        <v>16146</v>
      </c>
    </row>
    <row r="729" customFormat="false" ht="15" hidden="false" customHeight="false" outlineLevel="0" collapsed="false">
      <c r="A729" s="8" t="s">
        <v>8836</v>
      </c>
      <c r="B729" s="10" t="str">
        <f aca="false">'Layout Mercado Libre'!C729</f>
        <v>Ensure Advance Sabor Café 237 ml</v>
      </c>
      <c r="C729" s="2" t="s">
        <v>89</v>
      </c>
      <c r="D729" s="2" t="s">
        <v>13864</v>
      </c>
      <c r="E729" s="2" t="s">
        <v>13865</v>
      </c>
      <c r="F729" s="2" t="s">
        <v>13873</v>
      </c>
      <c r="G729" s="2"/>
      <c r="H729" s="2"/>
      <c r="I729" s="2" t="s">
        <v>16147</v>
      </c>
      <c r="J729" s="2"/>
      <c r="K729" s="2" t="n">
        <v>226</v>
      </c>
      <c r="L729" s="2" t="s">
        <v>14330</v>
      </c>
      <c r="M729" s="2" t="s">
        <v>16148</v>
      </c>
      <c r="N729" s="2" t="n">
        <f aca="false">COUNTA('Layout Mercado Libre'!AH729:AM729)</f>
        <v>1</v>
      </c>
      <c r="O729" s="2" t="s">
        <v>13871</v>
      </c>
      <c r="P729" s="2" t="n">
        <v>0</v>
      </c>
      <c r="Q729" s="2" t="s">
        <v>16149</v>
      </c>
    </row>
    <row r="730" customFormat="false" ht="15" hidden="false" customHeight="false" outlineLevel="0" collapsed="false">
      <c r="A730" s="8" t="s">
        <v>8845</v>
      </c>
      <c r="B730" s="10" t="str">
        <f aca="false">'Layout Mercado Libre'!C730</f>
        <v>Crema Hidratante Nivea Creme Tarro 100 ml</v>
      </c>
      <c r="C730" s="2" t="s">
        <v>89</v>
      </c>
      <c r="D730" s="2" t="s">
        <v>13864</v>
      </c>
      <c r="E730" s="2" t="s">
        <v>13865</v>
      </c>
      <c r="F730" s="2" t="s">
        <v>13873</v>
      </c>
      <c r="G730" s="2"/>
      <c r="H730" s="2"/>
      <c r="I730" s="2" t="s">
        <v>16150</v>
      </c>
      <c r="J730" s="2"/>
      <c r="K730" s="2" t="n">
        <v>416</v>
      </c>
      <c r="L730" s="2" t="s">
        <v>16151</v>
      </c>
      <c r="M730" s="2" t="s">
        <v>16152</v>
      </c>
      <c r="N730" s="2" t="n">
        <f aca="false">COUNTA('Layout Mercado Libre'!AH730:AM730)</f>
        <v>2</v>
      </c>
      <c r="O730" s="2" t="s">
        <v>13871</v>
      </c>
      <c r="P730" s="2" t="n">
        <v>0</v>
      </c>
      <c r="Q730" s="2" t="s">
        <v>16153</v>
      </c>
    </row>
    <row r="731" customFormat="false" ht="15" hidden="false" customHeight="false" outlineLevel="0" collapsed="false">
      <c r="A731" s="8" t="s">
        <v>8855</v>
      </c>
      <c r="B731" s="10" t="str">
        <f aca="false">'Layout Mercado Libre'!C731</f>
        <v>Jardianz Empagliflozina 25 mg 30 Tabletas</v>
      </c>
      <c r="C731" s="2" t="s">
        <v>89</v>
      </c>
      <c r="D731" s="2" t="s">
        <v>13864</v>
      </c>
      <c r="E731" s="2" t="s">
        <v>13865</v>
      </c>
      <c r="F731" s="2" t="s">
        <v>13866</v>
      </c>
      <c r="G731" s="2" t="s">
        <v>13889</v>
      </c>
      <c r="H731" s="2" t="s">
        <v>13890</v>
      </c>
      <c r="I731" s="2" t="s">
        <v>16154</v>
      </c>
      <c r="J731" s="2"/>
      <c r="K731" s="2" t="n">
        <v>0</v>
      </c>
      <c r="L731" s="2" t="s">
        <v>16155</v>
      </c>
      <c r="M731" s="2" t="s">
        <v>16156</v>
      </c>
      <c r="N731" s="2" t="n">
        <f aca="false">COUNTA('Layout Mercado Libre'!AH731:AM731)</f>
        <v>2</v>
      </c>
      <c r="O731" s="2" t="s">
        <v>13938</v>
      </c>
      <c r="P731" s="2" t="n">
        <v>0</v>
      </c>
      <c r="Q731" s="2" t="s">
        <v>16157</v>
      </c>
    </row>
    <row r="732" customFormat="false" ht="15" hidden="false" customHeight="false" outlineLevel="0" collapsed="false">
      <c r="A732" s="8" t="s">
        <v>8867</v>
      </c>
      <c r="B732" s="10" t="str">
        <f aca="false">'Layout Mercado Libre'!C732</f>
        <v>Condones Prudence Clásico Lubricados 3 Piezas</v>
      </c>
      <c r="C732" s="2" t="s">
        <v>89</v>
      </c>
      <c r="D732" s="2" t="s">
        <v>13864</v>
      </c>
      <c r="E732" s="2" t="s">
        <v>13865</v>
      </c>
      <c r="F732" s="2" t="s">
        <v>13873</v>
      </c>
      <c r="G732" s="2"/>
      <c r="H732" s="2"/>
      <c r="I732" s="2" t="s">
        <v>16158</v>
      </c>
      <c r="J732" s="2"/>
      <c r="K732" s="2" t="n">
        <v>2063</v>
      </c>
      <c r="L732" s="2" t="s">
        <v>16159</v>
      </c>
      <c r="M732" s="2" t="s">
        <v>16160</v>
      </c>
      <c r="N732" s="2" t="n">
        <f aca="false">COUNTA('Layout Mercado Libre'!AH732:AM732)</f>
        <v>2</v>
      </c>
      <c r="O732" s="2" t="s">
        <v>13900</v>
      </c>
      <c r="P732" s="2" t="n">
        <v>0</v>
      </c>
      <c r="Q732" s="2" t="s">
        <v>16161</v>
      </c>
    </row>
    <row r="733" customFormat="false" ht="15" hidden="false" customHeight="false" outlineLevel="0" collapsed="false">
      <c r="A733" s="8" t="s">
        <v>8875</v>
      </c>
      <c r="B733" s="10" t="str">
        <f aca="false">'Layout Mercado Libre'!C733</f>
        <v>Meteospasmyl Alverina Simeticona 60/300 mg 20 Cápsulas</v>
      </c>
      <c r="C733" s="2" t="s">
        <v>89</v>
      </c>
      <c r="D733" s="2" t="s">
        <v>13864</v>
      </c>
      <c r="E733" s="2" t="s">
        <v>13865</v>
      </c>
      <c r="F733" s="2" t="s">
        <v>13866</v>
      </c>
      <c r="G733" s="2" t="s">
        <v>13889</v>
      </c>
      <c r="H733" s="2" t="s">
        <v>13890</v>
      </c>
      <c r="I733" s="2" t="s">
        <v>16162</v>
      </c>
      <c r="J733" s="2"/>
      <c r="K733" s="2" t="n">
        <v>19</v>
      </c>
      <c r="L733" s="2"/>
      <c r="M733" s="2" t="s">
        <v>16163</v>
      </c>
      <c r="N733" s="2" t="n">
        <f aca="false">COUNTA('Layout Mercado Libre'!AH733:AM733)</f>
        <v>2</v>
      </c>
      <c r="O733" s="2" t="s">
        <v>13871</v>
      </c>
      <c r="P733" s="2" t="n">
        <v>0</v>
      </c>
      <c r="Q733" s="2" t="s">
        <v>16164</v>
      </c>
    </row>
    <row r="734" customFormat="false" ht="15" hidden="false" customHeight="false" outlineLevel="0" collapsed="false">
      <c r="A734" s="8" t="s">
        <v>8886</v>
      </c>
      <c r="B734" s="10" t="str">
        <f aca="false">'Layout Mercado Libre'!C734</f>
        <v>Tribedoce Vitaminas B1 B6 B12 100/5/50 30 Tabletas</v>
      </c>
      <c r="C734" s="2" t="s">
        <v>89</v>
      </c>
      <c r="D734" s="2" t="s">
        <v>13864</v>
      </c>
      <c r="E734" s="2" t="s">
        <v>13865</v>
      </c>
      <c r="F734" s="2" t="s">
        <v>13866</v>
      </c>
      <c r="G734" s="2" t="s">
        <v>13867</v>
      </c>
      <c r="H734" s="2" t="s">
        <v>13868</v>
      </c>
      <c r="I734" s="2" t="s">
        <v>16165</v>
      </c>
      <c r="J734" s="2"/>
      <c r="K734" s="2" t="n">
        <v>1009</v>
      </c>
      <c r="L734" s="2"/>
      <c r="M734" s="2" t="s">
        <v>16166</v>
      </c>
      <c r="N734" s="2" t="n">
        <f aca="false">COUNTA('Layout Mercado Libre'!AH734:AM734)</f>
        <v>3</v>
      </c>
      <c r="O734" s="2" t="s">
        <v>13882</v>
      </c>
      <c r="P734" s="2" t="n">
        <v>1</v>
      </c>
      <c r="Q734" s="2" t="s">
        <v>16167</v>
      </c>
    </row>
    <row r="735" customFormat="false" ht="15" hidden="false" customHeight="false" outlineLevel="0" collapsed="false">
      <c r="A735" s="8" t="s">
        <v>8898</v>
      </c>
      <c r="B735" s="10" t="str">
        <f aca="false">'Layout Mercado Libre'!C735</f>
        <v>Denvar Cefixima 400 mg 6 Cápsulas</v>
      </c>
      <c r="C735" s="2" t="s">
        <v>89</v>
      </c>
      <c r="D735" s="2" t="s">
        <v>13864</v>
      </c>
      <c r="E735" s="2" t="s">
        <v>13865</v>
      </c>
      <c r="F735" s="2" t="s">
        <v>13866</v>
      </c>
      <c r="G735" s="2" t="s">
        <v>13967</v>
      </c>
      <c r="H735" s="2" t="s">
        <v>13968</v>
      </c>
      <c r="I735" s="2" t="s">
        <v>16168</v>
      </c>
      <c r="J735" s="2"/>
      <c r="K735" s="2" t="n">
        <v>72</v>
      </c>
      <c r="L735" s="2"/>
      <c r="M735" s="2" t="s">
        <v>16169</v>
      </c>
      <c r="N735" s="2" t="n">
        <f aca="false">COUNTA('Layout Mercado Libre'!AH735:AM735)</f>
        <v>2</v>
      </c>
      <c r="O735" s="2" t="s">
        <v>13938</v>
      </c>
      <c r="P735" s="2" t="n">
        <v>0</v>
      </c>
      <c r="Q735" s="2" t="s">
        <v>16170</v>
      </c>
    </row>
    <row r="736" customFormat="false" ht="15" hidden="false" customHeight="false" outlineLevel="0" collapsed="false">
      <c r="A736" s="8" t="s">
        <v>8909</v>
      </c>
      <c r="B736" s="10" t="str">
        <f aca="false">'Layout Mercado Libre'!C736</f>
        <v>Rastrillos Bic Comfort 3 Advance Piel Normal 12 Piezas</v>
      </c>
      <c r="C736" s="2" t="s">
        <v>89</v>
      </c>
      <c r="D736" s="2" t="s">
        <v>13945</v>
      </c>
      <c r="E736" s="2" t="s">
        <v>13865</v>
      </c>
      <c r="F736" s="2" t="s">
        <v>13873</v>
      </c>
      <c r="G736" s="2"/>
      <c r="H736" s="2"/>
      <c r="I736" s="2" t="s">
        <v>16171</v>
      </c>
      <c r="J736" s="2"/>
      <c r="K736" s="2" t="n">
        <v>100</v>
      </c>
      <c r="L736" s="2"/>
      <c r="M736" s="2" t="s">
        <v>16172</v>
      </c>
      <c r="N736" s="2" t="n">
        <f aca="false">COUNTA('Layout Mercado Libre'!AH736:AM736)</f>
        <v>2</v>
      </c>
      <c r="O736" s="2" t="s">
        <v>13938</v>
      </c>
      <c r="P736" s="2" t="n">
        <v>0</v>
      </c>
      <c r="Q736" s="2" t="s">
        <v>16173</v>
      </c>
    </row>
    <row r="737" customFormat="false" ht="15" hidden="false" customHeight="false" outlineLevel="0" collapsed="false">
      <c r="A737" s="8" t="s">
        <v>8923</v>
      </c>
      <c r="B737" s="10" t="str">
        <f aca="false">'Layout Mercado Libre'!C737</f>
        <v>Tabcin 500 mg Antigripal 60 Tabletas Efervescentes</v>
      </c>
      <c r="C737" s="2" t="s">
        <v>89</v>
      </c>
      <c r="D737" s="2" t="s">
        <v>13864</v>
      </c>
      <c r="E737" s="2" t="s">
        <v>13865</v>
      </c>
      <c r="F737" s="2" t="s">
        <v>13914</v>
      </c>
      <c r="G737" s="2"/>
      <c r="H737" s="2"/>
      <c r="I737" s="2" t="s">
        <v>16174</v>
      </c>
      <c r="J737" s="2"/>
      <c r="K737" s="2" t="n">
        <v>374</v>
      </c>
      <c r="L737" s="2" t="s">
        <v>16175</v>
      </c>
      <c r="M737" s="2" t="s">
        <v>16176</v>
      </c>
      <c r="N737" s="2" t="n">
        <f aca="false">COUNTA('Layout Mercado Libre'!AH737:AM737)</f>
        <v>1</v>
      </c>
      <c r="O737" s="2" t="s">
        <v>13938</v>
      </c>
      <c r="P737" s="2" t="n">
        <v>0</v>
      </c>
      <c r="Q737" s="2" t="s">
        <v>16177</v>
      </c>
    </row>
    <row r="738" customFormat="false" ht="15" hidden="false" customHeight="false" outlineLevel="0" collapsed="false">
      <c r="A738" s="8" t="s">
        <v>8935</v>
      </c>
      <c r="B738" s="10" t="str">
        <f aca="false">'Layout Mercado Libre'!C738</f>
        <v>Dolac Sublingual Ketorolaco 30 mg 4 Tabletas</v>
      </c>
      <c r="C738" s="2" t="s">
        <v>89</v>
      </c>
      <c r="D738" s="2" t="s">
        <v>13864</v>
      </c>
      <c r="E738" s="2" t="s">
        <v>13865</v>
      </c>
      <c r="F738" s="2" t="s">
        <v>13866</v>
      </c>
      <c r="G738" s="2" t="s">
        <v>13940</v>
      </c>
      <c r="H738" s="2" t="s">
        <v>13941</v>
      </c>
      <c r="I738" s="2" t="s">
        <v>16178</v>
      </c>
      <c r="J738" s="2"/>
      <c r="K738" s="2" t="n">
        <v>0</v>
      </c>
      <c r="L738" s="2" t="s">
        <v>16179</v>
      </c>
      <c r="M738" s="2" t="s">
        <v>16180</v>
      </c>
      <c r="N738" s="2" t="n">
        <f aca="false">COUNTA('Layout Mercado Libre'!AH738:AM738)</f>
        <v>2</v>
      </c>
      <c r="O738" s="2" t="s">
        <v>13938</v>
      </c>
      <c r="P738" s="2" t="n">
        <v>0</v>
      </c>
      <c r="Q738" s="2" t="s">
        <v>16181</v>
      </c>
    </row>
    <row r="739" customFormat="false" ht="15" hidden="false" customHeight="false" outlineLevel="0" collapsed="false">
      <c r="A739" s="8" t="s">
        <v>8945</v>
      </c>
      <c r="B739" s="10" t="str">
        <f aca="false">'Layout Mercado Libre'!C739</f>
        <v>Amoxil Amoxicilina Suspensión 250 mg/5 ml 75 ml</v>
      </c>
      <c r="C739" s="2" t="s">
        <v>89</v>
      </c>
      <c r="D739" s="2" t="s">
        <v>13864</v>
      </c>
      <c r="E739" s="2" t="s">
        <v>13865</v>
      </c>
      <c r="F739" s="2" t="s">
        <v>13866</v>
      </c>
      <c r="G739" s="2" t="s">
        <v>13967</v>
      </c>
      <c r="H739" s="2" t="s">
        <v>13968</v>
      </c>
      <c r="I739" s="2" t="s">
        <v>16182</v>
      </c>
      <c r="J739" s="2"/>
      <c r="K739" s="2" t="n">
        <v>57</v>
      </c>
      <c r="L739" s="2"/>
      <c r="M739" s="2" t="s">
        <v>16183</v>
      </c>
      <c r="N739" s="2" t="n">
        <f aca="false">COUNTA('Layout Mercado Libre'!AH739:AM739)</f>
        <v>2</v>
      </c>
      <c r="O739" s="2" t="s">
        <v>13882</v>
      </c>
      <c r="P739" s="2" t="n">
        <v>0</v>
      </c>
      <c r="Q739" s="2" t="s">
        <v>16184</v>
      </c>
    </row>
    <row r="740" customFormat="false" ht="15" hidden="false" customHeight="false" outlineLevel="0" collapsed="false">
      <c r="A740" s="8" t="s">
        <v>8956</v>
      </c>
      <c r="B740" s="10" t="str">
        <f aca="false">'Layout Mercado Libre'!C740</f>
        <v>Utrogestan Progesterona 200 mg 14 Cápsulas</v>
      </c>
      <c r="C740" s="2" t="s">
        <v>89</v>
      </c>
      <c r="D740" s="2" t="s">
        <v>13864</v>
      </c>
      <c r="E740" s="2" t="s">
        <v>13865</v>
      </c>
      <c r="F740" s="2" t="s">
        <v>13866</v>
      </c>
      <c r="G740" s="2" t="s">
        <v>14225</v>
      </c>
      <c r="H740" s="2" t="s">
        <v>14226</v>
      </c>
      <c r="I740" s="2" t="s">
        <v>16185</v>
      </c>
      <c r="J740" s="2"/>
      <c r="K740" s="2" t="n">
        <v>188</v>
      </c>
      <c r="L740" s="2" t="s">
        <v>16186</v>
      </c>
      <c r="M740" s="2" t="s">
        <v>16187</v>
      </c>
      <c r="N740" s="2" t="n">
        <f aca="false">COUNTA('Layout Mercado Libre'!AH740:AM740)</f>
        <v>2</v>
      </c>
      <c r="O740" s="2" t="s">
        <v>13882</v>
      </c>
      <c r="P740" s="2" t="n">
        <v>0</v>
      </c>
      <c r="Q740" s="2" t="s">
        <v>16188</v>
      </c>
    </row>
    <row r="741" customFormat="false" ht="15" hidden="false" customHeight="false" outlineLevel="0" collapsed="false">
      <c r="A741" s="8" t="s">
        <v>8968</v>
      </c>
      <c r="B741" s="10" t="str">
        <f aca="false">'Layout Mercado Libre'!C741</f>
        <v>Arfla Rifaximina 200 mg 28 Tabletas</v>
      </c>
      <c r="C741" s="2" t="s">
        <v>89</v>
      </c>
      <c r="D741" s="2" t="s">
        <v>13864</v>
      </c>
      <c r="E741" s="2" t="s">
        <v>13865</v>
      </c>
      <c r="F741" s="2" t="s">
        <v>13866</v>
      </c>
      <c r="G741" s="2" t="s">
        <v>13967</v>
      </c>
      <c r="H741" s="2" t="s">
        <v>13968</v>
      </c>
      <c r="I741" s="2" t="s">
        <v>16189</v>
      </c>
      <c r="J741" s="2"/>
      <c r="K741" s="2" t="n">
        <v>90</v>
      </c>
      <c r="L741" s="2"/>
      <c r="M741" s="2" t="s">
        <v>16190</v>
      </c>
      <c r="N741" s="2" t="n">
        <f aca="false">COUNTA('Layout Mercado Libre'!AH741:AM741)</f>
        <v>3</v>
      </c>
      <c r="O741" s="2" t="s">
        <v>13871</v>
      </c>
      <c r="P741" s="2" t="n">
        <v>0</v>
      </c>
      <c r="Q741" s="2" t="s">
        <v>16191</v>
      </c>
    </row>
    <row r="742" customFormat="false" ht="15" hidden="false" customHeight="false" outlineLevel="0" collapsed="false">
      <c r="A742" s="8" t="s">
        <v>8979</v>
      </c>
      <c r="B742" s="10" t="str">
        <f aca="false">'Layout Mercado Libre'!C742</f>
        <v>Crema Dental Colgate Máxima Protección Anticaries 90 ml</v>
      </c>
      <c r="C742" s="2" t="s">
        <v>89</v>
      </c>
      <c r="D742" s="2" t="s">
        <v>13864</v>
      </c>
      <c r="E742" s="2" t="s">
        <v>13865</v>
      </c>
      <c r="F742" s="2" t="s">
        <v>13873</v>
      </c>
      <c r="G742" s="2"/>
      <c r="H742" s="2"/>
      <c r="I742" s="2" t="s">
        <v>16192</v>
      </c>
      <c r="J742" s="2"/>
      <c r="K742" s="2" t="n">
        <v>1308</v>
      </c>
      <c r="L742" s="2"/>
      <c r="M742" s="2" t="s">
        <v>16193</v>
      </c>
      <c r="N742" s="2" t="n">
        <f aca="false">COUNTA('Layout Mercado Libre'!AH742:AM742)</f>
        <v>3</v>
      </c>
      <c r="O742" s="2" t="s">
        <v>13871</v>
      </c>
      <c r="P742" s="2" t="n">
        <v>0</v>
      </c>
      <c r="Q742" s="2" t="s">
        <v>16194</v>
      </c>
    </row>
    <row r="743" customFormat="false" ht="15" hidden="false" customHeight="false" outlineLevel="0" collapsed="false">
      <c r="A743" s="8" t="s">
        <v>8990</v>
      </c>
      <c r="B743" s="10" t="str">
        <f aca="false">'Layout Mercado Libre'!C743</f>
        <v>Desodorante Axe Apollo Aerosol Hombre 150 ml</v>
      </c>
      <c r="C743" s="2" t="s">
        <v>89</v>
      </c>
      <c r="D743" s="2" t="s">
        <v>13864</v>
      </c>
      <c r="E743" s="2" t="s">
        <v>13865</v>
      </c>
      <c r="F743" s="2" t="s">
        <v>13873</v>
      </c>
      <c r="G743" s="2"/>
      <c r="H743" s="2"/>
      <c r="I743" s="2" t="s">
        <v>16195</v>
      </c>
      <c r="J743" s="2"/>
      <c r="K743" s="2" t="n">
        <v>79</v>
      </c>
      <c r="L743" s="2" t="s">
        <v>16196</v>
      </c>
      <c r="M743" s="2" t="s">
        <v>16197</v>
      </c>
      <c r="N743" s="2" t="n">
        <f aca="false">COUNTA('Layout Mercado Libre'!AH743:AM743)</f>
        <v>1</v>
      </c>
      <c r="O743" s="2" t="s">
        <v>13871</v>
      </c>
      <c r="P743" s="2" t="n">
        <v>0</v>
      </c>
      <c r="Q743" s="2" t="s">
        <v>16198</v>
      </c>
    </row>
    <row r="744" customFormat="false" ht="15" hidden="false" customHeight="false" outlineLevel="0" collapsed="false">
      <c r="A744" s="8" t="s">
        <v>8999</v>
      </c>
      <c r="B744" s="10" t="str">
        <f aca="false">'Layout Mercado Libre'!C744</f>
        <v>Lodestar Zid Losartán/Hidroclorotiazida 50/12.5 mg 30 Tab</v>
      </c>
      <c r="C744" s="2" t="s">
        <v>89</v>
      </c>
      <c r="D744" s="2" t="s">
        <v>13864</v>
      </c>
      <c r="E744" s="2" t="s">
        <v>13865</v>
      </c>
      <c r="F744" s="2" t="s">
        <v>13866</v>
      </c>
      <c r="G744" s="2" t="s">
        <v>14465</v>
      </c>
      <c r="H744" s="2" t="s">
        <v>14466</v>
      </c>
      <c r="I744" s="2" t="s">
        <v>16199</v>
      </c>
      <c r="J744" s="2"/>
      <c r="K744" s="2" t="n">
        <v>51</v>
      </c>
      <c r="L744" s="2"/>
      <c r="M744" s="2" t="s">
        <v>16200</v>
      </c>
      <c r="N744" s="2" t="n">
        <f aca="false">COUNTA('Layout Mercado Libre'!AH744:AM744)</f>
        <v>4</v>
      </c>
      <c r="O744" s="2" t="s">
        <v>13871</v>
      </c>
      <c r="P744" s="2" t="n">
        <v>0</v>
      </c>
      <c r="Q744" s="2" t="s">
        <v>16201</v>
      </c>
    </row>
    <row r="745" customFormat="false" ht="15" hidden="false" customHeight="false" outlineLevel="0" collapsed="false">
      <c r="A745" s="8" t="s">
        <v>9013</v>
      </c>
      <c r="B745" s="10" t="str">
        <f aca="false">'Layout Mercado Libre'!C745</f>
        <v>Derman Crema Antimicótica Ácido Undecilénico 25 g</v>
      </c>
      <c r="C745" s="2" t="s">
        <v>89</v>
      </c>
      <c r="D745" s="2" t="s">
        <v>13864</v>
      </c>
      <c r="E745" s="2" t="s">
        <v>13865</v>
      </c>
      <c r="F745" s="2" t="s">
        <v>13914</v>
      </c>
      <c r="G745" s="2"/>
      <c r="H745" s="2"/>
      <c r="I745" s="2" t="s">
        <v>16202</v>
      </c>
      <c r="J745" s="2"/>
      <c r="K745" s="2" t="n">
        <v>877</v>
      </c>
      <c r="L745" s="2"/>
      <c r="M745" s="2" t="s">
        <v>16203</v>
      </c>
      <c r="N745" s="2" t="n">
        <f aca="false">COUNTA('Layout Mercado Libre'!AH745:AM745)</f>
        <v>3</v>
      </c>
      <c r="O745" s="2" t="s">
        <v>13871</v>
      </c>
      <c r="P745" s="2" t="n">
        <v>0</v>
      </c>
      <c r="Q745" s="2" t="s">
        <v>16204</v>
      </c>
    </row>
    <row r="746" customFormat="false" ht="15" hidden="false" customHeight="false" outlineLevel="0" collapsed="false">
      <c r="A746" s="8" t="s">
        <v>9025</v>
      </c>
      <c r="B746" s="10" t="str">
        <f aca="false">'Layout Mercado Libre'!C746</f>
        <v>Jeringas Insulina Ultra-Fine Embecta 0.3 ml 31G 6 mm 10 Pzas</v>
      </c>
      <c r="C746" s="2" t="s">
        <v>89</v>
      </c>
      <c r="D746" s="2" t="s">
        <v>13864</v>
      </c>
      <c r="E746" s="2" t="s">
        <v>13865</v>
      </c>
      <c r="F746" s="2" t="s">
        <v>13873</v>
      </c>
      <c r="G746" s="2"/>
      <c r="H746" s="2"/>
      <c r="I746" s="2" t="s">
        <v>16205</v>
      </c>
      <c r="J746" s="2"/>
      <c r="K746" s="2" t="n">
        <v>538</v>
      </c>
      <c r="L746" s="2"/>
      <c r="M746" s="2" t="s">
        <v>16206</v>
      </c>
      <c r="N746" s="2" t="n">
        <f aca="false">COUNTA('Layout Mercado Libre'!AH746:AM746)</f>
        <v>1</v>
      </c>
      <c r="O746" s="2" t="s">
        <v>13871</v>
      </c>
      <c r="P746" s="2" t="n">
        <v>0</v>
      </c>
      <c r="Q746" s="2" t="s">
        <v>16207</v>
      </c>
    </row>
    <row r="747" customFormat="false" ht="15" hidden="false" customHeight="false" outlineLevel="0" collapsed="false">
      <c r="A747" s="8" t="s">
        <v>9033</v>
      </c>
      <c r="B747" s="10" t="str">
        <f aca="false">'Layout Mercado Libre'!C747</f>
        <v>Glucovance Metformina/Glibenclamida 500/2.5 mg 60 Tabletas</v>
      </c>
      <c r="C747" s="2" t="s">
        <v>89</v>
      </c>
      <c r="D747" s="2" t="s">
        <v>13864</v>
      </c>
      <c r="E747" s="2" t="s">
        <v>13865</v>
      </c>
      <c r="F747" s="2" t="s">
        <v>13866</v>
      </c>
      <c r="G747" s="2" t="s">
        <v>13889</v>
      </c>
      <c r="H747" s="2" t="s">
        <v>13890</v>
      </c>
      <c r="I747" s="2" t="s">
        <v>16208</v>
      </c>
      <c r="J747" s="2"/>
      <c r="K747" s="2" t="n">
        <v>70</v>
      </c>
      <c r="L747" s="2"/>
      <c r="M747" s="2" t="s">
        <v>16209</v>
      </c>
      <c r="N747" s="2" t="n">
        <f aca="false">COUNTA('Layout Mercado Libre'!AH747:AM747)</f>
        <v>3</v>
      </c>
      <c r="O747" s="2" t="s">
        <v>13882</v>
      </c>
      <c r="P747" s="2" t="n">
        <v>0</v>
      </c>
      <c r="Q747" s="2" t="s">
        <v>16210</v>
      </c>
    </row>
    <row r="748" customFormat="false" ht="15" hidden="false" customHeight="false" outlineLevel="0" collapsed="false">
      <c r="A748" s="8" t="s">
        <v>9044</v>
      </c>
      <c r="B748" s="10" t="str">
        <f aca="false">'Layout Mercado Libre'!C748</f>
        <v>Ursofalk Ácido Ursodeoxicólico 250 mg 50 Cápsulas</v>
      </c>
      <c r="C748" s="2" t="s">
        <v>89</v>
      </c>
      <c r="D748" s="2" t="s">
        <v>13864</v>
      </c>
      <c r="E748" s="2" t="s">
        <v>13865</v>
      </c>
      <c r="F748" s="2" t="s">
        <v>13866</v>
      </c>
      <c r="G748" s="2" t="s">
        <v>13889</v>
      </c>
      <c r="H748" s="2" t="s">
        <v>13890</v>
      </c>
      <c r="I748" s="2" t="s">
        <v>16211</v>
      </c>
      <c r="J748" s="2"/>
      <c r="K748" s="2" t="n">
        <v>57</v>
      </c>
      <c r="L748" s="2"/>
      <c r="M748" s="2" t="s">
        <v>16212</v>
      </c>
      <c r="N748" s="2" t="n">
        <f aca="false">COUNTA('Layout Mercado Libre'!AH748:AM748)</f>
        <v>1</v>
      </c>
      <c r="O748" s="2" t="s">
        <v>13938</v>
      </c>
      <c r="P748" s="2" t="n">
        <v>0</v>
      </c>
      <c r="Q748" s="2" t="s">
        <v>16213</v>
      </c>
    </row>
    <row r="749" customFormat="false" ht="15" hidden="false" customHeight="false" outlineLevel="0" collapsed="false">
      <c r="A749" s="8" t="s">
        <v>9055</v>
      </c>
      <c r="B749" s="10" t="str">
        <f aca="false">'Layout Mercado Libre'!C749</f>
        <v>Zanidip Lercanidipino 10 mg 30 Tabletas</v>
      </c>
      <c r="C749" s="2" t="s">
        <v>89</v>
      </c>
      <c r="D749" s="2" t="s">
        <v>13864</v>
      </c>
      <c r="E749" s="2" t="s">
        <v>13865</v>
      </c>
      <c r="F749" s="2" t="s">
        <v>13866</v>
      </c>
      <c r="G749" s="2" t="s">
        <v>14465</v>
      </c>
      <c r="H749" s="2" t="s">
        <v>14466</v>
      </c>
      <c r="I749" s="2" t="s">
        <v>16214</v>
      </c>
      <c r="J749" s="2"/>
      <c r="K749" s="2" t="n">
        <v>31</v>
      </c>
      <c r="L749" s="2"/>
      <c r="M749" s="2" t="s">
        <v>16215</v>
      </c>
      <c r="N749" s="2" t="n">
        <f aca="false">COUNTA('Layout Mercado Libre'!AH749:AM749)</f>
        <v>2</v>
      </c>
      <c r="O749" s="2" t="s">
        <v>13882</v>
      </c>
      <c r="P749" s="2" t="n">
        <v>0</v>
      </c>
      <c r="Q749" s="2" t="s">
        <v>16216</v>
      </c>
    </row>
    <row r="750" customFormat="false" ht="15" hidden="false" customHeight="false" outlineLevel="0" collapsed="false">
      <c r="A750" s="8" t="s">
        <v>9066</v>
      </c>
      <c r="B750" s="10" t="str">
        <f aca="false">'Layout Mercado Libre'!C750</f>
        <v>Crema Nivea Creme Tarro 200 ml Humectante Multiusos</v>
      </c>
      <c r="C750" s="2" t="s">
        <v>89</v>
      </c>
      <c r="D750" s="2" t="s">
        <v>13864</v>
      </c>
      <c r="E750" s="2" t="s">
        <v>13865</v>
      </c>
      <c r="F750" s="2" t="s">
        <v>13873</v>
      </c>
      <c r="G750" s="2"/>
      <c r="H750" s="2"/>
      <c r="I750" s="2" t="s">
        <v>16217</v>
      </c>
      <c r="J750" s="2"/>
      <c r="K750" s="2" t="n">
        <v>620</v>
      </c>
      <c r="L750" s="2" t="s">
        <v>16218</v>
      </c>
      <c r="M750" s="2" t="s">
        <v>16219</v>
      </c>
      <c r="N750" s="2" t="n">
        <f aca="false">COUNTA('Layout Mercado Libre'!AH750:AM750)</f>
        <v>2</v>
      </c>
      <c r="O750" s="2" t="s">
        <v>13871</v>
      </c>
      <c r="P750" s="2" t="n">
        <v>0</v>
      </c>
      <c r="Q750" s="2" t="s">
        <v>16220</v>
      </c>
    </row>
    <row r="751" customFormat="false" ht="15" hidden="false" customHeight="false" outlineLevel="0" collapsed="false">
      <c r="A751" s="8" t="s">
        <v>9076</v>
      </c>
      <c r="B751" s="10" t="str">
        <f aca="false">'Layout Mercado Libre'!C751</f>
        <v>Biomesina Compuesta Butilhioscina Metamizol 10 Grageas</v>
      </c>
      <c r="C751" s="2" t="s">
        <v>89</v>
      </c>
      <c r="D751" s="2" t="s">
        <v>13864</v>
      </c>
      <c r="E751" s="2" t="s">
        <v>13865</v>
      </c>
      <c r="F751" s="2" t="s">
        <v>13932</v>
      </c>
      <c r="G751" s="2"/>
      <c r="H751" s="2"/>
      <c r="I751" s="2" t="s">
        <v>16221</v>
      </c>
      <c r="J751" s="2"/>
      <c r="K751" s="2" t="n">
        <v>1858</v>
      </c>
      <c r="L751" s="2"/>
      <c r="M751" s="2" t="s">
        <v>16222</v>
      </c>
      <c r="N751" s="2" t="n">
        <f aca="false">COUNTA('Layout Mercado Libre'!AH751:AM751)</f>
        <v>3</v>
      </c>
      <c r="O751" s="2" t="s">
        <v>13882</v>
      </c>
      <c r="P751" s="2" t="n">
        <v>0</v>
      </c>
      <c r="Q751" s="2" t="s">
        <v>16223</v>
      </c>
    </row>
    <row r="752" customFormat="false" ht="15" hidden="false" customHeight="false" outlineLevel="0" collapsed="false">
      <c r="A752" s="8" t="s">
        <v>9090</v>
      </c>
      <c r="B752" s="10" t="str">
        <f aca="false">'Layout Mercado Libre'!C752</f>
        <v>Tampones Tampax Pearl Super Plus 8 Piezas</v>
      </c>
      <c r="C752" s="2" t="s">
        <v>89</v>
      </c>
      <c r="D752" s="2" t="s">
        <v>13864</v>
      </c>
      <c r="E752" s="2" t="s">
        <v>13865</v>
      </c>
      <c r="F752" s="2" t="s">
        <v>13873</v>
      </c>
      <c r="G752" s="2"/>
      <c r="H752" s="2"/>
      <c r="I752" s="2" t="s">
        <v>16224</v>
      </c>
      <c r="J752" s="2"/>
      <c r="K752" s="2" t="n">
        <v>3</v>
      </c>
      <c r="L752" s="2"/>
      <c r="M752" s="2" t="s">
        <v>16225</v>
      </c>
      <c r="N752" s="2" t="n">
        <f aca="false">COUNTA('Layout Mercado Libre'!AH752:AM752)</f>
        <v>1</v>
      </c>
      <c r="O752" s="2" t="s">
        <v>13871</v>
      </c>
      <c r="P752" s="2" t="n">
        <v>0</v>
      </c>
      <c r="Q752" s="2" t="s">
        <v>16226</v>
      </c>
    </row>
    <row r="753" customFormat="false" ht="15" hidden="false" customHeight="false" outlineLevel="0" collapsed="false">
      <c r="A753" s="8" t="s">
        <v>9101</v>
      </c>
      <c r="B753" s="10" t="str">
        <f aca="false">'Layout Mercado Libre'!C753</f>
        <v>Ciproflox Ciprofloxacino 500 mg 6 Cápsulas</v>
      </c>
      <c r="C753" s="2" t="s">
        <v>89</v>
      </c>
      <c r="D753" s="2" t="s">
        <v>13864</v>
      </c>
      <c r="E753" s="2" t="s">
        <v>13865</v>
      </c>
      <c r="F753" s="2" t="s">
        <v>13866</v>
      </c>
      <c r="G753" s="2" t="s">
        <v>13967</v>
      </c>
      <c r="H753" s="2" t="s">
        <v>13968</v>
      </c>
      <c r="I753" s="2" t="s">
        <v>16227</v>
      </c>
      <c r="J753" s="2"/>
      <c r="K753" s="2" t="n">
        <v>238</v>
      </c>
      <c r="L753" s="2"/>
      <c r="M753" s="2" t="s">
        <v>16228</v>
      </c>
      <c r="N753" s="2" t="n">
        <f aca="false">COUNTA('Layout Mercado Libre'!AH753:AM753)</f>
        <v>1</v>
      </c>
      <c r="O753" s="2" t="s">
        <v>13871</v>
      </c>
      <c r="P753" s="2" t="n">
        <v>0</v>
      </c>
      <c r="Q753" s="2" t="s">
        <v>16229</v>
      </c>
    </row>
    <row r="754" customFormat="false" ht="15" hidden="false" customHeight="false" outlineLevel="0" collapsed="false">
      <c r="A754" s="8" t="s">
        <v>9111</v>
      </c>
      <c r="B754" s="10" t="str">
        <f aca="false">'Layout Mercado Libre'!C754</f>
        <v>Cera Modeladora Xiomara Wax &amp; Shine Efecto Ring 60 g</v>
      </c>
      <c r="C754" s="2" t="s">
        <v>89</v>
      </c>
      <c r="D754" s="2" t="s">
        <v>13864</v>
      </c>
      <c r="E754" s="2" t="s">
        <v>13865</v>
      </c>
      <c r="F754" s="2" t="s">
        <v>13873</v>
      </c>
      <c r="G754" s="2"/>
      <c r="H754" s="2"/>
      <c r="I754" s="2" t="s">
        <v>16230</v>
      </c>
      <c r="J754" s="2"/>
      <c r="K754" s="2" t="n">
        <v>512</v>
      </c>
      <c r="L754" s="2"/>
      <c r="M754" s="2" t="s">
        <v>16231</v>
      </c>
      <c r="N754" s="2" t="n">
        <f aca="false">COUNTA('Layout Mercado Libre'!AH754:AM754)</f>
        <v>2</v>
      </c>
      <c r="O754" s="2" t="s">
        <v>13882</v>
      </c>
      <c r="P754" s="2" t="n">
        <v>0</v>
      </c>
      <c r="Q754" s="2" t="s">
        <v>16232</v>
      </c>
    </row>
    <row r="755" customFormat="false" ht="15" hidden="false" customHeight="false" outlineLevel="0" collapsed="false">
      <c r="A755" s="8" t="s">
        <v>9121</v>
      </c>
      <c r="B755" s="10" t="str">
        <f aca="false">'Layout Mercado Libre'!C755</f>
        <v>Gabirol Rimantadina 100 mg 14 Cápsulas</v>
      </c>
      <c r="C755" s="2" t="s">
        <v>89</v>
      </c>
      <c r="D755" s="2" t="s">
        <v>13864</v>
      </c>
      <c r="E755" s="2" t="s">
        <v>13865</v>
      </c>
      <c r="F755" s="2" t="s">
        <v>13866</v>
      </c>
      <c r="G755" s="2" t="s">
        <v>13967</v>
      </c>
      <c r="H755" s="2" t="s">
        <v>13968</v>
      </c>
      <c r="I755" s="2" t="s">
        <v>16233</v>
      </c>
      <c r="J755" s="2"/>
      <c r="K755" s="2" t="n">
        <v>61</v>
      </c>
      <c r="L755" s="2"/>
      <c r="M755" s="2" t="s">
        <v>16234</v>
      </c>
      <c r="N755" s="2" t="n">
        <f aca="false">COUNTA('Layout Mercado Libre'!AH755:AM755)</f>
        <v>2</v>
      </c>
      <c r="O755" s="2" t="s">
        <v>13938</v>
      </c>
      <c r="P755" s="2" t="n">
        <v>0</v>
      </c>
      <c r="Q755" s="2" t="s">
        <v>16235</v>
      </c>
    </row>
    <row r="756" customFormat="false" ht="15" hidden="false" customHeight="false" outlineLevel="0" collapsed="false">
      <c r="A756" s="8" t="s">
        <v>9132</v>
      </c>
      <c r="B756" s="10" t="str">
        <f aca="false">'Layout Mercado Libre'!C756</f>
        <v>Cyclofemina 25 mg/5 mg Suspensión Inyectable Jeringa 0.5 ml</v>
      </c>
      <c r="C756" s="2" t="s">
        <v>89</v>
      </c>
      <c r="D756" s="2" t="s">
        <v>13864</v>
      </c>
      <c r="E756" s="2" t="s">
        <v>13865</v>
      </c>
      <c r="F756" s="2" t="s">
        <v>13866</v>
      </c>
      <c r="G756" s="2" t="s">
        <v>14225</v>
      </c>
      <c r="H756" s="2" t="s">
        <v>14226</v>
      </c>
      <c r="I756" s="2" t="s">
        <v>16236</v>
      </c>
      <c r="J756" s="2"/>
      <c r="K756" s="2" t="n">
        <v>47</v>
      </c>
      <c r="L756" s="2"/>
      <c r="M756" s="2" t="s">
        <v>16237</v>
      </c>
      <c r="N756" s="2" t="n">
        <f aca="false">COUNTA('Layout Mercado Libre'!AH756:AM756)</f>
        <v>3</v>
      </c>
      <c r="O756" s="2" t="s">
        <v>13882</v>
      </c>
      <c r="P756" s="2" t="n">
        <v>0</v>
      </c>
      <c r="Q756" s="2" t="s">
        <v>16238</v>
      </c>
    </row>
    <row r="757" customFormat="false" ht="15" hidden="false" customHeight="false" outlineLevel="0" collapsed="false">
      <c r="A757" s="8" t="s">
        <v>9146</v>
      </c>
      <c r="B757" s="10" t="str">
        <f aca="false">'Layout Mercado Libre'!C757</f>
        <v>Elevit 2-Omegas Suplemento con DHA Omega 3 28 Cápsulas</v>
      </c>
      <c r="C757" s="2" t="s">
        <v>89</v>
      </c>
      <c r="D757" s="2" t="s">
        <v>13864</v>
      </c>
      <c r="E757" s="2" t="s">
        <v>13865</v>
      </c>
      <c r="F757" s="2" t="s">
        <v>13873</v>
      </c>
      <c r="G757" s="2"/>
      <c r="H757" s="2"/>
      <c r="I757" s="2" t="s">
        <v>16239</v>
      </c>
      <c r="J757" s="2"/>
      <c r="K757" s="2" t="n">
        <v>120</v>
      </c>
      <c r="L757" s="2"/>
      <c r="M757" s="2" t="s">
        <v>16240</v>
      </c>
      <c r="N757" s="2" t="n">
        <f aca="false">COUNTA('Layout Mercado Libre'!AH757:AM757)</f>
        <v>2</v>
      </c>
      <c r="O757" s="2" t="s">
        <v>13882</v>
      </c>
      <c r="P757" s="2" t="n">
        <v>0</v>
      </c>
      <c r="Q757" s="2" t="s">
        <v>16241</v>
      </c>
    </row>
    <row r="758" customFormat="false" ht="15" hidden="false" customHeight="false" outlineLevel="0" collapsed="false">
      <c r="A758" s="8" t="s">
        <v>9156</v>
      </c>
      <c r="B758" s="10" t="str">
        <f aca="false">'Layout Mercado Libre'!C758</f>
        <v>Cinta Microporosa Cintapore Piel 2.5 cm x 9.2 m 12 Rollos</v>
      </c>
      <c r="C758" s="2" t="s">
        <v>89</v>
      </c>
      <c r="D758" s="2" t="s">
        <v>13945</v>
      </c>
      <c r="E758" s="2" t="s">
        <v>13946</v>
      </c>
      <c r="F758" s="2" t="s">
        <v>13873</v>
      </c>
      <c r="G758" s="2"/>
      <c r="H758" s="2"/>
      <c r="I758" s="2" t="s">
        <v>16242</v>
      </c>
      <c r="J758" s="2"/>
      <c r="K758" s="2" t="n">
        <v>148</v>
      </c>
      <c r="L758" s="2"/>
      <c r="M758" s="2" t="s">
        <v>16243</v>
      </c>
      <c r="N758" s="2" t="n">
        <f aca="false">COUNTA('Layout Mercado Libre'!AH758:AM758)</f>
        <v>1</v>
      </c>
      <c r="O758" s="2" t="s">
        <v>13871</v>
      </c>
      <c r="P758" s="2" t="n">
        <v>0</v>
      </c>
      <c r="Q758" s="2" t="s">
        <v>16244</v>
      </c>
    </row>
    <row r="759" customFormat="false" ht="15" hidden="false" customHeight="false" outlineLevel="0" collapsed="false">
      <c r="A759" s="8" t="s">
        <v>9168</v>
      </c>
      <c r="B759" s="10" t="str">
        <f aca="false">'Layout Mercado Libre'!C759</f>
        <v>Tampones Saba Compac Super Plus con Aplicador 10 Piezas</v>
      </c>
      <c r="C759" s="2" t="s">
        <v>89</v>
      </c>
      <c r="D759" s="2" t="s">
        <v>13864</v>
      </c>
      <c r="E759" s="2" t="s">
        <v>13865</v>
      </c>
      <c r="F759" s="2" t="s">
        <v>13873</v>
      </c>
      <c r="G759" s="2"/>
      <c r="H759" s="2"/>
      <c r="I759" s="2" t="s">
        <v>16245</v>
      </c>
      <c r="J759" s="2"/>
      <c r="K759" s="2" t="n">
        <v>11</v>
      </c>
      <c r="L759" s="2"/>
      <c r="M759" s="2" t="s">
        <v>16246</v>
      </c>
      <c r="N759" s="2" t="n">
        <f aca="false">COUNTA('Layout Mercado Libre'!AH759:AM759)</f>
        <v>1</v>
      </c>
      <c r="O759" s="2" t="s">
        <v>13938</v>
      </c>
      <c r="P759" s="2" t="n">
        <v>0</v>
      </c>
      <c r="Q759" s="2" t="s">
        <v>16247</v>
      </c>
    </row>
    <row r="760" customFormat="false" ht="15" hidden="false" customHeight="false" outlineLevel="0" collapsed="false">
      <c r="A760" s="8" t="s">
        <v>9178</v>
      </c>
      <c r="B760" s="10" t="str">
        <f aca="false">'Layout Mercado Libre'!C760</f>
        <v>Italdermol Extracto de Triticum vulgare 600 mg 6 Óvulos</v>
      </c>
      <c r="C760" s="2" t="s">
        <v>89</v>
      </c>
      <c r="D760" s="2" t="s">
        <v>13864</v>
      </c>
      <c r="E760" s="2" t="s">
        <v>13865</v>
      </c>
      <c r="F760" s="2" t="s">
        <v>13932</v>
      </c>
      <c r="G760" s="2"/>
      <c r="H760" s="2"/>
      <c r="I760" s="2" t="s">
        <v>16248</v>
      </c>
      <c r="J760" s="2"/>
      <c r="K760" s="2" t="n">
        <v>48</v>
      </c>
      <c r="L760" s="2"/>
      <c r="M760" s="2" t="s">
        <v>16249</v>
      </c>
      <c r="N760" s="2" t="n">
        <f aca="false">COUNTA('Layout Mercado Libre'!AH760:AM760)</f>
        <v>2</v>
      </c>
      <c r="O760" s="2" t="s">
        <v>13882</v>
      </c>
      <c r="P760" s="2" t="n">
        <v>0</v>
      </c>
      <c r="Q760" s="2" t="s">
        <v>16250</v>
      </c>
    </row>
    <row r="761" customFormat="false" ht="15" hidden="false" customHeight="false" outlineLevel="0" collapsed="false">
      <c r="A761" s="8" t="s">
        <v>9188</v>
      </c>
      <c r="B761" s="10" t="str">
        <f aca="false">'Layout Mercado Libre'!C761</f>
        <v>Tylenol Infantil Paracetamol Suspensión 3.2 g/100 ml 120 ml</v>
      </c>
      <c r="C761" s="2" t="s">
        <v>89</v>
      </c>
      <c r="D761" s="2" t="s">
        <v>13864</v>
      </c>
      <c r="E761" s="2" t="s">
        <v>13865</v>
      </c>
      <c r="F761" s="2" t="s">
        <v>13914</v>
      </c>
      <c r="G761" s="2"/>
      <c r="H761" s="2"/>
      <c r="I761" s="2" t="s">
        <v>16251</v>
      </c>
      <c r="J761" s="2"/>
      <c r="K761" s="2" t="n">
        <v>167</v>
      </c>
      <c r="L761" s="2"/>
      <c r="M761" s="2" t="s">
        <v>16252</v>
      </c>
      <c r="N761" s="2" t="n">
        <f aca="false">COUNTA('Layout Mercado Libre'!AH761:AM761)</f>
        <v>3</v>
      </c>
      <c r="O761" s="2" t="s">
        <v>13882</v>
      </c>
      <c r="P761" s="2" t="n">
        <v>1</v>
      </c>
      <c r="Q761" s="2" t="s">
        <v>16253</v>
      </c>
    </row>
    <row r="762" customFormat="false" ht="15" hidden="false" customHeight="false" outlineLevel="0" collapsed="false">
      <c r="A762" s="8" t="s">
        <v>9202</v>
      </c>
      <c r="B762" s="10" t="str">
        <f aca="false">'Layout Mercado Libre'!C762</f>
        <v>Continental Solifenacina 10 mg 20 Tabletas</v>
      </c>
      <c r="C762" s="2" t="s">
        <v>89</v>
      </c>
      <c r="D762" s="2" t="s">
        <v>13864</v>
      </c>
      <c r="E762" s="2" t="s">
        <v>13865</v>
      </c>
      <c r="F762" s="2" t="s">
        <v>13866</v>
      </c>
      <c r="G762" s="2" t="s">
        <v>14142</v>
      </c>
      <c r="H762" s="2" t="s">
        <v>14143</v>
      </c>
      <c r="I762" s="2" t="s">
        <v>16254</v>
      </c>
      <c r="J762" s="2"/>
      <c r="K762" s="2" t="n">
        <v>15</v>
      </c>
      <c r="L762" s="2"/>
      <c r="M762" s="2" t="s">
        <v>16255</v>
      </c>
      <c r="N762" s="2" t="n">
        <f aca="false">COUNTA('Layout Mercado Libre'!AH762:AM762)</f>
        <v>2</v>
      </c>
      <c r="O762" s="2" t="s">
        <v>13938</v>
      </c>
      <c r="P762" s="2" t="n">
        <v>0</v>
      </c>
      <c r="Q762" s="2" t="s">
        <v>16256</v>
      </c>
    </row>
    <row r="763" customFormat="false" ht="15" hidden="false" customHeight="false" outlineLevel="0" collapsed="false">
      <c r="A763" s="8" t="s">
        <v>9212</v>
      </c>
      <c r="B763" s="10" t="str">
        <f aca="false">'Layout Mercado Libre'!C763</f>
        <v>Quimara-1 Imiquimod Crema 5% Tubo con 3 g</v>
      </c>
      <c r="C763" s="2" t="s">
        <v>89</v>
      </c>
      <c r="D763" s="2" t="s">
        <v>13864</v>
      </c>
      <c r="E763" s="2" t="s">
        <v>13865</v>
      </c>
      <c r="F763" s="2" t="s">
        <v>13866</v>
      </c>
      <c r="G763" s="2" t="s">
        <v>14493</v>
      </c>
      <c r="H763" s="2" t="s">
        <v>14494</v>
      </c>
      <c r="I763" s="2" t="s">
        <v>16257</v>
      </c>
      <c r="J763" s="2"/>
      <c r="K763" s="2" t="n">
        <v>10</v>
      </c>
      <c r="L763" s="2"/>
      <c r="M763" s="2" t="s">
        <v>16258</v>
      </c>
      <c r="N763" s="2" t="n">
        <f aca="false">COUNTA('Layout Mercado Libre'!AH763:AM763)</f>
        <v>3</v>
      </c>
      <c r="O763" s="2" t="s">
        <v>13871</v>
      </c>
      <c r="P763" s="2" t="n">
        <v>0</v>
      </c>
      <c r="Q763" s="2" t="s">
        <v>16259</v>
      </c>
    </row>
    <row r="764" customFormat="false" ht="15" hidden="false" customHeight="false" outlineLevel="0" collapsed="false">
      <c r="A764" s="8" t="s">
        <v>9226</v>
      </c>
      <c r="B764" s="10" t="str">
        <f aca="false">'Layout Mercado Libre'!C764</f>
        <v>Reumophan Vit Ketoprofeno Clorzoxazona B1 B6 20 Tabletas</v>
      </c>
      <c r="C764" s="2" t="s">
        <v>89</v>
      </c>
      <c r="D764" s="2" t="s">
        <v>13864</v>
      </c>
      <c r="E764" s="2" t="s">
        <v>13865</v>
      </c>
      <c r="F764" s="2" t="s">
        <v>13932</v>
      </c>
      <c r="G764" s="2"/>
      <c r="H764" s="2"/>
      <c r="I764" s="2" t="s">
        <v>16260</v>
      </c>
      <c r="J764" s="2"/>
      <c r="K764" s="2" t="n">
        <v>7</v>
      </c>
      <c r="L764" s="2"/>
      <c r="M764" s="2" t="s">
        <v>16261</v>
      </c>
      <c r="N764" s="2" t="n">
        <f aca="false">COUNTA('Layout Mercado Libre'!AH764:AM764)</f>
        <v>2</v>
      </c>
      <c r="O764" s="2" t="s">
        <v>13882</v>
      </c>
      <c r="P764" s="2" t="n">
        <v>0</v>
      </c>
      <c r="Q764" s="2" t="s">
        <v>16262</v>
      </c>
    </row>
    <row r="765" customFormat="false" ht="15" hidden="false" customHeight="false" outlineLevel="0" collapsed="false">
      <c r="A765" s="8" t="s">
        <v>9238</v>
      </c>
      <c r="B765" s="10" t="str">
        <f aca="false">'Layout Mercado Libre'!C765</f>
        <v>Daflon 1000 mg Diosmina Hesperidina 30 Tabletas</v>
      </c>
      <c r="C765" s="2" t="s">
        <v>89</v>
      </c>
      <c r="D765" s="2" t="s">
        <v>13864</v>
      </c>
      <c r="E765" s="2" t="s">
        <v>13865</v>
      </c>
      <c r="F765" s="2" t="s">
        <v>13932</v>
      </c>
      <c r="G765" s="2"/>
      <c r="H765" s="2"/>
      <c r="I765" s="2" t="s">
        <v>16263</v>
      </c>
      <c r="J765" s="2"/>
      <c r="K765" s="2" t="n">
        <v>0</v>
      </c>
      <c r="L765" s="2"/>
      <c r="M765" s="2" t="s">
        <v>16264</v>
      </c>
      <c r="N765" s="2" t="n">
        <f aca="false">COUNTA('Layout Mercado Libre'!AH765:AM765)</f>
        <v>2</v>
      </c>
      <c r="O765" s="2" t="s">
        <v>13871</v>
      </c>
      <c r="P765" s="2" t="n">
        <v>0</v>
      </c>
      <c r="Q765" s="2" t="s">
        <v>16265</v>
      </c>
    </row>
    <row r="766" customFormat="false" ht="15" hidden="false" customHeight="false" outlineLevel="0" collapsed="false">
      <c r="A766" s="8" t="s">
        <v>9251</v>
      </c>
      <c r="B766" s="10" t="str">
        <f aca="false">'Layout Mercado Libre'!C766</f>
        <v>Naxifelar Cefalexina Suspensión 250 mg/5 ml 100 ml</v>
      </c>
      <c r="C766" s="2" t="s">
        <v>89</v>
      </c>
      <c r="D766" s="2" t="s">
        <v>13864</v>
      </c>
      <c r="E766" s="2" t="s">
        <v>13865</v>
      </c>
      <c r="F766" s="2" t="s">
        <v>13866</v>
      </c>
      <c r="G766" s="2" t="s">
        <v>13967</v>
      </c>
      <c r="H766" s="2" t="s">
        <v>13968</v>
      </c>
      <c r="I766" s="2" t="s">
        <v>16266</v>
      </c>
      <c r="J766" s="2"/>
      <c r="K766" s="2" t="n">
        <v>101</v>
      </c>
      <c r="L766" s="2"/>
      <c r="M766" s="2" t="s">
        <v>16267</v>
      </c>
      <c r="N766" s="2" t="n">
        <f aca="false">COUNTA('Layout Mercado Libre'!AH766:AM766)</f>
        <v>1</v>
      </c>
      <c r="O766" s="2" t="s">
        <v>13871</v>
      </c>
      <c r="P766" s="2" t="n">
        <v>0</v>
      </c>
      <c r="Q766" s="2" t="s">
        <v>16250</v>
      </c>
    </row>
    <row r="767" customFormat="false" ht="15" hidden="false" customHeight="false" outlineLevel="0" collapsed="false">
      <c r="A767" s="8" t="s">
        <v>9259</v>
      </c>
      <c r="B767" s="10" t="str">
        <f aca="false">'Layout Mercado Libre'!C767</f>
        <v>NyQuil Z Difenhidramina 25 mg 30 Cápsulas</v>
      </c>
      <c r="C767" s="2" t="s">
        <v>89</v>
      </c>
      <c r="D767" s="2" t="s">
        <v>13864</v>
      </c>
      <c r="E767" s="2" t="s">
        <v>13865</v>
      </c>
      <c r="F767" s="2" t="s">
        <v>13914</v>
      </c>
      <c r="G767" s="2"/>
      <c r="H767" s="2"/>
      <c r="I767" s="2" t="s">
        <v>16268</v>
      </c>
      <c r="J767" s="2"/>
      <c r="K767" s="2" t="n">
        <v>187</v>
      </c>
      <c r="L767" s="2"/>
      <c r="M767" s="2" t="s">
        <v>16269</v>
      </c>
      <c r="N767" s="2" t="n">
        <f aca="false">COUNTA('Layout Mercado Libre'!AH767:AM767)</f>
        <v>1</v>
      </c>
      <c r="O767" s="2" t="s">
        <v>13938</v>
      </c>
      <c r="P767" s="2" t="n">
        <v>0</v>
      </c>
      <c r="Q767" s="2" t="s">
        <v>16270</v>
      </c>
    </row>
    <row r="768" customFormat="false" ht="15" hidden="false" customHeight="false" outlineLevel="0" collapsed="false">
      <c r="A768" s="8" t="s">
        <v>9269</v>
      </c>
      <c r="B768" s="10" t="str">
        <f aca="false">'Layout Mercado Libre'!C768</f>
        <v>Dostein Erdosteína Suspensión 175 mg/5 ml 90 ml</v>
      </c>
      <c r="C768" s="2" t="s">
        <v>89</v>
      </c>
      <c r="D768" s="2" t="s">
        <v>13864</v>
      </c>
      <c r="E768" s="2" t="s">
        <v>13865</v>
      </c>
      <c r="F768" s="2" t="s">
        <v>13866</v>
      </c>
      <c r="G768" s="2" t="s">
        <v>14395</v>
      </c>
      <c r="H768" s="2" t="s">
        <v>14396</v>
      </c>
      <c r="I768" s="2" t="s">
        <v>16271</v>
      </c>
      <c r="J768" s="2"/>
      <c r="K768" s="2" t="n">
        <v>5</v>
      </c>
      <c r="L768" s="2"/>
      <c r="M768" s="2" t="s">
        <v>16272</v>
      </c>
      <c r="N768" s="2" t="n">
        <f aca="false">COUNTA('Layout Mercado Libre'!AH768:AM768)</f>
        <v>2</v>
      </c>
      <c r="O768" s="2" t="s">
        <v>13882</v>
      </c>
      <c r="P768" s="2" t="n">
        <v>0</v>
      </c>
      <c r="Q768" s="2" t="s">
        <v>16250</v>
      </c>
    </row>
    <row r="769" customFormat="false" ht="15" hidden="false" customHeight="false" outlineLevel="0" collapsed="false">
      <c r="A769" s="8" t="s">
        <v>9279</v>
      </c>
      <c r="B769" s="10" t="str">
        <f aca="false">'Layout Mercado Libre'!C769</f>
        <v>Saridon Paracetamol Cafeína 500 mg/50 mg 100 Comprimidos</v>
      </c>
      <c r="C769" s="2" t="s">
        <v>89</v>
      </c>
      <c r="D769" s="2" t="s">
        <v>13864</v>
      </c>
      <c r="E769" s="2" t="s">
        <v>13865</v>
      </c>
      <c r="F769" s="2" t="s">
        <v>13914</v>
      </c>
      <c r="G769" s="2"/>
      <c r="H769" s="2"/>
      <c r="I769" s="2" t="s">
        <v>16273</v>
      </c>
      <c r="J769" s="2"/>
      <c r="K769" s="2" t="n">
        <v>24</v>
      </c>
      <c r="L769" s="2"/>
      <c r="M769" s="2" t="s">
        <v>16274</v>
      </c>
      <c r="N769" s="2" t="n">
        <f aca="false">COUNTA('Layout Mercado Libre'!AH769:AM769)</f>
        <v>2</v>
      </c>
      <c r="O769" s="2" t="s">
        <v>13871</v>
      </c>
      <c r="P769" s="2" t="n">
        <v>0</v>
      </c>
      <c r="Q769" s="2" t="s">
        <v>16275</v>
      </c>
    </row>
    <row r="770" customFormat="false" ht="15" hidden="false" customHeight="false" outlineLevel="0" collapsed="false">
      <c r="A770" s="8" t="s">
        <v>9292</v>
      </c>
      <c r="B770" s="10" t="str">
        <f aca="false">'Layout Mercado Libre'!C770</f>
        <v>Cuyulid Alendronato Colecalciferol 70 mg/5600 UI 4 Comp</v>
      </c>
      <c r="C770" s="2" t="s">
        <v>89</v>
      </c>
      <c r="D770" s="2" t="s">
        <v>13864</v>
      </c>
      <c r="E770" s="2" t="s">
        <v>13865</v>
      </c>
      <c r="F770" s="2" t="s">
        <v>13866</v>
      </c>
      <c r="G770" s="2" t="s">
        <v>13940</v>
      </c>
      <c r="H770" s="2" t="s">
        <v>13941</v>
      </c>
      <c r="I770" s="2" t="s">
        <v>16276</v>
      </c>
      <c r="J770" s="2"/>
      <c r="K770" s="2" t="n">
        <v>19</v>
      </c>
      <c r="L770" s="2"/>
      <c r="M770" s="2" t="s">
        <v>16277</v>
      </c>
      <c r="N770" s="2" t="n">
        <f aca="false">COUNTA('Layout Mercado Libre'!AH770:AM770)</f>
        <v>2</v>
      </c>
      <c r="O770" s="2" t="s">
        <v>13938</v>
      </c>
      <c r="P770" s="2" t="n">
        <v>0</v>
      </c>
      <c r="Q770" s="2" t="s">
        <v>16235</v>
      </c>
    </row>
    <row r="771" customFormat="false" ht="15" hidden="false" customHeight="false" outlineLevel="0" collapsed="false">
      <c r="A771" s="8" t="s">
        <v>9304</v>
      </c>
      <c r="B771" s="10" t="str">
        <f aca="false">'Layout Mercado Libre'!C771</f>
        <v>Desodorante Rexona Efficient Antibacterial Pies 153 ml</v>
      </c>
      <c r="C771" s="2" t="s">
        <v>89</v>
      </c>
      <c r="D771" s="2" t="s">
        <v>13864</v>
      </c>
      <c r="E771" s="2" t="s">
        <v>13865</v>
      </c>
      <c r="F771" s="2" t="s">
        <v>13873</v>
      </c>
      <c r="G771" s="2"/>
      <c r="H771" s="2"/>
      <c r="I771" s="2" t="s">
        <v>16278</v>
      </c>
      <c r="J771" s="2"/>
      <c r="K771" s="2" t="n">
        <v>63</v>
      </c>
      <c r="L771" s="2"/>
      <c r="M771" s="2" t="s">
        <v>16279</v>
      </c>
      <c r="N771" s="2" t="n">
        <f aca="false">COUNTA('Layout Mercado Libre'!AH771:AM771)</f>
        <v>2</v>
      </c>
      <c r="O771" s="2" t="s">
        <v>13871</v>
      </c>
      <c r="P771" s="2" t="n">
        <v>0</v>
      </c>
      <c r="Q771" s="2" t="s">
        <v>16280</v>
      </c>
    </row>
    <row r="772" customFormat="false" ht="15" hidden="false" customHeight="false" outlineLevel="0" collapsed="false">
      <c r="A772" s="8" t="s">
        <v>9314</v>
      </c>
      <c r="B772" s="10" t="str">
        <f aca="false">'Layout Mercado Libre'!C772</f>
        <v>Comenter Mirtazapina 30 mg 30 Tabletas</v>
      </c>
      <c r="C772" s="2" t="s">
        <v>89</v>
      </c>
      <c r="D772" s="2" t="s">
        <v>13864</v>
      </c>
      <c r="E772" s="2" t="s">
        <v>13865</v>
      </c>
      <c r="F772" s="2" t="s">
        <v>13866</v>
      </c>
      <c r="G772" s="2" t="s">
        <v>13867</v>
      </c>
      <c r="H772" s="2" t="s">
        <v>13868</v>
      </c>
      <c r="I772" s="2" t="s">
        <v>16281</v>
      </c>
      <c r="J772" s="2"/>
      <c r="K772" s="2" t="n">
        <v>18</v>
      </c>
      <c r="L772" s="2"/>
      <c r="M772" s="2" t="s">
        <v>16282</v>
      </c>
      <c r="N772" s="2" t="n">
        <f aca="false">COUNTA('Layout Mercado Libre'!AH772:AM772)</f>
        <v>1</v>
      </c>
      <c r="O772" s="2" t="s">
        <v>13871</v>
      </c>
      <c r="P772" s="2" t="n">
        <v>0</v>
      </c>
      <c r="Q772" s="2" t="s">
        <v>16250</v>
      </c>
    </row>
    <row r="773" customFormat="false" ht="15" hidden="false" customHeight="false" outlineLevel="0" collapsed="false">
      <c r="A773" s="8" t="s">
        <v>9323</v>
      </c>
      <c r="B773" s="10" t="str">
        <f aca="false">'Layout Mercado Libre'!C773</f>
        <v>Solución Nasal Sterimar Bebé Agua de Mar Spray 50 ml</v>
      </c>
      <c r="C773" s="2" t="s">
        <v>89</v>
      </c>
      <c r="D773" s="2" t="s">
        <v>13864</v>
      </c>
      <c r="E773" s="2" t="s">
        <v>13865</v>
      </c>
      <c r="F773" s="2" t="s">
        <v>13914</v>
      </c>
      <c r="G773" s="2"/>
      <c r="H773" s="2"/>
      <c r="I773" s="2"/>
      <c r="J773" s="2"/>
      <c r="K773" s="2" t="n">
        <v>0</v>
      </c>
      <c r="L773" s="2" t="s">
        <v>16283</v>
      </c>
      <c r="M773" s="2" t="s">
        <v>16284</v>
      </c>
      <c r="N773" s="2" t="n">
        <f aca="false">COUNTA('Layout Mercado Libre'!AH773:AM773)</f>
        <v>1</v>
      </c>
      <c r="O773" s="2" t="s">
        <v>13871</v>
      </c>
      <c r="P773" s="2" t="n">
        <v>0</v>
      </c>
      <c r="Q773" s="2" t="s">
        <v>16285</v>
      </c>
    </row>
    <row r="774" customFormat="false" ht="15" hidden="false" customHeight="false" outlineLevel="0" collapsed="false">
      <c r="A774" s="8" t="s">
        <v>9333</v>
      </c>
      <c r="B774" s="10" t="str">
        <f aca="false">'Layout Mercado Libre'!C774</f>
        <v>Kit Cepillo Dental Clinic Ortodoncia Premium Pack 6 Piezas</v>
      </c>
      <c r="C774" s="2" t="s">
        <v>89</v>
      </c>
      <c r="D774" s="2" t="s">
        <v>13864</v>
      </c>
      <c r="E774" s="2" t="s">
        <v>13865</v>
      </c>
      <c r="F774" s="2" t="s">
        <v>13873</v>
      </c>
      <c r="G774" s="2"/>
      <c r="H774" s="2"/>
      <c r="I774" s="2" t="s">
        <v>16286</v>
      </c>
      <c r="J774" s="2"/>
      <c r="K774" s="2" t="n">
        <v>144</v>
      </c>
      <c r="L774" s="2"/>
      <c r="M774" s="2" t="s">
        <v>16287</v>
      </c>
      <c r="N774" s="2" t="n">
        <f aca="false">COUNTA('Layout Mercado Libre'!AH774:AM774)</f>
        <v>2</v>
      </c>
      <c r="O774" s="2" t="s">
        <v>13871</v>
      </c>
      <c r="P774" s="2" t="n">
        <v>0</v>
      </c>
      <c r="Q774" s="2" t="s">
        <v>16288</v>
      </c>
    </row>
    <row r="775" customFormat="false" ht="15" hidden="false" customHeight="false" outlineLevel="0" collapsed="false">
      <c r="A775" s="8" t="s">
        <v>9344</v>
      </c>
      <c r="B775" s="10" t="str">
        <f aca="false">'Layout Mercado Libre'!C775</f>
        <v>Fitoestimulina 600 mg/40 mg 6 Óvulos Vaginales</v>
      </c>
      <c r="C775" s="2" t="s">
        <v>89</v>
      </c>
      <c r="D775" s="2" t="s">
        <v>13864</v>
      </c>
      <c r="E775" s="2" t="s">
        <v>13865</v>
      </c>
      <c r="F775" s="2" t="s">
        <v>13866</v>
      </c>
      <c r="G775" s="2" t="s">
        <v>14142</v>
      </c>
      <c r="H775" s="2" t="s">
        <v>14143</v>
      </c>
      <c r="I775" s="2" t="s">
        <v>16289</v>
      </c>
      <c r="J775" s="2"/>
      <c r="K775" s="2" t="n">
        <v>74</v>
      </c>
      <c r="L775" s="2"/>
      <c r="M775" s="2" t="s">
        <v>16290</v>
      </c>
      <c r="N775" s="2" t="n">
        <f aca="false">COUNTA('Layout Mercado Libre'!AH775:AM775)</f>
        <v>2</v>
      </c>
      <c r="O775" s="2" t="s">
        <v>13882</v>
      </c>
      <c r="P775" s="2" t="n">
        <v>0</v>
      </c>
      <c r="Q775" s="2" t="s">
        <v>16291</v>
      </c>
    </row>
    <row r="776" customFormat="false" ht="15" hidden="false" customHeight="false" outlineLevel="0" collapsed="false">
      <c r="A776" s="8" t="s">
        <v>9354</v>
      </c>
      <c r="B776" s="10" t="str">
        <f aca="false">'Layout Mercado Libre'!C776</f>
        <v>Ting Crema Antimicótico para Pie de Atleta 72 g</v>
      </c>
      <c r="C776" s="2" t="s">
        <v>89</v>
      </c>
      <c r="D776" s="2" t="s">
        <v>13864</v>
      </c>
      <c r="E776" s="2" t="s">
        <v>13865</v>
      </c>
      <c r="F776" s="2" t="s">
        <v>13914</v>
      </c>
      <c r="G776" s="2"/>
      <c r="H776" s="2"/>
      <c r="I776" s="2" t="s">
        <v>16292</v>
      </c>
      <c r="J776" s="2"/>
      <c r="K776" s="2" t="n">
        <v>129</v>
      </c>
      <c r="L776" s="2"/>
      <c r="M776" s="2" t="s">
        <v>16293</v>
      </c>
      <c r="N776" s="2" t="n">
        <f aca="false">COUNTA('Layout Mercado Libre'!AH776:AM776)</f>
        <v>2</v>
      </c>
      <c r="O776" s="2" t="s">
        <v>13871</v>
      </c>
      <c r="P776" s="2" t="n">
        <v>0</v>
      </c>
      <c r="Q776" s="2" t="s">
        <v>16294</v>
      </c>
    </row>
    <row r="777" customFormat="false" ht="15" hidden="false" customHeight="false" outlineLevel="0" collapsed="false">
      <c r="A777" s="8" t="s">
        <v>9365</v>
      </c>
      <c r="B777" s="10" t="str">
        <f aca="false">'Layout Mercado Libre'!C777</f>
        <v>Allegra Suspensión Pediátrica Fexofenadina 6 mg/ml 150 ml</v>
      </c>
      <c r="C777" s="2" t="s">
        <v>89</v>
      </c>
      <c r="D777" s="2" t="s">
        <v>13864</v>
      </c>
      <c r="E777" s="2" t="s">
        <v>13865</v>
      </c>
      <c r="F777" s="2" t="s">
        <v>13914</v>
      </c>
      <c r="G777" s="2"/>
      <c r="H777" s="2"/>
      <c r="I777" s="2" t="s">
        <v>16295</v>
      </c>
      <c r="J777" s="2"/>
      <c r="K777" s="2" t="n">
        <v>19</v>
      </c>
      <c r="L777" s="2"/>
      <c r="M777" s="2" t="s">
        <v>16296</v>
      </c>
      <c r="N777" s="2" t="n">
        <f aca="false">COUNTA('Layout Mercado Libre'!AH777:AM777)</f>
        <v>2</v>
      </c>
      <c r="O777" s="2" t="s">
        <v>13871</v>
      </c>
      <c r="P777" s="2" t="n">
        <v>0</v>
      </c>
      <c r="Q777" s="2" t="s">
        <v>16297</v>
      </c>
    </row>
    <row r="778" customFormat="false" ht="15" hidden="false" customHeight="false" outlineLevel="0" collapsed="false">
      <c r="A778" s="8" t="s">
        <v>9376</v>
      </c>
      <c r="B778" s="10" t="str">
        <f aca="false">'Layout Mercado Libre'!C778</f>
        <v>Baumanómetro Digital de Brazo Omron HEM-7146 30 Memorias</v>
      </c>
      <c r="C778" s="2" t="s">
        <v>89</v>
      </c>
      <c r="D778" s="2" t="s">
        <v>13864</v>
      </c>
      <c r="E778" s="2" t="s">
        <v>13865</v>
      </c>
      <c r="F778" s="2" t="s">
        <v>13873</v>
      </c>
      <c r="G778" s="2"/>
      <c r="H778" s="2"/>
      <c r="I778" s="2" t="s">
        <v>16298</v>
      </c>
      <c r="J778" s="2"/>
      <c r="K778" s="2" t="n">
        <v>15</v>
      </c>
      <c r="L778" s="2"/>
      <c r="M778" s="2" t="s">
        <v>16299</v>
      </c>
      <c r="N778" s="2" t="n">
        <f aca="false">COUNTA('Layout Mercado Libre'!AH778:AM778)</f>
        <v>4</v>
      </c>
      <c r="O778" s="2" t="s">
        <v>13882</v>
      </c>
      <c r="P778" s="2" t="n">
        <v>0</v>
      </c>
      <c r="Q778" s="2" t="s">
        <v>16300</v>
      </c>
    </row>
    <row r="779" customFormat="false" ht="15" hidden="false" customHeight="false" outlineLevel="0" collapsed="false">
      <c r="A779" s="8" t="s">
        <v>9390</v>
      </c>
      <c r="B779" s="10" t="str">
        <f aca="false">'Layout Mercado Libre'!C779</f>
        <v>Crema Facial Pond's S Humectante Nutritiva 400 g</v>
      </c>
      <c r="C779" s="2" t="s">
        <v>89</v>
      </c>
      <c r="D779" s="2" t="s">
        <v>13864</v>
      </c>
      <c r="E779" s="2" t="s">
        <v>13865</v>
      </c>
      <c r="F779" s="2" t="s">
        <v>13873</v>
      </c>
      <c r="G779" s="2"/>
      <c r="H779" s="2"/>
      <c r="I779" s="2" t="s">
        <v>16301</v>
      </c>
      <c r="J779" s="2"/>
      <c r="K779" s="2" t="n">
        <v>204</v>
      </c>
      <c r="L779" s="2" t="s">
        <v>16302</v>
      </c>
      <c r="M779" s="2" t="s">
        <v>16303</v>
      </c>
      <c r="N779" s="2" t="n">
        <f aca="false">COUNTA('Layout Mercado Libre'!AH779:AM779)</f>
        <v>2</v>
      </c>
      <c r="O779" s="2" t="s">
        <v>13882</v>
      </c>
      <c r="P779" s="2" t="n">
        <v>0</v>
      </c>
      <c r="Q779" s="2" t="s">
        <v>16304</v>
      </c>
    </row>
    <row r="780" customFormat="false" ht="15" hidden="false" customHeight="false" outlineLevel="0" collapsed="false">
      <c r="A780" s="8" t="s">
        <v>9400</v>
      </c>
      <c r="B780" s="10" t="str">
        <f aca="false">'Layout Mercado Libre'!C780</f>
        <v>Pomada Labial Golba Surtido Exhibidor 60 Tubos 2.5 g</v>
      </c>
      <c r="C780" s="2" t="s">
        <v>89</v>
      </c>
      <c r="D780" s="2" t="s">
        <v>13864</v>
      </c>
      <c r="E780" s="2" t="s">
        <v>13865</v>
      </c>
      <c r="F780" s="2" t="s">
        <v>13873</v>
      </c>
      <c r="G780" s="2"/>
      <c r="H780" s="2"/>
      <c r="I780" s="2" t="s">
        <v>16305</v>
      </c>
      <c r="J780" s="2"/>
      <c r="K780" s="2" t="n">
        <v>102</v>
      </c>
      <c r="L780" s="2"/>
      <c r="M780" s="2" t="s">
        <v>16306</v>
      </c>
      <c r="N780" s="2" t="n">
        <f aca="false">COUNTA('Layout Mercado Libre'!AH780:AM780)</f>
        <v>2</v>
      </c>
      <c r="O780" s="2" t="s">
        <v>13871</v>
      </c>
      <c r="P780" s="2" t="n">
        <v>0</v>
      </c>
      <c r="Q780" s="2" t="s">
        <v>16307</v>
      </c>
    </row>
    <row r="781" customFormat="false" ht="15" hidden="false" customHeight="false" outlineLevel="0" collapsed="false">
      <c r="A781" s="8" t="s">
        <v>9412</v>
      </c>
      <c r="B781" s="10" t="str">
        <f aca="false">'Layout Mercado Libre'!C781</f>
        <v>Motrin Pediátrico Ibuprofeno 40 mg/ml Fresa-Frambuesa 15 ml</v>
      </c>
      <c r="C781" s="2" t="s">
        <v>89</v>
      </c>
      <c r="D781" s="2" t="s">
        <v>13864</v>
      </c>
      <c r="E781" s="2" t="s">
        <v>13865</v>
      </c>
      <c r="F781" s="2" t="s">
        <v>13914</v>
      </c>
      <c r="G781" s="2"/>
      <c r="H781" s="2"/>
      <c r="I781" s="2" t="s">
        <v>16308</v>
      </c>
      <c r="J781" s="2"/>
      <c r="K781" s="2" t="n">
        <v>4203</v>
      </c>
      <c r="L781" s="2" t="s">
        <v>16309</v>
      </c>
      <c r="M781" s="2" t="s">
        <v>16310</v>
      </c>
      <c r="N781" s="2" t="n">
        <f aca="false">COUNTA('Layout Mercado Libre'!AH781:AM781)</f>
        <v>3</v>
      </c>
      <c r="O781" s="2" t="s">
        <v>14017</v>
      </c>
      <c r="P781" s="2" t="n">
        <v>0</v>
      </c>
      <c r="Q781" s="2" t="s">
        <v>16311</v>
      </c>
    </row>
    <row r="782" customFormat="false" ht="15" hidden="false" customHeight="false" outlineLevel="0" collapsed="false">
      <c r="A782" s="8" t="s">
        <v>9423</v>
      </c>
      <c r="B782" s="10" t="str">
        <f aca="false">'Layout Mercado Libre'!C782</f>
        <v>Febrax Naproxeno Paracetamol 100/200 mg 5 Supositorios</v>
      </c>
      <c r="C782" s="2" t="s">
        <v>89</v>
      </c>
      <c r="D782" s="2" t="s">
        <v>13864</v>
      </c>
      <c r="E782" s="2" t="s">
        <v>13865</v>
      </c>
      <c r="F782" s="2" t="s">
        <v>13914</v>
      </c>
      <c r="G782" s="2"/>
      <c r="H782" s="2"/>
      <c r="I782" s="2" t="s">
        <v>16312</v>
      </c>
      <c r="J782" s="2"/>
      <c r="K782" s="2" t="n">
        <v>0</v>
      </c>
      <c r="L782" s="2"/>
      <c r="M782" s="2" t="s">
        <v>16313</v>
      </c>
      <c r="N782" s="2" t="n">
        <f aca="false">COUNTA('Layout Mercado Libre'!AH782:AM782)</f>
        <v>2</v>
      </c>
      <c r="O782" s="2" t="s">
        <v>13871</v>
      </c>
      <c r="P782" s="2" t="n">
        <v>0</v>
      </c>
      <c r="Q782" s="2" t="s">
        <v>16314</v>
      </c>
    </row>
    <row r="783" customFormat="false" ht="15" hidden="false" customHeight="false" outlineLevel="0" collapsed="false">
      <c r="A783" s="8" t="s">
        <v>9435</v>
      </c>
      <c r="B783" s="10" t="str">
        <f aca="false">'Layout Mercado Libre'!C783</f>
        <v>Amoxiclav BID Suspensión 400 mg/57.14 mg/5 ml 70 ml</v>
      </c>
      <c r="C783" s="2" t="s">
        <v>89</v>
      </c>
      <c r="D783" s="2" t="s">
        <v>13864</v>
      </c>
      <c r="E783" s="2" t="s">
        <v>13865</v>
      </c>
      <c r="F783" s="2" t="s">
        <v>13866</v>
      </c>
      <c r="G783" s="2" t="s">
        <v>13967</v>
      </c>
      <c r="H783" s="2" t="s">
        <v>13968</v>
      </c>
      <c r="I783" s="2" t="s">
        <v>16315</v>
      </c>
      <c r="J783" s="2"/>
      <c r="K783" s="2" t="n">
        <v>92</v>
      </c>
      <c r="L783" s="2"/>
      <c r="M783" s="2" t="s">
        <v>16316</v>
      </c>
      <c r="N783" s="2" t="n">
        <f aca="false">COUNTA('Layout Mercado Libre'!AH783:AM783)</f>
        <v>2</v>
      </c>
      <c r="O783" s="2" t="s">
        <v>13871</v>
      </c>
      <c r="P783" s="2" t="n">
        <v>0</v>
      </c>
      <c r="Q783" s="2" t="s">
        <v>16317</v>
      </c>
    </row>
    <row r="784" customFormat="false" ht="15" hidden="false" customHeight="false" outlineLevel="0" collapsed="false">
      <c r="A784" s="8" t="s">
        <v>9445</v>
      </c>
      <c r="B784" s="10" t="str">
        <f aca="false">'Layout Mercado Libre'!C784</f>
        <v>Vitacilina Ungüento Tópico con Neomicina 28 g</v>
      </c>
      <c r="C784" s="2" t="s">
        <v>89</v>
      </c>
      <c r="D784" s="2" t="s">
        <v>13864</v>
      </c>
      <c r="E784" s="2" t="s">
        <v>13865</v>
      </c>
      <c r="F784" s="2" t="s">
        <v>13914</v>
      </c>
      <c r="G784" s="2"/>
      <c r="H784" s="2"/>
      <c r="I784" s="2" t="s">
        <v>16318</v>
      </c>
      <c r="J784" s="2"/>
      <c r="K784" s="2" t="n">
        <v>1233</v>
      </c>
      <c r="L784" s="2"/>
      <c r="M784" s="2" t="s">
        <v>16319</v>
      </c>
      <c r="N784" s="2" t="n">
        <f aca="false">COUNTA('Layout Mercado Libre'!AH784:AM784)</f>
        <v>4</v>
      </c>
      <c r="O784" s="2" t="s">
        <v>13882</v>
      </c>
      <c r="P784" s="2" t="n">
        <v>0</v>
      </c>
      <c r="Q784" s="2" t="s">
        <v>16320</v>
      </c>
    </row>
    <row r="785" customFormat="false" ht="15" hidden="false" customHeight="false" outlineLevel="0" collapsed="false">
      <c r="A785" s="8" t="s">
        <v>9458</v>
      </c>
      <c r="B785" s="10" t="str">
        <f aca="false">'Layout Mercado Libre'!C785</f>
        <v>Cepillo Dental Oral-B Indicator 35 Suave 1 Pieza</v>
      </c>
      <c r="C785" s="2" t="s">
        <v>89</v>
      </c>
      <c r="D785" s="2" t="s">
        <v>13864</v>
      </c>
      <c r="E785" s="2" t="s">
        <v>13865</v>
      </c>
      <c r="F785" s="2" t="s">
        <v>13873</v>
      </c>
      <c r="G785" s="2"/>
      <c r="H785" s="2"/>
      <c r="I785" s="2" t="s">
        <v>16321</v>
      </c>
      <c r="J785" s="2"/>
      <c r="K785" s="2" t="n">
        <v>175</v>
      </c>
      <c r="L785" s="2"/>
      <c r="M785" s="2" t="s">
        <v>16322</v>
      </c>
      <c r="N785" s="2" t="n">
        <f aca="false">COUNTA('Layout Mercado Libre'!AH785:AM785)</f>
        <v>2</v>
      </c>
      <c r="O785" s="2" t="s">
        <v>13882</v>
      </c>
      <c r="P785" s="2" t="n">
        <v>0</v>
      </c>
      <c r="Q785" s="2" t="s">
        <v>16323</v>
      </c>
    </row>
    <row r="786" customFormat="false" ht="15" hidden="false" customHeight="false" outlineLevel="0" collapsed="false">
      <c r="A786" s="8" t="s">
        <v>9469</v>
      </c>
      <c r="B786" s="10" t="str">
        <f aca="false">'Layout Mercado Libre'!C786</f>
        <v>Unamol Cisaprida 10 mg 30 Comprimidos</v>
      </c>
      <c r="C786" s="2" t="s">
        <v>89</v>
      </c>
      <c r="D786" s="2" t="s">
        <v>13864</v>
      </c>
      <c r="E786" s="2" t="s">
        <v>13865</v>
      </c>
      <c r="F786" s="2" t="s">
        <v>13866</v>
      </c>
      <c r="G786" s="2" t="s">
        <v>13889</v>
      </c>
      <c r="H786" s="2" t="s">
        <v>13890</v>
      </c>
      <c r="I786" s="2" t="s">
        <v>16324</v>
      </c>
      <c r="J786" s="2"/>
      <c r="K786" s="2" t="n">
        <v>40</v>
      </c>
      <c r="L786" s="2"/>
      <c r="M786" s="2" t="s">
        <v>16325</v>
      </c>
      <c r="N786" s="2" t="n">
        <f aca="false">COUNTA('Layout Mercado Libre'!AH786:AM786)</f>
        <v>2</v>
      </c>
      <c r="O786" s="2" t="s">
        <v>13882</v>
      </c>
      <c r="P786" s="2" t="n">
        <v>0</v>
      </c>
      <c r="Q786" s="2" t="s">
        <v>16326</v>
      </c>
    </row>
    <row r="787" customFormat="false" ht="15" hidden="false" customHeight="false" outlineLevel="0" collapsed="false">
      <c r="A787" s="8" t="s">
        <v>9479</v>
      </c>
      <c r="B787" s="10" t="str">
        <f aca="false">'Layout Mercado Libre'!C787</f>
        <v>Klonaza 80 mg/80 mg/125 mg 20 Cápsulas</v>
      </c>
      <c r="C787" s="2" t="s">
        <v>89</v>
      </c>
      <c r="D787" s="2" t="s">
        <v>13864</v>
      </c>
      <c r="E787" s="2" t="s">
        <v>13865</v>
      </c>
      <c r="F787" s="2" t="s">
        <v>13932</v>
      </c>
      <c r="G787" s="2"/>
      <c r="H787" s="2"/>
      <c r="I787" s="2" t="s">
        <v>16327</v>
      </c>
      <c r="J787" s="2"/>
      <c r="K787" s="2" t="n">
        <v>0</v>
      </c>
      <c r="L787" s="2"/>
      <c r="M787" s="2" t="s">
        <v>16328</v>
      </c>
      <c r="N787" s="2" t="n">
        <f aca="false">COUNTA('Layout Mercado Libre'!AH787:AM787)</f>
        <v>2</v>
      </c>
      <c r="O787" s="2" t="s">
        <v>13882</v>
      </c>
      <c r="P787" s="2" t="n">
        <v>0</v>
      </c>
      <c r="Q787" s="2" t="s">
        <v>16329</v>
      </c>
    </row>
    <row r="788" customFormat="false" ht="15" hidden="false" customHeight="false" outlineLevel="0" collapsed="false">
      <c r="A788" s="8" t="s">
        <v>9491</v>
      </c>
      <c r="B788" s="10" t="str">
        <f aca="false">'Layout Mercado Libre'!C788</f>
        <v>Centrum Silver +50 Multivitamínico 30 Tabletas</v>
      </c>
      <c r="C788" s="2" t="s">
        <v>89</v>
      </c>
      <c r="D788" s="2" t="s">
        <v>13864</v>
      </c>
      <c r="E788" s="2" t="s">
        <v>13865</v>
      </c>
      <c r="F788" s="2" t="s">
        <v>13914</v>
      </c>
      <c r="G788" s="2"/>
      <c r="H788" s="2"/>
      <c r="I788" s="2" t="s">
        <v>16330</v>
      </c>
      <c r="J788" s="2"/>
      <c r="K788" s="2" t="n">
        <v>130</v>
      </c>
      <c r="L788" s="2"/>
      <c r="M788" s="2" t="s">
        <v>16331</v>
      </c>
      <c r="N788" s="2" t="n">
        <f aca="false">COUNTA('Layout Mercado Libre'!AH788:AM788)</f>
        <v>2</v>
      </c>
      <c r="O788" s="2" t="s">
        <v>13871</v>
      </c>
      <c r="P788" s="2" t="n">
        <v>0</v>
      </c>
      <c r="Q788" s="2" t="s">
        <v>16332</v>
      </c>
    </row>
    <row r="789" customFormat="false" ht="15" hidden="false" customHeight="false" outlineLevel="0" collapsed="false">
      <c r="A789" s="8" t="s">
        <v>9505</v>
      </c>
      <c r="B789" s="10" t="str">
        <f aca="false">'Layout Mercado Libre'!C789</f>
        <v>Cinta Micropore Nexcare Piel 1.25 cm x 5 m</v>
      </c>
      <c r="C789" s="2" t="s">
        <v>89</v>
      </c>
      <c r="D789" s="2" t="s">
        <v>13945</v>
      </c>
      <c r="E789" s="2" t="s">
        <v>13946</v>
      </c>
      <c r="F789" s="2" t="s">
        <v>13873</v>
      </c>
      <c r="G789" s="2"/>
      <c r="H789" s="2"/>
      <c r="I789" s="2" t="s">
        <v>16333</v>
      </c>
      <c r="J789" s="2"/>
      <c r="K789" s="2" t="n">
        <v>97</v>
      </c>
      <c r="L789" s="2"/>
      <c r="M789" s="2" t="s">
        <v>16334</v>
      </c>
      <c r="N789" s="2" t="n">
        <f aca="false">COUNTA('Layout Mercado Libre'!AH789:AM789)</f>
        <v>1</v>
      </c>
      <c r="O789" s="2" t="s">
        <v>13871</v>
      </c>
      <c r="P789" s="2" t="n">
        <v>0</v>
      </c>
      <c r="Q789" s="2" t="s">
        <v>16335</v>
      </c>
    </row>
    <row r="790" customFormat="false" ht="15" hidden="false" customHeight="false" outlineLevel="0" collapsed="false">
      <c r="A790" s="8" t="s">
        <v>9512</v>
      </c>
      <c r="B790" s="10" t="str">
        <f aca="false">'Layout Mercado Libre'!C790</f>
        <v>Silka Medic Gel Antimicótico Terbinafina 1% 30 g</v>
      </c>
      <c r="C790" s="2" t="s">
        <v>89</v>
      </c>
      <c r="D790" s="2" t="s">
        <v>13864</v>
      </c>
      <c r="E790" s="2" t="s">
        <v>13865</v>
      </c>
      <c r="F790" s="2" t="s">
        <v>13914</v>
      </c>
      <c r="G790" s="2"/>
      <c r="H790" s="2"/>
      <c r="I790" s="2" t="s">
        <v>16336</v>
      </c>
      <c r="J790" s="2"/>
      <c r="K790" s="2" t="n">
        <v>0</v>
      </c>
      <c r="L790" s="2"/>
      <c r="M790" s="2" t="s">
        <v>16337</v>
      </c>
      <c r="N790" s="2" t="n">
        <f aca="false">COUNTA('Layout Mercado Libre'!AH790:AM790)</f>
        <v>3</v>
      </c>
      <c r="O790" s="2" t="s">
        <v>13882</v>
      </c>
      <c r="P790" s="2" t="n">
        <v>0</v>
      </c>
      <c r="Q790" s="2" t="s">
        <v>16338</v>
      </c>
    </row>
    <row r="791" customFormat="false" ht="15" hidden="false" customHeight="false" outlineLevel="0" collapsed="false">
      <c r="A791" s="8" t="s">
        <v>9523</v>
      </c>
      <c r="B791" s="10" t="str">
        <f aca="false">'Layout Mercado Libre'!C791</f>
        <v>Apósito Transparente 3M Tegaderm Film 10 x 12 cm 50 Piezas</v>
      </c>
      <c r="C791" s="2" t="s">
        <v>89</v>
      </c>
      <c r="D791" s="2" t="s">
        <v>13864</v>
      </c>
      <c r="E791" s="2" t="s">
        <v>13865</v>
      </c>
      <c r="F791" s="2" t="s">
        <v>13873</v>
      </c>
      <c r="G791" s="2"/>
      <c r="H791" s="2"/>
      <c r="I791" s="2" t="s">
        <v>16339</v>
      </c>
      <c r="J791" s="2"/>
      <c r="K791" s="2" t="n">
        <v>51</v>
      </c>
      <c r="L791" s="2" t="s">
        <v>16340</v>
      </c>
      <c r="M791" s="2" t="s">
        <v>16341</v>
      </c>
      <c r="N791" s="2" t="n">
        <f aca="false">COUNTA('Layout Mercado Libre'!AH791:AM791)</f>
        <v>4</v>
      </c>
      <c r="O791" s="2" t="s">
        <v>13882</v>
      </c>
      <c r="P791" s="2" t="n">
        <v>0</v>
      </c>
      <c r="Q791" s="2" t="s">
        <v>16342</v>
      </c>
    </row>
    <row r="792" customFormat="false" ht="15" hidden="false" customHeight="false" outlineLevel="0" collapsed="false">
      <c r="A792" s="8" t="s">
        <v>9536</v>
      </c>
      <c r="B792" s="10" t="str">
        <f aca="false">'Layout Mercado Libre'!C792</f>
        <v>Dexclor Dexametasona Clorfenamina 12 Tabletas</v>
      </c>
      <c r="C792" s="2" t="s">
        <v>89</v>
      </c>
      <c r="D792" s="2" t="s">
        <v>13945</v>
      </c>
      <c r="E792" s="2" t="s">
        <v>13865</v>
      </c>
      <c r="F792" s="2" t="s">
        <v>13932</v>
      </c>
      <c r="G792" s="2"/>
      <c r="H792" s="2"/>
      <c r="I792" s="2" t="s">
        <v>16343</v>
      </c>
      <c r="J792" s="2"/>
      <c r="K792" s="2" t="n">
        <v>44</v>
      </c>
      <c r="L792" s="2"/>
      <c r="M792" s="2" t="s">
        <v>16344</v>
      </c>
      <c r="N792" s="2" t="n">
        <f aca="false">COUNTA('Layout Mercado Libre'!AH792:AM792)</f>
        <v>1</v>
      </c>
      <c r="O792" s="2" t="s">
        <v>13871</v>
      </c>
      <c r="P792" s="2" t="n">
        <v>0</v>
      </c>
      <c r="Q792" s="2" t="s">
        <v>16345</v>
      </c>
    </row>
    <row r="793" customFormat="false" ht="15" hidden="false" customHeight="false" outlineLevel="0" collapsed="false">
      <c r="A793" s="8" t="s">
        <v>9544</v>
      </c>
      <c r="B793" s="10" t="str">
        <f aca="false">'Layout Mercado Libre'!C793</f>
        <v>Crema Dental Colgate Total Prevención Activa 150 ml</v>
      </c>
      <c r="C793" s="2" t="s">
        <v>89</v>
      </c>
      <c r="D793" s="2" t="s">
        <v>13864</v>
      </c>
      <c r="E793" s="2" t="s">
        <v>13865</v>
      </c>
      <c r="F793" s="2" t="s">
        <v>13873</v>
      </c>
      <c r="G793" s="2"/>
      <c r="H793" s="2"/>
      <c r="I793" s="2" t="s">
        <v>16346</v>
      </c>
      <c r="J793" s="2"/>
      <c r="K793" s="2" t="n">
        <v>1397</v>
      </c>
      <c r="L793" s="2"/>
      <c r="M793" s="2" t="s">
        <v>16347</v>
      </c>
      <c r="N793" s="2" t="n">
        <f aca="false">COUNTA('Layout Mercado Libre'!AH793:AM793)</f>
        <v>2</v>
      </c>
      <c r="O793" s="2" t="s">
        <v>13871</v>
      </c>
      <c r="P793" s="2" t="n">
        <v>0</v>
      </c>
      <c r="Q793" s="2" t="s">
        <v>16348</v>
      </c>
    </row>
    <row r="794" customFormat="false" ht="15" hidden="false" customHeight="false" outlineLevel="0" collapsed="false">
      <c r="A794" s="8" t="s">
        <v>9554</v>
      </c>
      <c r="B794" s="10" t="str">
        <f aca="false">'Layout Mercado Libre'!C794</f>
        <v>Petrolato Vaseline Puro 85 g</v>
      </c>
      <c r="C794" s="2" t="s">
        <v>89</v>
      </c>
      <c r="D794" s="2" t="s">
        <v>13864</v>
      </c>
      <c r="E794" s="2" t="s">
        <v>13865</v>
      </c>
      <c r="F794" s="2" t="s">
        <v>13873</v>
      </c>
      <c r="G794" s="2"/>
      <c r="H794" s="2"/>
      <c r="I794" s="2" t="s">
        <v>16349</v>
      </c>
      <c r="J794" s="2"/>
      <c r="K794" s="2" t="n">
        <v>0</v>
      </c>
      <c r="L794" s="2"/>
      <c r="M794" s="2" t="s">
        <v>16350</v>
      </c>
      <c r="N794" s="2" t="n">
        <f aca="false">COUNTA('Layout Mercado Libre'!AH794:AM794)</f>
        <v>1</v>
      </c>
      <c r="O794" s="2" t="s">
        <v>13871</v>
      </c>
      <c r="P794" s="2" t="n">
        <v>0</v>
      </c>
      <c r="Q794" s="2" t="s">
        <v>16351</v>
      </c>
    </row>
    <row r="795" customFormat="false" ht="15" hidden="false" customHeight="false" outlineLevel="0" collapsed="false">
      <c r="A795" s="8" t="s">
        <v>9563</v>
      </c>
      <c r="B795" s="10" t="str">
        <f aca="false">'Layout Mercado Libre'!C795</f>
        <v>Vitacilina Ungüento Tópico con Neomicina 16 g</v>
      </c>
      <c r="C795" s="2" t="s">
        <v>89</v>
      </c>
      <c r="D795" s="2" t="s">
        <v>13945</v>
      </c>
      <c r="E795" s="2" t="s">
        <v>13946</v>
      </c>
      <c r="F795" s="2" t="s">
        <v>13914</v>
      </c>
      <c r="G795" s="2"/>
      <c r="H795" s="2"/>
      <c r="I795" s="2" t="s">
        <v>16352</v>
      </c>
      <c r="J795" s="2"/>
      <c r="K795" s="2" t="n">
        <v>0</v>
      </c>
      <c r="L795" s="2"/>
      <c r="M795" s="2" t="s">
        <v>16353</v>
      </c>
      <c r="N795" s="2" t="n">
        <f aca="false">COUNTA('Layout Mercado Libre'!AH795:AM795)</f>
        <v>1</v>
      </c>
      <c r="O795" s="2" t="s">
        <v>13871</v>
      </c>
      <c r="P795" s="2" t="n">
        <v>0</v>
      </c>
      <c r="Q795" s="2" t="s">
        <v>16354</v>
      </c>
    </row>
    <row r="796" customFormat="false" ht="15" hidden="false" customHeight="false" outlineLevel="0" collapsed="false">
      <c r="A796" s="8" t="s">
        <v>9569</v>
      </c>
      <c r="B796" s="10" t="str">
        <f aca="false">'Layout Mercado Libre'!C796</f>
        <v>Gasa Simple Estéril Galia 10 x 10 cm 10 Sobres</v>
      </c>
      <c r="C796" s="2" t="s">
        <v>89</v>
      </c>
      <c r="D796" s="2" t="s">
        <v>13864</v>
      </c>
      <c r="E796" s="2" t="s">
        <v>13865</v>
      </c>
      <c r="F796" s="2" t="s">
        <v>13873</v>
      </c>
      <c r="G796" s="2"/>
      <c r="H796" s="2"/>
      <c r="I796" s="2" t="s">
        <v>16355</v>
      </c>
      <c r="J796" s="2"/>
      <c r="K796" s="2" t="n">
        <v>109</v>
      </c>
      <c r="L796" s="2"/>
      <c r="M796" s="2" t="s">
        <v>16356</v>
      </c>
      <c r="N796" s="2" t="n">
        <f aca="false">COUNTA('Layout Mercado Libre'!AH796:AM796)</f>
        <v>1</v>
      </c>
      <c r="O796" s="2" t="s">
        <v>13871</v>
      </c>
      <c r="P796" s="2" t="n">
        <v>0</v>
      </c>
      <c r="Q796" s="2" t="s">
        <v>16357</v>
      </c>
    </row>
    <row r="797" customFormat="false" ht="15" hidden="false" customHeight="false" outlineLevel="0" collapsed="false">
      <c r="A797" s="8" t="s">
        <v>9578</v>
      </c>
      <c r="B797" s="10" t="str">
        <f aca="false">'Layout Mercado Libre'!C797</f>
        <v>Bloqueador Solar Fotosun UV 100 en Barra FPS 50+ 20 g</v>
      </c>
      <c r="C797" s="2" t="s">
        <v>89</v>
      </c>
      <c r="D797" s="2" t="s">
        <v>13864</v>
      </c>
      <c r="E797" s="2" t="s">
        <v>13865</v>
      </c>
      <c r="F797" s="2" t="s">
        <v>13873</v>
      </c>
      <c r="G797" s="2"/>
      <c r="H797" s="2"/>
      <c r="I797" s="2" t="s">
        <v>16358</v>
      </c>
      <c r="J797" s="2"/>
      <c r="K797" s="2" t="n">
        <v>91</v>
      </c>
      <c r="L797" s="2"/>
      <c r="M797" s="2" t="s">
        <v>16359</v>
      </c>
      <c r="N797" s="2" t="n">
        <f aca="false">COUNTA('Layout Mercado Libre'!AH797:AM797)</f>
        <v>1</v>
      </c>
      <c r="O797" s="2" t="s">
        <v>13871</v>
      </c>
      <c r="P797" s="2" t="n">
        <v>0</v>
      </c>
      <c r="Q797" s="2" t="s">
        <v>16360</v>
      </c>
    </row>
    <row r="798" customFormat="false" ht="15" hidden="false" customHeight="false" outlineLevel="0" collapsed="false">
      <c r="A798" s="8" t="s">
        <v>9588</v>
      </c>
      <c r="B798" s="10" t="str">
        <f aca="false">'Layout Mercado Libre'!C798</f>
        <v>Crema Facial Pond's Clarant B3 Piel Normal a Grasa 200 g</v>
      </c>
      <c r="C798" s="2" t="s">
        <v>89</v>
      </c>
      <c r="D798" s="2" t="s">
        <v>13864</v>
      </c>
      <c r="E798" s="2" t="s">
        <v>13865</v>
      </c>
      <c r="F798" s="2" t="s">
        <v>13873</v>
      </c>
      <c r="G798" s="2"/>
      <c r="H798" s="2"/>
      <c r="I798" s="2" t="s">
        <v>16361</v>
      </c>
      <c r="J798" s="2"/>
      <c r="K798" s="2" t="n">
        <v>225</v>
      </c>
      <c r="L798" s="2" t="s">
        <v>16362</v>
      </c>
      <c r="M798" s="2" t="s">
        <v>16363</v>
      </c>
      <c r="N798" s="2" t="n">
        <f aca="false">COUNTA('Layout Mercado Libre'!AH798:AM798)</f>
        <v>2</v>
      </c>
      <c r="O798" s="2" t="s">
        <v>13882</v>
      </c>
      <c r="P798" s="2" t="n">
        <v>0</v>
      </c>
      <c r="Q798" s="2" t="s">
        <v>16364</v>
      </c>
    </row>
    <row r="799" customFormat="false" ht="15" hidden="false" customHeight="false" outlineLevel="0" collapsed="false">
      <c r="A799" s="8" t="s">
        <v>9598</v>
      </c>
      <c r="B799" s="10" t="str">
        <f aca="false">'Layout Mercado Libre'!C799</f>
        <v>Fijador de Cabello Jaloma Super Punck 250 ml</v>
      </c>
      <c r="C799" s="2" t="s">
        <v>89</v>
      </c>
      <c r="D799" s="2" t="s">
        <v>13864</v>
      </c>
      <c r="E799" s="2" t="s">
        <v>13865</v>
      </c>
      <c r="F799" s="2" t="s">
        <v>13873</v>
      </c>
      <c r="G799" s="2"/>
      <c r="H799" s="2"/>
      <c r="I799" s="2" t="s">
        <v>16365</v>
      </c>
      <c r="J799" s="2"/>
      <c r="K799" s="2" t="n">
        <v>143</v>
      </c>
      <c r="L799" s="2" t="s">
        <v>16366</v>
      </c>
      <c r="M799" s="2" t="s">
        <v>16367</v>
      </c>
      <c r="N799" s="2" t="n">
        <f aca="false">COUNTA('Layout Mercado Libre'!AH799:AM799)</f>
        <v>2</v>
      </c>
      <c r="O799" s="2" t="s">
        <v>14017</v>
      </c>
      <c r="P799" s="2" t="n">
        <v>0</v>
      </c>
      <c r="Q799" s="2" t="s">
        <v>16368</v>
      </c>
    </row>
    <row r="800" customFormat="false" ht="15" hidden="false" customHeight="false" outlineLevel="0" collapsed="false">
      <c r="A800" s="8" t="s">
        <v>9609</v>
      </c>
      <c r="B800" s="10" t="str">
        <f aca="false">'Layout Mercado Libre'!C800</f>
        <v>Flagenase Metronidazol 500 mg 30 Tabletas</v>
      </c>
      <c r="C800" s="2" t="s">
        <v>89</v>
      </c>
      <c r="D800" s="2" t="s">
        <v>13864</v>
      </c>
      <c r="E800" s="2" t="s">
        <v>13865</v>
      </c>
      <c r="F800" s="2" t="s">
        <v>13932</v>
      </c>
      <c r="G800" s="2"/>
      <c r="H800" s="2"/>
      <c r="I800" s="2" t="s">
        <v>16369</v>
      </c>
      <c r="J800" s="2"/>
      <c r="K800" s="2" t="n">
        <v>77</v>
      </c>
      <c r="L800" s="2"/>
      <c r="M800" s="2" t="s">
        <v>16370</v>
      </c>
      <c r="N800" s="2" t="n">
        <f aca="false">COUNTA('Layout Mercado Libre'!AH800:AM800)</f>
        <v>3</v>
      </c>
      <c r="O800" s="2" t="s">
        <v>13871</v>
      </c>
      <c r="P800" s="2" t="n">
        <v>0</v>
      </c>
      <c r="Q800" s="2" t="s">
        <v>16371</v>
      </c>
    </row>
    <row r="801" customFormat="false" ht="15" hidden="false" customHeight="false" outlineLevel="0" collapsed="false">
      <c r="A801" s="8" t="s">
        <v>9620</v>
      </c>
      <c r="B801" s="10" t="str">
        <f aca="false">'Layout Mercado Libre'!C801</f>
        <v>Biomics Cefixima 100 mg/5 ml Suspensión 50 ml</v>
      </c>
      <c r="C801" s="2" t="s">
        <v>89</v>
      </c>
      <c r="D801" s="2" t="s">
        <v>13864</v>
      </c>
      <c r="E801" s="2" t="s">
        <v>13865</v>
      </c>
      <c r="F801" s="2" t="s">
        <v>13866</v>
      </c>
      <c r="G801" s="2" t="s">
        <v>13967</v>
      </c>
      <c r="H801" s="2" t="s">
        <v>13968</v>
      </c>
      <c r="I801" s="2" t="s">
        <v>16372</v>
      </c>
      <c r="J801" s="2"/>
      <c r="K801" s="2" t="n">
        <v>52</v>
      </c>
      <c r="L801" s="2"/>
      <c r="M801" s="2" t="s">
        <v>16373</v>
      </c>
      <c r="N801" s="2" t="n">
        <f aca="false">COUNTA('Layout Mercado Libre'!AH801:AM801)</f>
        <v>2</v>
      </c>
      <c r="O801" s="2" t="s">
        <v>13882</v>
      </c>
      <c r="P801" s="2" t="n">
        <v>0</v>
      </c>
      <c r="Q801" s="2" t="s">
        <v>16374</v>
      </c>
    </row>
    <row r="802" customFormat="false" ht="15" hidden="false" customHeight="false" outlineLevel="0" collapsed="false">
      <c r="A802" s="8" t="s">
        <v>9631</v>
      </c>
      <c r="B802" s="10" t="str">
        <f aca="false">'Layout Mercado Libre'!C802</f>
        <v>Fosfocil Fosfomicina 500 mg 24 Cápsulas</v>
      </c>
      <c r="C802" s="2" t="s">
        <v>89</v>
      </c>
      <c r="D802" s="2" t="s">
        <v>13864</v>
      </c>
      <c r="E802" s="2" t="s">
        <v>13865</v>
      </c>
      <c r="F802" s="2" t="s">
        <v>13866</v>
      </c>
      <c r="G802" s="2" t="s">
        <v>13967</v>
      </c>
      <c r="H802" s="2" t="s">
        <v>13968</v>
      </c>
      <c r="I802" s="2" t="s">
        <v>16375</v>
      </c>
      <c r="J802" s="2"/>
      <c r="K802" s="2" t="n">
        <v>48</v>
      </c>
      <c r="L802" s="2"/>
      <c r="M802" s="2" t="s">
        <v>16376</v>
      </c>
      <c r="N802" s="2" t="n">
        <f aca="false">COUNTA('Layout Mercado Libre'!AH802:AM802)</f>
        <v>1</v>
      </c>
      <c r="O802" s="2" t="s">
        <v>13871</v>
      </c>
      <c r="P802" s="2" t="n">
        <v>0</v>
      </c>
      <c r="Q802" s="2" t="s">
        <v>16377</v>
      </c>
    </row>
    <row r="803" customFormat="false" ht="15" hidden="false" customHeight="false" outlineLevel="0" collapsed="false">
      <c r="A803" s="8" t="s">
        <v>9638</v>
      </c>
      <c r="B803" s="10" t="str">
        <f aca="false">'Layout Mercado Libre'!C803</f>
        <v>Dolac Ketorolaco 10 mg 10 Cápsulas</v>
      </c>
      <c r="C803" s="2" t="s">
        <v>89</v>
      </c>
      <c r="D803" s="2" t="s">
        <v>13864</v>
      </c>
      <c r="E803" s="2" t="s">
        <v>13865</v>
      </c>
      <c r="F803" s="2" t="s">
        <v>13866</v>
      </c>
      <c r="G803" s="2" t="s">
        <v>13940</v>
      </c>
      <c r="H803" s="2" t="s">
        <v>13941</v>
      </c>
      <c r="I803" s="2" t="s">
        <v>16378</v>
      </c>
      <c r="J803" s="2"/>
      <c r="K803" s="2" t="n">
        <v>16</v>
      </c>
      <c r="L803" s="2"/>
      <c r="M803" s="2" t="s">
        <v>16379</v>
      </c>
      <c r="N803" s="2" t="n">
        <f aca="false">COUNTA('Layout Mercado Libre'!AH803:AM803)</f>
        <v>2</v>
      </c>
      <c r="O803" s="2" t="s">
        <v>13871</v>
      </c>
      <c r="P803" s="2" t="n">
        <v>0</v>
      </c>
      <c r="Q803" s="2" t="s">
        <v>16380</v>
      </c>
    </row>
    <row r="804" customFormat="false" ht="15" hidden="false" customHeight="false" outlineLevel="0" collapsed="false">
      <c r="A804" s="8" t="s">
        <v>9648</v>
      </c>
      <c r="B804" s="10" t="str">
        <f aca="false">'Layout Mercado Libre'!C804</f>
        <v>Crema Dental Freska-ra 4D Fortident 100 ml</v>
      </c>
      <c r="C804" s="2" t="s">
        <v>89</v>
      </c>
      <c r="D804" s="2" t="s">
        <v>13864</v>
      </c>
      <c r="E804" s="2" t="s">
        <v>13865</v>
      </c>
      <c r="F804" s="2" t="s">
        <v>13873</v>
      </c>
      <c r="G804" s="2"/>
      <c r="H804" s="2"/>
      <c r="I804" s="2" t="s">
        <v>16381</v>
      </c>
      <c r="J804" s="2"/>
      <c r="K804" s="2" t="n">
        <v>44</v>
      </c>
      <c r="L804" s="2"/>
      <c r="M804" s="2" t="s">
        <v>16382</v>
      </c>
      <c r="N804" s="2" t="n">
        <f aca="false">COUNTA('Layout Mercado Libre'!AH804:AM804)</f>
        <v>1</v>
      </c>
      <c r="O804" s="2" t="s">
        <v>13938</v>
      </c>
      <c r="P804" s="2" t="n">
        <v>0</v>
      </c>
      <c r="Q804" s="2" t="s">
        <v>16383</v>
      </c>
    </row>
    <row r="805" customFormat="false" ht="15" hidden="false" customHeight="false" outlineLevel="0" collapsed="false">
      <c r="A805" s="8" t="s">
        <v>9658</v>
      </c>
      <c r="B805" s="10" t="str">
        <f aca="false">'Layout Mercado Libre'!C805</f>
        <v>Tiras Reactivas OneTouch Ultra 50 Piezas</v>
      </c>
      <c r="C805" s="2" t="s">
        <v>89</v>
      </c>
      <c r="D805" s="2" t="s">
        <v>13864</v>
      </c>
      <c r="E805" s="2" t="s">
        <v>13865</v>
      </c>
      <c r="F805" s="2" t="s">
        <v>13873</v>
      </c>
      <c r="G805" s="2"/>
      <c r="H805" s="2"/>
      <c r="I805" s="2" t="s">
        <v>16384</v>
      </c>
      <c r="J805" s="2"/>
      <c r="K805" s="2" t="n">
        <v>294</v>
      </c>
      <c r="L805" s="2"/>
      <c r="M805" s="2" t="s">
        <v>16385</v>
      </c>
      <c r="N805" s="2" t="n">
        <f aca="false">COUNTA('Layout Mercado Libre'!AH805:AM805)</f>
        <v>2</v>
      </c>
      <c r="O805" s="2" t="s">
        <v>13871</v>
      </c>
      <c r="P805" s="2" t="n">
        <v>0</v>
      </c>
      <c r="Q805" s="2" t="s">
        <v>16386</v>
      </c>
    </row>
    <row r="806" customFormat="false" ht="15" hidden="false" customHeight="false" outlineLevel="0" collapsed="false">
      <c r="A806" s="8" t="s">
        <v>9669</v>
      </c>
      <c r="B806" s="10" t="str">
        <f aca="false">'Layout Mercado Libre'!C806</f>
        <v>Cicloferon Aciclovir 5% Crema Color Piel 2 g</v>
      </c>
      <c r="C806" s="2" t="s">
        <v>89</v>
      </c>
      <c r="D806" s="2" t="s">
        <v>13864</v>
      </c>
      <c r="E806" s="2" t="s">
        <v>13865</v>
      </c>
      <c r="F806" s="2" t="s">
        <v>13914</v>
      </c>
      <c r="G806" s="2"/>
      <c r="H806" s="2"/>
      <c r="I806" s="2" t="s">
        <v>16387</v>
      </c>
      <c r="J806" s="2"/>
      <c r="K806" s="2" t="n">
        <v>1</v>
      </c>
      <c r="L806" s="2"/>
      <c r="M806" s="2" t="s">
        <v>16388</v>
      </c>
      <c r="N806" s="2" t="n">
        <f aca="false">COUNTA('Layout Mercado Libre'!AH806:AM806)</f>
        <v>3</v>
      </c>
      <c r="O806" s="2" t="s">
        <v>13871</v>
      </c>
      <c r="P806" s="2" t="n">
        <v>0</v>
      </c>
      <c r="Q806" s="2" t="s">
        <v>16389</v>
      </c>
    </row>
    <row r="807" customFormat="false" ht="15" hidden="false" customHeight="false" outlineLevel="0" collapsed="false">
      <c r="A807" s="8" t="s">
        <v>9681</v>
      </c>
      <c r="B807" s="10" t="str">
        <f aca="false">'Layout Mercado Libre'!C807</f>
        <v>NyQuil Z Difenhidramina 25 mg 10 Cápsulas</v>
      </c>
      <c r="C807" s="2" t="s">
        <v>89</v>
      </c>
      <c r="D807" s="2" t="s">
        <v>13864</v>
      </c>
      <c r="E807" s="2" t="s">
        <v>13865</v>
      </c>
      <c r="F807" s="2" t="s">
        <v>13914</v>
      </c>
      <c r="G807" s="2"/>
      <c r="H807" s="2"/>
      <c r="I807" s="2" t="s">
        <v>16390</v>
      </c>
      <c r="J807" s="2"/>
      <c r="K807" s="2" t="n">
        <v>308</v>
      </c>
      <c r="L807" s="2"/>
      <c r="M807" s="2" t="s">
        <v>16391</v>
      </c>
      <c r="N807" s="2" t="n">
        <f aca="false">COUNTA('Layout Mercado Libre'!AH807:AM807)</f>
        <v>2</v>
      </c>
      <c r="O807" s="2" t="s">
        <v>13938</v>
      </c>
      <c r="P807" s="2" t="n">
        <v>0</v>
      </c>
      <c r="Q807" s="2" t="s">
        <v>16392</v>
      </c>
    </row>
    <row r="808" customFormat="false" ht="15" hidden="false" customHeight="false" outlineLevel="0" collapsed="false">
      <c r="A808" s="8" t="s">
        <v>9689</v>
      </c>
      <c r="B808" s="10" t="str">
        <f aca="false">'Layout Mercado Libre'!C808</f>
        <v>Espuma Modeladora Caprice Rizos Definidos 200 g</v>
      </c>
      <c r="C808" s="2" t="s">
        <v>89</v>
      </c>
      <c r="D808" s="2" t="s">
        <v>13864</v>
      </c>
      <c r="E808" s="2" t="s">
        <v>13865</v>
      </c>
      <c r="F808" s="2" t="s">
        <v>13873</v>
      </c>
      <c r="G808" s="2"/>
      <c r="H808" s="2"/>
      <c r="I808" s="2" t="s">
        <v>16393</v>
      </c>
      <c r="J808" s="2"/>
      <c r="K808" s="2" t="n">
        <v>182</v>
      </c>
      <c r="L808" s="2"/>
      <c r="M808" s="2" t="s">
        <v>16394</v>
      </c>
      <c r="N808" s="2" t="n">
        <f aca="false">COUNTA('Layout Mercado Libre'!AH808:AM808)</f>
        <v>1</v>
      </c>
      <c r="O808" s="2" t="s">
        <v>13938</v>
      </c>
      <c r="P808" s="2" t="n">
        <v>0</v>
      </c>
      <c r="Q808" s="2" t="s">
        <v>16395</v>
      </c>
    </row>
    <row r="809" customFormat="false" ht="15" hidden="false" customHeight="false" outlineLevel="0" collapsed="false">
      <c r="A809" s="8" t="s">
        <v>9699</v>
      </c>
      <c r="B809" s="10" t="str">
        <f aca="false">'Layout Mercado Libre'!C809</f>
        <v>Tinte Just For Men Castaño Oscuro H-45 60 ml</v>
      </c>
      <c r="C809" s="2" t="s">
        <v>89</v>
      </c>
      <c r="D809" s="2" t="s">
        <v>13864</v>
      </c>
      <c r="E809" s="2" t="s">
        <v>13865</v>
      </c>
      <c r="F809" s="2" t="s">
        <v>13873</v>
      </c>
      <c r="G809" s="2"/>
      <c r="H809" s="2"/>
      <c r="I809" s="2" t="s">
        <v>16396</v>
      </c>
      <c r="J809" s="2"/>
      <c r="K809" s="2" t="n">
        <v>15</v>
      </c>
      <c r="L809" s="2"/>
      <c r="M809" s="2" t="s">
        <v>16397</v>
      </c>
      <c r="N809" s="2" t="n">
        <f aca="false">COUNTA('Layout Mercado Libre'!AH809:AM809)</f>
        <v>2</v>
      </c>
      <c r="O809" s="2" t="s">
        <v>13871</v>
      </c>
      <c r="P809" s="2" t="n">
        <v>0</v>
      </c>
      <c r="Q809" s="2" t="s">
        <v>16398</v>
      </c>
    </row>
    <row r="810" customFormat="false" ht="15" hidden="false" customHeight="false" outlineLevel="0" collapsed="false">
      <c r="A810" s="8" t="s">
        <v>9710</v>
      </c>
      <c r="B810" s="10" t="str">
        <f aca="false">'Layout Mercado Libre'!C810</f>
        <v>Janumet XR 50 mg/1000 mg 56 Tabletas</v>
      </c>
      <c r="C810" s="2" t="s">
        <v>89</v>
      </c>
      <c r="D810" s="2" t="s">
        <v>13864</v>
      </c>
      <c r="E810" s="2" t="s">
        <v>13865</v>
      </c>
      <c r="F810" s="2" t="s">
        <v>13866</v>
      </c>
      <c r="G810" s="2" t="s">
        <v>13889</v>
      </c>
      <c r="H810" s="2" t="s">
        <v>13890</v>
      </c>
      <c r="I810" s="2" t="s">
        <v>16399</v>
      </c>
      <c r="J810" s="2"/>
      <c r="K810" s="2" t="n">
        <v>0</v>
      </c>
      <c r="L810" s="2"/>
      <c r="M810" s="2" t="s">
        <v>16400</v>
      </c>
      <c r="N810" s="2" t="n">
        <f aca="false">COUNTA('Layout Mercado Libre'!AH810:AM810)</f>
        <v>2</v>
      </c>
      <c r="O810" s="2" t="s">
        <v>13882</v>
      </c>
      <c r="P810" s="2" t="n">
        <v>0</v>
      </c>
      <c r="Q810" s="2" t="s">
        <v>16401</v>
      </c>
    </row>
    <row r="811" customFormat="false" ht="15" hidden="false" customHeight="false" outlineLevel="0" collapsed="false">
      <c r="A811" s="8" t="s">
        <v>9722</v>
      </c>
      <c r="B811" s="10" t="str">
        <f aca="false">'Layout Mercado Libre'!C811</f>
        <v>Crema Nivea Creme Tarro 500 ml</v>
      </c>
      <c r="C811" s="2" t="s">
        <v>89</v>
      </c>
      <c r="D811" s="2" t="s">
        <v>13864</v>
      </c>
      <c r="E811" s="2" t="s">
        <v>13865</v>
      </c>
      <c r="F811" s="2" t="s">
        <v>13873</v>
      </c>
      <c r="G811" s="2"/>
      <c r="H811" s="2"/>
      <c r="I811" s="2" t="s">
        <v>16402</v>
      </c>
      <c r="J811" s="2"/>
      <c r="K811" s="2" t="n">
        <v>3</v>
      </c>
      <c r="L811" s="2" t="s">
        <v>16403</v>
      </c>
      <c r="M811" s="2" t="s">
        <v>16404</v>
      </c>
      <c r="N811" s="2" t="n">
        <f aca="false">COUNTA('Layout Mercado Libre'!AH811:AM811)</f>
        <v>2</v>
      </c>
      <c r="O811" s="2" t="s">
        <v>13905</v>
      </c>
      <c r="P811" s="2" t="n">
        <v>0</v>
      </c>
      <c r="Q811" s="2" t="s">
        <v>16405</v>
      </c>
    </row>
    <row r="812" customFormat="false" ht="15" hidden="false" customHeight="false" outlineLevel="0" collapsed="false">
      <c r="A812" s="8" t="s">
        <v>9731</v>
      </c>
      <c r="B812" s="10" t="str">
        <f aca="false">'Layout Mercado Libre'!C812</f>
        <v>Pharmaton Complete Kids Jarabe Sabor Frutas 100 ml</v>
      </c>
      <c r="C812" s="2" t="s">
        <v>89</v>
      </c>
      <c r="D812" s="2" t="s">
        <v>13864</v>
      </c>
      <c r="E812" s="2" t="s">
        <v>13865</v>
      </c>
      <c r="F812" s="2" t="s">
        <v>13873</v>
      </c>
      <c r="G812" s="2"/>
      <c r="H812" s="2"/>
      <c r="I812" s="2" t="s">
        <v>16406</v>
      </c>
      <c r="J812" s="2"/>
      <c r="K812" s="2" t="n">
        <v>232</v>
      </c>
      <c r="L812" s="2"/>
      <c r="M812" s="2" t="s">
        <v>16407</v>
      </c>
      <c r="N812" s="2" t="n">
        <f aca="false">COUNTA('Layout Mercado Libre'!AH812:AM812)</f>
        <v>2</v>
      </c>
      <c r="O812" s="2" t="s">
        <v>13871</v>
      </c>
      <c r="P812" s="2" t="n">
        <v>0</v>
      </c>
      <c r="Q812" s="2" t="s">
        <v>16408</v>
      </c>
    </row>
    <row r="813" customFormat="false" ht="15" hidden="false" customHeight="false" outlineLevel="0" collapsed="false">
      <c r="A813" s="8" t="s">
        <v>9742</v>
      </c>
      <c r="B813" s="10" t="str">
        <f aca="false">'Layout Mercado Libre'!C813</f>
        <v>Cera Modeladora Xiomara Wax &amp; Shine Telaraña 60 g</v>
      </c>
      <c r="C813" s="2" t="s">
        <v>89</v>
      </c>
      <c r="D813" s="2" t="s">
        <v>13864</v>
      </c>
      <c r="E813" s="2" t="s">
        <v>13865</v>
      </c>
      <c r="F813" s="2" t="s">
        <v>13873</v>
      </c>
      <c r="G813" s="2"/>
      <c r="H813" s="2"/>
      <c r="I813" s="2" t="s">
        <v>16409</v>
      </c>
      <c r="J813" s="2"/>
      <c r="K813" s="2" t="n">
        <v>410</v>
      </c>
      <c r="L813" s="2"/>
      <c r="M813" s="2" t="s">
        <v>16410</v>
      </c>
      <c r="N813" s="2" t="n">
        <f aca="false">COUNTA('Layout Mercado Libre'!AH813:AM813)</f>
        <v>2</v>
      </c>
      <c r="O813" s="2" t="s">
        <v>13871</v>
      </c>
      <c r="P813" s="2" t="n">
        <v>0</v>
      </c>
      <c r="Q813" s="2" t="s">
        <v>16411</v>
      </c>
    </row>
    <row r="814" customFormat="false" ht="15" hidden="false" customHeight="false" outlineLevel="0" collapsed="false">
      <c r="A814" s="8" t="s">
        <v>9752</v>
      </c>
      <c r="B814" s="10" t="str">
        <f aca="false">'Layout Mercado Libre'!C814</f>
        <v>Pepto-Bismol Tabletas Masticables 12 Piezas</v>
      </c>
      <c r="C814" s="2" t="s">
        <v>89</v>
      </c>
      <c r="D814" s="2" t="s">
        <v>13864</v>
      </c>
      <c r="E814" s="2" t="s">
        <v>13865</v>
      </c>
      <c r="F814" s="2" t="s">
        <v>13914</v>
      </c>
      <c r="G814" s="2"/>
      <c r="H814" s="2"/>
      <c r="I814" s="2" t="s">
        <v>16412</v>
      </c>
      <c r="J814" s="2"/>
      <c r="K814" s="2" t="n">
        <v>386</v>
      </c>
      <c r="L814" s="2"/>
      <c r="M814" s="2" t="s">
        <v>16413</v>
      </c>
      <c r="N814" s="2" t="n">
        <f aca="false">COUNTA('Layout Mercado Libre'!AH814:AM814)</f>
        <v>2</v>
      </c>
      <c r="O814" s="2" t="s">
        <v>13871</v>
      </c>
      <c r="P814" s="2" t="n">
        <v>0</v>
      </c>
      <c r="Q814" s="2" t="s">
        <v>16414</v>
      </c>
    </row>
    <row r="815" customFormat="false" ht="15" hidden="false" customHeight="false" outlineLevel="0" collapsed="false">
      <c r="A815" s="8" t="s">
        <v>9761</v>
      </c>
      <c r="B815" s="10" t="str">
        <f aca="false">'Layout Mercado Libre'!C815</f>
        <v>Zedesen Ceftibuteno 400 mg 10 Cápsulas</v>
      </c>
      <c r="C815" s="2" t="s">
        <v>89</v>
      </c>
      <c r="D815" s="2" t="s">
        <v>13864</v>
      </c>
      <c r="E815" s="2" t="s">
        <v>13865</v>
      </c>
      <c r="F815" s="2" t="s">
        <v>13866</v>
      </c>
      <c r="G815" s="2" t="s">
        <v>13967</v>
      </c>
      <c r="H815" s="2" t="s">
        <v>13968</v>
      </c>
      <c r="I815" s="2" t="s">
        <v>16415</v>
      </c>
      <c r="J815" s="2"/>
      <c r="K815" s="2" t="n">
        <v>48</v>
      </c>
      <c r="L815" s="2"/>
      <c r="M815" s="2" t="s">
        <v>16416</v>
      </c>
      <c r="N815" s="2" t="n">
        <f aca="false">COUNTA('Layout Mercado Libre'!AH815:AM815)</f>
        <v>2</v>
      </c>
      <c r="O815" s="2" t="s">
        <v>13882</v>
      </c>
      <c r="P815" s="2" t="n">
        <v>0</v>
      </c>
      <c r="Q815" s="2" t="s">
        <v>16417</v>
      </c>
    </row>
    <row r="816" customFormat="false" ht="15" hidden="false" customHeight="false" outlineLevel="0" collapsed="false">
      <c r="A816" s="8" t="s">
        <v>9772</v>
      </c>
      <c r="B816" s="10" t="str">
        <f aca="false">'Layout Mercado Libre'!C816</f>
        <v>Desodorante Axe Ice Chill Aerosol 150 ml</v>
      </c>
      <c r="C816" s="2" t="s">
        <v>89</v>
      </c>
      <c r="D816" s="2" t="s">
        <v>13864</v>
      </c>
      <c r="E816" s="2" t="s">
        <v>13865</v>
      </c>
      <c r="F816" s="2" t="s">
        <v>13873</v>
      </c>
      <c r="G816" s="2"/>
      <c r="H816" s="2"/>
      <c r="I816" s="2" t="s">
        <v>16418</v>
      </c>
      <c r="J816" s="2"/>
      <c r="K816" s="2" t="n">
        <v>123</v>
      </c>
      <c r="L816" s="2"/>
      <c r="M816" s="2" t="s">
        <v>16419</v>
      </c>
      <c r="N816" s="2" t="n">
        <f aca="false">COUNTA('Layout Mercado Libre'!AH816:AM816)</f>
        <v>2</v>
      </c>
      <c r="O816" s="2" t="s">
        <v>13871</v>
      </c>
      <c r="P816" s="2" t="n">
        <v>0</v>
      </c>
      <c r="Q816" s="2" t="s">
        <v>16420</v>
      </c>
    </row>
    <row r="817" customFormat="false" ht="15" hidden="false" customHeight="false" outlineLevel="0" collapsed="false">
      <c r="A817" s="8" t="s">
        <v>9782</v>
      </c>
      <c r="B817" s="10" t="str">
        <f aca="false">'Layout Mercado Libre'!C817</f>
        <v>Hilo Dental Oral-B Essential Floss Encerado 50 m</v>
      </c>
      <c r="C817" s="2" t="s">
        <v>89</v>
      </c>
      <c r="D817" s="2" t="s">
        <v>13864</v>
      </c>
      <c r="E817" s="2" t="s">
        <v>13865</v>
      </c>
      <c r="F817" s="2" t="s">
        <v>13873</v>
      </c>
      <c r="G817" s="2"/>
      <c r="H817" s="2"/>
      <c r="I817" s="2" t="s">
        <v>16421</v>
      </c>
      <c r="J817" s="2"/>
      <c r="K817" s="2" t="n">
        <v>489</v>
      </c>
      <c r="L817" s="2"/>
      <c r="M817" s="2" t="s">
        <v>16422</v>
      </c>
      <c r="N817" s="2" t="n">
        <f aca="false">COUNTA('Layout Mercado Libre'!AH817:AM817)</f>
        <v>1</v>
      </c>
      <c r="O817" s="2" t="s">
        <v>13938</v>
      </c>
      <c r="P817" s="2" t="n">
        <v>0</v>
      </c>
      <c r="Q817" s="2" t="s">
        <v>16423</v>
      </c>
    </row>
    <row r="818" customFormat="false" ht="15" hidden="false" customHeight="false" outlineLevel="0" collapsed="false">
      <c r="A818" s="8" t="s">
        <v>9794</v>
      </c>
      <c r="B818" s="10" t="str">
        <f aca="false">'Layout Mercado Libre'!C818</f>
        <v>Koptin Azitromicina 900 mg Suspensión 22.5 ml</v>
      </c>
      <c r="C818" s="2" t="s">
        <v>89</v>
      </c>
      <c r="D818" s="2" t="s">
        <v>13864</v>
      </c>
      <c r="E818" s="2" t="s">
        <v>13865</v>
      </c>
      <c r="F818" s="2" t="s">
        <v>13866</v>
      </c>
      <c r="G818" s="2" t="s">
        <v>13967</v>
      </c>
      <c r="H818" s="2" t="s">
        <v>13968</v>
      </c>
      <c r="I818" s="2" t="s">
        <v>16424</v>
      </c>
      <c r="J818" s="2"/>
      <c r="K818" s="2" t="n">
        <v>51</v>
      </c>
      <c r="L818" s="2"/>
      <c r="M818" s="2" t="s">
        <v>16425</v>
      </c>
      <c r="N818" s="2" t="n">
        <f aca="false">COUNTA('Layout Mercado Libre'!AH818:AM818)</f>
        <v>2</v>
      </c>
      <c r="O818" s="2" t="s">
        <v>13882</v>
      </c>
      <c r="P818" s="2" t="n">
        <v>0</v>
      </c>
      <c r="Q818" s="2" t="s">
        <v>16426</v>
      </c>
    </row>
    <row r="819" customFormat="false" ht="15" hidden="false" customHeight="false" outlineLevel="0" collapsed="false">
      <c r="A819" s="8" t="s">
        <v>9805</v>
      </c>
      <c r="B819" s="10" t="str">
        <f aca="false">'Layout Mercado Libre'!C819</f>
        <v>Oxímetro de Pulso para Dedo Homecare InhalaCare INH01</v>
      </c>
      <c r="C819" s="2" t="s">
        <v>89</v>
      </c>
      <c r="D819" s="2" t="s">
        <v>13864</v>
      </c>
      <c r="E819" s="2" t="s">
        <v>13865</v>
      </c>
      <c r="F819" s="2" t="s">
        <v>13873</v>
      </c>
      <c r="G819" s="2"/>
      <c r="H819" s="2"/>
      <c r="I819" s="2" t="s">
        <v>16427</v>
      </c>
      <c r="J819" s="2"/>
      <c r="K819" s="2" t="n">
        <v>10</v>
      </c>
      <c r="L819" s="2"/>
      <c r="M819" s="2" t="s">
        <v>16428</v>
      </c>
      <c r="N819" s="2" t="n">
        <f aca="false">COUNTA('Layout Mercado Libre'!AH819:AM819)</f>
        <v>2</v>
      </c>
      <c r="O819" s="2" t="s">
        <v>13938</v>
      </c>
      <c r="P819" s="2" t="n">
        <v>0</v>
      </c>
      <c r="Q819" s="2" t="s">
        <v>16429</v>
      </c>
    </row>
    <row r="820" customFormat="false" ht="15" hidden="false" customHeight="false" outlineLevel="0" collapsed="false">
      <c r="A820" s="8" t="s">
        <v>9818</v>
      </c>
      <c r="B820" s="10" t="str">
        <f aca="false">'Layout Mercado Libre'!C820</f>
        <v>Pilas Alcalinas Duracell AA Tira con 6 Piezas</v>
      </c>
      <c r="C820" s="2" t="s">
        <v>89</v>
      </c>
      <c r="D820" s="2" t="s">
        <v>13864</v>
      </c>
      <c r="E820" s="2" t="s">
        <v>13865</v>
      </c>
      <c r="F820" s="2" t="s">
        <v>13873</v>
      </c>
      <c r="G820" s="2"/>
      <c r="H820" s="2"/>
      <c r="I820" s="2" t="s">
        <v>16430</v>
      </c>
      <c r="J820" s="2"/>
      <c r="K820" s="2" t="n">
        <v>115</v>
      </c>
      <c r="L820" s="2"/>
      <c r="M820" s="2" t="s">
        <v>16431</v>
      </c>
      <c r="N820" s="2" t="n">
        <f aca="false">COUNTA('Layout Mercado Libre'!AH820:AM820)</f>
        <v>1</v>
      </c>
      <c r="O820" s="2" t="s">
        <v>13938</v>
      </c>
      <c r="P820" s="2" t="n">
        <v>0</v>
      </c>
      <c r="Q820" s="2" t="s">
        <v>16432</v>
      </c>
    </row>
    <row r="821" customFormat="false" ht="15" hidden="false" customHeight="false" outlineLevel="0" collapsed="false">
      <c r="A821" s="8" t="s">
        <v>9826</v>
      </c>
      <c r="B821" s="10" t="str">
        <f aca="false">'Layout Mercado Libre'!C821</f>
        <v>Maviglin Metformina Glibenclamida 500/5 mg 60 Tabletas</v>
      </c>
      <c r="C821" s="2" t="s">
        <v>89</v>
      </c>
      <c r="D821" s="2" t="s">
        <v>13864</v>
      </c>
      <c r="E821" s="2" t="s">
        <v>13865</v>
      </c>
      <c r="F821" s="2" t="s">
        <v>13866</v>
      </c>
      <c r="G821" s="2" t="s">
        <v>13889</v>
      </c>
      <c r="H821" s="2" t="s">
        <v>13890</v>
      </c>
      <c r="I821" s="2" t="s">
        <v>16433</v>
      </c>
      <c r="J821" s="2"/>
      <c r="K821" s="2" t="n">
        <v>855</v>
      </c>
      <c r="L821" s="2"/>
      <c r="M821" s="2" t="s">
        <v>16434</v>
      </c>
      <c r="N821" s="2" t="n">
        <f aca="false">COUNTA('Layout Mercado Libre'!AH821:AM821)</f>
        <v>2</v>
      </c>
      <c r="O821" s="2" t="s">
        <v>13882</v>
      </c>
      <c r="P821" s="2" t="n">
        <v>0</v>
      </c>
      <c r="Q821" s="2" t="s">
        <v>16435</v>
      </c>
    </row>
    <row r="822" customFormat="false" ht="15" hidden="false" customHeight="false" outlineLevel="0" collapsed="false">
      <c r="A822" s="8" t="s">
        <v>9837</v>
      </c>
      <c r="B822" s="10" t="str">
        <f aca="false">'Layout Mercado Libre'!C822</f>
        <v>Tafirol Flex 300 mg/250 mg 30 Tabletas</v>
      </c>
      <c r="C822" s="2" t="s">
        <v>89</v>
      </c>
      <c r="D822" s="2" t="s">
        <v>13864</v>
      </c>
      <c r="E822" s="2" t="s">
        <v>13865</v>
      </c>
      <c r="F822" s="2" t="s">
        <v>13932</v>
      </c>
      <c r="G822" s="2"/>
      <c r="H822" s="2"/>
      <c r="I822" s="2" t="s">
        <v>16436</v>
      </c>
      <c r="J822" s="2"/>
      <c r="K822" s="2" t="n">
        <v>120</v>
      </c>
      <c r="L822" s="2"/>
      <c r="M822" s="2" t="s">
        <v>16437</v>
      </c>
      <c r="N822" s="2" t="n">
        <f aca="false">COUNTA('Layout Mercado Libre'!AH822:AM822)</f>
        <v>2</v>
      </c>
      <c r="O822" s="2" t="s">
        <v>13882</v>
      </c>
      <c r="P822" s="2" t="n">
        <v>0</v>
      </c>
      <c r="Q822" s="2" t="s">
        <v>16438</v>
      </c>
    </row>
    <row r="823" customFormat="false" ht="15" hidden="false" customHeight="false" outlineLevel="0" collapsed="false">
      <c r="A823" s="8" t="s">
        <v>9848</v>
      </c>
      <c r="B823" s="10" t="str">
        <f aca="false">'Layout Mercado Libre'!C823</f>
        <v>Crema Facial Vitacilina Aclaradora Día y Noche 100 g</v>
      </c>
      <c r="C823" s="2" t="s">
        <v>89</v>
      </c>
      <c r="D823" s="2" t="s">
        <v>13864</v>
      </c>
      <c r="E823" s="2" t="s">
        <v>13865</v>
      </c>
      <c r="F823" s="2" t="s">
        <v>13873</v>
      </c>
      <c r="G823" s="2"/>
      <c r="H823" s="2"/>
      <c r="I823" s="2" t="s">
        <v>16439</v>
      </c>
      <c r="J823" s="2"/>
      <c r="K823" s="2" t="n">
        <v>12</v>
      </c>
      <c r="L823" s="2"/>
      <c r="M823" s="2" t="s">
        <v>16440</v>
      </c>
      <c r="N823" s="2" t="n">
        <f aca="false">COUNTA('Layout Mercado Libre'!AH823:AM823)</f>
        <v>3</v>
      </c>
      <c r="O823" s="2" t="s">
        <v>13882</v>
      </c>
      <c r="P823" s="2" t="n">
        <v>0</v>
      </c>
      <c r="Q823" s="2" t="s">
        <v>16441</v>
      </c>
    </row>
    <row r="824" customFormat="false" ht="15" hidden="false" customHeight="false" outlineLevel="0" collapsed="false">
      <c r="A824" s="8" t="s">
        <v>9860</v>
      </c>
      <c r="B824" s="10" t="str">
        <f aca="false">'Layout Mercado Libre'!C824</f>
        <v>Dolo-Neurobión Retard Diclofenaco y Complejo B 10 Tabletas</v>
      </c>
      <c r="C824" s="2" t="s">
        <v>89</v>
      </c>
      <c r="D824" s="2" t="s">
        <v>13864</v>
      </c>
      <c r="E824" s="2" t="s">
        <v>13865</v>
      </c>
      <c r="F824" s="2" t="s">
        <v>13866</v>
      </c>
      <c r="G824" s="2" t="s">
        <v>13940</v>
      </c>
      <c r="H824" s="2" t="s">
        <v>13941</v>
      </c>
      <c r="I824" s="2" t="s">
        <v>16442</v>
      </c>
      <c r="J824" s="2"/>
      <c r="K824" s="2" t="n">
        <v>123</v>
      </c>
      <c r="L824" s="2"/>
      <c r="M824" s="2" t="s">
        <v>16443</v>
      </c>
      <c r="N824" s="2" t="n">
        <f aca="false">COUNTA('Layout Mercado Libre'!AH824:AM824)</f>
        <v>2</v>
      </c>
      <c r="O824" s="2" t="s">
        <v>13882</v>
      </c>
      <c r="P824" s="2" t="n">
        <v>0</v>
      </c>
      <c r="Q824" s="2" t="s">
        <v>16444</v>
      </c>
    </row>
    <row r="825" customFormat="false" ht="15" hidden="false" customHeight="false" outlineLevel="0" collapsed="false">
      <c r="A825" s="8" t="s">
        <v>9871</v>
      </c>
      <c r="B825" s="10" t="str">
        <f aca="false">'Layout Mercado Libre'!C825</f>
        <v>Isodine Bucofaríngeo Yodopovidona Solución 120 ml</v>
      </c>
      <c r="C825" s="2" t="s">
        <v>89</v>
      </c>
      <c r="D825" s="2" t="s">
        <v>13864</v>
      </c>
      <c r="E825" s="2" t="s">
        <v>13865</v>
      </c>
      <c r="F825" s="2" t="s">
        <v>13914</v>
      </c>
      <c r="G825" s="2"/>
      <c r="H825" s="2"/>
      <c r="I825" s="2" t="s">
        <v>16445</v>
      </c>
      <c r="J825" s="2"/>
      <c r="K825" s="2" t="n">
        <v>0</v>
      </c>
      <c r="L825" s="2"/>
      <c r="M825" s="2" t="s">
        <v>16446</v>
      </c>
      <c r="N825" s="2" t="n">
        <f aca="false">COUNTA('Layout Mercado Libre'!AH825:AM825)</f>
        <v>1</v>
      </c>
      <c r="O825" s="2" t="s">
        <v>13871</v>
      </c>
      <c r="P825" s="2" t="n">
        <v>0</v>
      </c>
      <c r="Q825" s="2" t="s">
        <v>16447</v>
      </c>
    </row>
    <row r="826" customFormat="false" ht="15" hidden="false" customHeight="false" outlineLevel="0" collapsed="false">
      <c r="A826" s="8" t="s">
        <v>9879</v>
      </c>
      <c r="B826" s="10" t="str">
        <f aca="false">'Layout Mercado Libre'!C826</f>
        <v>Set Evenflo Peine y Cepillo para Bebé Zoo Friends 2 Piezas</v>
      </c>
      <c r="C826" s="2" t="s">
        <v>89</v>
      </c>
      <c r="D826" s="2" t="s">
        <v>13864</v>
      </c>
      <c r="E826" s="2" t="s">
        <v>13865</v>
      </c>
      <c r="F826" s="2" t="s">
        <v>13873</v>
      </c>
      <c r="G826" s="2"/>
      <c r="H826" s="2"/>
      <c r="I826" s="2" t="s">
        <v>16448</v>
      </c>
      <c r="J826" s="2"/>
      <c r="K826" s="2" t="n">
        <v>130</v>
      </c>
      <c r="L826" s="2"/>
      <c r="M826" s="2" t="s">
        <v>16449</v>
      </c>
      <c r="N826" s="2" t="n">
        <f aca="false">COUNTA('Layout Mercado Libre'!AH826:AM826)</f>
        <v>4</v>
      </c>
      <c r="O826" s="2" t="s">
        <v>13882</v>
      </c>
      <c r="P826" s="2" t="n">
        <v>1</v>
      </c>
      <c r="Q826" s="2" t="s">
        <v>16450</v>
      </c>
    </row>
    <row r="827" customFormat="false" ht="15" hidden="false" customHeight="false" outlineLevel="0" collapsed="false">
      <c r="A827" s="8" t="s">
        <v>9893</v>
      </c>
      <c r="B827" s="10" t="str">
        <f aca="false">'Layout Mercado Libre'!C827</f>
        <v>Enjuague Bucal Listerine Cool Mint Antiséptico 500 ml</v>
      </c>
      <c r="C827" s="2" t="s">
        <v>89</v>
      </c>
      <c r="D827" s="2" t="s">
        <v>13864</v>
      </c>
      <c r="E827" s="2" t="s">
        <v>13865</v>
      </c>
      <c r="F827" s="2" t="s">
        <v>13873</v>
      </c>
      <c r="G827" s="2"/>
      <c r="H827" s="2"/>
      <c r="I827" s="2" t="s">
        <v>16451</v>
      </c>
      <c r="J827" s="2"/>
      <c r="K827" s="2" t="n">
        <v>0</v>
      </c>
      <c r="L827" s="2"/>
      <c r="M827" s="2" t="s">
        <v>16452</v>
      </c>
      <c r="N827" s="2" t="n">
        <f aca="false">COUNTA('Layout Mercado Libre'!AH827:AM827)</f>
        <v>3</v>
      </c>
      <c r="O827" s="2" t="s">
        <v>13882</v>
      </c>
      <c r="P827" s="2" t="n">
        <v>0</v>
      </c>
      <c r="Q827" s="2" t="s">
        <v>16453</v>
      </c>
    </row>
    <row r="828" customFormat="false" ht="15" hidden="false" customHeight="false" outlineLevel="0" collapsed="false">
      <c r="A828" s="8" t="s">
        <v>9908</v>
      </c>
      <c r="B828" s="10" t="str">
        <f aca="false">'Layout Mercado Libre'!C828</f>
        <v>Proxalin Plus Paracetamol Naproxeno 250/300 mg 16 Tabletas</v>
      </c>
      <c r="C828" s="2" t="s">
        <v>89</v>
      </c>
      <c r="D828" s="2" t="s">
        <v>13864</v>
      </c>
      <c r="E828" s="2" t="s">
        <v>13865</v>
      </c>
      <c r="F828" s="2" t="s">
        <v>13932</v>
      </c>
      <c r="G828" s="2"/>
      <c r="H828" s="2"/>
      <c r="I828" s="2" t="s">
        <v>16454</v>
      </c>
      <c r="J828" s="2"/>
      <c r="K828" s="2" t="n">
        <v>0</v>
      </c>
      <c r="L828" s="2"/>
      <c r="M828" s="2" t="s">
        <v>16455</v>
      </c>
      <c r="N828" s="2" t="n">
        <f aca="false">COUNTA('Layout Mercado Libre'!AH828:AM828)</f>
        <v>3</v>
      </c>
      <c r="O828" s="2" t="s">
        <v>13882</v>
      </c>
      <c r="P828" s="2" t="n">
        <v>0</v>
      </c>
      <c r="Q828" s="2" t="s">
        <v>16456</v>
      </c>
    </row>
    <row r="829" customFormat="false" ht="15" hidden="false" customHeight="false" outlineLevel="0" collapsed="false">
      <c r="A829" s="8" t="s">
        <v>9921</v>
      </c>
      <c r="B829" s="10" t="str">
        <f aca="false">'Layout Mercado Libre'!C829</f>
        <v>Dimegan-D Loratadina Fenilefrina Jarabe 60 ml</v>
      </c>
      <c r="C829" s="2" t="s">
        <v>89</v>
      </c>
      <c r="D829" s="2" t="s">
        <v>13864</v>
      </c>
      <c r="E829" s="2" t="s">
        <v>13865</v>
      </c>
      <c r="F829" s="2" t="s">
        <v>13932</v>
      </c>
      <c r="G829" s="2"/>
      <c r="H829" s="2"/>
      <c r="I829" s="2" t="s">
        <v>16457</v>
      </c>
      <c r="J829" s="2"/>
      <c r="K829" s="2" t="n">
        <v>0</v>
      </c>
      <c r="L829" s="2"/>
      <c r="M829" s="2" t="s">
        <v>16458</v>
      </c>
      <c r="N829" s="2" t="n">
        <f aca="false">COUNTA('Layout Mercado Libre'!AH829:AM829)</f>
        <v>1</v>
      </c>
      <c r="O829" s="2" t="s">
        <v>13938</v>
      </c>
      <c r="P829" s="2" t="n">
        <v>0</v>
      </c>
      <c r="Q829" s="2" t="s">
        <v>16459</v>
      </c>
    </row>
    <row r="830" customFormat="false" ht="15" hidden="false" customHeight="false" outlineLevel="0" collapsed="false">
      <c r="A830" s="8" t="s">
        <v>9933</v>
      </c>
      <c r="B830" s="10" t="str">
        <f aca="false">'Layout Mercado Libre'!C830</f>
        <v>Bonadoxina Meclozina 25 mg Piridoxina 50 mg 25 Tabletas</v>
      </c>
      <c r="C830" s="2" t="s">
        <v>89</v>
      </c>
      <c r="D830" s="2" t="s">
        <v>13864</v>
      </c>
      <c r="E830" s="2" t="s">
        <v>13865</v>
      </c>
      <c r="F830" s="2" t="s">
        <v>13866</v>
      </c>
      <c r="G830" s="2" t="s">
        <v>13889</v>
      </c>
      <c r="H830" s="2" t="s">
        <v>13890</v>
      </c>
      <c r="I830" s="2" t="s">
        <v>16460</v>
      </c>
      <c r="J830" s="2"/>
      <c r="K830" s="2" t="n">
        <v>207</v>
      </c>
      <c r="L830" s="2"/>
      <c r="M830" s="2" t="s">
        <v>16461</v>
      </c>
      <c r="N830" s="2" t="n">
        <f aca="false">COUNTA('Layout Mercado Libre'!AH830:AM830)</f>
        <v>2</v>
      </c>
      <c r="O830" s="2" t="s">
        <v>13882</v>
      </c>
      <c r="P830" s="2" t="n">
        <v>0</v>
      </c>
      <c r="Q830" s="2" t="s">
        <v>16462</v>
      </c>
    </row>
    <row r="831" customFormat="false" ht="15" hidden="false" customHeight="false" outlineLevel="0" collapsed="false">
      <c r="A831" s="8" t="s">
        <v>9944</v>
      </c>
      <c r="B831" s="10" t="str">
        <f aca="false">'Layout Mercado Libre'!C831</f>
        <v>Desodorante Speed Stick ADN Gel 48 Horas 85 g</v>
      </c>
      <c r="C831" s="2" t="s">
        <v>89</v>
      </c>
      <c r="D831" s="2" t="s">
        <v>13864</v>
      </c>
      <c r="E831" s="2" t="s">
        <v>13865</v>
      </c>
      <c r="F831" s="2" t="s">
        <v>13873</v>
      </c>
      <c r="G831" s="2"/>
      <c r="H831" s="2"/>
      <c r="I831" s="2" t="s">
        <v>16463</v>
      </c>
      <c r="J831" s="2"/>
      <c r="K831" s="2" t="n">
        <v>48</v>
      </c>
      <c r="L831" s="2"/>
      <c r="M831" s="2" t="s">
        <v>16464</v>
      </c>
      <c r="N831" s="2" t="n">
        <f aca="false">COUNTA('Layout Mercado Libre'!AH831:AM831)</f>
        <v>1</v>
      </c>
      <c r="O831" s="2" t="s">
        <v>13938</v>
      </c>
      <c r="P831" s="2" t="n">
        <v>0</v>
      </c>
      <c r="Q831" s="2" t="s">
        <v>16465</v>
      </c>
    </row>
    <row r="832" customFormat="false" ht="15" hidden="false" customHeight="false" outlineLevel="0" collapsed="false">
      <c r="A832" s="8" t="s">
        <v>9954</v>
      </c>
      <c r="B832" s="10" t="str">
        <f aca="false">'Layout Mercado Libre'!C832</f>
        <v>Janumet Sitagliptina Metformina 50/1000 mg 56 Comprimidos</v>
      </c>
      <c r="C832" s="2" t="s">
        <v>89</v>
      </c>
      <c r="D832" s="2" t="s">
        <v>13864</v>
      </c>
      <c r="E832" s="2" t="s">
        <v>13865</v>
      </c>
      <c r="F832" s="2" t="s">
        <v>13866</v>
      </c>
      <c r="G832" s="2" t="s">
        <v>13889</v>
      </c>
      <c r="H832" s="2" t="s">
        <v>13890</v>
      </c>
      <c r="I832" s="2" t="s">
        <v>16466</v>
      </c>
      <c r="J832" s="2"/>
      <c r="K832" s="2" t="n">
        <v>0</v>
      </c>
      <c r="L832" s="2"/>
      <c r="M832" s="2" t="s">
        <v>16467</v>
      </c>
      <c r="N832" s="2" t="n">
        <f aca="false">COUNTA('Layout Mercado Libre'!AH832:AM832)</f>
        <v>4</v>
      </c>
      <c r="O832" s="2" t="s">
        <v>13882</v>
      </c>
      <c r="P832" s="2" t="n">
        <v>0</v>
      </c>
      <c r="Q832" s="2" t="s">
        <v>16468</v>
      </c>
    </row>
    <row r="833" customFormat="false" ht="15" hidden="false" customHeight="false" outlineLevel="0" collapsed="false">
      <c r="A833" s="8" t="s">
        <v>9969</v>
      </c>
      <c r="B833" s="10" t="str">
        <f aca="false">'Layout Mercado Libre'!C833</f>
        <v>Metamucil Fibra Sin Azúcar Sabor Naranja 10 Sobres 5.8 g</v>
      </c>
      <c r="C833" s="2" t="s">
        <v>89</v>
      </c>
      <c r="D833" s="2" t="s">
        <v>13864</v>
      </c>
      <c r="E833" s="2" t="s">
        <v>13865</v>
      </c>
      <c r="F833" s="2" t="s">
        <v>13914</v>
      </c>
      <c r="G833" s="2"/>
      <c r="H833" s="2"/>
      <c r="I833" s="2" t="s">
        <v>16469</v>
      </c>
      <c r="J833" s="2"/>
      <c r="K833" s="2" t="n">
        <v>94</v>
      </c>
      <c r="L833" s="2"/>
      <c r="M833" s="2" t="s">
        <v>16470</v>
      </c>
      <c r="N833" s="2" t="n">
        <f aca="false">COUNTA('Layout Mercado Libre'!AH833:AM833)</f>
        <v>3</v>
      </c>
      <c r="O833" s="2" t="s">
        <v>13882</v>
      </c>
      <c r="P833" s="2" t="n">
        <v>0</v>
      </c>
      <c r="Q833" s="2" t="s">
        <v>16471</v>
      </c>
    </row>
    <row r="834" customFormat="false" ht="15" hidden="false" customHeight="false" outlineLevel="0" collapsed="false">
      <c r="A834" s="8" t="s">
        <v>9981</v>
      </c>
      <c r="B834" s="10" t="str">
        <f aca="false">'Layout Mercado Libre'!C834</f>
        <v>Colonia para Bebé Mennen Baby Magic Hipoalergénica 200 ml</v>
      </c>
      <c r="C834" s="2" t="s">
        <v>89</v>
      </c>
      <c r="D834" s="2" t="s">
        <v>13864</v>
      </c>
      <c r="E834" s="2" t="s">
        <v>13865</v>
      </c>
      <c r="F834" s="2" t="s">
        <v>13873</v>
      </c>
      <c r="G834" s="2"/>
      <c r="H834" s="2"/>
      <c r="I834" s="2" t="s">
        <v>16472</v>
      </c>
      <c r="J834" s="2"/>
      <c r="K834" s="2" t="n">
        <v>390</v>
      </c>
      <c r="L834" s="2"/>
      <c r="M834" s="2" t="s">
        <v>16473</v>
      </c>
      <c r="N834" s="2" t="n">
        <f aca="false">COUNTA('Layout Mercado Libre'!AH834:AM834)</f>
        <v>1</v>
      </c>
      <c r="O834" s="2" t="s">
        <v>13871</v>
      </c>
      <c r="P834" s="2" t="n">
        <v>0</v>
      </c>
      <c r="Q834" s="2" t="s">
        <v>16474</v>
      </c>
    </row>
    <row r="835" customFormat="false" ht="15" hidden="false" customHeight="false" outlineLevel="0" collapsed="false">
      <c r="A835" s="8" t="s">
        <v>9992</v>
      </c>
      <c r="B835" s="10" t="str">
        <f aca="false">'Layout Mercado Libre'!C835</f>
        <v>Crema Corporal Lubriderm Protección Solar FPS 15 400 ml</v>
      </c>
      <c r="C835" s="2" t="s">
        <v>89</v>
      </c>
      <c r="D835" s="2" t="s">
        <v>13864</v>
      </c>
      <c r="E835" s="2" t="s">
        <v>13865</v>
      </c>
      <c r="F835" s="2" t="s">
        <v>13873</v>
      </c>
      <c r="G835" s="2"/>
      <c r="H835" s="2"/>
      <c r="I835" s="2" t="s">
        <v>16475</v>
      </c>
      <c r="J835" s="2"/>
      <c r="K835" s="2" t="n">
        <v>98</v>
      </c>
      <c r="L835" s="2"/>
      <c r="M835" s="2" t="s">
        <v>16476</v>
      </c>
      <c r="N835" s="2" t="n">
        <f aca="false">COUNTA('Layout Mercado Libre'!AH835:AM835)</f>
        <v>2</v>
      </c>
      <c r="O835" s="2" t="s">
        <v>13938</v>
      </c>
      <c r="P835" s="2" t="n">
        <v>0</v>
      </c>
      <c r="Q835" s="2" t="s">
        <v>16477</v>
      </c>
    </row>
    <row r="836" customFormat="false" ht="15" hidden="false" customHeight="false" outlineLevel="0" collapsed="false">
      <c r="A836" s="8" t="s">
        <v>10002</v>
      </c>
      <c r="B836" s="10" t="str">
        <f aca="false">'Layout Mercado Libre'!C836</f>
        <v>Gaap PF Latanoprost 0.005% Solución Oftálmica 3 ml</v>
      </c>
      <c r="C836" s="2" t="s">
        <v>89</v>
      </c>
      <c r="D836" s="2" t="s">
        <v>13864</v>
      </c>
      <c r="E836" s="2" t="s">
        <v>13865</v>
      </c>
      <c r="F836" s="2" t="s">
        <v>13866</v>
      </c>
      <c r="G836" s="2" t="s">
        <v>14078</v>
      </c>
      <c r="H836" s="2" t="s">
        <v>14079</v>
      </c>
      <c r="I836" s="2" t="s">
        <v>16478</v>
      </c>
      <c r="J836" s="2"/>
      <c r="K836" s="2" t="n">
        <v>0</v>
      </c>
      <c r="L836" s="2"/>
      <c r="M836" s="2" t="s">
        <v>16479</v>
      </c>
      <c r="N836" s="2" t="n">
        <f aca="false">COUNTA('Layout Mercado Libre'!AH836:AM836)</f>
        <v>3</v>
      </c>
      <c r="O836" s="2" t="s">
        <v>13871</v>
      </c>
      <c r="P836" s="2" t="n">
        <v>0</v>
      </c>
      <c r="Q836" s="2" t="s">
        <v>16480</v>
      </c>
    </row>
    <row r="837" customFormat="false" ht="15" hidden="false" customHeight="false" outlineLevel="0" collapsed="false">
      <c r="A837" s="8" t="s">
        <v>10015</v>
      </c>
      <c r="B837" s="10" t="str">
        <f aca="false">'Layout Mercado Libre'!C837</f>
        <v>Cera Xiomara Wax &amp; Shine Moldeadora Mate 60 g</v>
      </c>
      <c r="C837" s="2" t="s">
        <v>89</v>
      </c>
      <c r="D837" s="2" t="s">
        <v>13864</v>
      </c>
      <c r="E837" s="2" t="s">
        <v>13865</v>
      </c>
      <c r="F837" s="2" t="s">
        <v>13873</v>
      </c>
      <c r="G837" s="2"/>
      <c r="H837" s="2"/>
      <c r="I837" s="2" t="s">
        <v>16481</v>
      </c>
      <c r="J837" s="2"/>
      <c r="K837" s="2" t="n">
        <v>571</v>
      </c>
      <c r="L837" s="2"/>
      <c r="M837" s="2" t="s">
        <v>16482</v>
      </c>
      <c r="N837" s="2" t="n">
        <f aca="false">COUNTA('Layout Mercado Libre'!AH837:AM837)</f>
        <v>1</v>
      </c>
      <c r="O837" s="2" t="s">
        <v>13871</v>
      </c>
      <c r="P837" s="2" t="n">
        <v>0</v>
      </c>
      <c r="Q837" s="2" t="s">
        <v>16483</v>
      </c>
    </row>
    <row r="838" customFormat="false" ht="15" hidden="false" customHeight="false" outlineLevel="0" collapsed="false">
      <c r="A838" s="8" t="s">
        <v>10023</v>
      </c>
      <c r="B838" s="10" t="str">
        <f aca="false">'Layout Mercado Libre'!C838</f>
        <v>Berocca Calcio y Magnesio 10 Comprimidos Efervescentes</v>
      </c>
      <c r="C838" s="2" t="s">
        <v>89</v>
      </c>
      <c r="D838" s="2" t="s">
        <v>13864</v>
      </c>
      <c r="E838" s="2" t="s">
        <v>13865</v>
      </c>
      <c r="F838" s="2" t="s">
        <v>13914</v>
      </c>
      <c r="G838" s="2"/>
      <c r="H838" s="2"/>
      <c r="I838" s="2" t="s">
        <v>16484</v>
      </c>
      <c r="J838" s="2"/>
      <c r="K838" s="2" t="n">
        <v>378</v>
      </c>
      <c r="L838" s="2"/>
      <c r="M838" s="2" t="s">
        <v>16485</v>
      </c>
      <c r="N838" s="2" t="n">
        <f aca="false">COUNTA('Layout Mercado Libre'!AH838:AM838)</f>
        <v>2</v>
      </c>
      <c r="O838" s="2" t="s">
        <v>13882</v>
      </c>
      <c r="P838" s="2" t="n">
        <v>0</v>
      </c>
      <c r="Q838" s="2" t="s">
        <v>16486</v>
      </c>
    </row>
    <row r="839" customFormat="false" ht="15" hidden="false" customHeight="false" outlineLevel="0" collapsed="false">
      <c r="A839" s="8" t="s">
        <v>10037</v>
      </c>
      <c r="B839" s="10" t="str">
        <f aca="false">'Layout Mercado Libre'!C839</f>
        <v>Previta Mom Suplemento Prenatal DHA EPA 30 Cápsulas</v>
      </c>
      <c r="C839" s="2" t="s">
        <v>89</v>
      </c>
      <c r="D839" s="2" t="s">
        <v>13864</v>
      </c>
      <c r="E839" s="2" t="s">
        <v>13865</v>
      </c>
      <c r="F839" s="2" t="s">
        <v>13873</v>
      </c>
      <c r="G839" s="2"/>
      <c r="H839" s="2"/>
      <c r="I839" s="2" t="s">
        <v>16487</v>
      </c>
      <c r="J839" s="2"/>
      <c r="K839" s="2" t="n">
        <v>58</v>
      </c>
      <c r="L839" s="2"/>
      <c r="M839" s="2" t="s">
        <v>16488</v>
      </c>
      <c r="N839" s="2" t="n">
        <f aca="false">COUNTA('Layout Mercado Libre'!AH839:AM839)</f>
        <v>3</v>
      </c>
      <c r="O839" s="2" t="s">
        <v>13882</v>
      </c>
      <c r="P839" s="2" t="n">
        <v>0</v>
      </c>
      <c r="Q839" s="2" t="s">
        <v>16489</v>
      </c>
    </row>
    <row r="840" customFormat="false" ht="15" hidden="false" customHeight="false" outlineLevel="0" collapsed="false">
      <c r="A840" s="8" t="s">
        <v>10051</v>
      </c>
      <c r="B840" s="10" t="str">
        <f aca="false">'Layout Mercado Libre'!C840</f>
        <v>Mascarilla Garnier Fructis Hair Food Coco 350 ml</v>
      </c>
      <c r="C840" s="2" t="s">
        <v>89</v>
      </c>
      <c r="D840" s="2" t="s">
        <v>13864</v>
      </c>
      <c r="E840" s="2" t="s">
        <v>13865</v>
      </c>
      <c r="F840" s="2" t="s">
        <v>13873</v>
      </c>
      <c r="G840" s="2"/>
      <c r="H840" s="2"/>
      <c r="I840" s="2" t="s">
        <v>16490</v>
      </c>
      <c r="J840" s="2"/>
      <c r="K840" s="2" t="n">
        <v>32</v>
      </c>
      <c r="L840" s="2"/>
      <c r="M840" s="2" t="s">
        <v>16491</v>
      </c>
      <c r="N840" s="2" t="n">
        <f aca="false">COUNTA('Layout Mercado Libre'!AH840:AM840)</f>
        <v>2</v>
      </c>
      <c r="O840" s="2" t="s">
        <v>13882</v>
      </c>
      <c r="P840" s="2" t="n">
        <v>0</v>
      </c>
      <c r="Q840" s="2" t="s">
        <v>16492</v>
      </c>
    </row>
    <row r="841" customFormat="false" ht="15" hidden="false" customHeight="false" outlineLevel="0" collapsed="false">
      <c r="A841" s="8" t="s">
        <v>10066</v>
      </c>
      <c r="B841" s="10" t="str">
        <f aca="false">'Layout Mercado Libre'!C841</f>
        <v>Pomada Xiomara Wax &amp; Shine Black Barba y Cabello 60 g</v>
      </c>
      <c r="C841" s="2" t="s">
        <v>89</v>
      </c>
      <c r="D841" s="2" t="s">
        <v>13864</v>
      </c>
      <c r="E841" s="2" t="s">
        <v>13865</v>
      </c>
      <c r="F841" s="2" t="s">
        <v>13873</v>
      </c>
      <c r="G841" s="2"/>
      <c r="H841" s="2"/>
      <c r="I841" s="2" t="s">
        <v>16493</v>
      </c>
      <c r="J841" s="2"/>
      <c r="K841" s="2" t="n">
        <v>432</v>
      </c>
      <c r="L841" s="2"/>
      <c r="M841" s="2" t="s">
        <v>16494</v>
      </c>
      <c r="N841" s="2" t="n">
        <f aca="false">COUNTA('Layout Mercado Libre'!AH841:AM841)</f>
        <v>2</v>
      </c>
      <c r="O841" s="2" t="s">
        <v>13938</v>
      </c>
      <c r="P841" s="2" t="n">
        <v>0</v>
      </c>
      <c r="Q841" s="2" t="s">
        <v>16495</v>
      </c>
    </row>
    <row r="842" customFormat="false" ht="15" hidden="false" customHeight="false" outlineLevel="0" collapsed="false">
      <c r="A842" s="8" t="s">
        <v>10075</v>
      </c>
      <c r="B842" s="10" t="str">
        <f aca="false">'Layout Mercado Libre'!C842</f>
        <v>Braxan Amiodarona 200 mg 20 Tabletas</v>
      </c>
      <c r="C842" s="2" t="s">
        <v>89</v>
      </c>
      <c r="D842" s="2" t="s">
        <v>13864</v>
      </c>
      <c r="E842" s="2" t="s">
        <v>13865</v>
      </c>
      <c r="F842" s="2" t="s">
        <v>13866</v>
      </c>
      <c r="G842" s="2" t="s">
        <v>14465</v>
      </c>
      <c r="H842" s="2" t="s">
        <v>14466</v>
      </c>
      <c r="I842" s="2" t="s">
        <v>16496</v>
      </c>
      <c r="J842" s="2"/>
      <c r="K842" s="2" t="n">
        <v>18</v>
      </c>
      <c r="L842" s="2"/>
      <c r="M842" s="2" t="s">
        <v>16497</v>
      </c>
      <c r="N842" s="2" t="n">
        <f aca="false">COUNTA('Layout Mercado Libre'!AH842:AM842)</f>
        <v>2</v>
      </c>
      <c r="O842" s="2" t="s">
        <v>13938</v>
      </c>
      <c r="P842" s="2" t="n">
        <v>0</v>
      </c>
      <c r="Q842" s="2" t="s">
        <v>16498</v>
      </c>
    </row>
    <row r="843" customFormat="false" ht="15" hidden="false" customHeight="false" outlineLevel="0" collapsed="false">
      <c r="A843" s="8" t="s">
        <v>10086</v>
      </c>
      <c r="B843" s="10" t="str">
        <f aca="false">'Layout Mercado Libre'!C843</f>
        <v>Troferit Dropropizina 30 mg 15 Tabletas</v>
      </c>
      <c r="C843" s="2" t="s">
        <v>89</v>
      </c>
      <c r="D843" s="2" t="s">
        <v>13864</v>
      </c>
      <c r="E843" s="2" t="s">
        <v>13865</v>
      </c>
      <c r="F843" s="2" t="s">
        <v>13932</v>
      </c>
      <c r="G843" s="2"/>
      <c r="H843" s="2"/>
      <c r="I843" s="2" t="s">
        <v>16499</v>
      </c>
      <c r="J843" s="2"/>
      <c r="K843" s="2" t="n">
        <v>176</v>
      </c>
      <c r="L843" s="2"/>
      <c r="M843" s="2" t="s">
        <v>16500</v>
      </c>
      <c r="N843" s="2" t="n">
        <f aca="false">COUNTA('Layout Mercado Libre'!AH843:AM843)</f>
        <v>2</v>
      </c>
      <c r="O843" s="2" t="s">
        <v>13882</v>
      </c>
      <c r="P843" s="2" t="n">
        <v>0</v>
      </c>
      <c r="Q843" s="2" t="s">
        <v>16501</v>
      </c>
    </row>
    <row r="844" customFormat="false" ht="15" hidden="false" customHeight="false" outlineLevel="0" collapsed="false">
      <c r="A844" s="8" t="s">
        <v>10095</v>
      </c>
      <c r="B844" s="10" t="str">
        <f aca="false">'Layout Mercado Libre'!C844</f>
        <v>Crema Facial Vitacilina Antiarrugas Día y Noche 100 g</v>
      </c>
      <c r="C844" s="2" t="s">
        <v>89</v>
      </c>
      <c r="D844" s="2" t="s">
        <v>13864</v>
      </c>
      <c r="E844" s="2" t="s">
        <v>13865</v>
      </c>
      <c r="F844" s="2" t="s">
        <v>13873</v>
      </c>
      <c r="G844" s="2"/>
      <c r="H844" s="2"/>
      <c r="I844" s="2" t="s">
        <v>16502</v>
      </c>
      <c r="J844" s="2"/>
      <c r="K844" s="2" t="n">
        <v>0</v>
      </c>
      <c r="L844" s="2"/>
      <c r="M844" s="2" t="s">
        <v>16503</v>
      </c>
      <c r="N844" s="2" t="n">
        <f aca="false">COUNTA('Layout Mercado Libre'!AH844:AM844)</f>
        <v>3</v>
      </c>
      <c r="O844" s="2" t="s">
        <v>13882</v>
      </c>
      <c r="P844" s="2" t="n">
        <v>0</v>
      </c>
      <c r="Q844" s="2" t="s">
        <v>16504</v>
      </c>
    </row>
    <row r="845" customFormat="false" ht="15" hidden="false" customHeight="false" outlineLevel="0" collapsed="false">
      <c r="A845" s="8" t="s">
        <v>10105</v>
      </c>
      <c r="B845" s="10" t="str">
        <f aca="false">'Layout Mercado Libre'!C845</f>
        <v>Crema Nivea Creme Tarro 400 ml con Lata 50 ml</v>
      </c>
      <c r="C845" s="2" t="s">
        <v>89</v>
      </c>
      <c r="D845" s="2" t="s">
        <v>13945</v>
      </c>
      <c r="E845" s="2" t="s">
        <v>13946</v>
      </c>
      <c r="F845" s="2" t="s">
        <v>13873</v>
      </c>
      <c r="G845" s="2"/>
      <c r="H845" s="2"/>
      <c r="I845" s="2" t="s">
        <v>16505</v>
      </c>
      <c r="J845" s="2"/>
      <c r="K845" s="2" t="n">
        <v>77</v>
      </c>
      <c r="L845" s="2" t="s">
        <v>16506</v>
      </c>
      <c r="M845" s="2" t="s">
        <v>16506</v>
      </c>
      <c r="N845" s="2" t="n">
        <f aca="false">COUNTA('Layout Mercado Libre'!AH845:AM845)</f>
        <v>1</v>
      </c>
      <c r="O845" s="2" t="s">
        <v>13900</v>
      </c>
      <c r="P845" s="2" t="n">
        <v>0</v>
      </c>
      <c r="Q845" s="2" t="s">
        <v>16507</v>
      </c>
    </row>
    <row r="846" customFormat="false" ht="15" hidden="false" customHeight="false" outlineLevel="0" collapsed="false">
      <c r="A846" s="8" t="s">
        <v>10113</v>
      </c>
      <c r="B846" s="10" t="str">
        <f aca="false">'Layout Mercado Libre'!C846</f>
        <v>Ficonax Metformina 1 g 30 Tabletas Recubiertas</v>
      </c>
      <c r="C846" s="2" t="s">
        <v>89</v>
      </c>
      <c r="D846" s="2" t="s">
        <v>13864</v>
      </c>
      <c r="E846" s="2" t="s">
        <v>13865</v>
      </c>
      <c r="F846" s="2" t="s">
        <v>13866</v>
      </c>
      <c r="G846" s="2" t="s">
        <v>13889</v>
      </c>
      <c r="H846" s="2" t="s">
        <v>13890</v>
      </c>
      <c r="I846" s="2" t="s">
        <v>16508</v>
      </c>
      <c r="J846" s="2"/>
      <c r="K846" s="2" t="n">
        <v>42</v>
      </c>
      <c r="L846" s="2"/>
      <c r="M846" s="2" t="s">
        <v>16509</v>
      </c>
      <c r="N846" s="2" t="n">
        <f aca="false">COUNTA('Layout Mercado Libre'!AH846:AM846)</f>
        <v>2</v>
      </c>
      <c r="O846" s="2" t="s">
        <v>13882</v>
      </c>
      <c r="P846" s="2" t="n">
        <v>0</v>
      </c>
      <c r="Q846" s="2" t="s">
        <v>16510</v>
      </c>
    </row>
    <row r="847" customFormat="false" ht="15" hidden="false" customHeight="false" outlineLevel="0" collapsed="false">
      <c r="A847" s="8" t="s">
        <v>10124</v>
      </c>
      <c r="B847" s="10" t="str">
        <f aca="false">'Layout Mercado Libre'!C847</f>
        <v>Dalvear Infantil Jarabe Dropropizina Bromhexina 200 ml</v>
      </c>
      <c r="C847" s="2" t="s">
        <v>89</v>
      </c>
      <c r="D847" s="2" t="s">
        <v>13864</v>
      </c>
      <c r="E847" s="2" t="s">
        <v>13865</v>
      </c>
      <c r="F847" s="2" t="s">
        <v>13932</v>
      </c>
      <c r="G847" s="2"/>
      <c r="H847" s="2"/>
      <c r="I847" s="2" t="s">
        <v>16511</v>
      </c>
      <c r="J847" s="2"/>
      <c r="K847" s="2" t="n">
        <v>44</v>
      </c>
      <c r="L847" s="2"/>
      <c r="M847" s="2" t="s">
        <v>16512</v>
      </c>
      <c r="N847" s="2" t="n">
        <f aca="false">COUNTA('Layout Mercado Libre'!AH847:AM847)</f>
        <v>3</v>
      </c>
      <c r="O847" s="2" t="s">
        <v>13871</v>
      </c>
      <c r="P847" s="2" t="n">
        <v>0</v>
      </c>
      <c r="Q847" s="2" t="s">
        <v>16513</v>
      </c>
    </row>
    <row r="848" customFormat="false" ht="15" hidden="false" customHeight="false" outlineLevel="0" collapsed="false">
      <c r="A848" s="8" t="s">
        <v>10137</v>
      </c>
      <c r="B848" s="10" t="str">
        <f aca="false">'Layout Mercado Libre'!C848</f>
        <v>Prueba de Embarazo Prebios 1 Pieza</v>
      </c>
      <c r="C848" s="2" t="s">
        <v>89</v>
      </c>
      <c r="D848" s="2" t="s">
        <v>13864</v>
      </c>
      <c r="E848" s="2" t="s">
        <v>13865</v>
      </c>
      <c r="F848" s="2" t="s">
        <v>13873</v>
      </c>
      <c r="G848" s="2"/>
      <c r="H848" s="2"/>
      <c r="I848" s="2" t="s">
        <v>16514</v>
      </c>
      <c r="J848" s="2"/>
      <c r="K848" s="2" t="n">
        <v>8874</v>
      </c>
      <c r="L848" s="2"/>
      <c r="M848" s="2" t="s">
        <v>16515</v>
      </c>
      <c r="N848" s="2" t="n">
        <f aca="false">COUNTA('Layout Mercado Libre'!AH848:AM848)</f>
        <v>1</v>
      </c>
      <c r="O848" s="2" t="s">
        <v>13871</v>
      </c>
      <c r="P848" s="2" t="n">
        <v>0</v>
      </c>
      <c r="Q848" s="2" t="s">
        <v>16516</v>
      </c>
    </row>
    <row r="849" customFormat="false" ht="15" hidden="false" customHeight="false" outlineLevel="0" collapsed="false">
      <c r="A849" s="8" t="s">
        <v>10147</v>
      </c>
      <c r="B849" s="10" t="str">
        <f aca="false">'Layout Mercado Libre'!C849</f>
        <v>Talco para Bebé Mennen Baby Magic Rosa 200 g</v>
      </c>
      <c r="C849" s="2" t="s">
        <v>89</v>
      </c>
      <c r="D849" s="2" t="s">
        <v>13864</v>
      </c>
      <c r="E849" s="2" t="s">
        <v>13865</v>
      </c>
      <c r="F849" s="2" t="s">
        <v>13873</v>
      </c>
      <c r="G849" s="2"/>
      <c r="H849" s="2"/>
      <c r="I849" s="2" t="s">
        <v>16517</v>
      </c>
      <c r="J849" s="2"/>
      <c r="K849" s="2" t="n">
        <v>537</v>
      </c>
      <c r="L849" s="2"/>
      <c r="M849" s="2" t="s">
        <v>16518</v>
      </c>
      <c r="N849" s="2" t="n">
        <f aca="false">COUNTA('Layout Mercado Libre'!AH849:AM849)</f>
        <v>1</v>
      </c>
      <c r="O849" s="2" t="s">
        <v>13871</v>
      </c>
      <c r="P849" s="2" t="n">
        <v>0</v>
      </c>
      <c r="Q849" s="2" t="s">
        <v>16519</v>
      </c>
    </row>
    <row r="850" customFormat="false" ht="15" hidden="false" customHeight="false" outlineLevel="0" collapsed="false">
      <c r="A850" s="8" t="s">
        <v>10156</v>
      </c>
      <c r="B850" s="10" t="str">
        <f aca="false">'Layout Mercado Libre'!C850</f>
        <v>Desodorante Roll-On Palmolive Neutro Balance 65 ml</v>
      </c>
      <c r="C850" s="2" t="s">
        <v>89</v>
      </c>
      <c r="D850" s="2" t="s">
        <v>13864</v>
      </c>
      <c r="E850" s="2" t="s">
        <v>13865</v>
      </c>
      <c r="F850" s="2" t="s">
        <v>13873</v>
      </c>
      <c r="G850" s="2"/>
      <c r="H850" s="2"/>
      <c r="I850" s="2" t="s">
        <v>16520</v>
      </c>
      <c r="J850" s="2"/>
      <c r="K850" s="2" t="n">
        <v>43</v>
      </c>
      <c r="L850" s="2"/>
      <c r="M850" s="2" t="s">
        <v>16521</v>
      </c>
      <c r="N850" s="2" t="n">
        <f aca="false">COUNTA('Layout Mercado Libre'!AH850:AM850)</f>
        <v>2</v>
      </c>
      <c r="O850" s="2" t="s">
        <v>13882</v>
      </c>
      <c r="P850" s="2" t="n">
        <v>0</v>
      </c>
      <c r="Q850" s="2" t="s">
        <v>16522</v>
      </c>
    </row>
    <row r="851" customFormat="false" ht="15" hidden="false" customHeight="false" outlineLevel="0" collapsed="false">
      <c r="A851" s="8" t="s">
        <v>10167</v>
      </c>
      <c r="B851" s="10" t="str">
        <f aca="false">'Layout Mercado Libre'!C851</f>
        <v>Dabex Metformina 1000 mg 30 Tabletas</v>
      </c>
      <c r="C851" s="2" t="s">
        <v>89</v>
      </c>
      <c r="D851" s="2" t="s">
        <v>13864</v>
      </c>
      <c r="E851" s="2" t="s">
        <v>13865</v>
      </c>
      <c r="F851" s="2" t="s">
        <v>13866</v>
      </c>
      <c r="G851" s="2" t="s">
        <v>13889</v>
      </c>
      <c r="H851" s="2" t="s">
        <v>13890</v>
      </c>
      <c r="I851" s="2" t="s">
        <v>16523</v>
      </c>
      <c r="J851" s="2"/>
      <c r="K851" s="2" t="n">
        <v>0</v>
      </c>
      <c r="L851" s="2"/>
      <c r="M851" s="2" t="s">
        <v>16524</v>
      </c>
      <c r="N851" s="2" t="n">
        <f aca="false">COUNTA('Layout Mercado Libre'!AH851:AM851)</f>
        <v>3</v>
      </c>
      <c r="O851" s="2" t="s">
        <v>13882</v>
      </c>
      <c r="P851" s="2" t="n">
        <v>0</v>
      </c>
      <c r="Q851" s="2" t="s">
        <v>16525</v>
      </c>
    </row>
    <row r="852" customFormat="false" ht="15" hidden="false" customHeight="false" outlineLevel="0" collapsed="false">
      <c r="A852" s="8" t="s">
        <v>10178</v>
      </c>
      <c r="B852" s="10" t="str">
        <f aca="false">'Layout Mercado Libre'!C852</f>
        <v>Talco para Bebé Mennen Baby Magic Hipoalergénico 400 g</v>
      </c>
      <c r="C852" s="2" t="s">
        <v>89</v>
      </c>
      <c r="D852" s="2" t="s">
        <v>13864</v>
      </c>
      <c r="E852" s="2" t="s">
        <v>13865</v>
      </c>
      <c r="F852" s="2" t="s">
        <v>13873</v>
      </c>
      <c r="G852" s="2"/>
      <c r="H852" s="2"/>
      <c r="I852" s="2" t="s">
        <v>16526</v>
      </c>
      <c r="J852" s="2"/>
      <c r="K852" s="2" t="n">
        <v>220</v>
      </c>
      <c r="L852" s="2"/>
      <c r="M852" s="2" t="s">
        <v>16527</v>
      </c>
      <c r="N852" s="2" t="n">
        <f aca="false">COUNTA('Layout Mercado Libre'!AH852:AM852)</f>
        <v>3</v>
      </c>
      <c r="O852" s="2" t="s">
        <v>13871</v>
      </c>
      <c r="P852" s="2" t="n">
        <v>0</v>
      </c>
      <c r="Q852" s="2" t="s">
        <v>16528</v>
      </c>
    </row>
    <row r="853" customFormat="false" ht="15" hidden="false" customHeight="false" outlineLevel="0" collapsed="false">
      <c r="A853" s="8" t="s">
        <v>10188</v>
      </c>
      <c r="B853" s="10" t="str">
        <f aca="false">'Layout Mercado Libre'!C853</f>
        <v>Mydocalm-A Tolperisona Paracetamol 50/300 mg 30 Cápsulas</v>
      </c>
      <c r="C853" s="2" t="s">
        <v>89</v>
      </c>
      <c r="D853" s="2" t="s">
        <v>13864</v>
      </c>
      <c r="E853" s="2" t="s">
        <v>13865</v>
      </c>
      <c r="F853" s="2" t="s">
        <v>13932</v>
      </c>
      <c r="G853" s="2"/>
      <c r="H853" s="2"/>
      <c r="I853" s="2" t="s">
        <v>16529</v>
      </c>
      <c r="J853" s="2"/>
      <c r="K853" s="2" t="n">
        <v>1</v>
      </c>
      <c r="L853" s="2"/>
      <c r="M853" s="2" t="s">
        <v>16530</v>
      </c>
      <c r="N853" s="2" t="n">
        <f aca="false">COUNTA('Layout Mercado Libre'!AH853:AM853)</f>
        <v>2</v>
      </c>
      <c r="O853" s="2" t="s">
        <v>13882</v>
      </c>
      <c r="P853" s="2" t="n">
        <v>0</v>
      </c>
      <c r="Q853" s="2" t="s">
        <v>16531</v>
      </c>
    </row>
    <row r="854" customFormat="false" ht="15" hidden="false" customHeight="false" outlineLevel="0" collapsed="false">
      <c r="A854" s="8" t="s">
        <v>10200</v>
      </c>
      <c r="B854" s="10" t="str">
        <f aca="false">'Layout Mercado Libre'!C854</f>
        <v>Desodorante Axe Intense 48h Aerosol 150 ml</v>
      </c>
      <c r="C854" s="2" t="s">
        <v>89</v>
      </c>
      <c r="D854" s="2" t="s">
        <v>13864</v>
      </c>
      <c r="E854" s="2" t="s">
        <v>13865</v>
      </c>
      <c r="F854" s="2" t="s">
        <v>13873</v>
      </c>
      <c r="G854" s="2"/>
      <c r="H854" s="2"/>
      <c r="I854" s="2" t="s">
        <v>16532</v>
      </c>
      <c r="J854" s="2"/>
      <c r="K854" s="2" t="n">
        <v>277</v>
      </c>
      <c r="L854" s="2" t="s">
        <v>16533</v>
      </c>
      <c r="M854" s="2" t="s">
        <v>16534</v>
      </c>
      <c r="N854" s="2" t="n">
        <f aca="false">COUNTA('Layout Mercado Libre'!AH854:AM854)</f>
        <v>1</v>
      </c>
      <c r="O854" s="2" t="s">
        <v>13938</v>
      </c>
      <c r="P854" s="2" t="n">
        <v>0</v>
      </c>
      <c r="Q854" s="2" t="s">
        <v>16535</v>
      </c>
    </row>
    <row r="855" customFormat="false" ht="15" hidden="false" customHeight="false" outlineLevel="0" collapsed="false">
      <c r="A855" s="8" t="s">
        <v>10210</v>
      </c>
      <c r="B855" s="10" t="str">
        <f aca="false">'Layout Mercado Libre'!C855</f>
        <v>Pepto-Bismol Cereza 262 mg 24 Tabletas Masticables</v>
      </c>
      <c r="C855" s="2" t="s">
        <v>89</v>
      </c>
      <c r="D855" s="2" t="s">
        <v>13864</v>
      </c>
      <c r="E855" s="2" t="s">
        <v>13865</v>
      </c>
      <c r="F855" s="2" t="s">
        <v>13914</v>
      </c>
      <c r="G855" s="2"/>
      <c r="H855" s="2"/>
      <c r="I855" s="2" t="s">
        <v>16536</v>
      </c>
      <c r="J855" s="2"/>
      <c r="K855" s="2" t="n">
        <v>148</v>
      </c>
      <c r="L855" s="2"/>
      <c r="M855" s="2" t="s">
        <v>16537</v>
      </c>
      <c r="N855" s="2" t="n">
        <f aca="false">COUNTA('Layout Mercado Libre'!AH855:AM855)</f>
        <v>3</v>
      </c>
      <c r="O855" s="2" t="s">
        <v>13882</v>
      </c>
      <c r="P855" s="2" t="n">
        <v>0</v>
      </c>
      <c r="Q855" s="2" t="s">
        <v>16538</v>
      </c>
    </row>
    <row r="856" customFormat="false" ht="15" hidden="false" customHeight="false" outlineLevel="0" collapsed="false">
      <c r="A856" s="8" t="s">
        <v>10222</v>
      </c>
      <c r="B856" s="10" t="str">
        <f aca="false">'Layout Mercado Libre'!C856</f>
        <v>Shampoo Grisi Ricitos de Oro Manzanilla 250 ml</v>
      </c>
      <c r="C856" s="2" t="s">
        <v>89</v>
      </c>
      <c r="D856" s="2" t="s">
        <v>13864</v>
      </c>
      <c r="E856" s="2" t="s">
        <v>13865</v>
      </c>
      <c r="F856" s="2" t="s">
        <v>13873</v>
      </c>
      <c r="G856" s="2"/>
      <c r="H856" s="2"/>
      <c r="I856" s="2" t="s">
        <v>16539</v>
      </c>
      <c r="J856" s="2"/>
      <c r="K856" s="2" t="n">
        <v>86</v>
      </c>
      <c r="L856" s="2"/>
      <c r="M856" s="2" t="s">
        <v>16540</v>
      </c>
      <c r="N856" s="2" t="n">
        <f aca="false">COUNTA('Layout Mercado Libre'!AH856:AM856)</f>
        <v>1</v>
      </c>
      <c r="O856" s="2" t="s">
        <v>13871</v>
      </c>
      <c r="P856" s="2" t="n">
        <v>0</v>
      </c>
      <c r="Q856" s="2" t="s">
        <v>16541</v>
      </c>
    </row>
    <row r="857" customFormat="false" ht="15" hidden="false" customHeight="false" outlineLevel="0" collapsed="false">
      <c r="A857" s="8" t="s">
        <v>10233</v>
      </c>
      <c r="B857" s="10" t="str">
        <f aca="false">'Layout Mercado Libre'!C857</f>
        <v>Crema Corporal Nivea Milk Nutritiva Piel Extra Seca 100 ml</v>
      </c>
      <c r="C857" s="2" t="s">
        <v>89</v>
      </c>
      <c r="D857" s="2" t="s">
        <v>13864</v>
      </c>
      <c r="E857" s="2" t="s">
        <v>13865</v>
      </c>
      <c r="F857" s="2" t="s">
        <v>13873</v>
      </c>
      <c r="G857" s="2"/>
      <c r="H857" s="2"/>
      <c r="I857" s="2" t="s">
        <v>16542</v>
      </c>
      <c r="J857" s="2"/>
      <c r="K857" s="2" t="n">
        <v>521</v>
      </c>
      <c r="L857" s="2" t="s">
        <v>16543</v>
      </c>
      <c r="M857" s="2" t="s">
        <v>16543</v>
      </c>
      <c r="N857" s="2" t="n">
        <f aca="false">COUNTA('Layout Mercado Libre'!AH857:AM857)</f>
        <v>2</v>
      </c>
      <c r="O857" s="2" t="s">
        <v>14017</v>
      </c>
      <c r="P857" s="2" t="n">
        <v>0</v>
      </c>
      <c r="Q857" s="2" t="s">
        <v>16544</v>
      </c>
    </row>
    <row r="858" customFormat="false" ht="15" hidden="false" customHeight="false" outlineLevel="0" collapsed="false">
      <c r="A858" s="8" t="s">
        <v>10243</v>
      </c>
      <c r="B858" s="10" t="str">
        <f aca="false">'Layout Mercado Libre'!C858</f>
        <v>Pylopac Lansoprazol Claritromicina Amoxicilina 7 Carteras</v>
      </c>
      <c r="C858" s="2" t="s">
        <v>89</v>
      </c>
      <c r="D858" s="2" t="s">
        <v>13864</v>
      </c>
      <c r="E858" s="2" t="s">
        <v>13865</v>
      </c>
      <c r="F858" s="2" t="s">
        <v>13866</v>
      </c>
      <c r="G858" s="2" t="s">
        <v>13889</v>
      </c>
      <c r="H858" s="2" t="s">
        <v>13890</v>
      </c>
      <c r="I858" s="2" t="s">
        <v>16545</v>
      </c>
      <c r="J858" s="2"/>
      <c r="K858" s="2" t="n">
        <v>3</v>
      </c>
      <c r="L858" s="2"/>
      <c r="M858" s="2" t="s">
        <v>16546</v>
      </c>
      <c r="N858" s="2" t="n">
        <f aca="false">COUNTA('Layout Mercado Libre'!AH858:AM858)</f>
        <v>2</v>
      </c>
      <c r="O858" s="2" t="s">
        <v>13882</v>
      </c>
      <c r="P858" s="2" t="n">
        <v>0</v>
      </c>
      <c r="Q858" s="2" t="s">
        <v>16547</v>
      </c>
    </row>
    <row r="859" customFormat="false" ht="15" hidden="false" customHeight="false" outlineLevel="0" collapsed="false">
      <c r="A859" s="8" t="s">
        <v>10258</v>
      </c>
      <c r="B859" s="10" t="str">
        <f aca="false">'Layout Mercado Libre'!C859</f>
        <v>Tiras Reactivas FreeStyle Optium Glucosa 50 Piezas</v>
      </c>
      <c r="C859" s="2" t="s">
        <v>89</v>
      </c>
      <c r="D859" s="2" t="s">
        <v>13945</v>
      </c>
      <c r="E859" s="2" t="s">
        <v>13946</v>
      </c>
      <c r="F859" s="2" t="s">
        <v>13873</v>
      </c>
      <c r="G859" s="2"/>
      <c r="H859" s="2"/>
      <c r="I859" s="2" t="s">
        <v>16548</v>
      </c>
      <c r="J859" s="2"/>
      <c r="K859" s="2" t="n">
        <v>27</v>
      </c>
      <c r="L859" s="2"/>
      <c r="M859" s="2" t="s">
        <v>16549</v>
      </c>
      <c r="N859" s="2" t="n">
        <f aca="false">COUNTA('Layout Mercado Libre'!AH859:AM859)</f>
        <v>2</v>
      </c>
      <c r="O859" s="2" t="s">
        <v>13871</v>
      </c>
      <c r="P859" s="2" t="n">
        <v>0</v>
      </c>
      <c r="Q859" s="2" t="s">
        <v>16550</v>
      </c>
    </row>
    <row r="860" customFormat="false" ht="15" hidden="false" customHeight="false" outlineLevel="0" collapsed="false">
      <c r="A860" s="8" t="s">
        <v>10269</v>
      </c>
      <c r="B860" s="10" t="str">
        <f aca="false">'Layout Mercado Libre'!C860</f>
        <v>Lomecan V Clotrimazol 200 mg 3 Óvulos Vaginales</v>
      </c>
      <c r="C860" s="2" t="s">
        <v>89</v>
      </c>
      <c r="D860" s="2" t="s">
        <v>13864</v>
      </c>
      <c r="E860" s="2" t="s">
        <v>13865</v>
      </c>
      <c r="F860" s="2" t="s">
        <v>13914</v>
      </c>
      <c r="G860" s="2"/>
      <c r="H860" s="2"/>
      <c r="I860" s="2" t="s">
        <v>16551</v>
      </c>
      <c r="J860" s="2"/>
      <c r="K860" s="2" t="n">
        <v>67</v>
      </c>
      <c r="L860" s="2" t="s">
        <v>16552</v>
      </c>
      <c r="M860" s="2" t="s">
        <v>16553</v>
      </c>
      <c r="N860" s="2" t="n">
        <f aca="false">COUNTA('Layout Mercado Libre'!AH860:AM860)</f>
        <v>2</v>
      </c>
      <c r="O860" s="2" t="s">
        <v>14017</v>
      </c>
      <c r="P860" s="2" t="n">
        <v>0</v>
      </c>
      <c r="Q860" s="2" t="s">
        <v>16554</v>
      </c>
    </row>
    <row r="861" customFormat="false" ht="15" hidden="false" customHeight="false" outlineLevel="0" collapsed="false">
      <c r="A861" s="8" t="s">
        <v>10280</v>
      </c>
      <c r="B861" s="10" t="str">
        <f aca="false">'Layout Mercado Libre'!C861</f>
        <v>Dramamine Infantil Jarabe 250 mg/100 ml 120 ml</v>
      </c>
      <c r="C861" s="2" t="s">
        <v>89</v>
      </c>
      <c r="D861" s="2" t="s">
        <v>13864</v>
      </c>
      <c r="E861" s="2" t="s">
        <v>13865</v>
      </c>
      <c r="F861" s="2" t="s">
        <v>13914</v>
      </c>
      <c r="G861" s="2"/>
      <c r="H861" s="2"/>
      <c r="I861" s="2" t="s">
        <v>16555</v>
      </c>
      <c r="J861" s="2"/>
      <c r="K861" s="2" t="n">
        <v>343</v>
      </c>
      <c r="L861" s="2" t="s">
        <v>16556</v>
      </c>
      <c r="M861" s="2" t="s">
        <v>16557</v>
      </c>
      <c r="N861" s="2" t="n">
        <f aca="false">COUNTA('Layout Mercado Libre'!AH861:AM861)</f>
        <v>2</v>
      </c>
      <c r="O861" s="2" t="s">
        <v>13882</v>
      </c>
      <c r="P861" s="2" t="n">
        <v>0</v>
      </c>
      <c r="Q861" s="2" t="s">
        <v>16558</v>
      </c>
    </row>
    <row r="862" customFormat="false" ht="15" hidden="false" customHeight="false" outlineLevel="0" collapsed="false">
      <c r="A862" s="8" t="s">
        <v>10292</v>
      </c>
      <c r="B862" s="10" t="str">
        <f aca="false">'Layout Mercado Libre'!C862</f>
        <v>Ultra Bengué Gel Rojo Naproxeno Lidocaína 35 g</v>
      </c>
      <c r="C862" s="2" t="s">
        <v>89</v>
      </c>
      <c r="D862" s="2" t="s">
        <v>13864</v>
      </c>
      <c r="E862" s="2" t="s">
        <v>13865</v>
      </c>
      <c r="F862" s="2" t="s">
        <v>13914</v>
      </c>
      <c r="G862" s="2"/>
      <c r="H862" s="2"/>
      <c r="I862" s="2" t="s">
        <v>16559</v>
      </c>
      <c r="J862" s="2"/>
      <c r="K862" s="2" t="n">
        <v>1</v>
      </c>
      <c r="L862" s="2"/>
      <c r="M862" s="2" t="s">
        <v>16560</v>
      </c>
      <c r="N862" s="2" t="n">
        <f aca="false">COUNTA('Layout Mercado Libre'!AH862:AM862)</f>
        <v>3</v>
      </c>
      <c r="O862" s="2" t="s">
        <v>13882</v>
      </c>
      <c r="P862" s="2" t="n">
        <v>0</v>
      </c>
      <c r="Q862" s="2" t="s">
        <v>16561</v>
      </c>
    </row>
    <row r="863" customFormat="false" ht="15" hidden="false" customHeight="false" outlineLevel="0" collapsed="false">
      <c r="A863" s="8" t="s">
        <v>10305</v>
      </c>
      <c r="B863" s="10" t="str">
        <f aca="false">'Layout Mercado Libre'!C863</f>
        <v>Flanax Gel Naproxeno Sódico 5.5% Tubo 40 g</v>
      </c>
      <c r="C863" s="2" t="s">
        <v>89</v>
      </c>
      <c r="D863" s="2" t="s">
        <v>13864</v>
      </c>
      <c r="E863" s="2" t="s">
        <v>13865</v>
      </c>
      <c r="F863" s="2" t="s">
        <v>13914</v>
      </c>
      <c r="G863" s="2"/>
      <c r="H863" s="2"/>
      <c r="I863" s="2" t="s">
        <v>16562</v>
      </c>
      <c r="J863" s="2"/>
      <c r="K863" s="2" t="n">
        <v>144</v>
      </c>
      <c r="L863" s="2"/>
      <c r="M863" s="2" t="s">
        <v>16563</v>
      </c>
      <c r="N863" s="2" t="n">
        <f aca="false">COUNTA('Layout Mercado Libre'!AH863:AM863)</f>
        <v>2</v>
      </c>
      <c r="O863" s="2" t="s">
        <v>13871</v>
      </c>
      <c r="P863" s="2" t="n">
        <v>0</v>
      </c>
      <c r="Q863" s="2" t="s">
        <v>16564</v>
      </c>
    </row>
    <row r="864" customFormat="false" ht="15" hidden="false" customHeight="false" outlineLevel="0" collapsed="false">
      <c r="A864" s="8" t="s">
        <v>10315</v>
      </c>
      <c r="B864" s="10" t="str">
        <f aca="false">'Layout Mercado Libre'!C864</f>
        <v>Obrydex Tobramicina Dexametasona Solución Oftálmica 5 ml</v>
      </c>
      <c r="C864" s="2" t="s">
        <v>89</v>
      </c>
      <c r="D864" s="2" t="s">
        <v>13864</v>
      </c>
      <c r="E864" s="2" t="s">
        <v>13865</v>
      </c>
      <c r="F864" s="2" t="s">
        <v>13866</v>
      </c>
      <c r="G864" s="2" t="s">
        <v>14078</v>
      </c>
      <c r="H864" s="2" t="s">
        <v>14079</v>
      </c>
      <c r="I864" s="2" t="s">
        <v>16565</v>
      </c>
      <c r="J864" s="2"/>
      <c r="K864" s="2" t="n">
        <v>37</v>
      </c>
      <c r="L864" s="2"/>
      <c r="M864" s="2" t="s">
        <v>16566</v>
      </c>
      <c r="N864" s="2" t="n">
        <f aca="false">COUNTA('Layout Mercado Libre'!AH864:AM864)</f>
        <v>1</v>
      </c>
      <c r="O864" s="2" t="s">
        <v>13938</v>
      </c>
      <c r="P864" s="2" t="n">
        <v>0</v>
      </c>
      <c r="Q864" s="2" t="s">
        <v>16567</v>
      </c>
    </row>
    <row r="865" customFormat="false" ht="15" hidden="false" customHeight="false" outlineLevel="0" collapsed="false">
      <c r="A865" s="8" t="s">
        <v>10324</v>
      </c>
      <c r="B865" s="10" t="str">
        <f aca="false">'Layout Mercado Libre'!C865</f>
        <v>Jeringa BD Plastipak 3 ml 22G x 32 mm Caja 100 Piezas</v>
      </c>
      <c r="C865" s="2" t="s">
        <v>89</v>
      </c>
      <c r="D865" s="2" t="s">
        <v>13864</v>
      </c>
      <c r="E865" s="2" t="s">
        <v>13865</v>
      </c>
      <c r="F865" s="2" t="s">
        <v>13873</v>
      </c>
      <c r="G865" s="2"/>
      <c r="H865" s="2"/>
      <c r="I865" s="2" t="s">
        <v>16568</v>
      </c>
      <c r="J865" s="2"/>
      <c r="K865" s="2" t="n">
        <v>205</v>
      </c>
      <c r="L865" s="2"/>
      <c r="M865" s="2" t="s">
        <v>16569</v>
      </c>
      <c r="N865" s="2" t="n">
        <f aca="false">COUNTA('Layout Mercado Libre'!AH865:AM865)</f>
        <v>1</v>
      </c>
      <c r="O865" s="2" t="s">
        <v>13938</v>
      </c>
      <c r="P865" s="2" t="n">
        <v>0</v>
      </c>
      <c r="Q865" s="2" t="s">
        <v>16570</v>
      </c>
    </row>
    <row r="866" customFormat="false" ht="15" hidden="false" customHeight="false" outlineLevel="0" collapsed="false">
      <c r="A866" s="8" t="s">
        <v>10332</v>
      </c>
      <c r="B866" s="10" t="str">
        <f aca="false">'Layout Mercado Libre'!C866</f>
        <v>Tums Antiácido Surtido 750 mg 3 Rollos de 8 Tabletas</v>
      </c>
      <c r="C866" s="2" t="s">
        <v>89</v>
      </c>
      <c r="D866" s="2" t="s">
        <v>13864</v>
      </c>
      <c r="E866" s="2" t="s">
        <v>13865</v>
      </c>
      <c r="F866" s="2" t="s">
        <v>13914</v>
      </c>
      <c r="G866" s="2"/>
      <c r="H866" s="2"/>
      <c r="I866" s="2" t="s">
        <v>16571</v>
      </c>
      <c r="J866" s="2"/>
      <c r="K866" s="2" t="n">
        <v>0</v>
      </c>
      <c r="L866" s="2"/>
      <c r="M866" s="2" t="s">
        <v>16572</v>
      </c>
      <c r="N866" s="2" t="n">
        <f aca="false">COUNTA('Layout Mercado Libre'!AH866:AM866)</f>
        <v>2</v>
      </c>
      <c r="O866" s="2" t="s">
        <v>13871</v>
      </c>
      <c r="P866" s="2" t="n">
        <v>0</v>
      </c>
      <c r="Q866" s="2" t="s">
        <v>16573</v>
      </c>
    </row>
    <row r="867" customFormat="false" ht="15" hidden="false" customHeight="false" outlineLevel="0" collapsed="false">
      <c r="A867" s="8" t="s">
        <v>10341</v>
      </c>
      <c r="B867" s="10" t="str">
        <f aca="false">'Layout Mercado Libre'!C867</f>
        <v>Xarelto Rivaroxabán 15 mg 28 Comprimidos</v>
      </c>
      <c r="C867" s="2" t="s">
        <v>89</v>
      </c>
      <c r="D867" s="2" t="s">
        <v>13864</v>
      </c>
      <c r="E867" s="2" t="s">
        <v>13865</v>
      </c>
      <c r="F867" s="2" t="s">
        <v>13866</v>
      </c>
      <c r="G867" s="2" t="s">
        <v>13884</v>
      </c>
      <c r="H867" s="2" t="s">
        <v>13885</v>
      </c>
      <c r="I867" s="2" t="s">
        <v>16574</v>
      </c>
      <c r="J867" s="2"/>
      <c r="K867" s="2" t="n">
        <v>18</v>
      </c>
      <c r="L867" s="2"/>
      <c r="M867" s="2" t="s">
        <v>16575</v>
      </c>
      <c r="N867" s="2" t="n">
        <f aca="false">COUNTA('Layout Mercado Libre'!AH867:AM867)</f>
        <v>2</v>
      </c>
      <c r="O867" s="2" t="s">
        <v>13871</v>
      </c>
      <c r="P867" s="2" t="n">
        <v>0</v>
      </c>
      <c r="Q867" s="2" t="s">
        <v>16576</v>
      </c>
    </row>
    <row r="868" customFormat="false" ht="15" hidden="false" customHeight="false" outlineLevel="0" collapsed="false">
      <c r="A868" s="8" t="s">
        <v>10350</v>
      </c>
      <c r="B868" s="10" t="str">
        <f aca="false">'Layout Mercado Libre'!C868</f>
        <v>Crema Facial Pond's Rejuveness Antiarrugas 100 g</v>
      </c>
      <c r="C868" s="2" t="s">
        <v>89</v>
      </c>
      <c r="D868" s="2" t="s">
        <v>13864</v>
      </c>
      <c r="E868" s="2" t="s">
        <v>13865</v>
      </c>
      <c r="F868" s="2" t="s">
        <v>13873</v>
      </c>
      <c r="G868" s="2"/>
      <c r="H868" s="2"/>
      <c r="I868" s="2" t="s">
        <v>16577</v>
      </c>
      <c r="J868" s="2"/>
      <c r="K868" s="2" t="n">
        <v>358</v>
      </c>
      <c r="L868" s="2" t="s">
        <v>16578</v>
      </c>
      <c r="M868" s="2" t="s">
        <v>16579</v>
      </c>
      <c r="N868" s="2" t="n">
        <f aca="false">COUNTA('Layout Mercado Libre'!AH868:AM868)</f>
        <v>1</v>
      </c>
      <c r="O868" s="2" t="s">
        <v>13938</v>
      </c>
      <c r="P868" s="2" t="n">
        <v>0</v>
      </c>
      <c r="Q868" s="2" t="s">
        <v>16580</v>
      </c>
    </row>
    <row r="869" customFormat="false" ht="15" hidden="false" customHeight="false" outlineLevel="0" collapsed="false">
      <c r="A869" s="8" t="s">
        <v>10360</v>
      </c>
      <c r="B869" s="10" t="str">
        <f aca="false">'Layout Mercado Libre'!C869</f>
        <v>Systane Hidratación SP Gotas Oftálmicas Lubricantes 10 ml</v>
      </c>
      <c r="C869" s="2" t="s">
        <v>89</v>
      </c>
      <c r="D869" s="2" t="s">
        <v>13864</v>
      </c>
      <c r="E869" s="2" t="s">
        <v>13865</v>
      </c>
      <c r="F869" s="2" t="s">
        <v>13914</v>
      </c>
      <c r="G869" s="2"/>
      <c r="H869" s="2"/>
      <c r="I869" s="2" t="s">
        <v>16581</v>
      </c>
      <c r="J869" s="2"/>
      <c r="K869" s="2" t="n">
        <v>17</v>
      </c>
      <c r="L869" s="2" t="s">
        <v>16582</v>
      </c>
      <c r="M869" s="2" t="s">
        <v>16583</v>
      </c>
      <c r="N869" s="2" t="n">
        <f aca="false">COUNTA('Layout Mercado Libre'!AH869:AM869)</f>
        <v>2</v>
      </c>
      <c r="O869" s="2" t="s">
        <v>13871</v>
      </c>
      <c r="P869" s="2" t="n">
        <v>0</v>
      </c>
      <c r="Q869" s="2" t="s">
        <v>16584</v>
      </c>
    </row>
    <row r="870" customFormat="false" ht="15" hidden="false" customHeight="false" outlineLevel="0" collapsed="false">
      <c r="A870" s="8" t="s">
        <v>10372</v>
      </c>
      <c r="B870" s="10" t="str">
        <f aca="false">'Layout Mercado Libre'!C870</f>
        <v>Prueba de Embarazo Postinor Ultrasensible 1 Pieza</v>
      </c>
      <c r="C870" s="2" t="s">
        <v>89</v>
      </c>
      <c r="D870" s="2" t="s">
        <v>13864</v>
      </c>
      <c r="E870" s="2" t="s">
        <v>13865</v>
      </c>
      <c r="F870" s="2" t="s">
        <v>13873</v>
      </c>
      <c r="G870" s="2"/>
      <c r="H870" s="2"/>
      <c r="I870" s="2" t="s">
        <v>16585</v>
      </c>
      <c r="J870" s="2"/>
      <c r="K870" s="2" t="n">
        <v>1192</v>
      </c>
      <c r="L870" s="2"/>
      <c r="M870" s="2" t="s">
        <v>16586</v>
      </c>
      <c r="N870" s="2" t="n">
        <f aca="false">COUNTA('Layout Mercado Libre'!AH870:AM870)</f>
        <v>3</v>
      </c>
      <c r="O870" s="2" t="s">
        <v>13871</v>
      </c>
      <c r="P870" s="2" t="n">
        <v>0</v>
      </c>
      <c r="Q870" s="2" t="s">
        <v>16587</v>
      </c>
    </row>
    <row r="871" customFormat="false" ht="15" hidden="false" customHeight="false" outlineLevel="0" collapsed="false">
      <c r="A871" s="8" t="s">
        <v>10384</v>
      </c>
      <c r="B871" s="10" t="str">
        <f aca="false">'Layout Mercado Libre'!C871</f>
        <v>Sophixin Ofteno Ciprofloxacino 0.3% Solución Oftálmica 5 ml</v>
      </c>
      <c r="C871" s="2" t="s">
        <v>89</v>
      </c>
      <c r="D871" s="2" t="s">
        <v>13864</v>
      </c>
      <c r="E871" s="2" t="s">
        <v>13865</v>
      </c>
      <c r="F871" s="2" t="s">
        <v>13866</v>
      </c>
      <c r="G871" s="2" t="s">
        <v>14078</v>
      </c>
      <c r="H871" s="2" t="s">
        <v>14079</v>
      </c>
      <c r="I871" s="2" t="s">
        <v>16588</v>
      </c>
      <c r="J871" s="2"/>
      <c r="K871" s="2" t="n">
        <v>22</v>
      </c>
      <c r="L871" s="2"/>
      <c r="M871" s="2" t="s">
        <v>16589</v>
      </c>
      <c r="N871" s="2" t="n">
        <f aca="false">COUNTA('Layout Mercado Libre'!AH871:AM871)</f>
        <v>2</v>
      </c>
      <c r="O871" s="2" t="s">
        <v>13871</v>
      </c>
      <c r="P871" s="2" t="n">
        <v>0</v>
      </c>
      <c r="Q871" s="2" t="s">
        <v>16590</v>
      </c>
    </row>
    <row r="872" customFormat="false" ht="15" hidden="false" customHeight="false" outlineLevel="0" collapsed="false">
      <c r="A872" s="8" t="s">
        <v>10394</v>
      </c>
      <c r="B872" s="10" t="str">
        <f aca="false">'Layout Mercado Libre'!C872</f>
        <v>Cinta Transparente Nexcare Transpore 2.5 cm x 9.1 m</v>
      </c>
      <c r="C872" s="2" t="s">
        <v>89</v>
      </c>
      <c r="D872" s="2" t="s">
        <v>13945</v>
      </c>
      <c r="E872" s="2" t="s">
        <v>13946</v>
      </c>
      <c r="F872" s="2" t="s">
        <v>13873</v>
      </c>
      <c r="G872" s="2"/>
      <c r="H872" s="2"/>
      <c r="I872" s="2" t="s">
        <v>16591</v>
      </c>
      <c r="J872" s="2"/>
      <c r="K872" s="2" t="n">
        <v>109</v>
      </c>
      <c r="L872" s="2"/>
      <c r="M872" s="2" t="s">
        <v>16592</v>
      </c>
      <c r="N872" s="2" t="n">
        <f aca="false">COUNTA('Layout Mercado Libre'!AH872:AM872)</f>
        <v>1</v>
      </c>
      <c r="O872" s="2" t="s">
        <v>13871</v>
      </c>
      <c r="P872" s="2" t="n">
        <v>0</v>
      </c>
      <c r="Q872" s="2" t="s">
        <v>16593</v>
      </c>
    </row>
    <row r="873" customFormat="false" ht="15" hidden="false" customHeight="false" outlineLevel="0" collapsed="false">
      <c r="A873" s="8" t="s">
        <v>10401</v>
      </c>
      <c r="B873" s="10" t="str">
        <f aca="false">'Layout Mercado Libre'!C873</f>
        <v>Next-FWD Antiviral 375/50/3 mg 24 Tabletas</v>
      </c>
      <c r="C873" s="2" t="s">
        <v>89</v>
      </c>
      <c r="D873" s="2" t="s">
        <v>13864</v>
      </c>
      <c r="E873" s="2" t="s">
        <v>13865</v>
      </c>
      <c r="F873" s="2" t="s">
        <v>13932</v>
      </c>
      <c r="G873" s="2"/>
      <c r="H873" s="2"/>
      <c r="I873" s="2" t="s">
        <v>16594</v>
      </c>
      <c r="J873" s="2"/>
      <c r="K873" s="2" t="n">
        <v>334</v>
      </c>
      <c r="L873" s="2"/>
      <c r="M873" s="2" t="s">
        <v>16595</v>
      </c>
      <c r="N873" s="2" t="n">
        <f aca="false">COUNTA('Layout Mercado Libre'!AH873:AM873)</f>
        <v>1</v>
      </c>
      <c r="O873" s="2" t="s">
        <v>13871</v>
      </c>
      <c r="P873" s="2" t="n">
        <v>0</v>
      </c>
      <c r="Q873" s="2" t="s">
        <v>16596</v>
      </c>
    </row>
    <row r="874" customFormat="false" ht="15" hidden="false" customHeight="false" outlineLevel="0" collapsed="false">
      <c r="A874" s="8" t="s">
        <v>10414</v>
      </c>
      <c r="B874" s="10" t="str">
        <f aca="false">'Layout Mercado Libre'!C874</f>
        <v>Oxímetro de Pulso para Dedo Homecare JPD-500E Pantalla LED</v>
      </c>
      <c r="C874" s="2" t="s">
        <v>89</v>
      </c>
      <c r="D874" s="2" t="s">
        <v>13864</v>
      </c>
      <c r="E874" s="2" t="s">
        <v>13865</v>
      </c>
      <c r="F874" s="2" t="s">
        <v>13873</v>
      </c>
      <c r="G874" s="2"/>
      <c r="H874" s="2"/>
      <c r="I874" s="2" t="s">
        <v>16597</v>
      </c>
      <c r="J874" s="2"/>
      <c r="K874" s="2" t="n">
        <v>45</v>
      </c>
      <c r="L874" s="2"/>
      <c r="M874" s="2" t="s">
        <v>16598</v>
      </c>
      <c r="N874" s="2" t="n">
        <f aca="false">COUNTA('Layout Mercado Libre'!AH874:AM874)</f>
        <v>2</v>
      </c>
      <c r="O874" s="2" t="s">
        <v>13871</v>
      </c>
      <c r="P874" s="2" t="n">
        <v>0</v>
      </c>
      <c r="Q874" s="2" t="s">
        <v>16599</v>
      </c>
    </row>
    <row r="875" customFormat="false" ht="15" hidden="false" customHeight="false" outlineLevel="0" collapsed="false">
      <c r="A875" s="8" t="s">
        <v>10426</v>
      </c>
      <c r="B875" s="10" t="str">
        <f aca="false">'Layout Mercado Libre'!C875</f>
        <v>Italdermol Gasas con Crema 150 mg/g 3 Piezas</v>
      </c>
      <c r="C875" s="2" t="s">
        <v>89</v>
      </c>
      <c r="D875" s="2" t="s">
        <v>13864</v>
      </c>
      <c r="E875" s="2" t="s">
        <v>13865</v>
      </c>
      <c r="F875" s="2" t="s">
        <v>13914</v>
      </c>
      <c r="G875" s="2"/>
      <c r="H875" s="2"/>
      <c r="I875" s="2" t="s">
        <v>16600</v>
      </c>
      <c r="J875" s="2"/>
      <c r="K875" s="2" t="n">
        <v>0</v>
      </c>
      <c r="L875" s="2"/>
      <c r="M875" s="2" t="s">
        <v>16601</v>
      </c>
      <c r="N875" s="2" t="n">
        <f aca="false">COUNTA('Layout Mercado Libre'!AH875:AM875)</f>
        <v>2</v>
      </c>
      <c r="O875" s="2" t="s">
        <v>13882</v>
      </c>
      <c r="P875" s="2" t="n">
        <v>0</v>
      </c>
      <c r="Q875" s="2" t="s">
        <v>16602</v>
      </c>
    </row>
    <row r="876" customFormat="false" ht="15" hidden="false" customHeight="false" outlineLevel="0" collapsed="false">
      <c r="A876" s="8" t="s">
        <v>10436</v>
      </c>
      <c r="B876" s="10" t="str">
        <f aca="false">'Layout Mercado Libre'!C876</f>
        <v>Alin Oftálmico Dexametasona Neomicina Gotas 5 ml</v>
      </c>
      <c r="C876" s="2" t="s">
        <v>89</v>
      </c>
      <c r="D876" s="2" t="s">
        <v>13864</v>
      </c>
      <c r="E876" s="2" t="s">
        <v>13865</v>
      </c>
      <c r="F876" s="2" t="s">
        <v>13866</v>
      </c>
      <c r="G876" s="2" t="s">
        <v>14078</v>
      </c>
      <c r="H876" s="2" t="s">
        <v>14079</v>
      </c>
      <c r="I876" s="2" t="s">
        <v>16603</v>
      </c>
      <c r="J876" s="2"/>
      <c r="K876" s="2" t="n">
        <v>9</v>
      </c>
      <c r="L876" s="2"/>
      <c r="M876" s="2" t="s">
        <v>16604</v>
      </c>
      <c r="N876" s="2" t="n">
        <f aca="false">COUNTA('Layout Mercado Libre'!AH876:AM876)</f>
        <v>2</v>
      </c>
      <c r="O876" s="2" t="s">
        <v>13871</v>
      </c>
      <c r="P876" s="2" t="n">
        <v>0</v>
      </c>
      <c r="Q876" s="2" t="s">
        <v>16605</v>
      </c>
    </row>
    <row r="877" customFormat="false" ht="15" hidden="false" customHeight="false" outlineLevel="0" collapsed="false">
      <c r="A877" s="8" t="s">
        <v>10446</v>
      </c>
      <c r="B877" s="10" t="str">
        <f aca="false">'Layout Mercado Libre'!C877</f>
        <v>Desodorante Lady Speed Stick Powder Fresh Barra 45 g</v>
      </c>
      <c r="C877" s="2" t="s">
        <v>89</v>
      </c>
      <c r="D877" s="2" t="s">
        <v>13864</v>
      </c>
      <c r="E877" s="2" t="s">
        <v>13865</v>
      </c>
      <c r="F877" s="2" t="s">
        <v>13873</v>
      </c>
      <c r="G877" s="2"/>
      <c r="H877" s="2"/>
      <c r="I877" s="2" t="s">
        <v>16606</v>
      </c>
      <c r="J877" s="2"/>
      <c r="K877" s="2" t="n">
        <v>124</v>
      </c>
      <c r="L877" s="2"/>
      <c r="M877" s="2" t="s">
        <v>16607</v>
      </c>
      <c r="N877" s="2" t="n">
        <f aca="false">COUNTA('Layout Mercado Libre'!AH877:AM877)</f>
        <v>2</v>
      </c>
      <c r="O877" s="2" t="s">
        <v>13871</v>
      </c>
      <c r="P877" s="2" t="n">
        <v>0</v>
      </c>
      <c r="Q877" s="2" t="s">
        <v>16608</v>
      </c>
    </row>
    <row r="878" customFormat="false" ht="15" hidden="false" customHeight="false" outlineLevel="0" collapsed="false">
      <c r="A878" s="8" t="s">
        <v>10455</v>
      </c>
      <c r="B878" s="10" t="str">
        <f aca="false">'Layout Mercado Libre'!C878</f>
        <v>Oleoderm Plus Crema con Protección Solar FPS 15 225 ml</v>
      </c>
      <c r="C878" s="2" t="s">
        <v>89</v>
      </c>
      <c r="D878" s="2" t="s">
        <v>13864</v>
      </c>
      <c r="E878" s="2" t="s">
        <v>13865</v>
      </c>
      <c r="F878" s="2" t="s">
        <v>13914</v>
      </c>
      <c r="G878" s="2"/>
      <c r="H878" s="2"/>
      <c r="I878" s="2" t="s">
        <v>16609</v>
      </c>
      <c r="J878" s="2"/>
      <c r="K878" s="2" t="n">
        <v>117</v>
      </c>
      <c r="L878" s="2"/>
      <c r="M878" s="2" t="s">
        <v>16610</v>
      </c>
      <c r="N878" s="2" t="n">
        <f aca="false">COUNTA('Layout Mercado Libre'!AH878:AM878)</f>
        <v>2</v>
      </c>
      <c r="O878" s="2" t="s">
        <v>13882</v>
      </c>
      <c r="P878" s="2" t="n">
        <v>0</v>
      </c>
      <c r="Q878" s="2" t="s">
        <v>16611</v>
      </c>
    </row>
    <row r="879" customFormat="false" ht="15" hidden="false" customHeight="false" outlineLevel="0" collapsed="false">
      <c r="A879" s="8" t="s">
        <v>10467</v>
      </c>
      <c r="B879" s="10" t="str">
        <f aca="false">'Layout Mercado Libre'!C879</f>
        <v>Aspirina Efervescente 500 mg 12 Tabletas</v>
      </c>
      <c r="C879" s="2" t="s">
        <v>89</v>
      </c>
      <c r="D879" s="2" t="s">
        <v>13864</v>
      </c>
      <c r="E879" s="2" t="s">
        <v>13865</v>
      </c>
      <c r="F879" s="2" t="s">
        <v>13914</v>
      </c>
      <c r="G879" s="2"/>
      <c r="H879" s="2"/>
      <c r="I879" s="2" t="s">
        <v>16612</v>
      </c>
      <c r="J879" s="2"/>
      <c r="K879" s="2" t="n">
        <v>507</v>
      </c>
      <c r="L879" s="2"/>
      <c r="M879" s="2" t="s">
        <v>16613</v>
      </c>
      <c r="N879" s="2" t="n">
        <f aca="false">COUNTA('Layout Mercado Libre'!AH879:AM879)</f>
        <v>2</v>
      </c>
      <c r="O879" s="2" t="s">
        <v>13938</v>
      </c>
      <c r="P879" s="2" t="n">
        <v>0</v>
      </c>
      <c r="Q879" s="2" t="s">
        <v>16614</v>
      </c>
    </row>
    <row r="880" customFormat="false" ht="15" hidden="false" customHeight="false" outlineLevel="0" collapsed="false">
      <c r="A880" s="8" t="s">
        <v>10475</v>
      </c>
      <c r="B880" s="10" t="str">
        <f aca="false">'Layout Mercado Libre'!C880</f>
        <v>Graneodin F Flurbiprofeno 8.75 mg Miel-Limón 24 Pastillas</v>
      </c>
      <c r="C880" s="2" t="s">
        <v>89</v>
      </c>
      <c r="D880" s="2" t="s">
        <v>13864</v>
      </c>
      <c r="E880" s="2" t="s">
        <v>13865</v>
      </c>
      <c r="F880" s="2" t="s">
        <v>13914</v>
      </c>
      <c r="G880" s="2"/>
      <c r="H880" s="2"/>
      <c r="I880" s="2" t="s">
        <v>16615</v>
      </c>
      <c r="J880" s="2"/>
      <c r="K880" s="2" t="n">
        <v>191</v>
      </c>
      <c r="L880" s="2"/>
      <c r="M880" s="2" t="s">
        <v>16616</v>
      </c>
      <c r="N880" s="2" t="n">
        <f aca="false">COUNTA('Layout Mercado Libre'!AH880:AM880)</f>
        <v>1</v>
      </c>
      <c r="O880" s="2" t="s">
        <v>13938</v>
      </c>
      <c r="P880" s="2" t="n">
        <v>0</v>
      </c>
      <c r="Q880" s="2" t="s">
        <v>16617</v>
      </c>
    </row>
    <row r="881" customFormat="false" ht="15" hidden="false" customHeight="false" outlineLevel="0" collapsed="false">
      <c r="A881" s="8" t="s">
        <v>10486</v>
      </c>
      <c r="B881" s="10" t="str">
        <f aca="false">'Layout Mercado Libre'!C881</f>
        <v>Dolo-Tiaminal Metamizol Vitaminas B1 B6 B12 24 Cápsulas</v>
      </c>
      <c r="C881" s="2" t="s">
        <v>89</v>
      </c>
      <c r="D881" s="2" t="s">
        <v>13864</v>
      </c>
      <c r="E881" s="2" t="s">
        <v>13865</v>
      </c>
      <c r="F881" s="2" t="s">
        <v>13932</v>
      </c>
      <c r="G881" s="2"/>
      <c r="H881" s="2"/>
      <c r="I881" s="2" t="s">
        <v>16618</v>
      </c>
      <c r="J881" s="2"/>
      <c r="K881" s="2" t="n">
        <v>20</v>
      </c>
      <c r="L881" s="2"/>
      <c r="M881" s="2" t="s">
        <v>16619</v>
      </c>
      <c r="N881" s="2" t="n">
        <f aca="false">COUNTA('Layout Mercado Libre'!AH881:AM881)</f>
        <v>2</v>
      </c>
      <c r="O881" s="2" t="s">
        <v>13871</v>
      </c>
      <c r="P881" s="2" t="n">
        <v>1</v>
      </c>
      <c r="Q881" s="2" t="s">
        <v>16620</v>
      </c>
    </row>
    <row r="882" customFormat="false" ht="15" hidden="false" customHeight="false" outlineLevel="0" collapsed="false">
      <c r="A882" s="8" t="s">
        <v>10497</v>
      </c>
      <c r="B882" s="10" t="str">
        <f aca="false">'Layout Mercado Libre'!C882</f>
        <v>Fórmula Infantil Novamil Rice No Láctea 400 g</v>
      </c>
      <c r="C882" s="2" t="s">
        <v>89</v>
      </c>
      <c r="D882" s="2" t="s">
        <v>13864</v>
      </c>
      <c r="E882" s="2" t="s">
        <v>13865</v>
      </c>
      <c r="F882" s="2" t="s">
        <v>13873</v>
      </c>
      <c r="G882" s="2"/>
      <c r="H882" s="2"/>
      <c r="I882" s="2" t="s">
        <v>16621</v>
      </c>
      <c r="J882" s="2"/>
      <c r="K882" s="2" t="n">
        <v>0</v>
      </c>
      <c r="L882" s="2"/>
      <c r="M882" s="2" t="s">
        <v>16622</v>
      </c>
      <c r="N882" s="2" t="n">
        <f aca="false">COUNTA('Layout Mercado Libre'!AH882:AM882)</f>
        <v>2</v>
      </c>
      <c r="O882" s="2" t="s">
        <v>13882</v>
      </c>
      <c r="P882" s="2" t="n">
        <v>0</v>
      </c>
      <c r="Q882" s="2" t="s">
        <v>16623</v>
      </c>
    </row>
    <row r="883" customFormat="false" ht="15" hidden="false" customHeight="false" outlineLevel="0" collapsed="false">
      <c r="A883" s="8" t="s">
        <v>10508</v>
      </c>
      <c r="B883" s="10" t="str">
        <f aca="false">'Layout Mercado Libre'!C883</f>
        <v>Vick 44 Exp Jarabe Expectorante Sabor Miel 120 ml</v>
      </c>
      <c r="C883" s="2" t="s">
        <v>89</v>
      </c>
      <c r="D883" s="2" t="s">
        <v>13864</v>
      </c>
      <c r="E883" s="2" t="s">
        <v>13865</v>
      </c>
      <c r="F883" s="2" t="s">
        <v>13914</v>
      </c>
      <c r="G883" s="2"/>
      <c r="H883" s="2"/>
      <c r="I883" s="2" t="s">
        <v>16624</v>
      </c>
      <c r="J883" s="2"/>
      <c r="K883" s="2" t="n">
        <v>51</v>
      </c>
      <c r="L883" s="2"/>
      <c r="M883" s="2" t="s">
        <v>16625</v>
      </c>
      <c r="N883" s="2" t="n">
        <f aca="false">COUNTA('Layout Mercado Libre'!AH883:AM883)</f>
        <v>1</v>
      </c>
      <c r="O883" s="2" t="s">
        <v>13938</v>
      </c>
      <c r="P883" s="2" t="n">
        <v>0</v>
      </c>
      <c r="Q883" s="2" t="s">
        <v>16626</v>
      </c>
    </row>
    <row r="884" customFormat="false" ht="15" hidden="false" customHeight="false" outlineLevel="0" collapsed="false">
      <c r="A884" s="8" t="s">
        <v>10521</v>
      </c>
      <c r="B884" s="10" t="str">
        <f aca="false">'Layout Mercado Libre'!C884</f>
        <v>Loción Limpiadora Pond's Bio-Hydratante Dual 200 ml</v>
      </c>
      <c r="C884" s="2" t="s">
        <v>89</v>
      </c>
      <c r="D884" s="2" t="s">
        <v>13864</v>
      </c>
      <c r="E884" s="2" t="s">
        <v>13865</v>
      </c>
      <c r="F884" s="2" t="s">
        <v>13873</v>
      </c>
      <c r="G884" s="2"/>
      <c r="H884" s="2"/>
      <c r="I884" s="2"/>
      <c r="J884" s="2"/>
      <c r="K884" s="2" t="n">
        <v>8</v>
      </c>
      <c r="L884" s="2" t="s">
        <v>16627</v>
      </c>
      <c r="M884" s="2" t="s">
        <v>16628</v>
      </c>
      <c r="N884" s="2" t="n">
        <f aca="false">COUNTA('Layout Mercado Libre'!AH884:AM884)</f>
        <v>1</v>
      </c>
      <c r="O884" s="2" t="s">
        <v>13938</v>
      </c>
      <c r="P884" s="2" t="n">
        <v>0</v>
      </c>
      <c r="Q884" s="2" t="s">
        <v>16629</v>
      </c>
    </row>
    <row r="885" customFormat="false" ht="15" hidden="false" customHeight="false" outlineLevel="0" collapsed="false">
      <c r="A885" s="8" t="s">
        <v>10530</v>
      </c>
      <c r="B885" s="10" t="str">
        <f aca="false">'Layout Mercado Libre'!C885</f>
        <v>Gotinal Adulto Nafazolina 1 mg/ml Spray Nasal 15 ml</v>
      </c>
      <c r="C885" s="2" t="s">
        <v>89</v>
      </c>
      <c r="D885" s="2" t="s">
        <v>13864</v>
      </c>
      <c r="E885" s="2" t="s">
        <v>13865</v>
      </c>
      <c r="F885" s="2" t="s">
        <v>13914</v>
      </c>
      <c r="G885" s="2"/>
      <c r="H885" s="2"/>
      <c r="I885" s="2"/>
      <c r="J885" s="2"/>
      <c r="K885" s="2" t="n">
        <v>0</v>
      </c>
      <c r="L885" s="2"/>
      <c r="M885" s="2" t="s">
        <v>16630</v>
      </c>
      <c r="N885" s="2" t="n">
        <f aca="false">COUNTA('Layout Mercado Libre'!AH885:AM885)</f>
        <v>2</v>
      </c>
      <c r="O885" s="2" t="s">
        <v>13871</v>
      </c>
      <c r="P885" s="2" t="n">
        <v>0</v>
      </c>
      <c r="Q885" s="2" t="s">
        <v>16631</v>
      </c>
    </row>
    <row r="886" customFormat="false" ht="15" hidden="false" customHeight="false" outlineLevel="0" collapsed="false">
      <c r="A886" s="8" t="s">
        <v>10541</v>
      </c>
      <c r="B886" s="10" t="str">
        <f aca="false">'Layout Mercado Libre'!C886</f>
        <v>Toallitas Húmedas Depend sin Alcohol Extra Grandes 42 Piezas</v>
      </c>
      <c r="C886" s="2" t="s">
        <v>89</v>
      </c>
      <c r="D886" s="2" t="s">
        <v>13864</v>
      </c>
      <c r="E886" s="2" t="s">
        <v>13865</v>
      </c>
      <c r="F886" s="2" t="s">
        <v>13873</v>
      </c>
      <c r="G886" s="2"/>
      <c r="H886" s="2"/>
      <c r="I886" s="2" t="s">
        <v>16632</v>
      </c>
      <c r="J886" s="2"/>
      <c r="K886" s="2" t="n">
        <v>544</v>
      </c>
      <c r="L886" s="2" t="s">
        <v>16633</v>
      </c>
      <c r="M886" s="2" t="s">
        <v>16634</v>
      </c>
      <c r="N886" s="2" t="n">
        <f aca="false">COUNTA('Layout Mercado Libre'!AH886:AM886)</f>
        <v>3</v>
      </c>
      <c r="O886" s="2" t="s">
        <v>13882</v>
      </c>
      <c r="P886" s="2" t="n">
        <v>0</v>
      </c>
      <c r="Q886" s="2" t="s">
        <v>16635</v>
      </c>
    </row>
    <row r="887" customFormat="false" ht="15" hidden="false" customHeight="false" outlineLevel="0" collapsed="false">
      <c r="A887" s="8" t="s">
        <v>10553</v>
      </c>
      <c r="B887" s="10" t="str">
        <f aca="false">'Layout Mercado Libre'!C887</f>
        <v>Exel Meloxicam 15 mg 10 Cápsulas</v>
      </c>
      <c r="C887" s="2" t="s">
        <v>89</v>
      </c>
      <c r="D887" s="2" t="s">
        <v>13864</v>
      </c>
      <c r="E887" s="2" t="s">
        <v>13865</v>
      </c>
      <c r="F887" s="2" t="s">
        <v>13866</v>
      </c>
      <c r="G887" s="2" t="s">
        <v>13940</v>
      </c>
      <c r="H887" s="2" t="s">
        <v>13941</v>
      </c>
      <c r="I887" s="2" t="s">
        <v>16636</v>
      </c>
      <c r="J887" s="2"/>
      <c r="K887" s="2" t="n">
        <v>0</v>
      </c>
      <c r="L887" s="2"/>
      <c r="M887" s="2" t="s">
        <v>16637</v>
      </c>
      <c r="N887" s="2" t="n">
        <f aca="false">COUNTA('Layout Mercado Libre'!AH887:AM887)</f>
        <v>2</v>
      </c>
      <c r="O887" s="2" t="s">
        <v>13871</v>
      </c>
      <c r="P887" s="2" t="n">
        <v>1</v>
      </c>
      <c r="Q887" s="2" t="s">
        <v>16638</v>
      </c>
    </row>
    <row r="888" customFormat="false" ht="15" hidden="false" customHeight="false" outlineLevel="0" collapsed="false">
      <c r="A888" s="8" t="s">
        <v>10564</v>
      </c>
      <c r="B888" s="10" t="str">
        <f aca="false">'Layout Mercado Libre'!C888</f>
        <v>Gel Antibacterial Protec Lima Limón 1 l</v>
      </c>
      <c r="C888" s="2" t="s">
        <v>89</v>
      </c>
      <c r="D888" s="2" t="s">
        <v>13864</v>
      </c>
      <c r="E888" s="2" t="s">
        <v>13865</v>
      </c>
      <c r="F888" s="2" t="s">
        <v>13873</v>
      </c>
      <c r="G888" s="2"/>
      <c r="H888" s="2"/>
      <c r="I888" s="2" t="s">
        <v>16639</v>
      </c>
      <c r="J888" s="2"/>
      <c r="K888" s="2" t="n">
        <v>12</v>
      </c>
      <c r="L888" s="2"/>
      <c r="M888" s="2" t="s">
        <v>16640</v>
      </c>
      <c r="N888" s="2" t="n">
        <f aca="false">COUNTA('Layout Mercado Libre'!AH888:AM888)</f>
        <v>1</v>
      </c>
      <c r="O888" s="2" t="s">
        <v>13871</v>
      </c>
      <c r="P888" s="2" t="n">
        <v>0</v>
      </c>
      <c r="Q888" s="2" t="s">
        <v>16641</v>
      </c>
    </row>
    <row r="889" customFormat="false" ht="15" hidden="false" customHeight="false" outlineLevel="0" collapsed="false">
      <c r="A889" s="8" t="s">
        <v>10577</v>
      </c>
      <c r="B889" s="10" t="str">
        <f aca="false">'Layout Mercado Libre'!C889</f>
        <v>Dalvear Infantil Jarabe Fresa 150 mg/80 mg 120 ml</v>
      </c>
      <c r="C889" s="2" t="s">
        <v>89</v>
      </c>
      <c r="D889" s="2" t="s">
        <v>13864</v>
      </c>
      <c r="E889" s="2" t="s">
        <v>13865</v>
      </c>
      <c r="F889" s="2" t="s">
        <v>13932</v>
      </c>
      <c r="G889" s="2"/>
      <c r="H889" s="2"/>
      <c r="I889" s="2" t="s">
        <v>16642</v>
      </c>
      <c r="J889" s="2"/>
      <c r="K889" s="2" t="n">
        <v>78</v>
      </c>
      <c r="L889" s="2"/>
      <c r="M889" s="2" t="s">
        <v>16643</v>
      </c>
      <c r="N889" s="2" t="n">
        <f aca="false">COUNTA('Layout Mercado Libre'!AH889:AM889)</f>
        <v>2</v>
      </c>
      <c r="O889" s="2" t="s">
        <v>13871</v>
      </c>
      <c r="P889" s="2" t="n">
        <v>0</v>
      </c>
      <c r="Q889" s="2" t="s">
        <v>16644</v>
      </c>
    </row>
    <row r="890" customFormat="false" ht="15" hidden="false" customHeight="false" outlineLevel="0" collapsed="false">
      <c r="A890" s="8" t="s">
        <v>10588</v>
      </c>
      <c r="B890" s="10" t="str">
        <f aca="false">'Layout Mercado Libre'!C890</f>
        <v>Tampones Saba V-Compact Súper con Aplicador 10 Piezas</v>
      </c>
      <c r="C890" s="2" t="s">
        <v>89</v>
      </c>
      <c r="D890" s="2" t="s">
        <v>13864</v>
      </c>
      <c r="E890" s="2" t="s">
        <v>13865</v>
      </c>
      <c r="F890" s="2" t="s">
        <v>13873</v>
      </c>
      <c r="G890" s="2"/>
      <c r="H890" s="2"/>
      <c r="I890" s="2" t="s">
        <v>16645</v>
      </c>
      <c r="J890" s="2"/>
      <c r="K890" s="2" t="n">
        <v>2</v>
      </c>
      <c r="L890" s="2"/>
      <c r="M890" s="2" t="s">
        <v>16646</v>
      </c>
      <c r="N890" s="2" t="n">
        <f aca="false">COUNTA('Layout Mercado Libre'!AH890:AM890)</f>
        <v>3</v>
      </c>
      <c r="O890" s="2" t="s">
        <v>13882</v>
      </c>
      <c r="P890" s="2" t="n">
        <v>0</v>
      </c>
      <c r="Q890" s="2" t="s">
        <v>16647</v>
      </c>
    </row>
    <row r="891" customFormat="false" ht="15" hidden="false" customHeight="false" outlineLevel="0" collapsed="false">
      <c r="A891" s="8" t="s">
        <v>10599</v>
      </c>
      <c r="B891" s="10" t="str">
        <f aca="false">'Layout Mercado Libre'!C891</f>
        <v>Pomada para Rozaduras Capent 45 g</v>
      </c>
      <c r="C891" s="2" t="s">
        <v>89</v>
      </c>
      <c r="D891" s="2" t="s">
        <v>13864</v>
      </c>
      <c r="E891" s="2" t="s">
        <v>13865</v>
      </c>
      <c r="F891" s="2" t="s">
        <v>13873</v>
      </c>
      <c r="G891" s="2"/>
      <c r="H891" s="2"/>
      <c r="I891" s="2" t="s">
        <v>16648</v>
      </c>
      <c r="J891" s="2"/>
      <c r="K891" s="2" t="n">
        <v>29</v>
      </c>
      <c r="L891" s="2"/>
      <c r="M891" s="2" t="s">
        <v>16649</v>
      </c>
      <c r="N891" s="2" t="n">
        <f aca="false">COUNTA('Layout Mercado Libre'!AH891:AM891)</f>
        <v>3</v>
      </c>
      <c r="O891" s="2" t="s">
        <v>13882</v>
      </c>
      <c r="P891" s="2" t="n">
        <v>0</v>
      </c>
      <c r="Q891" s="2" t="s">
        <v>16650</v>
      </c>
    </row>
    <row r="892" customFormat="false" ht="15" hidden="false" customHeight="false" outlineLevel="0" collapsed="false">
      <c r="A892" s="8" t="s">
        <v>10612</v>
      </c>
      <c r="B892" s="10" t="str">
        <f aca="false">'Layout Mercado Libre'!C892</f>
        <v>Presone-1 Amlodipino 5 mg 30 Tabletas</v>
      </c>
      <c r="C892" s="2" t="s">
        <v>89</v>
      </c>
      <c r="D892" s="2" t="s">
        <v>13864</v>
      </c>
      <c r="E892" s="2" t="s">
        <v>13865</v>
      </c>
      <c r="F892" s="2" t="s">
        <v>13866</v>
      </c>
      <c r="G892" s="2" t="s">
        <v>14465</v>
      </c>
      <c r="H892" s="2" t="s">
        <v>14466</v>
      </c>
      <c r="I892" s="2" t="s">
        <v>16651</v>
      </c>
      <c r="J892" s="2"/>
      <c r="K892" s="2" t="n">
        <v>17</v>
      </c>
      <c r="L892" s="2"/>
      <c r="M892" s="2" t="s">
        <v>16652</v>
      </c>
      <c r="N892" s="2" t="n">
        <f aca="false">COUNTA('Layout Mercado Libre'!AH892:AM892)</f>
        <v>2</v>
      </c>
      <c r="O892" s="2" t="s">
        <v>13871</v>
      </c>
      <c r="P892" s="2" t="n">
        <v>0</v>
      </c>
      <c r="Q892" s="2" t="s">
        <v>16653</v>
      </c>
    </row>
    <row r="893" customFormat="false" ht="15" hidden="false" customHeight="false" outlineLevel="0" collapsed="false">
      <c r="A893" s="8" t="s">
        <v>10623</v>
      </c>
      <c r="B893" s="10" t="str">
        <f aca="false">'Layout Mercado Libre'!C893</f>
        <v>Debromu Bromuro de Otilonio 40 mg 30 Tabletas</v>
      </c>
      <c r="C893" s="2" t="s">
        <v>89</v>
      </c>
      <c r="D893" s="2" t="s">
        <v>13864</v>
      </c>
      <c r="E893" s="2" t="s">
        <v>13865</v>
      </c>
      <c r="F893" s="2" t="s">
        <v>13866</v>
      </c>
      <c r="G893" s="2" t="s">
        <v>13889</v>
      </c>
      <c r="H893" s="2" t="s">
        <v>13890</v>
      </c>
      <c r="I893" s="2" t="s">
        <v>16654</v>
      </c>
      <c r="J893" s="2"/>
      <c r="K893" s="2" t="n">
        <v>44</v>
      </c>
      <c r="L893" s="2"/>
      <c r="M893" s="2" t="s">
        <v>16655</v>
      </c>
      <c r="N893" s="2" t="n">
        <f aca="false">COUNTA('Layout Mercado Libre'!AH893:AM893)</f>
        <v>2</v>
      </c>
      <c r="O893" s="2" t="s">
        <v>13871</v>
      </c>
      <c r="P893" s="2" t="n">
        <v>0</v>
      </c>
      <c r="Q893" s="2" t="s">
        <v>16656</v>
      </c>
    </row>
    <row r="894" customFormat="false" ht="15" hidden="false" customHeight="false" outlineLevel="0" collapsed="false">
      <c r="A894" s="8" t="s">
        <v>10634</v>
      </c>
      <c r="B894" s="10" t="str">
        <f aca="false">'Layout Mercado Libre'!C894</f>
        <v>Desodorante en Aerosol Stefano Alpha Hombre 113 g</v>
      </c>
      <c r="C894" s="2" t="s">
        <v>89</v>
      </c>
      <c r="D894" s="2" t="s">
        <v>13864</v>
      </c>
      <c r="E894" s="2" t="s">
        <v>13865</v>
      </c>
      <c r="F894" s="2" t="s">
        <v>13873</v>
      </c>
      <c r="G894" s="2"/>
      <c r="H894" s="2"/>
      <c r="I894" s="2" t="s">
        <v>16657</v>
      </c>
      <c r="J894" s="2"/>
      <c r="K894" s="2" t="n">
        <v>519</v>
      </c>
      <c r="L894" s="2"/>
      <c r="M894" s="2" t="s">
        <v>16658</v>
      </c>
      <c r="N894" s="2" t="n">
        <f aca="false">COUNTA('Layout Mercado Libre'!AH894:AM894)</f>
        <v>2</v>
      </c>
      <c r="O894" s="2" t="s">
        <v>13871</v>
      </c>
      <c r="P894" s="2" t="n">
        <v>0</v>
      </c>
      <c r="Q894" s="2" t="s">
        <v>16659</v>
      </c>
    </row>
    <row r="895" customFormat="false" ht="15" hidden="false" customHeight="false" outlineLevel="0" collapsed="false">
      <c r="A895" s="8" t="s">
        <v>10645</v>
      </c>
      <c r="B895" s="10" t="str">
        <f aca="false">'Layout Mercado Libre'!C895</f>
        <v>Pañales Kleen Bebé Absorsec Jumbo Etapa 5 14 Piezas</v>
      </c>
      <c r="C895" s="2" t="s">
        <v>89</v>
      </c>
      <c r="D895" s="2" t="s">
        <v>13864</v>
      </c>
      <c r="E895" s="2" t="s">
        <v>13865</v>
      </c>
      <c r="F895" s="2" t="s">
        <v>13873</v>
      </c>
      <c r="G895" s="2"/>
      <c r="H895" s="2"/>
      <c r="I895" s="2" t="s">
        <v>16660</v>
      </c>
      <c r="J895" s="2"/>
      <c r="K895" s="2" t="n">
        <v>301</v>
      </c>
      <c r="L895" s="2"/>
      <c r="M895" s="2" t="s">
        <v>16661</v>
      </c>
      <c r="N895" s="2" t="n">
        <f aca="false">COUNTA('Layout Mercado Libre'!AH895:AM895)</f>
        <v>1</v>
      </c>
      <c r="O895" s="2" t="s">
        <v>13871</v>
      </c>
      <c r="P895" s="2" t="n">
        <v>0</v>
      </c>
      <c r="Q895" s="2" t="s">
        <v>16662</v>
      </c>
    </row>
    <row r="896" customFormat="false" ht="15" hidden="false" customHeight="false" outlineLevel="0" collapsed="false">
      <c r="A896" s="8" t="s">
        <v>10654</v>
      </c>
      <c r="B896" s="10" t="str">
        <f aca="false">'Layout Mercado Libre'!C896</f>
        <v>Espuma Modeladora Herbal Essences Extra Control 200 g</v>
      </c>
      <c r="C896" s="2" t="s">
        <v>89</v>
      </c>
      <c r="D896" s="2" t="s">
        <v>13864</v>
      </c>
      <c r="E896" s="2" t="s">
        <v>13865</v>
      </c>
      <c r="F896" s="2" t="s">
        <v>13873</v>
      </c>
      <c r="G896" s="2"/>
      <c r="H896" s="2"/>
      <c r="I896" s="2" t="s">
        <v>16663</v>
      </c>
      <c r="J896" s="2"/>
      <c r="K896" s="2" t="n">
        <v>42</v>
      </c>
      <c r="L896" s="2"/>
      <c r="M896" s="2" t="s">
        <v>16664</v>
      </c>
      <c r="N896" s="2" t="n">
        <f aca="false">COUNTA('Layout Mercado Libre'!AH896:AM896)</f>
        <v>2</v>
      </c>
      <c r="O896" s="2" t="s">
        <v>13871</v>
      </c>
      <c r="P896" s="2" t="n">
        <v>0</v>
      </c>
      <c r="Q896" s="2" t="s">
        <v>16665</v>
      </c>
    </row>
    <row r="897" customFormat="false" ht="15" hidden="false" customHeight="false" outlineLevel="0" collapsed="false">
      <c r="A897" s="8" t="s">
        <v>10664</v>
      </c>
      <c r="B897" s="10" t="str">
        <f aca="false">'Layout Mercado Libre'!C897</f>
        <v>Shampoo Caprice Control Caspa Limpieza Refrescante 200 ml</v>
      </c>
      <c r="C897" s="2" t="s">
        <v>89</v>
      </c>
      <c r="D897" s="2" t="s">
        <v>13864</v>
      </c>
      <c r="E897" s="2" t="s">
        <v>13865</v>
      </c>
      <c r="F897" s="2" t="s">
        <v>13873</v>
      </c>
      <c r="G897" s="2"/>
      <c r="H897" s="2"/>
      <c r="I897" s="2" t="s">
        <v>16666</v>
      </c>
      <c r="J897" s="2"/>
      <c r="K897" s="2" t="n">
        <v>399</v>
      </c>
      <c r="L897" s="2"/>
      <c r="M897" s="2" t="s">
        <v>16667</v>
      </c>
      <c r="N897" s="2" t="n">
        <f aca="false">COUNTA('Layout Mercado Libre'!AH897:AM897)</f>
        <v>2</v>
      </c>
      <c r="O897" s="2" t="s">
        <v>13882</v>
      </c>
      <c r="P897" s="2" t="n">
        <v>0</v>
      </c>
      <c r="Q897" s="2" t="s">
        <v>16668</v>
      </c>
    </row>
    <row r="898" customFormat="false" ht="15" hidden="false" customHeight="false" outlineLevel="0" collapsed="false">
      <c r="A898" s="8" t="s">
        <v>10675</v>
      </c>
      <c r="B898" s="10" t="str">
        <f aca="false">'Layout Mercado Libre'!C898</f>
        <v>Desodorante Old Spice Mar Profundo en Aerosol 150 ml</v>
      </c>
      <c r="C898" s="2" t="s">
        <v>89</v>
      </c>
      <c r="D898" s="2" t="s">
        <v>13864</v>
      </c>
      <c r="E898" s="2" t="s">
        <v>13865</v>
      </c>
      <c r="F898" s="2" t="s">
        <v>13873</v>
      </c>
      <c r="G898" s="2"/>
      <c r="H898" s="2"/>
      <c r="I898" s="2" t="s">
        <v>16669</v>
      </c>
      <c r="J898" s="2"/>
      <c r="K898" s="2" t="n">
        <v>111</v>
      </c>
      <c r="L898" s="2"/>
      <c r="M898" s="2" t="s">
        <v>16670</v>
      </c>
      <c r="N898" s="2" t="n">
        <f aca="false">COUNTA('Layout Mercado Libre'!AH898:AM898)</f>
        <v>1</v>
      </c>
      <c r="O898" s="2" t="s">
        <v>13938</v>
      </c>
      <c r="P898" s="2" t="n">
        <v>0</v>
      </c>
      <c r="Q898" s="2" t="s">
        <v>16671</v>
      </c>
    </row>
    <row r="899" customFormat="false" ht="15" hidden="false" customHeight="false" outlineLevel="0" collapsed="false">
      <c r="A899" s="8" t="s">
        <v>10686</v>
      </c>
      <c r="B899" s="10" t="str">
        <f aca="false">'Layout Mercado Libre'!C899</f>
        <v>Aprovasc 300 mg/5 mg Irbesartán Amlodipino 28 Tabletas</v>
      </c>
      <c r="C899" s="2" t="s">
        <v>89</v>
      </c>
      <c r="D899" s="2" t="s">
        <v>13864</v>
      </c>
      <c r="E899" s="2" t="s">
        <v>13865</v>
      </c>
      <c r="F899" s="2" t="s">
        <v>13866</v>
      </c>
      <c r="G899" s="2" t="s">
        <v>14465</v>
      </c>
      <c r="H899" s="2" t="s">
        <v>14466</v>
      </c>
      <c r="I899" s="2" t="s">
        <v>16672</v>
      </c>
      <c r="J899" s="2"/>
      <c r="K899" s="2" t="n">
        <v>3</v>
      </c>
      <c r="L899" s="2"/>
      <c r="M899" s="2" t="s">
        <v>16673</v>
      </c>
      <c r="N899" s="2" t="n">
        <f aca="false">COUNTA('Layout Mercado Libre'!AH899:AM899)</f>
        <v>2</v>
      </c>
      <c r="O899" s="2" t="s">
        <v>13871</v>
      </c>
      <c r="P899" s="2" t="n">
        <v>0</v>
      </c>
      <c r="Q899" s="2" t="s">
        <v>16674</v>
      </c>
    </row>
    <row r="900" customFormat="false" ht="15" hidden="false" customHeight="false" outlineLevel="0" collapsed="false">
      <c r="A900" s="8" t="s">
        <v>10697</v>
      </c>
      <c r="B900" s="10" t="str">
        <f aca="false">'Layout Mercado Libre'!C900</f>
        <v>Zivata-Duo Dutasterida Tamsulosina 0.5/0.4 mg 30 Cápsulas</v>
      </c>
      <c r="C900" s="2" t="s">
        <v>89</v>
      </c>
      <c r="D900" s="2" t="s">
        <v>13864</v>
      </c>
      <c r="E900" s="2" t="s">
        <v>13865</v>
      </c>
      <c r="F900" s="2" t="s">
        <v>13866</v>
      </c>
      <c r="G900" s="2" t="s">
        <v>14142</v>
      </c>
      <c r="H900" s="2" t="s">
        <v>14143</v>
      </c>
      <c r="I900" s="2" t="s">
        <v>16675</v>
      </c>
      <c r="J900" s="2"/>
      <c r="K900" s="2" t="n">
        <v>3</v>
      </c>
      <c r="L900" s="2"/>
      <c r="M900" s="2" t="s">
        <v>16676</v>
      </c>
      <c r="N900" s="2" t="n">
        <f aca="false">COUNTA('Layout Mercado Libre'!AH900:AM900)</f>
        <v>2</v>
      </c>
      <c r="O900" s="2" t="s">
        <v>13871</v>
      </c>
      <c r="P900" s="2" t="n">
        <v>0</v>
      </c>
      <c r="Q900" s="2" t="s">
        <v>16677</v>
      </c>
    </row>
    <row r="901" customFormat="false" ht="15" hidden="false" customHeight="false" outlineLevel="0" collapsed="false">
      <c r="A901" s="8" t="s">
        <v>10710</v>
      </c>
      <c r="B901" s="10" t="str">
        <f aca="false">'Layout Mercado Libre'!C901</f>
        <v>Condones Sico Invisible Ultra Sense 3 Piezas</v>
      </c>
      <c r="C901" s="2" t="s">
        <v>89</v>
      </c>
      <c r="D901" s="2" t="s">
        <v>13864</v>
      </c>
      <c r="E901" s="2" t="s">
        <v>13865</v>
      </c>
      <c r="F901" s="2" t="s">
        <v>13873</v>
      </c>
      <c r="G901" s="2"/>
      <c r="H901" s="2"/>
      <c r="I901" s="2" t="s">
        <v>16678</v>
      </c>
      <c r="J901" s="2"/>
      <c r="K901" s="2" t="n">
        <v>271</v>
      </c>
      <c r="L901" s="2"/>
      <c r="M901" s="2" t="s">
        <v>16679</v>
      </c>
      <c r="N901" s="2" t="n">
        <f aca="false">COUNTA('Layout Mercado Libre'!AH901:AM901)</f>
        <v>1</v>
      </c>
      <c r="O901" s="2" t="s">
        <v>13938</v>
      </c>
      <c r="P901" s="2" t="n">
        <v>0</v>
      </c>
      <c r="Q901" s="2" t="s">
        <v>16680</v>
      </c>
    </row>
    <row r="902" customFormat="false" ht="15" hidden="false" customHeight="false" outlineLevel="0" collapsed="false">
      <c r="A902" s="8" t="s">
        <v>10719</v>
      </c>
      <c r="B902" s="10" t="str">
        <f aca="false">'Layout Mercado Libre'!C902</f>
        <v>Crema Facial Pond's Rejuveness Antiarrugas 400 g</v>
      </c>
      <c r="C902" s="2" t="s">
        <v>89</v>
      </c>
      <c r="D902" s="2" t="s">
        <v>13864</v>
      </c>
      <c r="E902" s="2" t="s">
        <v>13865</v>
      </c>
      <c r="F902" s="2" t="s">
        <v>13873</v>
      </c>
      <c r="G902" s="2"/>
      <c r="H902" s="2"/>
      <c r="I902" s="2" t="s">
        <v>16681</v>
      </c>
      <c r="J902" s="2"/>
      <c r="K902" s="2" t="n">
        <v>117</v>
      </c>
      <c r="L902" s="2" t="s">
        <v>16682</v>
      </c>
      <c r="M902" s="2" t="s">
        <v>16683</v>
      </c>
      <c r="N902" s="2" t="n">
        <f aca="false">COUNTA('Layout Mercado Libre'!AH902:AM902)</f>
        <v>2</v>
      </c>
      <c r="O902" s="2" t="s">
        <v>13882</v>
      </c>
      <c r="P902" s="2" t="n">
        <v>0</v>
      </c>
      <c r="Q902" s="2" t="s">
        <v>16684</v>
      </c>
    </row>
    <row r="903" customFormat="false" ht="15" hidden="false" customHeight="false" outlineLevel="0" collapsed="false">
      <c r="A903" s="8" t="s">
        <v>10729</v>
      </c>
      <c r="B903" s="10" t="str">
        <f aca="false">'Layout Mercado Libre'!C903</f>
        <v>Dexabión DC Solución Inyectable Jeringa Prellenada 3 ml</v>
      </c>
      <c r="C903" s="2" t="s">
        <v>89</v>
      </c>
      <c r="D903" s="2" t="s">
        <v>13864</v>
      </c>
      <c r="E903" s="2" t="s">
        <v>13865</v>
      </c>
      <c r="F903" s="2" t="s">
        <v>13866</v>
      </c>
      <c r="G903" s="2" t="s">
        <v>13940</v>
      </c>
      <c r="H903" s="2" t="s">
        <v>13941</v>
      </c>
      <c r="I903" s="2" t="s">
        <v>16685</v>
      </c>
      <c r="J903" s="2"/>
      <c r="K903" s="2" t="n">
        <v>31</v>
      </c>
      <c r="L903" s="2"/>
      <c r="M903" s="2" t="s">
        <v>16686</v>
      </c>
      <c r="N903" s="2" t="n">
        <f aca="false">COUNTA('Layout Mercado Libre'!AH903:AM903)</f>
        <v>3</v>
      </c>
      <c r="O903" s="2" t="s">
        <v>13871</v>
      </c>
      <c r="P903" s="2" t="n">
        <v>0</v>
      </c>
      <c r="Q903" s="2" t="s">
        <v>16687</v>
      </c>
    </row>
    <row r="904" customFormat="false" ht="15" hidden="false" customHeight="false" outlineLevel="0" collapsed="false">
      <c r="A904" s="8" t="s">
        <v>10741</v>
      </c>
      <c r="B904" s="10" t="str">
        <f aca="false">'Layout Mercado Libre'!C904</f>
        <v>Primoteston Depot Testosterona 250 mg/ml 1 Ampolleta</v>
      </c>
      <c r="C904" s="2" t="s">
        <v>89</v>
      </c>
      <c r="D904" s="2" t="s">
        <v>13864</v>
      </c>
      <c r="E904" s="2" t="s">
        <v>13865</v>
      </c>
      <c r="F904" s="2" t="s">
        <v>13866</v>
      </c>
      <c r="G904" s="2" t="s">
        <v>14225</v>
      </c>
      <c r="H904" s="2" t="s">
        <v>14226</v>
      </c>
      <c r="I904" s="2" t="s">
        <v>16688</v>
      </c>
      <c r="J904" s="2"/>
      <c r="K904" s="2" t="n">
        <v>4</v>
      </c>
      <c r="L904" s="2"/>
      <c r="M904" s="2" t="s">
        <v>16689</v>
      </c>
      <c r="N904" s="2" t="n">
        <f aca="false">COUNTA('Layout Mercado Libre'!AH904:AM904)</f>
        <v>2</v>
      </c>
      <c r="O904" s="2" t="s">
        <v>13938</v>
      </c>
      <c r="P904" s="2" t="n">
        <v>0</v>
      </c>
      <c r="Q904" s="2" t="s">
        <v>16690</v>
      </c>
    </row>
    <row r="905" customFormat="false" ht="15" hidden="false" customHeight="false" outlineLevel="0" collapsed="false">
      <c r="A905" s="8" t="s">
        <v>10753</v>
      </c>
      <c r="B905" s="10" t="str">
        <f aca="false">'Layout Mercado Libre'!C905</f>
        <v>Hilo Dental Colgate Total Encerado 2 Piezas de 25 m</v>
      </c>
      <c r="C905" s="2" t="s">
        <v>89</v>
      </c>
      <c r="D905" s="2" t="s">
        <v>13864</v>
      </c>
      <c r="E905" s="2" t="s">
        <v>13865</v>
      </c>
      <c r="F905" s="2" t="s">
        <v>13873</v>
      </c>
      <c r="G905" s="2"/>
      <c r="H905" s="2"/>
      <c r="I905" s="2" t="s">
        <v>16691</v>
      </c>
      <c r="J905" s="2"/>
      <c r="K905" s="2" t="n">
        <v>51</v>
      </c>
      <c r="L905" s="2"/>
      <c r="M905" s="2" t="s">
        <v>16692</v>
      </c>
      <c r="N905" s="2" t="n">
        <f aca="false">COUNTA('Layout Mercado Libre'!AH905:AM905)</f>
        <v>2</v>
      </c>
      <c r="O905" s="2" t="s">
        <v>13938</v>
      </c>
      <c r="P905" s="2" t="n">
        <v>0</v>
      </c>
      <c r="Q905" s="2" t="s">
        <v>16693</v>
      </c>
    </row>
    <row r="906" customFormat="false" ht="15" hidden="false" customHeight="false" outlineLevel="0" collapsed="false">
      <c r="A906" s="8" t="s">
        <v>10762</v>
      </c>
      <c r="B906" s="10" t="str">
        <f aca="false">'Layout Mercado Libre'!C906</f>
        <v>Adel Claritromicina 250 mg/5 ml Suspensión 60 ml</v>
      </c>
      <c r="C906" s="2" t="s">
        <v>89</v>
      </c>
      <c r="D906" s="2" t="s">
        <v>13864</v>
      </c>
      <c r="E906" s="2" t="s">
        <v>13865</v>
      </c>
      <c r="F906" s="2" t="s">
        <v>13866</v>
      </c>
      <c r="G906" s="2" t="s">
        <v>13967</v>
      </c>
      <c r="H906" s="2" t="s">
        <v>13968</v>
      </c>
      <c r="I906" s="2" t="s">
        <v>16694</v>
      </c>
      <c r="J906" s="2"/>
      <c r="K906" s="2" t="n">
        <v>31</v>
      </c>
      <c r="L906" s="2"/>
      <c r="M906" s="2" t="s">
        <v>16695</v>
      </c>
      <c r="N906" s="2" t="n">
        <f aca="false">COUNTA('Layout Mercado Libre'!AH906:AM906)</f>
        <v>2</v>
      </c>
      <c r="O906" s="2" t="s">
        <v>13882</v>
      </c>
      <c r="P906" s="2" t="n">
        <v>0</v>
      </c>
      <c r="Q906" s="2" t="s">
        <v>16696</v>
      </c>
    </row>
    <row r="907" customFormat="false" ht="15" hidden="false" customHeight="false" outlineLevel="0" collapsed="false">
      <c r="A907" s="8" t="s">
        <v>10772</v>
      </c>
      <c r="B907" s="10" t="str">
        <f aca="false">'Layout Mercado Libre'!C907</f>
        <v>Desenfriol D 2 mg/5 mg/500 mg 12 Tabletas</v>
      </c>
      <c r="C907" s="2" t="s">
        <v>89</v>
      </c>
      <c r="D907" s="2" t="s">
        <v>13864</v>
      </c>
      <c r="E907" s="2" t="s">
        <v>13865</v>
      </c>
      <c r="F907" s="2" t="s">
        <v>13914</v>
      </c>
      <c r="G907" s="2"/>
      <c r="H907" s="2"/>
      <c r="I907" s="2" t="s">
        <v>16697</v>
      </c>
      <c r="J907" s="2"/>
      <c r="K907" s="2" t="n">
        <v>838</v>
      </c>
      <c r="L907" s="2"/>
      <c r="M907" s="2" t="s">
        <v>16698</v>
      </c>
      <c r="N907" s="2" t="n">
        <f aca="false">COUNTA('Layout Mercado Libre'!AH907:AM907)</f>
        <v>2</v>
      </c>
      <c r="O907" s="2" t="s">
        <v>13871</v>
      </c>
      <c r="P907" s="2" t="n">
        <v>1</v>
      </c>
      <c r="Q907" s="2" t="s">
        <v>16699</v>
      </c>
    </row>
    <row r="908" customFormat="false" ht="15" hidden="false" customHeight="false" outlineLevel="0" collapsed="false">
      <c r="A908" s="8" t="s">
        <v>10782</v>
      </c>
      <c r="B908" s="10" t="str">
        <f aca="false">'Layout Mercado Libre'!C908</f>
        <v>Systane Complete Gotas Oftálmicas Lubricantes 10 ml</v>
      </c>
      <c r="C908" s="2" t="s">
        <v>89</v>
      </c>
      <c r="D908" s="2" t="s">
        <v>13864</v>
      </c>
      <c r="E908" s="2" t="s">
        <v>13865</v>
      </c>
      <c r="F908" s="2" t="s">
        <v>13914</v>
      </c>
      <c r="G908" s="2"/>
      <c r="H908" s="2"/>
      <c r="I908" s="2" t="s">
        <v>16700</v>
      </c>
      <c r="J908" s="2"/>
      <c r="K908" s="2" t="n">
        <v>0</v>
      </c>
      <c r="L908" s="2"/>
      <c r="M908" s="2" t="s">
        <v>16701</v>
      </c>
      <c r="N908" s="2" t="n">
        <f aca="false">COUNTA('Layout Mercado Libre'!AH908:AM908)</f>
        <v>3</v>
      </c>
      <c r="O908" s="2" t="s">
        <v>13882</v>
      </c>
      <c r="P908" s="2" t="n">
        <v>0</v>
      </c>
      <c r="Q908" s="2" t="s">
        <v>16702</v>
      </c>
    </row>
    <row r="909" customFormat="false" ht="15" hidden="false" customHeight="false" outlineLevel="0" collapsed="false">
      <c r="A909" s="8" t="s">
        <v>10794</v>
      </c>
      <c r="B909" s="10" t="str">
        <f aca="false">'Layout Mercado Libre'!C909</f>
        <v>Desodorante Brut Classic en Aerosol para Hombre 150 ml</v>
      </c>
      <c r="C909" s="2" t="s">
        <v>89</v>
      </c>
      <c r="D909" s="2" t="s">
        <v>13864</v>
      </c>
      <c r="E909" s="2" t="s">
        <v>13865</v>
      </c>
      <c r="F909" s="2" t="s">
        <v>13873</v>
      </c>
      <c r="G909" s="2"/>
      <c r="H909" s="2"/>
      <c r="I909" s="2" t="s">
        <v>16703</v>
      </c>
      <c r="J909" s="2"/>
      <c r="K909" s="2" t="n">
        <v>22</v>
      </c>
      <c r="L909" s="2"/>
      <c r="M909" s="2" t="s">
        <v>16704</v>
      </c>
      <c r="N909" s="2" t="n">
        <f aca="false">COUNTA('Layout Mercado Libre'!AH909:AM909)</f>
        <v>1</v>
      </c>
      <c r="O909" s="2" t="s">
        <v>13938</v>
      </c>
      <c r="P909" s="2" t="n">
        <v>0</v>
      </c>
      <c r="Q909" s="2" t="s">
        <v>16705</v>
      </c>
    </row>
    <row r="910" customFormat="false" ht="15" hidden="false" customHeight="false" outlineLevel="0" collapsed="false">
      <c r="A910" s="8" t="s">
        <v>10802</v>
      </c>
      <c r="B910" s="10" t="str">
        <f aca="false">'Layout Mercado Libre'!C910</f>
        <v>Crema Corporal Lubriderm Piel Normal 400 ml</v>
      </c>
      <c r="C910" s="2" t="s">
        <v>89</v>
      </c>
      <c r="D910" s="2" t="s">
        <v>13864</v>
      </c>
      <c r="E910" s="2" t="s">
        <v>13865</v>
      </c>
      <c r="F910" s="2" t="s">
        <v>13873</v>
      </c>
      <c r="G910" s="2"/>
      <c r="H910" s="2"/>
      <c r="I910" s="2" t="s">
        <v>16706</v>
      </c>
      <c r="J910" s="2"/>
      <c r="K910" s="2" t="n">
        <v>167</v>
      </c>
      <c r="L910" s="2"/>
      <c r="M910" s="2" t="s">
        <v>16707</v>
      </c>
      <c r="N910" s="2" t="n">
        <f aca="false">COUNTA('Layout Mercado Libre'!AH910:AM910)</f>
        <v>1</v>
      </c>
      <c r="O910" s="2" t="s">
        <v>13938</v>
      </c>
      <c r="P910" s="2" t="n">
        <v>0</v>
      </c>
      <c r="Q910" s="2" t="s">
        <v>16708</v>
      </c>
    </row>
    <row r="911" customFormat="false" ht="15" hidden="false" customHeight="false" outlineLevel="0" collapsed="false">
      <c r="A911" s="8" t="s">
        <v>10810</v>
      </c>
      <c r="B911" s="10" t="str">
        <f aca="false">'Layout Mercado Libre'!C911</f>
        <v>Voltaren Emulgel Diclofenaco 1.16% Gel 50 g</v>
      </c>
      <c r="C911" s="2" t="s">
        <v>89</v>
      </c>
      <c r="D911" s="2" t="s">
        <v>13864</v>
      </c>
      <c r="E911" s="2" t="s">
        <v>13865</v>
      </c>
      <c r="F911" s="2" t="s">
        <v>13914</v>
      </c>
      <c r="G911" s="2"/>
      <c r="H911" s="2"/>
      <c r="I911" s="2" t="s">
        <v>16709</v>
      </c>
      <c r="J911" s="2"/>
      <c r="K911" s="2" t="n">
        <v>0</v>
      </c>
      <c r="L911" s="2"/>
      <c r="M911" s="2" t="s">
        <v>16710</v>
      </c>
      <c r="N911" s="2" t="n">
        <f aca="false">COUNTA('Layout Mercado Libre'!AH911:AM911)</f>
        <v>1</v>
      </c>
      <c r="O911" s="2" t="s">
        <v>13938</v>
      </c>
      <c r="P911" s="2" t="n">
        <v>0</v>
      </c>
      <c r="Q911" s="2" t="s">
        <v>16711</v>
      </c>
    </row>
    <row r="912" customFormat="false" ht="15" hidden="false" customHeight="false" outlineLevel="0" collapsed="false">
      <c r="A912" s="8" t="s">
        <v>10822</v>
      </c>
      <c r="B912" s="10" t="str">
        <f aca="false">'Layout Mercado Libre'!C912</f>
        <v>Gel Antibacterial Dibar Alcohol Etílico 75% 500 ml</v>
      </c>
      <c r="C912" s="2" t="s">
        <v>89</v>
      </c>
      <c r="D912" s="2" t="s">
        <v>13945</v>
      </c>
      <c r="E912" s="2" t="s">
        <v>13946</v>
      </c>
      <c r="F912" s="2" t="s">
        <v>13873</v>
      </c>
      <c r="G912" s="2"/>
      <c r="H912" s="2"/>
      <c r="I912" s="2" t="s">
        <v>16712</v>
      </c>
      <c r="J912" s="2"/>
      <c r="K912" s="2" t="n">
        <v>84</v>
      </c>
      <c r="L912" s="2"/>
      <c r="M912" s="2" t="s">
        <v>16713</v>
      </c>
      <c r="N912" s="2" t="n">
        <f aca="false">COUNTA('Layout Mercado Libre'!AH912:AM912)</f>
        <v>1</v>
      </c>
      <c r="O912" s="2" t="s">
        <v>13871</v>
      </c>
      <c r="P912" s="2" t="n">
        <v>0</v>
      </c>
      <c r="Q912" s="2" t="s">
        <v>16714</v>
      </c>
    </row>
    <row r="913" customFormat="false" ht="15" hidden="false" customHeight="false" outlineLevel="0" collapsed="false">
      <c r="A913" s="8" t="s">
        <v>10830</v>
      </c>
      <c r="B913" s="10" t="str">
        <f aca="false">'Layout Mercado Libre'!C913</f>
        <v>Baumanómetro Digital de Muñeca Omron RS1 HEM-6160-E</v>
      </c>
      <c r="C913" s="2" t="s">
        <v>89</v>
      </c>
      <c r="D913" s="2" t="s">
        <v>13864</v>
      </c>
      <c r="E913" s="2" t="s">
        <v>13865</v>
      </c>
      <c r="F913" s="2" t="s">
        <v>13873</v>
      </c>
      <c r="G913" s="2"/>
      <c r="H913" s="2"/>
      <c r="I913" s="2" t="s">
        <v>16715</v>
      </c>
      <c r="J913" s="2"/>
      <c r="K913" s="2" t="n">
        <v>32</v>
      </c>
      <c r="L913" s="2"/>
      <c r="M913" s="2" t="s">
        <v>16716</v>
      </c>
      <c r="N913" s="2" t="n">
        <f aca="false">COUNTA('Layout Mercado Libre'!AH913:AM913)</f>
        <v>3</v>
      </c>
      <c r="O913" s="2" t="s">
        <v>13871</v>
      </c>
      <c r="P913" s="2" t="n">
        <v>2</v>
      </c>
      <c r="Q913" s="2" t="s">
        <v>16717</v>
      </c>
    </row>
    <row r="914" customFormat="false" ht="15" hidden="false" customHeight="false" outlineLevel="0" collapsed="false">
      <c r="A914" s="8" t="s">
        <v>10842</v>
      </c>
      <c r="B914" s="10" t="str">
        <f aca="false">'Layout Mercado Libre'!C914</f>
        <v>Plenafem Suplemento Alimenticio 30 Cápsulas Liomont</v>
      </c>
      <c r="C914" s="2" t="s">
        <v>89</v>
      </c>
      <c r="D914" s="2" t="s">
        <v>13864</v>
      </c>
      <c r="E914" s="2" t="s">
        <v>13865</v>
      </c>
      <c r="F914" s="2" t="s">
        <v>13873</v>
      </c>
      <c r="G914" s="2"/>
      <c r="H914" s="2"/>
      <c r="I914" s="2" t="s">
        <v>16718</v>
      </c>
      <c r="J914" s="2"/>
      <c r="K914" s="2" t="n">
        <v>12</v>
      </c>
      <c r="L914" s="2"/>
      <c r="M914" s="2" t="s">
        <v>16719</v>
      </c>
      <c r="N914" s="2" t="n">
        <f aca="false">COUNTA('Layout Mercado Libre'!AH914:AM914)</f>
        <v>3</v>
      </c>
      <c r="O914" s="2" t="s">
        <v>13871</v>
      </c>
      <c r="P914" s="2" t="n">
        <v>0</v>
      </c>
      <c r="Q914" s="2" t="s">
        <v>16720</v>
      </c>
    </row>
    <row r="915" customFormat="false" ht="15" hidden="false" customHeight="false" outlineLevel="0" collapsed="false">
      <c r="A915" s="8" t="s">
        <v>10853</v>
      </c>
      <c r="B915" s="10" t="str">
        <f aca="false">'Layout Mercado Libre'!C915</f>
        <v>Biberón Evenflo Disney Orejas 3 en 1 Cuello Ancho 9 oz</v>
      </c>
      <c r="C915" s="2" t="s">
        <v>89</v>
      </c>
      <c r="D915" s="2" t="s">
        <v>13864</v>
      </c>
      <c r="E915" s="2" t="s">
        <v>13865</v>
      </c>
      <c r="F915" s="2" t="s">
        <v>13873</v>
      </c>
      <c r="G915" s="2"/>
      <c r="H915" s="2"/>
      <c r="I915" s="2" t="s">
        <v>16721</v>
      </c>
      <c r="J915" s="2"/>
      <c r="K915" s="2" t="n">
        <v>212</v>
      </c>
      <c r="L915" s="2"/>
      <c r="M915" s="2" t="s">
        <v>16722</v>
      </c>
      <c r="N915" s="2" t="n">
        <f aca="false">COUNTA('Layout Mercado Libre'!AH915:AM915)</f>
        <v>3</v>
      </c>
      <c r="O915" s="2" t="s">
        <v>13882</v>
      </c>
      <c r="P915" s="2" t="n">
        <v>0</v>
      </c>
      <c r="Q915" s="2" t="s">
        <v>16723</v>
      </c>
    </row>
    <row r="916" customFormat="false" ht="15" hidden="false" customHeight="false" outlineLevel="0" collapsed="false">
      <c r="A916" s="8" t="s">
        <v>10866</v>
      </c>
      <c r="B916" s="10" t="str">
        <f aca="false">'Layout Mercado Libre'!C916</f>
        <v>Vannair 160/4.5 mcg Aerosol Inhalación 120 Dosis</v>
      </c>
      <c r="C916" s="2" t="s">
        <v>89</v>
      </c>
      <c r="D916" s="2" t="s">
        <v>13864</v>
      </c>
      <c r="E916" s="2" t="s">
        <v>13865</v>
      </c>
      <c r="F916" s="2" t="s">
        <v>13866</v>
      </c>
      <c r="G916" s="2" t="s">
        <v>14395</v>
      </c>
      <c r="H916" s="2" t="s">
        <v>14396</v>
      </c>
      <c r="I916" s="2" t="s">
        <v>16724</v>
      </c>
      <c r="J916" s="2"/>
      <c r="K916" s="2" t="n">
        <v>0</v>
      </c>
      <c r="L916" s="2"/>
      <c r="M916" s="2" t="s">
        <v>16725</v>
      </c>
      <c r="N916" s="2" t="n">
        <f aca="false">COUNTA('Layout Mercado Libre'!AH916:AM916)</f>
        <v>2</v>
      </c>
      <c r="O916" s="2" t="s">
        <v>13882</v>
      </c>
      <c r="P916" s="2" t="n">
        <v>0</v>
      </c>
      <c r="Q916" s="2" t="s">
        <v>16726</v>
      </c>
    </row>
    <row r="917" customFormat="false" ht="15" hidden="false" customHeight="false" outlineLevel="0" collapsed="false">
      <c r="A917" s="8" t="s">
        <v>10881</v>
      </c>
      <c r="B917" s="10" t="str">
        <f aca="false">'Layout Mercado Libre'!C917</f>
        <v>Pasta Lassar Andrómaco Óxido de Zinc 25% Tubo 110 g</v>
      </c>
      <c r="C917" s="2" t="s">
        <v>89</v>
      </c>
      <c r="D917" s="2" t="s">
        <v>13864</v>
      </c>
      <c r="E917" s="2" t="s">
        <v>13865</v>
      </c>
      <c r="F917" s="2" t="s">
        <v>13914</v>
      </c>
      <c r="G917" s="2"/>
      <c r="H917" s="2"/>
      <c r="I917" s="2" t="s">
        <v>16727</v>
      </c>
      <c r="J917" s="2"/>
      <c r="K917" s="2" t="n">
        <v>0</v>
      </c>
      <c r="L917" s="2"/>
      <c r="M917" s="2" t="s">
        <v>16728</v>
      </c>
      <c r="N917" s="2" t="n">
        <f aca="false">COUNTA('Layout Mercado Libre'!AH917:AM917)</f>
        <v>2</v>
      </c>
      <c r="O917" s="2" t="s">
        <v>13871</v>
      </c>
      <c r="P917" s="2" t="n">
        <v>0</v>
      </c>
      <c r="Q917" s="2" t="s">
        <v>16729</v>
      </c>
    </row>
    <row r="918" customFormat="false" ht="15" hidden="false" customHeight="false" outlineLevel="0" collapsed="false">
      <c r="A918" s="8" t="s">
        <v>10890</v>
      </c>
      <c r="B918" s="10" t="str">
        <f aca="false">'Layout Mercado Libre'!C918</f>
        <v>Nulytely Polvo Sabor Cereza 4 Sobres 110.1 g</v>
      </c>
      <c r="C918" s="2" t="s">
        <v>89</v>
      </c>
      <c r="D918" s="2" t="s">
        <v>13864</v>
      </c>
      <c r="E918" s="2" t="s">
        <v>13865</v>
      </c>
      <c r="F918" s="2" t="s">
        <v>13866</v>
      </c>
      <c r="G918" s="2" t="s">
        <v>13889</v>
      </c>
      <c r="H918" s="2" t="s">
        <v>13890</v>
      </c>
      <c r="I918" s="2" t="s">
        <v>16730</v>
      </c>
      <c r="J918" s="2"/>
      <c r="K918" s="2" t="n">
        <v>85</v>
      </c>
      <c r="L918" s="2"/>
      <c r="M918" s="2" t="s">
        <v>16731</v>
      </c>
      <c r="N918" s="2" t="n">
        <f aca="false">COUNTA('Layout Mercado Libre'!AH918:AM918)</f>
        <v>3</v>
      </c>
      <c r="O918" s="2" t="s">
        <v>13882</v>
      </c>
      <c r="P918" s="2" t="n">
        <v>0</v>
      </c>
      <c r="Q918" s="2" t="s">
        <v>16732</v>
      </c>
    </row>
    <row r="919" customFormat="false" ht="15" hidden="false" customHeight="false" outlineLevel="0" collapsed="false">
      <c r="A919" s="8" t="s">
        <v>10904</v>
      </c>
      <c r="B919" s="10" t="str">
        <f aca="false">'Layout Mercado Libre'!C919</f>
        <v>Diflosensi Dapagliflozina 10 mg 28 Tabletas</v>
      </c>
      <c r="C919" s="2" t="s">
        <v>89</v>
      </c>
      <c r="D919" s="2" t="s">
        <v>13864</v>
      </c>
      <c r="E919" s="2" t="s">
        <v>13865</v>
      </c>
      <c r="F919" s="2" t="s">
        <v>13866</v>
      </c>
      <c r="G919" s="2" t="s">
        <v>13889</v>
      </c>
      <c r="H919" s="2" t="s">
        <v>13890</v>
      </c>
      <c r="I919" s="2" t="s">
        <v>16733</v>
      </c>
      <c r="J919" s="2"/>
      <c r="K919" s="2" t="n">
        <v>334</v>
      </c>
      <c r="L919" s="2"/>
      <c r="M919" s="2" t="s">
        <v>16734</v>
      </c>
      <c r="N919" s="2" t="n">
        <f aca="false">COUNTA('Layout Mercado Libre'!AH919:AM919)</f>
        <v>2</v>
      </c>
      <c r="O919" s="2" t="s">
        <v>13871</v>
      </c>
      <c r="P919" s="2" t="n">
        <v>0</v>
      </c>
      <c r="Q919" s="2" t="s">
        <v>16735</v>
      </c>
    </row>
    <row r="920" customFormat="false" ht="15" hidden="false" customHeight="false" outlineLevel="0" collapsed="false">
      <c r="A920" s="8" t="s">
        <v>10914</v>
      </c>
      <c r="B920" s="10" t="str">
        <f aca="false">'Layout Mercado Libre'!C920</f>
        <v>Jeringa para Insulina BD Ultra-Fine 0.5 ml 6 mm 30 Piezas</v>
      </c>
      <c r="C920" s="2" t="s">
        <v>89</v>
      </c>
      <c r="D920" s="2" t="s">
        <v>13864</v>
      </c>
      <c r="E920" s="2" t="s">
        <v>13865</v>
      </c>
      <c r="F920" s="2" t="s">
        <v>13873</v>
      </c>
      <c r="G920" s="2"/>
      <c r="H920" s="2"/>
      <c r="I920" s="2" t="s">
        <v>16736</v>
      </c>
      <c r="J920" s="2"/>
      <c r="K920" s="2" t="n">
        <v>432</v>
      </c>
      <c r="L920" s="2"/>
      <c r="M920" s="2" t="s">
        <v>16737</v>
      </c>
      <c r="N920" s="2" t="n">
        <f aca="false">COUNTA('Layout Mercado Libre'!AH920:AM920)</f>
        <v>3</v>
      </c>
      <c r="O920" s="2" t="s">
        <v>13871</v>
      </c>
      <c r="P920" s="2" t="n">
        <v>0</v>
      </c>
      <c r="Q920" s="2" t="s">
        <v>16738</v>
      </c>
    </row>
    <row r="921" customFormat="false" ht="15" hidden="false" customHeight="false" outlineLevel="0" collapsed="false">
      <c r="A921" s="8" t="s">
        <v>10925</v>
      </c>
      <c r="B921" s="10" t="str">
        <f aca="false">'Layout Mercado Libre'!C921</f>
        <v>Supradol Ketorolaco 10 mg 10 Tabletas</v>
      </c>
      <c r="C921" s="2" t="s">
        <v>89</v>
      </c>
      <c r="D921" s="2" t="s">
        <v>13864</v>
      </c>
      <c r="E921" s="2" t="s">
        <v>13865</v>
      </c>
      <c r="F921" s="2" t="s">
        <v>13866</v>
      </c>
      <c r="G921" s="2" t="s">
        <v>13940</v>
      </c>
      <c r="H921" s="2" t="s">
        <v>13941</v>
      </c>
      <c r="I921" s="2" t="s">
        <v>16739</v>
      </c>
      <c r="J921" s="2"/>
      <c r="K921" s="2" t="n">
        <v>91</v>
      </c>
      <c r="L921" s="2"/>
      <c r="M921" s="2" t="s">
        <v>16740</v>
      </c>
      <c r="N921" s="2" t="n">
        <f aca="false">COUNTA('Layout Mercado Libre'!AH921:AM921)</f>
        <v>3</v>
      </c>
      <c r="O921" s="2" t="s">
        <v>13871</v>
      </c>
      <c r="P921" s="2" t="n">
        <v>0</v>
      </c>
      <c r="Q921" s="2" t="s">
        <v>16741</v>
      </c>
    </row>
    <row r="922" customFormat="false" ht="15" hidden="false" customHeight="false" outlineLevel="0" collapsed="false">
      <c r="A922" s="8" t="s">
        <v>10934</v>
      </c>
      <c r="B922" s="10" t="str">
        <f aca="false">'Layout Mercado Libre'!C922</f>
        <v>Anaferon Adulto 20 Tabletas Materia Medica</v>
      </c>
      <c r="C922" s="2" t="s">
        <v>89</v>
      </c>
      <c r="D922" s="2" t="s">
        <v>13864</v>
      </c>
      <c r="E922" s="2" t="s">
        <v>13865</v>
      </c>
      <c r="F922" s="2" t="s">
        <v>13914</v>
      </c>
      <c r="G922" s="2"/>
      <c r="H922" s="2"/>
      <c r="I922" s="2" t="s">
        <v>16742</v>
      </c>
      <c r="J922" s="2"/>
      <c r="K922" s="2" t="n">
        <v>0</v>
      </c>
      <c r="L922" s="2"/>
      <c r="M922" s="2" t="s">
        <v>16743</v>
      </c>
      <c r="N922" s="2" t="n">
        <f aca="false">COUNTA('Layout Mercado Libre'!AH922:AM922)</f>
        <v>1</v>
      </c>
      <c r="O922" s="2" t="s">
        <v>13871</v>
      </c>
      <c r="P922" s="2" t="n">
        <v>0</v>
      </c>
      <c r="Q922" s="2" t="s">
        <v>16744</v>
      </c>
    </row>
    <row r="923" customFormat="false" ht="15" hidden="false" customHeight="false" outlineLevel="0" collapsed="false">
      <c r="A923" s="8" t="s">
        <v>10946</v>
      </c>
      <c r="B923" s="10" t="str">
        <f aca="false">'Layout Mercado Libre'!C923</f>
        <v>Patanol Olopatadina 0.2% Solución Oftálmica 2.5 ml</v>
      </c>
      <c r="C923" s="2" t="s">
        <v>89</v>
      </c>
      <c r="D923" s="2" t="s">
        <v>13864</v>
      </c>
      <c r="E923" s="2" t="s">
        <v>13865</v>
      </c>
      <c r="F923" s="2" t="s">
        <v>13866</v>
      </c>
      <c r="G923" s="2" t="s">
        <v>14078</v>
      </c>
      <c r="H923" s="2" t="s">
        <v>14079</v>
      </c>
      <c r="I923" s="2" t="s">
        <v>16745</v>
      </c>
      <c r="J923" s="2"/>
      <c r="K923" s="2" t="n">
        <v>4</v>
      </c>
      <c r="L923" s="2"/>
      <c r="M923" s="2" t="s">
        <v>16746</v>
      </c>
      <c r="N923" s="2" t="n">
        <f aca="false">COUNTA('Layout Mercado Libre'!AH923:AM923)</f>
        <v>2</v>
      </c>
      <c r="O923" s="2" t="s">
        <v>13882</v>
      </c>
      <c r="P923" s="2" t="n">
        <v>0</v>
      </c>
      <c r="Q923" s="2" t="s">
        <v>16747</v>
      </c>
    </row>
    <row r="924" customFormat="false" ht="15" hidden="false" customHeight="false" outlineLevel="0" collapsed="false">
      <c r="A924" s="8" t="s">
        <v>10960</v>
      </c>
      <c r="B924" s="10" t="str">
        <f aca="false">'Layout Mercado Libre'!C924</f>
        <v>Aldactone 100 mg Espironolactona 30 Tabletas</v>
      </c>
      <c r="C924" s="2" t="s">
        <v>89</v>
      </c>
      <c r="D924" s="2" t="s">
        <v>13864</v>
      </c>
      <c r="E924" s="2" t="s">
        <v>13865</v>
      </c>
      <c r="F924" s="2" t="s">
        <v>13866</v>
      </c>
      <c r="G924" s="2" t="s">
        <v>14465</v>
      </c>
      <c r="H924" s="2" t="s">
        <v>14466</v>
      </c>
      <c r="I924" s="2"/>
      <c r="J924" s="2"/>
      <c r="K924" s="2" t="n">
        <v>23</v>
      </c>
      <c r="L924" s="2"/>
      <c r="M924" s="2" t="s">
        <v>16748</v>
      </c>
      <c r="N924" s="2" t="n">
        <f aca="false">COUNTA('Layout Mercado Libre'!AH924:AM924)</f>
        <v>3</v>
      </c>
      <c r="O924" s="2" t="s">
        <v>13871</v>
      </c>
      <c r="P924" s="2" t="n">
        <v>0</v>
      </c>
      <c r="Q924" s="2" t="s">
        <v>16749</v>
      </c>
    </row>
    <row r="925" customFormat="false" ht="15" hidden="false" customHeight="false" outlineLevel="0" collapsed="false">
      <c r="A925" s="8" t="s">
        <v>10974</v>
      </c>
      <c r="B925" s="10" t="str">
        <f aca="false">'Layout Mercado Libre'!C925</f>
        <v>Quimara-1 Imiquimod 5% Crema Tubo 5 g</v>
      </c>
      <c r="C925" s="2" t="s">
        <v>89</v>
      </c>
      <c r="D925" s="2" t="s">
        <v>13864</v>
      </c>
      <c r="E925" s="2" t="s">
        <v>13865</v>
      </c>
      <c r="F925" s="2" t="s">
        <v>13866</v>
      </c>
      <c r="G925" s="2" t="s">
        <v>14493</v>
      </c>
      <c r="H925" s="2" t="s">
        <v>14494</v>
      </c>
      <c r="I925" s="2" t="s">
        <v>16750</v>
      </c>
      <c r="J925" s="2"/>
      <c r="K925" s="2" t="n">
        <v>12</v>
      </c>
      <c r="L925" s="2"/>
      <c r="M925" s="2" t="s">
        <v>16751</v>
      </c>
      <c r="N925" s="2" t="n">
        <f aca="false">COUNTA('Layout Mercado Libre'!AH925:AM925)</f>
        <v>2</v>
      </c>
      <c r="O925" s="2" t="s">
        <v>13882</v>
      </c>
      <c r="P925" s="2" t="n">
        <v>0</v>
      </c>
      <c r="Q925" s="2" t="s">
        <v>16752</v>
      </c>
    </row>
    <row r="926" customFormat="false" ht="15" hidden="false" customHeight="false" outlineLevel="0" collapsed="false">
      <c r="A926" s="8" t="s">
        <v>10983</v>
      </c>
      <c r="B926" s="10" t="str">
        <f aca="false">'Layout Mercado Libre'!C926</f>
        <v>Vino de Cuasia Genciana y Colombo Higia 400 ml</v>
      </c>
      <c r="C926" s="2" t="s">
        <v>89</v>
      </c>
      <c r="D926" s="2" t="s">
        <v>13864</v>
      </c>
      <c r="E926" s="2" t="s">
        <v>13865</v>
      </c>
      <c r="F926" s="2" t="s">
        <v>13914</v>
      </c>
      <c r="G926" s="2"/>
      <c r="H926" s="2"/>
      <c r="I926" s="2" t="s">
        <v>16753</v>
      </c>
      <c r="J926" s="2"/>
      <c r="K926" s="2" t="n">
        <v>46</v>
      </c>
      <c r="L926" s="2"/>
      <c r="M926" s="2" t="s">
        <v>16754</v>
      </c>
      <c r="N926" s="2" t="n">
        <f aca="false">COUNTA('Layout Mercado Libre'!AH926:AM926)</f>
        <v>1</v>
      </c>
      <c r="O926" s="2" t="s">
        <v>13871</v>
      </c>
      <c r="P926" s="2" t="n">
        <v>0</v>
      </c>
      <c r="Q926" s="2" t="s">
        <v>16755</v>
      </c>
    </row>
    <row r="927" customFormat="false" ht="15" hidden="false" customHeight="false" outlineLevel="0" collapsed="false">
      <c r="A927" s="8" t="s">
        <v>10993</v>
      </c>
      <c r="B927" s="10" t="str">
        <f aca="false">'Layout Mercado Libre'!C927</f>
        <v>Estericide Solución Antiséptica Spray 120 ml</v>
      </c>
      <c r="C927" s="2" t="s">
        <v>89</v>
      </c>
      <c r="D927" s="2" t="s">
        <v>13864</v>
      </c>
      <c r="E927" s="2" t="s">
        <v>13865</v>
      </c>
      <c r="F927" s="2" t="s">
        <v>13914</v>
      </c>
      <c r="G927" s="2"/>
      <c r="H927" s="2"/>
      <c r="I927" s="2" t="s">
        <v>16756</v>
      </c>
      <c r="J927" s="2"/>
      <c r="K927" s="2" t="n">
        <v>155</v>
      </c>
      <c r="L927" s="2"/>
      <c r="M927" s="2" t="s">
        <v>16757</v>
      </c>
      <c r="N927" s="2" t="n">
        <f aca="false">COUNTA('Layout Mercado Libre'!AH927:AM927)</f>
        <v>1</v>
      </c>
      <c r="O927" s="2" t="s">
        <v>13871</v>
      </c>
      <c r="P927" s="2" t="n">
        <v>0</v>
      </c>
      <c r="Q927" s="2" t="s">
        <v>16758</v>
      </c>
    </row>
    <row r="928" customFormat="false" ht="15" hidden="false" customHeight="false" outlineLevel="0" collapsed="false">
      <c r="A928" s="8" t="s">
        <v>11004</v>
      </c>
      <c r="B928" s="10" t="str">
        <f aca="false">'Layout Mercado Libre'!C928</f>
        <v>Silica Seda Pure 3 en 1 Uva Tratamiento Capilar 120 ml</v>
      </c>
      <c r="C928" s="2" t="s">
        <v>89</v>
      </c>
      <c r="D928" s="2" t="s">
        <v>13864</v>
      </c>
      <c r="E928" s="2" t="s">
        <v>13865</v>
      </c>
      <c r="F928" s="2" t="s">
        <v>13873</v>
      </c>
      <c r="G928" s="2"/>
      <c r="H928" s="2"/>
      <c r="I928" s="2" t="s">
        <v>16759</v>
      </c>
      <c r="J928" s="2"/>
      <c r="K928" s="2" t="n">
        <v>375</v>
      </c>
      <c r="L928" s="2"/>
      <c r="M928" s="2" t="s">
        <v>16760</v>
      </c>
      <c r="N928" s="2" t="n">
        <f aca="false">COUNTA('Layout Mercado Libre'!AH928:AM928)</f>
        <v>3</v>
      </c>
      <c r="O928" s="2" t="s">
        <v>13871</v>
      </c>
      <c r="P928" s="2" t="n">
        <v>0</v>
      </c>
      <c r="Q928" s="2" t="s">
        <v>16761</v>
      </c>
    </row>
    <row r="929" customFormat="false" ht="15" hidden="false" customHeight="false" outlineLevel="0" collapsed="false">
      <c r="A929" s="8" t="s">
        <v>11016</v>
      </c>
      <c r="B929" s="10" t="str">
        <f aca="false">'Layout Mercado Libre'!C929</f>
        <v>Cinta Micropore Nexcare Blanca 2.5 cm 12 Piezas</v>
      </c>
      <c r="C929" s="2" t="s">
        <v>89</v>
      </c>
      <c r="D929" s="2" t="s">
        <v>13945</v>
      </c>
      <c r="E929" s="2" t="s">
        <v>13946</v>
      </c>
      <c r="F929" s="2" t="s">
        <v>13873</v>
      </c>
      <c r="G929" s="2"/>
      <c r="H929" s="2"/>
      <c r="I929" s="2" t="s">
        <v>16762</v>
      </c>
      <c r="J929" s="2"/>
      <c r="K929" s="2" t="n">
        <v>96</v>
      </c>
      <c r="L929" s="2"/>
      <c r="M929" s="2" t="s">
        <v>16763</v>
      </c>
      <c r="N929" s="2" t="n">
        <f aca="false">COUNTA('Layout Mercado Libre'!AH929:AM929)</f>
        <v>2</v>
      </c>
      <c r="O929" s="2" t="s">
        <v>13871</v>
      </c>
      <c r="P929" s="2" t="n">
        <v>1</v>
      </c>
      <c r="Q929" s="2" t="s">
        <v>16764</v>
      </c>
    </row>
    <row r="930" customFormat="false" ht="15" hidden="false" customHeight="false" outlineLevel="0" collapsed="false">
      <c r="A930" s="8" t="s">
        <v>11025</v>
      </c>
      <c r="B930" s="10" t="str">
        <f aca="false">'Layout Mercado Libre'!C930</f>
        <v>Prikul Pregabalina 75 mg 28 Cápsulas</v>
      </c>
      <c r="C930" s="2" t="s">
        <v>89</v>
      </c>
      <c r="D930" s="2" t="s">
        <v>13864</v>
      </c>
      <c r="E930" s="2" t="s">
        <v>13865</v>
      </c>
      <c r="F930" s="2" t="s">
        <v>13866</v>
      </c>
      <c r="G930" s="2" t="s">
        <v>13867</v>
      </c>
      <c r="H930" s="2" t="s">
        <v>13868</v>
      </c>
      <c r="I930" s="2" t="s">
        <v>16765</v>
      </c>
      <c r="J930" s="2"/>
      <c r="K930" s="2" t="n">
        <v>48</v>
      </c>
      <c r="L930" s="2"/>
      <c r="M930" s="2" t="s">
        <v>16766</v>
      </c>
      <c r="N930" s="2" t="n">
        <f aca="false">COUNTA('Layout Mercado Libre'!AH930:AM930)</f>
        <v>2</v>
      </c>
      <c r="O930" s="2" t="s">
        <v>13871</v>
      </c>
      <c r="P930" s="2" t="n">
        <v>0</v>
      </c>
      <c r="Q930" s="2" t="s">
        <v>16767</v>
      </c>
    </row>
    <row r="931" customFormat="false" ht="15" hidden="false" customHeight="false" outlineLevel="0" collapsed="false">
      <c r="A931" s="8" t="s">
        <v>11036</v>
      </c>
      <c r="B931" s="10" t="str">
        <f aca="false">'Layout Mercado Libre'!C931</f>
        <v>Calzón Entrenador Huggies Pull-Ups Niña Talla XL 30 Piezas</v>
      </c>
      <c r="C931" s="2" t="s">
        <v>89</v>
      </c>
      <c r="D931" s="2" t="s">
        <v>13864</v>
      </c>
      <c r="E931" s="2" t="s">
        <v>13865</v>
      </c>
      <c r="F931" s="2" t="s">
        <v>13873</v>
      </c>
      <c r="G931" s="2"/>
      <c r="H931" s="2"/>
      <c r="I931" s="2" t="s">
        <v>16768</v>
      </c>
      <c r="J931" s="2"/>
      <c r="K931" s="2" t="n">
        <v>66</v>
      </c>
      <c r="L931" s="2"/>
      <c r="M931" s="2" t="s">
        <v>16769</v>
      </c>
      <c r="N931" s="2" t="n">
        <f aca="false">COUNTA('Layout Mercado Libre'!AH931:AM931)</f>
        <v>3</v>
      </c>
      <c r="O931" s="2" t="s">
        <v>13871</v>
      </c>
      <c r="P931" s="2" t="n">
        <v>0</v>
      </c>
      <c r="Q931" s="2" t="s">
        <v>16770</v>
      </c>
    </row>
    <row r="932" customFormat="false" ht="15" hidden="false" customHeight="false" outlineLevel="0" collapsed="false">
      <c r="A932" s="8" t="s">
        <v>11047</v>
      </c>
      <c r="B932" s="10" t="str">
        <f aca="false">'Layout Mercado Libre'!C932</f>
        <v>Desodorante en Barra Stefano Spazio para Hombre 60 g</v>
      </c>
      <c r="C932" s="2" t="s">
        <v>89</v>
      </c>
      <c r="D932" s="2" t="s">
        <v>13864</v>
      </c>
      <c r="E932" s="2" t="s">
        <v>13865</v>
      </c>
      <c r="F932" s="2" t="s">
        <v>13873</v>
      </c>
      <c r="G932" s="2"/>
      <c r="H932" s="2"/>
      <c r="I932" s="2" t="s">
        <v>16771</v>
      </c>
      <c r="J932" s="2"/>
      <c r="K932" s="2" t="n">
        <v>409</v>
      </c>
      <c r="L932" s="2"/>
      <c r="M932" s="2" t="s">
        <v>16772</v>
      </c>
      <c r="N932" s="2" t="n">
        <f aca="false">COUNTA('Layout Mercado Libre'!AH932:AM932)</f>
        <v>3</v>
      </c>
      <c r="O932" s="2" t="s">
        <v>13871</v>
      </c>
      <c r="P932" s="2" t="n">
        <v>0</v>
      </c>
      <c r="Q932" s="2" t="s">
        <v>16773</v>
      </c>
    </row>
    <row r="933" customFormat="false" ht="15" hidden="false" customHeight="false" outlineLevel="0" collapsed="false">
      <c r="A933" s="8" t="s">
        <v>11057</v>
      </c>
      <c r="B933" s="10" t="str">
        <f aca="false">'Layout Mercado Libre'!C933</f>
        <v>TENA Pants Nocturno Chico/Mediano 10 Calzones Adultos</v>
      </c>
      <c r="C933" s="2" t="s">
        <v>89</v>
      </c>
      <c r="D933" s="2" t="s">
        <v>13864</v>
      </c>
      <c r="E933" s="2" t="s">
        <v>13865</v>
      </c>
      <c r="F933" s="2" t="s">
        <v>13873</v>
      </c>
      <c r="G933" s="2"/>
      <c r="H933" s="2"/>
      <c r="I933" s="2" t="s">
        <v>16774</v>
      </c>
      <c r="J933" s="2"/>
      <c r="K933" s="2" t="n">
        <v>194</v>
      </c>
      <c r="L933" s="2" t="s">
        <v>16775</v>
      </c>
      <c r="M933" s="2" t="s">
        <v>16776</v>
      </c>
      <c r="N933" s="2" t="n">
        <f aca="false">COUNTA('Layout Mercado Libre'!AH933:AM933)</f>
        <v>4</v>
      </c>
      <c r="O933" s="2" t="s">
        <v>13882</v>
      </c>
      <c r="P933" s="2" t="n">
        <v>0</v>
      </c>
      <c r="Q933" s="2" t="s">
        <v>16777</v>
      </c>
    </row>
    <row r="934" customFormat="false" ht="15" hidden="false" customHeight="false" outlineLevel="0" collapsed="false">
      <c r="A934" s="8" t="s">
        <v>11069</v>
      </c>
      <c r="B934" s="10" t="str">
        <f aca="false">'Layout Mercado Libre'!C934</f>
        <v>Fórmula Infantil Enfamil Premium Etapa 2 800 g 6 a 12 Meses</v>
      </c>
      <c r="C934" s="2" t="s">
        <v>89</v>
      </c>
      <c r="D934" s="2" t="s">
        <v>13864</v>
      </c>
      <c r="E934" s="2" t="s">
        <v>13865</v>
      </c>
      <c r="F934" s="2" t="s">
        <v>13873</v>
      </c>
      <c r="G934" s="2"/>
      <c r="H934" s="2"/>
      <c r="I934" s="2" t="s">
        <v>16778</v>
      </c>
      <c r="J934" s="2"/>
      <c r="K934" s="2" t="n">
        <v>110</v>
      </c>
      <c r="L934" s="2"/>
      <c r="M934" s="2" t="s">
        <v>16779</v>
      </c>
      <c r="N934" s="2" t="n">
        <f aca="false">COUNTA('Layout Mercado Libre'!AH934:AM934)</f>
        <v>2</v>
      </c>
      <c r="O934" s="2" t="s">
        <v>13871</v>
      </c>
      <c r="P934" s="2" t="n">
        <v>0</v>
      </c>
      <c r="Q934" s="2" t="s">
        <v>16780</v>
      </c>
    </row>
    <row r="935" customFormat="false" ht="15" hidden="false" customHeight="false" outlineLevel="0" collapsed="false">
      <c r="A935" s="8" t="s">
        <v>11079</v>
      </c>
      <c r="B935" s="10" t="str">
        <f aca="false">'Layout Mercado Libre'!C935</f>
        <v>Crema Facial Pond's Clarant B3 Piel Normal a Seca 50 g</v>
      </c>
      <c r="C935" s="2" t="s">
        <v>89</v>
      </c>
      <c r="D935" s="2" t="s">
        <v>13864</v>
      </c>
      <c r="E935" s="2" t="s">
        <v>13865</v>
      </c>
      <c r="F935" s="2" t="s">
        <v>13873</v>
      </c>
      <c r="G935" s="2"/>
      <c r="H935" s="2"/>
      <c r="I935" s="2" t="s">
        <v>16781</v>
      </c>
      <c r="J935" s="2"/>
      <c r="K935" s="2" t="n">
        <v>500</v>
      </c>
      <c r="L935" s="2"/>
      <c r="M935" s="2" t="s">
        <v>16782</v>
      </c>
      <c r="N935" s="2" t="n">
        <f aca="false">COUNTA('Layout Mercado Libre'!AH935:AM935)</f>
        <v>2</v>
      </c>
      <c r="O935" s="2" t="s">
        <v>13871</v>
      </c>
      <c r="P935" s="2" t="n">
        <v>0</v>
      </c>
      <c r="Q935" s="2" t="s">
        <v>16783</v>
      </c>
    </row>
    <row r="936" customFormat="false" ht="15" hidden="false" customHeight="false" outlineLevel="0" collapsed="false">
      <c r="A936" s="8" t="s">
        <v>11088</v>
      </c>
      <c r="B936" s="10" t="str">
        <f aca="false">'Layout Mercado Libre'!C936</f>
        <v>Tampones Kotex Unika Regular Sin Aplicador 12 Piezas</v>
      </c>
      <c r="C936" s="2" t="s">
        <v>89</v>
      </c>
      <c r="D936" s="2" t="s">
        <v>13864</v>
      </c>
      <c r="E936" s="2" t="s">
        <v>13865</v>
      </c>
      <c r="F936" s="2" t="s">
        <v>13873</v>
      </c>
      <c r="G936" s="2"/>
      <c r="H936" s="2"/>
      <c r="I936" s="2" t="s">
        <v>16784</v>
      </c>
      <c r="J936" s="2"/>
      <c r="K936" s="2" t="n">
        <v>423</v>
      </c>
      <c r="L936" s="2"/>
      <c r="M936" s="2" t="s">
        <v>16785</v>
      </c>
      <c r="N936" s="2" t="n">
        <f aca="false">COUNTA('Layout Mercado Libre'!AH936:AM936)</f>
        <v>2</v>
      </c>
      <c r="O936" s="2" t="s">
        <v>13871</v>
      </c>
      <c r="P936" s="2" t="n">
        <v>0</v>
      </c>
      <c r="Q936" s="2" t="s">
        <v>16786</v>
      </c>
    </row>
    <row r="937" customFormat="false" ht="15" hidden="false" customHeight="false" outlineLevel="0" collapsed="false">
      <c r="A937" s="8" t="s">
        <v>11098</v>
      </c>
      <c r="B937" s="10" t="str">
        <f aca="false">'Layout Mercado Libre'!C937</f>
        <v>Solución Cloruro de Sodio 0.9% Pisa 100 ml</v>
      </c>
      <c r="C937" s="2" t="s">
        <v>89</v>
      </c>
      <c r="D937" s="2" t="s">
        <v>13864</v>
      </c>
      <c r="E937" s="2" t="s">
        <v>13865</v>
      </c>
      <c r="F937" s="2" t="s">
        <v>13932</v>
      </c>
      <c r="G937" s="2"/>
      <c r="H937" s="2"/>
      <c r="I937" s="2" t="s">
        <v>16787</v>
      </c>
      <c r="J937" s="2"/>
      <c r="K937" s="2" t="n">
        <v>867</v>
      </c>
      <c r="L937" s="2"/>
      <c r="M937" s="2" t="s">
        <v>16788</v>
      </c>
      <c r="N937" s="2" t="n">
        <f aca="false">COUNTA('Layout Mercado Libre'!AH937:AM937)</f>
        <v>2</v>
      </c>
      <c r="O937" s="2" t="s">
        <v>13882</v>
      </c>
      <c r="P937" s="2" t="n">
        <v>0</v>
      </c>
      <c r="Q937" s="2" t="s">
        <v>16789</v>
      </c>
    </row>
    <row r="938" customFormat="false" ht="15" hidden="false" customHeight="false" outlineLevel="0" collapsed="false">
      <c r="A938" s="8" t="s">
        <v>11109</v>
      </c>
      <c r="B938" s="10" t="str">
        <f aca="false">'Layout Mercado Libre'!C938</f>
        <v>Combigan D Brimonidina Timolol 0.2%/0.5% Solución 5 ml</v>
      </c>
      <c r="C938" s="2" t="s">
        <v>89</v>
      </c>
      <c r="D938" s="2" t="s">
        <v>13864</v>
      </c>
      <c r="E938" s="2" t="s">
        <v>13865</v>
      </c>
      <c r="F938" s="2" t="s">
        <v>13866</v>
      </c>
      <c r="G938" s="2" t="s">
        <v>14078</v>
      </c>
      <c r="H938" s="2" t="s">
        <v>14079</v>
      </c>
      <c r="I938" s="2"/>
      <c r="J938" s="2"/>
      <c r="K938" s="2" t="n">
        <v>0</v>
      </c>
      <c r="L938" s="2"/>
      <c r="M938" s="2" t="s">
        <v>16790</v>
      </c>
      <c r="N938" s="2" t="n">
        <f aca="false">COUNTA('Layout Mercado Libre'!AH938:AM938)</f>
        <v>2</v>
      </c>
      <c r="O938" s="2" t="s">
        <v>13871</v>
      </c>
      <c r="P938" s="2" t="n">
        <v>0</v>
      </c>
      <c r="Q938" s="2" t="s">
        <v>16791</v>
      </c>
    </row>
    <row r="939" customFormat="false" ht="15" hidden="false" customHeight="false" outlineLevel="0" collapsed="false">
      <c r="A939" s="8" t="s">
        <v>11120</v>
      </c>
      <c r="B939" s="10" t="str">
        <f aca="false">'Layout Mercado Libre'!C939</f>
        <v>Controlip 160 mg 30 Cápsulas Fenofibrato</v>
      </c>
      <c r="C939" s="2" t="s">
        <v>89</v>
      </c>
      <c r="D939" s="2" t="s">
        <v>13864</v>
      </c>
      <c r="E939" s="2" t="s">
        <v>13865</v>
      </c>
      <c r="F939" s="2" t="s">
        <v>13866</v>
      </c>
      <c r="G939" s="2" t="s">
        <v>14465</v>
      </c>
      <c r="H939" s="2" t="s">
        <v>14466</v>
      </c>
      <c r="I939" s="2" t="s">
        <v>16792</v>
      </c>
      <c r="J939" s="2"/>
      <c r="K939" s="2" t="n">
        <v>1</v>
      </c>
      <c r="L939" s="2"/>
      <c r="M939" s="2" t="s">
        <v>16793</v>
      </c>
      <c r="N939" s="2" t="n">
        <f aca="false">COUNTA('Layout Mercado Libre'!AH939:AM939)</f>
        <v>2</v>
      </c>
      <c r="O939" s="2" t="s">
        <v>13938</v>
      </c>
      <c r="P939" s="2" t="n">
        <v>0</v>
      </c>
      <c r="Q939" s="2" t="s">
        <v>16794</v>
      </c>
    </row>
    <row r="940" customFormat="false" ht="15" hidden="false" customHeight="false" outlineLevel="0" collapsed="false">
      <c r="A940" s="8" t="s">
        <v>11133</v>
      </c>
      <c r="B940" s="10" t="str">
        <f aca="false">'Layout Mercado Libre'!C940</f>
        <v>Loción Limpiadora Pond's Clarant B3 Desmaquillante 200 ml</v>
      </c>
      <c r="C940" s="2" t="s">
        <v>89</v>
      </c>
      <c r="D940" s="2" t="s">
        <v>13864</v>
      </c>
      <c r="E940" s="2" t="s">
        <v>13865</v>
      </c>
      <c r="F940" s="2" t="s">
        <v>13873</v>
      </c>
      <c r="G940" s="2"/>
      <c r="H940" s="2"/>
      <c r="I940" s="2"/>
      <c r="J940" s="2"/>
      <c r="K940" s="2" t="n">
        <v>13</v>
      </c>
      <c r="L940" s="2" t="s">
        <v>16795</v>
      </c>
      <c r="M940" s="2" t="s">
        <v>16796</v>
      </c>
      <c r="N940" s="2" t="n">
        <f aca="false">COUNTA('Layout Mercado Libre'!AH940:AM940)</f>
        <v>1</v>
      </c>
      <c r="O940" s="2" t="s">
        <v>13938</v>
      </c>
      <c r="P940" s="2" t="n">
        <v>0</v>
      </c>
      <c r="Q940" s="2" t="s">
        <v>16797</v>
      </c>
    </row>
    <row r="941" customFormat="false" ht="15" hidden="false" customHeight="false" outlineLevel="0" collapsed="false">
      <c r="A941" s="8" t="s">
        <v>11142</v>
      </c>
      <c r="B941" s="10" t="str">
        <f aca="false">'Layout Mercado Libre'!C941</f>
        <v>Tylenol Paracetamol 500 mg 10 Tabletas</v>
      </c>
      <c r="C941" s="2" t="s">
        <v>89</v>
      </c>
      <c r="D941" s="2" t="s">
        <v>13864</v>
      </c>
      <c r="E941" s="2" t="s">
        <v>13865</v>
      </c>
      <c r="F941" s="2" t="s">
        <v>13914</v>
      </c>
      <c r="G941" s="2"/>
      <c r="H941" s="2"/>
      <c r="I941" s="2" t="s">
        <v>16798</v>
      </c>
      <c r="J941" s="2"/>
      <c r="K941" s="2" t="n">
        <v>859</v>
      </c>
      <c r="L941" s="2" t="s">
        <v>16799</v>
      </c>
      <c r="M941" s="2" t="s">
        <v>16800</v>
      </c>
      <c r="N941" s="2" t="n">
        <f aca="false">COUNTA('Layout Mercado Libre'!AH941:AM941)</f>
        <v>3</v>
      </c>
      <c r="O941" s="2" t="s">
        <v>13900</v>
      </c>
      <c r="P941" s="2" t="n">
        <v>0</v>
      </c>
      <c r="Q941" s="2" t="s">
        <v>16801</v>
      </c>
    </row>
    <row r="942" customFormat="false" ht="15" hidden="false" customHeight="false" outlineLevel="0" collapsed="false">
      <c r="A942" s="8" t="s">
        <v>11152</v>
      </c>
      <c r="B942" s="10" t="str">
        <f aca="false">'Layout Mercado Libre'!C942</f>
        <v>Silka Medic Gel Antimicótico Terbinafina 1% 15 g</v>
      </c>
      <c r="C942" s="2" t="s">
        <v>89</v>
      </c>
      <c r="D942" s="2" t="s">
        <v>13864</v>
      </c>
      <c r="E942" s="2" t="s">
        <v>13865</v>
      </c>
      <c r="F942" s="2" t="s">
        <v>13914</v>
      </c>
      <c r="G942" s="2"/>
      <c r="H942" s="2"/>
      <c r="I942" s="2" t="s">
        <v>16802</v>
      </c>
      <c r="J942" s="2"/>
      <c r="K942" s="2" t="n">
        <v>224</v>
      </c>
      <c r="L942" s="2"/>
      <c r="M942" s="2" t="s">
        <v>16803</v>
      </c>
      <c r="N942" s="2" t="n">
        <f aca="false">COUNTA('Layout Mercado Libre'!AH942:AM942)</f>
        <v>3</v>
      </c>
      <c r="O942" s="2" t="s">
        <v>13882</v>
      </c>
      <c r="P942" s="2" t="n">
        <v>0</v>
      </c>
      <c r="Q942" s="2" t="s">
        <v>16804</v>
      </c>
    </row>
    <row r="943" customFormat="false" ht="15" hidden="false" customHeight="false" outlineLevel="0" collapsed="false">
      <c r="A943" s="8" t="s">
        <v>11165</v>
      </c>
      <c r="B943" s="10" t="str">
        <f aca="false">'Layout Mercado Libre'!C943</f>
        <v>Brulin Dexametasona 8 mg/2 ml Inyectable 3 Ampolletas</v>
      </c>
      <c r="C943" s="2" t="s">
        <v>89</v>
      </c>
      <c r="D943" s="2" t="s">
        <v>13864</v>
      </c>
      <c r="E943" s="2" t="s">
        <v>13865</v>
      </c>
      <c r="F943" s="2" t="s">
        <v>13866</v>
      </c>
      <c r="G943" s="2" t="s">
        <v>14225</v>
      </c>
      <c r="H943" s="2" t="s">
        <v>14226</v>
      </c>
      <c r="I943" s="2" t="s">
        <v>16805</v>
      </c>
      <c r="J943" s="2"/>
      <c r="K943" s="2" t="n">
        <v>2544</v>
      </c>
      <c r="L943" s="2"/>
      <c r="M943" s="2" t="s">
        <v>16806</v>
      </c>
      <c r="N943" s="2" t="n">
        <f aca="false">COUNTA('Layout Mercado Libre'!AH943:AM943)</f>
        <v>3</v>
      </c>
      <c r="O943" s="2" t="s">
        <v>13882</v>
      </c>
      <c r="P943" s="2" t="n">
        <v>0</v>
      </c>
      <c r="Q943" s="2" t="s">
        <v>16807</v>
      </c>
    </row>
    <row r="944" customFormat="false" ht="15" hidden="false" customHeight="false" outlineLevel="0" collapsed="false">
      <c r="A944" s="8" t="s">
        <v>11178</v>
      </c>
      <c r="B944" s="10" t="str">
        <f aca="false">'Layout Mercado Libre'!C944</f>
        <v>Metamucil Fibra en Polvo Sabor Natural 504 g 72 Dosis</v>
      </c>
      <c r="C944" s="2" t="s">
        <v>89</v>
      </c>
      <c r="D944" s="2" t="s">
        <v>13864</v>
      </c>
      <c r="E944" s="2" t="s">
        <v>13865</v>
      </c>
      <c r="F944" s="2" t="s">
        <v>13914</v>
      </c>
      <c r="G944" s="2"/>
      <c r="H944" s="2"/>
      <c r="I944" s="2" t="s">
        <v>16808</v>
      </c>
      <c r="J944" s="2"/>
      <c r="K944" s="2" t="n">
        <v>44</v>
      </c>
      <c r="L944" s="2"/>
      <c r="M944" s="2" t="s">
        <v>16809</v>
      </c>
      <c r="N944" s="2" t="n">
        <f aca="false">COUNTA('Layout Mercado Libre'!AH944:AM944)</f>
        <v>2</v>
      </c>
      <c r="O944" s="2" t="s">
        <v>13871</v>
      </c>
      <c r="P944" s="2" t="n">
        <v>1</v>
      </c>
      <c r="Q944" s="2" t="s">
        <v>16810</v>
      </c>
    </row>
    <row r="945" customFormat="false" ht="15" hidden="false" customHeight="false" outlineLevel="0" collapsed="false">
      <c r="A945" s="8" t="s">
        <v>11188</v>
      </c>
      <c r="B945" s="10" t="str">
        <f aca="false">'Layout Mercado Libre'!C945</f>
        <v>Ectaprim F Antibiótico 160/800 mg 14 Tabletas</v>
      </c>
      <c r="C945" s="2" t="s">
        <v>89</v>
      </c>
      <c r="D945" s="2" t="s">
        <v>13864</v>
      </c>
      <c r="E945" s="2" t="s">
        <v>13865</v>
      </c>
      <c r="F945" s="2" t="s">
        <v>13866</v>
      </c>
      <c r="G945" s="2" t="s">
        <v>13967</v>
      </c>
      <c r="H945" s="2" t="s">
        <v>13968</v>
      </c>
      <c r="I945" s="2" t="s">
        <v>16811</v>
      </c>
      <c r="J945" s="2"/>
      <c r="K945" s="2" t="n">
        <v>2</v>
      </c>
      <c r="L945" s="2"/>
      <c r="M945" s="2" t="s">
        <v>16812</v>
      </c>
      <c r="N945" s="2" t="n">
        <f aca="false">COUNTA('Layout Mercado Libre'!AH945:AM945)</f>
        <v>2</v>
      </c>
      <c r="O945" s="2" t="s">
        <v>13882</v>
      </c>
      <c r="P945" s="2" t="n">
        <v>0</v>
      </c>
      <c r="Q945" s="2" t="s">
        <v>16813</v>
      </c>
    </row>
    <row r="946" customFormat="false" ht="15" hidden="false" customHeight="false" outlineLevel="0" collapsed="false">
      <c r="A946" s="8" t="s">
        <v>11201</v>
      </c>
      <c r="B946" s="10" t="str">
        <f aca="false">'Layout Mercado Libre'!C946</f>
        <v>Soldrin Oftálmico Dexametasona Neomicina Gotas 10 ml</v>
      </c>
      <c r="C946" s="2" t="s">
        <v>89</v>
      </c>
      <c r="D946" s="2" t="s">
        <v>13945</v>
      </c>
      <c r="E946" s="2" t="s">
        <v>13946</v>
      </c>
      <c r="F946" s="2" t="s">
        <v>13866</v>
      </c>
      <c r="G946" s="2" t="s">
        <v>14078</v>
      </c>
      <c r="H946" s="2" t="s">
        <v>14079</v>
      </c>
      <c r="I946" s="2" t="s">
        <v>16814</v>
      </c>
      <c r="J946" s="2"/>
      <c r="K946" s="2" t="n">
        <v>169</v>
      </c>
      <c r="L946" s="2"/>
      <c r="M946" s="2" t="s">
        <v>16815</v>
      </c>
      <c r="N946" s="2" t="n">
        <f aca="false">COUNTA('Layout Mercado Libre'!AH946:AM946)</f>
        <v>1</v>
      </c>
      <c r="O946" s="2" t="s">
        <v>13871</v>
      </c>
      <c r="P946" s="2" t="n">
        <v>0</v>
      </c>
      <c r="Q946" s="2" t="s">
        <v>16816</v>
      </c>
    </row>
    <row r="947" customFormat="false" ht="15" hidden="false" customHeight="false" outlineLevel="0" collapsed="false">
      <c r="A947" s="8" t="s">
        <v>11211</v>
      </c>
      <c r="B947" s="10" t="str">
        <f aca="false">'Layout Mercado Libre'!C947</f>
        <v>Aceite para Bebé Johnson's Baby Original 200 ml</v>
      </c>
      <c r="C947" s="2" t="s">
        <v>89</v>
      </c>
      <c r="D947" s="2" t="s">
        <v>13864</v>
      </c>
      <c r="E947" s="2" t="s">
        <v>13865</v>
      </c>
      <c r="F947" s="2" t="s">
        <v>13873</v>
      </c>
      <c r="G947" s="2"/>
      <c r="H947" s="2"/>
      <c r="I947" s="2" t="s">
        <v>16817</v>
      </c>
      <c r="J947" s="2"/>
      <c r="K947" s="2" t="n">
        <v>12</v>
      </c>
      <c r="L947" s="2"/>
      <c r="M947" s="2" t="s">
        <v>16818</v>
      </c>
      <c r="N947" s="2" t="n">
        <f aca="false">COUNTA('Layout Mercado Libre'!AH947:AM947)</f>
        <v>1</v>
      </c>
      <c r="O947" s="2" t="s">
        <v>13871</v>
      </c>
      <c r="P947" s="2" t="n">
        <v>0</v>
      </c>
      <c r="Q947" s="2" t="s">
        <v>16819</v>
      </c>
    </row>
    <row r="948" customFormat="false" ht="15" hidden="false" customHeight="false" outlineLevel="0" collapsed="false">
      <c r="A948" s="8" t="s">
        <v>11220</v>
      </c>
      <c r="B948" s="10" t="str">
        <f aca="false">'Layout Mercado Libre'!C948</f>
        <v>Desodorante Lady Speed Stick Pro 5 en 1 Barra 45 g</v>
      </c>
      <c r="C948" s="2" t="s">
        <v>89</v>
      </c>
      <c r="D948" s="2" t="s">
        <v>13864</v>
      </c>
      <c r="E948" s="2" t="s">
        <v>13865</v>
      </c>
      <c r="F948" s="2" t="s">
        <v>13873</v>
      </c>
      <c r="G948" s="2"/>
      <c r="H948" s="2"/>
      <c r="I948" s="2" t="s">
        <v>16820</v>
      </c>
      <c r="J948" s="2"/>
      <c r="K948" s="2" t="n">
        <v>298</v>
      </c>
      <c r="L948" s="2"/>
      <c r="M948" s="2" t="s">
        <v>16821</v>
      </c>
      <c r="N948" s="2" t="n">
        <f aca="false">COUNTA('Layout Mercado Libre'!AH948:AM948)</f>
        <v>2</v>
      </c>
      <c r="O948" s="2" t="s">
        <v>13871</v>
      </c>
      <c r="P948" s="2" t="n">
        <v>0</v>
      </c>
      <c r="Q948" s="2" t="s">
        <v>16822</v>
      </c>
    </row>
    <row r="949" customFormat="false" ht="15" hidden="false" customHeight="false" outlineLevel="0" collapsed="false">
      <c r="A949" s="8" t="s">
        <v>11232</v>
      </c>
      <c r="B949" s="10" t="str">
        <f aca="false">'Layout Mercado Libre'!C949</f>
        <v>Toallitas Húmedas Huggies Black Label 56 Piezas</v>
      </c>
      <c r="C949" s="2" t="s">
        <v>89</v>
      </c>
      <c r="D949" s="2" t="s">
        <v>13864</v>
      </c>
      <c r="E949" s="2" t="s">
        <v>13865</v>
      </c>
      <c r="F949" s="2" t="s">
        <v>13873</v>
      </c>
      <c r="G949" s="2"/>
      <c r="H949" s="2"/>
      <c r="I949" s="2" t="s">
        <v>16823</v>
      </c>
      <c r="J949" s="2"/>
      <c r="K949" s="2" t="n">
        <v>130</v>
      </c>
      <c r="L949" s="2"/>
      <c r="M949" s="2" t="s">
        <v>16824</v>
      </c>
      <c r="N949" s="2" t="n">
        <f aca="false">COUNTA('Layout Mercado Libre'!AH949:AM949)</f>
        <v>1</v>
      </c>
      <c r="O949" s="2" t="s">
        <v>13871</v>
      </c>
      <c r="P949" s="2" t="n">
        <v>0</v>
      </c>
      <c r="Q949" s="2" t="s">
        <v>16825</v>
      </c>
    </row>
    <row r="950" customFormat="false" ht="15" hidden="false" customHeight="false" outlineLevel="0" collapsed="false">
      <c r="A950" s="8" t="s">
        <v>11242</v>
      </c>
      <c r="B950" s="10" t="str">
        <f aca="false">'Layout Mercado Libre'!C950</f>
        <v>Neurocer Ácido Glutámico Vitaminas 30 Grageas</v>
      </c>
      <c r="C950" s="2" t="s">
        <v>89</v>
      </c>
      <c r="D950" s="2" t="s">
        <v>13945</v>
      </c>
      <c r="E950" s="2" t="s">
        <v>13865</v>
      </c>
      <c r="F950" s="2" t="s">
        <v>13914</v>
      </c>
      <c r="G950" s="2"/>
      <c r="H950" s="2"/>
      <c r="I950" s="2" t="s">
        <v>16826</v>
      </c>
      <c r="J950" s="2"/>
      <c r="K950" s="2" t="n">
        <v>0</v>
      </c>
      <c r="L950" s="2"/>
      <c r="M950" s="2" t="s">
        <v>16827</v>
      </c>
      <c r="N950" s="2" t="n">
        <f aca="false">COUNTA('Layout Mercado Libre'!AH950:AM950)</f>
        <v>1</v>
      </c>
      <c r="O950" s="2" t="s">
        <v>13871</v>
      </c>
      <c r="P950" s="2" t="n">
        <v>0</v>
      </c>
      <c r="Q950" s="2" t="s">
        <v>16828</v>
      </c>
    </row>
    <row r="951" customFormat="false" ht="15" hidden="false" customHeight="false" outlineLevel="0" collapsed="false">
      <c r="A951" s="8" t="s">
        <v>11252</v>
      </c>
      <c r="B951" s="10" t="str">
        <f aca="false">'Layout Mercado Libre'!C951</f>
        <v>Italdermol G Crema Triticum Vulgare Gentamicina 30 g</v>
      </c>
      <c r="C951" s="2" t="s">
        <v>89</v>
      </c>
      <c r="D951" s="2" t="s">
        <v>13864</v>
      </c>
      <c r="E951" s="2" t="s">
        <v>13865</v>
      </c>
      <c r="F951" s="2" t="s">
        <v>13866</v>
      </c>
      <c r="G951" s="2" t="s">
        <v>14493</v>
      </c>
      <c r="H951" s="2" t="s">
        <v>14494</v>
      </c>
      <c r="I951" s="2" t="s">
        <v>16829</v>
      </c>
      <c r="J951" s="2"/>
      <c r="K951" s="2" t="n">
        <v>6</v>
      </c>
      <c r="L951" s="2"/>
      <c r="M951" s="2" t="s">
        <v>16830</v>
      </c>
      <c r="N951" s="2" t="n">
        <f aca="false">COUNTA('Layout Mercado Libre'!AH951:AM951)</f>
        <v>2</v>
      </c>
      <c r="O951" s="2" t="s">
        <v>13882</v>
      </c>
      <c r="P951" s="2" t="n">
        <v>0</v>
      </c>
      <c r="Q951" s="2" t="s">
        <v>16831</v>
      </c>
    </row>
    <row r="952" customFormat="false" ht="15" hidden="false" customHeight="false" outlineLevel="0" collapsed="false">
      <c r="A952" s="8" t="s">
        <v>11265</v>
      </c>
      <c r="B952" s="10" t="str">
        <f aca="false">'Layout Mercado Libre'!C952</f>
        <v>Cepillo Dental Colgate Triple Acción con Crema Dental 75 ml</v>
      </c>
      <c r="C952" s="2" t="s">
        <v>89</v>
      </c>
      <c r="D952" s="2" t="s">
        <v>13864</v>
      </c>
      <c r="E952" s="2" t="s">
        <v>13865</v>
      </c>
      <c r="F952" s="2" t="s">
        <v>13873</v>
      </c>
      <c r="G952" s="2"/>
      <c r="H952" s="2"/>
      <c r="I952" s="2" t="s">
        <v>16832</v>
      </c>
      <c r="J952" s="2"/>
      <c r="K952" s="2" t="n">
        <v>608</v>
      </c>
      <c r="L952" s="2"/>
      <c r="M952" s="2" t="s">
        <v>16833</v>
      </c>
      <c r="N952" s="2" t="n">
        <f aca="false">COUNTA('Layout Mercado Libre'!AH952:AM952)</f>
        <v>2</v>
      </c>
      <c r="O952" s="2" t="s">
        <v>13938</v>
      </c>
      <c r="P952" s="2" t="n">
        <v>0</v>
      </c>
      <c r="Q952" s="2" t="s">
        <v>16834</v>
      </c>
    </row>
    <row r="953" customFormat="false" ht="15" hidden="false" customHeight="false" outlineLevel="0" collapsed="false">
      <c r="A953" s="8" t="s">
        <v>11276</v>
      </c>
      <c r="B953" s="10" t="str">
        <f aca="false">'Layout Mercado Libre'!C953</f>
        <v>Parche Poroso Perrigo Salicilato de Metilo 12.5 x 18.5 cm</v>
      </c>
      <c r="C953" s="2" t="s">
        <v>89</v>
      </c>
      <c r="D953" s="2" t="s">
        <v>13864</v>
      </c>
      <c r="E953" s="2" t="s">
        <v>13865</v>
      </c>
      <c r="F953" s="2" t="s">
        <v>13914</v>
      </c>
      <c r="G953" s="2"/>
      <c r="H953" s="2"/>
      <c r="I953" s="2" t="s">
        <v>16835</v>
      </c>
      <c r="J953" s="2"/>
      <c r="K953" s="2" t="n">
        <v>1362</v>
      </c>
      <c r="L953" s="2"/>
      <c r="M953" s="2" t="s">
        <v>16836</v>
      </c>
      <c r="N953" s="2" t="n">
        <f aca="false">COUNTA('Layout Mercado Libre'!AH953:AM953)</f>
        <v>3</v>
      </c>
      <c r="O953" s="2" t="s">
        <v>13882</v>
      </c>
      <c r="P953" s="2" t="n">
        <v>0</v>
      </c>
      <c r="Q953" s="2" t="s">
        <v>16837</v>
      </c>
    </row>
    <row r="954" customFormat="false" ht="15" hidden="false" customHeight="false" outlineLevel="0" collapsed="false">
      <c r="A954" s="8" t="s">
        <v>11290</v>
      </c>
      <c r="B954" s="10" t="str">
        <f aca="false">'Layout Mercado Libre'!C954</f>
        <v>Ulcoderma Ungüento Colagenasa Cloranfenicol 30 g</v>
      </c>
      <c r="C954" s="2" t="s">
        <v>89</v>
      </c>
      <c r="D954" s="2" t="s">
        <v>13864</v>
      </c>
      <c r="E954" s="2" t="s">
        <v>13865</v>
      </c>
      <c r="F954" s="2" t="s">
        <v>13932</v>
      </c>
      <c r="G954" s="2"/>
      <c r="H954" s="2"/>
      <c r="I954" s="2" t="s">
        <v>16838</v>
      </c>
      <c r="J954" s="2"/>
      <c r="K954" s="2" t="n">
        <v>0</v>
      </c>
      <c r="L954" s="2"/>
      <c r="M954" s="2" t="s">
        <v>16839</v>
      </c>
      <c r="N954" s="2" t="n">
        <f aca="false">COUNTA('Layout Mercado Libre'!AH954:AM954)</f>
        <v>2</v>
      </c>
      <c r="O954" s="2" t="s">
        <v>13882</v>
      </c>
      <c r="P954" s="2" t="n">
        <v>0</v>
      </c>
      <c r="Q954" s="2" t="s">
        <v>16840</v>
      </c>
    </row>
    <row r="955" customFormat="false" ht="15" hidden="false" customHeight="false" outlineLevel="0" collapsed="false">
      <c r="A955" s="8" t="s">
        <v>11302</v>
      </c>
      <c r="B955" s="10" t="str">
        <f aca="false">'Layout Mercado Libre'!C955</f>
        <v>Inofolic HP Myo-inositol Alfa-lactoalbúmina 60 Cápsulas</v>
      </c>
      <c r="C955" s="2" t="s">
        <v>89</v>
      </c>
      <c r="D955" s="2" t="s">
        <v>13864</v>
      </c>
      <c r="E955" s="2" t="s">
        <v>13865</v>
      </c>
      <c r="F955" s="2" t="s">
        <v>13873</v>
      </c>
      <c r="G955" s="2"/>
      <c r="H955" s="2"/>
      <c r="I955" s="2" t="s">
        <v>16841</v>
      </c>
      <c r="J955" s="2"/>
      <c r="K955" s="2" t="n">
        <v>0</v>
      </c>
      <c r="L955" s="2"/>
      <c r="M955" s="2" t="s">
        <v>16842</v>
      </c>
      <c r="N955" s="2" t="n">
        <f aca="false">COUNTA('Layout Mercado Libre'!AH955:AM955)</f>
        <v>3</v>
      </c>
      <c r="O955" s="2" t="s">
        <v>13938</v>
      </c>
      <c r="P955" s="2" t="n">
        <v>0</v>
      </c>
      <c r="Q955" s="2" t="s">
        <v>16843</v>
      </c>
    </row>
    <row r="956" customFormat="false" ht="15" hidden="false" customHeight="false" outlineLevel="0" collapsed="false">
      <c r="A956" s="8" t="s">
        <v>11315</v>
      </c>
      <c r="B956" s="10" t="str">
        <f aca="false">'Layout Mercado Libre'!C956</f>
        <v>Desinfectante Antibacterial Glesol Fresh 7 en 1 443 ml</v>
      </c>
      <c r="C956" s="2" t="s">
        <v>89</v>
      </c>
      <c r="D956" s="2" t="s">
        <v>13864</v>
      </c>
      <c r="E956" s="2" t="s">
        <v>13865</v>
      </c>
      <c r="F956" s="2" t="s">
        <v>13873</v>
      </c>
      <c r="G956" s="2"/>
      <c r="H956" s="2"/>
      <c r="I956" s="2" t="s">
        <v>16844</v>
      </c>
      <c r="J956" s="2"/>
      <c r="K956" s="2" t="n">
        <v>6</v>
      </c>
      <c r="L956" s="2"/>
      <c r="M956" s="2" t="s">
        <v>16845</v>
      </c>
      <c r="N956" s="2" t="n">
        <f aca="false">COUNTA('Layout Mercado Libre'!AH956:AM956)</f>
        <v>2</v>
      </c>
      <c r="O956" s="2" t="s">
        <v>13871</v>
      </c>
      <c r="P956" s="2" t="n">
        <v>0</v>
      </c>
      <c r="Q956" s="2" t="s">
        <v>16846</v>
      </c>
    </row>
    <row r="957" customFormat="false" ht="15" hidden="false" customHeight="false" outlineLevel="0" collapsed="false">
      <c r="A957" s="8" t="s">
        <v>11329</v>
      </c>
      <c r="B957" s="10" t="str">
        <f aca="false">'Layout Mercado Libre'!C957</f>
        <v>Pisacaína 2% Lidocaína Solución Inyectable 50 ml</v>
      </c>
      <c r="C957" s="2" t="s">
        <v>89</v>
      </c>
      <c r="D957" s="2" t="s">
        <v>13864</v>
      </c>
      <c r="E957" s="2" t="s">
        <v>13865</v>
      </c>
      <c r="F957" s="2" t="s">
        <v>13866</v>
      </c>
      <c r="G957" s="2" t="s">
        <v>13867</v>
      </c>
      <c r="H957" s="2" t="s">
        <v>13868</v>
      </c>
      <c r="I957" s="2" t="s">
        <v>16847</v>
      </c>
      <c r="J957" s="2"/>
      <c r="K957" s="2" t="n">
        <v>7</v>
      </c>
      <c r="L957" s="2"/>
      <c r="M957" s="2" t="s">
        <v>16848</v>
      </c>
      <c r="N957" s="2" t="n">
        <f aca="false">COUNTA('Layout Mercado Libre'!AH957:AM957)</f>
        <v>2</v>
      </c>
      <c r="O957" s="2" t="s">
        <v>13882</v>
      </c>
      <c r="P957" s="2" t="n">
        <v>0</v>
      </c>
      <c r="Q957" s="2" t="s">
        <v>16849</v>
      </c>
    </row>
    <row r="958" customFormat="false" ht="15" hidden="false" customHeight="false" outlineLevel="0" collapsed="false">
      <c r="A958" s="8" t="s">
        <v>11343</v>
      </c>
      <c r="B958" s="10" t="str">
        <f aca="false">'Layout Mercado Libre'!C958</f>
        <v>Venoferrum Sacarato Férrico 100 mg/5 ml 1 Ampolleta</v>
      </c>
      <c r="C958" s="2" t="s">
        <v>89</v>
      </c>
      <c r="D958" s="2" t="s">
        <v>13864</v>
      </c>
      <c r="E958" s="2" t="s">
        <v>13865</v>
      </c>
      <c r="F958" s="2" t="s">
        <v>13866</v>
      </c>
      <c r="G958" s="2" t="s">
        <v>13884</v>
      </c>
      <c r="H958" s="2" t="s">
        <v>13885</v>
      </c>
      <c r="I958" s="2" t="s">
        <v>16850</v>
      </c>
      <c r="J958" s="2"/>
      <c r="K958" s="2" t="n">
        <v>32</v>
      </c>
      <c r="L958" s="2"/>
      <c r="M958" s="2" t="s">
        <v>16851</v>
      </c>
      <c r="N958" s="2" t="n">
        <f aca="false">COUNTA('Layout Mercado Libre'!AH958:AM958)</f>
        <v>2</v>
      </c>
      <c r="O958" s="2" t="s">
        <v>13882</v>
      </c>
      <c r="P958" s="2" t="n">
        <v>0</v>
      </c>
      <c r="Q958" s="2" t="s">
        <v>16852</v>
      </c>
    </row>
    <row r="959" customFormat="false" ht="15" hidden="false" customHeight="false" outlineLevel="0" collapsed="false">
      <c r="A959" s="8" t="s">
        <v>11356</v>
      </c>
      <c r="B959" s="10" t="str">
        <f aca="false">'Layout Mercado Libre'!C959</f>
        <v>Trazidex Ungena Tobramicina Dexametasona Ungüento 3.5 g</v>
      </c>
      <c r="C959" s="2" t="s">
        <v>89</v>
      </c>
      <c r="D959" s="2" t="s">
        <v>13864</v>
      </c>
      <c r="E959" s="2" t="s">
        <v>13865</v>
      </c>
      <c r="F959" s="2" t="s">
        <v>13866</v>
      </c>
      <c r="G959" s="2" t="s">
        <v>14078</v>
      </c>
      <c r="H959" s="2" t="s">
        <v>14079</v>
      </c>
      <c r="I959" s="2" t="s">
        <v>16853</v>
      </c>
      <c r="J959" s="2"/>
      <c r="K959" s="2" t="n">
        <v>0</v>
      </c>
      <c r="L959" s="2"/>
      <c r="M959" s="2" t="s">
        <v>16854</v>
      </c>
      <c r="N959" s="2" t="n">
        <f aca="false">COUNTA('Layout Mercado Libre'!AH959:AM959)</f>
        <v>2</v>
      </c>
      <c r="O959" s="2" t="s">
        <v>13882</v>
      </c>
      <c r="P959" s="2" t="n">
        <v>0</v>
      </c>
      <c r="Q959" s="2" t="s">
        <v>16855</v>
      </c>
    </row>
    <row r="960" customFormat="false" ht="15" hidden="false" customHeight="false" outlineLevel="0" collapsed="false">
      <c r="A960" s="8" t="s">
        <v>11368</v>
      </c>
      <c r="B960" s="10" t="str">
        <f aca="false">'Layout Mercado Libre'!C960</f>
        <v>Desodorante Axe Kilo en Aerosol 150 ml</v>
      </c>
      <c r="C960" s="2" t="s">
        <v>89</v>
      </c>
      <c r="D960" s="2" t="s">
        <v>13864</v>
      </c>
      <c r="E960" s="2" t="s">
        <v>13865</v>
      </c>
      <c r="F960" s="2" t="s">
        <v>13873</v>
      </c>
      <c r="G960" s="2"/>
      <c r="H960" s="2"/>
      <c r="I960" s="2" t="s">
        <v>16856</v>
      </c>
      <c r="J960" s="2"/>
      <c r="K960" s="2" t="n">
        <v>357</v>
      </c>
      <c r="L960" s="2" t="s">
        <v>16857</v>
      </c>
      <c r="M960" s="2" t="s">
        <v>16858</v>
      </c>
      <c r="N960" s="2" t="n">
        <f aca="false">COUNTA('Layout Mercado Libre'!AH960:AM960)</f>
        <v>1</v>
      </c>
      <c r="O960" s="2" t="s">
        <v>13938</v>
      </c>
      <c r="P960" s="2" t="n">
        <v>0</v>
      </c>
      <c r="Q960" s="2" t="s">
        <v>16859</v>
      </c>
    </row>
    <row r="961" customFormat="false" ht="15" hidden="false" customHeight="false" outlineLevel="0" collapsed="false">
      <c r="A961" s="8" t="s">
        <v>11378</v>
      </c>
      <c r="B961" s="10" t="str">
        <f aca="false">'Layout Mercado Libre'!C961</f>
        <v>Crema Facial Pond's Clarant B3 Antimanchas FPS 15 200 g</v>
      </c>
      <c r="C961" s="2" t="s">
        <v>89</v>
      </c>
      <c r="D961" s="2" t="s">
        <v>13864</v>
      </c>
      <c r="E961" s="2" t="s">
        <v>13865</v>
      </c>
      <c r="F961" s="2" t="s">
        <v>13873</v>
      </c>
      <c r="G961" s="2"/>
      <c r="H961" s="2"/>
      <c r="I961" s="2"/>
      <c r="J961" s="2"/>
      <c r="K961" s="2" t="n">
        <v>170</v>
      </c>
      <c r="L961" s="2" t="s">
        <v>16860</v>
      </c>
      <c r="M961" s="2" t="s">
        <v>16861</v>
      </c>
      <c r="N961" s="2" t="n">
        <f aca="false">COUNTA('Layout Mercado Libre'!AH961:AM961)</f>
        <v>1</v>
      </c>
      <c r="O961" s="2" t="s">
        <v>13938</v>
      </c>
      <c r="P961" s="2" t="n">
        <v>0</v>
      </c>
      <c r="Q961" s="2" t="s">
        <v>16862</v>
      </c>
    </row>
    <row r="962" customFormat="false" ht="15" hidden="false" customHeight="false" outlineLevel="0" collapsed="false">
      <c r="A962" s="8" t="s">
        <v>11387</v>
      </c>
      <c r="B962" s="10" t="str">
        <f aca="false">'Layout Mercado Libre'!C962</f>
        <v>Mascarilla Capilar Garnier Fructis Hair Food Aguacate 350 ml</v>
      </c>
      <c r="C962" s="2" t="s">
        <v>89</v>
      </c>
      <c r="D962" s="2" t="s">
        <v>13864</v>
      </c>
      <c r="E962" s="2" t="s">
        <v>13865</v>
      </c>
      <c r="F962" s="2" t="s">
        <v>13873</v>
      </c>
      <c r="G962" s="2"/>
      <c r="H962" s="2"/>
      <c r="I962" s="2" t="s">
        <v>16863</v>
      </c>
      <c r="J962" s="2"/>
      <c r="K962" s="2" t="n">
        <v>7</v>
      </c>
      <c r="L962" s="2" t="s">
        <v>16864</v>
      </c>
      <c r="M962" s="2" t="s">
        <v>16865</v>
      </c>
      <c r="N962" s="2" t="n">
        <f aca="false">COUNTA('Layout Mercado Libre'!AH962:AM962)</f>
        <v>3</v>
      </c>
      <c r="O962" s="2" t="s">
        <v>13882</v>
      </c>
      <c r="P962" s="2" t="n">
        <v>1</v>
      </c>
      <c r="Q962" s="2" t="s">
        <v>16866</v>
      </c>
    </row>
    <row r="963" customFormat="false" ht="15" hidden="false" customHeight="false" outlineLevel="0" collapsed="false">
      <c r="A963" s="8" t="s">
        <v>11400</v>
      </c>
      <c r="B963" s="10" t="str">
        <f aca="false">'Layout Mercado Libre'!C963</f>
        <v>Desodorante Stefano Cosmo Men en Spray 113 g</v>
      </c>
      <c r="C963" s="2" t="s">
        <v>89</v>
      </c>
      <c r="D963" s="2" t="s">
        <v>13864</v>
      </c>
      <c r="E963" s="2" t="s">
        <v>13865</v>
      </c>
      <c r="F963" s="2" t="s">
        <v>13873</v>
      </c>
      <c r="G963" s="2"/>
      <c r="H963" s="2"/>
      <c r="I963" s="2" t="s">
        <v>16867</v>
      </c>
      <c r="J963" s="2"/>
      <c r="K963" s="2" t="n">
        <v>209</v>
      </c>
      <c r="L963" s="2"/>
      <c r="M963" s="2" t="s">
        <v>16868</v>
      </c>
      <c r="N963" s="2" t="n">
        <f aca="false">COUNTA('Layout Mercado Libre'!AH963:AM963)</f>
        <v>1</v>
      </c>
      <c r="O963" s="2" t="s">
        <v>13938</v>
      </c>
      <c r="P963" s="2" t="n">
        <v>0</v>
      </c>
      <c r="Q963" s="2" t="s">
        <v>16869</v>
      </c>
    </row>
    <row r="964" customFormat="false" ht="15" hidden="false" customHeight="false" outlineLevel="0" collapsed="false">
      <c r="A964" s="8" t="s">
        <v>11410</v>
      </c>
      <c r="B964" s="10" t="str">
        <f aca="false">'Layout Mercado Libre'!C964</f>
        <v>Taza Entrenadora Evenflo Fun Play Boquilla Suave 10 oz</v>
      </c>
      <c r="C964" s="2" t="s">
        <v>89</v>
      </c>
      <c r="D964" s="2" t="s">
        <v>13864</v>
      </c>
      <c r="E964" s="2" t="s">
        <v>13865</v>
      </c>
      <c r="F964" s="2" t="s">
        <v>13873</v>
      </c>
      <c r="G964" s="2"/>
      <c r="H964" s="2"/>
      <c r="I964" s="2" t="s">
        <v>16870</v>
      </c>
      <c r="J964" s="2"/>
      <c r="K964" s="2" t="n">
        <v>34</v>
      </c>
      <c r="L964" s="2"/>
      <c r="M964" s="2" t="s">
        <v>16871</v>
      </c>
      <c r="N964" s="2" t="n">
        <f aca="false">COUNTA('Layout Mercado Libre'!AH964:AM964)</f>
        <v>2</v>
      </c>
      <c r="O964" s="2" t="s">
        <v>13871</v>
      </c>
      <c r="P964" s="2" t="n">
        <v>0</v>
      </c>
      <c r="Q964" s="2" t="s">
        <v>16872</v>
      </c>
    </row>
    <row r="965" customFormat="false" ht="15" hidden="false" customHeight="false" outlineLevel="0" collapsed="false">
      <c r="A965" s="8" t="s">
        <v>11424</v>
      </c>
      <c r="B965" s="10" t="str">
        <f aca="false">'Layout Mercado Libre'!C965</f>
        <v>Crema Dental Colgate Máxima Protección Anticaries 75 ml</v>
      </c>
      <c r="C965" s="2" t="s">
        <v>89</v>
      </c>
      <c r="D965" s="2" t="s">
        <v>13864</v>
      </c>
      <c r="E965" s="2" t="s">
        <v>13865</v>
      </c>
      <c r="F965" s="2" t="s">
        <v>13873</v>
      </c>
      <c r="G965" s="2"/>
      <c r="H965" s="2"/>
      <c r="I965" s="2" t="s">
        <v>16873</v>
      </c>
      <c r="J965" s="2"/>
      <c r="K965" s="2" t="n">
        <v>1123</v>
      </c>
      <c r="L965" s="2" t="s">
        <v>16874</v>
      </c>
      <c r="M965" s="2" t="s">
        <v>16875</v>
      </c>
      <c r="N965" s="2" t="n">
        <f aca="false">COUNTA('Layout Mercado Libre'!AH965:AM965)</f>
        <v>1</v>
      </c>
      <c r="O965" s="2" t="s">
        <v>13871</v>
      </c>
      <c r="P965" s="2" t="n">
        <v>0</v>
      </c>
      <c r="Q965" s="2" t="s">
        <v>16876</v>
      </c>
    </row>
    <row r="966" customFormat="false" ht="15" hidden="false" customHeight="false" outlineLevel="0" collapsed="false">
      <c r="A966" s="8" t="s">
        <v>11432</v>
      </c>
      <c r="B966" s="10" t="str">
        <f aca="false">'Layout Mercado Libre'!C966</f>
        <v>Pañales KleenBebé Movilastic Etapa 6 XJ Unisex 40 Piezas</v>
      </c>
      <c r="C966" s="2" t="s">
        <v>89</v>
      </c>
      <c r="D966" s="2" t="s">
        <v>13864</v>
      </c>
      <c r="E966" s="2" t="s">
        <v>13865</v>
      </c>
      <c r="F966" s="2" t="s">
        <v>13873</v>
      </c>
      <c r="G966" s="2"/>
      <c r="H966" s="2"/>
      <c r="I966" s="2" t="s">
        <v>16877</v>
      </c>
      <c r="J966" s="2"/>
      <c r="K966" s="2" t="n">
        <v>69</v>
      </c>
      <c r="L966" s="2"/>
      <c r="M966" s="2" t="s">
        <v>16878</v>
      </c>
      <c r="N966" s="2" t="n">
        <f aca="false">COUNTA('Layout Mercado Libre'!AH966:AM966)</f>
        <v>3</v>
      </c>
      <c r="O966" s="2" t="s">
        <v>13882</v>
      </c>
      <c r="P966" s="2" t="n">
        <v>0</v>
      </c>
      <c r="Q966" s="2" t="s">
        <v>16879</v>
      </c>
    </row>
    <row r="967" customFormat="false" ht="15" hidden="false" customHeight="false" outlineLevel="0" collapsed="false">
      <c r="A967" s="8" t="s">
        <v>11443</v>
      </c>
      <c r="B967" s="10" t="str">
        <f aca="false">'Layout Mercado Libre'!C967</f>
        <v>Diasporal 300 mg Citrato de Magnesio 20 Sobres</v>
      </c>
      <c r="C967" s="2" t="s">
        <v>89</v>
      </c>
      <c r="D967" s="2" t="s">
        <v>13864</v>
      </c>
      <c r="E967" s="2" t="s">
        <v>13865</v>
      </c>
      <c r="F967" s="2" t="s">
        <v>13873</v>
      </c>
      <c r="G967" s="2"/>
      <c r="H967" s="2"/>
      <c r="I967" s="2" t="s">
        <v>16880</v>
      </c>
      <c r="J967" s="2"/>
      <c r="K967" s="2" t="n">
        <v>58</v>
      </c>
      <c r="L967" s="2"/>
      <c r="M967" s="2" t="s">
        <v>16881</v>
      </c>
      <c r="N967" s="2" t="n">
        <f aca="false">COUNTA('Layout Mercado Libre'!AH967:AM967)</f>
        <v>2</v>
      </c>
      <c r="O967" s="2" t="s">
        <v>13882</v>
      </c>
      <c r="P967" s="2" t="n">
        <v>0</v>
      </c>
      <c r="Q967" s="2" t="s">
        <v>16882</v>
      </c>
    </row>
    <row r="968" customFormat="false" ht="15" hidden="false" customHeight="false" outlineLevel="0" collapsed="false">
      <c r="A968" s="8" t="s">
        <v>11458</v>
      </c>
      <c r="B968" s="10" t="str">
        <f aca="false">'Layout Mercado Libre'!C968</f>
        <v>Macrozit 500 mg Azitromicina 3 Tabletas</v>
      </c>
      <c r="C968" s="2" t="s">
        <v>89</v>
      </c>
      <c r="D968" s="2" t="s">
        <v>13864</v>
      </c>
      <c r="E968" s="2" t="s">
        <v>13865</v>
      </c>
      <c r="F968" s="2" t="s">
        <v>13866</v>
      </c>
      <c r="G968" s="2" t="s">
        <v>13967</v>
      </c>
      <c r="H968" s="2" t="s">
        <v>13968</v>
      </c>
      <c r="I968" s="2" t="s">
        <v>16883</v>
      </c>
      <c r="J968" s="2"/>
      <c r="K968" s="2" t="n">
        <v>0</v>
      </c>
      <c r="L968" s="2"/>
      <c r="M968" s="2" t="s">
        <v>16884</v>
      </c>
      <c r="N968" s="2" t="n">
        <f aca="false">COUNTA('Layout Mercado Libre'!AH968:AM968)</f>
        <v>1</v>
      </c>
      <c r="O968" s="2" t="s">
        <v>13871</v>
      </c>
      <c r="P968" s="2" t="n">
        <v>0</v>
      </c>
      <c r="Q968" s="2" t="s">
        <v>16885</v>
      </c>
    </row>
    <row r="969" customFormat="false" ht="15" hidden="false" customHeight="false" outlineLevel="0" collapsed="false">
      <c r="A969" s="8" t="s">
        <v>11466</v>
      </c>
      <c r="B969" s="10" t="str">
        <f aca="false">'Layout Mercado Libre'!C969</f>
        <v>Lipovitasi+ Carnitina Metionina Tiamina 30 Tabletas</v>
      </c>
      <c r="C969" s="2" t="s">
        <v>89</v>
      </c>
      <c r="D969" s="2" t="s">
        <v>13864</v>
      </c>
      <c r="E969" s="2" t="s">
        <v>13865</v>
      </c>
      <c r="F969" s="2" t="s">
        <v>13914</v>
      </c>
      <c r="G969" s="2"/>
      <c r="H969" s="2"/>
      <c r="I969" s="2" t="s">
        <v>16886</v>
      </c>
      <c r="J969" s="2"/>
      <c r="K969" s="2" t="n">
        <v>53</v>
      </c>
      <c r="L969" s="2"/>
      <c r="M969" s="2" t="s">
        <v>16887</v>
      </c>
      <c r="N969" s="2" t="n">
        <f aca="false">COUNTA('Layout Mercado Libre'!AH969:AM969)</f>
        <v>3</v>
      </c>
      <c r="O969" s="2" t="s">
        <v>13871</v>
      </c>
      <c r="P969" s="2" t="n">
        <v>0</v>
      </c>
      <c r="Q969" s="2" t="s">
        <v>16888</v>
      </c>
    </row>
    <row r="970" customFormat="false" ht="15" hidden="false" customHeight="false" outlineLevel="0" collapsed="false">
      <c r="A970" s="8" t="s">
        <v>11478</v>
      </c>
      <c r="B970" s="10" t="str">
        <f aca="false">'Layout Mercado Libre'!C970</f>
        <v>Ropa Interior Huggies GoodNites Unisex Talla S/M 11 Pzas</v>
      </c>
      <c r="C970" s="2" t="s">
        <v>89</v>
      </c>
      <c r="D970" s="2" t="s">
        <v>13864</v>
      </c>
      <c r="E970" s="2" t="s">
        <v>13865</v>
      </c>
      <c r="F970" s="2" t="s">
        <v>13873</v>
      </c>
      <c r="G970" s="2"/>
      <c r="H970" s="2"/>
      <c r="I970" s="2" t="s">
        <v>16889</v>
      </c>
      <c r="J970" s="2"/>
      <c r="K970" s="2" t="n">
        <v>3</v>
      </c>
      <c r="L970" s="2"/>
      <c r="M970" s="2" t="s">
        <v>16890</v>
      </c>
      <c r="N970" s="2" t="n">
        <f aca="false">COUNTA('Layout Mercado Libre'!AH970:AM970)</f>
        <v>3</v>
      </c>
      <c r="O970" s="2" t="s">
        <v>13882</v>
      </c>
      <c r="P970" s="2" t="n">
        <v>1</v>
      </c>
      <c r="Q970" s="2" t="s">
        <v>16891</v>
      </c>
    </row>
    <row r="971" customFormat="false" ht="15" hidden="false" customHeight="false" outlineLevel="0" collapsed="false">
      <c r="A971" s="8" t="s">
        <v>11492</v>
      </c>
      <c r="B971" s="10" t="str">
        <f aca="false">'Layout Mercado Libre'!C971</f>
        <v>Sílica Capilar Sily Silica Shine 3 en 1 Uva 120 ml</v>
      </c>
      <c r="C971" s="2" t="s">
        <v>89</v>
      </c>
      <c r="D971" s="2" t="s">
        <v>13864</v>
      </c>
      <c r="E971" s="2" t="s">
        <v>13865</v>
      </c>
      <c r="F971" s="2" t="s">
        <v>13873</v>
      </c>
      <c r="G971" s="2"/>
      <c r="H971" s="2"/>
      <c r="I971" s="2" t="s">
        <v>16892</v>
      </c>
      <c r="J971" s="2"/>
      <c r="K971" s="2" t="n">
        <v>25</v>
      </c>
      <c r="L971" s="2"/>
      <c r="M971" s="2" t="s">
        <v>16893</v>
      </c>
      <c r="N971" s="2" t="n">
        <f aca="false">COUNTA('Layout Mercado Libre'!AH971:AM971)</f>
        <v>2</v>
      </c>
      <c r="O971" s="2" t="s">
        <v>13882</v>
      </c>
      <c r="P971" s="2" t="n">
        <v>0</v>
      </c>
      <c r="Q971" s="2" t="s">
        <v>16894</v>
      </c>
    </row>
    <row r="972" customFormat="false" ht="15" hidden="false" customHeight="false" outlineLevel="0" collapsed="false">
      <c r="A972" s="8" t="s">
        <v>11503</v>
      </c>
      <c r="B972" s="10" t="str">
        <f aca="false">'Layout Mercado Libre'!C972</f>
        <v>Pads Sualgodón Faciales Redondos de Algodón 100 Piezas</v>
      </c>
      <c r="C972" s="2" t="s">
        <v>89</v>
      </c>
      <c r="D972" s="2" t="s">
        <v>13864</v>
      </c>
      <c r="E972" s="2" t="s">
        <v>13865</v>
      </c>
      <c r="F972" s="2" t="s">
        <v>13873</v>
      </c>
      <c r="G972" s="2"/>
      <c r="H972" s="2"/>
      <c r="I972" s="2" t="s">
        <v>16895</v>
      </c>
      <c r="J972" s="2"/>
      <c r="K972" s="2" t="n">
        <v>622</v>
      </c>
      <c r="L972" s="2"/>
      <c r="M972" s="2" t="s">
        <v>16896</v>
      </c>
      <c r="N972" s="2" t="n">
        <f aca="false">COUNTA('Layout Mercado Libre'!AH972:AM972)</f>
        <v>2</v>
      </c>
      <c r="O972" s="2" t="s">
        <v>13882</v>
      </c>
      <c r="P972" s="2" t="n">
        <v>0</v>
      </c>
      <c r="Q972" s="2" t="s">
        <v>16897</v>
      </c>
    </row>
    <row r="973" customFormat="false" ht="15" hidden="false" customHeight="false" outlineLevel="0" collapsed="false">
      <c r="A973" s="8" t="s">
        <v>11515</v>
      </c>
      <c r="B973" s="10" t="str">
        <f aca="false">'Layout Mercado Libre'!C973</f>
        <v>Panoto-S Jarabe Hedera Helix 0.7 g/100 ml 200 ml</v>
      </c>
      <c r="C973" s="2" t="s">
        <v>89</v>
      </c>
      <c r="D973" s="2" t="s">
        <v>13864</v>
      </c>
      <c r="E973" s="2" t="s">
        <v>13865</v>
      </c>
      <c r="F973" s="2" t="s">
        <v>13914</v>
      </c>
      <c r="G973" s="2"/>
      <c r="H973" s="2"/>
      <c r="I973" s="2" t="s">
        <v>16898</v>
      </c>
      <c r="J973" s="2"/>
      <c r="K973" s="2" t="n">
        <v>135</v>
      </c>
      <c r="L973" s="2"/>
      <c r="M973" s="2" t="s">
        <v>16899</v>
      </c>
      <c r="N973" s="2" t="n">
        <f aca="false">COUNTA('Layout Mercado Libre'!AH973:AM973)</f>
        <v>3</v>
      </c>
      <c r="O973" s="2" t="s">
        <v>13871</v>
      </c>
      <c r="P973" s="2" t="n">
        <v>0</v>
      </c>
      <c r="Q973" s="2" t="s">
        <v>16900</v>
      </c>
    </row>
    <row r="974" customFormat="false" ht="15" hidden="false" customHeight="false" outlineLevel="0" collapsed="false">
      <c r="A974" s="8" t="s">
        <v>11527</v>
      </c>
      <c r="B974" s="10" t="str">
        <f aca="false">'Layout Mercado Libre'!C974</f>
        <v>Celestamine NS Solución Pediátrica 60 ml</v>
      </c>
      <c r="C974" s="2" t="s">
        <v>89</v>
      </c>
      <c r="D974" s="2" t="s">
        <v>13864</v>
      </c>
      <c r="E974" s="2" t="s">
        <v>13865</v>
      </c>
      <c r="F974" s="2" t="s">
        <v>13866</v>
      </c>
      <c r="G974" s="2" t="s">
        <v>14853</v>
      </c>
      <c r="H974" s="2" t="s">
        <v>14854</v>
      </c>
      <c r="I974" s="2" t="s">
        <v>16901</v>
      </c>
      <c r="J974" s="2"/>
      <c r="K974" s="2" t="n">
        <v>159</v>
      </c>
      <c r="L974" s="2"/>
      <c r="M974" s="2" t="s">
        <v>16902</v>
      </c>
      <c r="N974" s="2" t="n">
        <f aca="false">COUNTA('Layout Mercado Libre'!AH974:AM974)</f>
        <v>3</v>
      </c>
      <c r="O974" s="2" t="s">
        <v>13882</v>
      </c>
      <c r="P974" s="2" t="n">
        <v>0</v>
      </c>
      <c r="Q974" s="2" t="s">
        <v>16903</v>
      </c>
    </row>
    <row r="975" customFormat="false" ht="15" hidden="false" customHeight="false" outlineLevel="0" collapsed="false">
      <c r="A975" s="8" t="s">
        <v>11542</v>
      </c>
      <c r="B975" s="10" t="str">
        <f aca="false">'Layout Mercado Libre'!C975</f>
        <v>Nediclon Diclofenaco 100 mg 20 Tabletas Lib. Prolongada</v>
      </c>
      <c r="C975" s="2" t="s">
        <v>89</v>
      </c>
      <c r="D975" s="2" t="s">
        <v>13864</v>
      </c>
      <c r="E975" s="2" t="s">
        <v>13865</v>
      </c>
      <c r="F975" s="2" t="s">
        <v>13866</v>
      </c>
      <c r="G975" s="2" t="s">
        <v>13940</v>
      </c>
      <c r="H975" s="2" t="s">
        <v>13941</v>
      </c>
      <c r="I975" s="2" t="s">
        <v>16904</v>
      </c>
      <c r="J975" s="2"/>
      <c r="K975" s="2" t="n">
        <v>6049</v>
      </c>
      <c r="L975" s="2"/>
      <c r="M975" s="2" t="s">
        <v>16905</v>
      </c>
      <c r="N975" s="2" t="n">
        <f aca="false">COUNTA('Layout Mercado Libre'!AH975:AM975)</f>
        <v>3</v>
      </c>
      <c r="O975" s="2" t="s">
        <v>13882</v>
      </c>
      <c r="P975" s="2" t="n">
        <v>0</v>
      </c>
      <c r="Q975" s="2" t="s">
        <v>16906</v>
      </c>
    </row>
    <row r="976" customFormat="false" ht="15" hidden="false" customHeight="false" outlineLevel="0" collapsed="false">
      <c r="A976" s="8" t="s">
        <v>11553</v>
      </c>
      <c r="B976" s="10" t="str">
        <f aca="false">'Layout Mercado Libre'!C976</f>
        <v>TENA Pants Maxi Protect Mujer Talla M 14 Piezas</v>
      </c>
      <c r="C976" s="2" t="s">
        <v>89</v>
      </c>
      <c r="D976" s="2" t="s">
        <v>13864</v>
      </c>
      <c r="E976" s="2" t="s">
        <v>13865</v>
      </c>
      <c r="F976" s="2" t="s">
        <v>13873</v>
      </c>
      <c r="G976" s="2"/>
      <c r="H976" s="2"/>
      <c r="I976" s="2" t="s">
        <v>16907</v>
      </c>
      <c r="J976" s="2"/>
      <c r="K976" s="2" t="n">
        <v>13</v>
      </c>
      <c r="L976" s="2"/>
      <c r="M976" s="2" t="s">
        <v>16908</v>
      </c>
      <c r="N976" s="2" t="n">
        <f aca="false">COUNTA('Layout Mercado Libre'!AH976:AM976)</f>
        <v>1</v>
      </c>
      <c r="O976" s="2" t="s">
        <v>13871</v>
      </c>
      <c r="P976" s="2" t="n">
        <v>0</v>
      </c>
      <c r="Q976" s="2" t="s">
        <v>16909</v>
      </c>
    </row>
    <row r="977" customFormat="false" ht="15" hidden="false" customHeight="false" outlineLevel="0" collapsed="false">
      <c r="A977" s="8" t="s">
        <v>11564</v>
      </c>
      <c r="B977" s="10" t="str">
        <f aca="false">'Layout Mercado Libre'!C977</f>
        <v>Despamen Testosterona Estradiol 100 mg/5 mg Jeringa 1 ml</v>
      </c>
      <c r="C977" s="2" t="s">
        <v>89</v>
      </c>
      <c r="D977" s="2" t="s">
        <v>13864</v>
      </c>
      <c r="E977" s="2" t="s">
        <v>13865</v>
      </c>
      <c r="F977" s="2" t="s">
        <v>13866</v>
      </c>
      <c r="G977" s="2" t="s">
        <v>14225</v>
      </c>
      <c r="H977" s="2" t="s">
        <v>14226</v>
      </c>
      <c r="I977" s="2" t="s">
        <v>16910</v>
      </c>
      <c r="J977" s="2"/>
      <c r="K977" s="2" t="n">
        <v>53</v>
      </c>
      <c r="L977" s="2"/>
      <c r="M977" s="2" t="s">
        <v>16911</v>
      </c>
      <c r="N977" s="2" t="n">
        <f aca="false">COUNTA('Layout Mercado Libre'!AH977:AM977)</f>
        <v>2</v>
      </c>
      <c r="O977" s="2" t="s">
        <v>13882</v>
      </c>
      <c r="P977" s="2" t="n">
        <v>0</v>
      </c>
      <c r="Q977" s="2" t="s">
        <v>16912</v>
      </c>
    </row>
    <row r="978" customFormat="false" ht="15" hidden="false" customHeight="false" outlineLevel="0" collapsed="false">
      <c r="A978" s="8" t="s">
        <v>11574</v>
      </c>
      <c r="B978" s="10" t="str">
        <f aca="false">'Layout Mercado Libre'!C978</f>
        <v>ACC 200 mg Acetilcisteína 20 Tabletas Efervescentes</v>
      </c>
      <c r="C978" s="2" t="s">
        <v>89</v>
      </c>
      <c r="D978" s="2" t="s">
        <v>13864</v>
      </c>
      <c r="E978" s="2" t="s">
        <v>13865</v>
      </c>
      <c r="F978" s="2" t="s">
        <v>13914</v>
      </c>
      <c r="G978" s="2"/>
      <c r="H978" s="2"/>
      <c r="I978" s="2" t="s">
        <v>16913</v>
      </c>
      <c r="J978" s="2"/>
      <c r="K978" s="2" t="n">
        <v>0</v>
      </c>
      <c r="L978" s="2"/>
      <c r="M978" s="2" t="s">
        <v>16914</v>
      </c>
      <c r="N978" s="2" t="n">
        <f aca="false">COUNTA('Layout Mercado Libre'!AH978:AM978)</f>
        <v>2</v>
      </c>
      <c r="O978" s="2" t="s">
        <v>13882</v>
      </c>
      <c r="P978" s="2" t="n">
        <v>0</v>
      </c>
      <c r="Q978" s="2" t="s">
        <v>16915</v>
      </c>
    </row>
    <row r="979" customFormat="false" ht="15" hidden="false" customHeight="false" outlineLevel="0" collapsed="false">
      <c r="A979" s="8" t="s">
        <v>11584</v>
      </c>
      <c r="B979" s="10" t="str">
        <f aca="false">'Layout Mercado Libre'!C979</f>
        <v>Eskapar Compuesto Suspensión 120 ml con Vaso Dosificador</v>
      </c>
      <c r="C979" s="2" t="s">
        <v>89</v>
      </c>
      <c r="D979" s="2" t="s">
        <v>13864</v>
      </c>
      <c r="E979" s="2" t="s">
        <v>13865</v>
      </c>
      <c r="F979" s="2" t="s">
        <v>13866</v>
      </c>
      <c r="G979" s="2" t="s">
        <v>14848</v>
      </c>
      <c r="H979" s="2" t="s">
        <v>14849</v>
      </c>
      <c r="I979" s="2" t="s">
        <v>16916</v>
      </c>
      <c r="J979" s="2"/>
      <c r="K979" s="2" t="n">
        <v>17</v>
      </c>
      <c r="L979" s="2"/>
      <c r="M979" s="2" t="s">
        <v>16917</v>
      </c>
      <c r="N979" s="2" t="n">
        <f aca="false">COUNTA('Layout Mercado Libre'!AH979:AM979)</f>
        <v>2</v>
      </c>
      <c r="O979" s="2" t="s">
        <v>13882</v>
      </c>
      <c r="P979" s="2" t="n">
        <v>0</v>
      </c>
      <c r="Q979" s="2" t="s">
        <v>16918</v>
      </c>
    </row>
    <row r="980" customFormat="false" ht="15" hidden="false" customHeight="false" outlineLevel="0" collapsed="false">
      <c r="A980" s="8" t="s">
        <v>11594</v>
      </c>
      <c r="B980" s="10" t="str">
        <f aca="false">'Layout Mercado Libre'!C980</f>
        <v>Desodorante Speed Stick Fresh Hombre en Barra 60 g</v>
      </c>
      <c r="C980" s="2" t="s">
        <v>89</v>
      </c>
      <c r="D980" s="2" t="s">
        <v>13864</v>
      </c>
      <c r="E980" s="2" t="s">
        <v>13865</v>
      </c>
      <c r="F980" s="2" t="s">
        <v>13873</v>
      </c>
      <c r="G980" s="2"/>
      <c r="H980" s="2"/>
      <c r="I980" s="2" t="s">
        <v>16919</v>
      </c>
      <c r="J980" s="2"/>
      <c r="K980" s="2" t="n">
        <v>129</v>
      </c>
      <c r="L980" s="2"/>
      <c r="M980" s="2" t="s">
        <v>16920</v>
      </c>
      <c r="N980" s="2" t="n">
        <f aca="false">COUNTA('Layout Mercado Libre'!AH980:AM980)</f>
        <v>2</v>
      </c>
      <c r="O980" s="2" t="s">
        <v>13871</v>
      </c>
      <c r="P980" s="2" t="n">
        <v>0</v>
      </c>
      <c r="Q980" s="2" t="s">
        <v>16921</v>
      </c>
    </row>
    <row r="981" customFormat="false" ht="15" hidden="false" customHeight="false" outlineLevel="0" collapsed="false">
      <c r="A981" s="8" t="s">
        <v>11603</v>
      </c>
      <c r="B981" s="10" t="str">
        <f aca="false">'Layout Mercado Libre'!C981</f>
        <v>Toallas Saba Buenas Noches Ultra Invisible con Alas 22 Pzas</v>
      </c>
      <c r="C981" s="2" t="s">
        <v>89</v>
      </c>
      <c r="D981" s="2" t="s">
        <v>13864</v>
      </c>
      <c r="E981" s="2" t="s">
        <v>13865</v>
      </c>
      <c r="F981" s="2" t="s">
        <v>13873</v>
      </c>
      <c r="G981" s="2"/>
      <c r="H981" s="2"/>
      <c r="I981" s="2" t="s">
        <v>16922</v>
      </c>
      <c r="J981" s="2"/>
      <c r="K981" s="2" t="n">
        <v>94</v>
      </c>
      <c r="L981" s="2" t="s">
        <v>16923</v>
      </c>
      <c r="M981" s="2" t="s">
        <v>16924</v>
      </c>
      <c r="N981" s="2" t="n">
        <f aca="false">COUNTA('Layout Mercado Libre'!AH981:AM981)</f>
        <v>1</v>
      </c>
      <c r="O981" s="2" t="s">
        <v>13900</v>
      </c>
      <c r="P981" s="2" t="n">
        <v>0</v>
      </c>
      <c r="Q981" s="2" t="s">
        <v>16925</v>
      </c>
    </row>
    <row r="982" customFormat="false" ht="15" hidden="false" customHeight="false" outlineLevel="0" collapsed="false">
      <c r="A982" s="8" t="s">
        <v>11615</v>
      </c>
      <c r="B982" s="10" t="str">
        <f aca="false">'Layout Mercado Libre'!C982</f>
        <v>Calentador de Biberones Ternura Deluxe con Biberón 9 oz</v>
      </c>
      <c r="C982" s="2" t="s">
        <v>89</v>
      </c>
      <c r="D982" s="2" t="s">
        <v>13864</v>
      </c>
      <c r="E982" s="2" t="s">
        <v>13865</v>
      </c>
      <c r="F982" s="2" t="s">
        <v>13873</v>
      </c>
      <c r="G982" s="2"/>
      <c r="H982" s="2"/>
      <c r="I982" s="2" t="s">
        <v>16926</v>
      </c>
      <c r="J982" s="2"/>
      <c r="K982" s="2" t="n">
        <v>10</v>
      </c>
      <c r="L982" s="2"/>
      <c r="M982" s="2" t="s">
        <v>16927</v>
      </c>
      <c r="N982" s="2" t="n">
        <f aca="false">COUNTA('Layout Mercado Libre'!AH982:AM982)</f>
        <v>3</v>
      </c>
      <c r="O982" s="2" t="s">
        <v>13871</v>
      </c>
      <c r="P982" s="2" t="n">
        <v>0</v>
      </c>
      <c r="Q982" s="2" t="s">
        <v>16928</v>
      </c>
    </row>
    <row r="983" customFormat="false" ht="15" hidden="false" customHeight="false" outlineLevel="0" collapsed="false">
      <c r="A983" s="8" t="s">
        <v>11629</v>
      </c>
      <c r="B983" s="10" t="str">
        <f aca="false">'Layout Mercado Libre'!C983</f>
        <v>Hemamina Adulto Solución Oral 10 Ampolletas de 10 ml</v>
      </c>
      <c r="C983" s="2" t="s">
        <v>89</v>
      </c>
      <c r="D983" s="2" t="s">
        <v>13864</v>
      </c>
      <c r="E983" s="2" t="s">
        <v>13865</v>
      </c>
      <c r="F983" s="2" t="s">
        <v>13873</v>
      </c>
      <c r="G983" s="2"/>
      <c r="H983" s="2"/>
      <c r="I983" s="2" t="s">
        <v>16929</v>
      </c>
      <c r="J983" s="2"/>
      <c r="K983" s="2" t="n">
        <v>28</v>
      </c>
      <c r="L983" s="2"/>
      <c r="M983" s="2" t="s">
        <v>16930</v>
      </c>
      <c r="N983" s="2" t="n">
        <f aca="false">COUNTA('Layout Mercado Libre'!AH983:AM983)</f>
        <v>2</v>
      </c>
      <c r="O983" s="2" t="s">
        <v>13882</v>
      </c>
      <c r="P983" s="2" t="n">
        <v>0</v>
      </c>
      <c r="Q983" s="2" t="s">
        <v>16931</v>
      </c>
    </row>
    <row r="984" customFormat="false" ht="15" hidden="false" customHeight="false" outlineLevel="0" collapsed="false">
      <c r="A984" s="8" t="s">
        <v>11641</v>
      </c>
      <c r="B984" s="10" t="str">
        <f aca="false">'Layout Mercado Libre'!C984</f>
        <v>Dimegan-D Loratadina Fenilefrina 5 mg/20 mg 10 Cápsulas</v>
      </c>
      <c r="C984" s="2" t="s">
        <v>89</v>
      </c>
      <c r="D984" s="2" t="s">
        <v>13864</v>
      </c>
      <c r="E984" s="2" t="s">
        <v>13865</v>
      </c>
      <c r="F984" s="2" t="s">
        <v>13866</v>
      </c>
      <c r="G984" s="2" t="s">
        <v>14395</v>
      </c>
      <c r="H984" s="2" t="s">
        <v>14396</v>
      </c>
      <c r="I984" s="2" t="s">
        <v>16932</v>
      </c>
      <c r="J984" s="2"/>
      <c r="K984" s="2" t="n">
        <v>19</v>
      </c>
      <c r="L984" s="2"/>
      <c r="M984" s="2" t="s">
        <v>16933</v>
      </c>
      <c r="N984" s="2" t="n">
        <f aca="false">COUNTA('Layout Mercado Libre'!AH984:AM984)</f>
        <v>2</v>
      </c>
      <c r="O984" s="2" t="s">
        <v>13882</v>
      </c>
      <c r="P984" s="2" t="n">
        <v>0</v>
      </c>
      <c r="Q984" s="2" t="s">
        <v>16934</v>
      </c>
    </row>
    <row r="985" customFormat="false" ht="15" hidden="false" customHeight="false" outlineLevel="0" collapsed="false">
      <c r="A985" s="8" t="s">
        <v>11651</v>
      </c>
      <c r="B985" s="10" t="str">
        <f aca="false">'Layout Mercado Libre'!C985</f>
        <v>Cicloferon Crema Aciclovir 5% Tubo 2 g</v>
      </c>
      <c r="C985" s="2" t="s">
        <v>89</v>
      </c>
      <c r="D985" s="2" t="s">
        <v>13864</v>
      </c>
      <c r="E985" s="2" t="s">
        <v>13865</v>
      </c>
      <c r="F985" s="2" t="s">
        <v>13914</v>
      </c>
      <c r="G985" s="2"/>
      <c r="H985" s="2"/>
      <c r="I985" s="2" t="s">
        <v>16935</v>
      </c>
      <c r="J985" s="2"/>
      <c r="K985" s="2" t="n">
        <v>0</v>
      </c>
      <c r="L985" s="2"/>
      <c r="M985" s="2" t="s">
        <v>16936</v>
      </c>
      <c r="N985" s="2" t="n">
        <f aca="false">COUNTA('Layout Mercado Libre'!AH985:AM985)</f>
        <v>2</v>
      </c>
      <c r="O985" s="2" t="s">
        <v>13882</v>
      </c>
      <c r="P985" s="2" t="n">
        <v>0</v>
      </c>
      <c r="Q985" s="2" t="s">
        <v>16937</v>
      </c>
    </row>
    <row r="986" customFormat="false" ht="15" hidden="false" customHeight="false" outlineLevel="0" collapsed="false">
      <c r="A986" s="8" t="s">
        <v>11659</v>
      </c>
      <c r="B986" s="10" t="str">
        <f aca="false">'Layout Mercado Libre'!C986</f>
        <v>Aeroflux Solución Salbutamol Ambroxol 120 ml con Pipeta</v>
      </c>
      <c r="C986" s="2" t="s">
        <v>89</v>
      </c>
      <c r="D986" s="2" t="s">
        <v>13864</v>
      </c>
      <c r="E986" s="2" t="s">
        <v>13865</v>
      </c>
      <c r="F986" s="2" t="s">
        <v>13866</v>
      </c>
      <c r="G986" s="2" t="s">
        <v>14395</v>
      </c>
      <c r="H986" s="2" t="s">
        <v>14396</v>
      </c>
      <c r="I986" s="2" t="s">
        <v>16938</v>
      </c>
      <c r="J986" s="2"/>
      <c r="K986" s="2" t="n">
        <v>4</v>
      </c>
      <c r="L986" s="2"/>
      <c r="M986" s="2" t="s">
        <v>16939</v>
      </c>
      <c r="N986" s="2" t="n">
        <f aca="false">COUNTA('Layout Mercado Libre'!AH986:AM986)</f>
        <v>1</v>
      </c>
      <c r="O986" s="2" t="s">
        <v>13871</v>
      </c>
      <c r="P986" s="2" t="n">
        <v>0</v>
      </c>
      <c r="Q986" s="2" t="s">
        <v>16940</v>
      </c>
    </row>
    <row r="987" customFormat="false" ht="15" hidden="false" customHeight="false" outlineLevel="0" collapsed="false">
      <c r="A987" s="8" t="s">
        <v>11670</v>
      </c>
      <c r="B987" s="10" t="str">
        <f aca="false">'Layout Mercado Libre'!C987</f>
        <v>Tempra Forte Paracetamol 650 mg 36 Tabletas</v>
      </c>
      <c r="C987" s="2" t="s">
        <v>89</v>
      </c>
      <c r="D987" s="2" t="s">
        <v>13864</v>
      </c>
      <c r="E987" s="2" t="s">
        <v>13865</v>
      </c>
      <c r="F987" s="2" t="s">
        <v>13914</v>
      </c>
      <c r="G987" s="2"/>
      <c r="H987" s="2"/>
      <c r="I987" s="2" t="s">
        <v>16941</v>
      </c>
      <c r="J987" s="2"/>
      <c r="K987" s="2" t="n">
        <v>30</v>
      </c>
      <c r="L987" s="2"/>
      <c r="M987" s="2" t="s">
        <v>16942</v>
      </c>
      <c r="N987" s="2" t="n">
        <f aca="false">COUNTA('Layout Mercado Libre'!AH987:AM987)</f>
        <v>2</v>
      </c>
      <c r="O987" s="2" t="s">
        <v>13882</v>
      </c>
      <c r="P987" s="2" t="n">
        <v>0</v>
      </c>
      <c r="Q987" s="2" t="s">
        <v>16943</v>
      </c>
    </row>
    <row r="988" customFormat="false" ht="15" hidden="false" customHeight="false" outlineLevel="0" collapsed="false">
      <c r="A988" s="8" t="s">
        <v>11679</v>
      </c>
      <c r="B988" s="10" t="str">
        <f aca="false">'Layout Mercado Libre'!C988</f>
        <v>Antitranspirante Rexona Women Powder Dry Aerosol 150 ml</v>
      </c>
      <c r="C988" s="2" t="s">
        <v>89</v>
      </c>
      <c r="D988" s="2" t="s">
        <v>13864</v>
      </c>
      <c r="E988" s="2" t="s">
        <v>13865</v>
      </c>
      <c r="F988" s="2" t="s">
        <v>13873</v>
      </c>
      <c r="G988" s="2"/>
      <c r="H988" s="2"/>
      <c r="I988" s="2" t="s">
        <v>16944</v>
      </c>
      <c r="J988" s="2"/>
      <c r="K988" s="2" t="n">
        <v>153</v>
      </c>
      <c r="L988" s="2" t="s">
        <v>16945</v>
      </c>
      <c r="M988" s="2" t="s">
        <v>16946</v>
      </c>
      <c r="N988" s="2" t="n">
        <f aca="false">COUNTA('Layout Mercado Libre'!AH988:AM988)</f>
        <v>2</v>
      </c>
      <c r="O988" s="2" t="s">
        <v>13882</v>
      </c>
      <c r="P988" s="2" t="n">
        <v>0</v>
      </c>
      <c r="Q988" s="2" t="s">
        <v>16947</v>
      </c>
    </row>
    <row r="989" customFormat="false" ht="15" hidden="false" customHeight="false" outlineLevel="0" collapsed="false">
      <c r="A989" s="8" t="s">
        <v>11689</v>
      </c>
      <c r="B989" s="10" t="str">
        <f aca="false">'Layout Mercado Libre'!C989</f>
        <v>Shampoo Palmolive Optims Extra Intensivo 2 en 1 400 ml</v>
      </c>
      <c r="C989" s="2" t="s">
        <v>89</v>
      </c>
      <c r="D989" s="2" t="s">
        <v>13864</v>
      </c>
      <c r="E989" s="2" t="s">
        <v>13865</v>
      </c>
      <c r="F989" s="2" t="s">
        <v>13873</v>
      </c>
      <c r="G989" s="2"/>
      <c r="H989" s="2"/>
      <c r="I989" s="2" t="s">
        <v>16948</v>
      </c>
      <c r="J989" s="2"/>
      <c r="K989" s="2" t="n">
        <v>83</v>
      </c>
      <c r="L989" s="2"/>
      <c r="M989" s="2" t="s">
        <v>16949</v>
      </c>
      <c r="N989" s="2" t="n">
        <f aca="false">COUNTA('Layout Mercado Libre'!AH989:AM989)</f>
        <v>1</v>
      </c>
      <c r="O989" s="2" t="s">
        <v>13938</v>
      </c>
      <c r="P989" s="2" t="n">
        <v>0</v>
      </c>
      <c r="Q989" s="2" t="s">
        <v>16950</v>
      </c>
    </row>
    <row r="990" customFormat="false" ht="15" hidden="false" customHeight="false" outlineLevel="0" collapsed="false">
      <c r="A990" s="8" t="s">
        <v>11699</v>
      </c>
      <c r="B990" s="10" t="str">
        <f aca="false">'Layout Mercado Libre'!C990</f>
        <v>Caramelos Bronco Fresh Sabores Surtidos 33 g 12 Piezas</v>
      </c>
      <c r="C990" s="2" t="s">
        <v>89</v>
      </c>
      <c r="D990" s="2" t="s">
        <v>13945</v>
      </c>
      <c r="E990" s="2" t="s">
        <v>13946</v>
      </c>
      <c r="F990" s="2" t="s">
        <v>13873</v>
      </c>
      <c r="G990" s="2"/>
      <c r="H990" s="2"/>
      <c r="I990" s="2" t="s">
        <v>16951</v>
      </c>
      <c r="J990" s="2"/>
      <c r="K990" s="2" t="n">
        <v>19</v>
      </c>
      <c r="L990" s="2"/>
      <c r="M990" s="2" t="s">
        <v>16952</v>
      </c>
      <c r="N990" s="2" t="n">
        <f aca="false">COUNTA('Layout Mercado Libre'!AH990:AM990)</f>
        <v>1</v>
      </c>
      <c r="O990" s="2" t="s">
        <v>13900</v>
      </c>
      <c r="P990" s="2" t="n">
        <v>0</v>
      </c>
      <c r="Q990" s="2" t="s">
        <v>16953</v>
      </c>
    </row>
    <row r="991" customFormat="false" ht="15" hidden="false" customHeight="false" outlineLevel="0" collapsed="false">
      <c r="A991" s="8" t="s">
        <v>11710</v>
      </c>
      <c r="B991" s="10" t="str">
        <f aca="false">'Layout Mercado Libre'!C991</f>
        <v>Fórmula Infantil Enfamil Premium Confort Etapa 1 800 g</v>
      </c>
      <c r="C991" s="2" t="s">
        <v>89</v>
      </c>
      <c r="D991" s="2" t="s">
        <v>13864</v>
      </c>
      <c r="E991" s="2" t="s">
        <v>13865</v>
      </c>
      <c r="F991" s="2" t="s">
        <v>13873</v>
      </c>
      <c r="G991" s="2"/>
      <c r="H991" s="2"/>
      <c r="I991" s="2" t="s">
        <v>16954</v>
      </c>
      <c r="J991" s="2"/>
      <c r="K991" s="2" t="n">
        <v>0</v>
      </c>
      <c r="L991" s="2"/>
      <c r="M991" s="2" t="s">
        <v>16955</v>
      </c>
      <c r="N991" s="2" t="n">
        <f aca="false">COUNTA('Layout Mercado Libre'!AH991:AM991)</f>
        <v>1</v>
      </c>
      <c r="O991" s="2" t="s">
        <v>13938</v>
      </c>
      <c r="P991" s="2" t="n">
        <v>0</v>
      </c>
      <c r="Q991" s="2" t="s">
        <v>16956</v>
      </c>
    </row>
    <row r="992" customFormat="false" ht="15" hidden="false" customHeight="false" outlineLevel="0" collapsed="false">
      <c r="A992" s="8" t="s">
        <v>11721</v>
      </c>
      <c r="B992" s="10" t="str">
        <f aca="false">'Layout Mercado Libre'!C992</f>
        <v>Evocs III Levofloxacino 750 mg 7 Tabletas</v>
      </c>
      <c r="C992" s="2" t="s">
        <v>89</v>
      </c>
      <c r="D992" s="2" t="s">
        <v>13864</v>
      </c>
      <c r="E992" s="2" t="s">
        <v>13865</v>
      </c>
      <c r="F992" s="2" t="s">
        <v>13866</v>
      </c>
      <c r="G992" s="2" t="s">
        <v>13967</v>
      </c>
      <c r="H992" s="2" t="s">
        <v>13968</v>
      </c>
      <c r="I992" s="2" t="s">
        <v>16957</v>
      </c>
      <c r="J992" s="2"/>
      <c r="K992" s="2" t="n">
        <v>43</v>
      </c>
      <c r="L992" s="2"/>
      <c r="M992" s="2" t="s">
        <v>16958</v>
      </c>
      <c r="N992" s="2" t="n">
        <f aca="false">COUNTA('Layout Mercado Libre'!AH992:AM992)</f>
        <v>3</v>
      </c>
      <c r="O992" s="2" t="s">
        <v>13871</v>
      </c>
      <c r="P992" s="2" t="n">
        <v>0</v>
      </c>
      <c r="Q992" s="2" t="s">
        <v>16959</v>
      </c>
    </row>
    <row r="993" customFormat="false" ht="15" hidden="false" customHeight="false" outlineLevel="0" collapsed="false">
      <c r="A993" s="8" t="s">
        <v>11732</v>
      </c>
      <c r="B993" s="10" t="str">
        <f aca="false">'Layout Mercado Libre'!C993</f>
        <v>Paramix Nitazoxanida 500 mg 6 Tabletas</v>
      </c>
      <c r="C993" s="2" t="s">
        <v>89</v>
      </c>
      <c r="D993" s="2" t="s">
        <v>13864</v>
      </c>
      <c r="E993" s="2" t="s">
        <v>13865</v>
      </c>
      <c r="F993" s="2" t="s">
        <v>13866</v>
      </c>
      <c r="G993" s="2" t="s">
        <v>14848</v>
      </c>
      <c r="H993" s="2" t="s">
        <v>14849</v>
      </c>
      <c r="I993" s="2" t="s">
        <v>16960</v>
      </c>
      <c r="J993" s="2"/>
      <c r="K993" s="2" t="n">
        <v>9</v>
      </c>
      <c r="L993" s="2"/>
      <c r="M993" s="2" t="s">
        <v>16961</v>
      </c>
      <c r="N993" s="2" t="n">
        <f aca="false">COUNTA('Layout Mercado Libre'!AH993:AM993)</f>
        <v>3</v>
      </c>
      <c r="O993" s="2" t="s">
        <v>13871</v>
      </c>
      <c r="P993" s="2" t="n">
        <v>0</v>
      </c>
      <c r="Q993" s="2" t="s">
        <v>16962</v>
      </c>
    </row>
    <row r="994" customFormat="false" ht="15" hidden="false" customHeight="false" outlineLevel="0" collapsed="false">
      <c r="A994" s="8" t="s">
        <v>11743</v>
      </c>
      <c r="B994" s="10" t="str">
        <f aca="false">'Layout Mercado Libre'!C994</f>
        <v>Premid Prednisolona Sulfacetamida Suspensión Oftálmica 10 ml</v>
      </c>
      <c r="C994" s="2" t="s">
        <v>89</v>
      </c>
      <c r="D994" s="2" t="s">
        <v>13864</v>
      </c>
      <c r="E994" s="2" t="s">
        <v>13865</v>
      </c>
      <c r="F994" s="2" t="s">
        <v>13866</v>
      </c>
      <c r="G994" s="2" t="s">
        <v>14078</v>
      </c>
      <c r="H994" s="2" t="s">
        <v>14079</v>
      </c>
      <c r="I994" s="2" t="s">
        <v>16963</v>
      </c>
      <c r="J994" s="2"/>
      <c r="K994" s="2" t="n">
        <v>18</v>
      </c>
      <c r="L994" s="2"/>
      <c r="M994" s="2" t="s">
        <v>16964</v>
      </c>
      <c r="N994" s="2" t="n">
        <f aca="false">COUNTA('Layout Mercado Libre'!AH994:AM994)</f>
        <v>3</v>
      </c>
      <c r="O994" s="2" t="s">
        <v>13882</v>
      </c>
      <c r="P994" s="2" t="n">
        <v>0</v>
      </c>
      <c r="Q994" s="2" t="s">
        <v>16965</v>
      </c>
    </row>
    <row r="995" customFormat="false" ht="15" hidden="false" customHeight="false" outlineLevel="0" collapsed="false">
      <c r="A995" s="8" t="s">
        <v>11756</v>
      </c>
      <c r="B995" s="10" t="str">
        <f aca="false">'Layout Mercado Libre'!C995</f>
        <v>Centrum Gender +50 Multivitamínico Hombres 60 Tabletas</v>
      </c>
      <c r="C995" s="2" t="s">
        <v>89</v>
      </c>
      <c r="D995" s="2" t="s">
        <v>13864</v>
      </c>
      <c r="E995" s="2" t="s">
        <v>13865</v>
      </c>
      <c r="F995" s="2" t="s">
        <v>13873</v>
      </c>
      <c r="G995" s="2"/>
      <c r="H995" s="2"/>
      <c r="I995" s="2" t="s">
        <v>16966</v>
      </c>
      <c r="J995" s="2"/>
      <c r="K995" s="2" t="n">
        <v>0</v>
      </c>
      <c r="L995" s="2"/>
      <c r="M995" s="2" t="s">
        <v>16967</v>
      </c>
      <c r="N995" s="2" t="n">
        <f aca="false">COUNTA('Layout Mercado Libre'!AH995:AM995)</f>
        <v>1</v>
      </c>
      <c r="O995" s="2" t="s">
        <v>13871</v>
      </c>
      <c r="P995" s="2" t="n">
        <v>0</v>
      </c>
      <c r="Q995" s="2" t="s">
        <v>16968</v>
      </c>
    </row>
    <row r="996" customFormat="false" ht="15" hidden="false" customHeight="false" outlineLevel="0" collapsed="false">
      <c r="A996" s="8" t="s">
        <v>11766</v>
      </c>
      <c r="B996" s="10" t="str">
        <f aca="false">'Layout Mercado Libre'!C996</f>
        <v>Sensibit XP Loratadina Ambroxol Solución 120 ml Durazno</v>
      </c>
      <c r="C996" s="2" t="s">
        <v>89</v>
      </c>
      <c r="D996" s="2" t="s">
        <v>13864</v>
      </c>
      <c r="E996" s="2" t="s">
        <v>13865</v>
      </c>
      <c r="F996" s="2" t="s">
        <v>13914</v>
      </c>
      <c r="G996" s="2"/>
      <c r="H996" s="2"/>
      <c r="I996" s="2" t="s">
        <v>16969</v>
      </c>
      <c r="J996" s="2"/>
      <c r="K996" s="2" t="n">
        <v>42</v>
      </c>
      <c r="L996" s="2"/>
      <c r="M996" s="2" t="s">
        <v>16970</v>
      </c>
      <c r="N996" s="2" t="n">
        <f aca="false">COUNTA('Layout Mercado Libre'!AH996:AM996)</f>
        <v>3</v>
      </c>
      <c r="O996" s="2" t="s">
        <v>13871</v>
      </c>
      <c r="P996" s="2" t="n">
        <v>0</v>
      </c>
      <c r="Q996" s="2" t="s">
        <v>16971</v>
      </c>
    </row>
    <row r="997" customFormat="false" ht="15" hidden="false" customHeight="false" outlineLevel="0" collapsed="false">
      <c r="A997" s="8" t="s">
        <v>11781</v>
      </c>
      <c r="B997" s="10" t="str">
        <f aca="false">'Layout Mercado Libre'!C997</f>
        <v>Toallitas Húmedas KleenBebé Suavelastic Durazno 300 Piezas</v>
      </c>
      <c r="C997" s="2" t="s">
        <v>89</v>
      </c>
      <c r="D997" s="2" t="s">
        <v>13864</v>
      </c>
      <c r="E997" s="2" t="s">
        <v>13865</v>
      </c>
      <c r="F997" s="2" t="s">
        <v>13873</v>
      </c>
      <c r="G997" s="2"/>
      <c r="H997" s="2"/>
      <c r="I997" s="2" t="s">
        <v>16972</v>
      </c>
      <c r="J997" s="2"/>
      <c r="K997" s="2" t="n">
        <v>195</v>
      </c>
      <c r="L997" s="2"/>
      <c r="M997" s="2" t="s">
        <v>16973</v>
      </c>
      <c r="N997" s="2" t="n">
        <f aca="false">COUNTA('Layout Mercado Libre'!AH997:AM997)</f>
        <v>3</v>
      </c>
      <c r="O997" s="2" t="s">
        <v>13871</v>
      </c>
      <c r="P997" s="2" t="n">
        <v>0</v>
      </c>
      <c r="Q997" s="2" t="s">
        <v>16974</v>
      </c>
    </row>
    <row r="998" customFormat="false" ht="15" hidden="false" customHeight="false" outlineLevel="0" collapsed="false">
      <c r="A998" s="8" t="s">
        <v>11791</v>
      </c>
      <c r="B998" s="10" t="str">
        <f aca="false">'Layout Mercado Libre'!C998</f>
        <v>Spasmopriv Fenoverina 200 mg 12 Cápsulas</v>
      </c>
      <c r="C998" s="2" t="s">
        <v>89</v>
      </c>
      <c r="D998" s="2" t="s">
        <v>13864</v>
      </c>
      <c r="E998" s="2" t="s">
        <v>13865</v>
      </c>
      <c r="F998" s="2" t="s">
        <v>13866</v>
      </c>
      <c r="G998" s="2" t="s">
        <v>13889</v>
      </c>
      <c r="H998" s="2" t="s">
        <v>13890</v>
      </c>
      <c r="I998" s="2" t="s">
        <v>16975</v>
      </c>
      <c r="J998" s="2"/>
      <c r="K998" s="2" t="n">
        <v>82</v>
      </c>
      <c r="L998" s="2"/>
      <c r="M998" s="2" t="s">
        <v>16976</v>
      </c>
      <c r="N998" s="2" t="n">
        <f aca="false">COUNTA('Layout Mercado Libre'!AH998:AM998)</f>
        <v>2</v>
      </c>
      <c r="O998" s="2" t="s">
        <v>13871</v>
      </c>
      <c r="P998" s="2" t="n">
        <v>0</v>
      </c>
      <c r="Q998" s="2" t="s">
        <v>16977</v>
      </c>
    </row>
    <row r="999" customFormat="false" ht="15" hidden="false" customHeight="false" outlineLevel="0" collapsed="false">
      <c r="A999" s="8" t="s">
        <v>11800</v>
      </c>
      <c r="B999" s="10" t="str">
        <f aca="false">'Layout Mercado Libre'!C999</f>
        <v>Celestamine NS Loratadina Betametasona 20 Tabletas</v>
      </c>
      <c r="C999" s="2" t="s">
        <v>89</v>
      </c>
      <c r="D999" s="2" t="s">
        <v>13864</v>
      </c>
      <c r="E999" s="2" t="s">
        <v>13865</v>
      </c>
      <c r="F999" s="2" t="s">
        <v>13866</v>
      </c>
      <c r="G999" s="2" t="s">
        <v>14395</v>
      </c>
      <c r="H999" s="2" t="s">
        <v>14396</v>
      </c>
      <c r="I999" s="2" t="s">
        <v>16978</v>
      </c>
      <c r="J999" s="2"/>
      <c r="K999" s="2" t="n">
        <v>170</v>
      </c>
      <c r="L999" s="2"/>
      <c r="M999" s="2" t="s">
        <v>16979</v>
      </c>
      <c r="N999" s="2" t="n">
        <f aca="false">COUNTA('Layout Mercado Libre'!AH999:AM999)</f>
        <v>4</v>
      </c>
      <c r="O999" s="2" t="s">
        <v>13871</v>
      </c>
      <c r="P999" s="2" t="n">
        <v>0</v>
      </c>
      <c r="Q999" s="2" t="s">
        <v>16980</v>
      </c>
    </row>
    <row r="1000" customFormat="false" ht="15" hidden="false" customHeight="false" outlineLevel="0" collapsed="false">
      <c r="A1000" s="8" t="s">
        <v>11811</v>
      </c>
      <c r="B1000" s="10" t="str">
        <f aca="false">'Layout Mercado Libre'!C1000</f>
        <v>Tylenol Paracetamol 500 mg 20 Tabletas</v>
      </c>
      <c r="C1000" s="2" t="s">
        <v>89</v>
      </c>
      <c r="D1000" s="2" t="s">
        <v>13864</v>
      </c>
      <c r="E1000" s="2" t="s">
        <v>13865</v>
      </c>
      <c r="F1000" s="2" t="s">
        <v>13914</v>
      </c>
      <c r="G1000" s="2"/>
      <c r="H1000" s="2"/>
      <c r="I1000" s="2" t="s">
        <v>16981</v>
      </c>
      <c r="J1000" s="2"/>
      <c r="K1000" s="2" t="n">
        <v>0</v>
      </c>
      <c r="L1000" s="2" t="s">
        <v>16982</v>
      </c>
      <c r="M1000" s="2" t="s">
        <v>16983</v>
      </c>
      <c r="N1000" s="2" t="n">
        <f aca="false">COUNTA('Layout Mercado Libre'!AH1000:AM1000)</f>
        <v>3</v>
      </c>
      <c r="O1000" s="2" t="s">
        <v>13900</v>
      </c>
      <c r="P1000" s="2" t="n">
        <v>0</v>
      </c>
      <c r="Q1000" s="2" t="s">
        <v>16984</v>
      </c>
    </row>
    <row r="1001" customFormat="false" ht="15" hidden="false" customHeight="false" outlineLevel="0" collapsed="false">
      <c r="A1001" s="8" t="s">
        <v>11823</v>
      </c>
      <c r="B1001" s="10" t="str">
        <f aca="false">'Layout Mercado Libre'!C1001</f>
        <v>Toallitas Húmedas Bebé The Honeykeeper Miel 72 Piezas</v>
      </c>
      <c r="C1001" s="2" t="s">
        <v>89</v>
      </c>
      <c r="D1001" s="2" t="s">
        <v>13864</v>
      </c>
      <c r="E1001" s="2" t="s">
        <v>13865</v>
      </c>
      <c r="F1001" s="2" t="s">
        <v>13873</v>
      </c>
      <c r="G1001" s="2"/>
      <c r="H1001" s="2"/>
      <c r="I1001" s="2" t="s">
        <v>16985</v>
      </c>
      <c r="J1001" s="2"/>
      <c r="K1001" s="2" t="n">
        <v>552</v>
      </c>
      <c r="L1001" s="2"/>
      <c r="M1001" s="2" t="s">
        <v>16986</v>
      </c>
      <c r="N1001" s="2" t="n">
        <f aca="false">COUNTA('Layout Mercado Libre'!AH1001:AM1001)</f>
        <v>3</v>
      </c>
      <c r="O1001" s="2" t="s">
        <v>13938</v>
      </c>
      <c r="P1001" s="2" t="n">
        <v>0</v>
      </c>
      <c r="Q1001" s="2" t="s">
        <v>16987</v>
      </c>
    </row>
    <row r="1002" customFormat="false" ht="15" hidden="false" customHeight="false" outlineLevel="0" collapsed="false">
      <c r="A1002" s="8" t="s">
        <v>11834</v>
      </c>
      <c r="B1002" s="10" t="str">
        <f aca="false">'Layout Mercado Libre'!C1002</f>
        <v>Pastillas Broncolin Bicoestol Eucalipto 16 Piezas</v>
      </c>
      <c r="C1002" s="2" t="s">
        <v>89</v>
      </c>
      <c r="D1002" s="2" t="s">
        <v>13864</v>
      </c>
      <c r="E1002" s="2" t="s">
        <v>13865</v>
      </c>
      <c r="F1002" s="2" t="s">
        <v>13914</v>
      </c>
      <c r="G1002" s="2"/>
      <c r="H1002" s="2"/>
      <c r="I1002" s="2" t="s">
        <v>16988</v>
      </c>
      <c r="J1002" s="2"/>
      <c r="K1002" s="2" t="n">
        <v>329</v>
      </c>
      <c r="L1002" s="2"/>
      <c r="M1002" s="2" t="s">
        <v>16989</v>
      </c>
      <c r="N1002" s="2" t="n">
        <f aca="false">COUNTA('Layout Mercado Libre'!AH1002:AM1002)</f>
        <v>3</v>
      </c>
      <c r="O1002" s="2" t="s">
        <v>13871</v>
      </c>
      <c r="P1002" s="2" t="n">
        <v>0</v>
      </c>
      <c r="Q1002" s="2" t="s">
        <v>16990</v>
      </c>
    </row>
    <row r="1003" customFormat="false" ht="15" hidden="false" customHeight="false" outlineLevel="0" collapsed="false">
      <c r="A1003" s="8" t="s">
        <v>11847</v>
      </c>
      <c r="B1003" s="10" t="str">
        <f aca="false">'Layout Mercado Libre'!C1003</f>
        <v>Vitacilina Bebé Pomada Rozaduras de Pañal 50 g</v>
      </c>
      <c r="C1003" s="2" t="s">
        <v>89</v>
      </c>
      <c r="D1003" s="2" t="s">
        <v>13864</v>
      </c>
      <c r="E1003" s="2" t="s">
        <v>13865</v>
      </c>
      <c r="F1003" s="2" t="s">
        <v>13873</v>
      </c>
      <c r="G1003" s="2"/>
      <c r="H1003" s="2"/>
      <c r="I1003" s="2" t="s">
        <v>16991</v>
      </c>
      <c r="J1003" s="2"/>
      <c r="K1003" s="2" t="n">
        <v>337</v>
      </c>
      <c r="L1003" s="2"/>
      <c r="M1003" s="2" t="s">
        <v>16992</v>
      </c>
      <c r="N1003" s="2" t="n">
        <f aca="false">COUNTA('Layout Mercado Libre'!AH1003:AM1003)</f>
        <v>4</v>
      </c>
      <c r="O1003" s="2" t="s">
        <v>13871</v>
      </c>
      <c r="P1003" s="2" t="n">
        <v>0</v>
      </c>
      <c r="Q1003" s="2" t="s">
        <v>16993</v>
      </c>
    </row>
    <row r="1004" customFormat="false" ht="15" hidden="false" customHeight="false" outlineLevel="0" collapsed="false">
      <c r="A1004" s="8" t="s">
        <v>11860</v>
      </c>
      <c r="B1004" s="10" t="str">
        <f aca="false">'Layout Mercado Libre'!C1004</f>
        <v>Atacand Plus 16 mg/12.5 mg Candesartán 28 Tabletas</v>
      </c>
      <c r="C1004" s="2" t="s">
        <v>89</v>
      </c>
      <c r="D1004" s="2" t="s">
        <v>13864</v>
      </c>
      <c r="E1004" s="2" t="s">
        <v>13865</v>
      </c>
      <c r="F1004" s="2" t="s">
        <v>13866</v>
      </c>
      <c r="G1004" s="2" t="s">
        <v>14465</v>
      </c>
      <c r="H1004" s="2" t="s">
        <v>14466</v>
      </c>
      <c r="I1004" s="2" t="s">
        <v>16994</v>
      </c>
      <c r="J1004" s="2"/>
      <c r="K1004" s="2" t="n">
        <v>0</v>
      </c>
      <c r="L1004" s="2"/>
      <c r="M1004" s="2" t="s">
        <v>16995</v>
      </c>
      <c r="N1004" s="2" t="n">
        <f aca="false">COUNTA('Layout Mercado Libre'!AH1004:AM1004)</f>
        <v>2</v>
      </c>
      <c r="O1004" s="2" t="s">
        <v>13871</v>
      </c>
      <c r="P1004" s="2" t="n">
        <v>0</v>
      </c>
      <c r="Q1004" s="2" t="s">
        <v>16996</v>
      </c>
    </row>
    <row r="1005" customFormat="false" ht="15" hidden="false" customHeight="false" outlineLevel="0" collapsed="false">
      <c r="A1005" s="8" t="s">
        <v>11873</v>
      </c>
      <c r="B1005" s="10" t="str">
        <f aca="false">'Layout Mercado Libre'!C1005</f>
        <v>Amoxibron Amoxicilina Bromhexina 250 mg Suspensión 75 ml</v>
      </c>
      <c r="C1005" s="2" t="s">
        <v>89</v>
      </c>
      <c r="D1005" s="2" t="s">
        <v>13864</v>
      </c>
      <c r="E1005" s="2" t="s">
        <v>13865</v>
      </c>
      <c r="F1005" s="2" t="s">
        <v>13866</v>
      </c>
      <c r="G1005" s="2" t="s">
        <v>13967</v>
      </c>
      <c r="H1005" s="2" t="s">
        <v>13968</v>
      </c>
      <c r="I1005" s="2" t="s">
        <v>16997</v>
      </c>
      <c r="J1005" s="2"/>
      <c r="K1005" s="2" t="n">
        <v>15</v>
      </c>
      <c r="L1005" s="2"/>
      <c r="M1005" s="2" t="s">
        <v>16998</v>
      </c>
      <c r="N1005" s="2" t="n">
        <f aca="false">COUNTA('Layout Mercado Libre'!AH1005:AM1005)</f>
        <v>2</v>
      </c>
      <c r="O1005" s="2" t="s">
        <v>13871</v>
      </c>
      <c r="P1005" s="2" t="n">
        <v>0</v>
      </c>
      <c r="Q1005" s="2" t="s">
        <v>16999</v>
      </c>
    </row>
    <row r="1006" customFormat="false" ht="15" hidden="false" customHeight="false" outlineLevel="0" collapsed="false">
      <c r="A1006" s="8" t="s">
        <v>11888</v>
      </c>
      <c r="B1006" s="10" t="str">
        <f aca="false">'Layout Mercado Libre'!C1006</f>
        <v>Tylenol Pediátrico Paracetamol Suspensión 100 mg/ml 15 ml</v>
      </c>
      <c r="C1006" s="2" t="s">
        <v>89</v>
      </c>
      <c r="D1006" s="2" t="s">
        <v>13864</v>
      </c>
      <c r="E1006" s="2" t="s">
        <v>13865</v>
      </c>
      <c r="F1006" s="2" t="s">
        <v>13914</v>
      </c>
      <c r="G1006" s="2"/>
      <c r="H1006" s="2"/>
      <c r="I1006" s="2" t="s">
        <v>17000</v>
      </c>
      <c r="J1006" s="2"/>
      <c r="K1006" s="2" t="n">
        <v>99</v>
      </c>
      <c r="L1006" s="2" t="s">
        <v>17001</v>
      </c>
      <c r="M1006" s="2" t="s">
        <v>17002</v>
      </c>
      <c r="N1006" s="2" t="n">
        <f aca="false">COUNTA('Layout Mercado Libre'!AH1006:AM1006)</f>
        <v>3</v>
      </c>
      <c r="O1006" s="2" t="s">
        <v>13900</v>
      </c>
      <c r="P1006" s="2" t="n">
        <v>0</v>
      </c>
      <c r="Q1006" s="2" t="s">
        <v>17003</v>
      </c>
    </row>
    <row r="1007" customFormat="false" ht="15" hidden="false" customHeight="false" outlineLevel="0" collapsed="false">
      <c r="A1007" s="8" t="s">
        <v>11901</v>
      </c>
      <c r="B1007" s="10" t="str">
        <f aca="false">'Layout Mercado Libre'!C1007</f>
        <v>Buscapina Duo Hioscina Paracetamol 10 mg/500 mg 10 Tabletas</v>
      </c>
      <c r="C1007" s="2" t="s">
        <v>89</v>
      </c>
      <c r="D1007" s="2" t="s">
        <v>13945</v>
      </c>
      <c r="E1007" s="2" t="s">
        <v>13946</v>
      </c>
      <c r="F1007" s="2" t="s">
        <v>13932</v>
      </c>
      <c r="G1007" s="2"/>
      <c r="H1007" s="2"/>
      <c r="I1007" s="2" t="s">
        <v>17004</v>
      </c>
      <c r="J1007" s="2"/>
      <c r="K1007" s="2" t="n">
        <v>250</v>
      </c>
      <c r="L1007" s="2"/>
      <c r="M1007" s="2" t="s">
        <v>17005</v>
      </c>
      <c r="N1007" s="2" t="n">
        <f aca="false">COUNTA('Layout Mercado Libre'!AH1007:AM1007)</f>
        <v>1</v>
      </c>
      <c r="O1007" s="2" t="s">
        <v>13871</v>
      </c>
      <c r="P1007" s="2" t="n">
        <v>0</v>
      </c>
      <c r="Q1007" s="2" t="s">
        <v>17006</v>
      </c>
    </row>
    <row r="1008" customFormat="false" ht="15" hidden="false" customHeight="false" outlineLevel="0" collapsed="false">
      <c r="A1008" s="8" t="s">
        <v>11910</v>
      </c>
      <c r="B1008" s="10" t="str">
        <f aca="false">'Layout Mercado Libre'!C1008</f>
        <v>Crema Corporal Lubriderm Reparación Intensiva 200 ml</v>
      </c>
      <c r="C1008" s="2" t="s">
        <v>89</v>
      </c>
      <c r="D1008" s="2" t="s">
        <v>13864</v>
      </c>
      <c r="E1008" s="2" t="s">
        <v>13865</v>
      </c>
      <c r="F1008" s="2" t="s">
        <v>13873</v>
      </c>
      <c r="G1008" s="2"/>
      <c r="H1008" s="2"/>
      <c r="I1008" s="2" t="s">
        <v>17007</v>
      </c>
      <c r="J1008" s="2"/>
      <c r="K1008" s="2" t="n">
        <v>49</v>
      </c>
      <c r="L1008" s="2" t="s">
        <v>15526</v>
      </c>
      <c r="M1008" s="2" t="s">
        <v>17008</v>
      </c>
      <c r="N1008" s="2" t="n">
        <f aca="false">COUNTA('Layout Mercado Libre'!AH1008:AM1008)</f>
        <v>2</v>
      </c>
      <c r="O1008" s="2" t="s">
        <v>13871</v>
      </c>
      <c r="P1008" s="2" t="n">
        <v>0</v>
      </c>
      <c r="Q1008" s="2" t="s">
        <v>17009</v>
      </c>
    </row>
    <row r="1009" customFormat="false" ht="15" hidden="false" customHeight="false" outlineLevel="0" collapsed="false">
      <c r="A1009" s="8" t="s">
        <v>11920</v>
      </c>
      <c r="B1009" s="10" t="str">
        <f aca="false">'Layout Mercado Libre'!C1009</f>
        <v>Evocs III Levofloxacino 500 mg 7 Tabletas</v>
      </c>
      <c r="C1009" s="2" t="s">
        <v>89</v>
      </c>
      <c r="D1009" s="2" t="s">
        <v>13864</v>
      </c>
      <c r="E1009" s="2" t="s">
        <v>13865</v>
      </c>
      <c r="F1009" s="2" t="s">
        <v>13866</v>
      </c>
      <c r="G1009" s="2" t="s">
        <v>13967</v>
      </c>
      <c r="H1009" s="2" t="s">
        <v>13968</v>
      </c>
      <c r="I1009" s="2" t="s">
        <v>17010</v>
      </c>
      <c r="J1009" s="2"/>
      <c r="K1009" s="2" t="n">
        <v>10</v>
      </c>
      <c r="L1009" s="2"/>
      <c r="M1009" s="2" t="s">
        <v>17011</v>
      </c>
      <c r="N1009" s="2" t="n">
        <f aca="false">COUNTA('Layout Mercado Libre'!AH1009:AM1009)</f>
        <v>4</v>
      </c>
      <c r="O1009" s="2" t="s">
        <v>13871</v>
      </c>
      <c r="P1009" s="2" t="n">
        <v>0</v>
      </c>
      <c r="Q1009" s="2" t="s">
        <v>17012</v>
      </c>
    </row>
    <row r="1010" customFormat="false" ht="15" hidden="false" customHeight="false" outlineLevel="0" collapsed="false">
      <c r="A1010" s="8" t="s">
        <v>11930</v>
      </c>
      <c r="B1010" s="10" t="str">
        <f aca="false">'Layout Mercado Libre'!C1010</f>
        <v>Caudaline Cilostazol 100 mg 30 Tabletas</v>
      </c>
      <c r="C1010" s="2" t="s">
        <v>89</v>
      </c>
      <c r="D1010" s="2" t="s">
        <v>13864</v>
      </c>
      <c r="E1010" s="2" t="s">
        <v>13865</v>
      </c>
      <c r="F1010" s="2" t="s">
        <v>13866</v>
      </c>
      <c r="G1010" s="2" t="s">
        <v>13884</v>
      </c>
      <c r="H1010" s="2" t="s">
        <v>13885</v>
      </c>
      <c r="I1010" s="2" t="s">
        <v>17013</v>
      </c>
      <c r="J1010" s="2"/>
      <c r="K1010" s="2" t="n">
        <v>13</v>
      </c>
      <c r="L1010" s="2"/>
      <c r="M1010" s="2" t="s">
        <v>17014</v>
      </c>
      <c r="N1010" s="2" t="n">
        <f aca="false">COUNTA('Layout Mercado Libre'!AH1010:AM1010)</f>
        <v>4</v>
      </c>
      <c r="O1010" s="2" t="s">
        <v>13871</v>
      </c>
      <c r="P1010" s="2" t="n">
        <v>0</v>
      </c>
      <c r="Q1010" s="2" t="s">
        <v>17015</v>
      </c>
    </row>
    <row r="1011" customFormat="false" ht="15" hidden="false" customHeight="false" outlineLevel="0" collapsed="false">
      <c r="A1011" s="8" t="s">
        <v>11943</v>
      </c>
      <c r="B1011" s="10" t="str">
        <f aca="false">'Layout Mercado Libre'!C1011</f>
        <v>Advil Max Ibuprofeno 400 mg 20 Cápsulas</v>
      </c>
      <c r="C1011" s="2" t="s">
        <v>89</v>
      </c>
      <c r="D1011" s="2" t="s">
        <v>13864</v>
      </c>
      <c r="E1011" s="2" t="s">
        <v>13865</v>
      </c>
      <c r="F1011" s="2" t="s">
        <v>13914</v>
      </c>
      <c r="G1011" s="2"/>
      <c r="H1011" s="2"/>
      <c r="I1011" s="2" t="s">
        <v>17016</v>
      </c>
      <c r="J1011" s="2"/>
      <c r="K1011" s="2" t="n">
        <v>141</v>
      </c>
      <c r="L1011" s="2" t="s">
        <v>17017</v>
      </c>
      <c r="M1011" s="2" t="s">
        <v>17018</v>
      </c>
      <c r="N1011" s="2" t="n">
        <f aca="false">COUNTA('Layout Mercado Libre'!AH1011:AM1011)</f>
        <v>3</v>
      </c>
      <c r="O1011" s="2" t="s">
        <v>13871</v>
      </c>
      <c r="P1011" s="2" t="n">
        <v>0</v>
      </c>
      <c r="Q1011" s="2" t="s">
        <v>17019</v>
      </c>
    </row>
    <row r="1012" customFormat="false" ht="15" hidden="false" customHeight="false" outlineLevel="0" collapsed="false">
      <c r="A1012" s="8" t="s">
        <v>11955</v>
      </c>
      <c r="B1012" s="10" t="str">
        <f aca="false">'Layout Mercado Libre'!C1012</f>
        <v>Shampoo Bebé Ricitos de Oro Lavanda y Lechuga 2 x 400 ml</v>
      </c>
      <c r="C1012" s="2" t="s">
        <v>89</v>
      </c>
      <c r="D1012" s="2" t="s">
        <v>13864</v>
      </c>
      <c r="E1012" s="2" t="s">
        <v>13865</v>
      </c>
      <c r="F1012" s="2" t="s">
        <v>13873</v>
      </c>
      <c r="G1012" s="2"/>
      <c r="H1012" s="2"/>
      <c r="I1012" s="2" t="s">
        <v>17020</v>
      </c>
      <c r="J1012" s="2"/>
      <c r="K1012" s="2" t="n">
        <v>97</v>
      </c>
      <c r="L1012" s="2"/>
      <c r="M1012" s="2" t="s">
        <v>17021</v>
      </c>
      <c r="N1012" s="2" t="n">
        <f aca="false">COUNTA('Layout Mercado Libre'!AH1012:AM1012)</f>
        <v>2</v>
      </c>
      <c r="O1012" s="2" t="s">
        <v>13871</v>
      </c>
      <c r="P1012" s="2" t="n">
        <v>0</v>
      </c>
      <c r="Q1012" s="2" t="s">
        <v>17022</v>
      </c>
    </row>
    <row r="1013" customFormat="false" ht="15" hidden="false" customHeight="false" outlineLevel="0" collapsed="false">
      <c r="A1013" s="8" t="s">
        <v>11969</v>
      </c>
      <c r="B1013" s="10" t="str">
        <f aca="false">'Layout Mercado Libre'!C1013</f>
        <v>Tempra Fen Ibuprofeno 200 mg/5 ml Suspensión 100 ml Fresa</v>
      </c>
      <c r="C1013" s="2" t="s">
        <v>89</v>
      </c>
      <c r="D1013" s="2" t="s">
        <v>13864</v>
      </c>
      <c r="E1013" s="2" t="s">
        <v>13865</v>
      </c>
      <c r="F1013" s="2" t="s">
        <v>13914</v>
      </c>
      <c r="G1013" s="2"/>
      <c r="H1013" s="2"/>
      <c r="I1013" s="2" t="s">
        <v>17023</v>
      </c>
      <c r="J1013" s="2"/>
      <c r="K1013" s="2" t="n">
        <v>58</v>
      </c>
      <c r="L1013" s="2" t="s">
        <v>17024</v>
      </c>
      <c r="M1013" s="2" t="s">
        <v>17025</v>
      </c>
      <c r="N1013" s="2" t="n">
        <f aca="false">COUNTA('Layout Mercado Libre'!AH1013:AM1013)</f>
        <v>4</v>
      </c>
      <c r="O1013" s="2" t="s">
        <v>13905</v>
      </c>
      <c r="P1013" s="2" t="n">
        <v>0</v>
      </c>
      <c r="Q1013" s="2" t="s">
        <v>17026</v>
      </c>
    </row>
    <row r="1014" customFormat="false" ht="15" hidden="false" customHeight="false" outlineLevel="0" collapsed="false">
      <c r="A1014" s="8" t="s">
        <v>11984</v>
      </c>
      <c r="B1014" s="10" t="str">
        <f aca="false">'Layout Mercado Libre'!C1014</f>
        <v>Enjuague Bucal Colgate Orthogard Ortodoncia 250 ml</v>
      </c>
      <c r="C1014" s="2" t="s">
        <v>89</v>
      </c>
      <c r="D1014" s="2" t="s">
        <v>13864</v>
      </c>
      <c r="E1014" s="2" t="s">
        <v>13865</v>
      </c>
      <c r="F1014" s="2" t="s">
        <v>13873</v>
      </c>
      <c r="G1014" s="2"/>
      <c r="H1014" s="2"/>
      <c r="I1014" s="2" t="s">
        <v>17027</v>
      </c>
      <c r="J1014" s="2"/>
      <c r="K1014" s="2" t="n">
        <v>53</v>
      </c>
      <c r="L1014" s="2"/>
      <c r="M1014" s="2" t="s">
        <v>17028</v>
      </c>
      <c r="N1014" s="2" t="n">
        <f aca="false">COUNTA('Layout Mercado Libre'!AH1014:AM1014)</f>
        <v>3</v>
      </c>
      <c r="O1014" s="2" t="s">
        <v>13938</v>
      </c>
      <c r="P1014" s="2" t="n">
        <v>0</v>
      </c>
      <c r="Q1014" s="2" t="s">
        <v>17029</v>
      </c>
    </row>
    <row r="1015" customFormat="false" ht="15" hidden="false" customHeight="false" outlineLevel="0" collapsed="false">
      <c r="A1015" s="8" t="s">
        <v>11996</v>
      </c>
      <c r="B1015" s="10" t="str">
        <f aca="false">'Layout Mercado Libre'!C1015</f>
        <v>Hilo Dental GUM Encerado Sabor Menta 129 m</v>
      </c>
      <c r="C1015" s="2" t="s">
        <v>89</v>
      </c>
      <c r="D1015" s="2" t="s">
        <v>13864</v>
      </c>
      <c r="E1015" s="2" t="s">
        <v>13865</v>
      </c>
      <c r="F1015" s="2" t="s">
        <v>13873</v>
      </c>
      <c r="G1015" s="2"/>
      <c r="H1015" s="2"/>
      <c r="I1015" s="2"/>
      <c r="J1015" s="2"/>
      <c r="K1015" s="2" t="n">
        <v>346</v>
      </c>
      <c r="L1015" s="2" t="s">
        <v>17030</v>
      </c>
      <c r="M1015" s="2" t="s">
        <v>17030</v>
      </c>
      <c r="N1015" s="2" t="n">
        <f aca="false">COUNTA('Layout Mercado Libre'!AH1015:AM1015)</f>
        <v>3</v>
      </c>
      <c r="O1015" s="2" t="s">
        <v>14017</v>
      </c>
      <c r="P1015" s="2" t="n">
        <v>0</v>
      </c>
      <c r="Q1015" s="2" t="s">
        <v>17031</v>
      </c>
    </row>
    <row r="1016" customFormat="false" ht="15" hidden="false" customHeight="false" outlineLevel="0" collapsed="false">
      <c r="A1016" s="8" t="s">
        <v>12007</v>
      </c>
      <c r="B1016" s="10" t="str">
        <f aca="false">'Layout Mercado Libre'!C1016</f>
        <v>Alin Depot Dexametasona 4 mg/ml Inyectable 2 ml</v>
      </c>
      <c r="C1016" s="2" t="s">
        <v>89</v>
      </c>
      <c r="D1016" s="2" t="s">
        <v>13864</v>
      </c>
      <c r="E1016" s="2" t="s">
        <v>13865</v>
      </c>
      <c r="F1016" s="2" t="s">
        <v>13866</v>
      </c>
      <c r="G1016" s="2" t="s">
        <v>14225</v>
      </c>
      <c r="H1016" s="2" t="s">
        <v>14226</v>
      </c>
      <c r="I1016" s="2" t="s">
        <v>17032</v>
      </c>
      <c r="J1016" s="2"/>
      <c r="K1016" s="2" t="n">
        <v>0</v>
      </c>
      <c r="L1016" s="2"/>
      <c r="M1016" s="2" t="s">
        <v>17033</v>
      </c>
      <c r="N1016" s="2" t="n">
        <f aca="false">COUNTA('Layout Mercado Libre'!AH1016:AM1016)</f>
        <v>4</v>
      </c>
      <c r="O1016" s="2" t="s">
        <v>13882</v>
      </c>
      <c r="P1016" s="2" t="n">
        <v>1</v>
      </c>
      <c r="Q1016" s="2" t="s">
        <v>17034</v>
      </c>
    </row>
    <row r="1017" customFormat="false" ht="15" hidden="false" customHeight="false" outlineLevel="0" collapsed="false">
      <c r="A1017" s="8" t="s">
        <v>12018</v>
      </c>
      <c r="B1017" s="10" t="str">
        <f aca="false">'Layout Mercado Libre'!C1017</f>
        <v>A.M.K. Amikacina 500 mg/2 ml Solución Inyectable</v>
      </c>
      <c r="C1017" s="2" t="s">
        <v>89</v>
      </c>
      <c r="D1017" s="2" t="s">
        <v>13864</v>
      </c>
      <c r="E1017" s="2" t="s">
        <v>13865</v>
      </c>
      <c r="F1017" s="2" t="s">
        <v>13866</v>
      </c>
      <c r="G1017" s="2" t="s">
        <v>13967</v>
      </c>
      <c r="H1017" s="2" t="s">
        <v>13968</v>
      </c>
      <c r="I1017" s="2" t="s">
        <v>17035</v>
      </c>
      <c r="J1017" s="2"/>
      <c r="K1017" s="2" t="n">
        <v>503</v>
      </c>
      <c r="L1017" s="2"/>
      <c r="M1017" s="2" t="s">
        <v>17036</v>
      </c>
      <c r="N1017" s="2" t="n">
        <f aca="false">COUNTA('Layout Mercado Libre'!AH1017:AM1017)</f>
        <v>2</v>
      </c>
      <c r="O1017" s="2" t="s">
        <v>13882</v>
      </c>
      <c r="P1017" s="2" t="n">
        <v>0</v>
      </c>
      <c r="Q1017" s="2" t="s">
        <v>17037</v>
      </c>
    </row>
    <row r="1018" customFormat="false" ht="15" hidden="false" customHeight="false" outlineLevel="0" collapsed="false">
      <c r="A1018" s="8" t="s">
        <v>12030</v>
      </c>
      <c r="B1018" s="10" t="str">
        <f aca="false">'Layout Mercado Libre'!C1018</f>
        <v>Shampoo Palmolive Optims 2 en 1 Extra Intensivo 200 ml</v>
      </c>
      <c r="C1018" s="2" t="s">
        <v>89</v>
      </c>
      <c r="D1018" s="2" t="s">
        <v>13864</v>
      </c>
      <c r="E1018" s="2" t="s">
        <v>13865</v>
      </c>
      <c r="F1018" s="2" t="s">
        <v>13873</v>
      </c>
      <c r="G1018" s="2"/>
      <c r="H1018" s="2"/>
      <c r="I1018" s="2" t="s">
        <v>17038</v>
      </c>
      <c r="J1018" s="2"/>
      <c r="K1018" s="2" t="n">
        <v>72</v>
      </c>
      <c r="L1018" s="2"/>
      <c r="M1018" s="2" t="s">
        <v>17039</v>
      </c>
      <c r="N1018" s="2" t="n">
        <f aca="false">COUNTA('Layout Mercado Libre'!AH1018:AM1018)</f>
        <v>1</v>
      </c>
      <c r="O1018" s="2" t="s">
        <v>13938</v>
      </c>
      <c r="P1018" s="2" t="n">
        <v>0</v>
      </c>
      <c r="Q1018" s="2" t="s">
        <v>17040</v>
      </c>
    </row>
    <row r="1019" customFormat="false" ht="15" hidden="false" customHeight="false" outlineLevel="0" collapsed="false">
      <c r="A1019" s="8" t="s">
        <v>12039</v>
      </c>
      <c r="B1019" s="10" t="str">
        <f aca="false">'Layout Mercado Libre'!C1019</f>
        <v>Broncolin Bicoestol Sabor Cereza 16 Pastillas</v>
      </c>
      <c r="C1019" s="2" t="s">
        <v>89</v>
      </c>
      <c r="D1019" s="2" t="s">
        <v>13864</v>
      </c>
      <c r="E1019" s="2" t="s">
        <v>13865</v>
      </c>
      <c r="F1019" s="2" t="s">
        <v>13914</v>
      </c>
      <c r="G1019" s="2"/>
      <c r="H1019" s="2"/>
      <c r="I1019" s="2" t="s">
        <v>17041</v>
      </c>
      <c r="J1019" s="2"/>
      <c r="K1019" s="2" t="n">
        <v>420</v>
      </c>
      <c r="L1019" s="2" t="s">
        <v>17042</v>
      </c>
      <c r="M1019" s="2" t="s">
        <v>17043</v>
      </c>
      <c r="N1019" s="2" t="n">
        <f aca="false">COUNTA('Layout Mercado Libre'!AH1019:AM1019)</f>
        <v>2</v>
      </c>
      <c r="O1019" s="2" t="s">
        <v>13882</v>
      </c>
      <c r="P1019" s="2" t="n">
        <v>0</v>
      </c>
      <c r="Q1019" s="2" t="s">
        <v>17044</v>
      </c>
    </row>
    <row r="1020" customFormat="false" ht="15" hidden="false" customHeight="false" outlineLevel="0" collapsed="false">
      <c r="A1020" s="8" t="s">
        <v>12049</v>
      </c>
      <c r="B1020" s="10" t="str">
        <f aca="false">'Layout Mercado Libre'!C1020</f>
        <v>Broncolin Bicoestol Sabor Limón 16 Pastillas</v>
      </c>
      <c r="C1020" s="2" t="s">
        <v>89</v>
      </c>
      <c r="D1020" s="2" t="s">
        <v>13864</v>
      </c>
      <c r="E1020" s="2" t="s">
        <v>13865</v>
      </c>
      <c r="F1020" s="2" t="s">
        <v>13914</v>
      </c>
      <c r="G1020" s="2"/>
      <c r="H1020" s="2"/>
      <c r="I1020" s="2" t="s">
        <v>17045</v>
      </c>
      <c r="J1020" s="2"/>
      <c r="K1020" s="2" t="n">
        <v>148</v>
      </c>
      <c r="L1020" s="2" t="s">
        <v>17042</v>
      </c>
      <c r="M1020" s="2" t="s">
        <v>17046</v>
      </c>
      <c r="N1020" s="2" t="n">
        <f aca="false">COUNTA('Layout Mercado Libre'!AH1020:AM1020)</f>
        <v>2</v>
      </c>
      <c r="O1020" s="2" t="s">
        <v>13882</v>
      </c>
      <c r="P1020" s="2" t="n">
        <v>0</v>
      </c>
      <c r="Q1020" s="2" t="s">
        <v>17047</v>
      </c>
    </row>
    <row r="1021" customFormat="false" ht="15" hidden="false" customHeight="false" outlineLevel="0" collapsed="false">
      <c r="A1021" s="8" t="s">
        <v>12056</v>
      </c>
      <c r="B1021" s="10" t="str">
        <f aca="false">'Layout Mercado Libre'!C1021</f>
        <v>Taza Entrenadora Evenflo Animal con Popote 11 oz</v>
      </c>
      <c r="C1021" s="2" t="s">
        <v>89</v>
      </c>
      <c r="D1021" s="2" t="s">
        <v>13864</v>
      </c>
      <c r="E1021" s="2" t="s">
        <v>13865</v>
      </c>
      <c r="F1021" s="2" t="s">
        <v>13873</v>
      </c>
      <c r="G1021" s="2"/>
      <c r="H1021" s="2"/>
      <c r="I1021" s="2" t="s">
        <v>17048</v>
      </c>
      <c r="J1021" s="2"/>
      <c r="K1021" s="2" t="n">
        <v>40</v>
      </c>
      <c r="L1021" s="2"/>
      <c r="M1021" s="2" t="s">
        <v>17049</v>
      </c>
      <c r="N1021" s="2" t="n">
        <f aca="false">COUNTA('Layout Mercado Libre'!AH1021:AM1021)</f>
        <v>2</v>
      </c>
      <c r="O1021" s="2" t="s">
        <v>13871</v>
      </c>
      <c r="P1021" s="2" t="n">
        <v>0</v>
      </c>
      <c r="Q1021" s="2" t="s">
        <v>17050</v>
      </c>
    </row>
    <row r="1022" customFormat="false" ht="15" hidden="false" customHeight="false" outlineLevel="0" collapsed="false">
      <c r="A1022" s="8" t="s">
        <v>12067</v>
      </c>
      <c r="B1022" s="10" t="str">
        <f aca="false">'Layout Mercado Libre'!C1022</f>
        <v>Janumet Sitagliptina/Metformina 50 mg/850 mg 28 Tabletas</v>
      </c>
      <c r="C1022" s="2" t="s">
        <v>89</v>
      </c>
      <c r="D1022" s="2" t="s">
        <v>13864</v>
      </c>
      <c r="E1022" s="2" t="s">
        <v>13865</v>
      </c>
      <c r="F1022" s="2" t="s">
        <v>13866</v>
      </c>
      <c r="G1022" s="2" t="s">
        <v>13889</v>
      </c>
      <c r="H1022" s="2" t="s">
        <v>13890</v>
      </c>
      <c r="I1022" s="2" t="s">
        <v>17051</v>
      </c>
      <c r="J1022" s="2"/>
      <c r="K1022" s="2" t="n">
        <v>0</v>
      </c>
      <c r="L1022" s="2"/>
      <c r="M1022" s="2" t="s">
        <v>17052</v>
      </c>
      <c r="N1022" s="2" t="n">
        <f aca="false">COUNTA('Layout Mercado Libre'!AH1022:AM1022)</f>
        <v>3</v>
      </c>
      <c r="O1022" s="2" t="s">
        <v>13871</v>
      </c>
      <c r="P1022" s="2" t="n">
        <v>0</v>
      </c>
      <c r="Q1022" s="2" t="s">
        <v>17053</v>
      </c>
    </row>
    <row r="1023" customFormat="false" ht="15" hidden="false" customHeight="false" outlineLevel="0" collapsed="false">
      <c r="A1023" s="8" t="s">
        <v>12077</v>
      </c>
      <c r="B1023" s="10" t="str">
        <f aca="false">'Layout Mercado Libre'!C1023</f>
        <v>Jarabe Ajolotius Ajolomiel con Propóleo 250 ml</v>
      </c>
      <c r="C1023" s="2" t="s">
        <v>89</v>
      </c>
      <c r="D1023" s="2" t="s">
        <v>13864</v>
      </c>
      <c r="E1023" s="2" t="s">
        <v>13865</v>
      </c>
      <c r="F1023" s="2" t="s">
        <v>13873</v>
      </c>
      <c r="G1023" s="2"/>
      <c r="H1023" s="2"/>
      <c r="I1023" s="2" t="s">
        <v>17054</v>
      </c>
      <c r="J1023" s="2"/>
      <c r="K1023" s="2" t="n">
        <v>143</v>
      </c>
      <c r="L1023" s="2" t="s">
        <v>17055</v>
      </c>
      <c r="M1023" s="2" t="s">
        <v>17056</v>
      </c>
      <c r="N1023" s="2" t="n">
        <f aca="false">COUNTA('Layout Mercado Libre'!AH1023:AM1023)</f>
        <v>2</v>
      </c>
      <c r="O1023" s="2" t="s">
        <v>13871</v>
      </c>
      <c r="P1023" s="2" t="n">
        <v>0</v>
      </c>
      <c r="Q1023" s="2" t="s">
        <v>17057</v>
      </c>
    </row>
    <row r="1024" customFormat="false" ht="15" hidden="false" customHeight="false" outlineLevel="0" collapsed="false">
      <c r="A1024" s="8" t="s">
        <v>12090</v>
      </c>
      <c r="B1024" s="10" t="str">
        <f aca="false">'Layout Mercado Libre'!C1024</f>
        <v>Charyn Azitromicina 500 mg 3 Tabletas</v>
      </c>
      <c r="C1024" s="2" t="s">
        <v>89</v>
      </c>
      <c r="D1024" s="2" t="s">
        <v>13864</v>
      </c>
      <c r="E1024" s="2" t="s">
        <v>13865</v>
      </c>
      <c r="F1024" s="2" t="s">
        <v>13866</v>
      </c>
      <c r="G1024" s="2" t="s">
        <v>13967</v>
      </c>
      <c r="H1024" s="2" t="s">
        <v>13968</v>
      </c>
      <c r="I1024" s="2" t="s">
        <v>17058</v>
      </c>
      <c r="J1024" s="2"/>
      <c r="K1024" s="2" t="n">
        <v>153</v>
      </c>
      <c r="L1024" s="2"/>
      <c r="M1024" s="2" t="s">
        <v>17059</v>
      </c>
      <c r="N1024" s="2" t="n">
        <f aca="false">COUNTA('Layout Mercado Libre'!AH1024:AM1024)</f>
        <v>2</v>
      </c>
      <c r="O1024" s="2" t="s">
        <v>13882</v>
      </c>
      <c r="P1024" s="2" t="n">
        <v>0</v>
      </c>
      <c r="Q1024" s="2" t="s">
        <v>17060</v>
      </c>
    </row>
    <row r="1025" customFormat="false" ht="15" hidden="false" customHeight="false" outlineLevel="0" collapsed="false">
      <c r="A1025" s="8" t="s">
        <v>12100</v>
      </c>
      <c r="B1025" s="10" t="str">
        <f aca="false">'Layout Mercado Libre'!C1025</f>
        <v>Desodorante Axe Young en Aerosol 150 ml</v>
      </c>
      <c r="C1025" s="2" t="s">
        <v>89</v>
      </c>
      <c r="D1025" s="2" t="s">
        <v>13864</v>
      </c>
      <c r="E1025" s="2" t="s">
        <v>13865</v>
      </c>
      <c r="F1025" s="2" t="s">
        <v>13873</v>
      </c>
      <c r="G1025" s="2"/>
      <c r="H1025" s="2"/>
      <c r="I1025" s="2" t="s">
        <v>17061</v>
      </c>
      <c r="J1025" s="2"/>
      <c r="K1025" s="2" t="n">
        <v>295</v>
      </c>
      <c r="L1025" s="2" t="s">
        <v>17062</v>
      </c>
      <c r="M1025" s="2" t="s">
        <v>17062</v>
      </c>
      <c r="N1025" s="2" t="n">
        <f aca="false">COUNTA('Layout Mercado Libre'!AH1025:AM1025)</f>
        <v>1</v>
      </c>
      <c r="O1025" s="2" t="s">
        <v>13871</v>
      </c>
      <c r="P1025" s="2" t="n">
        <v>0</v>
      </c>
      <c r="Q1025" s="2" t="s">
        <v>17063</v>
      </c>
    </row>
    <row r="1026" customFormat="false" ht="15" hidden="false" customHeight="false" outlineLevel="0" collapsed="false">
      <c r="A1026" s="8" t="s">
        <v>12109</v>
      </c>
      <c r="B1026" s="10" t="str">
        <f aca="false">'Layout Mercado Libre'!C1026</f>
        <v>Shampoo Mennen Lavanda y Avena Hidratación 700 ml</v>
      </c>
      <c r="C1026" s="2" t="s">
        <v>89</v>
      </c>
      <c r="D1026" s="2" t="s">
        <v>13864</v>
      </c>
      <c r="E1026" s="2" t="s">
        <v>13865</v>
      </c>
      <c r="F1026" s="2" t="s">
        <v>13873</v>
      </c>
      <c r="G1026" s="2"/>
      <c r="H1026" s="2"/>
      <c r="I1026" s="2" t="s">
        <v>17064</v>
      </c>
      <c r="J1026" s="2"/>
      <c r="K1026" s="2" t="n">
        <v>25</v>
      </c>
      <c r="L1026" s="2"/>
      <c r="M1026" s="2" t="s">
        <v>17065</v>
      </c>
      <c r="N1026" s="2" t="n">
        <f aca="false">COUNTA('Layout Mercado Libre'!AH1026:AM1026)</f>
        <v>2</v>
      </c>
      <c r="O1026" s="2" t="s">
        <v>13882</v>
      </c>
      <c r="P1026" s="2" t="n">
        <v>0</v>
      </c>
      <c r="Q1026" s="2" t="s">
        <v>17066</v>
      </c>
    </row>
    <row r="1027" customFormat="false" ht="15" hidden="false" customHeight="false" outlineLevel="0" collapsed="false">
      <c r="A1027" s="8" t="s">
        <v>12120</v>
      </c>
      <c r="B1027" s="10" t="str">
        <f aca="false">'Layout Mercado Libre'!C1027</f>
        <v>Ki-Cab Tegoprazán 50 mg 10 Tabletas</v>
      </c>
      <c r="C1027" s="2" t="s">
        <v>89</v>
      </c>
      <c r="D1027" s="2" t="s">
        <v>13864</v>
      </c>
      <c r="E1027" s="2" t="s">
        <v>13865</v>
      </c>
      <c r="F1027" s="2" t="s">
        <v>13866</v>
      </c>
      <c r="G1027" s="2" t="s">
        <v>13889</v>
      </c>
      <c r="H1027" s="2" t="s">
        <v>13890</v>
      </c>
      <c r="I1027" s="2" t="s">
        <v>17067</v>
      </c>
      <c r="J1027" s="2"/>
      <c r="K1027" s="2" t="n">
        <v>0</v>
      </c>
      <c r="L1027" s="2"/>
      <c r="M1027" s="2" t="s">
        <v>17068</v>
      </c>
      <c r="N1027" s="2" t="n">
        <f aca="false">COUNTA('Layout Mercado Libre'!AH1027:AM1027)</f>
        <v>2</v>
      </c>
      <c r="O1027" s="2" t="s">
        <v>13871</v>
      </c>
      <c r="P1027" s="2" t="n">
        <v>0</v>
      </c>
      <c r="Q1027" s="2" t="s">
        <v>17069</v>
      </c>
    </row>
    <row r="1028" customFormat="false" ht="15" hidden="false" customHeight="false" outlineLevel="0" collapsed="false">
      <c r="A1028" s="8" t="s">
        <v>12130</v>
      </c>
      <c r="B1028" s="10" t="str">
        <f aca="false">'Layout Mercado Libre'!C1028</f>
        <v>Sensibit XP Loratadina Ambroxol 5 mg/30 mg 20 Tabletas</v>
      </c>
      <c r="C1028" s="2" t="s">
        <v>89</v>
      </c>
      <c r="D1028" s="2" t="s">
        <v>13864</v>
      </c>
      <c r="E1028" s="2" t="s">
        <v>13865</v>
      </c>
      <c r="F1028" s="2" t="s">
        <v>13932</v>
      </c>
      <c r="G1028" s="2"/>
      <c r="H1028" s="2"/>
      <c r="I1028" s="2" t="s">
        <v>17070</v>
      </c>
      <c r="J1028" s="2"/>
      <c r="K1028" s="2" t="n">
        <v>84</v>
      </c>
      <c r="L1028" s="2"/>
      <c r="M1028" s="2" t="s">
        <v>17071</v>
      </c>
      <c r="N1028" s="2" t="n">
        <f aca="false">COUNTA('Layout Mercado Libre'!AH1028:AM1028)</f>
        <v>2</v>
      </c>
      <c r="O1028" s="2" t="s">
        <v>13882</v>
      </c>
      <c r="P1028" s="2" t="n">
        <v>0</v>
      </c>
      <c r="Q1028" s="2" t="s">
        <v>17072</v>
      </c>
    </row>
    <row r="1029" customFormat="false" ht="15" hidden="false" customHeight="false" outlineLevel="0" collapsed="false">
      <c r="A1029" s="8" t="s">
        <v>12141</v>
      </c>
      <c r="B1029" s="10" t="str">
        <f aca="false">'Layout Mercado Libre'!C1029</f>
        <v>Flagenase 400 Pediátrico Suspensión 120 ml</v>
      </c>
      <c r="C1029" s="2" t="s">
        <v>89</v>
      </c>
      <c r="D1029" s="2" t="s">
        <v>13864</v>
      </c>
      <c r="E1029" s="2" t="s">
        <v>13865</v>
      </c>
      <c r="F1029" s="2" t="s">
        <v>13866</v>
      </c>
      <c r="G1029" s="2" t="s">
        <v>14848</v>
      </c>
      <c r="H1029" s="2" t="s">
        <v>14849</v>
      </c>
      <c r="I1029" s="2"/>
      <c r="J1029" s="2"/>
      <c r="K1029" s="2" t="n">
        <v>23</v>
      </c>
      <c r="L1029" s="2"/>
      <c r="M1029" s="2" t="s">
        <v>17073</v>
      </c>
      <c r="N1029" s="2" t="n">
        <f aca="false">COUNTA('Layout Mercado Libre'!AH1029:AM1029)</f>
        <v>4</v>
      </c>
      <c r="O1029" s="2" t="s">
        <v>13871</v>
      </c>
      <c r="P1029" s="2" t="n">
        <v>0</v>
      </c>
      <c r="Q1029" s="2" t="s">
        <v>17074</v>
      </c>
    </row>
    <row r="1030" customFormat="false" ht="15" hidden="false" customHeight="false" outlineLevel="0" collapsed="false">
      <c r="A1030" s="8" t="s">
        <v>12156</v>
      </c>
      <c r="B1030" s="10" t="str">
        <f aca="false">'Layout Mercado Libre'!C1030</f>
        <v>Enjuague Bucal Listerine Cuidado Total 500 ml</v>
      </c>
      <c r="C1030" s="2" t="s">
        <v>89</v>
      </c>
      <c r="D1030" s="2" t="s">
        <v>13864</v>
      </c>
      <c r="E1030" s="2" t="s">
        <v>13865</v>
      </c>
      <c r="F1030" s="2" t="s">
        <v>13873</v>
      </c>
      <c r="G1030" s="2"/>
      <c r="H1030" s="2"/>
      <c r="I1030" s="2" t="s">
        <v>17075</v>
      </c>
      <c r="J1030" s="2"/>
      <c r="K1030" s="2" t="n">
        <v>125</v>
      </c>
      <c r="L1030" s="2"/>
      <c r="M1030" s="2" t="s">
        <v>17076</v>
      </c>
      <c r="N1030" s="2" t="n">
        <f aca="false">COUNTA('Layout Mercado Libre'!AH1030:AM1030)</f>
        <v>1</v>
      </c>
      <c r="O1030" s="2" t="s">
        <v>13871</v>
      </c>
      <c r="P1030" s="2" t="n">
        <v>0</v>
      </c>
      <c r="Q1030" s="2" t="s">
        <v>17077</v>
      </c>
    </row>
    <row r="1031" customFormat="false" ht="15" hidden="false" customHeight="false" outlineLevel="0" collapsed="false">
      <c r="A1031" s="8" t="s">
        <v>12164</v>
      </c>
      <c r="B1031" s="10" t="str">
        <f aca="false">'Layout Mercado Libre'!C1031</f>
        <v>Jabón Líquido Corporal Grisi Neutro Hipoalergénico 450 ml</v>
      </c>
      <c r="C1031" s="2" t="s">
        <v>89</v>
      </c>
      <c r="D1031" s="2" t="s">
        <v>13864</v>
      </c>
      <c r="E1031" s="2" t="s">
        <v>13865</v>
      </c>
      <c r="F1031" s="2" t="s">
        <v>13873</v>
      </c>
      <c r="G1031" s="2"/>
      <c r="H1031" s="2"/>
      <c r="I1031" s="2" t="s">
        <v>17078</v>
      </c>
      <c r="J1031" s="2"/>
      <c r="K1031" s="2" t="n">
        <v>30</v>
      </c>
      <c r="L1031" s="2"/>
      <c r="M1031" s="2" t="s">
        <v>17079</v>
      </c>
      <c r="N1031" s="2" t="n">
        <f aca="false">COUNTA('Layout Mercado Libre'!AH1031:AM1031)</f>
        <v>2</v>
      </c>
      <c r="O1031" s="2" t="s">
        <v>13882</v>
      </c>
      <c r="P1031" s="2" t="n">
        <v>0</v>
      </c>
      <c r="Q1031" s="2" t="s">
        <v>17080</v>
      </c>
    </row>
    <row r="1032" customFormat="false" ht="15" hidden="false" customHeight="false" outlineLevel="0" collapsed="false">
      <c r="A1032" s="8" t="s">
        <v>12177</v>
      </c>
      <c r="B1032" s="10" t="str">
        <f aca="false">'Layout Mercado Libre'!C1032</f>
        <v>Espuma Modeladora Caprice Final Touch 200 g</v>
      </c>
      <c r="C1032" s="2" t="s">
        <v>89</v>
      </c>
      <c r="D1032" s="2" t="s">
        <v>13864</v>
      </c>
      <c r="E1032" s="2" t="s">
        <v>13865</v>
      </c>
      <c r="F1032" s="2" t="s">
        <v>13873</v>
      </c>
      <c r="G1032" s="2"/>
      <c r="H1032" s="2"/>
      <c r="I1032" s="2" t="s">
        <v>17081</v>
      </c>
      <c r="J1032" s="2"/>
      <c r="K1032" s="2" t="n">
        <v>131</v>
      </c>
      <c r="L1032" s="2"/>
      <c r="M1032" s="2" t="s">
        <v>17082</v>
      </c>
      <c r="N1032" s="2" t="n">
        <f aca="false">COUNTA('Layout Mercado Libre'!AH1032:AM1032)</f>
        <v>2</v>
      </c>
      <c r="O1032" s="2" t="s">
        <v>13882</v>
      </c>
      <c r="P1032" s="2" t="n">
        <v>0</v>
      </c>
      <c r="Q1032" s="2" t="s">
        <v>17083</v>
      </c>
    </row>
    <row r="1033" customFormat="false" ht="15" hidden="false" customHeight="false" outlineLevel="0" collapsed="false">
      <c r="A1033" s="8" t="s">
        <v>12187</v>
      </c>
      <c r="B1033" s="10" t="str">
        <f aca="false">'Layout Mercado Libre'!C1033</f>
        <v>Madecassol C Metronidazol 300 mg/15 mg/6 mg 12 Óvulos</v>
      </c>
      <c r="C1033" s="2" t="s">
        <v>89</v>
      </c>
      <c r="D1033" s="2" t="s">
        <v>13945</v>
      </c>
      <c r="E1033" s="2" t="s">
        <v>13946</v>
      </c>
      <c r="F1033" s="2" t="s">
        <v>13866</v>
      </c>
      <c r="G1033" s="2" t="s">
        <v>14142</v>
      </c>
      <c r="H1033" s="2" t="s">
        <v>14143</v>
      </c>
      <c r="I1033" s="2" t="s">
        <v>17084</v>
      </c>
      <c r="J1033" s="2"/>
      <c r="K1033" s="2" t="n">
        <v>0</v>
      </c>
      <c r="L1033" s="2"/>
      <c r="M1033" s="2" t="s">
        <v>17085</v>
      </c>
      <c r="N1033" s="2" t="n">
        <f aca="false">COUNTA('Layout Mercado Libre'!AH1033:AM1033)</f>
        <v>1</v>
      </c>
      <c r="O1033" s="2" t="s">
        <v>13871</v>
      </c>
      <c r="P1033" s="2" t="n">
        <v>0</v>
      </c>
      <c r="Q1033" s="2" t="s">
        <v>17086</v>
      </c>
    </row>
    <row r="1034" customFormat="false" ht="15" hidden="false" customHeight="false" outlineLevel="0" collapsed="false">
      <c r="A1034" s="8" t="s">
        <v>12197</v>
      </c>
      <c r="B1034" s="10" t="str">
        <f aca="false">'Layout Mercado Libre'!C1034</f>
        <v>Plaquenil Hidroxicloroquina 200 mg 20 Tabletas</v>
      </c>
      <c r="C1034" s="2" t="s">
        <v>89</v>
      </c>
      <c r="D1034" s="2" t="s">
        <v>13864</v>
      </c>
      <c r="E1034" s="2" t="s">
        <v>13865</v>
      </c>
      <c r="F1034" s="2" t="s">
        <v>13866</v>
      </c>
      <c r="G1034" s="2" t="s">
        <v>13940</v>
      </c>
      <c r="H1034" s="2" t="s">
        <v>13941</v>
      </c>
      <c r="I1034" s="2" t="s">
        <v>17087</v>
      </c>
      <c r="J1034" s="2"/>
      <c r="K1034" s="2" t="n">
        <v>28</v>
      </c>
      <c r="L1034" s="2"/>
      <c r="M1034" s="2" t="s">
        <v>17088</v>
      </c>
      <c r="N1034" s="2" t="n">
        <f aca="false">COUNTA('Layout Mercado Libre'!AH1034:AM1034)</f>
        <v>2</v>
      </c>
      <c r="O1034" s="2" t="s">
        <v>13882</v>
      </c>
      <c r="P1034" s="2" t="n">
        <v>1</v>
      </c>
      <c r="Q1034" s="2" t="s">
        <v>17089</v>
      </c>
    </row>
    <row r="1035" customFormat="false" ht="15" hidden="false" customHeight="false" outlineLevel="0" collapsed="false">
      <c r="A1035" s="8" t="s">
        <v>12207</v>
      </c>
      <c r="B1035" s="10" t="str">
        <f aca="false">'Layout Mercado Libre'!C1035</f>
        <v>Edarbi Azilsartán Medoxomilo 80 mg 28 Tabletas</v>
      </c>
      <c r="C1035" s="2" t="s">
        <v>89</v>
      </c>
      <c r="D1035" s="2" t="s">
        <v>13864</v>
      </c>
      <c r="E1035" s="2" t="s">
        <v>13865</v>
      </c>
      <c r="F1035" s="2" t="s">
        <v>13866</v>
      </c>
      <c r="G1035" s="2" t="s">
        <v>14465</v>
      </c>
      <c r="H1035" s="2" t="s">
        <v>14466</v>
      </c>
      <c r="I1035" s="2"/>
      <c r="J1035" s="2"/>
      <c r="K1035" s="2" t="n">
        <v>12</v>
      </c>
      <c r="L1035" s="2"/>
      <c r="M1035" s="2" t="s">
        <v>17090</v>
      </c>
      <c r="N1035" s="2" t="n">
        <f aca="false">COUNTA('Layout Mercado Libre'!AH1035:AM1035)</f>
        <v>2</v>
      </c>
      <c r="O1035" s="2" t="s">
        <v>13871</v>
      </c>
      <c r="P1035" s="2" t="n">
        <v>1</v>
      </c>
      <c r="Q1035" s="2" t="s">
        <v>17091</v>
      </c>
    </row>
    <row r="1036" customFormat="false" ht="15" hidden="false" customHeight="false" outlineLevel="0" collapsed="false">
      <c r="A1036" s="8" t="s">
        <v>12219</v>
      </c>
      <c r="B1036" s="10" t="str">
        <f aca="false">'Layout Mercado Libre'!C1036</f>
        <v>Cepillo Dental Oral-B Indicator 40 Suave 2 Piezas</v>
      </c>
      <c r="C1036" s="2" t="s">
        <v>89</v>
      </c>
      <c r="D1036" s="2" t="s">
        <v>13864</v>
      </c>
      <c r="E1036" s="2" t="s">
        <v>13865</v>
      </c>
      <c r="F1036" s="2" t="s">
        <v>13873</v>
      </c>
      <c r="G1036" s="2"/>
      <c r="H1036" s="2"/>
      <c r="I1036" s="2" t="s">
        <v>17092</v>
      </c>
      <c r="J1036" s="2"/>
      <c r="K1036" s="2" t="n">
        <v>18</v>
      </c>
      <c r="L1036" s="2"/>
      <c r="M1036" s="2" t="s">
        <v>17093</v>
      </c>
      <c r="N1036" s="2" t="n">
        <f aca="false">COUNTA('Layout Mercado Libre'!AH1036:AM1036)</f>
        <v>1</v>
      </c>
      <c r="O1036" s="2" t="s">
        <v>13871</v>
      </c>
      <c r="P1036" s="2" t="n">
        <v>0</v>
      </c>
      <c r="Q1036" s="2" t="s">
        <v>17094</v>
      </c>
    </row>
    <row r="1037" customFormat="false" ht="15" hidden="false" customHeight="false" outlineLevel="0" collapsed="false">
      <c r="A1037" s="8" t="s">
        <v>12228</v>
      </c>
      <c r="B1037" s="10" t="str">
        <f aca="false">'Layout Mercado Libre'!C1037</f>
        <v>Xarelto Rivaroxabán 10 mg 30 Comprimidos</v>
      </c>
      <c r="C1037" s="2" t="s">
        <v>89</v>
      </c>
      <c r="D1037" s="2" t="s">
        <v>13864</v>
      </c>
      <c r="E1037" s="2" t="s">
        <v>13865</v>
      </c>
      <c r="F1037" s="2" t="s">
        <v>13866</v>
      </c>
      <c r="G1037" s="2" t="s">
        <v>13884</v>
      </c>
      <c r="H1037" s="2" t="s">
        <v>13885</v>
      </c>
      <c r="I1037" s="2" t="s">
        <v>17095</v>
      </c>
      <c r="J1037" s="2"/>
      <c r="K1037" s="2" t="n">
        <v>0</v>
      </c>
      <c r="L1037" s="2"/>
      <c r="M1037" s="2" t="s">
        <v>17096</v>
      </c>
      <c r="N1037" s="2" t="n">
        <f aca="false">COUNTA('Layout Mercado Libre'!AH1037:AM1037)</f>
        <v>1</v>
      </c>
      <c r="O1037" s="2" t="s">
        <v>13938</v>
      </c>
      <c r="P1037" s="2" t="n">
        <v>0</v>
      </c>
      <c r="Q1037" s="2" t="s">
        <v>17097</v>
      </c>
    </row>
    <row r="1038" customFormat="false" ht="15" hidden="false" customHeight="false" outlineLevel="0" collapsed="false">
      <c r="A1038" s="8" t="s">
        <v>12235</v>
      </c>
      <c r="B1038" s="10" t="str">
        <f aca="false">'Layout Mercado Libre'!C1038</f>
        <v>Clobesol Crema Clobetasol 0.05% 30 g</v>
      </c>
      <c r="C1038" s="2" t="s">
        <v>89</v>
      </c>
      <c r="D1038" s="2" t="s">
        <v>13864</v>
      </c>
      <c r="E1038" s="2" t="s">
        <v>13865</v>
      </c>
      <c r="F1038" s="2" t="s">
        <v>13866</v>
      </c>
      <c r="G1038" s="2" t="s">
        <v>14493</v>
      </c>
      <c r="H1038" s="2" t="s">
        <v>14494</v>
      </c>
      <c r="I1038" s="2" t="s">
        <v>17098</v>
      </c>
      <c r="J1038" s="2"/>
      <c r="K1038" s="2" t="n">
        <v>48</v>
      </c>
      <c r="L1038" s="2"/>
      <c r="M1038" s="2" t="s">
        <v>17099</v>
      </c>
      <c r="N1038" s="2" t="n">
        <f aca="false">COUNTA('Layout Mercado Libre'!AH1038:AM1038)</f>
        <v>2</v>
      </c>
      <c r="O1038" s="2" t="s">
        <v>13882</v>
      </c>
      <c r="P1038" s="2" t="n">
        <v>0</v>
      </c>
      <c r="Q1038" s="2" t="s">
        <v>17100</v>
      </c>
    </row>
    <row r="1039" customFormat="false" ht="15" hidden="false" customHeight="false" outlineLevel="0" collapsed="false">
      <c r="A1039" s="8" t="s">
        <v>12247</v>
      </c>
      <c r="B1039" s="10" t="str">
        <f aca="false">'Layout Mercado Libre'!C1039</f>
        <v>Degregan Clopidogrel 75 mg 28 Tabletas</v>
      </c>
      <c r="C1039" s="2" t="s">
        <v>89</v>
      </c>
      <c r="D1039" s="2" t="s">
        <v>13864</v>
      </c>
      <c r="E1039" s="2" t="s">
        <v>13865</v>
      </c>
      <c r="F1039" s="2" t="s">
        <v>13866</v>
      </c>
      <c r="G1039" s="2" t="s">
        <v>14465</v>
      </c>
      <c r="H1039" s="2" t="s">
        <v>14466</v>
      </c>
      <c r="I1039" s="2" t="s">
        <v>17101</v>
      </c>
      <c r="J1039" s="2"/>
      <c r="K1039" s="2" t="n">
        <v>12</v>
      </c>
      <c r="L1039" s="2"/>
      <c r="M1039" s="2" t="s">
        <v>17102</v>
      </c>
      <c r="N1039" s="2" t="n">
        <f aca="false">COUNTA('Layout Mercado Libre'!AH1039:AM1039)</f>
        <v>2</v>
      </c>
      <c r="O1039" s="2" t="s">
        <v>13882</v>
      </c>
      <c r="P1039" s="2" t="n">
        <v>0</v>
      </c>
      <c r="Q1039" s="2" t="s">
        <v>17103</v>
      </c>
    </row>
    <row r="1040" customFormat="false" ht="15" hidden="false" customHeight="false" outlineLevel="0" collapsed="false">
      <c r="A1040" s="8" t="s">
        <v>12259</v>
      </c>
      <c r="B1040" s="10" t="str">
        <f aca="false">'Layout Mercado Libre'!C1040</f>
        <v>Pañales Kleenbebé Movilastic Extra Jumbo Etapa 6 40 Piezas</v>
      </c>
      <c r="C1040" s="2" t="s">
        <v>89</v>
      </c>
      <c r="D1040" s="2" t="s">
        <v>13945</v>
      </c>
      <c r="E1040" s="2" t="s">
        <v>13946</v>
      </c>
      <c r="F1040" s="2" t="s">
        <v>13873</v>
      </c>
      <c r="G1040" s="2"/>
      <c r="H1040" s="2"/>
      <c r="I1040" s="2" t="s">
        <v>17104</v>
      </c>
      <c r="J1040" s="2"/>
      <c r="K1040" s="2" t="n">
        <v>59</v>
      </c>
      <c r="L1040" s="2"/>
      <c r="M1040" s="2" t="s">
        <v>17105</v>
      </c>
      <c r="N1040" s="2" t="n">
        <f aca="false">COUNTA('Layout Mercado Libre'!AH1040:AM1040)</f>
        <v>1</v>
      </c>
      <c r="O1040" s="2" t="s">
        <v>13871</v>
      </c>
      <c r="P1040" s="2" t="n">
        <v>0</v>
      </c>
      <c r="Q1040" s="2" t="s">
        <v>17106</v>
      </c>
    </row>
    <row r="1041" customFormat="false" ht="15" hidden="false" customHeight="false" outlineLevel="0" collapsed="false">
      <c r="A1041" s="8" t="s">
        <v>12268</v>
      </c>
      <c r="B1041" s="10" t="str">
        <f aca="false">'Layout Mercado Libre'!C1041</f>
        <v>Divelgel Pinaverio 100 mg Dimeticona 300 mg 16 Cápsulas</v>
      </c>
      <c r="C1041" s="2" t="s">
        <v>89</v>
      </c>
      <c r="D1041" s="2" t="s">
        <v>13864</v>
      </c>
      <c r="E1041" s="2" t="s">
        <v>13865</v>
      </c>
      <c r="F1041" s="2" t="s">
        <v>13914</v>
      </c>
      <c r="G1041" s="2"/>
      <c r="H1041" s="2"/>
      <c r="I1041" s="2" t="s">
        <v>17107</v>
      </c>
      <c r="J1041" s="2"/>
      <c r="K1041" s="2" t="n">
        <v>272</v>
      </c>
      <c r="L1041" s="2"/>
      <c r="M1041" s="2" t="s">
        <v>17108</v>
      </c>
      <c r="N1041" s="2" t="n">
        <f aca="false">COUNTA('Layout Mercado Libre'!AH1041:AM1041)</f>
        <v>3</v>
      </c>
      <c r="O1041" s="2" t="s">
        <v>13882</v>
      </c>
      <c r="P1041" s="2" t="n">
        <v>0</v>
      </c>
      <c r="Q1041" s="2" t="s">
        <v>17109</v>
      </c>
    </row>
    <row r="1042" customFormat="false" ht="15" hidden="false" customHeight="false" outlineLevel="0" collapsed="false">
      <c r="A1042" s="8" t="s">
        <v>12282</v>
      </c>
      <c r="B1042" s="10" t="str">
        <f aca="false">'Layout Mercado Libre'!C1042</f>
        <v>Ulsen Omeprazol 20 mg 28 Cápsulas Duo Pack</v>
      </c>
      <c r="C1042" s="2" t="s">
        <v>89</v>
      </c>
      <c r="D1042" s="2" t="s">
        <v>13864</v>
      </c>
      <c r="E1042" s="2" t="s">
        <v>13865</v>
      </c>
      <c r="F1042" s="2" t="s">
        <v>13932</v>
      </c>
      <c r="G1042" s="2"/>
      <c r="H1042" s="2"/>
      <c r="I1042" s="2" t="s">
        <v>17110</v>
      </c>
      <c r="J1042" s="2"/>
      <c r="K1042" s="2" t="n">
        <v>67</v>
      </c>
      <c r="L1042" s="2"/>
      <c r="M1042" s="2" t="s">
        <v>17111</v>
      </c>
      <c r="N1042" s="2" t="n">
        <f aca="false">COUNTA('Layout Mercado Libre'!AH1042:AM1042)</f>
        <v>2</v>
      </c>
      <c r="O1042" s="2" t="s">
        <v>13882</v>
      </c>
      <c r="P1042" s="2" t="n">
        <v>0</v>
      </c>
      <c r="Q1042" s="2" t="s">
        <v>17112</v>
      </c>
    </row>
    <row r="1043" customFormat="false" ht="15" hidden="false" customHeight="false" outlineLevel="0" collapsed="false">
      <c r="A1043" s="8" t="s">
        <v>12294</v>
      </c>
      <c r="B1043" s="10" t="str">
        <f aca="false">'Layout Mercado Libre'!C1043</f>
        <v>Jabón en Barra Grisi Neutro 3 Piezas de 150 g</v>
      </c>
      <c r="C1043" s="2" t="s">
        <v>89</v>
      </c>
      <c r="D1043" s="2" t="s">
        <v>13864</v>
      </c>
      <c r="E1043" s="2" t="s">
        <v>13865</v>
      </c>
      <c r="F1043" s="2" t="s">
        <v>13873</v>
      </c>
      <c r="G1043" s="2"/>
      <c r="H1043" s="2"/>
      <c r="I1043" s="2"/>
      <c r="J1043" s="2"/>
      <c r="K1043" s="2" t="n">
        <v>311</v>
      </c>
      <c r="L1043" s="2"/>
      <c r="M1043" s="2" t="s">
        <v>17113</v>
      </c>
      <c r="N1043" s="2" t="n">
        <f aca="false">COUNTA('Layout Mercado Libre'!AH1043:AM1043)</f>
        <v>2</v>
      </c>
      <c r="O1043" s="2" t="s">
        <v>13871</v>
      </c>
      <c r="P1043" s="2" t="n">
        <v>0</v>
      </c>
      <c r="Q1043" s="2" t="s">
        <v>17114</v>
      </c>
    </row>
    <row r="1044" customFormat="false" ht="15" hidden="false" customHeight="false" outlineLevel="0" collapsed="false">
      <c r="A1044" s="8" t="s">
        <v>12305</v>
      </c>
      <c r="B1044" s="10" t="str">
        <f aca="false">'Layout Mercado Libre'!C1044</f>
        <v>Inhibitron Dual Omeprazol 20 mg 14 Cápsulas</v>
      </c>
      <c r="C1044" s="2" t="s">
        <v>89</v>
      </c>
      <c r="D1044" s="2" t="s">
        <v>13945</v>
      </c>
      <c r="E1044" s="2" t="s">
        <v>13865</v>
      </c>
      <c r="F1044" s="2" t="s">
        <v>13914</v>
      </c>
      <c r="G1044" s="2"/>
      <c r="H1044" s="2"/>
      <c r="I1044" s="2" t="s">
        <v>17115</v>
      </c>
      <c r="J1044" s="2"/>
      <c r="K1044" s="2" t="n">
        <v>10</v>
      </c>
      <c r="L1044" s="2" t="s">
        <v>17116</v>
      </c>
      <c r="M1044" s="2" t="s">
        <v>17117</v>
      </c>
      <c r="N1044" s="2" t="n">
        <f aca="false">COUNTA('Layout Mercado Libre'!AH1044:AM1044)</f>
        <v>2</v>
      </c>
      <c r="O1044" s="2" t="s">
        <v>13882</v>
      </c>
      <c r="P1044" s="2" t="n">
        <v>0</v>
      </c>
      <c r="Q1044" s="2" t="s">
        <v>17118</v>
      </c>
    </row>
    <row r="1045" customFormat="false" ht="15" hidden="false" customHeight="false" outlineLevel="0" collapsed="false">
      <c r="A1045" s="8" t="s">
        <v>12314</v>
      </c>
      <c r="B1045" s="10" t="str">
        <f aca="false">'Layout Mercado Libre'!C1045</f>
        <v>Desodorante Axe Anarchy Mujer Aerosol 150 ml</v>
      </c>
      <c r="C1045" s="2" t="s">
        <v>89</v>
      </c>
      <c r="D1045" s="2" t="s">
        <v>13864</v>
      </c>
      <c r="E1045" s="2" t="s">
        <v>13865</v>
      </c>
      <c r="F1045" s="2" t="s">
        <v>13873</v>
      </c>
      <c r="G1045" s="2"/>
      <c r="H1045" s="2"/>
      <c r="I1045" s="2" t="s">
        <v>17119</v>
      </c>
      <c r="J1045" s="2"/>
      <c r="K1045" s="2" t="n">
        <v>73</v>
      </c>
      <c r="L1045" s="2" t="s">
        <v>17120</v>
      </c>
      <c r="M1045" s="2" t="s">
        <v>17121</v>
      </c>
      <c r="N1045" s="2" t="n">
        <f aca="false">COUNTA('Layout Mercado Libre'!AH1045:AM1045)</f>
        <v>2</v>
      </c>
      <c r="O1045" s="2" t="s">
        <v>13871</v>
      </c>
      <c r="P1045" s="2" t="n">
        <v>0</v>
      </c>
      <c r="Q1045" s="2" t="s">
        <v>17122</v>
      </c>
    </row>
    <row r="1046" customFormat="false" ht="15" hidden="false" customHeight="false" outlineLevel="0" collapsed="false">
      <c r="A1046" s="8" t="s">
        <v>12325</v>
      </c>
      <c r="B1046" s="10" t="str">
        <f aca="false">'Layout Mercado Libre'!C1046</f>
        <v>Cepillo Dental Oral-B Indicator Suave 60 1 Pieza</v>
      </c>
      <c r="C1046" s="2" t="s">
        <v>89</v>
      </c>
      <c r="D1046" s="2" t="s">
        <v>13864</v>
      </c>
      <c r="E1046" s="2" t="s">
        <v>13865</v>
      </c>
      <c r="F1046" s="2" t="s">
        <v>13873</v>
      </c>
      <c r="G1046" s="2"/>
      <c r="H1046" s="2"/>
      <c r="I1046" s="2" t="s">
        <v>17123</v>
      </c>
      <c r="J1046" s="2"/>
      <c r="K1046" s="2" t="n">
        <v>410</v>
      </c>
      <c r="L1046" s="2" t="s">
        <v>17124</v>
      </c>
      <c r="M1046" s="2" t="s">
        <v>17125</v>
      </c>
      <c r="N1046" s="2" t="n">
        <f aca="false">COUNTA('Layout Mercado Libre'!AH1046:AM1046)</f>
        <v>1</v>
      </c>
      <c r="O1046" s="2" t="s">
        <v>13871</v>
      </c>
      <c r="P1046" s="2" t="n">
        <v>0</v>
      </c>
      <c r="Q1046" s="2" t="s">
        <v>17126</v>
      </c>
    </row>
    <row r="1047" customFormat="false" ht="15" hidden="false" customHeight="false" outlineLevel="0" collapsed="false">
      <c r="A1047" s="8" t="s">
        <v>12334</v>
      </c>
      <c r="B1047" s="10" t="str">
        <f aca="false">'Layout Mercado Libre'!C1047</f>
        <v>Cicloferon Xtrm Aciclovir Lidocaína Spray 50 ml</v>
      </c>
      <c r="C1047" s="2" t="s">
        <v>89</v>
      </c>
      <c r="D1047" s="2" t="s">
        <v>13864</v>
      </c>
      <c r="E1047" s="2" t="s">
        <v>13865</v>
      </c>
      <c r="F1047" s="2" t="s">
        <v>13914</v>
      </c>
      <c r="G1047" s="2"/>
      <c r="H1047" s="2"/>
      <c r="I1047" s="2" t="s">
        <v>17127</v>
      </c>
      <c r="J1047" s="2"/>
      <c r="K1047" s="2" t="n">
        <v>14</v>
      </c>
      <c r="L1047" s="2" t="s">
        <v>17128</v>
      </c>
      <c r="M1047" s="2" t="s">
        <v>17129</v>
      </c>
      <c r="N1047" s="2" t="n">
        <f aca="false">COUNTA('Layout Mercado Libre'!AH1047:AM1047)</f>
        <v>2</v>
      </c>
      <c r="O1047" s="2" t="s">
        <v>13871</v>
      </c>
      <c r="P1047" s="2" t="n">
        <v>0</v>
      </c>
      <c r="Q1047" s="2" t="s">
        <v>17130</v>
      </c>
    </row>
    <row r="1048" customFormat="false" ht="15" hidden="false" customHeight="false" outlineLevel="0" collapsed="false">
      <c r="A1048" s="8" t="s">
        <v>12346</v>
      </c>
      <c r="B1048" s="10" t="str">
        <f aca="false">'Layout Mercado Libre'!C1048</f>
        <v>Amoxiclav 250 mg/62.5 mg por 5 ml Suspensión 75 ml</v>
      </c>
      <c r="C1048" s="2" t="s">
        <v>89</v>
      </c>
      <c r="D1048" s="2" t="s">
        <v>13864</v>
      </c>
      <c r="E1048" s="2" t="s">
        <v>13865</v>
      </c>
      <c r="F1048" s="2" t="s">
        <v>13866</v>
      </c>
      <c r="G1048" s="2" t="s">
        <v>13967</v>
      </c>
      <c r="H1048" s="2" t="s">
        <v>13968</v>
      </c>
      <c r="I1048" s="2" t="s">
        <v>17131</v>
      </c>
      <c r="J1048" s="2"/>
      <c r="K1048" s="2" t="n">
        <v>87</v>
      </c>
      <c r="L1048" s="2"/>
      <c r="M1048" s="2" t="s">
        <v>17132</v>
      </c>
      <c r="N1048" s="2" t="n">
        <f aca="false">COUNTA('Layout Mercado Libre'!AH1048:AM1048)</f>
        <v>3</v>
      </c>
      <c r="O1048" s="2" t="s">
        <v>13871</v>
      </c>
      <c r="P1048" s="2" t="n">
        <v>0</v>
      </c>
      <c r="Q1048" s="2" t="s">
        <v>17133</v>
      </c>
    </row>
    <row r="1049" customFormat="false" ht="15" hidden="false" customHeight="false" outlineLevel="0" collapsed="false">
      <c r="A1049" s="8" t="s">
        <v>12358</v>
      </c>
      <c r="B1049" s="10" t="str">
        <f aca="false">'Layout Mercado Libre'!C1049</f>
        <v>Aderogyl C Infantil Gotas Vitaminas A C D 30 ml</v>
      </c>
      <c r="C1049" s="2" t="s">
        <v>89</v>
      </c>
      <c r="D1049" s="2" t="s">
        <v>13864</v>
      </c>
      <c r="E1049" s="2" t="s">
        <v>13865</v>
      </c>
      <c r="F1049" s="2" t="s">
        <v>13914</v>
      </c>
      <c r="G1049" s="2"/>
      <c r="H1049" s="2"/>
      <c r="I1049" s="2" t="s">
        <v>17134</v>
      </c>
      <c r="J1049" s="2"/>
      <c r="K1049" s="2" t="n">
        <v>170</v>
      </c>
      <c r="L1049" s="2"/>
      <c r="M1049" s="2" t="s">
        <v>17135</v>
      </c>
      <c r="N1049" s="2" t="n">
        <f aca="false">COUNTA('Layout Mercado Libre'!AH1049:AM1049)</f>
        <v>1</v>
      </c>
      <c r="O1049" s="2" t="s">
        <v>13871</v>
      </c>
      <c r="P1049" s="2" t="n">
        <v>0</v>
      </c>
      <c r="Q1049" s="2" t="s">
        <v>17136</v>
      </c>
    </row>
    <row r="1050" customFormat="false" ht="15" hidden="false" customHeight="false" outlineLevel="0" collapsed="false">
      <c r="A1050" s="8" t="s">
        <v>12370</v>
      </c>
      <c r="B1050" s="10" t="str">
        <f aca="false">'Layout Mercado Libre'!C1050</f>
        <v>Gasas Estériles Dibar Monarca 10 x 10 cm 100 Piezas</v>
      </c>
      <c r="C1050" s="2" t="s">
        <v>89</v>
      </c>
      <c r="D1050" s="2" t="s">
        <v>13945</v>
      </c>
      <c r="E1050" s="2" t="s">
        <v>13946</v>
      </c>
      <c r="F1050" s="2" t="s">
        <v>13873</v>
      </c>
      <c r="G1050" s="2"/>
      <c r="H1050" s="2"/>
      <c r="I1050" s="2" t="s">
        <v>17137</v>
      </c>
      <c r="J1050" s="2"/>
      <c r="K1050" s="2" t="n">
        <v>281</v>
      </c>
      <c r="L1050" s="2" t="s">
        <v>15455</v>
      </c>
      <c r="M1050" s="2" t="s">
        <v>15456</v>
      </c>
      <c r="N1050" s="2" t="n">
        <f aca="false">COUNTA('Layout Mercado Libre'!AH1050:AM1050)</f>
        <v>4</v>
      </c>
      <c r="O1050" s="2" t="s">
        <v>13905</v>
      </c>
      <c r="P1050" s="2" t="n">
        <v>0</v>
      </c>
      <c r="Q1050" s="2" t="s">
        <v>17138</v>
      </c>
    </row>
    <row r="1051" customFormat="false" ht="15" hidden="false" customHeight="false" outlineLevel="0" collapsed="false">
      <c r="A1051" s="8" t="s">
        <v>12380</v>
      </c>
      <c r="B1051" s="10" t="str">
        <f aca="false">'Layout Mercado Libre'!C1051</f>
        <v>Jabón en Barra Grisi Neutro 150 g</v>
      </c>
      <c r="C1051" s="2" t="s">
        <v>89</v>
      </c>
      <c r="D1051" s="2" t="s">
        <v>13864</v>
      </c>
      <c r="E1051" s="2" t="s">
        <v>13865</v>
      </c>
      <c r="F1051" s="2" t="s">
        <v>13873</v>
      </c>
      <c r="G1051" s="2"/>
      <c r="H1051" s="2"/>
      <c r="I1051" s="2"/>
      <c r="J1051" s="2"/>
      <c r="K1051" s="2" t="n">
        <v>325</v>
      </c>
      <c r="L1051" s="2"/>
      <c r="M1051" s="2" t="s">
        <v>17139</v>
      </c>
      <c r="N1051" s="2" t="n">
        <f aca="false">COUNTA('Layout Mercado Libre'!AH1051:AM1051)</f>
        <v>3</v>
      </c>
      <c r="O1051" s="2" t="s">
        <v>13882</v>
      </c>
      <c r="P1051" s="2" t="n">
        <v>0</v>
      </c>
      <c r="Q1051" s="2" t="s">
        <v>17140</v>
      </c>
    </row>
    <row r="1052" customFormat="false" ht="15" hidden="false" customHeight="false" outlineLevel="0" collapsed="false">
      <c r="A1052" s="8" t="s">
        <v>12390</v>
      </c>
      <c r="B1052" s="10" t="str">
        <f aca="false">'Layout Mercado Libre'!C1052</f>
        <v>Mascarilla Garnier Fructis Hair Food Banana 350 ml</v>
      </c>
      <c r="C1052" s="2" t="s">
        <v>89</v>
      </c>
      <c r="D1052" s="2" t="s">
        <v>13864</v>
      </c>
      <c r="E1052" s="2" t="s">
        <v>13865</v>
      </c>
      <c r="F1052" s="2" t="s">
        <v>13873</v>
      </c>
      <c r="G1052" s="2"/>
      <c r="H1052" s="2"/>
      <c r="I1052" s="2" t="s">
        <v>17141</v>
      </c>
      <c r="J1052" s="2"/>
      <c r="K1052" s="2" t="n">
        <v>132</v>
      </c>
      <c r="L1052" s="2" t="s">
        <v>17142</v>
      </c>
      <c r="M1052" s="2" t="s">
        <v>17143</v>
      </c>
      <c r="N1052" s="2" t="n">
        <f aca="false">COUNTA('Layout Mercado Libre'!AH1052:AM1052)</f>
        <v>2</v>
      </c>
      <c r="O1052" s="2" t="s">
        <v>13882</v>
      </c>
      <c r="P1052" s="2" t="n">
        <v>0</v>
      </c>
      <c r="Q1052" s="2" t="s">
        <v>17144</v>
      </c>
    </row>
    <row r="1053" customFormat="false" ht="15" hidden="false" customHeight="false" outlineLevel="0" collapsed="false">
      <c r="A1053" s="8" t="s">
        <v>12403</v>
      </c>
      <c r="B1053" s="10" t="str">
        <f aca="false">'Layout Mercado Libre'!C1053</f>
        <v>Sensibit D NF Antigripal 12 Tabletas</v>
      </c>
      <c r="C1053" s="2" t="s">
        <v>89</v>
      </c>
      <c r="D1053" s="2" t="s">
        <v>13864</v>
      </c>
      <c r="E1053" s="2" t="s">
        <v>13865</v>
      </c>
      <c r="F1053" s="2" t="s">
        <v>13914</v>
      </c>
      <c r="G1053" s="2"/>
      <c r="H1053" s="2"/>
      <c r="I1053" s="2" t="s">
        <v>17145</v>
      </c>
      <c r="J1053" s="2"/>
      <c r="K1053" s="2" t="n">
        <v>0</v>
      </c>
      <c r="L1053" s="2" t="s">
        <v>17116</v>
      </c>
      <c r="M1053" s="2" t="s">
        <v>17146</v>
      </c>
      <c r="N1053" s="2" t="n">
        <f aca="false">COUNTA('Layout Mercado Libre'!AH1053:AM1053)</f>
        <v>3</v>
      </c>
      <c r="O1053" s="2" t="s">
        <v>13871</v>
      </c>
      <c r="P1053" s="2" t="n">
        <v>0</v>
      </c>
      <c r="Q1053" s="2" t="s">
        <v>17147</v>
      </c>
    </row>
    <row r="1054" customFormat="false" ht="15" hidden="false" customHeight="false" outlineLevel="0" collapsed="false">
      <c r="A1054" s="8" t="s">
        <v>12415</v>
      </c>
      <c r="B1054" s="10" t="str">
        <f aca="false">'Layout Mercado Libre'!C1054</f>
        <v>Spiolto Respimat Tiotropio Olodaterol Cartucho 4 ml</v>
      </c>
      <c r="C1054" s="2" t="s">
        <v>89</v>
      </c>
      <c r="D1054" s="2" t="s">
        <v>13864</v>
      </c>
      <c r="E1054" s="2" t="s">
        <v>13865</v>
      </c>
      <c r="F1054" s="2" t="s">
        <v>13866</v>
      </c>
      <c r="G1054" s="2" t="s">
        <v>14395</v>
      </c>
      <c r="H1054" s="2" t="s">
        <v>14396</v>
      </c>
      <c r="I1054" s="2" t="s">
        <v>17148</v>
      </c>
      <c r="J1054" s="2"/>
      <c r="K1054" s="2" t="n">
        <v>4</v>
      </c>
      <c r="L1054" s="2"/>
      <c r="M1054" s="2" t="s">
        <v>17149</v>
      </c>
      <c r="N1054" s="2" t="n">
        <f aca="false">COUNTA('Layout Mercado Libre'!AH1054:AM1054)</f>
        <v>3</v>
      </c>
      <c r="O1054" s="2" t="s">
        <v>13882</v>
      </c>
      <c r="P1054" s="2" t="n">
        <v>1</v>
      </c>
      <c r="Q1054" s="2" t="s">
        <v>17150</v>
      </c>
    </row>
    <row r="1055" customFormat="false" ht="15" hidden="false" customHeight="false" outlineLevel="0" collapsed="false">
      <c r="A1055" s="8" t="s">
        <v>12429</v>
      </c>
      <c r="B1055" s="10" t="str">
        <f aca="false">'Layout Mercado Libre'!C1055</f>
        <v>Femisan Crema Vaginal Ketoconazol Clindamicina 30 g</v>
      </c>
      <c r="C1055" s="2" t="s">
        <v>89</v>
      </c>
      <c r="D1055" s="2" t="s">
        <v>13864</v>
      </c>
      <c r="E1055" s="2" t="s">
        <v>13865</v>
      </c>
      <c r="F1055" s="2" t="s">
        <v>13866</v>
      </c>
      <c r="G1055" s="2" t="s">
        <v>14142</v>
      </c>
      <c r="H1055" s="2" t="s">
        <v>14143</v>
      </c>
      <c r="I1055" s="2" t="s">
        <v>17151</v>
      </c>
      <c r="J1055" s="2"/>
      <c r="K1055" s="2" t="n">
        <v>52</v>
      </c>
      <c r="L1055" s="2"/>
      <c r="M1055" s="2" t="s">
        <v>17152</v>
      </c>
      <c r="N1055" s="2" t="n">
        <f aca="false">COUNTA('Layout Mercado Libre'!AH1055:AM1055)</f>
        <v>2</v>
      </c>
      <c r="O1055" s="2" t="s">
        <v>13871</v>
      </c>
      <c r="P1055" s="2" t="n">
        <v>0</v>
      </c>
      <c r="Q1055" s="2" t="s">
        <v>17153</v>
      </c>
    </row>
    <row r="1056" customFormat="false" ht="15" hidden="false" customHeight="false" outlineLevel="0" collapsed="false">
      <c r="A1056" s="8" t="s">
        <v>12442</v>
      </c>
      <c r="B1056" s="10" t="str">
        <f aca="false">'Layout Mercado Libre'!C1056</f>
        <v>Carnotprim Metoclopramida 10 mg 20 Comprimidos</v>
      </c>
      <c r="C1056" s="2" t="s">
        <v>89</v>
      </c>
      <c r="D1056" s="2" t="s">
        <v>13864</v>
      </c>
      <c r="E1056" s="2" t="s">
        <v>13865</v>
      </c>
      <c r="F1056" s="2" t="s">
        <v>13866</v>
      </c>
      <c r="G1056" s="2" t="s">
        <v>13889</v>
      </c>
      <c r="H1056" s="2" t="s">
        <v>13890</v>
      </c>
      <c r="I1056" s="2" t="s">
        <v>17154</v>
      </c>
      <c r="J1056" s="2"/>
      <c r="K1056" s="2" t="n">
        <v>23</v>
      </c>
      <c r="L1056" s="2" t="s">
        <v>17155</v>
      </c>
      <c r="M1056" s="2" t="s">
        <v>17156</v>
      </c>
      <c r="N1056" s="2" t="n">
        <f aca="false">COUNTA('Layout Mercado Libre'!AH1056:AM1056)</f>
        <v>2</v>
      </c>
      <c r="O1056" s="2" t="s">
        <v>13882</v>
      </c>
      <c r="P1056" s="2" t="n">
        <v>0</v>
      </c>
      <c r="Q1056" s="2" t="s">
        <v>17157</v>
      </c>
    </row>
    <row r="1057" customFormat="false" ht="15" hidden="false" customHeight="false" outlineLevel="0" collapsed="false">
      <c r="A1057" s="8" t="s">
        <v>12454</v>
      </c>
      <c r="B1057" s="10" t="str">
        <f aca="false">'Layout Mercado Libre'!C1057</f>
        <v>Crema Facial Pond's Rejuveness Antiarrugas Día 200 g</v>
      </c>
      <c r="C1057" s="2" t="s">
        <v>89</v>
      </c>
      <c r="D1057" s="2" t="s">
        <v>13864</v>
      </c>
      <c r="E1057" s="2" t="s">
        <v>13865</v>
      </c>
      <c r="F1057" s="2" t="s">
        <v>13873</v>
      </c>
      <c r="G1057" s="2"/>
      <c r="H1057" s="2"/>
      <c r="I1057" s="2" t="s">
        <v>17158</v>
      </c>
      <c r="J1057" s="2"/>
      <c r="K1057" s="2" t="n">
        <v>97</v>
      </c>
      <c r="L1057" s="2"/>
      <c r="M1057" s="2" t="s">
        <v>17159</v>
      </c>
      <c r="N1057" s="2" t="n">
        <f aca="false">COUNTA('Layout Mercado Libre'!AH1057:AM1057)</f>
        <v>2</v>
      </c>
      <c r="O1057" s="2" t="s">
        <v>13882</v>
      </c>
      <c r="P1057" s="2" t="n">
        <v>0</v>
      </c>
      <c r="Q1057" s="2" t="s">
        <v>17160</v>
      </c>
    </row>
    <row r="1058" customFormat="false" ht="15" hidden="false" customHeight="false" outlineLevel="0" collapsed="false">
      <c r="A1058" s="8" t="s">
        <v>12463</v>
      </c>
      <c r="B1058" s="10" t="str">
        <f aca="false">'Layout Mercado Libre'!C1058</f>
        <v>Unasal Terbinafina 250 mg 30 Tabletas</v>
      </c>
      <c r="C1058" s="2" t="s">
        <v>89</v>
      </c>
      <c r="D1058" s="2" t="s">
        <v>13864</v>
      </c>
      <c r="E1058" s="2" t="s">
        <v>13865</v>
      </c>
      <c r="F1058" s="2" t="s">
        <v>13866</v>
      </c>
      <c r="G1058" s="2" t="s">
        <v>13967</v>
      </c>
      <c r="H1058" s="2" t="s">
        <v>13968</v>
      </c>
      <c r="I1058" s="2" t="s">
        <v>17161</v>
      </c>
      <c r="J1058" s="2"/>
      <c r="K1058" s="2" t="n">
        <v>41</v>
      </c>
      <c r="L1058" s="2"/>
      <c r="M1058" s="2" t="s">
        <v>17162</v>
      </c>
      <c r="N1058" s="2" t="n">
        <f aca="false">COUNTA('Layout Mercado Libre'!AH1058:AM1058)</f>
        <v>3</v>
      </c>
      <c r="O1058" s="2" t="s">
        <v>13871</v>
      </c>
      <c r="P1058" s="2" t="n">
        <v>1</v>
      </c>
      <c r="Q1058" s="2" t="s">
        <v>17163</v>
      </c>
    </row>
    <row r="1059" customFormat="false" ht="15" hidden="false" customHeight="false" outlineLevel="0" collapsed="false">
      <c r="A1059" s="8" t="s">
        <v>12476</v>
      </c>
      <c r="B1059" s="10" t="str">
        <f aca="false">'Layout Mercado Libre'!C1059</f>
        <v>Azulfidina Sulfasalazina 500 mg 60 Tabletas</v>
      </c>
      <c r="C1059" s="2" t="s">
        <v>89</v>
      </c>
      <c r="D1059" s="2" t="s">
        <v>13945</v>
      </c>
      <c r="E1059" s="2" t="s">
        <v>13946</v>
      </c>
      <c r="F1059" s="2" t="s">
        <v>13866</v>
      </c>
      <c r="G1059" s="2" t="s">
        <v>13889</v>
      </c>
      <c r="H1059" s="2" t="s">
        <v>13890</v>
      </c>
      <c r="I1059" s="2" t="s">
        <v>17164</v>
      </c>
      <c r="J1059" s="2"/>
      <c r="K1059" s="2" t="n">
        <v>32</v>
      </c>
      <c r="L1059" s="2" t="s">
        <v>17165</v>
      </c>
      <c r="M1059" s="2" t="s">
        <v>17166</v>
      </c>
      <c r="N1059" s="2" t="n">
        <f aca="false">COUNTA('Layout Mercado Libre'!AH1059:AM1059)</f>
        <v>3</v>
      </c>
      <c r="O1059" s="2" t="s">
        <v>13882</v>
      </c>
      <c r="P1059" s="2" t="n">
        <v>0</v>
      </c>
      <c r="Q1059" s="2" t="s">
        <v>17167</v>
      </c>
    </row>
    <row r="1060" customFormat="false" ht="15" hidden="false" customHeight="false" outlineLevel="0" collapsed="false">
      <c r="A1060" s="8" t="s">
        <v>12490</v>
      </c>
      <c r="B1060" s="10" t="str">
        <f aca="false">'Layout Mercado Libre'!C1060</f>
        <v>Libertrim Pediátrico Trimebutina Suspensión 30 ml</v>
      </c>
      <c r="C1060" s="2" t="s">
        <v>89</v>
      </c>
      <c r="D1060" s="2" t="s">
        <v>13864</v>
      </c>
      <c r="E1060" s="2" t="s">
        <v>13865</v>
      </c>
      <c r="F1060" s="2" t="s">
        <v>13866</v>
      </c>
      <c r="G1060" s="2" t="s">
        <v>13889</v>
      </c>
      <c r="H1060" s="2" t="s">
        <v>13890</v>
      </c>
      <c r="I1060" s="2" t="s">
        <v>17168</v>
      </c>
      <c r="J1060" s="2"/>
      <c r="K1060" s="2" t="n">
        <v>50</v>
      </c>
      <c r="L1060" s="2" t="s">
        <v>17169</v>
      </c>
      <c r="M1060" s="2" t="s">
        <v>17170</v>
      </c>
      <c r="N1060" s="2" t="n">
        <f aca="false">COUNTA('Layout Mercado Libre'!AH1060:AM1060)</f>
        <v>2</v>
      </c>
      <c r="O1060" s="2" t="s">
        <v>13882</v>
      </c>
      <c r="P1060" s="2" t="n">
        <v>0</v>
      </c>
      <c r="Q1060" s="2" t="s">
        <v>17171</v>
      </c>
    </row>
    <row r="1061" customFormat="false" ht="15" hidden="false" customHeight="false" outlineLevel="0" collapsed="false">
      <c r="A1061" s="8" t="s">
        <v>12504</v>
      </c>
      <c r="B1061" s="10" t="str">
        <f aca="false">'Layout Mercado Libre'!C1061</f>
        <v>Jeringa BD Plastipak 10 ml 22G x 32 mm Caja 100 Piezas</v>
      </c>
      <c r="C1061" s="2" t="s">
        <v>89</v>
      </c>
      <c r="D1061" s="2" t="s">
        <v>13945</v>
      </c>
      <c r="E1061" s="2" t="s">
        <v>13946</v>
      </c>
      <c r="F1061" s="2" t="s">
        <v>13873</v>
      </c>
      <c r="G1061" s="2"/>
      <c r="H1061" s="2"/>
      <c r="I1061" s="2" t="s">
        <v>17172</v>
      </c>
      <c r="J1061" s="2"/>
      <c r="K1061" s="2" t="n">
        <v>0</v>
      </c>
      <c r="L1061" s="2"/>
      <c r="M1061" s="2" t="s">
        <v>17173</v>
      </c>
      <c r="N1061" s="2" t="n">
        <f aca="false">COUNTA('Layout Mercado Libre'!AH1061:AM1061)</f>
        <v>2</v>
      </c>
      <c r="O1061" s="2" t="s">
        <v>13938</v>
      </c>
      <c r="P1061" s="2" t="n">
        <v>0</v>
      </c>
      <c r="Q1061" s="2" t="s">
        <v>17174</v>
      </c>
    </row>
    <row r="1062" customFormat="false" ht="15" hidden="false" customHeight="false" outlineLevel="0" collapsed="false">
      <c r="A1062" s="8" t="s">
        <v>12512</v>
      </c>
      <c r="B1062" s="10" t="str">
        <f aca="false">'Layout Mercado Libre'!C1062</f>
        <v>Ajolotius Jarabe Sin Azúcar Suplemento 250 ml</v>
      </c>
      <c r="C1062" s="2" t="s">
        <v>89</v>
      </c>
      <c r="D1062" s="2" t="s">
        <v>13864</v>
      </c>
      <c r="E1062" s="2" t="s">
        <v>13865</v>
      </c>
      <c r="F1062" s="2" t="s">
        <v>13873</v>
      </c>
      <c r="G1062" s="2"/>
      <c r="H1062" s="2"/>
      <c r="I1062" s="2" t="s">
        <v>17175</v>
      </c>
      <c r="J1062" s="2"/>
      <c r="K1062" s="2" t="n">
        <v>617</v>
      </c>
      <c r="L1062" s="2"/>
      <c r="M1062" s="2" t="s">
        <v>17176</v>
      </c>
      <c r="N1062" s="2" t="n">
        <f aca="false">COUNTA('Layout Mercado Libre'!AH1062:AM1062)</f>
        <v>1</v>
      </c>
      <c r="O1062" s="2" t="s">
        <v>13871</v>
      </c>
      <c r="P1062" s="2" t="n">
        <v>0</v>
      </c>
      <c r="Q1062" s="2" t="s">
        <v>17177</v>
      </c>
    </row>
    <row r="1063" customFormat="false" ht="15" hidden="false" customHeight="false" outlineLevel="0" collapsed="false">
      <c r="A1063" s="8" t="s">
        <v>12521</v>
      </c>
      <c r="B1063" s="10" t="str">
        <f aca="false">'Layout Mercado Libre'!C1063</f>
        <v>Rastrillos Bic Soleil Color Collection 3 Hojas 12 Piezas</v>
      </c>
      <c r="C1063" s="2" t="s">
        <v>89</v>
      </c>
      <c r="D1063" s="2" t="s">
        <v>13945</v>
      </c>
      <c r="E1063" s="2" t="s">
        <v>13946</v>
      </c>
      <c r="F1063" s="2" t="s">
        <v>13873</v>
      </c>
      <c r="G1063" s="2"/>
      <c r="H1063" s="2"/>
      <c r="I1063" s="2" t="s">
        <v>17178</v>
      </c>
      <c r="J1063" s="2"/>
      <c r="K1063" s="2" t="n">
        <v>192</v>
      </c>
      <c r="L1063" s="2"/>
      <c r="M1063" s="2" t="s">
        <v>17179</v>
      </c>
      <c r="N1063" s="2" t="n">
        <f aca="false">COUNTA('Layout Mercado Libre'!AH1063:AM1063)</f>
        <v>2</v>
      </c>
      <c r="O1063" s="2" t="s">
        <v>13871</v>
      </c>
      <c r="P1063" s="2" t="n">
        <v>0</v>
      </c>
      <c r="Q1063" s="2" t="s">
        <v>17180</v>
      </c>
    </row>
    <row r="1064" customFormat="false" ht="15" hidden="false" customHeight="false" outlineLevel="0" collapsed="false">
      <c r="A1064" s="8" t="s">
        <v>12532</v>
      </c>
      <c r="B1064" s="10" t="str">
        <f aca="false">'Layout Mercado Libre'!C1064</f>
        <v>Aldactone A 25 mg 30 Tabletas Espironolactona</v>
      </c>
      <c r="C1064" s="2" t="s">
        <v>89</v>
      </c>
      <c r="D1064" s="2" t="s">
        <v>13864</v>
      </c>
      <c r="E1064" s="2" t="s">
        <v>13865</v>
      </c>
      <c r="F1064" s="2" t="s">
        <v>13866</v>
      </c>
      <c r="G1064" s="2" t="s">
        <v>14465</v>
      </c>
      <c r="H1064" s="2" t="s">
        <v>14466</v>
      </c>
      <c r="I1064" s="2" t="s">
        <v>17181</v>
      </c>
      <c r="J1064" s="2"/>
      <c r="K1064" s="2" t="n">
        <v>0</v>
      </c>
      <c r="L1064" s="2"/>
      <c r="M1064" s="2" t="s">
        <v>17182</v>
      </c>
      <c r="N1064" s="2" t="n">
        <f aca="false">COUNTA('Layout Mercado Libre'!AH1064:AM1064)</f>
        <v>2</v>
      </c>
      <c r="O1064" s="2" t="s">
        <v>13871</v>
      </c>
      <c r="P1064" s="2" t="n">
        <v>0</v>
      </c>
      <c r="Q1064" s="2" t="s">
        <v>17183</v>
      </c>
    </row>
    <row r="1065" customFormat="false" ht="15" hidden="false" customHeight="false" outlineLevel="0" collapsed="false">
      <c r="A1065" s="8" t="s">
        <v>12540</v>
      </c>
      <c r="B1065" s="10" t="str">
        <f aca="false">'Layout Mercado Libre'!C1065</f>
        <v>Desodorante Rexona Men Clinical Sport Strength 58 g</v>
      </c>
      <c r="C1065" s="2" t="s">
        <v>89</v>
      </c>
      <c r="D1065" s="2" t="s">
        <v>13864</v>
      </c>
      <c r="E1065" s="2" t="s">
        <v>13865</v>
      </c>
      <c r="F1065" s="2" t="s">
        <v>13873</v>
      </c>
      <c r="G1065" s="2"/>
      <c r="H1065" s="2"/>
      <c r="I1065" s="2" t="s">
        <v>17184</v>
      </c>
      <c r="J1065" s="2"/>
      <c r="K1065" s="2" t="n">
        <v>165</v>
      </c>
      <c r="L1065" s="2" t="s">
        <v>17185</v>
      </c>
      <c r="M1065" s="2" t="s">
        <v>17186</v>
      </c>
      <c r="N1065" s="2" t="n">
        <f aca="false">COUNTA('Layout Mercado Libre'!AH1065:AM1065)</f>
        <v>2</v>
      </c>
      <c r="O1065" s="2" t="s">
        <v>13871</v>
      </c>
      <c r="P1065" s="2" t="n">
        <v>0</v>
      </c>
      <c r="Q1065" s="2" t="s">
        <v>17187</v>
      </c>
    </row>
    <row r="1066" customFormat="false" ht="15" hidden="false" customHeight="false" outlineLevel="0" collapsed="false">
      <c r="A1066" s="8" t="s">
        <v>12551</v>
      </c>
      <c r="B1066" s="10" t="str">
        <f aca="false">'Layout Mercado Libre'!C1066</f>
        <v>Pantiprotectores Saba Delicate Diarios Largos 50 Piezas</v>
      </c>
      <c r="C1066" s="2" t="s">
        <v>89</v>
      </c>
      <c r="D1066" s="2" t="s">
        <v>13864</v>
      </c>
      <c r="E1066" s="2" t="s">
        <v>13865</v>
      </c>
      <c r="F1066" s="2" t="s">
        <v>13873</v>
      </c>
      <c r="G1066" s="2"/>
      <c r="H1066" s="2"/>
      <c r="I1066" s="2" t="s">
        <v>17188</v>
      </c>
      <c r="J1066" s="2"/>
      <c r="K1066" s="2" t="n">
        <v>59</v>
      </c>
      <c r="L1066" s="2"/>
      <c r="M1066" s="2" t="s">
        <v>17189</v>
      </c>
      <c r="N1066" s="2" t="n">
        <f aca="false">COUNTA('Layout Mercado Libre'!AH1066:AM1066)</f>
        <v>2</v>
      </c>
      <c r="O1066" s="2" t="s">
        <v>13871</v>
      </c>
      <c r="P1066" s="2" t="n">
        <v>0</v>
      </c>
      <c r="Q1066" s="2" t="s">
        <v>17190</v>
      </c>
    </row>
    <row r="1067" customFormat="false" ht="15" hidden="false" customHeight="false" outlineLevel="0" collapsed="false">
      <c r="A1067" s="8" t="s">
        <v>12565</v>
      </c>
      <c r="B1067" s="10" t="str">
        <f aca="false">'Layout Mercado Libre'!C1067</f>
        <v>Daflon 450 mg/50 mg 60 Tabletas Diosmina Hesperidina</v>
      </c>
      <c r="C1067" s="2" t="s">
        <v>89</v>
      </c>
      <c r="D1067" s="2" t="s">
        <v>13864</v>
      </c>
      <c r="E1067" s="2" t="s">
        <v>13865</v>
      </c>
      <c r="F1067" s="2" t="s">
        <v>13866</v>
      </c>
      <c r="G1067" s="2" t="s">
        <v>14465</v>
      </c>
      <c r="H1067" s="2" t="s">
        <v>14466</v>
      </c>
      <c r="I1067" s="2" t="s">
        <v>17191</v>
      </c>
      <c r="J1067" s="2"/>
      <c r="K1067" s="2" t="n">
        <v>0</v>
      </c>
      <c r="L1067" s="2"/>
      <c r="M1067" s="2" t="s">
        <v>17192</v>
      </c>
      <c r="N1067" s="2" t="n">
        <f aca="false">COUNTA('Layout Mercado Libre'!AH1067:AM1067)</f>
        <v>2</v>
      </c>
      <c r="O1067" s="2" t="s">
        <v>13882</v>
      </c>
      <c r="P1067" s="2" t="n">
        <v>0</v>
      </c>
      <c r="Q1067" s="2" t="s">
        <v>17193</v>
      </c>
    </row>
    <row r="1068" customFormat="false" ht="15" hidden="false" customHeight="false" outlineLevel="0" collapsed="false">
      <c r="A1068" s="8" t="s">
        <v>12574</v>
      </c>
      <c r="B1068" s="10" t="str">
        <f aca="false">'Layout Mercado Libre'!C1068</f>
        <v>Crema Corporal Nivea Milk Nutritiva Piel Extra Seca 400 ml</v>
      </c>
      <c r="C1068" s="2" t="s">
        <v>89</v>
      </c>
      <c r="D1068" s="2" t="s">
        <v>13864</v>
      </c>
      <c r="E1068" s="2" t="s">
        <v>13865</v>
      </c>
      <c r="F1068" s="2" t="s">
        <v>13873</v>
      </c>
      <c r="G1068" s="2"/>
      <c r="H1068" s="2"/>
      <c r="I1068" s="2" t="s">
        <v>17194</v>
      </c>
      <c r="J1068" s="2"/>
      <c r="K1068" s="2" t="n">
        <v>216</v>
      </c>
      <c r="L1068" s="2" t="s">
        <v>16096</v>
      </c>
      <c r="M1068" s="2" t="s">
        <v>17195</v>
      </c>
      <c r="N1068" s="2" t="n">
        <f aca="false">COUNTA('Layout Mercado Libre'!AH1068:AM1068)</f>
        <v>2</v>
      </c>
      <c r="O1068" s="2" t="s">
        <v>13900</v>
      </c>
      <c r="P1068" s="2" t="n">
        <v>0</v>
      </c>
      <c r="Q1068" s="2" t="s">
        <v>17196</v>
      </c>
    </row>
    <row r="1069" customFormat="false" ht="15" hidden="false" customHeight="false" outlineLevel="0" collapsed="false">
      <c r="A1069" s="8" t="s">
        <v>12583</v>
      </c>
      <c r="B1069" s="10" t="str">
        <f aca="false">'Layout Mercado Libre'!C1069</f>
        <v>Trimebutina Simeticona 100 mg/37.5 mg 20 Comprimidos Maver</v>
      </c>
      <c r="C1069" s="2" t="s">
        <v>89</v>
      </c>
      <c r="D1069" s="2" t="s">
        <v>13864</v>
      </c>
      <c r="E1069" s="2" t="s">
        <v>13865</v>
      </c>
      <c r="F1069" s="2" t="s">
        <v>13866</v>
      </c>
      <c r="G1069" s="2" t="s">
        <v>13889</v>
      </c>
      <c r="H1069" s="2" t="s">
        <v>13890</v>
      </c>
      <c r="I1069" s="2" t="s">
        <v>17197</v>
      </c>
      <c r="J1069" s="2"/>
      <c r="K1069" s="2" t="n">
        <v>271</v>
      </c>
      <c r="L1069" s="2"/>
      <c r="M1069" s="2" t="s">
        <v>17198</v>
      </c>
      <c r="N1069" s="2" t="n">
        <f aca="false">COUNTA('Layout Mercado Libre'!AH1069:AM1069)</f>
        <v>2</v>
      </c>
      <c r="O1069" s="2" t="s">
        <v>13882</v>
      </c>
      <c r="P1069" s="2" t="n">
        <v>0</v>
      </c>
      <c r="Q1069" s="2" t="s">
        <v>17199</v>
      </c>
    </row>
    <row r="1070" customFormat="false" ht="15" hidden="false" customHeight="false" outlineLevel="0" collapsed="false">
      <c r="A1070" s="8" t="s">
        <v>12594</v>
      </c>
      <c r="B1070" s="10" t="str">
        <f aca="false">'Layout Mercado Libre'!C1070</f>
        <v>Cera para Ortodoncia GUM Orthodontic Sabor Menta</v>
      </c>
      <c r="C1070" s="2" t="s">
        <v>89</v>
      </c>
      <c r="D1070" s="2" t="s">
        <v>13864</v>
      </c>
      <c r="E1070" s="2" t="s">
        <v>13865</v>
      </c>
      <c r="F1070" s="2" t="s">
        <v>13873</v>
      </c>
      <c r="G1070" s="2"/>
      <c r="H1070" s="2"/>
      <c r="I1070" s="2" t="s">
        <v>17200</v>
      </c>
      <c r="J1070" s="2"/>
      <c r="K1070" s="2" t="n">
        <v>686</v>
      </c>
      <c r="L1070" s="2" t="s">
        <v>17201</v>
      </c>
      <c r="M1070" s="2" t="s">
        <v>17202</v>
      </c>
      <c r="N1070" s="2" t="n">
        <f aca="false">COUNTA('Layout Mercado Libre'!AH1070:AM1070)</f>
        <v>2</v>
      </c>
      <c r="O1070" s="2" t="s">
        <v>13905</v>
      </c>
      <c r="P1070" s="2" t="n">
        <v>0</v>
      </c>
      <c r="Q1070" s="2" t="s">
        <v>17203</v>
      </c>
    </row>
    <row r="1071" customFormat="false" ht="15" hidden="false" customHeight="false" outlineLevel="0" collapsed="false">
      <c r="A1071" s="8" t="s">
        <v>12607</v>
      </c>
      <c r="B1071" s="10" t="str">
        <f aca="false">'Layout Mercado Libre'!C1071</f>
        <v>Histiacil GR3 Ambroxol 20 mg Sabor Limón 18 Pastillas</v>
      </c>
      <c r="C1071" s="2" t="s">
        <v>89</v>
      </c>
      <c r="D1071" s="2" t="s">
        <v>13864</v>
      </c>
      <c r="E1071" s="2" t="s">
        <v>13865</v>
      </c>
      <c r="F1071" s="2" t="s">
        <v>13914</v>
      </c>
      <c r="G1071" s="2"/>
      <c r="H1071" s="2"/>
      <c r="I1071" s="2" t="s">
        <v>17204</v>
      </c>
      <c r="J1071" s="2"/>
      <c r="K1071" s="2" t="n">
        <v>152</v>
      </c>
      <c r="L1071" s="2"/>
      <c r="M1071" s="2" t="s">
        <v>17205</v>
      </c>
      <c r="N1071" s="2" t="n">
        <f aca="false">COUNTA('Layout Mercado Libre'!AH1071:AM1071)</f>
        <v>1</v>
      </c>
      <c r="O1071" s="2" t="s">
        <v>13871</v>
      </c>
      <c r="P1071" s="2" t="n">
        <v>0</v>
      </c>
      <c r="Q1071" s="2" t="s">
        <v>17206</v>
      </c>
    </row>
    <row r="1072" customFormat="false" ht="15" hidden="false" customHeight="false" outlineLevel="0" collapsed="false">
      <c r="A1072" s="8" t="s">
        <v>12618</v>
      </c>
      <c r="B1072" s="10" t="str">
        <f aca="false">'Layout Mercado Libre'!C1072</f>
        <v>Talco Desodorante Rexona Efficient Antibacterial Pies 200 g</v>
      </c>
      <c r="C1072" s="2" t="s">
        <v>89</v>
      </c>
      <c r="D1072" s="2" t="s">
        <v>13945</v>
      </c>
      <c r="E1072" s="2" t="s">
        <v>13946</v>
      </c>
      <c r="F1072" s="2" t="s">
        <v>13873</v>
      </c>
      <c r="G1072" s="2"/>
      <c r="H1072" s="2"/>
      <c r="I1072" s="2" t="s">
        <v>17207</v>
      </c>
      <c r="J1072" s="2"/>
      <c r="K1072" s="2" t="n">
        <v>75</v>
      </c>
      <c r="L1072" s="2"/>
      <c r="M1072" s="2" t="s">
        <v>17208</v>
      </c>
      <c r="N1072" s="2" t="n">
        <f aca="false">COUNTA('Layout Mercado Libre'!AH1072:AM1072)</f>
        <v>3</v>
      </c>
      <c r="O1072" s="2" t="s">
        <v>13882</v>
      </c>
      <c r="P1072" s="2" t="n">
        <v>0</v>
      </c>
      <c r="Q1072" s="2" t="s">
        <v>17209</v>
      </c>
    </row>
    <row r="1073" customFormat="false" ht="15" hidden="false" customHeight="false" outlineLevel="0" collapsed="false">
      <c r="A1073" s="8" t="s">
        <v>12628</v>
      </c>
      <c r="B1073" s="10" t="str">
        <f aca="false">'Layout Mercado Libre'!C1073</f>
        <v>Biberones Evenflo Cuello Ancho 9 oz 3 Piezas</v>
      </c>
      <c r="C1073" s="2" t="s">
        <v>89</v>
      </c>
      <c r="D1073" s="2" t="s">
        <v>13864</v>
      </c>
      <c r="E1073" s="2" t="s">
        <v>13865</v>
      </c>
      <c r="F1073" s="2" t="s">
        <v>13873</v>
      </c>
      <c r="G1073" s="2"/>
      <c r="H1073" s="2"/>
      <c r="I1073" s="2" t="s">
        <v>17210</v>
      </c>
      <c r="J1073" s="2"/>
      <c r="K1073" s="2" t="n">
        <v>19</v>
      </c>
      <c r="L1073" s="2"/>
      <c r="M1073" s="2" t="s">
        <v>17211</v>
      </c>
      <c r="N1073" s="2" t="n">
        <f aca="false">COUNTA('Layout Mercado Libre'!AH1073:AM1073)</f>
        <v>1</v>
      </c>
      <c r="O1073" s="2" t="s">
        <v>13871</v>
      </c>
      <c r="P1073" s="2" t="n">
        <v>0</v>
      </c>
      <c r="Q1073" s="2" t="s">
        <v>17212</v>
      </c>
    </row>
    <row r="1074" customFormat="false" ht="15" hidden="false" customHeight="false" outlineLevel="0" collapsed="false">
      <c r="A1074" s="8" t="s">
        <v>12637</v>
      </c>
      <c r="B1074" s="10" t="str">
        <f aca="false">'Layout Mercado Libre'!C1074</f>
        <v>Bellafem Plenitud Calcio con Isoflavonas 60 Tabletas</v>
      </c>
      <c r="C1074" s="2" t="s">
        <v>89</v>
      </c>
      <c r="D1074" s="2" t="s">
        <v>13864</v>
      </c>
      <c r="E1074" s="2" t="s">
        <v>13865</v>
      </c>
      <c r="F1074" s="2" t="s">
        <v>13873</v>
      </c>
      <c r="G1074" s="2"/>
      <c r="H1074" s="2"/>
      <c r="I1074" s="2" t="s">
        <v>17213</v>
      </c>
      <c r="J1074" s="2"/>
      <c r="K1074" s="2" t="n">
        <v>40</v>
      </c>
      <c r="L1074" s="2"/>
      <c r="M1074" s="2" t="s">
        <v>17214</v>
      </c>
      <c r="N1074" s="2" t="n">
        <f aca="false">COUNTA('Layout Mercado Libre'!AH1074:AM1074)</f>
        <v>4</v>
      </c>
      <c r="O1074" s="2" t="s">
        <v>13871</v>
      </c>
      <c r="P1074" s="2" t="n">
        <v>0</v>
      </c>
      <c r="Q1074" s="2" t="s">
        <v>17215</v>
      </c>
    </row>
    <row r="1075" customFormat="false" ht="15" hidden="false" customHeight="false" outlineLevel="0" collapsed="false">
      <c r="A1075" s="8" t="s">
        <v>12650</v>
      </c>
      <c r="B1075" s="10" t="str">
        <f aca="false">'Layout Mercado Libre'!C1075</f>
        <v>Fluxedan Jarabe Bromhexina Oxeladina 225 ml</v>
      </c>
      <c r="C1075" s="2" t="s">
        <v>89</v>
      </c>
      <c r="D1075" s="2" t="s">
        <v>13864</v>
      </c>
      <c r="E1075" s="2" t="s">
        <v>13865</v>
      </c>
      <c r="F1075" s="2" t="s">
        <v>13866</v>
      </c>
      <c r="G1075" s="2" t="s">
        <v>14395</v>
      </c>
      <c r="H1075" s="2" t="s">
        <v>14396</v>
      </c>
      <c r="I1075" s="2" t="s">
        <v>17216</v>
      </c>
      <c r="J1075" s="2"/>
      <c r="K1075" s="2" t="n">
        <v>45</v>
      </c>
      <c r="L1075" s="2"/>
      <c r="M1075" s="2" t="s">
        <v>17217</v>
      </c>
      <c r="N1075" s="2" t="n">
        <f aca="false">COUNTA('Layout Mercado Libre'!AH1075:AM1075)</f>
        <v>3</v>
      </c>
      <c r="O1075" s="2" t="s">
        <v>13871</v>
      </c>
      <c r="P1075" s="2" t="n">
        <v>1</v>
      </c>
      <c r="Q1075" s="2" t="s">
        <v>17218</v>
      </c>
    </row>
    <row r="1076" customFormat="false" ht="15" hidden="false" customHeight="false" outlineLevel="0" collapsed="false">
      <c r="A1076" s="8" t="s">
        <v>12664</v>
      </c>
      <c r="B1076" s="10" t="str">
        <f aca="false">'Layout Mercado Libre'!C1076</f>
        <v>Corega Ultra Crema Adhesiva Sin Sabor 70 g</v>
      </c>
      <c r="C1076" s="2" t="s">
        <v>89</v>
      </c>
      <c r="D1076" s="2" t="s">
        <v>13864</v>
      </c>
      <c r="E1076" s="2" t="s">
        <v>13865</v>
      </c>
      <c r="F1076" s="2" t="s">
        <v>13873</v>
      </c>
      <c r="G1076" s="2"/>
      <c r="H1076" s="2"/>
      <c r="I1076" s="2" t="s">
        <v>17219</v>
      </c>
      <c r="J1076" s="2"/>
      <c r="K1076" s="2" t="n">
        <v>156</v>
      </c>
      <c r="L1076" s="2"/>
      <c r="M1076" s="2" t="s">
        <v>17220</v>
      </c>
      <c r="N1076" s="2" t="n">
        <f aca="false">COUNTA('Layout Mercado Libre'!AH1076:AM1076)</f>
        <v>2</v>
      </c>
      <c r="O1076" s="2" t="s">
        <v>13871</v>
      </c>
      <c r="P1076" s="2" t="n">
        <v>0</v>
      </c>
      <c r="Q1076" s="2" t="s">
        <v>17221</v>
      </c>
    </row>
    <row r="1077" customFormat="false" ht="15" hidden="false" customHeight="false" outlineLevel="0" collapsed="false">
      <c r="A1077" s="8" t="s">
        <v>12673</v>
      </c>
      <c r="B1077" s="10" t="str">
        <f aca="false">'Layout Mercado Libre'!C1077</f>
        <v>Termómetro Digital Neutek MT-201C a Prueba de Agua</v>
      </c>
      <c r="C1077" s="2" t="s">
        <v>89</v>
      </c>
      <c r="D1077" s="2" t="s">
        <v>13864</v>
      </c>
      <c r="E1077" s="2" t="s">
        <v>13865</v>
      </c>
      <c r="F1077" s="2" t="s">
        <v>13873</v>
      </c>
      <c r="G1077" s="2"/>
      <c r="H1077" s="2"/>
      <c r="I1077" s="2" t="s">
        <v>17222</v>
      </c>
      <c r="J1077" s="2"/>
      <c r="K1077" s="2" t="n">
        <v>551</v>
      </c>
      <c r="L1077" s="2"/>
      <c r="M1077" s="2" t="s">
        <v>17223</v>
      </c>
      <c r="N1077" s="2" t="n">
        <f aca="false">COUNTA('Layout Mercado Libre'!AH1077:AM1077)</f>
        <v>3</v>
      </c>
      <c r="O1077" s="2" t="s">
        <v>13871</v>
      </c>
      <c r="P1077" s="2" t="n">
        <v>0</v>
      </c>
      <c r="Q1077" s="2" t="s">
        <v>17224</v>
      </c>
    </row>
    <row r="1078" customFormat="false" ht="15" hidden="false" customHeight="false" outlineLevel="0" collapsed="false">
      <c r="A1078" s="8" t="s">
        <v>12687</v>
      </c>
      <c r="B1078" s="10" t="str">
        <f aca="false">'Layout Mercado Libre'!C1078</f>
        <v>Talco Desodorante Rexona Efficient Original Pies 50 g</v>
      </c>
      <c r="C1078" s="2" t="s">
        <v>89</v>
      </c>
      <c r="D1078" s="2" t="s">
        <v>13945</v>
      </c>
      <c r="E1078" s="2" t="s">
        <v>13946</v>
      </c>
      <c r="F1078" s="2" t="s">
        <v>13873</v>
      </c>
      <c r="G1078" s="2"/>
      <c r="H1078" s="2"/>
      <c r="I1078" s="2" t="s">
        <v>17225</v>
      </c>
      <c r="J1078" s="2"/>
      <c r="K1078" s="2" t="n">
        <v>210</v>
      </c>
      <c r="L1078" s="2"/>
      <c r="M1078" s="2" t="s">
        <v>17226</v>
      </c>
      <c r="N1078" s="2" t="n">
        <f aca="false">COUNTA('Layout Mercado Libre'!AH1078:AM1078)</f>
        <v>3</v>
      </c>
      <c r="O1078" s="2" t="s">
        <v>13871</v>
      </c>
      <c r="P1078" s="2" t="n">
        <v>0</v>
      </c>
      <c r="Q1078" s="2" t="s">
        <v>17227</v>
      </c>
    </row>
    <row r="1079" customFormat="false" ht="15" hidden="false" customHeight="false" outlineLevel="0" collapsed="false">
      <c r="A1079" s="8" t="s">
        <v>12695</v>
      </c>
      <c r="B1079" s="10" t="str">
        <f aca="false">'Layout Mercado Libre'!C1079</f>
        <v>Shampoo Mennen Zero% Cabello Saludable 400 ml</v>
      </c>
      <c r="C1079" s="2" t="s">
        <v>89</v>
      </c>
      <c r="D1079" s="2" t="s">
        <v>13864</v>
      </c>
      <c r="E1079" s="2" t="s">
        <v>13865</v>
      </c>
      <c r="F1079" s="2" t="s">
        <v>13873</v>
      </c>
      <c r="G1079" s="2"/>
      <c r="H1079" s="2"/>
      <c r="I1079" s="2" t="s">
        <v>17228</v>
      </c>
      <c r="J1079" s="2"/>
      <c r="K1079" s="2" t="n">
        <v>333</v>
      </c>
      <c r="L1079" s="2"/>
      <c r="M1079" s="2" t="s">
        <v>17229</v>
      </c>
      <c r="N1079" s="2" t="n">
        <f aca="false">COUNTA('Layout Mercado Libre'!AH1079:AM1079)</f>
        <v>2</v>
      </c>
      <c r="O1079" s="2" t="s">
        <v>13871</v>
      </c>
      <c r="P1079" s="2" t="n">
        <v>0</v>
      </c>
      <c r="Q1079" s="2" t="s">
        <v>17230</v>
      </c>
    </row>
    <row r="1080" customFormat="false" ht="15" hidden="false" customHeight="false" outlineLevel="0" collapsed="false">
      <c r="A1080" s="8" t="s">
        <v>12705</v>
      </c>
      <c r="B1080" s="10" t="str">
        <f aca="false">'Layout Mercado Libre'!C1080</f>
        <v>Ting Crema Ácido Undecilénico Triclosán 28 g</v>
      </c>
      <c r="C1080" s="2" t="s">
        <v>89</v>
      </c>
      <c r="D1080" s="2" t="s">
        <v>13864</v>
      </c>
      <c r="E1080" s="2" t="s">
        <v>13865</v>
      </c>
      <c r="F1080" s="2" t="s">
        <v>13914</v>
      </c>
      <c r="G1080" s="2"/>
      <c r="H1080" s="2"/>
      <c r="I1080" s="2" t="s">
        <v>17231</v>
      </c>
      <c r="J1080" s="2"/>
      <c r="K1080" s="2" t="n">
        <v>184</v>
      </c>
      <c r="L1080" s="2"/>
      <c r="M1080" s="2" t="s">
        <v>17232</v>
      </c>
      <c r="N1080" s="2" t="n">
        <f aca="false">COUNTA('Layout Mercado Libre'!AH1080:AM1080)</f>
        <v>2</v>
      </c>
      <c r="O1080" s="2" t="s">
        <v>13882</v>
      </c>
      <c r="P1080" s="2" t="n">
        <v>0</v>
      </c>
      <c r="Q1080" s="2" t="s">
        <v>17233</v>
      </c>
    </row>
    <row r="1081" customFormat="false" ht="15" hidden="false" customHeight="false" outlineLevel="0" collapsed="false">
      <c r="A1081" s="8" t="s">
        <v>12716</v>
      </c>
      <c r="B1081" s="10" t="str">
        <f aca="false">'Layout Mercado Libre'!C1081</f>
        <v>Mucoflux Solución Salbutamol Ambroxol 120 ml</v>
      </c>
      <c r="C1081" s="2" t="s">
        <v>89</v>
      </c>
      <c r="D1081" s="2" t="s">
        <v>13864</v>
      </c>
      <c r="E1081" s="2" t="s">
        <v>13865</v>
      </c>
      <c r="F1081" s="2" t="s">
        <v>13866</v>
      </c>
      <c r="G1081" s="2" t="s">
        <v>14395</v>
      </c>
      <c r="H1081" s="2" t="s">
        <v>14396</v>
      </c>
      <c r="I1081" s="2" t="s">
        <v>17234</v>
      </c>
      <c r="J1081" s="2"/>
      <c r="K1081" s="2" t="n">
        <v>4</v>
      </c>
      <c r="L1081" s="2"/>
      <c r="M1081" s="2" t="s">
        <v>17235</v>
      </c>
      <c r="N1081" s="2" t="n">
        <f aca="false">COUNTA('Layout Mercado Libre'!AH1081:AM1081)</f>
        <v>3</v>
      </c>
      <c r="O1081" s="2" t="s">
        <v>13871</v>
      </c>
      <c r="P1081" s="2" t="n">
        <v>0</v>
      </c>
      <c r="Q1081" s="2" t="s">
        <v>17236</v>
      </c>
    </row>
    <row r="1082" customFormat="false" ht="15" hidden="false" customHeight="false" outlineLevel="0" collapsed="false">
      <c r="A1082" s="8" t="s">
        <v>12728</v>
      </c>
      <c r="B1082" s="10" t="str">
        <f aca="false">'Layout Mercado Libre'!C1082</f>
        <v>Hi-Dex Hierro Solución Inyectable 100 mg/ml 3 Ampolletas</v>
      </c>
      <c r="C1082" s="2" t="s">
        <v>89</v>
      </c>
      <c r="D1082" s="2" t="s">
        <v>13864</v>
      </c>
      <c r="E1082" s="2" t="s">
        <v>13865</v>
      </c>
      <c r="F1082" s="2" t="s">
        <v>13866</v>
      </c>
      <c r="G1082" s="2" t="s">
        <v>13884</v>
      </c>
      <c r="H1082" s="2" t="s">
        <v>13885</v>
      </c>
      <c r="I1082" s="2" t="s">
        <v>17237</v>
      </c>
      <c r="J1082" s="2"/>
      <c r="K1082" s="2" t="n">
        <v>29</v>
      </c>
      <c r="L1082" s="2"/>
      <c r="M1082" s="2" t="s">
        <v>17238</v>
      </c>
      <c r="N1082" s="2" t="n">
        <f aca="false">COUNTA('Layout Mercado Libre'!AH1082:AM1082)</f>
        <v>2</v>
      </c>
      <c r="O1082" s="2" t="s">
        <v>13871</v>
      </c>
      <c r="P1082" s="2" t="n">
        <v>0</v>
      </c>
      <c r="Q1082" s="2" t="s">
        <v>17239</v>
      </c>
    </row>
    <row r="1083" customFormat="false" ht="15" hidden="false" customHeight="false" outlineLevel="0" collapsed="false">
      <c r="A1083" s="8" t="s">
        <v>12739</v>
      </c>
      <c r="B1083" s="10" t="str">
        <f aca="false">'Layout Mercado Libre'!C1083</f>
        <v>Desodorante Lady Speed Stick Pro 5 en 1 Aerosol 150 ml</v>
      </c>
      <c r="C1083" s="2" t="s">
        <v>89</v>
      </c>
      <c r="D1083" s="2" t="s">
        <v>13864</v>
      </c>
      <c r="E1083" s="2" t="s">
        <v>13865</v>
      </c>
      <c r="F1083" s="2" t="s">
        <v>13873</v>
      </c>
      <c r="G1083" s="2"/>
      <c r="H1083" s="2"/>
      <c r="I1083" s="2" t="s">
        <v>17240</v>
      </c>
      <c r="J1083" s="2"/>
      <c r="K1083" s="2" t="n">
        <v>420</v>
      </c>
      <c r="L1083" s="2"/>
      <c r="M1083" s="2" t="s">
        <v>17241</v>
      </c>
      <c r="N1083" s="2" t="n">
        <f aca="false">COUNTA('Layout Mercado Libre'!AH1083:AM1083)</f>
        <v>2</v>
      </c>
      <c r="O1083" s="2" t="s">
        <v>13871</v>
      </c>
      <c r="P1083" s="2" t="n">
        <v>0</v>
      </c>
      <c r="Q1083" s="2" t="s">
        <v>17242</v>
      </c>
    </row>
    <row r="1084" customFormat="false" ht="15" hidden="false" customHeight="false" outlineLevel="0" collapsed="false">
      <c r="A1084" s="8" t="s">
        <v>12748</v>
      </c>
      <c r="B1084" s="10" t="str">
        <f aca="false">'Layout Mercado Libre'!C1084</f>
        <v>Aspirina Efervescente 500 mg 60 Tabletas</v>
      </c>
      <c r="C1084" s="2" t="s">
        <v>89</v>
      </c>
      <c r="D1084" s="2" t="s">
        <v>13864</v>
      </c>
      <c r="E1084" s="2" t="s">
        <v>13865</v>
      </c>
      <c r="F1084" s="2" t="s">
        <v>13914</v>
      </c>
      <c r="G1084" s="2"/>
      <c r="H1084" s="2"/>
      <c r="I1084" s="2" t="s">
        <v>17243</v>
      </c>
      <c r="J1084" s="2"/>
      <c r="K1084" s="2" t="n">
        <v>111</v>
      </c>
      <c r="L1084" s="2"/>
      <c r="M1084" s="2" t="s">
        <v>17244</v>
      </c>
      <c r="N1084" s="2" t="n">
        <f aca="false">COUNTA('Layout Mercado Libre'!AH1084:AM1084)</f>
        <v>1</v>
      </c>
      <c r="O1084" s="2" t="s">
        <v>13938</v>
      </c>
      <c r="P1084" s="2" t="n">
        <v>0</v>
      </c>
      <c r="Q1084" s="2" t="s">
        <v>17245</v>
      </c>
    </row>
    <row r="1085" customFormat="false" ht="15" hidden="false" customHeight="false" outlineLevel="0" collapsed="false">
      <c r="A1085" s="8" t="s">
        <v>12755</v>
      </c>
      <c r="B1085" s="10" t="str">
        <f aca="false">'Layout Mercado Libre'!C1085</f>
        <v>Cepillo Dental Colgate 360 Black Suave 2 Piezas</v>
      </c>
      <c r="C1085" s="2" t="s">
        <v>89</v>
      </c>
      <c r="D1085" s="2" t="s">
        <v>13864</v>
      </c>
      <c r="E1085" s="2" t="s">
        <v>13865</v>
      </c>
      <c r="F1085" s="2" t="s">
        <v>13873</v>
      </c>
      <c r="G1085" s="2"/>
      <c r="H1085" s="2"/>
      <c r="I1085" s="2" t="s">
        <v>17246</v>
      </c>
      <c r="J1085" s="2"/>
      <c r="K1085" s="2" t="n">
        <v>27</v>
      </c>
      <c r="L1085" s="2"/>
      <c r="M1085" s="2" t="s">
        <v>17247</v>
      </c>
      <c r="N1085" s="2" t="n">
        <f aca="false">COUNTA('Layout Mercado Libre'!AH1085:AM1085)</f>
        <v>2</v>
      </c>
      <c r="O1085" s="2" t="s">
        <v>13871</v>
      </c>
      <c r="P1085" s="2" t="n">
        <v>0</v>
      </c>
      <c r="Q1085" s="2" t="s">
        <v>17248</v>
      </c>
    </row>
    <row r="1086" customFormat="false" ht="15" hidden="false" customHeight="false" outlineLevel="0" collapsed="false">
      <c r="A1086" s="8" t="s">
        <v>12765</v>
      </c>
      <c r="B1086" s="10" t="str">
        <f aca="false">'Layout Mercado Libre'!C1086</f>
        <v>Desodorante Stefano Midnight Aerosol para Caballero 113 g</v>
      </c>
      <c r="C1086" s="2" t="s">
        <v>89</v>
      </c>
      <c r="D1086" s="2" t="s">
        <v>13864</v>
      </c>
      <c r="E1086" s="2" t="s">
        <v>13865</v>
      </c>
      <c r="F1086" s="2" t="s">
        <v>13873</v>
      </c>
      <c r="G1086" s="2"/>
      <c r="H1086" s="2"/>
      <c r="I1086" s="2" t="s">
        <v>17249</v>
      </c>
      <c r="J1086" s="2"/>
      <c r="K1086" s="2" t="n">
        <v>434</v>
      </c>
      <c r="L1086" s="2"/>
      <c r="M1086" s="2" t="s">
        <v>17250</v>
      </c>
      <c r="N1086" s="2" t="n">
        <f aca="false">COUNTA('Layout Mercado Libre'!AH1086:AM1086)</f>
        <v>2</v>
      </c>
      <c r="O1086" s="2" t="s">
        <v>13871</v>
      </c>
      <c r="P1086" s="2" t="n">
        <v>0</v>
      </c>
      <c r="Q1086" s="2" t="s">
        <v>17251</v>
      </c>
    </row>
    <row r="1087" customFormat="false" ht="15" hidden="false" customHeight="false" outlineLevel="0" collapsed="false">
      <c r="A1087" s="8" t="s">
        <v>12774</v>
      </c>
      <c r="B1087" s="10" t="str">
        <f aca="false">'Layout Mercado Libre'!C1087</f>
        <v>Angeliq 1 mg/2 mg 28 Comprimidos Estradiol Drospirenona</v>
      </c>
      <c r="C1087" s="2" t="s">
        <v>89</v>
      </c>
      <c r="D1087" s="2" t="s">
        <v>13864</v>
      </c>
      <c r="E1087" s="2" t="s">
        <v>13865</v>
      </c>
      <c r="F1087" s="2" t="s">
        <v>13866</v>
      </c>
      <c r="G1087" s="2" t="s">
        <v>14225</v>
      </c>
      <c r="H1087" s="2" t="s">
        <v>14226</v>
      </c>
      <c r="I1087" s="2" t="s">
        <v>17252</v>
      </c>
      <c r="J1087" s="2"/>
      <c r="K1087" s="2" t="n">
        <v>0</v>
      </c>
      <c r="L1087" s="2"/>
      <c r="M1087" s="2" t="s">
        <v>17253</v>
      </c>
      <c r="N1087" s="2" t="n">
        <f aca="false">COUNTA('Layout Mercado Libre'!AH1087:AM1087)</f>
        <v>3</v>
      </c>
      <c r="O1087" s="2" t="s">
        <v>13871</v>
      </c>
      <c r="P1087" s="2" t="n">
        <v>0</v>
      </c>
      <c r="Q1087" s="2" t="s">
        <v>17254</v>
      </c>
    </row>
    <row r="1088" customFormat="false" ht="15" hidden="false" customHeight="false" outlineLevel="0" collapsed="false">
      <c r="A1088" s="8" t="s">
        <v>12786</v>
      </c>
      <c r="B1088" s="10" t="str">
        <f aca="false">'Layout Mercado Libre'!C1088</f>
        <v>Actron Plus Ibuprofeno Cafeína 400/100 mg 10 Cápsulas</v>
      </c>
      <c r="C1088" s="2" t="s">
        <v>89</v>
      </c>
      <c r="D1088" s="2" t="s">
        <v>13864</v>
      </c>
      <c r="E1088" s="2" t="s">
        <v>13865</v>
      </c>
      <c r="F1088" s="2" t="s">
        <v>13914</v>
      </c>
      <c r="G1088" s="2"/>
      <c r="H1088" s="2"/>
      <c r="I1088" s="2" t="s">
        <v>17255</v>
      </c>
      <c r="J1088" s="2"/>
      <c r="K1088" s="2" t="n">
        <v>1</v>
      </c>
      <c r="L1088" s="2"/>
      <c r="M1088" s="2" t="s">
        <v>17256</v>
      </c>
      <c r="N1088" s="2" t="n">
        <f aca="false">COUNTA('Layout Mercado Libre'!AH1088:AM1088)</f>
        <v>2</v>
      </c>
      <c r="O1088" s="2" t="s">
        <v>13882</v>
      </c>
      <c r="P1088" s="2" t="n">
        <v>0</v>
      </c>
      <c r="Q1088" s="2" t="s">
        <v>17257</v>
      </c>
    </row>
    <row r="1089" customFormat="false" ht="15" hidden="false" customHeight="false" outlineLevel="0" collapsed="false">
      <c r="A1089" s="8" t="s">
        <v>12797</v>
      </c>
      <c r="B1089" s="10" t="str">
        <f aca="false">'Layout Mercado Libre'!C1089</f>
        <v>Murreolak Acetilcisteína 600 mg 20 Tabletas Efervescentes</v>
      </c>
      <c r="C1089" s="2" t="s">
        <v>89</v>
      </c>
      <c r="D1089" s="2" t="s">
        <v>13864</v>
      </c>
      <c r="E1089" s="2" t="s">
        <v>13865</v>
      </c>
      <c r="F1089" s="2" t="s">
        <v>13932</v>
      </c>
      <c r="G1089" s="2"/>
      <c r="H1089" s="2"/>
      <c r="I1089" s="2" t="s">
        <v>17258</v>
      </c>
      <c r="J1089" s="2"/>
      <c r="K1089" s="2" t="n">
        <v>137</v>
      </c>
      <c r="L1089" s="2"/>
      <c r="M1089" s="2" t="s">
        <v>17259</v>
      </c>
      <c r="N1089" s="2" t="n">
        <f aca="false">COUNTA('Layout Mercado Libre'!AH1089:AM1089)</f>
        <v>2</v>
      </c>
      <c r="O1089" s="2" t="s">
        <v>13871</v>
      </c>
      <c r="P1089" s="2" t="n">
        <v>0</v>
      </c>
      <c r="Q1089" s="2" t="s">
        <v>17260</v>
      </c>
    </row>
    <row r="1090" customFormat="false" ht="15" hidden="false" customHeight="false" outlineLevel="0" collapsed="false">
      <c r="A1090" s="8" t="s">
        <v>12810</v>
      </c>
      <c r="B1090" s="10" t="str">
        <f aca="false">'Layout Mercado Libre'!C1090</f>
        <v>Contumax Macrogol 3350 Polvo 255 g</v>
      </c>
      <c r="C1090" s="2" t="s">
        <v>89</v>
      </c>
      <c r="D1090" s="2" t="s">
        <v>13864</v>
      </c>
      <c r="E1090" s="2" t="s">
        <v>13865</v>
      </c>
      <c r="F1090" s="2" t="s">
        <v>13914</v>
      </c>
      <c r="G1090" s="2"/>
      <c r="H1090" s="2"/>
      <c r="I1090" s="2" t="s">
        <v>17261</v>
      </c>
      <c r="J1090" s="2"/>
      <c r="K1090" s="2" t="n">
        <v>0</v>
      </c>
      <c r="L1090" s="2"/>
      <c r="M1090" s="2" t="s">
        <v>17262</v>
      </c>
      <c r="N1090" s="2" t="n">
        <f aca="false">COUNTA('Layout Mercado Libre'!AH1090:AM1090)</f>
        <v>2</v>
      </c>
      <c r="O1090" s="2" t="s">
        <v>13882</v>
      </c>
      <c r="P1090" s="2" t="n">
        <v>0</v>
      </c>
      <c r="Q1090" s="2" t="s">
        <v>17263</v>
      </c>
    </row>
    <row r="1091" customFormat="false" ht="15" hidden="false" customHeight="false" outlineLevel="0" collapsed="false">
      <c r="A1091" s="8" t="s">
        <v>12819</v>
      </c>
      <c r="B1091" s="10" t="str">
        <f aca="false">'Layout Mercado Libre'!C1091</f>
        <v>Triplixam 5 mg/1.25 mg/5 mg 30 Comprimidos</v>
      </c>
      <c r="C1091" s="2" t="s">
        <v>89</v>
      </c>
      <c r="D1091" s="2" t="s">
        <v>13864</v>
      </c>
      <c r="E1091" s="2" t="s">
        <v>13865</v>
      </c>
      <c r="F1091" s="2" t="s">
        <v>13866</v>
      </c>
      <c r="G1091" s="2" t="s">
        <v>14465</v>
      </c>
      <c r="H1091" s="2" t="s">
        <v>14466</v>
      </c>
      <c r="I1091" s="2" t="s">
        <v>17264</v>
      </c>
      <c r="J1091" s="2"/>
      <c r="K1091" s="2" t="n">
        <v>79</v>
      </c>
      <c r="L1091" s="2"/>
      <c r="M1091" s="2" t="s">
        <v>17265</v>
      </c>
      <c r="N1091" s="2" t="n">
        <f aca="false">COUNTA('Layout Mercado Libre'!AH1091:AM1091)</f>
        <v>2</v>
      </c>
      <c r="O1091" s="2" t="s">
        <v>13882</v>
      </c>
      <c r="P1091" s="2" t="n">
        <v>0</v>
      </c>
      <c r="Q1091" s="2" t="s">
        <v>17266</v>
      </c>
    </row>
    <row r="1092" customFormat="false" ht="15" hidden="false" customHeight="false" outlineLevel="0" collapsed="false">
      <c r="A1092" s="8" t="s">
        <v>12833</v>
      </c>
      <c r="B1092" s="10" t="str">
        <f aca="false">'Layout Mercado Libre'!C1092</f>
        <v>Seretide Diskus 50/250 mcg Polvo para Inhalación 60 Dosis</v>
      </c>
      <c r="C1092" s="2" t="s">
        <v>89</v>
      </c>
      <c r="D1092" s="2" t="s">
        <v>13864</v>
      </c>
      <c r="E1092" s="2" t="s">
        <v>13865</v>
      </c>
      <c r="F1092" s="2" t="s">
        <v>13866</v>
      </c>
      <c r="G1092" s="2" t="s">
        <v>14395</v>
      </c>
      <c r="H1092" s="2" t="s">
        <v>14396</v>
      </c>
      <c r="I1092" s="2" t="s">
        <v>17267</v>
      </c>
      <c r="J1092" s="2"/>
      <c r="K1092" s="2" t="n">
        <v>100</v>
      </c>
      <c r="L1092" s="2"/>
      <c r="M1092" s="2" t="s">
        <v>17268</v>
      </c>
      <c r="N1092" s="2" t="n">
        <f aca="false">COUNTA('Layout Mercado Libre'!AH1092:AM1092)</f>
        <v>3</v>
      </c>
      <c r="O1092" s="2" t="s">
        <v>13882</v>
      </c>
      <c r="P1092" s="2" t="n">
        <v>0</v>
      </c>
      <c r="Q1092" s="2" t="s">
        <v>17269</v>
      </c>
    </row>
    <row r="1093" customFormat="false" ht="15" hidden="false" customHeight="false" outlineLevel="0" collapsed="false">
      <c r="A1093" s="8" t="s">
        <v>12851</v>
      </c>
      <c r="B1093" s="10" t="str">
        <f aca="false">'Layout Mercado Libre'!C1093</f>
        <v>Macrofurin Nitrofurantoína 100 mg 40 Cápsulas</v>
      </c>
      <c r="C1093" s="2" t="s">
        <v>89</v>
      </c>
      <c r="D1093" s="2" t="s">
        <v>13864</v>
      </c>
      <c r="E1093" s="2" t="s">
        <v>13865</v>
      </c>
      <c r="F1093" s="2" t="s">
        <v>13866</v>
      </c>
      <c r="G1093" s="2" t="s">
        <v>13967</v>
      </c>
      <c r="H1093" s="2" t="s">
        <v>13968</v>
      </c>
      <c r="I1093" s="2" t="s">
        <v>17270</v>
      </c>
      <c r="J1093" s="2"/>
      <c r="K1093" s="2" t="n">
        <v>376</v>
      </c>
      <c r="L1093" s="2"/>
      <c r="M1093" s="2" t="s">
        <v>17271</v>
      </c>
      <c r="N1093" s="2" t="n">
        <f aca="false">COUNTA('Layout Mercado Libre'!AH1093:AM1093)</f>
        <v>2</v>
      </c>
      <c r="O1093" s="2" t="s">
        <v>13871</v>
      </c>
      <c r="P1093" s="2" t="n">
        <v>0</v>
      </c>
      <c r="Q1093" s="2" t="s">
        <v>17272</v>
      </c>
    </row>
    <row r="1094" customFormat="false" ht="15" hidden="false" customHeight="false" outlineLevel="0" collapsed="false">
      <c r="A1094" s="8" t="s">
        <v>12863</v>
      </c>
      <c r="B1094" s="10" t="str">
        <f aca="false">'Layout Mercado Libre'!C1094</f>
        <v>Bisolvon Adulto Bromhexina Solución 120 ml</v>
      </c>
      <c r="C1094" s="2" t="s">
        <v>89</v>
      </c>
      <c r="D1094" s="2" t="s">
        <v>13864</v>
      </c>
      <c r="E1094" s="2" t="s">
        <v>13865</v>
      </c>
      <c r="F1094" s="2" t="s">
        <v>13914</v>
      </c>
      <c r="G1094" s="2"/>
      <c r="H1094" s="2"/>
      <c r="I1094" s="2" t="s">
        <v>17273</v>
      </c>
      <c r="J1094" s="2"/>
      <c r="K1094" s="2" t="n">
        <v>0</v>
      </c>
      <c r="L1094" s="2"/>
      <c r="M1094" s="2" t="s">
        <v>17274</v>
      </c>
      <c r="N1094" s="2" t="n">
        <f aca="false">COUNTA('Layout Mercado Libre'!AH1094:AM1094)</f>
        <v>2</v>
      </c>
      <c r="O1094" s="2" t="s">
        <v>13871</v>
      </c>
      <c r="P1094" s="2" t="n">
        <v>0</v>
      </c>
      <c r="Q1094" s="2" t="s">
        <v>17275</v>
      </c>
    </row>
    <row r="1095" customFormat="false" ht="15" hidden="false" customHeight="false" outlineLevel="0" collapsed="false">
      <c r="A1095" s="8" t="s">
        <v>12875</v>
      </c>
      <c r="B1095" s="10" t="str">
        <f aca="false">'Layout Mercado Libre'!C1095</f>
        <v>Colgate Kit Portátil Cepillo Dental y Crema Dental</v>
      </c>
      <c r="C1095" s="2" t="s">
        <v>89</v>
      </c>
      <c r="D1095" s="2" t="s">
        <v>13864</v>
      </c>
      <c r="E1095" s="2" t="s">
        <v>13865</v>
      </c>
      <c r="F1095" s="2" t="s">
        <v>13873</v>
      </c>
      <c r="G1095" s="2"/>
      <c r="H1095" s="2"/>
      <c r="I1095" s="2" t="s">
        <v>17276</v>
      </c>
      <c r="J1095" s="2"/>
      <c r="K1095" s="2" t="n">
        <v>42</v>
      </c>
      <c r="L1095" s="2"/>
      <c r="M1095" s="2" t="s">
        <v>17277</v>
      </c>
      <c r="N1095" s="2" t="n">
        <f aca="false">COUNTA('Layout Mercado Libre'!AH1095:AM1095)</f>
        <v>2</v>
      </c>
      <c r="O1095" s="2" t="s">
        <v>13871</v>
      </c>
      <c r="P1095" s="2" t="n">
        <v>0</v>
      </c>
      <c r="Q1095" s="2" t="s">
        <v>17278</v>
      </c>
    </row>
    <row r="1096" customFormat="false" ht="15" hidden="false" customHeight="false" outlineLevel="0" collapsed="false">
      <c r="A1096" s="8" t="s">
        <v>12885</v>
      </c>
      <c r="B1096" s="10" t="str">
        <f aca="false">'Layout Mercado Libre'!C1096</f>
        <v>Samyr 500 mg Ademetionina 40 Tabletas</v>
      </c>
      <c r="C1096" s="2" t="s">
        <v>89</v>
      </c>
      <c r="D1096" s="2" t="s">
        <v>13864</v>
      </c>
      <c r="E1096" s="2" t="s">
        <v>13865</v>
      </c>
      <c r="F1096" s="2" t="s">
        <v>13932</v>
      </c>
      <c r="G1096" s="2"/>
      <c r="H1096" s="2"/>
      <c r="I1096" s="2" t="s">
        <v>17279</v>
      </c>
      <c r="J1096" s="2"/>
      <c r="K1096" s="2" t="n">
        <v>10</v>
      </c>
      <c r="L1096" s="2" t="s">
        <v>17280</v>
      </c>
      <c r="M1096" s="2" t="s">
        <v>17281</v>
      </c>
      <c r="N1096" s="2" t="n">
        <f aca="false">COUNTA('Layout Mercado Libre'!AH1096:AM1096)</f>
        <v>4</v>
      </c>
      <c r="O1096" s="2" t="s">
        <v>14017</v>
      </c>
      <c r="P1096" s="2" t="n">
        <v>0</v>
      </c>
      <c r="Q1096" s="2" t="s">
        <v>17282</v>
      </c>
    </row>
    <row r="1097" customFormat="false" ht="15" hidden="false" customHeight="false" outlineLevel="0" collapsed="false">
      <c r="A1097" s="8" t="s">
        <v>12898</v>
      </c>
      <c r="B1097" s="10" t="str">
        <f aca="false">'Layout Mercado Libre'!C1097</f>
        <v>Desodorante Stefano Black en Barra 60 g</v>
      </c>
      <c r="C1097" s="2" t="s">
        <v>89</v>
      </c>
      <c r="D1097" s="2" t="s">
        <v>13864</v>
      </c>
      <c r="E1097" s="2" t="s">
        <v>13865</v>
      </c>
      <c r="F1097" s="2" t="s">
        <v>13873</v>
      </c>
      <c r="G1097" s="2"/>
      <c r="H1097" s="2"/>
      <c r="I1097" s="2" t="s">
        <v>17283</v>
      </c>
      <c r="J1097" s="2"/>
      <c r="K1097" s="2" t="n">
        <v>75</v>
      </c>
      <c r="L1097" s="2"/>
      <c r="M1097" s="2" t="s">
        <v>17284</v>
      </c>
      <c r="N1097" s="2" t="n">
        <f aca="false">COUNTA('Layout Mercado Libre'!AH1097:AM1097)</f>
        <v>2</v>
      </c>
      <c r="O1097" s="2" t="s">
        <v>13882</v>
      </c>
      <c r="P1097" s="2" t="n">
        <v>0</v>
      </c>
      <c r="Q1097" s="2" t="s">
        <v>17285</v>
      </c>
    </row>
    <row r="1098" customFormat="false" ht="15" hidden="false" customHeight="false" outlineLevel="0" collapsed="false">
      <c r="A1098" s="8" t="s">
        <v>12907</v>
      </c>
      <c r="B1098" s="10" t="str">
        <f aca="false">'Layout Mercado Libre'!C1098</f>
        <v>Pañuelos Desechables Kleenex Hoja Doble 180 Piezas</v>
      </c>
      <c r="C1098" s="2" t="s">
        <v>89</v>
      </c>
      <c r="D1098" s="2" t="s">
        <v>13864</v>
      </c>
      <c r="E1098" s="2" t="s">
        <v>13865</v>
      </c>
      <c r="F1098" s="2" t="s">
        <v>13873</v>
      </c>
      <c r="G1098" s="2"/>
      <c r="H1098" s="2"/>
      <c r="I1098" s="2" t="s">
        <v>17286</v>
      </c>
      <c r="J1098" s="2"/>
      <c r="K1098" s="2" t="n">
        <v>34</v>
      </c>
      <c r="L1098" s="2"/>
      <c r="M1098" s="2" t="s">
        <v>17287</v>
      </c>
      <c r="N1098" s="2" t="n">
        <f aca="false">COUNTA('Layout Mercado Libre'!AH1098:AM1098)</f>
        <v>2</v>
      </c>
      <c r="O1098" s="2" t="s">
        <v>13882</v>
      </c>
      <c r="P1098" s="2" t="n">
        <v>0</v>
      </c>
      <c r="Q1098" s="2" t="s">
        <v>17288</v>
      </c>
    </row>
    <row r="1099" customFormat="false" ht="15" hidden="false" customHeight="false" outlineLevel="0" collapsed="false">
      <c r="A1099" s="8" t="s">
        <v>12919</v>
      </c>
      <c r="B1099" s="10" t="str">
        <f aca="false">'Layout Mercado Libre'!C1099</f>
        <v>Desodorante Neutro Balance + Colágeno Aerosol 91 g</v>
      </c>
      <c r="C1099" s="2" t="s">
        <v>89</v>
      </c>
      <c r="D1099" s="2" t="s">
        <v>13864</v>
      </c>
      <c r="E1099" s="2" t="s">
        <v>13865</v>
      </c>
      <c r="F1099" s="2" t="s">
        <v>13873</v>
      </c>
      <c r="G1099" s="2"/>
      <c r="H1099" s="2"/>
      <c r="I1099" s="2" t="s">
        <v>17289</v>
      </c>
      <c r="J1099" s="2"/>
      <c r="K1099" s="2" t="n">
        <v>155</v>
      </c>
      <c r="L1099" s="2" t="s">
        <v>17290</v>
      </c>
      <c r="M1099" s="2" t="s">
        <v>17291</v>
      </c>
      <c r="N1099" s="2" t="n">
        <f aca="false">COUNTA('Layout Mercado Libre'!AH1099:AM1099)</f>
        <v>1</v>
      </c>
      <c r="O1099" s="2" t="s">
        <v>13938</v>
      </c>
      <c r="P1099" s="2" t="n">
        <v>0</v>
      </c>
      <c r="Q1099" s="2" t="s">
        <v>17292</v>
      </c>
    </row>
    <row r="1100" customFormat="false" ht="15" hidden="false" customHeight="false" outlineLevel="0" collapsed="false">
      <c r="A1100" s="8" t="s">
        <v>12928</v>
      </c>
      <c r="B1100" s="10" t="str">
        <f aca="false">'Layout Mercado Libre'!C1100</f>
        <v>Tylex 750 mg Paracetamol 20 Tabletas</v>
      </c>
      <c r="C1100" s="2" t="s">
        <v>89</v>
      </c>
      <c r="D1100" s="2" t="s">
        <v>13864</v>
      </c>
      <c r="E1100" s="2" t="s">
        <v>13865</v>
      </c>
      <c r="F1100" s="2" t="s">
        <v>13866</v>
      </c>
      <c r="G1100" s="2" t="s">
        <v>13867</v>
      </c>
      <c r="H1100" s="2" t="s">
        <v>13868</v>
      </c>
      <c r="I1100" s="2" t="s">
        <v>17293</v>
      </c>
      <c r="J1100" s="2"/>
      <c r="K1100" s="2" t="n">
        <v>0</v>
      </c>
      <c r="L1100" s="2"/>
      <c r="M1100" s="2" t="s">
        <v>17294</v>
      </c>
      <c r="N1100" s="2" t="n">
        <f aca="false">COUNTA('Layout Mercado Libre'!AH1100:AM1100)</f>
        <v>1</v>
      </c>
      <c r="O1100" s="2" t="s">
        <v>13871</v>
      </c>
      <c r="P1100" s="2" t="n">
        <v>0</v>
      </c>
      <c r="Q1100" s="2" t="s">
        <v>17295</v>
      </c>
    </row>
    <row r="1101" customFormat="false" ht="15" hidden="false" customHeight="false" outlineLevel="0" collapsed="false">
      <c r="A1101" s="8" t="s">
        <v>12938</v>
      </c>
      <c r="B1101" s="10" t="str">
        <f aca="false">'Layout Mercado Libre'!C1101</f>
        <v>Biberón Evenflo Acuario 8 oz 240 ml</v>
      </c>
      <c r="C1101" s="2" t="s">
        <v>89</v>
      </c>
      <c r="D1101" s="2" t="s">
        <v>13864</v>
      </c>
      <c r="E1101" s="2" t="s">
        <v>13865</v>
      </c>
      <c r="F1101" s="2" t="s">
        <v>13873</v>
      </c>
      <c r="G1101" s="2"/>
      <c r="H1101" s="2"/>
      <c r="I1101" s="2" t="s">
        <v>17296</v>
      </c>
      <c r="J1101" s="2"/>
      <c r="K1101" s="2" t="n">
        <v>79</v>
      </c>
      <c r="L1101" s="2"/>
      <c r="M1101" s="2" t="s">
        <v>17297</v>
      </c>
      <c r="N1101" s="2" t="n">
        <f aca="false">COUNTA('Layout Mercado Libre'!AH1101:AM1101)</f>
        <v>2</v>
      </c>
      <c r="O1101" s="2" t="s">
        <v>13871</v>
      </c>
      <c r="P1101" s="2" t="n">
        <v>0</v>
      </c>
      <c r="Q1101" s="2" t="s">
        <v>17298</v>
      </c>
    </row>
    <row r="1102" customFormat="false" ht="15" hidden="false" customHeight="false" outlineLevel="0" collapsed="false">
      <c r="A1102" s="8" t="s">
        <v>12949</v>
      </c>
      <c r="B1102" s="10" t="str">
        <f aca="false">'Layout Mercado Libre'!C1102</f>
        <v>Gelan Plus Gel Antiácido Magaldrato Simeticona 250 ml</v>
      </c>
      <c r="C1102" s="2" t="s">
        <v>89</v>
      </c>
      <c r="D1102" s="2" t="s">
        <v>13864</v>
      </c>
      <c r="E1102" s="2" t="s">
        <v>13865</v>
      </c>
      <c r="F1102" s="2" t="s">
        <v>13914</v>
      </c>
      <c r="G1102" s="2"/>
      <c r="H1102" s="2"/>
      <c r="I1102" s="2" t="s">
        <v>17299</v>
      </c>
      <c r="J1102" s="2"/>
      <c r="K1102" s="2" t="n">
        <v>17</v>
      </c>
      <c r="L1102" s="2"/>
      <c r="M1102" s="2" t="s">
        <v>17300</v>
      </c>
      <c r="N1102" s="2" t="n">
        <f aca="false">COUNTA('Layout Mercado Libre'!AH1102:AM1102)</f>
        <v>3</v>
      </c>
      <c r="O1102" s="2" t="s">
        <v>13882</v>
      </c>
      <c r="P1102" s="2" t="n">
        <v>0</v>
      </c>
      <c r="Q1102" s="2" t="s">
        <v>17301</v>
      </c>
    </row>
    <row r="1103" customFormat="false" ht="15" hidden="false" customHeight="false" outlineLevel="0" collapsed="false">
      <c r="A1103" s="8" t="s">
        <v>12962</v>
      </c>
      <c r="B1103" s="10" t="str">
        <f aca="false">'Layout Mercado Libre'!C1103</f>
        <v>Desodorante Lady Speed Stick 24/7 Powder Fresh 91 g</v>
      </c>
      <c r="C1103" s="2" t="s">
        <v>89</v>
      </c>
      <c r="D1103" s="2" t="s">
        <v>13864</v>
      </c>
      <c r="E1103" s="2" t="s">
        <v>13865</v>
      </c>
      <c r="F1103" s="2" t="s">
        <v>13873</v>
      </c>
      <c r="G1103" s="2"/>
      <c r="H1103" s="2"/>
      <c r="I1103" s="2" t="s">
        <v>17302</v>
      </c>
      <c r="J1103" s="2"/>
      <c r="K1103" s="2" t="n">
        <v>225</v>
      </c>
      <c r="L1103" s="2"/>
      <c r="M1103" s="2" t="s">
        <v>17303</v>
      </c>
      <c r="N1103" s="2" t="n">
        <f aca="false">COUNTA('Layout Mercado Libre'!AH1103:AM1103)</f>
        <v>1</v>
      </c>
      <c r="O1103" s="2" t="s">
        <v>13938</v>
      </c>
      <c r="P1103" s="2" t="n">
        <v>0</v>
      </c>
      <c r="Q1103" s="2" t="s">
        <v>17304</v>
      </c>
    </row>
    <row r="1104" customFormat="false" ht="15" hidden="false" customHeight="false" outlineLevel="0" collapsed="false">
      <c r="A1104" s="8" t="s">
        <v>12969</v>
      </c>
      <c r="B1104" s="10" t="str">
        <f aca="false">'Layout Mercado Libre'!C1104</f>
        <v>Dolo-Neurobión Diclofenaco y Vitaminas B 10 Tabletas</v>
      </c>
      <c r="C1104" s="2" t="s">
        <v>89</v>
      </c>
      <c r="D1104" s="2" t="s">
        <v>13864</v>
      </c>
      <c r="E1104" s="2" t="s">
        <v>13865</v>
      </c>
      <c r="F1104" s="2" t="s">
        <v>13932</v>
      </c>
      <c r="G1104" s="2"/>
      <c r="H1104" s="2"/>
      <c r="I1104" s="2" t="s">
        <v>17305</v>
      </c>
      <c r="J1104" s="2"/>
      <c r="K1104" s="2" t="n">
        <v>27</v>
      </c>
      <c r="L1104" s="2"/>
      <c r="M1104" s="2" t="s">
        <v>17306</v>
      </c>
      <c r="N1104" s="2" t="n">
        <f aca="false">COUNTA('Layout Mercado Libre'!AH1104:AM1104)</f>
        <v>1</v>
      </c>
      <c r="O1104" s="2" t="s">
        <v>13871</v>
      </c>
      <c r="P1104" s="2" t="n">
        <v>0</v>
      </c>
      <c r="Q1104" s="2" t="s">
        <v>17307</v>
      </c>
    </row>
    <row r="1105" customFormat="false" ht="15" hidden="false" customHeight="false" outlineLevel="0" collapsed="false">
      <c r="A1105" s="8" t="s">
        <v>12976</v>
      </c>
      <c r="B1105" s="10" t="str">
        <f aca="false">'Layout Mercado Libre'!C1105</f>
        <v>Tiaminal B12 Trivalente AP 3 Ampolletas de 2 ml</v>
      </c>
      <c r="C1105" s="2" t="s">
        <v>89</v>
      </c>
      <c r="D1105" s="2" t="s">
        <v>13864</v>
      </c>
      <c r="E1105" s="2" t="s">
        <v>13865</v>
      </c>
      <c r="F1105" s="2" t="s">
        <v>13932</v>
      </c>
      <c r="G1105" s="2"/>
      <c r="H1105" s="2"/>
      <c r="I1105" s="2" t="s">
        <v>17308</v>
      </c>
      <c r="J1105" s="2"/>
      <c r="K1105" s="2" t="n">
        <v>43</v>
      </c>
      <c r="L1105" s="2"/>
      <c r="M1105" s="2" t="s">
        <v>17309</v>
      </c>
      <c r="N1105" s="2" t="n">
        <f aca="false">COUNTA('Layout Mercado Libre'!AH1105:AM1105)</f>
        <v>3</v>
      </c>
      <c r="O1105" s="2" t="s">
        <v>13882</v>
      </c>
      <c r="P1105" s="2" t="n">
        <v>0</v>
      </c>
      <c r="Q1105" s="2" t="s">
        <v>17310</v>
      </c>
    </row>
    <row r="1106" customFormat="false" ht="15" hidden="false" customHeight="false" outlineLevel="0" collapsed="false">
      <c r="A1106" s="8" t="s">
        <v>12988</v>
      </c>
      <c r="B1106" s="10" t="str">
        <f aca="false">'Layout Mercado Libre'!C1106</f>
        <v>Graneodín B Benzocaína 10 mg 24 Pastillas Menta</v>
      </c>
      <c r="C1106" s="2" t="s">
        <v>89</v>
      </c>
      <c r="D1106" s="2" t="s">
        <v>13864</v>
      </c>
      <c r="E1106" s="2" t="s">
        <v>13865</v>
      </c>
      <c r="F1106" s="2" t="s">
        <v>13914</v>
      </c>
      <c r="G1106" s="2"/>
      <c r="H1106" s="2"/>
      <c r="I1106" s="2"/>
      <c r="J1106" s="2"/>
      <c r="K1106" s="2" t="n">
        <v>476</v>
      </c>
      <c r="L1106" s="2"/>
      <c r="M1106" s="2" t="s">
        <v>17311</v>
      </c>
      <c r="N1106" s="2" t="n">
        <f aca="false">COUNTA('Layout Mercado Libre'!AH1106:AM1106)</f>
        <v>1</v>
      </c>
      <c r="O1106" s="2" t="s">
        <v>13938</v>
      </c>
      <c r="P1106" s="2" t="n">
        <v>0</v>
      </c>
      <c r="Q1106" s="2" t="s">
        <v>17312</v>
      </c>
    </row>
    <row r="1107" customFormat="false" ht="15" hidden="false" customHeight="false" outlineLevel="0" collapsed="false">
      <c r="A1107" s="8" t="s">
        <v>12998</v>
      </c>
      <c r="B1107" s="10" t="str">
        <f aca="false">'Layout Mercado Libre'!C1107</f>
        <v>Protectores de Lactancia Evenflo Advanced 30 Piezas</v>
      </c>
      <c r="C1107" s="2" t="s">
        <v>89</v>
      </c>
      <c r="D1107" s="2" t="s">
        <v>13864</v>
      </c>
      <c r="E1107" s="2" t="s">
        <v>13865</v>
      </c>
      <c r="F1107" s="2" t="s">
        <v>13873</v>
      </c>
      <c r="G1107" s="2"/>
      <c r="H1107" s="2"/>
      <c r="I1107" s="2" t="s">
        <v>17313</v>
      </c>
      <c r="J1107" s="2"/>
      <c r="K1107" s="2" t="n">
        <v>57</v>
      </c>
      <c r="L1107" s="2"/>
      <c r="M1107" s="2" t="s">
        <v>17314</v>
      </c>
      <c r="N1107" s="2" t="n">
        <f aca="false">COUNTA('Layout Mercado Libre'!AH1107:AM1107)</f>
        <v>2</v>
      </c>
      <c r="O1107" s="2" t="s">
        <v>13871</v>
      </c>
      <c r="P1107" s="2" t="n">
        <v>0</v>
      </c>
      <c r="Q1107" s="2" t="s">
        <v>17315</v>
      </c>
    </row>
    <row r="1108" customFormat="false" ht="15" hidden="false" customHeight="false" outlineLevel="0" collapsed="false">
      <c r="A1108" s="8" t="s">
        <v>13007</v>
      </c>
      <c r="B1108" s="10" t="str">
        <f aca="false">'Layout Mercado Libre'!C1108</f>
        <v>Nocolodi Fenofibrato 160 mg 30 Cápsulas</v>
      </c>
      <c r="C1108" s="2" t="s">
        <v>89</v>
      </c>
      <c r="D1108" s="2" t="s">
        <v>13864</v>
      </c>
      <c r="E1108" s="2" t="s">
        <v>13865</v>
      </c>
      <c r="F1108" s="2" t="s">
        <v>13866</v>
      </c>
      <c r="G1108" s="2" t="s">
        <v>14465</v>
      </c>
      <c r="H1108" s="2" t="s">
        <v>14466</v>
      </c>
      <c r="I1108" s="2" t="s">
        <v>17316</v>
      </c>
      <c r="J1108" s="2"/>
      <c r="K1108" s="2" t="n">
        <v>6</v>
      </c>
      <c r="L1108" s="2"/>
      <c r="M1108" s="2" t="s">
        <v>17317</v>
      </c>
      <c r="N1108" s="2" t="n">
        <f aca="false">COUNTA('Layout Mercado Libre'!AH1108:AM1108)</f>
        <v>2</v>
      </c>
      <c r="O1108" s="2" t="s">
        <v>13882</v>
      </c>
      <c r="P1108" s="2" t="n">
        <v>0</v>
      </c>
      <c r="Q1108" s="2" t="s">
        <v>17318</v>
      </c>
    </row>
    <row r="1109" customFormat="false" ht="15" hidden="false" customHeight="false" outlineLevel="0" collapsed="false">
      <c r="A1109" s="8" t="s">
        <v>13015</v>
      </c>
      <c r="B1109" s="10" t="str">
        <f aca="false">'Layout Mercado Libre'!C1109</f>
        <v>Condones Prudence Sabor y Aroma Fresa 3 Piezas</v>
      </c>
      <c r="C1109" s="2" t="s">
        <v>89</v>
      </c>
      <c r="D1109" s="2" t="s">
        <v>13864</v>
      </c>
      <c r="E1109" s="2" t="s">
        <v>13865</v>
      </c>
      <c r="F1109" s="2" t="s">
        <v>13873</v>
      </c>
      <c r="G1109" s="2"/>
      <c r="H1109" s="2"/>
      <c r="I1109" s="2" t="s">
        <v>17319</v>
      </c>
      <c r="J1109" s="2"/>
      <c r="K1109" s="2" t="n">
        <v>476</v>
      </c>
      <c r="L1109" s="2"/>
      <c r="M1109" s="2" t="s">
        <v>17320</v>
      </c>
      <c r="N1109" s="2" t="n">
        <f aca="false">COUNTA('Layout Mercado Libre'!AH1109:AM1109)</f>
        <v>3</v>
      </c>
      <c r="O1109" s="2" t="s">
        <v>13882</v>
      </c>
      <c r="P1109" s="2" t="n">
        <v>0</v>
      </c>
      <c r="Q1109" s="2" t="s">
        <v>17321</v>
      </c>
    </row>
    <row r="1110" customFormat="false" ht="15" hidden="false" customHeight="false" outlineLevel="0" collapsed="false">
      <c r="A1110" s="8" t="s">
        <v>13027</v>
      </c>
      <c r="B1110" s="10" t="str">
        <f aca="false">'Layout Mercado Libre'!C1110</f>
        <v>Melox Noche Suspensión Antiácida 180 ml</v>
      </c>
      <c r="C1110" s="2" t="s">
        <v>89</v>
      </c>
      <c r="D1110" s="2" t="s">
        <v>13864</v>
      </c>
      <c r="E1110" s="2" t="s">
        <v>13865</v>
      </c>
      <c r="F1110" s="2" t="s">
        <v>13914</v>
      </c>
      <c r="G1110" s="2"/>
      <c r="H1110" s="2"/>
      <c r="I1110" s="2"/>
      <c r="J1110" s="2"/>
      <c r="K1110" s="2" t="n">
        <v>78</v>
      </c>
      <c r="L1110" s="2"/>
      <c r="M1110" s="2" t="s">
        <v>17322</v>
      </c>
      <c r="N1110" s="2" t="n">
        <f aca="false">COUNTA('Layout Mercado Libre'!AH1110:AM1110)</f>
        <v>1</v>
      </c>
      <c r="O1110" s="2" t="s">
        <v>13871</v>
      </c>
      <c r="P1110" s="2" t="n">
        <v>0</v>
      </c>
      <c r="Q1110" s="2" t="s">
        <v>17323</v>
      </c>
    </row>
    <row r="1111" customFormat="false" ht="15" hidden="false" customHeight="false" outlineLevel="0" collapsed="false">
      <c r="A1111" s="8" t="s">
        <v>13037</v>
      </c>
      <c r="B1111" s="10" t="str">
        <f aca="false">'Layout Mercado Libre'!C1111</f>
        <v>Shampoo Head &amp; Shoulders 2 en 1 Suave y Manejable 650 ml</v>
      </c>
      <c r="C1111" s="2" t="s">
        <v>89</v>
      </c>
      <c r="D1111" s="2" t="s">
        <v>13864</v>
      </c>
      <c r="E1111" s="2" t="s">
        <v>13865</v>
      </c>
      <c r="F1111" s="2" t="s">
        <v>13873</v>
      </c>
      <c r="G1111" s="2"/>
      <c r="H1111" s="2"/>
      <c r="I1111" s="2" t="s">
        <v>17324</v>
      </c>
      <c r="J1111" s="2"/>
      <c r="K1111" s="2" t="n">
        <v>140</v>
      </c>
      <c r="L1111" s="2"/>
      <c r="M1111" s="2" t="s">
        <v>17325</v>
      </c>
      <c r="N1111" s="2" t="n">
        <f aca="false">COUNTA('Layout Mercado Libre'!AH1111:AM1111)</f>
        <v>1</v>
      </c>
      <c r="O1111" s="2" t="s">
        <v>13871</v>
      </c>
      <c r="P1111" s="2" t="n">
        <v>0</v>
      </c>
      <c r="Q1111" s="2" t="s">
        <v>17326</v>
      </c>
    </row>
    <row r="1112" customFormat="false" ht="15" hidden="false" customHeight="false" outlineLevel="0" collapsed="false">
      <c r="A1112" s="8" t="s">
        <v>13048</v>
      </c>
      <c r="B1112" s="10" t="str">
        <f aca="false">'Layout Mercado Libre'!C1112</f>
        <v>Macrozit Azitromicina 600 mg Suspensión 15 ml</v>
      </c>
      <c r="C1112" s="2" t="s">
        <v>89</v>
      </c>
      <c r="D1112" s="2" t="s">
        <v>13864</v>
      </c>
      <c r="E1112" s="2" t="s">
        <v>13865</v>
      </c>
      <c r="F1112" s="2" t="s">
        <v>13866</v>
      </c>
      <c r="G1112" s="2" t="s">
        <v>13967</v>
      </c>
      <c r="H1112" s="2" t="s">
        <v>13968</v>
      </c>
      <c r="I1112" s="2" t="s">
        <v>17327</v>
      </c>
      <c r="J1112" s="2"/>
      <c r="K1112" s="2" t="n">
        <v>14</v>
      </c>
      <c r="L1112" s="2"/>
      <c r="M1112" s="2" t="s">
        <v>17328</v>
      </c>
      <c r="N1112" s="2" t="n">
        <f aca="false">COUNTA('Layout Mercado Libre'!AH1112:AM1112)</f>
        <v>3</v>
      </c>
      <c r="O1112" s="2" t="s">
        <v>13882</v>
      </c>
      <c r="P1112" s="2" t="n">
        <v>0</v>
      </c>
      <c r="Q1112" s="2" t="s">
        <v>17329</v>
      </c>
    </row>
    <row r="1113" customFormat="false" ht="15" hidden="false" customHeight="false" outlineLevel="0" collapsed="false">
      <c r="A1113" s="8" t="s">
        <v>13059</v>
      </c>
      <c r="B1113" s="10" t="str">
        <f aca="false">'Layout Mercado Libre'!C1113</f>
        <v>Italdermol G Crema Triticum Vulgare Gentamicina 10 g</v>
      </c>
      <c r="C1113" s="2" t="s">
        <v>89</v>
      </c>
      <c r="D1113" s="2" t="s">
        <v>13864</v>
      </c>
      <c r="E1113" s="2" t="s">
        <v>13865</v>
      </c>
      <c r="F1113" s="2" t="s">
        <v>13866</v>
      </c>
      <c r="G1113" s="2" t="s">
        <v>14493</v>
      </c>
      <c r="H1113" s="2" t="s">
        <v>14494</v>
      </c>
      <c r="I1113" s="2" t="s">
        <v>17330</v>
      </c>
      <c r="J1113" s="2"/>
      <c r="K1113" s="2" t="n">
        <v>18</v>
      </c>
      <c r="L1113" s="2"/>
      <c r="M1113" s="2" t="s">
        <v>17331</v>
      </c>
      <c r="N1113" s="2" t="n">
        <f aca="false">COUNTA('Layout Mercado Libre'!AH1113:AM1113)</f>
        <v>2</v>
      </c>
      <c r="O1113" s="2" t="s">
        <v>13882</v>
      </c>
      <c r="P1113" s="2" t="n">
        <v>0</v>
      </c>
      <c r="Q1113" s="2" t="s">
        <v>17332</v>
      </c>
    </row>
    <row r="1114" customFormat="false" ht="15" hidden="false" customHeight="false" outlineLevel="0" collapsed="false">
      <c r="A1114" s="8" t="s">
        <v>13069</v>
      </c>
      <c r="B1114" s="10" t="str">
        <f aca="false">'Layout Mercado Libre'!C1114</f>
        <v>Crema Dental Colgate Máxima Protección Anticaries 125 ml</v>
      </c>
      <c r="C1114" s="2" t="s">
        <v>89</v>
      </c>
      <c r="D1114" s="2" t="s">
        <v>13864</v>
      </c>
      <c r="E1114" s="2" t="s">
        <v>13865</v>
      </c>
      <c r="F1114" s="2" t="s">
        <v>13873</v>
      </c>
      <c r="G1114" s="2"/>
      <c r="H1114" s="2"/>
      <c r="I1114" s="2" t="s">
        <v>17333</v>
      </c>
      <c r="J1114" s="2"/>
      <c r="K1114" s="2" t="n">
        <v>998</v>
      </c>
      <c r="L1114" s="2"/>
      <c r="M1114" s="2" t="s">
        <v>17334</v>
      </c>
      <c r="N1114" s="2" t="n">
        <f aca="false">COUNTA('Layout Mercado Libre'!AH1114:AM1114)</f>
        <v>4</v>
      </c>
      <c r="O1114" s="2" t="s">
        <v>13882</v>
      </c>
      <c r="P1114" s="2" t="n">
        <v>0</v>
      </c>
      <c r="Q1114" s="2" t="s">
        <v>17335</v>
      </c>
    </row>
    <row r="1115" customFormat="false" ht="15" hidden="false" customHeight="false" outlineLevel="0" collapsed="false">
      <c r="A1115" s="8" t="s">
        <v>13080</v>
      </c>
      <c r="B1115" s="10" t="str">
        <f aca="false">'Layout Mercado Libre'!C1115</f>
        <v>Lomecan V Clotrimazol 2% Crema Vaginal 20 g</v>
      </c>
      <c r="C1115" s="2" t="s">
        <v>89</v>
      </c>
      <c r="D1115" s="2" t="s">
        <v>13864</v>
      </c>
      <c r="E1115" s="2" t="s">
        <v>13865</v>
      </c>
      <c r="F1115" s="2" t="s">
        <v>13914</v>
      </c>
      <c r="G1115" s="2"/>
      <c r="H1115" s="2"/>
      <c r="I1115" s="2" t="s">
        <v>17336</v>
      </c>
      <c r="J1115" s="2"/>
      <c r="K1115" s="2" t="n">
        <v>0</v>
      </c>
      <c r="L1115" s="2"/>
      <c r="M1115" s="2" t="s">
        <v>17337</v>
      </c>
      <c r="N1115" s="2" t="n">
        <f aca="false">COUNTA('Layout Mercado Libre'!AH1115:AM1115)</f>
        <v>3</v>
      </c>
      <c r="O1115" s="2" t="s">
        <v>13882</v>
      </c>
      <c r="P1115" s="2" t="n">
        <v>0</v>
      </c>
      <c r="Q1115" s="2" t="s">
        <v>17338</v>
      </c>
    </row>
    <row r="1116" customFormat="false" ht="15" hidden="false" customHeight="false" outlineLevel="0" collapsed="false">
      <c r="A1116" s="8" t="s">
        <v>13091</v>
      </c>
      <c r="B1116" s="10" t="str">
        <f aca="false">'Layout Mercado Libre'!C1116</f>
        <v>Antitranspirante Speed Stick 24/7 Xtreme Ultra Aerosol 91 g</v>
      </c>
      <c r="C1116" s="2" t="s">
        <v>89</v>
      </c>
      <c r="D1116" s="2" t="s">
        <v>13864</v>
      </c>
      <c r="E1116" s="2" t="s">
        <v>13865</v>
      </c>
      <c r="F1116" s="2" t="s">
        <v>13873</v>
      </c>
      <c r="G1116" s="2"/>
      <c r="H1116" s="2"/>
      <c r="I1116" s="2" t="s">
        <v>17339</v>
      </c>
      <c r="J1116" s="2"/>
      <c r="K1116" s="2" t="n">
        <v>58</v>
      </c>
      <c r="L1116" s="2"/>
      <c r="M1116" s="2" t="s">
        <v>17340</v>
      </c>
      <c r="N1116" s="2" t="n">
        <f aca="false">COUNTA('Layout Mercado Libre'!AH1116:AM1116)</f>
        <v>1</v>
      </c>
      <c r="O1116" s="2" t="s">
        <v>13871</v>
      </c>
      <c r="P1116" s="2" t="n">
        <v>0</v>
      </c>
      <c r="Q1116" s="2" t="s">
        <v>17341</v>
      </c>
    </row>
    <row r="1117" customFormat="false" ht="15" hidden="false" customHeight="false" outlineLevel="0" collapsed="false">
      <c r="A1117" s="8" t="s">
        <v>13102</v>
      </c>
      <c r="B1117" s="10" t="str">
        <f aca="false">'Layout Mercado Libre'!C1117</f>
        <v>Flagyl Metronidazol 500 mg 30 Comprimidos</v>
      </c>
      <c r="C1117" s="2" t="s">
        <v>89</v>
      </c>
      <c r="D1117" s="2" t="s">
        <v>13864</v>
      </c>
      <c r="E1117" s="2" t="s">
        <v>13865</v>
      </c>
      <c r="F1117" s="2" t="s">
        <v>13866</v>
      </c>
      <c r="G1117" s="2" t="s">
        <v>14848</v>
      </c>
      <c r="H1117" s="2" t="s">
        <v>14849</v>
      </c>
      <c r="I1117" s="2" t="s">
        <v>17342</v>
      </c>
      <c r="J1117" s="2"/>
      <c r="K1117" s="2" t="n">
        <v>22</v>
      </c>
      <c r="L1117" s="2"/>
      <c r="M1117" s="2" t="s">
        <v>17343</v>
      </c>
      <c r="N1117" s="2" t="n">
        <f aca="false">COUNTA('Layout Mercado Libre'!AH1117:AM1117)</f>
        <v>2</v>
      </c>
      <c r="O1117" s="2" t="s">
        <v>13882</v>
      </c>
      <c r="P1117" s="2" t="n">
        <v>0</v>
      </c>
      <c r="Q1117" s="2" t="s">
        <v>17344</v>
      </c>
    </row>
    <row r="1118" customFormat="false" ht="15" hidden="false" customHeight="false" outlineLevel="0" collapsed="false">
      <c r="A1118" s="8" t="s">
        <v>13112</v>
      </c>
      <c r="B1118" s="10" t="str">
        <f aca="false">'Layout Mercado Libre'!C1118</f>
        <v>Capent Pomada para Rozaduras del Bebé 110 g</v>
      </c>
      <c r="C1118" s="2" t="s">
        <v>89</v>
      </c>
      <c r="D1118" s="2" t="s">
        <v>13864</v>
      </c>
      <c r="E1118" s="2" t="s">
        <v>13865</v>
      </c>
      <c r="F1118" s="2" t="s">
        <v>13873</v>
      </c>
      <c r="G1118" s="2"/>
      <c r="H1118" s="2"/>
      <c r="I1118" s="2" t="s">
        <v>17345</v>
      </c>
      <c r="J1118" s="2"/>
      <c r="K1118" s="2" t="n">
        <v>85</v>
      </c>
      <c r="L1118" s="2"/>
      <c r="M1118" s="2" t="s">
        <v>17346</v>
      </c>
      <c r="N1118" s="2" t="n">
        <f aca="false">COUNTA('Layout Mercado Libre'!AH1118:AM1118)</f>
        <v>3</v>
      </c>
      <c r="O1118" s="2" t="s">
        <v>13871</v>
      </c>
      <c r="P1118" s="2" t="n">
        <v>0</v>
      </c>
      <c r="Q1118" s="2" t="s">
        <v>17347</v>
      </c>
    </row>
    <row r="1119" customFormat="false" ht="15" hidden="false" customHeight="false" outlineLevel="0" collapsed="false">
      <c r="A1119" s="8" t="s">
        <v>13124</v>
      </c>
      <c r="B1119" s="10" t="str">
        <f aca="false">'Layout Mercado Libre'!C1119</f>
        <v>Shampoo Mennen Miel y Manzanilla Suave 200 ml</v>
      </c>
      <c r="C1119" s="2" t="s">
        <v>89</v>
      </c>
      <c r="D1119" s="2" t="s">
        <v>13864</v>
      </c>
      <c r="E1119" s="2" t="s">
        <v>13865</v>
      </c>
      <c r="F1119" s="2" t="s">
        <v>13873</v>
      </c>
      <c r="G1119" s="2"/>
      <c r="H1119" s="2"/>
      <c r="I1119" s="2" t="s">
        <v>17348</v>
      </c>
      <c r="J1119" s="2"/>
      <c r="K1119" s="2" t="n">
        <v>104</v>
      </c>
      <c r="L1119" s="2"/>
      <c r="M1119" s="2" t="s">
        <v>17349</v>
      </c>
      <c r="N1119" s="2" t="n">
        <f aca="false">COUNTA('Layout Mercado Libre'!AH1119:AM1119)</f>
        <v>1</v>
      </c>
      <c r="O1119" s="2" t="s">
        <v>13938</v>
      </c>
      <c r="P1119" s="2" t="n">
        <v>0</v>
      </c>
      <c r="Q1119" s="2" t="s">
        <v>17350</v>
      </c>
    </row>
    <row r="1120" customFormat="false" ht="15" hidden="false" customHeight="false" outlineLevel="0" collapsed="false">
      <c r="A1120" s="8" t="s">
        <v>13132</v>
      </c>
      <c r="B1120" s="10" t="str">
        <f aca="false">'Layout Mercado Libre'!C1120</f>
        <v>Desodorante Antitranspirante Rexona Men V8 en Barra 45 g</v>
      </c>
      <c r="C1120" s="2" t="s">
        <v>89</v>
      </c>
      <c r="D1120" s="2" t="s">
        <v>13864</v>
      </c>
      <c r="E1120" s="2" t="s">
        <v>13865</v>
      </c>
      <c r="F1120" s="2" t="s">
        <v>13873</v>
      </c>
      <c r="G1120" s="2"/>
      <c r="H1120" s="2"/>
      <c r="I1120" s="2" t="s">
        <v>17351</v>
      </c>
      <c r="J1120" s="2"/>
      <c r="K1120" s="2" t="n">
        <v>176</v>
      </c>
      <c r="L1120" s="2" t="s">
        <v>17352</v>
      </c>
      <c r="M1120" s="2" t="s">
        <v>17353</v>
      </c>
      <c r="N1120" s="2" t="n">
        <f aca="false">COUNTA('Layout Mercado Libre'!AH1120:AM1120)</f>
        <v>3</v>
      </c>
      <c r="O1120" s="2" t="s">
        <v>13882</v>
      </c>
      <c r="P1120" s="2" t="n">
        <v>0</v>
      </c>
      <c r="Q1120" s="2" t="s">
        <v>17354</v>
      </c>
    </row>
    <row r="1121" customFormat="false" ht="15" hidden="false" customHeight="false" outlineLevel="0" collapsed="false">
      <c r="A1121" s="8" t="s">
        <v>13143</v>
      </c>
      <c r="B1121" s="10" t="str">
        <f aca="false">'Layout Mercado Libre'!C1121</f>
        <v>Ciruelax Cassia Angustifolia 15 mg 20 Comprimidos</v>
      </c>
      <c r="C1121" s="2" t="s">
        <v>89</v>
      </c>
      <c r="D1121" s="2" t="s">
        <v>13864</v>
      </c>
      <c r="E1121" s="2" t="s">
        <v>13865</v>
      </c>
      <c r="F1121" s="2" t="s">
        <v>13914</v>
      </c>
      <c r="G1121" s="2"/>
      <c r="H1121" s="2"/>
      <c r="I1121" s="2" t="s">
        <v>17355</v>
      </c>
      <c r="J1121" s="2"/>
      <c r="K1121" s="2" t="n">
        <v>70</v>
      </c>
      <c r="L1121" s="2"/>
      <c r="M1121" s="2" t="s">
        <v>17356</v>
      </c>
      <c r="N1121" s="2" t="n">
        <f aca="false">COUNTA('Layout Mercado Libre'!AH1121:AM1121)</f>
        <v>2</v>
      </c>
      <c r="O1121" s="2" t="s">
        <v>13882</v>
      </c>
      <c r="P1121" s="2" t="n">
        <v>1</v>
      </c>
      <c r="Q1121" s="2" t="s">
        <v>17357</v>
      </c>
    </row>
    <row r="1122" customFormat="false" ht="15" hidden="false" customHeight="false" outlineLevel="0" collapsed="false">
      <c r="A1122" s="8" t="s">
        <v>13158</v>
      </c>
      <c r="B1122" s="10" t="str">
        <f aca="false">'Layout Mercado Libre'!C1122</f>
        <v>Desodorante Axe Black en Aerosol para Hombre 150 ml</v>
      </c>
      <c r="C1122" s="2" t="s">
        <v>89</v>
      </c>
      <c r="D1122" s="2" t="s">
        <v>13864</v>
      </c>
      <c r="E1122" s="2" t="s">
        <v>13865</v>
      </c>
      <c r="F1122" s="2" t="s">
        <v>13873</v>
      </c>
      <c r="G1122" s="2"/>
      <c r="H1122" s="2"/>
      <c r="I1122" s="2" t="s">
        <v>17358</v>
      </c>
      <c r="J1122" s="2"/>
      <c r="K1122" s="2" t="n">
        <v>264</v>
      </c>
      <c r="L1122" s="2" t="s">
        <v>17359</v>
      </c>
      <c r="M1122" s="2" t="s">
        <v>17360</v>
      </c>
      <c r="N1122" s="2" t="n">
        <f aca="false">COUNTA('Layout Mercado Libre'!AH1122:AM1122)</f>
        <v>2</v>
      </c>
      <c r="O1122" s="2" t="s">
        <v>13882</v>
      </c>
      <c r="P1122" s="2" t="n">
        <v>0</v>
      </c>
      <c r="Q1122" s="2" t="s">
        <v>17361</v>
      </c>
    </row>
    <row r="1123" customFormat="false" ht="15" hidden="false" customHeight="false" outlineLevel="0" collapsed="false">
      <c r="A1123" s="8" t="s">
        <v>13168</v>
      </c>
      <c r="B1123" s="10" t="str">
        <f aca="false">'Layout Mercado Libre'!C1123</f>
        <v>Scabisan Permetrina 5% Crema 60 g</v>
      </c>
      <c r="C1123" s="2" t="s">
        <v>89</v>
      </c>
      <c r="D1123" s="2" t="s">
        <v>13864</v>
      </c>
      <c r="E1123" s="2" t="s">
        <v>13865</v>
      </c>
      <c r="F1123" s="2" t="s">
        <v>13914</v>
      </c>
      <c r="G1123" s="2"/>
      <c r="H1123" s="2"/>
      <c r="I1123" s="2" t="s">
        <v>17362</v>
      </c>
      <c r="J1123" s="2"/>
      <c r="K1123" s="2" t="n">
        <v>0</v>
      </c>
      <c r="L1123" s="2"/>
      <c r="M1123" s="2" t="s">
        <v>17363</v>
      </c>
      <c r="N1123" s="2" t="n">
        <f aca="false">COUNTA('Layout Mercado Libre'!AH1123:AM1123)</f>
        <v>2</v>
      </c>
      <c r="O1123" s="2" t="s">
        <v>13882</v>
      </c>
      <c r="P1123" s="2" t="n">
        <v>0</v>
      </c>
      <c r="Q1123" s="2" t="s">
        <v>17364</v>
      </c>
    </row>
    <row r="1124" customFormat="false" ht="15" hidden="false" customHeight="false" outlineLevel="0" collapsed="false">
      <c r="A1124" s="8" t="s">
        <v>13181</v>
      </c>
      <c r="B1124" s="10" t="str">
        <f aca="false">'Layout Mercado Libre'!C1124</f>
        <v>Condones Prudence Sabor y Aroma Uva 3 Piezas</v>
      </c>
      <c r="C1124" s="2" t="s">
        <v>89</v>
      </c>
      <c r="D1124" s="2" t="s">
        <v>13864</v>
      </c>
      <c r="E1124" s="2" t="s">
        <v>13865</v>
      </c>
      <c r="F1124" s="2" t="s">
        <v>13873</v>
      </c>
      <c r="G1124" s="2"/>
      <c r="H1124" s="2"/>
      <c r="I1124" s="2" t="s">
        <v>17365</v>
      </c>
      <c r="J1124" s="2"/>
      <c r="K1124" s="2" t="n">
        <v>405</v>
      </c>
      <c r="L1124" s="2"/>
      <c r="M1124" s="2" t="s">
        <v>17366</v>
      </c>
      <c r="N1124" s="2" t="n">
        <f aca="false">COUNTA('Layout Mercado Libre'!AH1124:AM1124)</f>
        <v>2</v>
      </c>
      <c r="O1124" s="2" t="s">
        <v>13871</v>
      </c>
      <c r="P1124" s="2" t="n">
        <v>0</v>
      </c>
      <c r="Q1124" s="2" t="s">
        <v>17367</v>
      </c>
    </row>
    <row r="1125" customFormat="false" ht="15" hidden="false" customHeight="false" outlineLevel="0" collapsed="false">
      <c r="A1125" s="8" t="s">
        <v>13191</v>
      </c>
      <c r="B1125" s="10" t="str">
        <f aca="false">'Layout Mercado Libre'!C1125</f>
        <v>Paletas Broncolin Sabores Mixtos Vitrolero 100 Piezas</v>
      </c>
      <c r="C1125" s="2" t="s">
        <v>89</v>
      </c>
      <c r="D1125" s="2" t="s">
        <v>13864</v>
      </c>
      <c r="E1125" s="2" t="s">
        <v>13865</v>
      </c>
      <c r="F1125" s="2" t="s">
        <v>13914</v>
      </c>
      <c r="G1125" s="2"/>
      <c r="H1125" s="2"/>
      <c r="I1125" s="2" t="s">
        <v>17368</v>
      </c>
      <c r="J1125" s="2"/>
      <c r="K1125" s="2" t="n">
        <v>45</v>
      </c>
      <c r="L1125" s="2"/>
      <c r="M1125" s="2" t="s">
        <v>17369</v>
      </c>
      <c r="N1125" s="2" t="n">
        <f aca="false">COUNTA('Layout Mercado Libre'!AH1125:AM1125)</f>
        <v>3</v>
      </c>
      <c r="O1125" s="2" t="s">
        <v>13871</v>
      </c>
      <c r="P1125" s="2" t="n">
        <v>0</v>
      </c>
      <c r="Q1125" s="2" t="s">
        <v>17370</v>
      </c>
    </row>
    <row r="1126" customFormat="false" ht="15" hidden="false" customHeight="false" outlineLevel="0" collapsed="false">
      <c r="A1126" s="8" t="s">
        <v>13205</v>
      </c>
      <c r="B1126" s="10" t="str">
        <f aca="false">'Layout Mercado Libre'!C1126</f>
        <v>Desodorante Stefano Play en Aerosol para Hombre 113 g</v>
      </c>
      <c r="C1126" s="2" t="s">
        <v>89</v>
      </c>
      <c r="D1126" s="2" t="s">
        <v>13864</v>
      </c>
      <c r="E1126" s="2" t="s">
        <v>13865</v>
      </c>
      <c r="F1126" s="2" t="s">
        <v>13873</v>
      </c>
      <c r="G1126" s="2"/>
      <c r="H1126" s="2"/>
      <c r="I1126" s="2" t="s">
        <v>17371</v>
      </c>
      <c r="J1126" s="2"/>
      <c r="K1126" s="2" t="n">
        <v>584</v>
      </c>
      <c r="L1126" s="2"/>
      <c r="M1126" s="2" t="s">
        <v>17372</v>
      </c>
      <c r="N1126" s="2" t="n">
        <f aca="false">COUNTA('Layout Mercado Libre'!AH1126:AM1126)</f>
        <v>1</v>
      </c>
      <c r="O1126" s="2" t="s">
        <v>13938</v>
      </c>
      <c r="P1126" s="2" t="n">
        <v>0</v>
      </c>
      <c r="Q1126" s="2" t="s">
        <v>17373</v>
      </c>
    </row>
    <row r="1127" customFormat="false" ht="15" hidden="false" customHeight="false" outlineLevel="0" collapsed="false">
      <c r="A1127" s="8" t="s">
        <v>13215</v>
      </c>
      <c r="B1127" s="10" t="str">
        <f aca="false">'Layout Mercado Libre'!C1127</f>
        <v>Parche Negro Promedic Metilo y Belladona 12.5 x 18.5 cm</v>
      </c>
      <c r="C1127" s="2" t="s">
        <v>89</v>
      </c>
      <c r="D1127" s="2" t="s">
        <v>13864</v>
      </c>
      <c r="E1127" s="2" t="s">
        <v>13865</v>
      </c>
      <c r="F1127" s="2" t="s">
        <v>13914</v>
      </c>
      <c r="G1127" s="2"/>
      <c r="H1127" s="2"/>
      <c r="I1127" s="2" t="s">
        <v>17374</v>
      </c>
      <c r="J1127" s="2"/>
      <c r="K1127" s="2" t="n">
        <v>1309</v>
      </c>
      <c r="L1127" s="2"/>
      <c r="M1127" s="2" t="s">
        <v>17375</v>
      </c>
      <c r="N1127" s="2" t="n">
        <f aca="false">COUNTA('Layout Mercado Libre'!AH1127:AM1127)</f>
        <v>3</v>
      </c>
      <c r="O1127" s="2" t="s">
        <v>13882</v>
      </c>
      <c r="P1127" s="2" t="n">
        <v>0</v>
      </c>
      <c r="Q1127" s="2" t="s">
        <v>17376</v>
      </c>
    </row>
    <row r="1128" customFormat="false" ht="15" hidden="false" customHeight="false" outlineLevel="0" collapsed="false">
      <c r="A1128" s="8" t="s">
        <v>13230</v>
      </c>
      <c r="B1128" s="10" t="str">
        <f aca="false">'Layout Mercado Libre'!C1128</f>
        <v>Shampoo Pantene Pro-V Bambú Nutre &amp; Crece 750 ml</v>
      </c>
      <c r="C1128" s="2" t="s">
        <v>89</v>
      </c>
      <c r="D1128" s="2" t="s">
        <v>13864</v>
      </c>
      <c r="E1128" s="2" t="s">
        <v>13865</v>
      </c>
      <c r="F1128" s="2" t="s">
        <v>13873</v>
      </c>
      <c r="G1128" s="2"/>
      <c r="H1128" s="2"/>
      <c r="I1128" s="2" t="s">
        <v>17377</v>
      </c>
      <c r="J1128" s="2"/>
      <c r="K1128" s="2" t="n">
        <v>66</v>
      </c>
      <c r="L1128" s="2"/>
      <c r="M1128" s="2" t="s">
        <v>17378</v>
      </c>
      <c r="N1128" s="2" t="n">
        <f aca="false">COUNTA('Layout Mercado Libre'!AH1128:AM1128)</f>
        <v>1</v>
      </c>
      <c r="O1128" s="2" t="s">
        <v>13938</v>
      </c>
      <c r="P1128" s="2" t="n">
        <v>0</v>
      </c>
      <c r="Q1128" s="2" t="s">
        <v>17379</v>
      </c>
    </row>
    <row r="1129" customFormat="false" ht="15" hidden="false" customHeight="false" outlineLevel="0" collapsed="false">
      <c r="A1129" s="8" t="s">
        <v>13242</v>
      </c>
      <c r="B1129" s="10" t="str">
        <f aca="false">'Layout Mercado Libre'!C1129</f>
        <v>Motilium Domperidona 10 mg 30 Tabletas</v>
      </c>
      <c r="C1129" s="2" t="s">
        <v>89</v>
      </c>
      <c r="D1129" s="2" t="s">
        <v>13864</v>
      </c>
      <c r="E1129" s="2" t="s">
        <v>13865</v>
      </c>
      <c r="F1129" s="2" t="s">
        <v>13932</v>
      </c>
      <c r="G1129" s="2"/>
      <c r="H1129" s="2"/>
      <c r="I1129" s="2" t="s">
        <v>17380</v>
      </c>
      <c r="J1129" s="2"/>
      <c r="K1129" s="2" t="n">
        <v>0</v>
      </c>
      <c r="L1129" s="2"/>
      <c r="M1129" s="2" t="s">
        <v>17381</v>
      </c>
      <c r="N1129" s="2" t="n">
        <f aca="false">COUNTA('Layout Mercado Libre'!AH1129:AM1129)</f>
        <v>1</v>
      </c>
      <c r="O1129" s="2" t="s">
        <v>13871</v>
      </c>
      <c r="P1129" s="2" t="n">
        <v>0</v>
      </c>
      <c r="Q1129" s="2" t="s">
        <v>17382</v>
      </c>
    </row>
    <row r="1130" customFormat="false" ht="15" hidden="false" customHeight="false" outlineLevel="0" collapsed="false">
      <c r="A1130" s="8" t="s">
        <v>13250</v>
      </c>
      <c r="B1130" s="10" t="str">
        <f aca="false">'Layout Mercado Libre'!C1130</f>
        <v>Tylex 750 Paracetamol 750 mg 40 Tabletas</v>
      </c>
      <c r="C1130" s="2" t="s">
        <v>89</v>
      </c>
      <c r="D1130" s="2" t="s">
        <v>13864</v>
      </c>
      <c r="E1130" s="2" t="s">
        <v>13865</v>
      </c>
      <c r="F1130" s="2" t="s">
        <v>13932</v>
      </c>
      <c r="G1130" s="2"/>
      <c r="H1130" s="2"/>
      <c r="I1130" s="2" t="s">
        <v>17383</v>
      </c>
      <c r="J1130" s="2"/>
      <c r="K1130" s="2" t="n">
        <v>0</v>
      </c>
      <c r="L1130" s="2"/>
      <c r="M1130" s="2" t="s">
        <v>17384</v>
      </c>
      <c r="N1130" s="2" t="n">
        <f aca="false">COUNTA('Layout Mercado Libre'!AH1130:AM1130)</f>
        <v>1</v>
      </c>
      <c r="O1130" s="2" t="s">
        <v>13871</v>
      </c>
      <c r="P1130" s="2" t="n">
        <v>0</v>
      </c>
      <c r="Q1130" s="2" t="s">
        <v>17385</v>
      </c>
    </row>
    <row r="1131" customFormat="false" ht="15" hidden="false" customHeight="false" outlineLevel="0" collapsed="false">
      <c r="A1131" s="8" t="s">
        <v>13258</v>
      </c>
      <c r="B1131" s="10" t="str">
        <f aca="false">'Layout Mercado Libre'!C1131</f>
        <v>Sérum Corporal Dove Niacinamida Tono Uniforme 400 ml</v>
      </c>
      <c r="C1131" s="2" t="s">
        <v>89</v>
      </c>
      <c r="D1131" s="2" t="s">
        <v>13864</v>
      </c>
      <c r="E1131" s="2" t="s">
        <v>13865</v>
      </c>
      <c r="F1131" s="2" t="s">
        <v>13873</v>
      </c>
      <c r="G1131" s="2"/>
      <c r="H1131" s="2"/>
      <c r="I1131" s="2" t="s">
        <v>17386</v>
      </c>
      <c r="J1131" s="2"/>
      <c r="K1131" s="2" t="n">
        <v>3</v>
      </c>
      <c r="L1131" s="2" t="s">
        <v>17387</v>
      </c>
      <c r="M1131" s="2" t="s">
        <v>17388</v>
      </c>
      <c r="N1131" s="2" t="n">
        <f aca="false">COUNTA('Layout Mercado Libre'!AH1131:AM1131)</f>
        <v>2</v>
      </c>
      <c r="O1131" s="2" t="s">
        <v>13882</v>
      </c>
      <c r="P1131" s="2" t="n">
        <v>0</v>
      </c>
      <c r="Q1131" s="2" t="s">
        <v>17389</v>
      </c>
    </row>
    <row r="1132" customFormat="false" ht="15" hidden="false" customHeight="false" outlineLevel="0" collapsed="false">
      <c r="A1132" s="8" t="s">
        <v>13270</v>
      </c>
      <c r="B1132" s="10" t="str">
        <f aca="false">'Layout Mercado Libre'!C1132</f>
        <v>Desodorante Axe Collision en Aerosol para Hombre 150 ml</v>
      </c>
      <c r="C1132" s="2" t="s">
        <v>89</v>
      </c>
      <c r="D1132" s="2" t="s">
        <v>13864</v>
      </c>
      <c r="E1132" s="2" t="s">
        <v>13865</v>
      </c>
      <c r="F1132" s="2" t="s">
        <v>13873</v>
      </c>
      <c r="G1132" s="2"/>
      <c r="H1132" s="2"/>
      <c r="I1132" s="2" t="s">
        <v>17390</v>
      </c>
      <c r="J1132" s="2"/>
      <c r="K1132" s="2" t="n">
        <v>218</v>
      </c>
      <c r="L1132" s="2" t="s">
        <v>17391</v>
      </c>
      <c r="M1132" s="2" t="s">
        <v>17392</v>
      </c>
      <c r="N1132" s="2" t="n">
        <f aca="false">COUNTA('Layout Mercado Libre'!AH1132:AM1132)</f>
        <v>3</v>
      </c>
      <c r="O1132" s="2" t="s">
        <v>13871</v>
      </c>
      <c r="P1132" s="2" t="n">
        <v>0</v>
      </c>
      <c r="Q1132" s="2" t="s">
        <v>17393</v>
      </c>
    </row>
    <row r="1133" customFormat="false" ht="15" hidden="false" customHeight="false" outlineLevel="0" collapsed="false">
      <c r="A1133" s="8" t="s">
        <v>13280</v>
      </c>
      <c r="B1133" s="10" t="str">
        <f aca="false">'Layout Mercado Libre'!C1133</f>
        <v>Ficonax Metformina 850 mg 30 Tabletas</v>
      </c>
      <c r="C1133" s="2" t="s">
        <v>89</v>
      </c>
      <c r="D1133" s="2" t="s">
        <v>13864</v>
      </c>
      <c r="E1133" s="2" t="s">
        <v>13865</v>
      </c>
      <c r="F1133" s="2" t="s">
        <v>13866</v>
      </c>
      <c r="G1133" s="2" t="s">
        <v>13889</v>
      </c>
      <c r="H1133" s="2" t="s">
        <v>13890</v>
      </c>
      <c r="I1133" s="2" t="s">
        <v>17394</v>
      </c>
      <c r="J1133" s="2"/>
      <c r="K1133" s="2" t="n">
        <v>25</v>
      </c>
      <c r="L1133" s="2"/>
      <c r="M1133" s="2" t="s">
        <v>17395</v>
      </c>
      <c r="N1133" s="2" t="n">
        <f aca="false">COUNTA('Layout Mercado Libre'!AH1133:AM1133)</f>
        <v>2</v>
      </c>
      <c r="O1133" s="2" t="s">
        <v>13882</v>
      </c>
      <c r="P1133" s="2" t="n">
        <v>0</v>
      </c>
      <c r="Q1133" s="2" t="s">
        <v>17396</v>
      </c>
    </row>
    <row r="1134" customFormat="false" ht="15" hidden="false" customHeight="false" outlineLevel="0" collapsed="false">
      <c r="A1134" s="8" t="s">
        <v>13288</v>
      </c>
      <c r="B1134" s="10" t="str">
        <f aca="false">'Layout Mercado Libre'!C1134</f>
        <v>Alli-Triple Diclofenaco y Vitaminas B 6 Tabletas</v>
      </c>
      <c r="C1134" s="2" t="s">
        <v>89</v>
      </c>
      <c r="D1134" s="2" t="s">
        <v>13864</v>
      </c>
      <c r="E1134" s="2" t="s">
        <v>13865</v>
      </c>
      <c r="F1134" s="2" t="s">
        <v>13932</v>
      </c>
      <c r="G1134" s="2"/>
      <c r="H1134" s="2"/>
      <c r="I1134" s="2" t="s">
        <v>17397</v>
      </c>
      <c r="J1134" s="2"/>
      <c r="K1134" s="2" t="n">
        <v>49</v>
      </c>
      <c r="L1134" s="2"/>
      <c r="M1134" s="2" t="s">
        <v>17398</v>
      </c>
      <c r="N1134" s="2" t="n">
        <f aca="false">COUNTA('Layout Mercado Libre'!AH1134:AM1134)</f>
        <v>3</v>
      </c>
      <c r="O1134" s="2" t="s">
        <v>13882</v>
      </c>
      <c r="P1134" s="2" t="n">
        <v>0</v>
      </c>
      <c r="Q1134" s="2" t="s">
        <v>17399</v>
      </c>
    </row>
    <row r="1135" customFormat="false" ht="15" hidden="false" customHeight="false" outlineLevel="0" collapsed="false">
      <c r="A1135" s="8" t="s">
        <v>13299</v>
      </c>
      <c r="B1135" s="10" t="str">
        <f aca="false">'Layout Mercado Libre'!C1135</f>
        <v>Karet Levotiroxina Sódica 100 mcg 50 Comprimidos</v>
      </c>
      <c r="C1135" s="2" t="s">
        <v>89</v>
      </c>
      <c r="D1135" s="2" t="s">
        <v>13864</v>
      </c>
      <c r="E1135" s="2" t="s">
        <v>13865</v>
      </c>
      <c r="F1135" s="2" t="s">
        <v>13866</v>
      </c>
      <c r="G1135" s="2" t="s">
        <v>14225</v>
      </c>
      <c r="H1135" s="2" t="s">
        <v>14226</v>
      </c>
      <c r="I1135" s="2" t="s">
        <v>17400</v>
      </c>
      <c r="J1135" s="2"/>
      <c r="K1135" s="2" t="n">
        <v>0</v>
      </c>
      <c r="L1135" s="2"/>
      <c r="M1135" s="2" t="s">
        <v>17401</v>
      </c>
      <c r="N1135" s="2" t="n">
        <f aca="false">COUNTA('Layout Mercado Libre'!AH1135:AM1135)</f>
        <v>3</v>
      </c>
      <c r="O1135" s="2" t="s">
        <v>13871</v>
      </c>
      <c r="P1135" s="2" t="n">
        <v>0</v>
      </c>
      <c r="Q1135" s="2" t="s">
        <v>17402</v>
      </c>
    </row>
    <row r="1136" customFormat="false" ht="15" hidden="false" customHeight="false" outlineLevel="0" collapsed="false">
      <c r="A1136" s="8" t="s">
        <v>13312</v>
      </c>
      <c r="B1136" s="10" t="str">
        <f aca="false">'Layout Mercado Libre'!C1136</f>
        <v>Refresh Tears Gotas Lubricantes Oftálmicas 15 ml</v>
      </c>
      <c r="C1136" s="2" t="s">
        <v>89</v>
      </c>
      <c r="D1136" s="2" t="s">
        <v>13864</v>
      </c>
      <c r="E1136" s="2" t="s">
        <v>13865</v>
      </c>
      <c r="F1136" s="2" t="s">
        <v>13914</v>
      </c>
      <c r="G1136" s="2"/>
      <c r="H1136" s="2"/>
      <c r="I1136" s="2" t="s">
        <v>17403</v>
      </c>
      <c r="J1136" s="2"/>
      <c r="K1136" s="2" t="n">
        <v>2</v>
      </c>
      <c r="L1136" s="2"/>
      <c r="M1136" s="2" t="s">
        <v>17404</v>
      </c>
      <c r="N1136" s="2" t="n">
        <f aca="false">COUNTA('Layout Mercado Libre'!AH1136:AM1136)</f>
        <v>2</v>
      </c>
      <c r="O1136" s="2" t="s">
        <v>13882</v>
      </c>
      <c r="P1136" s="2" t="n">
        <v>0</v>
      </c>
      <c r="Q1136" s="2" t="s">
        <v>17405</v>
      </c>
    </row>
    <row r="1137" customFormat="false" ht="15" hidden="false" customHeight="false" outlineLevel="0" collapsed="false">
      <c r="A1137" s="8" t="s">
        <v>13322</v>
      </c>
      <c r="B1137" s="10" t="str">
        <f aca="false">'Layout Mercado Libre'!C1137</f>
        <v>Dimefor Metformina 850 mg 60 Tabletas</v>
      </c>
      <c r="C1137" s="2" t="s">
        <v>89</v>
      </c>
      <c r="D1137" s="2" t="s">
        <v>13864</v>
      </c>
      <c r="E1137" s="2" t="s">
        <v>13865</v>
      </c>
      <c r="F1137" s="2" t="s">
        <v>13866</v>
      </c>
      <c r="G1137" s="2" t="s">
        <v>13889</v>
      </c>
      <c r="H1137" s="2" t="s">
        <v>13890</v>
      </c>
      <c r="I1137" s="2" t="s">
        <v>17406</v>
      </c>
      <c r="J1137" s="2"/>
      <c r="K1137" s="2" t="n">
        <v>20</v>
      </c>
      <c r="L1137" s="2"/>
      <c r="M1137" s="2" t="s">
        <v>17407</v>
      </c>
      <c r="N1137" s="2" t="n">
        <f aca="false">COUNTA('Layout Mercado Libre'!AH1137:AM1137)</f>
        <v>2</v>
      </c>
      <c r="O1137" s="2" t="s">
        <v>13871</v>
      </c>
      <c r="P1137" s="2" t="n">
        <v>0</v>
      </c>
      <c r="Q1137" s="2" t="s">
        <v>17408</v>
      </c>
    </row>
    <row r="1138" customFormat="false" ht="15" hidden="false" customHeight="false" outlineLevel="0" collapsed="false">
      <c r="A1138" s="8" t="s">
        <v>13331</v>
      </c>
      <c r="B1138" s="10" t="str">
        <f aca="false">'Layout Mercado Libre'!C1138</f>
        <v>Prednefrin SF Prednisolona 1% Suspensión Oftálmica 5 ml</v>
      </c>
      <c r="C1138" s="2" t="s">
        <v>89</v>
      </c>
      <c r="D1138" s="2" t="s">
        <v>13864</v>
      </c>
      <c r="E1138" s="2" t="s">
        <v>13865</v>
      </c>
      <c r="F1138" s="2" t="s">
        <v>13866</v>
      </c>
      <c r="G1138" s="2" t="s">
        <v>14078</v>
      </c>
      <c r="H1138" s="2" t="s">
        <v>14079</v>
      </c>
      <c r="I1138" s="2" t="s">
        <v>17409</v>
      </c>
      <c r="J1138" s="2"/>
      <c r="K1138" s="2" t="n">
        <v>36</v>
      </c>
      <c r="L1138" s="2"/>
      <c r="M1138" s="2" t="s">
        <v>17410</v>
      </c>
      <c r="N1138" s="2" t="n">
        <f aca="false">COUNTA('Layout Mercado Libre'!AH1138:AM1138)</f>
        <v>3</v>
      </c>
      <c r="O1138" s="2" t="s">
        <v>13871</v>
      </c>
      <c r="P1138" s="2" t="n">
        <v>0</v>
      </c>
      <c r="Q1138" s="2" t="s">
        <v>17411</v>
      </c>
    </row>
    <row r="1139" customFormat="false" ht="15" hidden="false" customHeight="false" outlineLevel="0" collapsed="false">
      <c r="A1139" s="8" t="s">
        <v>13347</v>
      </c>
      <c r="B1139" s="10" t="str">
        <f aca="false">'Layout Mercado Libre'!C1139</f>
        <v>Ulsen Omeprazol 20 mg 1+1 Dos Cajas con 7 Cápsulas</v>
      </c>
      <c r="C1139" s="2" t="s">
        <v>89</v>
      </c>
      <c r="D1139" s="2" t="s">
        <v>13864</v>
      </c>
      <c r="E1139" s="2" t="s">
        <v>13865</v>
      </c>
      <c r="F1139" s="2" t="s">
        <v>13914</v>
      </c>
      <c r="G1139" s="2"/>
      <c r="H1139" s="2"/>
      <c r="I1139" s="2" t="s">
        <v>17412</v>
      </c>
      <c r="J1139" s="2"/>
      <c r="K1139" s="2" t="n">
        <v>47</v>
      </c>
      <c r="L1139" s="2"/>
      <c r="M1139" s="2" t="s">
        <v>17413</v>
      </c>
      <c r="N1139" s="2" t="n">
        <f aca="false">COUNTA('Layout Mercado Libre'!AH1139:AM1139)</f>
        <v>3</v>
      </c>
      <c r="O1139" s="2" t="s">
        <v>13871</v>
      </c>
      <c r="P1139" s="2" t="n">
        <v>0</v>
      </c>
      <c r="Q1139" s="2" t="s">
        <v>17414</v>
      </c>
    </row>
    <row r="1140" customFormat="false" ht="15" hidden="false" customHeight="false" outlineLevel="0" collapsed="false">
      <c r="A1140" s="8" t="s">
        <v>13357</v>
      </c>
      <c r="B1140" s="10" t="str">
        <f aca="false">'Layout Mercado Libre'!C1140</f>
        <v>Crema Mennen Baby Magic con Protección UV 300 ml</v>
      </c>
      <c r="C1140" s="2" t="s">
        <v>89</v>
      </c>
      <c r="D1140" s="2" t="s">
        <v>13864</v>
      </c>
      <c r="E1140" s="2" t="s">
        <v>13865</v>
      </c>
      <c r="F1140" s="2" t="s">
        <v>13873</v>
      </c>
      <c r="G1140" s="2"/>
      <c r="H1140" s="2"/>
      <c r="I1140" s="2" t="s">
        <v>17415</v>
      </c>
      <c r="J1140" s="2"/>
      <c r="K1140" s="2" t="n">
        <v>189</v>
      </c>
      <c r="L1140" s="2"/>
      <c r="M1140" s="2" t="s">
        <v>17416</v>
      </c>
      <c r="N1140" s="2" t="n">
        <f aca="false">COUNTA('Layout Mercado Libre'!AH1140:AM1140)</f>
        <v>1</v>
      </c>
      <c r="O1140" s="2" t="s">
        <v>13938</v>
      </c>
      <c r="P1140" s="2" t="n">
        <v>0</v>
      </c>
      <c r="Q1140" s="2" t="s">
        <v>17417</v>
      </c>
    </row>
    <row r="1141" customFormat="false" ht="15" hidden="false" customHeight="false" outlineLevel="0" collapsed="false">
      <c r="A1141" s="8" t="s">
        <v>13366</v>
      </c>
      <c r="B1141" s="10" t="str">
        <f aca="false">'Layout Mercado Libre'!C1141</f>
        <v>Carnotprim Metoclopramida Solución 100 ml con Pipeta</v>
      </c>
      <c r="C1141" s="2" t="s">
        <v>89</v>
      </c>
      <c r="D1141" s="2" t="s">
        <v>13864</v>
      </c>
      <c r="E1141" s="2" t="s">
        <v>13865</v>
      </c>
      <c r="F1141" s="2" t="s">
        <v>13866</v>
      </c>
      <c r="G1141" s="2" t="s">
        <v>13889</v>
      </c>
      <c r="H1141" s="2" t="s">
        <v>13890</v>
      </c>
      <c r="I1141" s="2" t="s">
        <v>17418</v>
      </c>
      <c r="J1141" s="2"/>
      <c r="K1141" s="2" t="n">
        <v>22</v>
      </c>
      <c r="L1141" s="2"/>
      <c r="M1141" s="2" t="s">
        <v>17419</v>
      </c>
      <c r="N1141" s="2" t="n">
        <f aca="false">COUNTA('Layout Mercado Libre'!AH1141:AM1141)</f>
        <v>2</v>
      </c>
      <c r="O1141" s="2" t="s">
        <v>13938</v>
      </c>
      <c r="P1141" s="2" t="n">
        <v>0</v>
      </c>
      <c r="Q1141" s="2" t="s">
        <v>17420</v>
      </c>
    </row>
    <row r="1142" customFormat="false" ht="15" hidden="false" customHeight="false" outlineLevel="0" collapsed="false">
      <c r="A1142" s="8" t="s">
        <v>13378</v>
      </c>
      <c r="B1142" s="10" t="str">
        <f aca="false">'Layout Mercado Libre'!C1142</f>
        <v>Aceler Ácido Fusídico 2% Crema 15 g</v>
      </c>
      <c r="C1142" s="2" t="s">
        <v>89</v>
      </c>
      <c r="D1142" s="2" t="s">
        <v>13864</v>
      </c>
      <c r="E1142" s="2" t="s">
        <v>13865</v>
      </c>
      <c r="F1142" s="2" t="s">
        <v>13866</v>
      </c>
      <c r="G1142" s="2" t="s">
        <v>14493</v>
      </c>
      <c r="H1142" s="2" t="s">
        <v>14494</v>
      </c>
      <c r="I1142" s="2" t="s">
        <v>17421</v>
      </c>
      <c r="J1142" s="2"/>
      <c r="K1142" s="2" t="n">
        <v>68</v>
      </c>
      <c r="L1142" s="2"/>
      <c r="M1142" s="2" t="s">
        <v>17422</v>
      </c>
      <c r="N1142" s="2" t="n">
        <f aca="false">COUNTA('Layout Mercado Libre'!AH1142:AM1142)</f>
        <v>2</v>
      </c>
      <c r="O1142" s="2" t="s">
        <v>13871</v>
      </c>
      <c r="P1142" s="2" t="n">
        <v>0</v>
      </c>
      <c r="Q1142" s="2" t="s">
        <v>17423</v>
      </c>
    </row>
    <row r="1143" customFormat="false" ht="15" hidden="false" customHeight="false" outlineLevel="0" collapsed="false">
      <c r="A1143" s="8" t="s">
        <v>13389</v>
      </c>
      <c r="B1143" s="10" t="str">
        <f aca="false">'Layout Mercado Libre'!C1143</f>
        <v>Biomics Cefixima 100 mg/5 ml Suspensión 100 ml</v>
      </c>
      <c r="C1143" s="2" t="s">
        <v>89</v>
      </c>
      <c r="D1143" s="2" t="s">
        <v>13864</v>
      </c>
      <c r="E1143" s="2" t="s">
        <v>13865</v>
      </c>
      <c r="F1143" s="2" t="s">
        <v>13866</v>
      </c>
      <c r="G1143" s="2" t="s">
        <v>13967</v>
      </c>
      <c r="H1143" s="2" t="s">
        <v>13968</v>
      </c>
      <c r="I1143" s="2" t="s">
        <v>17424</v>
      </c>
      <c r="J1143" s="2"/>
      <c r="K1143" s="2" t="n">
        <v>40</v>
      </c>
      <c r="L1143" s="2"/>
      <c r="M1143" s="2" t="s">
        <v>17425</v>
      </c>
      <c r="N1143" s="2" t="n">
        <f aca="false">COUNTA('Layout Mercado Libre'!AH1143:AM1143)</f>
        <v>3</v>
      </c>
      <c r="O1143" s="2" t="s">
        <v>13882</v>
      </c>
      <c r="P1143" s="2" t="n">
        <v>0</v>
      </c>
      <c r="Q1143" s="2" t="s">
        <v>17426</v>
      </c>
    </row>
    <row r="1144" customFormat="false" ht="15" hidden="false" customHeight="false" outlineLevel="0" collapsed="false">
      <c r="A1144" s="8" t="s">
        <v>13401</v>
      </c>
      <c r="B1144" s="10" t="str">
        <f aca="false">'Layout Mercado Libre'!C1144</f>
        <v>Eutirox Levotiroxina Sódica 112 mcg 50 Tabletas</v>
      </c>
      <c r="C1144" s="2" t="s">
        <v>89</v>
      </c>
      <c r="D1144" s="2" t="s">
        <v>13864</v>
      </c>
      <c r="E1144" s="2" t="s">
        <v>13865</v>
      </c>
      <c r="F1144" s="2" t="s">
        <v>13866</v>
      </c>
      <c r="G1144" s="2" t="s">
        <v>14225</v>
      </c>
      <c r="H1144" s="2" t="s">
        <v>14226</v>
      </c>
      <c r="I1144" s="2" t="s">
        <v>17427</v>
      </c>
      <c r="J1144" s="2"/>
      <c r="K1144" s="2" t="n">
        <v>41</v>
      </c>
      <c r="L1144" s="2"/>
      <c r="M1144" s="2" t="s">
        <v>17428</v>
      </c>
      <c r="N1144" s="2" t="n">
        <f aca="false">COUNTA('Layout Mercado Libre'!AH1144:AM1144)</f>
        <v>2</v>
      </c>
      <c r="O1144" s="2" t="s">
        <v>13871</v>
      </c>
      <c r="P1144" s="2" t="n">
        <v>0</v>
      </c>
      <c r="Q1144" s="2" t="s">
        <v>17429</v>
      </c>
    </row>
    <row r="1145" customFormat="false" ht="15" hidden="false" customHeight="false" outlineLevel="0" collapsed="false">
      <c r="A1145" s="8" t="s">
        <v>13411</v>
      </c>
      <c r="B1145" s="10" t="str">
        <f aca="false">'Layout Mercado Libre'!C1145</f>
        <v>Desodorante Stefano Next Level Aerosol 150 ml</v>
      </c>
      <c r="C1145" s="2" t="s">
        <v>89</v>
      </c>
      <c r="D1145" s="2" t="s">
        <v>13864</v>
      </c>
      <c r="E1145" s="2" t="s">
        <v>13865</v>
      </c>
      <c r="F1145" s="2" t="s">
        <v>13873</v>
      </c>
      <c r="G1145" s="2"/>
      <c r="H1145" s="2"/>
      <c r="I1145" s="2" t="s">
        <v>17430</v>
      </c>
      <c r="J1145" s="2"/>
      <c r="K1145" s="2" t="n">
        <v>500</v>
      </c>
      <c r="L1145" s="2"/>
      <c r="M1145" s="2" t="s">
        <v>17431</v>
      </c>
      <c r="N1145" s="2" t="n">
        <f aca="false">COUNTA('Layout Mercado Libre'!AH1145:AM1145)</f>
        <v>1</v>
      </c>
      <c r="O1145" s="2" t="s">
        <v>13871</v>
      </c>
      <c r="P1145" s="2" t="n">
        <v>0</v>
      </c>
      <c r="Q1145" s="2" t="s">
        <v>17432</v>
      </c>
    </row>
    <row r="1146" customFormat="false" ht="15" hidden="false" customHeight="false" outlineLevel="0" collapsed="false">
      <c r="A1146" s="8" t="s">
        <v>13420</v>
      </c>
      <c r="B1146" s="10" t="str">
        <f aca="false">'Layout Mercado Libre'!C1146</f>
        <v>Cepillo Dental Oral-B Pro Doble Acción Mayor Alcance 2 Pzas</v>
      </c>
      <c r="C1146" s="2" t="s">
        <v>89</v>
      </c>
      <c r="D1146" s="2" t="s">
        <v>13864</v>
      </c>
      <c r="E1146" s="2" t="s">
        <v>13865</v>
      </c>
      <c r="F1146" s="2" t="s">
        <v>13873</v>
      </c>
      <c r="G1146" s="2"/>
      <c r="H1146" s="2"/>
      <c r="I1146" s="2" t="s">
        <v>17433</v>
      </c>
      <c r="J1146" s="2"/>
      <c r="K1146" s="2" t="n">
        <v>1605</v>
      </c>
      <c r="L1146" s="2"/>
      <c r="M1146" s="2" t="s">
        <v>17434</v>
      </c>
      <c r="N1146" s="2" t="n">
        <f aca="false">COUNTA('Layout Mercado Libre'!AH1146:AM1146)</f>
        <v>4</v>
      </c>
      <c r="O1146" s="2" t="s">
        <v>13882</v>
      </c>
      <c r="P1146" s="2" t="n">
        <v>0</v>
      </c>
      <c r="Q1146" s="2" t="s">
        <v>17435</v>
      </c>
    </row>
    <row r="1147" customFormat="false" ht="15" hidden="false" customHeight="false" outlineLevel="0" collapsed="false">
      <c r="A1147" s="8" t="s">
        <v>13433</v>
      </c>
      <c r="B1147" s="10" t="str">
        <f aca="false">'Layout Mercado Libre'!C1147</f>
        <v>Tukol-D Jarabe Adulto Guaifenesina Dextrometorfano 125 ml</v>
      </c>
      <c r="C1147" s="2" t="s">
        <v>89</v>
      </c>
      <c r="D1147" s="2" t="s">
        <v>13864</v>
      </c>
      <c r="E1147" s="2" t="s">
        <v>13865</v>
      </c>
      <c r="F1147" s="2" t="s">
        <v>13914</v>
      </c>
      <c r="G1147" s="2"/>
      <c r="H1147" s="2"/>
      <c r="I1147" s="2" t="s">
        <v>17436</v>
      </c>
      <c r="J1147" s="2"/>
      <c r="K1147" s="2" t="n">
        <v>0</v>
      </c>
      <c r="L1147" s="2"/>
      <c r="M1147" s="2" t="s">
        <v>17437</v>
      </c>
      <c r="N1147" s="2" t="n">
        <f aca="false">COUNTA('Layout Mercado Libre'!AH1147:AM1147)</f>
        <v>1</v>
      </c>
      <c r="O1147" s="2" t="s">
        <v>13871</v>
      </c>
      <c r="P1147" s="2" t="n">
        <v>0</v>
      </c>
      <c r="Q1147" s="2" t="s">
        <v>17438</v>
      </c>
    </row>
    <row r="1148" customFormat="false" ht="15" hidden="false" customHeight="false" outlineLevel="0" collapsed="false">
      <c r="A1148" s="8" t="s">
        <v>13445</v>
      </c>
      <c r="B1148" s="10" t="str">
        <f aca="false">'Layout Mercado Libre'!C1148</f>
        <v>Cepillo Dental Oral-B Pro Doble Acción Mayor Alcance Mediano</v>
      </c>
      <c r="C1148" s="2" t="s">
        <v>89</v>
      </c>
      <c r="D1148" s="2" t="s">
        <v>13864</v>
      </c>
      <c r="E1148" s="2" t="s">
        <v>13865</v>
      </c>
      <c r="F1148" s="2" t="s">
        <v>13873</v>
      </c>
      <c r="G1148" s="2"/>
      <c r="H1148" s="2"/>
      <c r="I1148" s="2" t="s">
        <v>17439</v>
      </c>
      <c r="J1148" s="2"/>
      <c r="K1148" s="2" t="n">
        <v>302</v>
      </c>
      <c r="L1148" s="2"/>
      <c r="M1148" s="2" t="s">
        <v>17440</v>
      </c>
      <c r="N1148" s="2" t="n">
        <f aca="false">COUNTA('Layout Mercado Libre'!AH1148:AM1148)</f>
        <v>2</v>
      </c>
      <c r="O1148" s="2" t="s">
        <v>13882</v>
      </c>
      <c r="P1148" s="2" t="n">
        <v>0</v>
      </c>
      <c r="Q1148" s="2" t="s">
        <v>17441</v>
      </c>
    </row>
    <row r="1149" customFormat="false" ht="15" hidden="false" customHeight="false" outlineLevel="0" collapsed="false">
      <c r="A1149" s="8" t="s">
        <v>13454</v>
      </c>
      <c r="B1149" s="10" t="str">
        <f aca="false">'Layout Mercado Libre'!C1149</f>
        <v>Dimefor Metformina 500 mg 60 Tabletas</v>
      </c>
      <c r="C1149" s="2" t="s">
        <v>89</v>
      </c>
      <c r="D1149" s="2" t="s">
        <v>13864</v>
      </c>
      <c r="E1149" s="2" t="s">
        <v>13865</v>
      </c>
      <c r="F1149" s="2" t="s">
        <v>13866</v>
      </c>
      <c r="G1149" s="2" t="s">
        <v>13889</v>
      </c>
      <c r="H1149" s="2" t="s">
        <v>13890</v>
      </c>
      <c r="I1149" s="2" t="s">
        <v>17406</v>
      </c>
      <c r="J1149" s="2"/>
      <c r="K1149" s="2" t="n">
        <v>48</v>
      </c>
      <c r="L1149" s="2"/>
      <c r="M1149" s="2" t="s">
        <v>17442</v>
      </c>
      <c r="N1149" s="2" t="n">
        <f aca="false">COUNTA('Layout Mercado Libre'!AH1149:AM1149)</f>
        <v>2</v>
      </c>
      <c r="O1149" s="2" t="s">
        <v>13871</v>
      </c>
      <c r="P1149" s="2" t="n">
        <v>0</v>
      </c>
      <c r="Q1149" s="2" t="s">
        <v>17443</v>
      </c>
    </row>
    <row r="1150" customFormat="false" ht="15" hidden="false" customHeight="false" outlineLevel="0" collapsed="false">
      <c r="A1150" s="8" t="s">
        <v>13461</v>
      </c>
      <c r="B1150" s="10" t="str">
        <f aca="false">'Layout Mercado Libre'!C1150</f>
        <v>Erbitrax-T Terbinafina 250 mg 28 Tabletas</v>
      </c>
      <c r="C1150" s="2" t="s">
        <v>89</v>
      </c>
      <c r="D1150" s="2" t="s">
        <v>13864</v>
      </c>
      <c r="E1150" s="2" t="s">
        <v>13865</v>
      </c>
      <c r="F1150" s="2" t="s">
        <v>13866</v>
      </c>
      <c r="G1150" s="2" t="s">
        <v>13967</v>
      </c>
      <c r="H1150" s="2" t="s">
        <v>13968</v>
      </c>
      <c r="I1150" s="2" t="s">
        <v>17444</v>
      </c>
      <c r="J1150" s="2"/>
      <c r="K1150" s="2" t="n">
        <v>216</v>
      </c>
      <c r="L1150" s="2"/>
      <c r="M1150" s="2" t="s">
        <v>17445</v>
      </c>
      <c r="N1150" s="2" t="n">
        <f aca="false">COUNTA('Layout Mercado Libre'!AH1150:AM1150)</f>
        <v>2</v>
      </c>
      <c r="O1150" s="2" t="s">
        <v>13882</v>
      </c>
      <c r="P1150" s="2" t="n">
        <v>0</v>
      </c>
      <c r="Q1150" s="2" t="s">
        <v>17446</v>
      </c>
    </row>
  </sheetData>
  <autoFilter ref="A1:Q11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0"/>
    <col collapsed="false" customWidth="true" hidden="false" outlineLevel="0" max="3" min="3" style="0" width="12"/>
    <col collapsed="false" customWidth="true" hidden="false" outlineLevel="0" max="4" min="4" style="0" width="14"/>
  </cols>
  <sheetData>
    <row r="1" customFormat="false" ht="15" hidden="false" customHeight="false" outlineLevel="0" collapsed="false">
      <c r="A1" s="6" t="s">
        <v>27</v>
      </c>
      <c r="B1" s="6" t="s">
        <v>28</v>
      </c>
      <c r="C1" s="6" t="s">
        <v>17447</v>
      </c>
      <c r="D1" s="6" t="s">
        <v>13475</v>
      </c>
    </row>
    <row r="2" customFormat="false" ht="15" hidden="false" customHeight="false" outlineLevel="0" collapsed="false">
      <c r="A2" s="2" t="s">
        <v>92</v>
      </c>
      <c r="B2" s="2" t="s">
        <v>93</v>
      </c>
      <c r="C2" s="2" t="n">
        <f aca="false">COUNTIF('Layout Mercado Libre'!$D$2:$D$1150,A2)</f>
        <v>14</v>
      </c>
      <c r="D2" s="3" t="n">
        <f aca="false">IFERROR(VLOOKUP(LEFT(B2,FIND(" &gt; ",B2)-1),Parámetros!$A$20:$B$23,2,FALSE()),Parámetros!$B$9)</f>
        <v>0.15</v>
      </c>
    </row>
    <row r="3" customFormat="false" ht="15" hidden="false" customHeight="false" outlineLevel="0" collapsed="false">
      <c r="A3" s="2" t="s">
        <v>9983</v>
      </c>
      <c r="B3" s="2" t="s">
        <v>9984</v>
      </c>
      <c r="C3" s="2" t="n">
        <f aca="false">COUNTIF('Layout Mercado Libre'!$D$2:$D$1150,A3)</f>
        <v>1</v>
      </c>
      <c r="D3" s="3" t="n">
        <f aca="false">IFERROR(VLOOKUP(LEFT(B3,FIND(" &gt; ",B3)-1),Parámetros!$A$20:$B$23,2,FALSE()),Parámetros!$B$9)</f>
        <v>0.15</v>
      </c>
    </row>
    <row r="4" customFormat="false" ht="15" hidden="false" customHeight="false" outlineLevel="0" collapsed="false">
      <c r="A4" s="2" t="s">
        <v>3440</v>
      </c>
      <c r="B4" s="2" t="s">
        <v>3441</v>
      </c>
      <c r="C4" s="2" t="n">
        <f aca="false">COUNTIF('Layout Mercado Libre'!$D$2:$D$1150,A4)</f>
        <v>9</v>
      </c>
      <c r="D4" s="3" t="n">
        <f aca="false">IFERROR(VLOOKUP(LEFT(B4,FIND(" &gt; ",B4)-1),Parámetros!$A$20:$B$23,2,FALSE()),Parámetros!$B$9)</f>
        <v>0.15</v>
      </c>
    </row>
    <row r="5" customFormat="false" ht="15" hidden="false" customHeight="false" outlineLevel="0" collapsed="false">
      <c r="A5" s="2" t="s">
        <v>162</v>
      </c>
      <c r="B5" s="2" t="s">
        <v>163</v>
      </c>
      <c r="C5" s="2" t="n">
        <f aca="false">COUNTIF('Layout Mercado Libre'!$D$2:$D$1150,A5)</f>
        <v>50</v>
      </c>
      <c r="D5" s="3" t="n">
        <f aca="false">IFERROR(VLOOKUP(LEFT(B5,FIND(" &gt; ",B5)-1),Parámetros!$A$20:$B$23,2,FALSE()),Parámetros!$B$9)</f>
        <v>0.15</v>
      </c>
    </row>
    <row r="6" customFormat="false" ht="15" hidden="false" customHeight="false" outlineLevel="0" collapsed="false">
      <c r="A6" s="2" t="s">
        <v>9881</v>
      </c>
      <c r="B6" s="2" t="s">
        <v>9882</v>
      </c>
      <c r="C6" s="2" t="n">
        <f aca="false">COUNTIF('Layout Mercado Libre'!$D$2:$D$1150,A6)</f>
        <v>1</v>
      </c>
      <c r="D6" s="3" t="n">
        <f aca="false">IFERROR(VLOOKUP(LEFT(B6,FIND(" &gt; ",B6)-1),Parámetros!$A$20:$B$23,2,FALSE()),Parámetros!$B$9)</f>
        <v>0.15</v>
      </c>
    </row>
    <row r="7" customFormat="false" ht="15" hidden="false" customHeight="false" outlineLevel="0" collapsed="false">
      <c r="A7" s="2" t="s">
        <v>4955</v>
      </c>
      <c r="B7" s="2" t="s">
        <v>4956</v>
      </c>
      <c r="C7" s="2" t="n">
        <f aca="false">COUNTIF('Layout Mercado Libre'!$D$2:$D$1150,A7)</f>
        <v>2</v>
      </c>
      <c r="D7" s="3" t="n">
        <f aca="false">IFERROR(VLOOKUP(LEFT(B7,FIND(" &gt; ",B7)-1),Parámetros!$A$20:$B$23,2,FALSE()),Parámetros!$B$9)</f>
        <v>0.15</v>
      </c>
    </row>
    <row r="8" customFormat="false" ht="15" hidden="false" customHeight="false" outlineLevel="0" collapsed="false">
      <c r="A8" s="2" t="s">
        <v>10224</v>
      </c>
      <c r="B8" s="2" t="s">
        <v>10225</v>
      </c>
      <c r="C8" s="2" t="n">
        <f aca="false">COUNTIF('Layout Mercado Libre'!$D$2:$D$1150,A8)</f>
        <v>3</v>
      </c>
      <c r="D8" s="3" t="n">
        <f aca="false">IFERROR(VLOOKUP(LEFT(B8,FIND(" &gt; ",B8)-1),Parámetros!$A$20:$B$23,2,FALSE()),Parámetros!$B$9)</f>
        <v>0.15</v>
      </c>
    </row>
    <row r="9" customFormat="false" ht="15" hidden="false" customHeight="false" outlineLevel="0" collapsed="false">
      <c r="A9" s="2" t="s">
        <v>6162</v>
      </c>
      <c r="B9" s="2" t="s">
        <v>6163</v>
      </c>
      <c r="C9" s="2" t="n">
        <f aca="false">COUNTIF('Layout Mercado Libre'!$D$2:$D$1150,A9)</f>
        <v>5</v>
      </c>
      <c r="D9" s="3" t="n">
        <f aca="false">IFERROR(VLOOKUP(LEFT(B9,FIND(" &gt; ",B9)-1),Parámetros!$A$20:$B$23,2,FALSE()),Parámetros!$B$9)</f>
        <v>0.15</v>
      </c>
    </row>
    <row r="10" customFormat="false" ht="15" hidden="false" customHeight="false" outlineLevel="0" collapsed="false">
      <c r="A10" s="2" t="s">
        <v>872</v>
      </c>
      <c r="B10" s="2" t="s">
        <v>873</v>
      </c>
      <c r="C10" s="2" t="n">
        <f aca="false">COUNTIF('Layout Mercado Libre'!$D$2:$D$1150,A10)</f>
        <v>15</v>
      </c>
      <c r="D10" s="3" t="n">
        <f aca="false">IFERROR(VLOOKUP(LEFT(B10,FIND(" &gt; ",B10)-1),Parámetros!$A$20:$B$23,2,FALSE()),Parámetros!$B$9)</f>
        <v>0.15</v>
      </c>
    </row>
    <row r="11" customFormat="false" ht="15" hidden="false" customHeight="false" outlineLevel="0" collapsed="false">
      <c r="A11" s="2" t="s">
        <v>8032</v>
      </c>
      <c r="B11" s="2" t="s">
        <v>8033</v>
      </c>
      <c r="C11" s="2" t="n">
        <f aca="false">COUNTIF('Layout Mercado Libre'!$D$2:$D$1150,A11)</f>
        <v>4</v>
      </c>
      <c r="D11" s="3" t="n">
        <f aca="false">IFERROR(VLOOKUP(LEFT(B11,FIND(" &gt; ",B11)-1),Parámetros!$A$20:$B$23,2,FALSE()),Parámetros!$B$9)</f>
        <v>0.15</v>
      </c>
    </row>
    <row r="12" customFormat="false" ht="15" hidden="false" customHeight="false" outlineLevel="0" collapsed="false">
      <c r="A12" s="2" t="s">
        <v>11617</v>
      </c>
      <c r="B12" s="2" t="s">
        <v>11618</v>
      </c>
      <c r="C12" s="2" t="n">
        <f aca="false">COUNTIF('Layout Mercado Libre'!$D$2:$D$1150,A12)</f>
        <v>1</v>
      </c>
      <c r="D12" s="3" t="n">
        <f aca="false">IFERROR(VLOOKUP(LEFT(B12,FIND(" &gt; ",B12)-1),Parámetros!$A$20:$B$23,2,FALSE()),Parámetros!$B$9)</f>
        <v>0.15</v>
      </c>
    </row>
    <row r="13" customFormat="false" ht="15" hidden="false" customHeight="false" outlineLevel="0" collapsed="false">
      <c r="A13" s="2" t="s">
        <v>11412</v>
      </c>
      <c r="B13" s="2" t="s">
        <v>11413</v>
      </c>
      <c r="C13" s="2" t="n">
        <f aca="false">COUNTIF('Layout Mercado Libre'!$D$2:$D$1150,A13)</f>
        <v>2</v>
      </c>
      <c r="D13" s="3" t="n">
        <f aca="false">IFERROR(VLOOKUP(LEFT(B13,FIND(" &gt; ",B13)-1),Parámetros!$A$20:$B$23,2,FALSE()),Parámetros!$B$9)</f>
        <v>0.15</v>
      </c>
    </row>
    <row r="14" customFormat="false" ht="15" hidden="false" customHeight="false" outlineLevel="0" collapsed="false">
      <c r="A14" s="2" t="s">
        <v>6814</v>
      </c>
      <c r="B14" s="2" t="s">
        <v>6815</v>
      </c>
      <c r="C14" s="2" t="n">
        <f aca="false">COUNTIF('Layout Mercado Libre'!$D$2:$D$1150,A14)</f>
        <v>2</v>
      </c>
      <c r="D14" s="3" t="n">
        <f aca="false">IFERROR(VLOOKUP(LEFT(B14,FIND(" &gt; ",B14)-1),Parámetros!$A$20:$B$23,2,FALSE()),Parámetros!$B$9)</f>
        <v>0.14</v>
      </c>
    </row>
    <row r="15" customFormat="false" ht="15" hidden="false" customHeight="false" outlineLevel="0" collapsed="false">
      <c r="A15" s="2" t="s">
        <v>5225</v>
      </c>
      <c r="B15" s="2" t="s">
        <v>5226</v>
      </c>
      <c r="C15" s="2" t="n">
        <f aca="false">COUNTIF('Layout Mercado Libre'!$D$2:$D$1150,A15)</f>
        <v>18</v>
      </c>
      <c r="D15" s="3" t="n">
        <f aca="false">IFERROR(VLOOKUP(LEFT(B15,FIND(" &gt; ",B15)-1),Parámetros!$A$20:$B$23,2,FALSE()),Parámetros!$B$9)</f>
        <v>0.14</v>
      </c>
    </row>
    <row r="16" customFormat="false" ht="15" hidden="false" customHeight="false" outlineLevel="0" collapsed="false">
      <c r="A16" s="2" t="s">
        <v>6190</v>
      </c>
      <c r="B16" s="2" t="s">
        <v>6191</v>
      </c>
      <c r="C16" s="2" t="n">
        <f aca="false">COUNTIF('Layout Mercado Libre'!$D$2:$D$1150,A16)</f>
        <v>12</v>
      </c>
      <c r="D16" s="3" t="n">
        <f aca="false">IFERROR(VLOOKUP(LEFT(B16,FIND(" &gt; ",B16)-1),Parámetros!$A$20:$B$23,2,FALSE()),Parámetros!$B$9)</f>
        <v>0.14</v>
      </c>
    </row>
    <row r="17" customFormat="false" ht="15" hidden="false" customHeight="false" outlineLevel="0" collapsed="false">
      <c r="A17" s="2" t="s">
        <v>6282</v>
      </c>
      <c r="B17" s="2" t="s">
        <v>6283</v>
      </c>
      <c r="C17" s="2" t="n">
        <f aca="false">COUNTIF('Layout Mercado Libre'!$D$2:$D$1150,A17)</f>
        <v>4</v>
      </c>
      <c r="D17" s="3" t="n">
        <f aca="false">IFERROR(VLOOKUP(LEFT(B17,FIND(" &gt; ",B17)-1),Parámetros!$A$20:$B$23,2,FALSE()),Parámetros!$B$9)</f>
        <v>0.14</v>
      </c>
    </row>
    <row r="18" customFormat="false" ht="15" hidden="false" customHeight="false" outlineLevel="0" collapsed="false">
      <c r="A18" s="2" t="s">
        <v>8550</v>
      </c>
      <c r="B18" s="2" t="s">
        <v>8551</v>
      </c>
      <c r="C18" s="2" t="n">
        <f aca="false">COUNTIF('Layout Mercado Libre'!$D$2:$D$1150,A18)</f>
        <v>3</v>
      </c>
      <c r="D18" s="3" t="n">
        <f aca="false">IFERROR(VLOOKUP(LEFT(B18,FIND(" &gt; ",B18)-1),Parámetros!$A$20:$B$23,2,FALSE()),Parámetros!$B$9)</f>
        <v>0.14</v>
      </c>
    </row>
    <row r="19" customFormat="false" ht="15" hidden="false" customHeight="false" outlineLevel="0" collapsed="false">
      <c r="A19" s="2" t="s">
        <v>2351</v>
      </c>
      <c r="B19" s="2" t="s">
        <v>2352</v>
      </c>
      <c r="C19" s="2" t="n">
        <f aca="false">COUNTIF('Layout Mercado Libre'!$D$2:$D$1150,A19)</f>
        <v>19</v>
      </c>
      <c r="D19" s="3" t="n">
        <f aca="false">IFERROR(VLOOKUP(LEFT(B19,FIND(" &gt; ",B19)-1),Parámetros!$A$20:$B$23,2,FALSE()),Parámetros!$B$9)</f>
        <v>0.14</v>
      </c>
    </row>
    <row r="20" customFormat="false" ht="15" hidden="false" customHeight="false" outlineLevel="0" collapsed="false">
      <c r="A20" s="2" t="s">
        <v>5288</v>
      </c>
      <c r="B20" s="2" t="s">
        <v>5289</v>
      </c>
      <c r="C20" s="2" t="n">
        <f aca="false">COUNTIF('Layout Mercado Libre'!$D$2:$D$1150,A20)</f>
        <v>11</v>
      </c>
      <c r="D20" s="3" t="n">
        <f aca="false">IFERROR(VLOOKUP(LEFT(B20,FIND(" &gt; ",B20)-1),Parámetros!$A$20:$B$23,2,FALSE()),Parámetros!$B$9)</f>
        <v>0.14</v>
      </c>
    </row>
    <row r="21" customFormat="false" ht="15" hidden="false" customHeight="false" outlineLevel="0" collapsed="false">
      <c r="A21" s="2" t="s">
        <v>6132</v>
      </c>
      <c r="B21" s="2" t="s">
        <v>6133</v>
      </c>
      <c r="C21" s="2" t="n">
        <f aca="false">COUNTIF('Layout Mercado Libre'!$D$2:$D$1150,A21)</f>
        <v>3</v>
      </c>
      <c r="D21" s="3" t="n">
        <f aca="false">IFERROR(VLOOKUP(LEFT(B21,FIND(" &gt; ",B21)-1),Parámetros!$A$20:$B$23,2,FALSE()),Parámetros!$B$9)</f>
        <v>0.14</v>
      </c>
    </row>
    <row r="22" customFormat="false" ht="15" hidden="false" customHeight="false" outlineLevel="0" collapsed="false">
      <c r="A22" s="2" t="s">
        <v>10053</v>
      </c>
      <c r="B22" s="2" t="s">
        <v>10054</v>
      </c>
      <c r="C22" s="2" t="n">
        <f aca="false">COUNTIF('Layout Mercado Libre'!$D$2:$D$1150,A22)</f>
        <v>5</v>
      </c>
      <c r="D22" s="3" t="n">
        <f aca="false">IFERROR(VLOOKUP(LEFT(B22,FIND(" &gt; ",B22)-1),Parámetros!$A$20:$B$23,2,FALSE()),Parámetros!$B$9)</f>
        <v>0.14</v>
      </c>
    </row>
    <row r="23" customFormat="false" ht="15" hidden="false" customHeight="false" outlineLevel="0" collapsed="false">
      <c r="A23" s="2" t="s">
        <v>10566</v>
      </c>
      <c r="B23" s="2" t="s">
        <v>10567</v>
      </c>
      <c r="C23" s="2" t="n">
        <f aca="false">COUNTIF('Layout Mercado Libre'!$D$2:$D$1150,A23)</f>
        <v>1</v>
      </c>
      <c r="D23" s="3" t="n">
        <f aca="false">IFERROR(VLOOKUP(LEFT(B23,FIND(" &gt; ",B23)-1),Parámetros!$A$20:$B$23,2,FALSE()),Parámetros!$B$9)</f>
        <v>0.14</v>
      </c>
    </row>
    <row r="24" customFormat="false" ht="15" hidden="false" customHeight="false" outlineLevel="0" collapsed="false">
      <c r="A24" s="2" t="s">
        <v>4645</v>
      </c>
      <c r="B24" s="2" t="s">
        <v>4646</v>
      </c>
      <c r="C24" s="2" t="n">
        <f aca="false">COUNTIF('Layout Mercado Libre'!$D$2:$D$1150,A24)</f>
        <v>12</v>
      </c>
      <c r="D24" s="3" t="n">
        <f aca="false">IFERROR(VLOOKUP(LEFT(B24,FIND(" &gt; ",B24)-1),Parámetros!$A$20:$B$23,2,FALSE()),Parámetros!$B$9)</f>
        <v>0.14</v>
      </c>
    </row>
    <row r="25" customFormat="false" ht="15" hidden="false" customHeight="false" outlineLevel="0" collapsed="false">
      <c r="A25" s="2" t="s">
        <v>12596</v>
      </c>
      <c r="B25" s="2" t="s">
        <v>12597</v>
      </c>
      <c r="C25" s="2" t="n">
        <f aca="false">COUNTIF('Layout Mercado Libre'!$D$2:$D$1150,A25)</f>
        <v>1</v>
      </c>
      <c r="D25" s="3" t="n">
        <f aca="false">IFERROR(VLOOKUP(LEFT(B25,FIND(" &gt; ",B25)-1),Parámetros!$A$20:$B$23,2,FALSE()),Parámetros!$B$9)</f>
        <v>0.14</v>
      </c>
    </row>
    <row r="26" customFormat="false" ht="15" hidden="false" customHeight="false" outlineLevel="0" collapsed="false">
      <c r="A26" s="2" t="s">
        <v>1677</v>
      </c>
      <c r="B26" s="2" t="s">
        <v>1678</v>
      </c>
      <c r="C26" s="2" t="n">
        <f aca="false">COUNTIF('Layout Mercado Libre'!$D$2:$D$1150,A26)</f>
        <v>8</v>
      </c>
      <c r="D26" s="3" t="n">
        <f aca="false">IFERROR(VLOOKUP(LEFT(B26,FIND(" &gt; ",B26)-1),Parámetros!$A$20:$B$23,2,FALSE()),Parámetros!$B$9)</f>
        <v>0.14</v>
      </c>
    </row>
    <row r="27" customFormat="false" ht="15" hidden="false" customHeight="false" outlineLevel="0" collapsed="false">
      <c r="A27" s="2" t="s">
        <v>9784</v>
      </c>
      <c r="B27" s="2" t="s">
        <v>9785</v>
      </c>
      <c r="C27" s="2" t="n">
        <f aca="false">COUNTIF('Layout Mercado Libre'!$D$2:$D$1150,A27)</f>
        <v>3</v>
      </c>
      <c r="D27" s="3" t="n">
        <f aca="false">IFERROR(VLOOKUP(LEFT(B27,FIND(" &gt; ",B27)-1),Parámetros!$A$20:$B$23,2,FALSE()),Parámetros!$B$9)</f>
        <v>0.14</v>
      </c>
    </row>
    <row r="28" customFormat="false" ht="15" hidden="false" customHeight="false" outlineLevel="0" collapsed="false">
      <c r="A28" s="2" t="s">
        <v>470</v>
      </c>
      <c r="B28" s="2" t="s">
        <v>471</v>
      </c>
      <c r="C28" s="2" t="n">
        <f aca="false">COUNTIF('Layout Mercado Libre'!$D$2:$D$1150,A28)</f>
        <v>6</v>
      </c>
      <c r="D28" s="3" t="n">
        <f aca="false">IFERROR(VLOOKUP(LEFT(B28,FIND(" &gt; ",B28)-1),Parámetros!$A$20:$B$23,2,FALSE()),Parámetros!$B$9)</f>
        <v>0.14</v>
      </c>
    </row>
    <row r="29" customFormat="false" ht="15" hidden="false" customHeight="false" outlineLevel="0" collapsed="false">
      <c r="A29" s="2" t="s">
        <v>612</v>
      </c>
      <c r="B29" s="2" t="s">
        <v>613</v>
      </c>
      <c r="C29" s="2" t="n">
        <f aca="false">COUNTIF('Layout Mercado Libre'!$D$2:$D$1150,A29)</f>
        <v>18</v>
      </c>
      <c r="D29" s="3" t="n">
        <f aca="false">IFERROR(VLOOKUP(LEFT(B29,FIND(" &gt; ",B29)-1),Parámetros!$A$20:$B$23,2,FALSE()),Parámetros!$B$9)</f>
        <v>0.14</v>
      </c>
    </row>
    <row r="30" customFormat="false" ht="15" hidden="false" customHeight="false" outlineLevel="0" collapsed="false">
      <c r="A30" s="2" t="s">
        <v>6709</v>
      </c>
      <c r="B30" s="2" t="s">
        <v>6710</v>
      </c>
      <c r="C30" s="2" t="n">
        <f aca="false">COUNTIF('Layout Mercado Libre'!$D$2:$D$1150,A30)</f>
        <v>44</v>
      </c>
      <c r="D30" s="3" t="n">
        <f aca="false">IFERROR(VLOOKUP(LEFT(B30,FIND(" &gt; ",B30)-1),Parámetros!$A$20:$B$23,2,FALSE()),Parámetros!$B$9)</f>
        <v>0.14</v>
      </c>
    </row>
    <row r="31" customFormat="false" ht="15" hidden="false" customHeight="false" outlineLevel="0" collapsed="false">
      <c r="A31" s="2" t="s">
        <v>12553</v>
      </c>
      <c r="B31" s="2" t="s">
        <v>12554</v>
      </c>
      <c r="C31" s="2" t="n">
        <f aca="false">COUNTIF('Layout Mercado Libre'!$D$2:$D$1150,A31)</f>
        <v>1</v>
      </c>
      <c r="D31" s="3" t="n">
        <f aca="false">IFERROR(VLOOKUP(LEFT(B31,FIND(" &gt; ",B31)-1),Parámetros!$A$20:$B$23,2,FALSE()),Parámetros!$B$9)</f>
        <v>0.14</v>
      </c>
    </row>
    <row r="32" customFormat="false" ht="15" hidden="false" customHeight="false" outlineLevel="0" collapsed="false">
      <c r="A32" s="2" t="s">
        <v>8462</v>
      </c>
      <c r="B32" s="2" t="s">
        <v>8463</v>
      </c>
      <c r="C32" s="2" t="n">
        <f aca="false">COUNTIF('Layout Mercado Libre'!$D$2:$D$1150,A32)</f>
        <v>2</v>
      </c>
      <c r="D32" s="3" t="n">
        <f aca="false">IFERROR(VLOOKUP(LEFT(B32,FIND(" &gt; ",B32)-1),Parámetros!$A$20:$B$23,2,FALSE()),Parámetros!$B$9)</f>
        <v>0.14</v>
      </c>
    </row>
    <row r="33" customFormat="false" ht="15" hidden="false" customHeight="false" outlineLevel="0" collapsed="false">
      <c r="A33" s="2" t="s">
        <v>7457</v>
      </c>
      <c r="B33" s="2" t="s">
        <v>7458</v>
      </c>
      <c r="C33" s="2" t="n">
        <f aca="false">COUNTIF('Layout Mercado Libre'!$D$2:$D$1150,A33)</f>
        <v>6</v>
      </c>
      <c r="D33" s="3" t="n">
        <f aca="false">IFERROR(VLOOKUP(LEFT(B33,FIND(" &gt; ",B33)-1),Parámetros!$A$20:$B$23,2,FALSE()),Parámetros!$B$9)</f>
        <v>0.14</v>
      </c>
    </row>
    <row r="34" customFormat="false" ht="15" hidden="false" customHeight="false" outlineLevel="0" collapsed="false">
      <c r="A34" s="2" t="s">
        <v>11605</v>
      </c>
      <c r="B34" s="2" t="s">
        <v>11606</v>
      </c>
      <c r="C34" s="2" t="n">
        <f aca="false">COUNTIF('Layout Mercado Libre'!$D$2:$D$1150,A34)</f>
        <v>1</v>
      </c>
      <c r="D34" s="3" t="n">
        <f aca="false">IFERROR(VLOOKUP(LEFT(B34,FIND(" &gt; ",B34)-1),Parámetros!$A$20:$B$23,2,FALSE()),Parámetros!$B$9)</f>
        <v>0.14</v>
      </c>
    </row>
    <row r="35" customFormat="false" ht="15" hidden="false" customHeight="false" outlineLevel="0" collapsed="false">
      <c r="A35" s="2" t="s">
        <v>12296</v>
      </c>
      <c r="B35" s="2" t="s">
        <v>12297</v>
      </c>
      <c r="C35" s="2" t="n">
        <f aca="false">COUNTIF('Layout Mercado Libre'!$D$2:$D$1150,A35)</f>
        <v>2</v>
      </c>
      <c r="D35" s="3" t="n">
        <f aca="false">IFERROR(VLOOKUP(LEFT(B35,FIND(" &gt; ",B35)-1),Parámetros!$A$20:$B$23,2,FALSE()),Parámetros!$B$9)</f>
        <v>0.14</v>
      </c>
    </row>
    <row r="36" customFormat="false" ht="15" hidden="false" customHeight="false" outlineLevel="0" collapsed="false">
      <c r="A36" s="2" t="s">
        <v>12166</v>
      </c>
      <c r="B36" s="2" t="s">
        <v>12167</v>
      </c>
      <c r="C36" s="2" t="n">
        <f aca="false">COUNTIF('Layout Mercado Libre'!$D$2:$D$1150,A36)</f>
        <v>1</v>
      </c>
      <c r="D36" s="3" t="n">
        <f aca="false">IFERROR(VLOOKUP(LEFT(B36,FIND(" &gt; ",B36)-1),Parámetros!$A$20:$B$23,2,FALSE()),Parámetros!$B$9)</f>
        <v>0.14</v>
      </c>
    </row>
    <row r="37" customFormat="false" ht="15" hidden="false" customHeight="false" outlineLevel="0" collapsed="false">
      <c r="A37" s="2" t="s">
        <v>12909</v>
      </c>
      <c r="B37" s="2" t="s">
        <v>12910</v>
      </c>
      <c r="C37" s="2" t="n">
        <f aca="false">COUNTIF('Layout Mercado Libre'!$D$2:$D$1150,A37)</f>
        <v>1</v>
      </c>
      <c r="D37" s="3" t="n">
        <f aca="false">IFERROR(VLOOKUP(LEFT(B37,FIND(" &gt; ",B37)-1),Parámetros!$A$20:$B$23,2,FALSE()),Parámetros!$B$9)</f>
        <v>0.14</v>
      </c>
    </row>
    <row r="38" customFormat="false" ht="15" hidden="false" customHeight="false" outlineLevel="0" collapsed="false">
      <c r="A38" s="2" t="s">
        <v>8911</v>
      </c>
      <c r="B38" s="2" t="s">
        <v>8912</v>
      </c>
      <c r="C38" s="2" t="n">
        <f aca="false">COUNTIF('Layout Mercado Libre'!$D$2:$D$1150,A38)</f>
        <v>2</v>
      </c>
      <c r="D38" s="3" t="n">
        <f aca="false">IFERROR(VLOOKUP(LEFT(B38,FIND(" &gt; ",B38)-1),Parámetros!$A$20:$B$23,2,FALSE()),Parámetros!$B$9)</f>
        <v>0.14</v>
      </c>
    </row>
    <row r="39" customFormat="false" ht="15" hidden="false" customHeight="false" outlineLevel="0" collapsed="false">
      <c r="A39" s="2" t="s">
        <v>6770</v>
      </c>
      <c r="B39" s="2" t="s">
        <v>6771</v>
      </c>
      <c r="C39" s="2" t="n">
        <f aca="false">COUNTIF('Layout Mercado Libre'!$D$2:$D$1150,A39)</f>
        <v>3</v>
      </c>
      <c r="D39" s="3" t="n">
        <f aca="false">IFERROR(VLOOKUP(LEFT(B39,FIND(" &gt; ",B39)-1),Parámetros!$A$20:$B$23,2,FALSE()),Parámetros!$B$9)</f>
        <v>0.14</v>
      </c>
    </row>
    <row r="40" customFormat="false" ht="15" hidden="false" customHeight="false" outlineLevel="0" collapsed="false">
      <c r="A40" s="2" t="s">
        <v>4715</v>
      </c>
      <c r="B40" s="2" t="s">
        <v>4716</v>
      </c>
      <c r="C40" s="2" t="n">
        <f aca="false">COUNTIF('Layout Mercado Libre'!$D$2:$D$1150,A40)</f>
        <v>2</v>
      </c>
      <c r="D40" s="3" t="n">
        <f aca="false">IFERROR(VLOOKUP(LEFT(B40,FIND(" &gt; ",B40)-1),Parámetros!$A$20:$B$23,2,FALSE()),Parámetros!$B$9)</f>
        <v>0.14</v>
      </c>
    </row>
    <row r="41" customFormat="false" ht="15" hidden="false" customHeight="false" outlineLevel="0" collapsed="false">
      <c r="A41" s="2" t="s">
        <v>7694</v>
      </c>
      <c r="B41" s="2" t="s">
        <v>7695</v>
      </c>
      <c r="C41" s="2" t="n">
        <f aca="false">COUNTIF('Layout Mercado Libre'!$D$2:$D$1150,A41)</f>
        <v>3</v>
      </c>
      <c r="D41" s="3" t="n">
        <f aca="false">IFERROR(VLOOKUP(LEFT(B41,FIND(" &gt; ",B41)-1),Parámetros!$A$20:$B$23,2,FALSE()),Parámetros!$B$9)</f>
        <v>0.16</v>
      </c>
    </row>
    <row r="42" customFormat="false" ht="15" hidden="false" customHeight="false" outlineLevel="0" collapsed="false">
      <c r="A42" s="2" t="s">
        <v>11317</v>
      </c>
      <c r="B42" s="2" t="s">
        <v>11318</v>
      </c>
      <c r="C42" s="2" t="n">
        <f aca="false">COUNTIF('Layout Mercado Libre'!$D$2:$D$1150,A42)</f>
        <v>1</v>
      </c>
      <c r="D42" s="3" t="n">
        <f aca="false">IFERROR(VLOOKUP(LEFT(B42,FIND(" &gt; ",B42)-1),Parámetros!$A$20:$B$23,2,FALSE()),Parámetros!$B$9)</f>
        <v>0.16</v>
      </c>
    </row>
    <row r="43" customFormat="false" ht="15" hidden="false" customHeight="false" outlineLevel="0" collapsed="false">
      <c r="A43" s="2" t="s">
        <v>6682</v>
      </c>
      <c r="B43" s="2" t="s">
        <v>6683</v>
      </c>
      <c r="C43" s="2" t="n">
        <f aca="false">COUNTIF('Layout Mercado Libre'!$D$2:$D$1150,A43)</f>
        <v>1</v>
      </c>
      <c r="D43" s="3" t="n">
        <f aca="false">IFERROR(VLOOKUP(LEFT(B43,FIND(" &gt; ",B43)-1),Parámetros!$A$20:$B$23,2,FALSE()),Parámetros!$B$9)</f>
        <v>0.16</v>
      </c>
    </row>
    <row r="44" customFormat="false" ht="15" hidden="false" customHeight="false" outlineLevel="0" collapsed="false">
      <c r="A44" s="2" t="s">
        <v>5239</v>
      </c>
      <c r="B44" s="2" t="s">
        <v>5240</v>
      </c>
      <c r="C44" s="2" t="n">
        <f aca="false">COUNTIF('Layout Mercado Libre'!$D$2:$D$1150,A44)</f>
        <v>1</v>
      </c>
      <c r="D44" s="3" t="n">
        <f aca="false">IFERROR(VLOOKUP(LEFT(B44,FIND(" &gt; ",B44)-1),Parámetros!$A$20:$B$23,2,FALSE()),Parámetros!$B$9)</f>
        <v>0.14</v>
      </c>
    </row>
    <row r="45" customFormat="false" ht="15" hidden="false" customHeight="false" outlineLevel="0" collapsed="false">
      <c r="A45" s="2" t="s">
        <v>1988</v>
      </c>
      <c r="B45" s="2" t="s">
        <v>1989</v>
      </c>
      <c r="C45" s="2" t="n">
        <f aca="false">COUNTIF('Layout Mercado Libre'!$D$2:$D$1150,A45)</f>
        <v>5</v>
      </c>
      <c r="D45" s="3" t="n">
        <f aca="false">IFERROR(VLOOKUP(LEFT(B45,FIND(" &gt; ",B45)-1),Parámetros!$A$20:$B$23,2,FALSE()),Parámetros!$B$9)</f>
        <v>0.14</v>
      </c>
    </row>
    <row r="46" customFormat="false" ht="15" hidden="false" customHeight="false" outlineLevel="0" collapsed="false">
      <c r="A46" s="2" t="s">
        <v>4527</v>
      </c>
      <c r="B46" s="2" t="s">
        <v>4528</v>
      </c>
      <c r="C46" s="2" t="n">
        <f aca="false">COUNTIF('Layout Mercado Libre'!$D$2:$D$1150,A46)</f>
        <v>1</v>
      </c>
      <c r="D46" s="3" t="n">
        <f aca="false">IFERROR(VLOOKUP(LEFT(B46,FIND(" &gt; ",B46)-1),Parámetros!$A$20:$B$23,2,FALSE()),Parámetros!$B$9)</f>
        <v>0.14</v>
      </c>
    </row>
    <row r="47" customFormat="false" ht="15" hidden="false" customHeight="false" outlineLevel="0" collapsed="false">
      <c r="A47" s="2" t="s">
        <v>11505</v>
      </c>
      <c r="B47" s="2" t="s">
        <v>11506</v>
      </c>
      <c r="C47" s="2" t="n">
        <f aca="false">COUNTIF('Layout Mercado Libre'!$D$2:$D$1150,A47)</f>
        <v>1</v>
      </c>
      <c r="D47" s="3" t="n">
        <f aca="false">IFERROR(VLOOKUP(LEFT(B47,FIND(" &gt; ",B47)-1),Parámetros!$A$20:$B$23,2,FALSE()),Parámetros!$B$9)</f>
        <v>0.14</v>
      </c>
    </row>
    <row r="48" customFormat="false" ht="15" hidden="false" customHeight="false" outlineLevel="0" collapsed="false">
      <c r="A48" s="2" t="s">
        <v>6227</v>
      </c>
      <c r="B48" s="2" t="s">
        <v>6228</v>
      </c>
      <c r="C48" s="2" t="n">
        <f aca="false">COUNTIF('Layout Mercado Libre'!$D$2:$D$1150,A48)</f>
        <v>9</v>
      </c>
      <c r="D48" s="3" t="n">
        <f aca="false">IFERROR(VLOOKUP(LEFT(B48,FIND(" &gt; ",B48)-1),Parámetros!$A$20:$B$23,2,FALSE()),Parámetros!$B$9)</f>
        <v>0.14</v>
      </c>
    </row>
    <row r="49" customFormat="false" ht="15" hidden="false" customHeight="false" outlineLevel="0" collapsed="false">
      <c r="A49" s="2" t="s">
        <v>7645</v>
      </c>
      <c r="B49" s="2" t="s">
        <v>7646</v>
      </c>
      <c r="C49" s="2" t="n">
        <f aca="false">COUNTIF('Layout Mercado Libre'!$D$2:$D$1150,A49)</f>
        <v>1</v>
      </c>
      <c r="D49" s="3" t="n">
        <f aca="false">IFERROR(VLOOKUP(LEFT(B49,FIND(" &gt; ",B49)-1),Parámetros!$A$20:$B$23,2,FALSE()),Parámetros!$B$9)</f>
        <v>0.14</v>
      </c>
    </row>
    <row r="50" customFormat="false" ht="15" hidden="false" customHeight="false" outlineLevel="0" collapsed="false">
      <c r="A50" s="2" t="s">
        <v>843</v>
      </c>
      <c r="B50" s="2" t="s">
        <v>844</v>
      </c>
      <c r="C50" s="2" t="n">
        <f aca="false">COUNTIF('Layout Mercado Libre'!$D$2:$D$1150,A50)</f>
        <v>5</v>
      </c>
      <c r="D50" s="3" t="n">
        <f aca="false">IFERROR(VLOOKUP(LEFT(B50,FIND(" &gt; ",B50)-1),Parámetros!$A$20:$B$23,2,FALSE()),Parámetros!$B$9)</f>
        <v>0.14</v>
      </c>
    </row>
    <row r="51" customFormat="false" ht="15" hidden="false" customHeight="false" outlineLevel="0" collapsed="false">
      <c r="A51" s="2" t="s">
        <v>7008</v>
      </c>
      <c r="B51" s="2" t="s">
        <v>7009</v>
      </c>
      <c r="C51" s="2" t="n">
        <f aca="false">COUNTIF('Layout Mercado Libre'!$D$2:$D$1150,A51)</f>
        <v>2</v>
      </c>
      <c r="D51" s="3" t="n">
        <f aca="false">IFERROR(VLOOKUP(LEFT(B51,FIND(" &gt; ",B51)-1),Parámetros!$A$20:$B$23,2,FALSE()),Parámetros!$B$9)</f>
        <v>0.14</v>
      </c>
    </row>
    <row r="52" customFormat="false" ht="15" hidden="false" customHeight="false" outlineLevel="0" collapsed="false">
      <c r="A52" s="2" t="s">
        <v>240</v>
      </c>
      <c r="B52" s="2" t="s">
        <v>241</v>
      </c>
      <c r="C52" s="2" t="n">
        <f aca="false">COUNTIF('Layout Mercado Libre'!$D$2:$D$1150,A52)</f>
        <v>62</v>
      </c>
      <c r="D52" s="3" t="n">
        <f aca="false">IFERROR(VLOOKUP(LEFT(B52,FIND(" &gt; ",B52)-1),Parámetros!$A$20:$B$23,2,FALSE()),Parámetros!$B$9)</f>
        <v>0.14</v>
      </c>
    </row>
    <row r="53" customFormat="false" ht="15" hidden="false" customHeight="false" outlineLevel="0" collapsed="false">
      <c r="A53" s="2" t="s">
        <v>331</v>
      </c>
      <c r="B53" s="2" t="s">
        <v>332</v>
      </c>
      <c r="C53" s="2" t="n">
        <f aca="false">COUNTIF('Layout Mercado Libre'!$D$2:$D$1150,A53)</f>
        <v>33</v>
      </c>
      <c r="D53" s="3" t="n">
        <f aca="false">IFERROR(VLOOKUP(LEFT(B53,FIND(" &gt; ",B53)-1),Parámetros!$A$20:$B$23,2,FALSE()),Parámetros!$B$9)</f>
        <v>0.14</v>
      </c>
    </row>
    <row r="54" customFormat="false" ht="15" hidden="false" customHeight="false" outlineLevel="0" collapsed="false">
      <c r="A54" s="2" t="s">
        <v>3048</v>
      </c>
      <c r="B54" s="2" t="s">
        <v>3049</v>
      </c>
      <c r="C54" s="2" t="n">
        <f aca="false">COUNTIF('Layout Mercado Libre'!$D$2:$D$1150,A54)</f>
        <v>8</v>
      </c>
      <c r="D54" s="3" t="n">
        <f aca="false">IFERROR(VLOOKUP(LEFT(B54,FIND(" &gt; ",B54)-1),Parámetros!$A$20:$B$23,2,FALSE()),Parámetros!$B$9)</f>
        <v>0.14</v>
      </c>
    </row>
    <row r="55" customFormat="false" ht="15" hidden="false" customHeight="false" outlineLevel="0" collapsed="false">
      <c r="A55" s="2" t="s">
        <v>445</v>
      </c>
      <c r="B55" s="2" t="s">
        <v>446</v>
      </c>
      <c r="C55" s="2" t="n">
        <f aca="false">COUNTIF('Layout Mercado Libre'!$D$2:$D$1150,A55)</f>
        <v>81</v>
      </c>
      <c r="D55" s="3" t="n">
        <f aca="false">IFERROR(VLOOKUP(LEFT(B55,FIND(" &gt; ",B55)-1),Parámetros!$A$20:$B$23,2,FALSE()),Parámetros!$B$9)</f>
        <v>0.14</v>
      </c>
    </row>
    <row r="56" customFormat="false" ht="15" hidden="false" customHeight="false" outlineLevel="0" collapsed="false">
      <c r="A56" s="2" t="s">
        <v>316</v>
      </c>
      <c r="B56" s="2" t="s">
        <v>317</v>
      </c>
      <c r="C56" s="2" t="n">
        <f aca="false">COUNTIF('Layout Mercado Libre'!$D$2:$D$1150,A56)</f>
        <v>2</v>
      </c>
      <c r="D56" s="3" t="n">
        <f aca="false">IFERROR(VLOOKUP(LEFT(B56,FIND(" &gt; ",B56)-1),Parámetros!$A$20:$B$23,2,FALSE()),Parámetros!$B$9)</f>
        <v>0.14</v>
      </c>
    </row>
    <row r="57" customFormat="false" ht="15" hidden="false" customHeight="false" outlineLevel="0" collapsed="false">
      <c r="A57" s="2" t="s">
        <v>4258</v>
      </c>
      <c r="B57" s="2" t="s">
        <v>4259</v>
      </c>
      <c r="C57" s="2" t="n">
        <f aca="false">COUNTIF('Layout Mercado Libre'!$D$2:$D$1150,A57)</f>
        <v>12</v>
      </c>
      <c r="D57" s="3" t="n">
        <f aca="false">IFERROR(VLOOKUP(LEFT(B57,FIND(" &gt; ",B57)-1),Parámetros!$A$20:$B$23,2,FALSE()),Parámetros!$B$9)</f>
        <v>0.14</v>
      </c>
    </row>
    <row r="58" customFormat="false" ht="15" hidden="false" customHeight="false" outlineLevel="0" collapsed="false">
      <c r="A58" s="2" t="s">
        <v>3410</v>
      </c>
      <c r="B58" s="2" t="s">
        <v>3411</v>
      </c>
      <c r="C58" s="2" t="n">
        <f aca="false">COUNTIF('Layout Mercado Libre'!$D$2:$D$1150,A58)</f>
        <v>11</v>
      </c>
      <c r="D58" s="3" t="n">
        <f aca="false">IFERROR(VLOOKUP(LEFT(B58,FIND(" &gt; ",B58)-1),Parámetros!$A$20:$B$23,2,FALSE()),Parámetros!$B$9)</f>
        <v>0.14</v>
      </c>
    </row>
    <row r="59" customFormat="false" ht="15" hidden="false" customHeight="false" outlineLevel="0" collapsed="false">
      <c r="A59" s="2" t="s">
        <v>1059</v>
      </c>
      <c r="B59" s="2" t="s">
        <v>1060</v>
      </c>
      <c r="C59" s="2" t="n">
        <f aca="false">COUNTIF('Layout Mercado Libre'!$D$2:$D$1150,A59)</f>
        <v>38</v>
      </c>
      <c r="D59" s="3" t="n">
        <f aca="false">IFERROR(VLOOKUP(LEFT(B59,FIND(" &gt; ",B59)-1),Parámetros!$A$20:$B$23,2,FALSE()),Parámetros!$B$9)</f>
        <v>0.14</v>
      </c>
    </row>
    <row r="60" customFormat="false" ht="15" hidden="false" customHeight="false" outlineLevel="0" collapsed="false">
      <c r="A60" s="2" t="s">
        <v>1811</v>
      </c>
      <c r="B60" s="2" t="s">
        <v>1812</v>
      </c>
      <c r="C60" s="2" t="n">
        <f aca="false">COUNTIF('Layout Mercado Libre'!$D$2:$D$1150,A60)</f>
        <v>50</v>
      </c>
      <c r="D60" s="3" t="n">
        <f aca="false">IFERROR(VLOOKUP(LEFT(B60,FIND(" &gt; ",B60)-1),Parámetros!$A$20:$B$23,2,FALSE()),Parámetros!$B$9)</f>
        <v>0.14</v>
      </c>
    </row>
    <row r="61" customFormat="false" ht="15" hidden="false" customHeight="false" outlineLevel="0" collapsed="false">
      <c r="A61" s="2" t="s">
        <v>144</v>
      </c>
      <c r="B61" s="2" t="s">
        <v>145</v>
      </c>
      <c r="C61" s="2" t="n">
        <f aca="false">COUNTIF('Layout Mercado Libre'!$D$2:$D$1150,A61)</f>
        <v>163</v>
      </c>
      <c r="D61" s="3" t="n">
        <f aca="false">IFERROR(VLOOKUP(LEFT(B61,FIND(" &gt; ",B61)-1),Parámetros!$A$20:$B$23,2,FALSE()),Parámetros!$B$9)</f>
        <v>0.14</v>
      </c>
    </row>
    <row r="62" customFormat="false" ht="15" hidden="false" customHeight="false" outlineLevel="0" collapsed="false">
      <c r="A62" s="2" t="s">
        <v>2629</v>
      </c>
      <c r="B62" s="2" t="s">
        <v>2630</v>
      </c>
      <c r="C62" s="2" t="n">
        <f aca="false">COUNTIF('Layout Mercado Libre'!$D$2:$D$1150,A62)</f>
        <v>8</v>
      </c>
      <c r="D62" s="3" t="n">
        <f aca="false">IFERROR(VLOOKUP(LEFT(B62,FIND(" &gt; ",B62)-1),Parámetros!$A$20:$B$23,2,FALSE()),Parámetros!$B$9)</f>
        <v>0.14</v>
      </c>
    </row>
    <row r="63" customFormat="false" ht="15" hidden="false" customHeight="false" outlineLevel="0" collapsed="false">
      <c r="A63" s="2" t="s">
        <v>556</v>
      </c>
      <c r="B63" s="2" t="s">
        <v>557</v>
      </c>
      <c r="C63" s="2" t="n">
        <f aca="false">COUNTIF('Layout Mercado Libre'!$D$2:$D$1150,A63)</f>
        <v>32</v>
      </c>
      <c r="D63" s="3" t="n">
        <f aca="false">IFERROR(VLOOKUP(LEFT(B63,FIND(" &gt; ",B63)-1),Parámetros!$A$20:$B$23,2,FALSE()),Parámetros!$B$9)</f>
        <v>0.14</v>
      </c>
    </row>
    <row r="64" customFormat="false" ht="15" hidden="false" customHeight="false" outlineLevel="0" collapsed="false">
      <c r="A64" s="2" t="s">
        <v>2644</v>
      </c>
      <c r="B64" s="2" t="s">
        <v>2645</v>
      </c>
      <c r="C64" s="2" t="n">
        <f aca="false">COUNTIF('Layout Mercado Libre'!$D$2:$D$1150,A64)</f>
        <v>6</v>
      </c>
      <c r="D64" s="3" t="n">
        <f aca="false">IFERROR(VLOOKUP(LEFT(B64,FIND(" &gt; ",B64)-1),Parámetros!$A$20:$B$23,2,FALSE()),Parámetros!$B$9)</f>
        <v>0.14</v>
      </c>
    </row>
    <row r="65" customFormat="false" ht="15" hidden="false" customHeight="false" outlineLevel="0" collapsed="false">
      <c r="A65" s="2" t="s">
        <v>350</v>
      </c>
      <c r="B65" s="2" t="s">
        <v>351</v>
      </c>
      <c r="C65" s="2" t="n">
        <f aca="false">COUNTIF('Layout Mercado Libre'!$D$2:$D$1150,A65)</f>
        <v>41</v>
      </c>
      <c r="D65" s="3" t="n">
        <f aca="false">IFERROR(VLOOKUP(LEFT(B65,FIND(" &gt; ",B65)-1),Parámetros!$A$20:$B$23,2,FALSE()),Parámetros!$B$9)</f>
        <v>0.14</v>
      </c>
    </row>
    <row r="66" customFormat="false" ht="15" hidden="false" customHeight="false" outlineLevel="0" collapsed="false">
      <c r="A66" s="2" t="s">
        <v>4390</v>
      </c>
      <c r="B66" s="2" t="s">
        <v>4391</v>
      </c>
      <c r="C66" s="2" t="n">
        <f aca="false">COUNTIF('Layout Mercado Libre'!$D$2:$D$1150,A66)</f>
        <v>1</v>
      </c>
      <c r="D66" s="3" t="n">
        <f aca="false">IFERROR(VLOOKUP(LEFT(B66,FIND(" &gt; ",B66)-1),Parámetros!$A$20:$B$23,2,FALSE()),Parámetros!$B$9)</f>
        <v>0.14</v>
      </c>
    </row>
    <row r="67" customFormat="false" ht="15" hidden="false" customHeight="false" outlineLevel="0" collapsed="false">
      <c r="A67" s="2" t="s">
        <v>483</v>
      </c>
      <c r="B67" s="2" t="s">
        <v>484</v>
      </c>
      <c r="C67" s="2" t="n">
        <f aca="false">COUNTIF('Layout Mercado Libre'!$D$2:$D$1150,A67)</f>
        <v>40</v>
      </c>
      <c r="D67" s="3" t="n">
        <f aca="false">IFERROR(VLOOKUP(LEFT(B67,FIND(" &gt; ",B67)-1),Parámetros!$A$20:$B$23,2,FALSE()),Parámetros!$B$9)</f>
        <v>0.14</v>
      </c>
    </row>
    <row r="68" customFormat="false" ht="15" hidden="false" customHeight="false" outlineLevel="0" collapsed="false">
      <c r="A68" s="2" t="s">
        <v>124</v>
      </c>
      <c r="B68" s="2" t="s">
        <v>125</v>
      </c>
      <c r="C68" s="2" t="n">
        <f aca="false">COUNTIF('Layout Mercado Libre'!$D$2:$D$1150,A68)</f>
        <v>14</v>
      </c>
      <c r="D68" s="3" t="n">
        <f aca="false">IFERROR(VLOOKUP(LEFT(B68,FIND(" &gt; ",B68)-1),Parámetros!$A$20:$B$23,2,FALSE()),Parámetros!$B$9)</f>
        <v>0.14</v>
      </c>
    </row>
    <row r="69" customFormat="false" ht="15" hidden="false" customHeight="false" outlineLevel="0" collapsed="false">
      <c r="A69" s="2" t="s">
        <v>5538</v>
      </c>
      <c r="B69" s="2" t="s">
        <v>5539</v>
      </c>
      <c r="C69" s="2" t="n">
        <f aca="false">COUNTIF('Layout Mercado Libre'!$D$2:$D$1150,A69)</f>
        <v>6</v>
      </c>
      <c r="D69" s="3" t="n">
        <f aca="false">IFERROR(VLOOKUP(LEFT(B69,FIND(" &gt; ",B69)-1),Parámetros!$A$20:$B$23,2,FALSE()),Parámetros!$B$9)</f>
        <v>0.14</v>
      </c>
    </row>
    <row r="70" customFormat="false" ht="15" hidden="false" customHeight="false" outlineLevel="0" collapsed="false">
      <c r="A70" s="2" t="s">
        <v>750</v>
      </c>
      <c r="B70" s="2" t="s">
        <v>751</v>
      </c>
      <c r="C70" s="2" t="n">
        <f aca="false">COUNTIF('Layout Mercado Libre'!$D$2:$D$1150,A70)</f>
        <v>55</v>
      </c>
      <c r="D70" s="3" t="n">
        <f aca="false">IFERROR(VLOOKUP(LEFT(B70,FIND(" &gt; ",B70)-1),Parámetros!$A$20:$B$23,2,FALSE()),Parámetros!$B$9)</f>
        <v>0.14</v>
      </c>
    </row>
    <row r="71" customFormat="false" ht="15" hidden="false" customHeight="false" outlineLevel="0" collapsed="false">
      <c r="A71" s="2" t="s">
        <v>68</v>
      </c>
      <c r="B71" s="2" t="s">
        <v>69</v>
      </c>
      <c r="C71" s="2" t="n">
        <f aca="false">COUNTIF('Layout Mercado Libre'!$D$2:$D$1150,A71)</f>
        <v>21</v>
      </c>
      <c r="D71" s="3" t="n">
        <f aca="false">IFERROR(VLOOKUP(LEFT(B71,FIND(" &gt; ",B71)-1),Parámetros!$A$20:$B$23,2,FALSE()),Parámetros!$B$9)</f>
        <v>0.14</v>
      </c>
    </row>
    <row r="72" customFormat="false" ht="15" hidden="false" customHeight="false" outlineLevel="0" collapsed="false">
      <c r="A72" s="2" t="s">
        <v>1093</v>
      </c>
      <c r="B72" s="2" t="s">
        <v>1094</v>
      </c>
      <c r="C72" s="2" t="n">
        <f aca="false">COUNTIF('Layout Mercado Libre'!$D$2:$D$1150,A72)</f>
        <v>24</v>
      </c>
      <c r="D72" s="3" t="n">
        <f aca="false">IFERROR(VLOOKUP(LEFT(B72,FIND(" &gt; ",B72)-1),Parámetros!$A$20:$B$23,2,FALSE()),Parámetros!$B$9)</f>
        <v>0.14</v>
      </c>
    </row>
    <row r="73" customFormat="false" ht="15" hidden="false" customHeight="false" outlineLevel="0" collapsed="false">
      <c r="A73" s="2" t="s">
        <v>5633</v>
      </c>
      <c r="B73" s="2" t="s">
        <v>5634</v>
      </c>
      <c r="C73" s="2" t="n">
        <f aca="false">COUNTIF('Layout Mercado Libre'!$D$2:$D$1150,A73)</f>
        <v>4</v>
      </c>
      <c r="D73" s="3" t="n">
        <f aca="false">IFERROR(VLOOKUP(LEFT(B73,FIND(" &gt; ",B73)-1),Parámetros!$A$20:$B$23,2,FALSE()),Parámetros!$B$9)</f>
        <v>0.14</v>
      </c>
    </row>
    <row r="74" customFormat="false" ht="15" hidden="false" customHeight="false" outlineLevel="0" collapsed="false">
      <c r="A74" s="2" t="s">
        <v>1396</v>
      </c>
      <c r="B74" s="2" t="s">
        <v>1397</v>
      </c>
      <c r="C74" s="2" t="n">
        <f aca="false">COUNTIF('Layout Mercado Libre'!$D$2:$D$1150,A74)</f>
        <v>4</v>
      </c>
      <c r="D74" s="3" t="n">
        <f aca="false">IFERROR(VLOOKUP(LEFT(B74,FIND(" &gt; ",B74)-1),Parámetros!$A$20:$B$23,2,FALSE()),Parámetros!$B$9)</f>
        <v>0.14</v>
      </c>
    </row>
    <row r="75" customFormat="false" ht="15" hidden="false" customHeight="false" outlineLevel="0" collapsed="false">
      <c r="A75" s="2" t="s">
        <v>6440</v>
      </c>
      <c r="B75" s="2" t="s">
        <v>6441</v>
      </c>
      <c r="C75" s="2" t="n">
        <f aca="false">COUNTIF('Layout Mercado Libre'!$D$2:$D$1150,A75)</f>
        <v>7</v>
      </c>
      <c r="D75" s="3" t="n">
        <f aca="false">IFERROR(VLOOKUP(LEFT(B75,FIND(" &gt; ",B75)-1),Parámetros!$A$20:$B$23,2,FALSE()),Parámetros!$B$9)</f>
        <v>0.14</v>
      </c>
    </row>
    <row r="76" customFormat="false" ht="15" hidden="false" customHeight="false" outlineLevel="0" collapsed="false">
      <c r="A76" s="2" t="s">
        <v>8491</v>
      </c>
      <c r="B76" s="2" t="s">
        <v>8492</v>
      </c>
      <c r="C76" s="2" t="n">
        <f aca="false">COUNTIF('Layout Mercado Libre'!$D$2:$D$1150,A76)</f>
        <v>3</v>
      </c>
      <c r="D76" s="3" t="n">
        <f aca="false">IFERROR(VLOOKUP(LEFT(B76,FIND(" &gt; ",B76)-1),Parámetros!$A$20:$B$23,2,FALSE()),Parámetros!$B$9)</f>
        <v>0.14</v>
      </c>
    </row>
    <row r="77" customFormat="false" ht="15" hidden="false" customHeight="false" outlineLevel="0" collapsed="false">
      <c r="A77" s="2" t="s">
        <v>596</v>
      </c>
      <c r="B77" s="2" t="s">
        <v>597</v>
      </c>
      <c r="C77" s="2" t="n">
        <f aca="false">COUNTIF('Layout Mercado Libre'!$D$2:$D$1150,A77)</f>
        <v>16</v>
      </c>
      <c r="D77" s="3" t="n">
        <f aca="false">IFERROR(VLOOKUP(LEFT(B77,FIND(" &gt; ",B77)-1),Parámetros!$A$20:$B$23,2,FALSE()),Parámetros!$B$9)</f>
        <v>0.14</v>
      </c>
    </row>
    <row r="78" customFormat="false" ht="15" hidden="false" customHeight="false" outlineLevel="0" collapsed="false">
      <c r="A78" s="2" t="s">
        <v>12675</v>
      </c>
      <c r="B78" s="2" t="s">
        <v>12676</v>
      </c>
      <c r="C78" s="2" t="n">
        <f aca="false">COUNTIF('Layout Mercado Libre'!$D$2:$D$1150,A78)</f>
        <v>1</v>
      </c>
      <c r="D78" s="3" t="n">
        <f aca="false">IFERROR(VLOOKUP(LEFT(B78,FIND(" &gt; ",B78)-1),Parámetros!$A$20:$B$23,2,FALSE()),Parámetros!$B$9)</f>
        <v>0.14</v>
      </c>
    </row>
    <row r="79" customFormat="false" ht="15" hidden="false" customHeight="false" outlineLevel="0" collapsed="false">
      <c r="A79" s="2" t="s">
        <v>5950</v>
      </c>
      <c r="B79" s="2" t="s">
        <v>5951</v>
      </c>
      <c r="C79" s="2" t="n">
        <f aca="false">COUNTIF('Layout Mercado Libre'!$D$2:$D$1150,A79)</f>
        <v>1</v>
      </c>
      <c r="D79" s="3" t="n">
        <f aca="false">IFERROR(VLOOKUP(LEFT(B79,FIND(" &gt; ",B79)-1),Parámetros!$A$20:$B$23,2,FALSE()),Parámetros!$B$9)</f>
        <v>0.14</v>
      </c>
    </row>
    <row r="80" customFormat="false" ht="15" hidden="false" customHeight="false" outlineLevel="0" collapsed="false">
      <c r="A80" s="2" t="s">
        <v>196</v>
      </c>
      <c r="B80" s="2" t="s">
        <v>197</v>
      </c>
      <c r="C80" s="2" t="n">
        <f aca="false">COUNTIF('Layout Mercado Libre'!$D$2:$D$1150,A80)</f>
        <v>9</v>
      </c>
      <c r="D80" s="3" t="n">
        <f aca="false">IFERROR(VLOOKUP(LEFT(B80,FIND(" &gt; ",B80)-1),Parámetros!$A$20:$B$23,2,FALSE()),Parámetros!$B$9)</f>
        <v>0.14</v>
      </c>
    </row>
    <row r="81" customFormat="false" ht="15" hidden="false" customHeight="false" outlineLevel="0" collapsed="false">
      <c r="A81" s="2" t="s">
        <v>9807</v>
      </c>
      <c r="B81" s="2" t="s">
        <v>9808</v>
      </c>
      <c r="C81" s="2" t="n">
        <f aca="false">COUNTIF('Layout Mercado Libre'!$D$2:$D$1150,A81)</f>
        <v>2</v>
      </c>
      <c r="D81" s="3" t="n">
        <f aca="false">IFERROR(VLOOKUP(LEFT(B81,FIND(" &gt; ",B81)-1),Parámetros!$A$20:$B$23,2,FALSE()),Parámetros!$B$9)</f>
        <v>0.14</v>
      </c>
    </row>
    <row r="82" customFormat="false" ht="15" hidden="false" customHeight="false" outlineLevel="0" collapsed="false">
      <c r="A82" s="2" t="s">
        <v>6751</v>
      </c>
      <c r="B82" s="2" t="s">
        <v>6752</v>
      </c>
      <c r="C82" s="2" t="n">
        <f aca="false">COUNTIF('Layout Mercado Libre'!$D$2:$D$1150,A82)</f>
        <v>1</v>
      </c>
      <c r="D82" s="3" t="n">
        <f aca="false">IFERROR(VLOOKUP(LEFT(B82,FIND(" &gt; ",B82)-1),Parámetros!$A$20:$B$23,2,FALSE()),Parámetros!$B$9)</f>
        <v>0.14</v>
      </c>
    </row>
    <row r="83" customFormat="false" ht="15" hidden="false" customHeight="false" outlineLevel="0" collapsed="false">
      <c r="A83" s="2" t="s">
        <v>5369</v>
      </c>
      <c r="B83" s="2" t="s">
        <v>5370</v>
      </c>
      <c r="C83" s="2" t="n">
        <f aca="false">COUNTIF('Layout Mercado Libre'!$D$2:$D$1150,A83)</f>
        <v>7</v>
      </c>
      <c r="D83" s="3" t="n">
        <f aca="false">IFERROR(VLOOKUP(LEFT(B83,FIND(" &gt; ",B83)-1),Parámetros!$A$20:$B$23,2,FALSE()),Parámetros!$B$9)</f>
        <v>0.14</v>
      </c>
    </row>
    <row r="84" customFormat="false" ht="15" hidden="false" customHeight="false" outlineLevel="0" collapsed="false">
      <c r="A84" s="2" t="s">
        <v>4908</v>
      </c>
      <c r="B84" s="2" t="s">
        <v>4909</v>
      </c>
      <c r="C84" s="2" t="n">
        <f aca="false">COUNTIF('Layout Mercado Libre'!$D$2:$D$1150,A84)</f>
        <v>2</v>
      </c>
      <c r="D84" s="3" t="n">
        <f aca="false">IFERROR(VLOOKUP(LEFT(B84,FIND(" &gt; ",B84)-1),Parámetros!$A$20:$B$23,2,FALSE()),Parámetros!$B$9)</f>
        <v>0.14</v>
      </c>
    </row>
    <row r="85" customFormat="false" ht="15" hidden="false" customHeight="false" outlineLevel="0" collapsed="false">
      <c r="A85" s="2" t="s">
        <v>303</v>
      </c>
      <c r="B85" s="2" t="s">
        <v>304</v>
      </c>
      <c r="C85" s="2" t="n">
        <f aca="false">COUNTIF('Layout Mercado Libre'!$D$2:$D$1150,A85)</f>
        <v>56</v>
      </c>
      <c r="D85" s="3" t="n">
        <f aca="false">IFERROR(VLOOKUP(LEFT(B85,FIND(" &gt; ",B85)-1),Parámetros!$A$20:$B$23,2,FALSE()),Parámetros!$B$9)</f>
        <v>0.14</v>
      </c>
    </row>
    <row r="86" customFormat="false" ht="15" hidden="false" customHeight="false" outlineLevel="0" collapsed="false">
      <c r="B86" s="5" t="s">
        <v>17448</v>
      </c>
      <c r="C86" s="5" t="n">
        <f aca="false">SUM(C2:C85)</f>
        <v>1149</v>
      </c>
    </row>
    <row r="87" customFormat="false" ht="15" hidden="false" customHeight="false" outlineLevel="0" collapsed="false">
      <c r="B87" s="2" t="s">
        <v>17449</v>
      </c>
      <c r="C87" s="2" t="n">
        <f aca="false">COUNTBLANK('Layout Mercado Libre'!$D$2:$D$1150)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8"/>
    <col collapsed="false" customWidth="true" hidden="false" outlineLevel="0" max="3" min="3" style="0" width="40"/>
    <col collapsed="false" customWidth="true" hidden="false" outlineLevel="0" max="4" min="4" style="0" width="70"/>
    <col collapsed="false" customWidth="true" hidden="false" outlineLevel="0" max="6" min="5" style="0" width="14"/>
    <col collapsed="false" customWidth="true" hidden="false" outlineLevel="0" max="7" min="7" style="0" width="12"/>
  </cols>
  <sheetData>
    <row r="1" customFormat="false" ht="23.85" hidden="false" customHeight="false" outlineLevel="0" collapsed="false">
      <c r="A1" s="6" t="s">
        <v>24</v>
      </c>
      <c r="B1" s="6" t="s">
        <v>26</v>
      </c>
      <c r="C1" s="6" t="s">
        <v>64</v>
      </c>
      <c r="D1" s="6" t="s">
        <v>17450</v>
      </c>
      <c r="E1" s="6" t="s">
        <v>17451</v>
      </c>
      <c r="F1" s="6" t="s">
        <v>13472</v>
      </c>
      <c r="G1" s="6" t="s">
        <v>13857</v>
      </c>
    </row>
    <row r="2" customFormat="false" ht="15" hidden="false" customHeight="false" outlineLevel="0" collapsed="false">
      <c r="A2" s="8" t="s">
        <v>17452</v>
      </c>
      <c r="B2" s="2" t="s">
        <v>17453</v>
      </c>
      <c r="C2" s="2" t="s">
        <v>17454</v>
      </c>
      <c r="D2" s="2" t="s">
        <v>17455</v>
      </c>
      <c r="E2" s="2" t="s">
        <v>23</v>
      </c>
      <c r="F2" s="13" t="n">
        <v>53</v>
      </c>
      <c r="G2" s="2" t="n">
        <v>5685</v>
      </c>
    </row>
    <row r="3" customFormat="false" ht="15" hidden="false" customHeight="false" outlineLevel="0" collapsed="false">
      <c r="A3" s="8" t="s">
        <v>17456</v>
      </c>
      <c r="B3" s="2" t="s">
        <v>17457</v>
      </c>
      <c r="C3" s="2" t="s">
        <v>17458</v>
      </c>
      <c r="D3" s="2" t="s">
        <v>17459</v>
      </c>
      <c r="E3" s="2" t="s">
        <v>23</v>
      </c>
      <c r="F3" s="13" t="n">
        <v>207.32</v>
      </c>
      <c r="G3" s="2" t="n">
        <v>583</v>
      </c>
    </row>
    <row r="4" customFormat="false" ht="15" hidden="false" customHeight="false" outlineLevel="0" collapsed="false">
      <c r="A4" s="8" t="s">
        <v>17460</v>
      </c>
      <c r="B4" s="2" t="s">
        <v>17461</v>
      </c>
      <c r="C4" s="2" t="s">
        <v>17462</v>
      </c>
      <c r="D4" s="2" t="s">
        <v>17459</v>
      </c>
      <c r="E4" s="2" t="s">
        <v>23</v>
      </c>
      <c r="F4" s="13" t="n">
        <v>81.87</v>
      </c>
      <c r="G4" s="2" t="n">
        <v>2834</v>
      </c>
    </row>
    <row r="5" customFormat="false" ht="15" hidden="false" customHeight="false" outlineLevel="0" collapsed="false">
      <c r="A5" s="8" t="s">
        <v>17463</v>
      </c>
      <c r="B5" s="2" t="s">
        <v>17464</v>
      </c>
      <c r="C5" s="2" t="s">
        <v>17465</v>
      </c>
      <c r="D5" s="2" t="s">
        <v>17459</v>
      </c>
      <c r="E5" s="2" t="s">
        <v>23</v>
      </c>
      <c r="F5" s="13" t="n">
        <v>326.04</v>
      </c>
      <c r="G5" s="2" t="n">
        <v>4</v>
      </c>
    </row>
    <row r="6" customFormat="false" ht="15" hidden="false" customHeight="false" outlineLevel="0" collapsed="false">
      <c r="A6" s="8" t="s">
        <v>17466</v>
      </c>
      <c r="B6" s="2" t="s">
        <v>17467</v>
      </c>
      <c r="C6" s="2" t="s">
        <v>17468</v>
      </c>
      <c r="D6" s="2" t="s">
        <v>17455</v>
      </c>
      <c r="E6" s="2" t="s">
        <v>23</v>
      </c>
      <c r="F6" s="13" t="n">
        <v>49.85</v>
      </c>
      <c r="G6" s="2" t="n">
        <v>248</v>
      </c>
    </row>
    <row r="7" customFormat="false" ht="15" hidden="false" customHeight="false" outlineLevel="0" collapsed="false">
      <c r="A7" s="8" t="s">
        <v>17469</v>
      </c>
      <c r="B7" s="2" t="s">
        <v>17470</v>
      </c>
      <c r="C7" s="2" t="s">
        <v>17471</v>
      </c>
      <c r="D7" s="2" t="s">
        <v>17459</v>
      </c>
      <c r="E7" s="2" t="s">
        <v>23</v>
      </c>
      <c r="F7" s="13" t="n">
        <v>127.78</v>
      </c>
      <c r="G7" s="2" t="n">
        <v>642</v>
      </c>
    </row>
    <row r="8" customFormat="false" ht="15" hidden="false" customHeight="false" outlineLevel="0" collapsed="false">
      <c r="A8" s="8" t="s">
        <v>17472</v>
      </c>
      <c r="B8" s="2" t="s">
        <v>17473</v>
      </c>
      <c r="C8" s="2" t="s">
        <v>17474</v>
      </c>
      <c r="D8" s="2" t="s">
        <v>17455</v>
      </c>
      <c r="E8" s="2" t="s">
        <v>23</v>
      </c>
      <c r="F8" s="13" t="n">
        <v>217.17</v>
      </c>
      <c r="G8" s="2" t="n">
        <v>115</v>
      </c>
    </row>
    <row r="9" customFormat="false" ht="15" hidden="false" customHeight="false" outlineLevel="0" collapsed="false">
      <c r="A9" s="8" t="s">
        <v>17475</v>
      </c>
      <c r="B9" s="2" t="s">
        <v>17476</v>
      </c>
      <c r="C9" s="2" t="s">
        <v>17477</v>
      </c>
      <c r="D9" s="2" t="s">
        <v>17455</v>
      </c>
      <c r="E9" s="2" t="s">
        <v>23</v>
      </c>
      <c r="F9" s="13" t="n">
        <v>428.35</v>
      </c>
      <c r="G9" s="2" t="n">
        <v>0</v>
      </c>
    </row>
    <row r="10" customFormat="false" ht="15" hidden="false" customHeight="false" outlineLevel="0" collapsed="false">
      <c r="A10" s="8" t="s">
        <v>17478</v>
      </c>
      <c r="B10" s="2" t="s">
        <v>17479</v>
      </c>
      <c r="C10" s="2" t="s">
        <v>17480</v>
      </c>
      <c r="D10" s="2" t="s">
        <v>17459</v>
      </c>
      <c r="E10" s="2" t="s">
        <v>23</v>
      </c>
      <c r="F10" s="13" t="n">
        <v>61.11</v>
      </c>
      <c r="G10" s="2" t="n">
        <v>2068</v>
      </c>
    </row>
    <row r="11" customFormat="false" ht="15" hidden="false" customHeight="false" outlineLevel="0" collapsed="false">
      <c r="A11" s="8" t="s">
        <v>17481</v>
      </c>
      <c r="B11" s="2" t="s">
        <v>17482</v>
      </c>
      <c r="C11" s="2" t="s">
        <v>17483</v>
      </c>
      <c r="D11" s="2" t="s">
        <v>17455</v>
      </c>
      <c r="E11" s="2" t="s">
        <v>23</v>
      </c>
      <c r="F11" s="13" t="n">
        <v>149.07</v>
      </c>
      <c r="G11" s="2" t="n">
        <v>57</v>
      </c>
    </row>
    <row r="12" customFormat="false" ht="15" hidden="false" customHeight="false" outlineLevel="0" collapsed="false">
      <c r="A12" s="8" t="s">
        <v>17484</v>
      </c>
      <c r="B12" s="2" t="s">
        <v>17485</v>
      </c>
      <c r="C12" s="2" t="s">
        <v>17486</v>
      </c>
      <c r="D12" s="2" t="s">
        <v>17455</v>
      </c>
      <c r="E12" s="2" t="s">
        <v>23</v>
      </c>
      <c r="F12" s="13" t="n">
        <v>57.53</v>
      </c>
      <c r="G12" s="2" t="n">
        <v>0</v>
      </c>
    </row>
    <row r="13" customFormat="false" ht="15" hidden="false" customHeight="false" outlineLevel="0" collapsed="false">
      <c r="A13" s="8" t="s">
        <v>17487</v>
      </c>
      <c r="B13" s="2" t="s">
        <v>17488</v>
      </c>
      <c r="C13" s="2" t="s">
        <v>17489</v>
      </c>
      <c r="D13" s="2" t="s">
        <v>17455</v>
      </c>
      <c r="E13" s="2" t="s">
        <v>23</v>
      </c>
      <c r="F13" s="13" t="n">
        <v>200</v>
      </c>
      <c r="G13" s="2" t="n">
        <v>143</v>
      </c>
    </row>
    <row r="14" customFormat="false" ht="15" hidden="false" customHeight="false" outlineLevel="0" collapsed="false">
      <c r="A14" s="8" t="s">
        <v>17490</v>
      </c>
      <c r="B14" s="2" t="s">
        <v>17491</v>
      </c>
      <c r="C14" s="2" t="s">
        <v>17492</v>
      </c>
      <c r="D14" s="2" t="s">
        <v>17459</v>
      </c>
      <c r="E14" s="2" t="s">
        <v>23</v>
      </c>
      <c r="F14" s="13" t="n">
        <v>17.1</v>
      </c>
      <c r="G14" s="2" t="n">
        <v>1187</v>
      </c>
    </row>
    <row r="15" customFormat="false" ht="15" hidden="false" customHeight="false" outlineLevel="0" collapsed="false">
      <c r="A15" s="8" t="s">
        <v>17493</v>
      </c>
      <c r="B15" s="2" t="s">
        <v>17494</v>
      </c>
      <c r="C15" s="2" t="s">
        <v>17495</v>
      </c>
      <c r="D15" s="2" t="s">
        <v>17459</v>
      </c>
      <c r="E15" s="2" t="s">
        <v>23</v>
      </c>
      <c r="F15" s="13" t="n">
        <v>177.78</v>
      </c>
      <c r="G15" s="2" t="n">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2026-09-30T06:44:21Z</dcterms:created>
  <dc:creator>openpyxl</dc:creator>
  <dc:description/>
  <dc:language>en-US</dc:language>
  <cp:lastModifiedBy/>
  <dcterms:modified xsi:type="dcterms:W3CDTF">2026-09-30T06:44:22Z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